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ntrol Panel" sheetId="1" state="visible" r:id="rId1"/>
    <sheet name="Founder Tools" sheetId="2" state="visible" r:id="rId2"/>
    <sheet name="Investor Summary" sheetId="3" state="visible" r:id="rId3"/>
    <sheet name="Investment Valuation 1" sheetId="4" state="visible" r:id="rId4"/>
    <sheet name="Investment Rounds Model" sheetId="5" state="visible" r:id="rId5"/>
    <sheet name="Investor Returns" sheetId="6" state="visible" r:id="rId6"/>
    <sheet name="Dividend &amp; Distribution Model" sheetId="7" state="visible" r:id="rId7"/>
    <sheet name="Cash Flow Forecast" sheetId="8" state="visible" r:id="rId8"/>
    <sheet name="Base Case Forecast" sheetId="9" state="visible" r:id="rId9"/>
    <sheet name="Scenario Planning" sheetId="10" state="visible" r:id="rId10"/>
    <sheet name="Downside Scenario" sheetId="11" state="visible" r:id="rId11"/>
    <sheet name="Marketing Budget" sheetId="12" state="visible" r:id="rId12"/>
    <sheet name="Google Budget" sheetId="13" state="visible" r:id="rId13"/>
    <sheet name="Events Strategy" sheetId="14" state="visible" r:id="rId14"/>
    <sheet name="Growth Drivers" sheetId="15" state="visible" r:id="rId15"/>
    <sheet name="Capacity Model" sheetId="16" state="visible" r:id="rId16"/>
    <sheet name="Tech Optimisation" sheetId="17" state="visible" r:id="rId17"/>
    <sheet name="Audit View" sheetId="18" state="visible" r:id="rId18"/>
    <sheet name="Inputs" sheetId="19" state="visible" r:id="rId19"/>
    <sheet name="Audit Dashboard" sheetId="20" state="visible" r:id="rId20"/>
    <sheet name="Annual Overview" sheetId="21" state="visible" r:id="rId21"/>
    <sheet name="Performance Charts" sheetId="22" state="visible" r:id="rId22"/>
    <sheet name="Monthly Summary" sheetId="23" state="visible" r:id="rId23"/>
    <sheet name="January" sheetId="24" state="visible" r:id="rId24"/>
    <sheet name="February" sheetId="25" state="visible" r:id="rId25"/>
    <sheet name="March" sheetId="26" state="visible" r:id="rId26"/>
    <sheet name="April" sheetId="27" state="visible" r:id="rId27"/>
    <sheet name="May" sheetId="28" state="visible" r:id="rId28"/>
    <sheet name="June" sheetId="29" state="visible" r:id="rId29"/>
    <sheet name="July" sheetId="30" state="visible" r:id="rId30"/>
    <sheet name="August" sheetId="31" state="visible" r:id="rId31"/>
    <sheet name="September" sheetId="32" state="visible" r:id="rId32"/>
    <sheet name="October" sheetId="33" state="visible" r:id="rId33"/>
    <sheet name="November" sheetId="34" state="visible" r:id="rId34"/>
    <sheet name="December" sheetId="35" state="visible" r:id="rId35"/>
    <sheet name="Weekly Data" sheetId="36" state="visible" r:id="rId36"/>
    <sheet name="Error Log" sheetId="37" state="visible" r:id="rId37"/>
  </sheets>
  <definedNames/>
  <calcPr calcId="124519" fullCalcOnLoad="1"/>
</workbook>
</file>

<file path=xl/styles.xml><?xml version="1.0" encoding="utf-8"?>
<styleSheet xmlns="http://schemas.openxmlformats.org/spreadsheetml/2006/main">
  <numFmts count="21">
    <numFmt numFmtId="164" formatCode="\£#,##0"/>
    <numFmt numFmtId="165" formatCode="0.0\×"/>
    <numFmt numFmtId="166" formatCode="0.0%"/>
    <numFmt numFmtId="167" formatCode="0.0&quot; yrs&quot;"/>
    <numFmt numFmtId="168" formatCode="\£0.000"/>
    <numFmt numFmtId="169" formatCode="0.00\×"/>
    <numFmt numFmtId="170" formatCode="\£#,##0.00;[RED]&quot;(£&quot;#,##0.00\)"/>
    <numFmt numFmtId="171" formatCode="\£#,##0;[RED]&quot;(£&quot;#,##0\)"/>
    <numFmt numFmtId="172" formatCode="0\×"/>
    <numFmt numFmtId="173" formatCode="0.0&quot; years&quot;"/>
    <numFmt numFmtId="174" formatCode="\£#,##0.00"/>
    <numFmt numFmtId="175" formatCode="0.0000"/>
    <numFmt numFmtId="176" formatCode="0.0\x"/>
    <numFmt numFmtId="177" formatCode="0&quot; s&quot;"/>
    <numFmt numFmtId="178" formatCode="\£0.00"/>
    <numFmt numFmtId="179" formatCode="#,##0.0"/>
    <numFmt numFmtId="180" formatCode="0.0&quot; visits&quot;"/>
    <numFmt numFmtId="181" formatCode="0.0&quot; hrs&quot;"/>
    <numFmt numFmtId="182" formatCode="0&quot; hrs/day&quot;"/>
    <numFmt numFmtId="183" formatCode="0&quot; hrs&quot;"/>
    <numFmt numFmtId="184" formatCode="0&quot; of 12 months&quot;"/>
  </numFmts>
  <fonts count="204">
    <font>
      <name val="Calibri"/>
      <color theme="1"/>
      <sz val="11"/>
      <scheme val="minor"/>
    </font>
    <font>
      <name val="Calibri"/>
      <b val="1"/>
      <color rgb="FFFFFFFF"/>
      <sz val="13"/>
    </font>
    <font/>
    <font>
      <name val="Calibri"/>
      <color rgb="FFFFFFFF"/>
      <sz val="8"/>
    </font>
    <font>
      <name val="Calibri"/>
      <color theme="1"/>
      <sz val="11"/>
    </font>
    <font>
      <name val="Calibri"/>
      <b val="1"/>
      <color rgb="FFFFFFFF"/>
      <sz val="9"/>
    </font>
    <font>
      <name val="Calibri"/>
      <b val="1"/>
      <color rgb="FF0D2137"/>
      <sz val="9"/>
    </font>
    <font>
      <name val="Calibri"/>
      <color rgb="FF2C3E50"/>
      <sz val="9"/>
    </font>
    <font>
      <name val="Calibri"/>
      <b val="1"/>
      <color rgb="FF0D2137"/>
      <sz val="10"/>
    </font>
    <font>
      <name val="Calibri"/>
      <color rgb="FF1A4731"/>
      <sz val="9"/>
    </font>
    <font>
      <name val="Calibri"/>
      <b val="1"/>
      <color rgb="FF1A4731"/>
      <sz val="10"/>
    </font>
    <font>
      <name val="Calibri"/>
      <b val="1"/>
      <color rgb="FF7A5900"/>
      <sz val="9"/>
    </font>
    <font>
      <name val="Calibri"/>
      <b val="1"/>
      <color rgb="FF0070C0"/>
      <sz val="9"/>
      <u val="single"/>
    </font>
    <font>
      <name val="Calibri"/>
      <b val="1"/>
      <color rgb="FFCC2222"/>
      <sz val="10"/>
    </font>
    <font>
      <name val="Calibri"/>
      <color rgb="FF1A4731"/>
      <sz val="8"/>
    </font>
    <font>
      <name val="Calibri"/>
      <b val="1"/>
      <color rgb="FF0D2137"/>
      <sz val="12"/>
    </font>
    <font>
      <name val="Calibri"/>
      <color rgb="FF0F4665"/>
      <sz val="8"/>
    </font>
    <font>
      <name val="Calibri"/>
      <b val="1"/>
      <color rgb="FFFFFFFF"/>
      <sz val="10"/>
    </font>
    <font>
      <name val="Calibri"/>
      <color rgb="FF8B0000"/>
      <sz val="8"/>
    </font>
    <font>
      <name val="Calibri"/>
      <b val="1"/>
      <color rgb="FFCC2222"/>
      <sz val="8"/>
    </font>
    <font>
      <name val="Calibri"/>
      <b val="1"/>
      <color rgb="FF8B0000"/>
      <sz val="12"/>
    </font>
    <font>
      <name val="Calibri"/>
      <b val="1"/>
      <color rgb="FF0070C0"/>
      <sz val="9"/>
      <u val="single"/>
    </font>
    <font>
      <name val="Calibri"/>
      <color rgb="FF546E7A"/>
      <sz val="8"/>
    </font>
    <font>
      <name val="Calibri"/>
      <color rgb="FF546E7A"/>
      <sz val="9"/>
    </font>
    <font>
      <name val="Calibri"/>
      <b val="1"/>
      <color rgb="FF1A6731"/>
      <sz val="9"/>
    </font>
    <font>
      <name val="Calibri"/>
      <b val="1"/>
      <color rgb="FF7A4E00"/>
      <sz val="9"/>
    </font>
    <font>
      <name val="Calibri"/>
      <color rgb="FF7A4E00"/>
      <sz val="8"/>
    </font>
    <font>
      <name val="Calibri"/>
      <b val="1"/>
      <color rgb="FFFFFFFF"/>
      <sz val="12"/>
    </font>
    <font>
      <name val="Calibri"/>
      <b val="1"/>
      <color rgb="FF8B0000"/>
      <sz val="9"/>
    </font>
    <font>
      <name val="Calibri"/>
      <b val="1"/>
      <color rgb="FFCC2222"/>
      <sz val="20"/>
    </font>
    <font>
      <name val="Calibri"/>
      <b val="1"/>
      <color rgb="FF1A4731"/>
      <sz val="12"/>
    </font>
    <font>
      <name val="Calibri"/>
      <b val="1"/>
      <color rgb="FFFFFFFF"/>
      <sz val="8"/>
    </font>
    <font>
      <name val="Calibri"/>
      <b val="1"/>
      <color rgb="FF546E7A"/>
      <sz val="10"/>
    </font>
    <font>
      <name val="Calibri"/>
      <b val="1"/>
      <color rgb="FF1A4731"/>
      <sz val="8"/>
    </font>
    <font>
      <name val="Calibri"/>
      <color rgb="FF111111"/>
      <sz val="8"/>
    </font>
    <font>
      <name val="Calibri"/>
      <b val="1"/>
      <color rgb="FF546E7A"/>
      <sz val="8"/>
    </font>
    <font>
      <name val="Calibri"/>
      <b val="1"/>
      <color rgb="FF8B0000"/>
      <sz val="8"/>
    </font>
    <font>
      <name val="Calibri"/>
      <b val="1"/>
      <color rgb="FFFFFFFF"/>
      <sz val="18"/>
    </font>
    <font>
      <name val="Calibri"/>
      <color rgb="FF555555"/>
      <sz val="9"/>
    </font>
    <font>
      <name val="Calibri"/>
      <b val="1"/>
      <color rgb="FF7A5900"/>
      <sz val="10"/>
    </font>
    <font>
      <name val="Calibri"/>
      <b val="1"/>
      <color rgb="FF0E4D6B"/>
      <sz val="10"/>
    </font>
    <font>
      <name val="Calibri"/>
      <color rgb="FF1E3A5F"/>
      <sz val="8"/>
    </font>
    <font>
      <name val="Calibri"/>
      <b val="1"/>
      <color rgb="FF1A4731"/>
      <sz val="13"/>
    </font>
    <font>
      <name val="Calibri"/>
      <b val="1"/>
      <color rgb="FF7A5900"/>
      <sz val="13"/>
    </font>
    <font>
      <name val="Calibri"/>
      <b val="1"/>
      <color rgb="FF0D2137"/>
      <sz val="8"/>
    </font>
    <font>
      <name val="Calibri"/>
      <color rgb="FF1A4731"/>
      <sz val="10"/>
    </font>
    <font>
      <name val="Calibri"/>
      <color rgb="FF7A5900"/>
      <sz val="10"/>
    </font>
    <font>
      <name val="Calibri"/>
      <b val="1"/>
      <color rgb="FF0E4D6B"/>
      <sz val="8"/>
    </font>
    <font>
      <name val="Calibri"/>
      <color rgb="FFC8A951"/>
      <sz val="8"/>
    </font>
    <font>
      <name val="Calibri"/>
      <b val="1"/>
      <color rgb="FFC8A951"/>
      <sz val="8"/>
    </font>
    <font>
      <name val="Calibri"/>
      <b val="1"/>
      <color rgb="FF0F4665"/>
      <sz val="9"/>
    </font>
    <font>
      <name val="Calibri"/>
      <b val="1"/>
      <color rgb="FFC62828"/>
      <sz val="8"/>
    </font>
    <font>
      <name val="Calibri"/>
      <b val="1"/>
      <color rgb="FF7A5900"/>
      <sz val="8"/>
    </font>
    <font>
      <name val="Calibri"/>
      <color rgb="FFC62828"/>
      <sz val="8"/>
    </font>
    <font>
      <name val="Calibri"/>
      <color rgb="FFFFFFFF"/>
      <sz val="7"/>
    </font>
    <font>
      <name val="Calibri"/>
      <b val="1"/>
      <color rgb="FFFFFFFF"/>
      <sz val="11"/>
    </font>
    <font>
      <name val="Calibri"/>
      <i val="1"/>
      <color rgb="FFFFFFFF"/>
      <sz val="8"/>
    </font>
    <font>
      <name val="Calibri"/>
      <b val="1"/>
      <color rgb="FF0F4665"/>
      <sz val="11"/>
    </font>
    <font>
      <name val="Calibri"/>
      <color rgb="FF0F4665"/>
      <sz val="9"/>
    </font>
    <font>
      <name val="Calibri"/>
      <b val="1"/>
      <color rgb="FF546E7A"/>
      <sz val="11"/>
    </font>
    <font>
      <name val="Calibri"/>
      <b val="1"/>
      <color rgb="FFC62828"/>
      <sz val="11"/>
    </font>
    <font>
      <name val="Calibri"/>
      <color rgb="FFC62828"/>
      <sz val="9"/>
    </font>
    <font>
      <name val="Calibri"/>
      <b val="1"/>
      <color rgb="FF7A5900"/>
      <sz val="11"/>
    </font>
    <font>
      <name val="Calibri"/>
      <color rgb="FF7A5900"/>
      <sz val="9"/>
    </font>
    <font>
      <name val="Calibri"/>
      <i val="1"/>
      <color rgb="FF0F4665"/>
      <sz val="9"/>
    </font>
    <font>
      <name val="Calibri"/>
      <b val="1"/>
      <color rgb="FF1A4731"/>
      <sz val="9"/>
    </font>
    <font>
      <name val="Calibri"/>
      <i val="1"/>
      <color rgb="FF1A4731"/>
      <sz val="9"/>
    </font>
    <font>
      <name val="Calibri"/>
      <color rgb="FF0E4D6B"/>
      <sz val="9"/>
    </font>
    <font>
      <name val="Calibri"/>
      <i val="1"/>
      <color rgb="FFFFFFFF"/>
      <sz val="7"/>
    </font>
    <font>
      <name val="Calibri"/>
      <color rgb="FF303F4D"/>
      <sz val="9"/>
    </font>
    <font>
      <name val="Calibri"/>
      <b val="1"/>
      <color rgb="FFC62828"/>
      <sz val="10"/>
    </font>
    <font>
      <name val="Calibri"/>
      <b val="1"/>
      <color rgb="FF303F4D"/>
      <sz val="9"/>
    </font>
    <font>
      <name val="Calibri"/>
      <color rgb="FFFFFFFF"/>
      <sz val="9"/>
    </font>
    <font>
      <name val="Calibri"/>
      <b val="1"/>
      <color rgb="FF1A4731"/>
      <sz val="11"/>
    </font>
    <font>
      <name val="Arial"/>
      <b val="1"/>
      <color rgb="FFFFFFFF"/>
      <sz val="9"/>
    </font>
    <font>
      <name val="Arial"/>
      <b val="1"/>
      <color rgb="FFFFFFFF"/>
      <sz val="13"/>
    </font>
    <font>
      <name val="Arial"/>
      <color theme="1"/>
      <sz val="11"/>
    </font>
    <font>
      <name val="Arial"/>
      <color rgb="FFFFFFFF"/>
      <sz val="9"/>
    </font>
    <font>
      <name val="Arial"/>
      <b val="1"/>
      <color rgb="FFFFFFFF"/>
      <sz val="10"/>
    </font>
    <font>
      <name val="Arial"/>
      <b val="1"/>
      <color rgb="FF00008B"/>
      <sz val="13"/>
    </font>
    <font>
      <name val="Arial"/>
      <color rgb="FF000000"/>
      <sz val="10"/>
    </font>
    <font>
      <name val="Arial"/>
      <color rgb="FF000000"/>
      <sz val="9"/>
    </font>
    <font>
      <name val="Arial"/>
      <color rgb="FF00008B"/>
      <sz val="10"/>
    </font>
    <font>
      <name val="Arial"/>
      <b val="1"/>
      <color rgb="FF000000"/>
      <sz val="10"/>
    </font>
    <font>
      <name val="Calibri"/>
      <color rgb="FF1A6731"/>
      <sz val="8"/>
    </font>
    <font>
      <name val="Arial"/>
      <color rgb="FFFFFFFF"/>
      <sz val="10"/>
    </font>
    <font>
      <name val="Arial"/>
      <color theme="1"/>
      <sz val="10"/>
    </font>
    <font>
      <name val="Arial"/>
      <b val="1"/>
      <color rgb="FFFFFFFF"/>
      <sz val="12"/>
    </font>
    <font>
      <name val="Arial"/>
      <color rgb="FFFFFFFF"/>
      <sz val="8"/>
    </font>
    <font>
      <name val="Arial"/>
      <b val="1"/>
      <color rgb="FFFFFFFF"/>
      <sz val="8"/>
    </font>
    <font>
      <name val="Arial"/>
      <b val="1"/>
      <color rgb="FF1A4731"/>
      <sz val="9"/>
    </font>
    <font>
      <name val="Arial"/>
      <color rgb="FF1A4731"/>
      <sz val="9"/>
    </font>
    <font>
      <name val="Arial"/>
      <b val="1"/>
      <color rgb="FFC8A951"/>
      <sz val="9"/>
    </font>
    <font>
      <name val="Arial"/>
      <color rgb="FFC8A951"/>
      <sz val="9"/>
    </font>
    <font>
      <name val="Calibri"/>
      <color rgb="FF444444"/>
      <sz val="9"/>
    </font>
    <font>
      <name val="Arial"/>
      <color rgb="FF1A4731"/>
      <sz val="10"/>
    </font>
    <font>
      <name val="Arial"/>
      <color rgb="FFC8A951"/>
      <sz val="10"/>
    </font>
    <font>
      <name val="Arial"/>
      <b val="1"/>
      <color rgb="FF0D2137"/>
      <sz val="10"/>
    </font>
    <font>
      <name val="Arial"/>
      <b val="1"/>
      <color rgb="FF1A4731"/>
      <sz val="10"/>
    </font>
    <font>
      <name val="Arial"/>
      <b val="1"/>
      <color rgb="FFC8A951"/>
      <sz val="10"/>
    </font>
    <font>
      <name val="Arial"/>
      <color rgb="FF0D2137"/>
      <sz val="10"/>
    </font>
    <font>
      <name val="Arial"/>
      <b val="1"/>
      <color rgb="FF00008B"/>
      <sz val="10"/>
    </font>
    <font>
      <name val="Arial"/>
      <color rgb="FF555555"/>
      <sz val="10"/>
    </font>
    <font>
      <name val="Arial"/>
      <color rgb="FF444444"/>
      <sz val="10"/>
    </font>
    <font>
      <name val="Arial"/>
      <b val="1"/>
      <color rgb="FFFF8F00"/>
      <sz val="10"/>
    </font>
    <font>
      <name val="Arial"/>
      <color rgb="FFFF8F00"/>
      <sz val="10"/>
    </font>
    <font>
      <name val="Arial"/>
      <color rgb="FF0D2137"/>
      <sz val="9"/>
    </font>
    <font>
      <name val="Arial"/>
      <color rgb="FFC62828"/>
      <sz val="10"/>
    </font>
    <font>
      <name val="Arial"/>
      <b val="1"/>
      <color rgb="FFC62828"/>
      <sz val="10"/>
    </font>
    <font>
      <name val="Arial"/>
      <b val="1"/>
      <color rgb="FFFFFFFF"/>
      <sz val="14"/>
    </font>
    <font>
      <name val="Arial"/>
      <b val="1"/>
      <color rgb="FFFFFFFF"/>
      <sz val="11"/>
    </font>
    <font>
      <name val="Arial"/>
      <b val="1"/>
      <color rgb="FF0D2137"/>
      <sz val="11"/>
    </font>
    <font>
      <name val="Arial"/>
      <b val="1"/>
      <color rgb="FF5C3D00"/>
      <sz val="11"/>
    </font>
    <font>
      <name val="Arial"/>
      <color rgb="FF5C3D00"/>
      <sz val="11"/>
    </font>
    <font>
      <name val="Arial"/>
      <b val="1"/>
      <color rgb="FF5C3D00"/>
      <sz val="10"/>
    </font>
    <font>
      <name val="Arial"/>
      <b val="1"/>
      <color rgb="FF2E7D32"/>
      <sz val="11"/>
    </font>
    <font>
      <name val="Arial"/>
      <b val="1"/>
      <color rgb="FF00008B"/>
      <sz val="12"/>
    </font>
    <font>
      <name val="Arial"/>
      <color rgb="FF444444"/>
      <sz val="9"/>
    </font>
    <font>
      <name val="Arial"/>
      <b val="1"/>
      <color rgb="FF1E3A5F"/>
      <sz val="11"/>
    </font>
    <font>
      <name val="Calibri"/>
      <b val="1"/>
      <color rgb="FFFFFFFF"/>
      <sz val="14"/>
    </font>
    <font>
      <name val="Calibri"/>
      <color rgb="FF111111"/>
      <sz val="9"/>
    </font>
    <font>
      <name val="Calibri"/>
      <color theme="1"/>
      <scheme val="minor"/>
    </font>
    <font>
      <name val="Calibri"/>
      <b val="1"/>
      <color rgb="FF7A5900"/>
      <sz val="14"/>
    </font>
    <font>
      <name val="Calibri"/>
      <b val="1"/>
      <color rgb="FF00008B"/>
      <sz val="10"/>
    </font>
    <font>
      <name val="Calibri"/>
      <b val="1"/>
      <color rgb="FFC8A951"/>
      <sz val="10"/>
    </font>
    <font>
      <name val="Calibri"/>
      <color rgb="FF111111"/>
      <sz val="10"/>
    </font>
    <font>
      <name val="Calibri"/>
      <color rgb="FFC8A951"/>
      <sz val="10"/>
    </font>
    <font>
      <name val="Arial"/>
      <b val="1"/>
      <color rgb="FF0D2137"/>
      <sz val="9"/>
    </font>
    <font>
      <name val="Calibri"/>
      <color rgb="FF555555"/>
      <sz val="8"/>
    </font>
    <font>
      <name val="Arial"/>
      <b val="1"/>
      <color rgb="FF8B5E0A"/>
      <sz val="10"/>
    </font>
    <font>
      <name val="Calibri"/>
      <color rgb="FF546E7A"/>
      <sz val="10"/>
    </font>
    <font>
      <name val="Arial"/>
      <b val="1"/>
      <color rgb="FFCC0000"/>
      <sz val="10"/>
    </font>
    <font>
      <name val="Arial"/>
      <color rgb="FF1E3A5F"/>
      <sz val="10"/>
    </font>
    <font>
      <name val="Arial"/>
      <color rgb="FF1E3A5F"/>
      <sz val="11"/>
    </font>
    <font>
      <name val="Arial"/>
      <b val="1"/>
      <color rgb="FF00008B"/>
      <sz val="11"/>
    </font>
    <font>
      <name val="Arial"/>
      <color rgb="FF8B5E0A"/>
      <sz val="9"/>
    </font>
    <font>
      <name val="Arial"/>
      <color rgb="FF888888"/>
      <sz val="10"/>
    </font>
    <font>
      <name val="Calibri"/>
      <color rgb="FF2C3E50"/>
      <sz val="8"/>
    </font>
    <font>
      <name val="Arial"/>
      <color rgb="FF1A4731"/>
      <sz val="8"/>
    </font>
    <font>
      <name val="Arial"/>
      <b val="1"/>
      <color rgb="FF1A4731"/>
      <sz val="8"/>
    </font>
    <font>
      <name val="Arial"/>
      <b val="1"/>
      <color rgb="FF666666"/>
      <sz val="9"/>
    </font>
    <font>
      <name val="Arial"/>
      <b val="1"/>
      <color rgb="FF00008B"/>
      <sz val="9"/>
    </font>
    <font>
      <name val="Arial"/>
      <color rgb="FF777777"/>
      <sz val="9"/>
    </font>
    <font>
      <name val="Arial"/>
      <color rgb="FF333333"/>
      <sz val="9"/>
    </font>
    <font>
      <name val="Arial"/>
      <color rgb="FF666666"/>
      <sz val="8"/>
    </font>
    <font>
      <name val="Arial"/>
      <b val="1"/>
      <color rgb="FFC62828"/>
      <sz val="11"/>
    </font>
    <font>
      <name val="Calibri"/>
      <color rgb="FF00008B"/>
      <sz val="11"/>
    </font>
    <font>
      <name val="Arial"/>
      <color rgb="FF3A1A6E"/>
      <sz val="10"/>
    </font>
    <font>
      <name val="Arial"/>
      <color rgb="FF333300"/>
      <sz val="10"/>
    </font>
    <font>
      <name val="Arial"/>
      <color rgb="FF3A1A6E"/>
      <sz val="9"/>
    </font>
    <font>
      <name val="Arial"/>
      <color rgb="FF888888"/>
      <sz val="9"/>
    </font>
    <font>
      <name val="Arial"/>
      <b val="1"/>
      <color rgb="FF3A1A6E"/>
      <sz val="10"/>
    </font>
    <font>
      <name val="Arial"/>
      <b val="1"/>
      <color rgb="FF3A1A6E"/>
      <sz val="9"/>
    </font>
    <font>
      <name val="Arial"/>
      <color rgb="FF666666"/>
      <sz val="9"/>
    </font>
    <font>
      <name val="Arial"/>
      <color rgb="FFCC0000"/>
      <sz val="10"/>
    </font>
    <font>
      <name val="Arial"/>
      <color rgb="FF3A1A6E"/>
      <sz val="8"/>
    </font>
    <font>
      <name val="Arial"/>
      <color rgb="FF555555"/>
      <sz val="8"/>
    </font>
    <font>
      <name val="Arial"/>
      <color rgb="FF333333"/>
      <sz val="8"/>
    </font>
    <font>
      <name val="Arial"/>
      <color rgb="FF888888"/>
      <sz val="8"/>
    </font>
    <font>
      <name val="Arial"/>
      <color rgb="FF444444"/>
      <sz val="8"/>
    </font>
    <font>
      <name val="Arial"/>
      <i val="1"/>
      <color rgb="FFFFFFFF"/>
      <sz val="9"/>
    </font>
    <font>
      <name val="Arial"/>
      <color theme="1"/>
      <sz val="9"/>
    </font>
    <font>
      <name val="Arial"/>
      <i val="1"/>
      <color rgb="FF444444"/>
      <sz val="9"/>
    </font>
    <font>
      <name val="Arial"/>
      <b val="1"/>
      <color theme="1"/>
      <sz val="9"/>
    </font>
    <font>
      <name val="Arial"/>
      <b val="1"/>
      <color rgb="FF375623"/>
      <sz val="9"/>
    </font>
    <font>
      <name val="Arial"/>
      <b val="1"/>
      <color theme="1"/>
      <sz val="11"/>
    </font>
    <font>
      <name val="Arial"/>
      <b val="1"/>
      <color rgb="FF8B4513"/>
      <sz val="9"/>
    </font>
    <font>
      <name val="Arial"/>
      <color rgb="FF375623"/>
      <sz val="9"/>
    </font>
    <font>
      <name val="Arial"/>
      <b val="1"/>
      <color rgb="FF1F3864"/>
      <sz val="9"/>
    </font>
    <font>
      <name val="Arial"/>
      <i val="1"/>
      <color rgb="FF375623"/>
      <sz val="8"/>
    </font>
    <font>
      <name val="Arial"/>
      <b val="1"/>
      <color rgb="FFC00000"/>
      <sz val="9"/>
    </font>
    <font>
      <name val="Arial"/>
      <color rgb="FF2D7D52"/>
      <sz val="8"/>
    </font>
    <font>
      <name val="Arial"/>
      <color rgb="FF555555"/>
      <sz val="9"/>
    </font>
    <font>
      <name val="Arial"/>
      <color rgb="FF0D2137"/>
      <sz val="11"/>
    </font>
    <font>
      <name val="Calibri"/>
      <color rgb="FF0D2137"/>
      <sz val="9"/>
    </font>
    <font>
      <name val="Calibri"/>
      <color rgb="FF439864"/>
      <sz val="9"/>
    </font>
    <font>
      <name val="Calibri"/>
      <b val="1"/>
      <color rgb="FF439864"/>
      <sz val="9"/>
    </font>
    <font>
      <name val="Calibri"/>
      <b val="1"/>
      <color rgb="FFC8A951"/>
      <sz val="9"/>
    </font>
    <font>
      <name val="Calibri"/>
      <b val="1"/>
      <color rgb="FF546E7A"/>
      <sz val="9"/>
    </font>
    <font>
      <name val="Calibri"/>
      <i val="1"/>
      <color rgb="FF546E7A"/>
      <sz val="8"/>
    </font>
    <font>
      <name val="Calibri"/>
      <b val="1"/>
      <color rgb="FF0F4665"/>
      <sz val="10"/>
    </font>
    <font>
      <name val="Calibri"/>
      <color rgb="FFC8A951"/>
      <sz val="9"/>
    </font>
    <font>
      <name val="Calibri"/>
      <color rgb="FF6A0DAD"/>
      <sz val="9"/>
    </font>
    <font>
      <name val="Arial"/>
      <b val="1"/>
      <color rgb="FFFFFFFF"/>
      <sz val="18"/>
    </font>
    <font>
      <name val="Arial"/>
      <color rgb="FF333333"/>
      <sz val="10"/>
    </font>
    <font>
      <name val="Arial"/>
      <b val="1"/>
      <color rgb="FF333333"/>
      <sz val="10"/>
    </font>
    <font>
      <name val="Arial"/>
      <color rgb="FF0D2137"/>
      <sz val="8"/>
    </font>
    <font>
      <name val="Arial"/>
      <color rgb="FF1E3A5F"/>
      <sz val="8"/>
    </font>
    <font>
      <name val="Arial"/>
      <b val="1"/>
      <color rgb="FF555555"/>
      <sz val="9"/>
    </font>
    <font>
      <name val="Arial"/>
      <b val="1"/>
      <color rgb="FF0D2137"/>
      <sz val="8"/>
    </font>
    <font>
      <name val="Arial"/>
      <b val="1"/>
      <color rgb="FF1A4731"/>
      <sz val="11"/>
    </font>
    <font>
      <name val="Arial"/>
      <b val="1"/>
      <color rgb="FFFFFFFF"/>
      <sz val="16"/>
    </font>
    <font>
      <name val="Arial"/>
      <b val="1"/>
      <color rgb="FF1A4731"/>
      <sz val="14"/>
    </font>
    <font>
      <name val="Arial"/>
      <color rgb="FFC8A951"/>
      <sz val="8"/>
    </font>
    <font>
      <name val="Arial"/>
      <b val="1"/>
      <color rgb="FF2D7D52"/>
      <sz val="10"/>
    </font>
    <font>
      <name val="Arial"/>
      <color rgb="FF777777"/>
      <sz val="8"/>
    </font>
    <font>
      <name val="Arial"/>
      <b val="1"/>
      <color rgb="FF000000"/>
      <sz val="9"/>
    </font>
    <font>
      <name val="Arial"/>
      <color rgb="FFC62828"/>
      <sz val="9"/>
    </font>
    <font>
      <name val="Arial"/>
      <b val="1"/>
      <color rgb="FF2E7D32"/>
      <sz val="9"/>
    </font>
    <font>
      <name val="Arial"/>
      <b val="1"/>
      <color rgb="FF2E7D32"/>
      <sz val="10"/>
    </font>
    <font>
      <name val="Arial"/>
      <b val="1"/>
      <color rgb="FF5C3D00"/>
      <sz val="9"/>
    </font>
    <font>
      <name val="Arial"/>
      <color rgb="FF1A4731"/>
      <sz val="11"/>
    </font>
    <font>
      <name val="Arial"/>
      <color rgb="FF000000"/>
      <sz val="8"/>
    </font>
    <font>
      <name val="Arial"/>
      <i val="1"/>
      <color rgb="FF666666"/>
      <sz val="8"/>
    </font>
  </fonts>
  <fills count="44">
    <fill>
      <patternFill/>
    </fill>
    <fill>
      <patternFill patternType="lightGray"/>
    </fill>
    <fill>
      <patternFill patternType="solid">
        <fgColor rgb="FF0D2137"/>
        <bgColor rgb="FF0D2137"/>
      </patternFill>
    </fill>
    <fill>
      <patternFill patternType="solid">
        <fgColor rgb="FF0F4666"/>
        <bgColor rgb="FF0F4666"/>
      </patternFill>
    </fill>
    <fill>
      <patternFill patternType="solid">
        <fgColor rgb="FFFFFFFF"/>
        <bgColor rgb="FFFFFFFF"/>
      </patternFill>
    </fill>
    <fill>
      <patternFill patternType="solid">
        <fgColor rgb="FF1D4732"/>
        <bgColor rgb="FF1D4732"/>
      </patternFill>
    </fill>
    <fill>
      <patternFill patternType="solid">
        <fgColor rgb="FFC9A852"/>
        <bgColor rgb="FFC9A852"/>
      </patternFill>
    </fill>
    <fill>
      <patternFill patternType="solid">
        <fgColor rgb="FFD6E8F8"/>
        <bgColor rgb="FFD6E8F8"/>
      </patternFill>
    </fill>
    <fill>
      <patternFill patternType="solid">
        <fgColor rgb="FFE8F5EE"/>
        <bgColor rgb="FFE8F5EE"/>
      </patternFill>
    </fill>
    <fill>
      <patternFill patternType="solid">
        <fgColor rgb="FFFFF8E8"/>
        <bgColor rgb="FFFFF8E8"/>
      </patternFill>
    </fill>
    <fill>
      <patternFill patternType="solid">
        <fgColor rgb="FFFFEAED"/>
        <bgColor rgb="FFFFEAED"/>
      </patternFill>
    </fill>
    <fill>
      <patternFill patternType="solid">
        <fgColor rgb="FFAD0000"/>
        <bgColor rgb="FFAD0000"/>
      </patternFill>
    </fill>
    <fill>
      <patternFill patternType="solid">
        <fgColor rgb="FFFFEBEE"/>
        <bgColor rgb="FFFFEBEE"/>
      </patternFill>
    </fill>
    <fill>
      <patternFill patternType="solid">
        <fgColor rgb="FFFAFAFA"/>
        <bgColor rgb="FFFAFAFA"/>
      </patternFill>
    </fill>
    <fill>
      <patternFill patternType="solid">
        <fgColor rgb="FFFFF0CC"/>
        <bgColor rgb="FFFFF0CC"/>
      </patternFill>
    </fill>
    <fill>
      <patternFill patternType="solid">
        <fgColor rgb="FFC41F1F"/>
        <bgColor rgb="FFC41F1F"/>
      </patternFill>
    </fill>
    <fill>
      <patternFill patternType="solid">
        <fgColor rgb="FF153A62"/>
        <bgColor rgb="FF153A62"/>
      </patternFill>
    </fill>
    <fill>
      <patternFill patternType="solid">
        <fgColor rgb="FFF0F7FF"/>
        <bgColor rgb="FFF0F7FF"/>
      </patternFill>
    </fill>
    <fill>
      <patternFill patternType="solid">
        <fgColor rgb="FFFAFBFB"/>
        <bgColor rgb="FFFAFBFB"/>
      </patternFill>
    </fill>
    <fill>
      <patternFill patternType="solid">
        <fgColor rgb="FFFFF2CC"/>
        <bgColor rgb="FFFFF2CC"/>
      </patternFill>
    </fill>
    <fill>
      <patternFill patternType="solid">
        <fgColor rgb="FF0F4766"/>
        <bgColor rgb="FF0F4766"/>
      </patternFill>
    </fill>
    <fill>
      <patternFill patternType="solid">
        <fgColor rgb="FF1B3A5C"/>
        <bgColor rgb="FF1B3A5C"/>
      </patternFill>
    </fill>
    <fill>
      <patternFill patternType="solid">
        <fgColor rgb="FFEB5300"/>
        <bgColor rgb="FFEB5300"/>
      </patternFill>
    </fill>
    <fill>
      <patternFill patternType="solid">
        <fgColor rgb="FF2D7D52"/>
        <bgColor rgb="FF2D7D52"/>
      </patternFill>
    </fill>
    <fill>
      <patternFill patternType="solid">
        <fgColor rgb="FFB8D4C0"/>
        <bgColor rgb="FFB8D4C0"/>
      </patternFill>
    </fill>
    <fill>
      <patternFill patternType="solid">
        <fgColor rgb="FFD4EDDA"/>
        <bgColor rgb="FFD4EDDA"/>
      </patternFill>
    </fill>
    <fill>
      <patternFill patternType="solid">
        <fgColor rgb="FFF5F5F7"/>
        <bgColor rgb="FFF5F5F7"/>
      </patternFill>
    </fill>
    <fill>
      <patternFill patternType="solid">
        <fgColor rgb="FFFFF3E0"/>
        <bgColor rgb="FFFFF3E0"/>
      </patternFill>
    </fill>
    <fill>
      <patternFill patternType="solid">
        <fgColor rgb="FF2E7D32"/>
        <bgColor rgb="FF2E7D32"/>
      </patternFill>
    </fill>
    <fill>
      <patternFill patternType="solid">
        <fgColor rgb="FFFFFF99"/>
        <bgColor rgb="FFFFFF99"/>
      </patternFill>
    </fill>
    <fill>
      <patternFill patternType="solid">
        <fgColor rgb="FF479D6A"/>
        <bgColor rgb="FF479D6A"/>
      </patternFill>
    </fill>
    <fill>
      <patternFill patternType="solid">
        <fgColor rgb="FF1D6126"/>
        <bgColor rgb="FF1D6126"/>
      </patternFill>
    </fill>
    <fill>
      <patternFill patternType="solid">
        <fgColor rgb="FFF1F7FE"/>
        <bgColor rgb="FFF1F7FE"/>
      </patternFill>
    </fill>
    <fill>
      <patternFill patternType="solid">
        <fgColor rgb="FFB7DFC3"/>
        <bgColor rgb="FFB7DFC3"/>
      </patternFill>
    </fill>
    <fill>
      <patternFill patternType="solid">
        <fgColor rgb="FF183A5E"/>
        <bgColor rgb="FF183A5E"/>
      </patternFill>
    </fill>
    <fill>
      <patternFill patternType="solid">
        <fgColor rgb="FFF1EBF9"/>
        <bgColor rgb="FFF1EBF9"/>
      </patternFill>
    </fill>
    <fill>
      <patternFill patternType="solid">
        <fgColor rgb="FFB0AFB4"/>
        <bgColor rgb="FFB0AFB4"/>
      </patternFill>
    </fill>
    <fill>
      <patternFill patternType="solid">
        <fgColor rgb="FF0D79BB"/>
        <bgColor rgb="FF0D79BB"/>
      </patternFill>
    </fill>
    <fill>
      <patternFill patternType="solid">
        <fgColor rgb="FFEBF3FB"/>
        <bgColor rgb="FFEBF3FB"/>
      </patternFill>
    </fill>
    <fill>
      <patternFill patternType="solid">
        <fgColor rgb="FFE2EFDA"/>
        <bgColor rgb="FFE2EFDA"/>
      </patternFill>
    </fill>
    <fill>
      <patternFill patternType="solid">
        <fgColor rgb="FFD7E4EF"/>
        <bgColor rgb="FFD7E4EF"/>
      </patternFill>
    </fill>
    <fill>
      <patternFill patternType="solid">
        <fgColor rgb="FF7BB691"/>
        <bgColor rgb="FF7BB691"/>
      </patternFill>
    </fill>
    <fill>
      <patternFill patternType="solid">
        <fgColor rgb="FFABCCB7"/>
        <bgColor rgb="FFABCCB7"/>
      </patternFill>
    </fill>
    <fill>
      <patternFill patternType="solid">
        <fgColor rgb="FF080870"/>
        <bgColor rgb="FF080870"/>
      </patternFill>
    </fill>
  </fills>
  <borders count="199">
    <border/>
    <border>
      <left style="thin">
        <color rgb="FFB8C8D8"/>
      </left>
      <top style="thin">
        <color rgb="FFB8C8D8"/>
      </top>
      <bottom style="thin">
        <color rgb="FFB8C8D8"/>
      </bottom>
    </border>
    <border>
      <top style="thin">
        <color rgb="FFB8C8D8"/>
      </top>
      <bottom style="thin">
        <color rgb="FFB8C8D8"/>
      </bottom>
    </border>
    <border>
      <right/>
      <top style="thin">
        <color rgb="FFB8C8D8"/>
      </top>
      <bottom style="thin">
        <color rgb="FFB8C8D8"/>
      </bottom>
    </border>
    <border>
      <left style="thin">
        <color rgb="FFB8C8D8"/>
      </left>
      <right style="thin">
        <color rgb="FFB8C8D8"/>
      </right>
      <top style="thin">
        <color rgb="FFB8C8D8"/>
      </top>
      <bottom style="thin">
        <color rgb="FFB8C8D8"/>
      </bottom>
    </border>
    <border>
      <left style="medium">
        <color rgb="FF0D2137"/>
      </left>
      <right style="medium">
        <color rgb="FF0D2137"/>
      </right>
      <top style="medium">
        <color rgb="FF0D2137"/>
      </top>
      <bottom style="medium">
        <color rgb="FF0D2137"/>
      </bottom>
    </border>
    <border>
      <left style="thin">
        <color rgb="FFAD0000"/>
      </left>
      <top style="thin">
        <color rgb="FFAD0000"/>
      </top>
      <bottom style="thin">
        <color rgb="FFAD0000"/>
      </bottom>
    </border>
    <border>
      <top style="thin">
        <color rgb="FFAD0000"/>
      </top>
      <bottom style="thin">
        <color rgb="FFAD0000"/>
      </bottom>
    </border>
    <border>
      <right/>
      <top style="thin">
        <color rgb="FFAD0000"/>
      </top>
      <bottom style="thin">
        <color rgb="FFAD0000"/>
      </bottom>
    </border>
    <border>
      <left style="thin">
        <color rgb="FFC9A852"/>
      </left>
      <top style="thin">
        <color rgb="FFC9A852"/>
      </top>
      <bottom style="thin">
        <color rgb="FFC9A852"/>
      </bottom>
    </border>
    <border>
      <top style="thin">
        <color rgb="FFC9A852"/>
      </top>
      <bottom style="thin">
        <color rgb="FFC9A852"/>
      </bottom>
    </border>
    <border>
      <right/>
      <top style="thin">
        <color rgb="FFC9A852"/>
      </top>
      <bottom style="thin">
        <color rgb="FFC9A852"/>
      </bottom>
    </border>
    <border>
      <left style="thin">
        <color rgb="FFC9A852"/>
      </left>
      <right style="thin">
        <color rgb="FFC9A852"/>
      </right>
      <top style="thin">
        <color rgb="FFC9A852"/>
      </top>
      <bottom style="thin">
        <color rgb="FFC9A852"/>
      </bottom>
    </border>
    <border>
      <left style="medium">
        <color rgb="FFAD0000"/>
      </left>
      <right style="medium">
        <color rgb="FFAD0000"/>
      </right>
      <top style="medium">
        <color rgb="FFAD0000"/>
      </top>
      <bottom style="medium">
        <color rgb="FFAD0000"/>
      </bottom>
    </border>
    <border>
      <left style="thin">
        <color rgb="FFEAA321"/>
      </left>
      <right style="thin">
        <color rgb="FFEAA321"/>
      </right>
      <top style="thin">
        <color rgb="FFEAA321"/>
      </top>
      <bottom style="thin">
        <color rgb="FFEAA321"/>
      </bottom>
    </border>
    <border>
      <left style="thin">
        <color rgb="FFD0DCE8"/>
      </left>
      <right style="thin">
        <color rgb="FFD0DCE8"/>
      </right>
      <top style="thin">
        <color rgb="FFD0DCE8"/>
      </top>
      <bottom style="thin">
        <color rgb="FFD0DCE8"/>
      </bottom>
    </border>
    <border>
      <left style="thin">
        <color rgb="FFD2DCE7"/>
      </left>
      <right style="thin">
        <color rgb="FFD2DCE7"/>
      </right>
      <top style="thin">
        <color rgb="FFD2DCE7"/>
      </top>
      <bottom style="thin">
        <color rgb="FFD2DCE7"/>
      </bottom>
    </border>
    <border>
      <left style="thin">
        <color rgb="FF479D6A"/>
      </left>
      <right style="thin">
        <color rgb="FF479D6A"/>
      </right>
      <top style="thin">
        <color rgb="FF479D6A"/>
      </top>
      <bottom style="thin">
        <color rgb="FF479D6A"/>
      </bottom>
    </border>
    <border>
      <left style="medium">
        <color rgb="FFC9A852"/>
      </left>
      <top style="thin">
        <color rgb="FFD2DCE7"/>
      </top>
      <bottom style="thin">
        <color rgb="FFD2DCE7"/>
      </bottom>
    </border>
    <border>
      <top style="thin">
        <color rgb="FFD2DCE7"/>
      </top>
      <bottom style="thin">
        <color rgb="FFD2DCE7"/>
      </bottom>
    </border>
    <border>
      <right style="thin">
        <color rgb="FFD2DCE7"/>
      </right>
      <top style="thin">
        <color rgb="FFD2DCE7"/>
      </top>
      <bottom style="thin">
        <color rgb="FFD2DCE7"/>
      </bottom>
    </border>
    <border>
      <left style="thin">
        <color rgb="FF1D4732"/>
      </left>
      <top style="thin">
        <color rgb="FF1D4732"/>
      </top>
      <bottom style="thin">
        <color rgb="FF1D4732"/>
      </bottom>
    </border>
    <border>
      <right/>
      <top style="thin">
        <color rgb="FF1D4732"/>
      </top>
      <bottom style="thin">
        <color rgb="FF1D4732"/>
      </bottom>
    </border>
    <border>
      <left style="thin">
        <color rgb="FFB8D4C0"/>
      </left>
      <right style="thin">
        <color rgb="FFB8D4C0"/>
      </right>
      <top style="thin">
        <color rgb="FFB8D4C0"/>
      </top>
      <bottom style="thin">
        <color rgb="FFB8D4C0"/>
      </bottom>
    </border>
    <border>
      <left style="thin">
        <color rgb="FF0D2137"/>
      </left>
      <top style="thin">
        <color rgb="FF0D2137"/>
      </top>
      <bottom style="thin">
        <color rgb="FF0D2137"/>
      </bottom>
    </border>
    <border>
      <top style="thin">
        <color rgb="FF0D2137"/>
      </top>
      <bottom style="thin">
        <color rgb="FF0D2137"/>
      </bottom>
    </border>
    <border>
      <right/>
      <top style="thin">
        <color rgb="FF0D2137"/>
      </top>
      <bottom style="thin">
        <color rgb="FF0D2137"/>
      </bottom>
    </border>
    <border>
      <left style="thin">
        <color rgb="FF0F4666"/>
      </left>
      <right style="thin">
        <color rgb="FF0F4666"/>
      </right>
      <top style="thin">
        <color rgb="FF0F4666"/>
      </top>
      <bottom style="thin">
        <color rgb="FF0F4666"/>
      </bottom>
    </border>
    <border>
      <right style="thin">
        <color rgb="FFB8C8D8"/>
      </right>
      <top style="thin">
        <color rgb="FFB8C8D8"/>
      </top>
      <bottom style="thin">
        <color rgb="FFB8C8D8"/>
      </bottom>
    </border>
    <border>
      <left style="thin">
        <color rgb="FF0F4866"/>
      </left>
      <top style="thin">
        <color rgb="FF0F4866"/>
      </top>
      <bottom style="thin">
        <color rgb="FF0F4866"/>
      </bottom>
    </border>
    <border>
      <top style="thin">
        <color rgb="FF0F4866"/>
      </top>
      <bottom style="thin">
        <color rgb="FF0F4866"/>
      </bottom>
    </border>
    <border>
      <right/>
      <top style="thin">
        <color rgb="FF0F4866"/>
      </top>
      <bottom style="thin">
        <color rgb="FF0F4866"/>
      </bottom>
    </border>
    <border>
      <left style="thin">
        <color rgb="FF233414"/>
      </left>
      <top style="thin">
        <color rgb="FF233414"/>
      </top>
      <bottom style="thin">
        <color rgb="FF233414"/>
      </bottom>
    </border>
    <border>
      <top style="thin">
        <color rgb="FF233414"/>
      </top>
      <bottom style="thin">
        <color rgb="FF233414"/>
      </bottom>
    </border>
    <border>
      <right/>
      <top style="thin">
        <color rgb="FF233414"/>
      </top>
      <bottom style="thin">
        <color rgb="FF233414"/>
      </bottom>
    </border>
    <border>
      <left style="thin">
        <color rgb="FFD7E4EF"/>
      </left>
      <right/>
      <top style="thin">
        <color rgb="FFD7E4EF"/>
      </top>
      <bottom style="thin">
        <color rgb="FFD7E4EF"/>
      </bottom>
    </border>
    <border>
      <left style="thin">
        <color rgb="FFD7E4EF"/>
      </left>
      <top style="thin">
        <color rgb="FFD7E4EF"/>
      </top>
      <bottom style="thin">
        <color rgb="FFD7E4EF"/>
      </bottom>
    </border>
    <border>
      <top style="thin">
        <color rgb="FFD7E4EF"/>
      </top>
      <bottom style="thin">
        <color rgb="FFD7E4EF"/>
      </bottom>
    </border>
    <border>
      <right/>
      <top style="thin">
        <color rgb="FFD7E4EF"/>
      </top>
      <bottom style="thin">
        <color rgb="FFD7E4EF"/>
      </bottom>
    </border>
    <border>
      <left style="thin">
        <color rgb="FF0D2137"/>
      </left>
      <right/>
      <top style="thin">
        <color rgb="FF0D2137"/>
      </top>
      <bottom style="thin">
        <color rgb="FF0D2137"/>
      </bottom>
    </border>
    <border>
      <left style="thin">
        <color rgb="FF0F4866"/>
      </left>
      <right/>
      <top style="thin">
        <color rgb="FF0F4866"/>
      </top>
      <bottom style="thin">
        <color rgb="FF0F4866"/>
      </bottom>
    </border>
    <border>
      <left style="thin">
        <color rgb="FFEAA321"/>
      </left>
      <right/>
      <top style="thin">
        <color rgb="FFEAA321"/>
      </top>
      <bottom style="thin">
        <color rgb="FFEAA321"/>
      </bottom>
    </border>
    <border>
      <top style="thin">
        <color rgb="FFEAA321"/>
      </top>
      <bottom style="thin">
        <color rgb="FFEAA321"/>
      </bottom>
    </border>
    <border>
      <left style="thin">
        <color rgb="FFB4C7D9"/>
      </left>
      <right style="thin">
        <color rgb="FFB4C7D9"/>
      </right>
      <top style="thin">
        <color rgb="FFD7E4EF"/>
      </top>
      <bottom style="thin">
        <color rgb="FFD7E4EF"/>
      </bottom>
    </border>
    <border>
      <left style="thin">
        <color rgb="FFB4C7D9"/>
      </left>
      <top style="thin">
        <color rgb="FFD7E4EF"/>
      </top>
      <bottom style="thin">
        <color rgb="FFD7E4EF"/>
      </bottom>
    </border>
    <border>
      <right style="thin">
        <color rgb="FFB4C7D9"/>
      </right>
      <top style="thin">
        <color rgb="FFD7E4EF"/>
      </top>
      <bottom style="thin">
        <color rgb="FFD7E4EF"/>
      </bottom>
    </border>
    <border>
      <left style="thin">
        <color rgb="FFD7E4EF"/>
      </left>
      <right style="thin">
        <color rgb="FFD7E4EF"/>
      </right>
      <top style="thin">
        <color rgb="FFD7E4EF"/>
      </top>
      <bottom style="thin">
        <color rgb="FFD7E4EF"/>
      </bottom>
    </border>
    <border>
      <left/>
      <top/>
      <bottom/>
    </border>
    <border>
      <top/>
      <bottom/>
    </border>
    <border>
      <right/>
      <top/>
      <bottom/>
    </border>
    <border>
      <left style="thin">
        <color rgb="FFB4C7D9"/>
      </left>
      <right/>
      <top style="thin">
        <color rgb="FFD7E4EF"/>
      </top>
      <bottom style="thin">
        <color rgb="FFD7E4EF"/>
      </bottom>
    </border>
    <border>
      <left style="thin">
        <color rgb="FFB4C7D9"/>
      </left>
      <right style="thin">
        <color rgb="FFB4C7D9"/>
      </right>
      <top style="thin">
        <color rgb="FFB4C7D9"/>
      </top>
      <bottom style="thin">
        <color rgb="FFB4C7D9"/>
      </bottom>
    </border>
    <border>
      <left style="thin">
        <color rgb="FF0F4666"/>
      </left>
      <top style="thin">
        <color rgb="FF0F4666"/>
      </top>
      <bottom style="thin">
        <color rgb="FF0F4666"/>
      </bottom>
    </border>
    <border>
      <top style="thin">
        <color rgb="FF0F4666"/>
      </top>
      <bottom style="thin">
        <color rgb="FF0F4666"/>
      </bottom>
    </border>
    <border>
      <right/>
      <top style="thin">
        <color rgb="FF0F4666"/>
      </top>
      <bottom style="thin">
        <color rgb="FF0F4666"/>
      </bottom>
    </border>
    <border>
      <left/>
      <right/>
      <top/>
      <bottom/>
    </border>
    <border>
      <left style="thin">
        <color rgb="FF754E00"/>
      </left>
      <top style="thin">
        <color rgb="FF754E00"/>
      </top>
      <bottom style="thin">
        <color rgb="FF754E00"/>
      </bottom>
    </border>
    <border>
      <top style="thin">
        <color rgb="FF754E00"/>
      </top>
      <bottom style="thin">
        <color rgb="FF754E00"/>
      </bottom>
    </border>
    <border>
      <right/>
      <top style="thin">
        <color rgb="FF754E00"/>
      </top>
      <bottom style="thin">
        <color rgb="FF754E00"/>
      </bottom>
    </border>
    <border>
      <left style="thin">
        <color rgb="FFD2DCE7"/>
      </left>
      <top style="thin">
        <color rgb="FFD2DCE7"/>
      </top>
      <bottom style="thin">
        <color rgb="FFD2DCE7"/>
      </bottom>
    </border>
    <border>
      <right/>
      <top style="thin">
        <color rgb="FFD2DCE7"/>
      </top>
      <bottom style="thin">
        <color rgb="FFD2DCE7"/>
      </bottom>
    </border>
    <border>
      <left style="thin">
        <color rgb="FFB8D4C0"/>
      </left>
      <top style="thin">
        <color rgb="FFB8D4C0"/>
      </top>
      <bottom style="thin">
        <color rgb="FFB8D4C0"/>
      </bottom>
    </border>
    <border>
      <top style="thin">
        <color rgb="FFB8D4C0"/>
      </top>
      <bottom style="thin">
        <color rgb="FFB8D4C0"/>
      </bottom>
    </border>
    <border>
      <right/>
      <top style="thin">
        <color rgb="FFB8D4C0"/>
      </top>
      <bottom style="thin">
        <color rgb="FFB8D4C0"/>
      </bottom>
    </border>
    <border>
      <left style="thin">
        <color rgb="FFB4C7D9"/>
      </left>
      <top style="thin">
        <color rgb="FFB4C7D9"/>
      </top>
      <bottom style="thin">
        <color rgb="FFB4C7D9"/>
      </bottom>
    </border>
    <border>
      <top style="thin">
        <color rgb="FFB4C7D9"/>
      </top>
      <bottom style="thin">
        <color rgb="FFB4C7D9"/>
      </bottom>
    </border>
    <border>
      <right/>
      <top style="thin">
        <color rgb="FFB4C7D9"/>
      </top>
      <bottom style="thin">
        <color rgb="FFB4C7D9"/>
      </bottom>
    </border>
    <border>
      <left style="thin">
        <color rgb="FFEAA321"/>
      </left>
      <top style="thin">
        <color rgb="FFEAA321"/>
      </top>
      <bottom style="thin">
        <color rgb="FFEAA321"/>
      </bottom>
    </border>
    <border>
      <right/>
      <top style="thin">
        <color rgb="FFEAA321"/>
      </top>
      <bottom style="thin">
        <color rgb="FFEAA321"/>
      </bottom>
    </border>
    <border>
      <left style="thin">
        <color rgb="FFABCCB7"/>
      </left>
      <top style="thin">
        <color rgb="FFABCCB7"/>
      </top>
      <bottom style="thin">
        <color rgb="FFABCCB7"/>
      </bottom>
    </border>
    <border>
      <top style="thin">
        <color rgb="FFABCCB7"/>
      </top>
      <bottom style="thin">
        <color rgb="FFABCCB7"/>
      </bottom>
    </border>
    <border>
      <right/>
      <top style="thin">
        <color rgb="FFABCCB7"/>
      </top>
      <bottom style="thin">
        <color rgb="FFABCCB7"/>
      </bottom>
    </border>
    <border>
      <left style="thin">
        <color rgb="FFC41F1F"/>
      </left>
      <top style="thin">
        <color rgb="FFC41F1F"/>
      </top>
      <bottom style="thin">
        <color rgb="FFC41F1F"/>
      </bottom>
    </border>
    <border>
      <top style="thin">
        <color rgb="FFC41F1F"/>
      </top>
      <bottom style="thin">
        <color rgb="FFC41F1F"/>
      </bottom>
    </border>
    <border>
      <right/>
      <top style="thin">
        <color rgb="FFC41F1F"/>
      </top>
      <bottom style="thin">
        <color rgb="FFC41F1F"/>
      </bottom>
    </border>
    <border>
      <left style="thin">
        <color rgb="FFD0DCE8"/>
      </left>
      <top style="thin">
        <color rgb="FFD0DCE8"/>
      </top>
      <bottom style="thin">
        <color rgb="FFD0DCE8"/>
      </bottom>
    </border>
    <border>
      <top style="thin">
        <color rgb="FFD0DCE8"/>
      </top>
      <bottom style="thin">
        <color rgb="FFD0DCE8"/>
      </bottom>
    </border>
    <border>
      <right/>
      <top style="thin">
        <color rgb="FFD0DCE8"/>
      </top>
      <bottom style="thin">
        <color rgb="FFD0DCE8"/>
      </bottom>
    </border>
    <border>
      <left style="thin">
        <color rgb="FFFFCC00"/>
      </left>
      <right style="thin">
        <color rgb="FFFFCC00"/>
      </right>
      <top style="thin">
        <color rgb="FFFFCC00"/>
      </top>
      <bottom style="thin">
        <color rgb="FFFFCC00"/>
      </bottom>
    </border>
    <border>
      <left style="thin">
        <color rgb="FFABCCB7"/>
      </left>
      <right style="thin">
        <color rgb="FFABCCB7"/>
      </right>
      <top style="thin">
        <color rgb="FFABCCB7"/>
      </top>
      <bottom style="thin">
        <color rgb="FFABCCB7"/>
      </bottom>
    </border>
    <border>
      <left style="medium">
        <color rgb="FF479D6A"/>
      </left>
      <top style="thin">
        <color rgb="FFD2DCE7"/>
      </top>
      <bottom style="thin">
        <color rgb="FFD2DCE7"/>
      </bottom>
    </border>
    <border>
      <right style="thin">
        <color rgb="FFABCCB7"/>
      </right>
      <top style="thin">
        <color rgb="FFABCCB7"/>
      </top>
      <bottom style="thin">
        <color rgb="FFABCCB7"/>
      </bottom>
    </border>
    <border>
      <left style="thin">
        <color rgb="FF0F4866"/>
      </left>
      <right style="thin">
        <color rgb="FF0F4866"/>
      </right>
      <top style="thin">
        <color rgb="FF0F4866"/>
      </top>
      <bottom style="thin">
        <color rgb="FF0F4866"/>
      </bottom>
    </border>
    <border>
      <left style="thin">
        <color rgb="FFB0AFB4"/>
      </left>
      <right style="thin">
        <color rgb="FFB0AFB4"/>
      </right>
      <top style="thin">
        <color rgb="FFB0AFB4"/>
      </top>
      <bottom style="thin">
        <color rgb="FFB0AFB4"/>
      </bottom>
    </border>
    <border>
      <left style="thin">
        <color rgb="FFB0AFB4"/>
      </left>
      <top style="thin">
        <color rgb="FFB0AFB4"/>
      </top>
      <bottom style="thin">
        <color rgb="FFB0AFB4"/>
      </bottom>
    </border>
    <border>
      <top style="thin">
        <color rgb="FFB0AFB4"/>
      </top>
      <bottom style="thin">
        <color rgb="FFB0AFB4"/>
      </bottom>
    </border>
    <border>
      <right/>
      <top style="thin">
        <color rgb="FFB0AFB4"/>
      </top>
      <bottom style="thin">
        <color rgb="FFB0AFB4"/>
      </bottom>
    </border>
    <border>
      <right style="thin">
        <color rgb="FFB0AFB4"/>
      </right>
      <top style="thin">
        <color rgb="FFB0AFB4"/>
      </top>
      <bottom style="thin">
        <color rgb="FFB0AFB4"/>
      </bottom>
    </border>
    <border>
      <right style="thin">
        <color rgb="FF0F4866"/>
      </right>
      <top style="thin">
        <color rgb="FF0F4866"/>
      </top>
      <bottom style="thin">
        <color rgb="FF0F4866"/>
      </bottom>
    </border>
    <border>
      <right style="thin">
        <color rgb="FF0F4866"/>
      </right>
      <top style="thin">
        <color rgb="FFB0AFB4"/>
      </top>
      <bottom style="thin">
        <color rgb="FFB0AFB4"/>
      </bottom>
    </border>
    <border>
      <right style="thin">
        <color rgb="FF0D2137"/>
      </right>
      <top style="thin">
        <color rgb="FF0D2137"/>
      </top>
      <bottom style="thin">
        <color rgb="FF0D2137"/>
      </bottom>
    </border>
    <border>
      <right style="thin">
        <color rgb="FFB8D4C0"/>
      </right>
      <top style="thin">
        <color rgb="FFB8D4C0"/>
      </top>
      <bottom style="thin">
        <color rgb="FFB8D4C0"/>
      </bottom>
    </border>
    <border>
      <left style="thin">
        <color rgb="FF0D2137"/>
      </left>
      <right style="thin">
        <color rgb="FF0D2137"/>
      </right>
      <top style="thin">
        <color rgb="FF0D2137"/>
      </top>
      <bottom style="thin">
        <color rgb="FF0D2137"/>
      </bottom>
    </border>
    <border>
      <bottom style="thin">
        <color rgb="FFD7E4EF"/>
      </bottom>
    </border>
    <border>
      <right style="thin">
        <color rgb="FFD7E4EF"/>
      </right>
      <bottom style="thin">
        <color rgb="FFD7E4EF"/>
      </bottom>
    </border>
    <border>
      <right/>
      <bottom style="thin">
        <color rgb="FFD7E4EF"/>
      </bottom>
    </border>
    <border>
      <left style="thin">
        <color rgb="FF233414"/>
      </left>
      <right/>
      <top style="thin">
        <color rgb="FF233414"/>
      </top>
      <bottom style="thin">
        <color rgb="FF233414"/>
      </bottom>
    </border>
    <border>
      <left style="thin">
        <color rgb="FFB0AFB4"/>
      </left>
      <right/>
      <top style="thin">
        <color rgb="FFB0AFB4"/>
      </top>
      <bottom style="thin">
        <color rgb="FFB0AFB4"/>
      </bottom>
    </border>
    <border>
      <left style="thin">
        <color rgb="FFB0AFB4"/>
      </left>
      <right style="thin">
        <color rgb="FF0F4866"/>
      </right>
      <top style="thin">
        <color rgb="FFB0AFB4"/>
      </top>
      <bottom style="thin">
        <color rgb="FFB0AFB4"/>
      </bottom>
    </border>
    <border>
      <left style="thin">
        <color rgb="FF7BB691"/>
      </left>
      <top style="thin">
        <color rgb="FF7BB691"/>
      </top>
      <bottom style="thin">
        <color rgb="FF7BB691"/>
      </bottom>
    </border>
    <border>
      <top style="thin">
        <color rgb="FF7BB691"/>
      </top>
      <bottom style="thin">
        <color rgb="FF7BB691"/>
      </bottom>
    </border>
    <border>
      <right style="thin">
        <color rgb="FF7BB691"/>
      </right>
      <top style="thin">
        <color rgb="FF7BB691"/>
      </top>
      <bottom style="thin">
        <color rgb="FF7BB691"/>
      </bottom>
    </border>
    <border>
      <left style="thin">
        <color rgb="FF7BB691"/>
      </left>
      <right style="thin">
        <color rgb="FF7BB691"/>
      </right>
      <top style="thin">
        <color rgb="FF7BB691"/>
      </top>
      <bottom style="thin">
        <color rgb="FF7BB691"/>
      </bottom>
    </border>
    <border>
      <left style="thin">
        <color rgb="FF233414"/>
      </left>
      <right style="thin">
        <color rgb="FF233414"/>
      </right>
      <top style="thin">
        <color rgb="FF233414"/>
      </top>
      <bottom style="thin">
        <color rgb="FF233414"/>
      </bottom>
    </border>
    <border>
      <left style="thin">
        <color rgb="FFFFCC00"/>
      </left>
      <top style="thin">
        <color rgb="FFFFCC00"/>
      </top>
      <bottom style="thin">
        <color rgb="FFFFCC00"/>
      </bottom>
    </border>
    <border>
      <top style="thin">
        <color rgb="FFFFCC00"/>
      </top>
      <bottom style="thin">
        <color rgb="FFFFCC00"/>
      </bottom>
    </border>
    <border>
      <right style="thin">
        <color rgb="FFFFCC00"/>
      </right>
      <top style="thin">
        <color rgb="FFFFCC00"/>
      </top>
      <bottom style="thin">
        <color rgb="FFFFCC00"/>
      </bottom>
    </border>
    <border>
      <left style="thin">
        <color rgb="FFC41F1F"/>
      </left>
      <right style="thin">
        <color rgb="FFC41F1F"/>
      </right>
      <top style="thin">
        <color rgb="FFC41F1F"/>
      </top>
      <bottom style="thin">
        <color rgb="FFC41F1F"/>
      </bottom>
    </border>
    <border>
      <left style="thin">
        <color rgb="FF63737C"/>
      </left>
      <right style="thin">
        <color rgb="FF63737C"/>
      </right>
      <top style="thin">
        <color rgb="FF63737C"/>
      </top>
      <bottom style="thin">
        <color rgb="FF63737C"/>
      </bottom>
    </border>
    <border>
      <top style="thin">
        <color rgb="FF63737C"/>
      </top>
      <bottom style="thin">
        <color rgb="FF63737C"/>
      </bottom>
    </border>
    <border>
      <right style="thin">
        <color rgb="FF63737C"/>
      </right>
      <top style="thin">
        <color rgb="FF63737C"/>
      </top>
      <bottom style="thin">
        <color rgb="FF63737C"/>
      </bottom>
    </border>
    <border>
      <left style="thin">
        <color rgb="FFD5C5F0"/>
      </left>
      <right style="thin">
        <color rgb="FFD5C5F0"/>
      </right>
      <top style="thin">
        <color rgb="FFD5C5F0"/>
      </top>
      <bottom style="thin">
        <color rgb="FFD5C5F0"/>
      </bottom>
    </border>
    <border>
      <left style="thin">
        <color rgb="FF63737C"/>
      </left>
      <top style="thin">
        <color rgb="FF63737C"/>
      </top>
      <bottom style="thin">
        <color rgb="FF63737C"/>
      </bottom>
    </border>
    <border>
      <left style="thin">
        <color rgb="FFD5C5F0"/>
      </left>
      <top style="thin">
        <color rgb="FFD5C5F0"/>
      </top>
      <bottom style="thin">
        <color rgb="FFD5C5F0"/>
      </bottom>
    </border>
    <border>
      <top style="thin">
        <color rgb="FFD5C5F0"/>
      </top>
      <bottom style="thin">
        <color rgb="FFD5C5F0"/>
      </bottom>
    </border>
    <border>
      <right style="thin">
        <color rgb="FFD5C5F0"/>
      </right>
      <top style="thin">
        <color rgb="FFD5C5F0"/>
      </top>
      <bottom style="thin">
        <color rgb="FFD5C5F0"/>
      </bottom>
    </border>
    <border>
      <right style="thin">
        <color rgb="FF233414"/>
      </right>
      <top style="thin">
        <color rgb="FF233414"/>
      </top>
      <bottom style="thin">
        <color rgb="FF233414"/>
      </bottom>
    </border>
    <border>
      <left style="thin">
        <color rgb="FF2D7D52"/>
      </left>
      <right style="thin">
        <color rgb="FF2D7D52"/>
      </right>
      <top style="thin">
        <color rgb="FF2D7D52"/>
      </top>
      <bottom style="thin">
        <color rgb="FF2D7D52"/>
      </bottom>
    </border>
    <border>
      <right style="thin">
        <color rgb="FFEAA321"/>
      </right>
      <top style="thin">
        <color rgb="FFEAA321"/>
      </top>
      <bottom style="thin">
        <color rgb="FFEAA321"/>
      </bottom>
    </border>
    <border>
      <left style="thin">
        <color rgb="FF2D7D52"/>
      </left>
      <top style="thin">
        <color rgb="FF2D7D52"/>
      </top>
      <bottom style="thin">
        <color rgb="FF2D7D52"/>
      </bottom>
    </border>
    <border>
      <right style="thin">
        <color rgb="FF2D7D52"/>
      </right>
      <top style="thin">
        <color rgb="FF2D7D52"/>
      </top>
      <bottom style="thin">
        <color rgb="FF2D7D52"/>
      </bottom>
    </border>
    <border>
      <left style="thin">
        <color rgb="FF2E7D32"/>
      </left>
      <right style="thin">
        <color rgb="FF2E7D32"/>
      </right>
      <top style="thin">
        <color rgb="FF2E7D32"/>
      </top>
      <bottom style="thin">
        <color rgb="FF2E7D32"/>
      </bottom>
    </border>
    <border>
      <left style="thin">
        <color rgb="FFBDD7EE"/>
      </left>
      <right/>
      <top style="thin">
        <color rgb="FFBDD7EE"/>
      </top>
      <bottom style="thin">
        <color rgb="FFBDD7EE"/>
      </bottom>
    </border>
    <border>
      <top style="thin">
        <color rgb="FFBDD7EE"/>
      </top>
      <bottom style="thin">
        <color rgb="FFBDD7EE"/>
      </bottom>
    </border>
    <border>
      <left style="thin">
        <color rgb="FFBDD7EE"/>
      </left>
      <right style="thin">
        <color rgb="FFBDD7EE"/>
      </right>
      <top style="thin">
        <color rgb="FFBDD7EE"/>
      </top>
      <bottom style="thin">
        <color rgb="FFBDD7EE"/>
      </bottom>
    </border>
    <border>
      <left style="medium">
        <color rgb="FF233414"/>
      </left>
      <right style="medium">
        <color rgb="FF233414"/>
      </right>
      <top style="medium">
        <color rgb="FF233414"/>
      </top>
      <bottom style="medium">
        <color rgb="FF233414"/>
      </bottom>
    </border>
    <border>
      <left style="medium">
        <color rgb="FF233414"/>
      </left>
      <right/>
      <top style="medium">
        <color rgb="FF233414"/>
      </top>
      <bottom style="medium">
        <color rgb="FF233414"/>
      </bottom>
    </border>
    <border>
      <top style="medium">
        <color rgb="FF233414"/>
      </top>
      <bottom style="medium">
        <color rgb="FF233414"/>
      </bottom>
    </border>
    <border>
      <left style="thin">
        <color rgb="FF080870"/>
      </left>
      <top style="thin">
        <color rgb="FF080870"/>
      </top>
      <bottom style="thin">
        <color rgb="FF080870"/>
      </bottom>
    </border>
    <border>
      <top style="thin">
        <color rgb="FF080870"/>
      </top>
      <bottom style="thin">
        <color rgb="FF080870"/>
      </bottom>
    </border>
    <border>
      <right/>
      <top style="thin">
        <color rgb="FF080870"/>
      </top>
      <bottom style="thin">
        <color rgb="FF080870"/>
      </bottom>
    </border>
    <border>
      <left style="thin">
        <color rgb="FF479D6A"/>
      </left>
      <top style="thin">
        <color rgb="FF479D6A"/>
      </top>
      <bottom style="thin">
        <color rgb="FF479D6A"/>
      </bottom>
    </border>
    <border>
      <right/>
      <top style="thin">
        <color rgb="FF479D6A"/>
      </top>
      <bottom style="thin">
        <color rgb="FF479D6A"/>
      </bottom>
    </border>
    <border>
      <top style="thin">
        <color rgb="FF2D7D52"/>
      </top>
      <bottom style="thin">
        <color rgb="FF2D7D52"/>
      </bottom>
    </border>
    <border>
      <left style="medium">
        <color rgb="FFFFCC00"/>
      </left>
      <right style="medium">
        <color rgb="FFFFCC00"/>
      </right>
      <top style="medium">
        <color rgb="FFFFCC00"/>
      </top>
      <bottom style="medium">
        <color rgb="FFFFCC00"/>
      </bottom>
    </border>
    <border>
      <left style="thin">
        <color rgb="FFF5F5F7"/>
      </left>
      <right style="thin">
        <color rgb="FFF5F5F7"/>
      </right>
      <top style="thin">
        <color rgb="FFF5F5F7"/>
      </top>
      <bottom style="thin">
        <color rgb="FFF5F5F7"/>
      </bottom>
    </border>
    <border>
      <right style="thin">
        <color rgb="FFD7E4EF"/>
      </right>
      <top style="thin">
        <color rgb="FFD7E4EF"/>
      </top>
      <bottom style="thin">
        <color rgb="FFD7E4EF"/>
      </bottom>
    </border>
    <border>
      <left style="thin">
        <color rgb="FFB8C8D8"/>
      </left>
      <right/>
      <top style="thin">
        <color rgb="FFB8C8D8"/>
      </top>
      <bottom style="thin">
        <color rgb="FFB8C8D8"/>
      </bottom>
    </border>
    <border>
      <top style="thin">
        <color rgb="FFB8C8D8"/>
      </top>
    </border>
    <border>
      <left style="thin">
        <color rgb="FFAD0000"/>
      </left>
      <right/>
      <top style="thin">
        <color rgb="FFAD0000"/>
      </top>
      <bottom style="thin">
        <color rgb="FFAD0000"/>
      </bottom>
    </border>
    <border>
      <top style="thin">
        <color rgb="FFAD0000"/>
      </top>
    </border>
    <border>
      <left style="thin">
        <color rgb="FFC9A852"/>
      </left>
      <right/>
      <top style="thin">
        <color rgb="FFC9A852"/>
      </top>
      <bottom style="thin">
        <color rgb="FFC9A852"/>
      </bottom>
    </border>
    <border>
      <top style="thin">
        <color rgb="FFC9A852"/>
      </top>
    </border>
    <border>
      <left style="medium">
        <color rgb="FFC9A852"/>
      </left>
      <right style="thin">
        <color rgb="FFD2DCE7"/>
      </right>
      <top style="thin">
        <color rgb="FFD2DCE7"/>
      </top>
      <bottom style="thin">
        <color rgb="FFD2DCE7"/>
      </bottom>
    </border>
    <border>
      <top style="thin">
        <color rgb="FFD2DCE7"/>
      </top>
    </border>
    <border>
      <right style="thin">
        <color rgb="FFD2DCE7"/>
      </right>
      <top style="thin">
        <color rgb="FFD2DCE7"/>
      </top>
    </border>
    <border>
      <right style="thin">
        <color rgb="FFB8C8D8"/>
      </right>
      <top style="thin">
        <color rgb="FFB8C8D8"/>
      </top>
    </border>
    <border>
      <left style="thin">
        <color rgb="FF1D4732"/>
      </left>
      <right/>
      <top style="thin">
        <color rgb="FF1D4732"/>
      </top>
      <bottom style="thin">
        <color rgb="FF1D4732"/>
      </bottom>
    </border>
    <border>
      <top style="thin">
        <color rgb="FF1D4732"/>
      </top>
    </border>
    <border>
      <top style="thin">
        <color rgb="FF1D4732"/>
      </top>
      <bottom style="thin">
        <color rgb="FF1D4732"/>
      </bottom>
    </border>
    <border>
      <top style="thin">
        <color rgb="FF0D2137"/>
      </top>
    </border>
    <border>
      <left style="thin">
        <color rgb="FFD2DCE7"/>
      </left>
      <right/>
      <top style="thin">
        <color rgb="FFD2DCE7"/>
      </top>
      <bottom style="thin">
        <color rgb="FFD2DCE7"/>
      </bottom>
    </border>
    <border>
      <left style="thin">
        <color rgb="FF754E00"/>
      </left>
      <right/>
      <top style="thin">
        <color rgb="FF754E00"/>
      </top>
      <bottom style="thin">
        <color rgb="FF754E00"/>
      </bottom>
    </border>
    <border>
      <top style="thin">
        <color rgb="FF754E00"/>
      </top>
    </border>
    <border>
      <left style="thin">
        <color rgb="FFC41F1F"/>
      </left>
      <right/>
      <top style="thin">
        <color rgb="FFC41F1F"/>
      </top>
      <bottom style="thin">
        <color rgb="FFC41F1F"/>
      </bottom>
    </border>
    <border>
      <top style="thin">
        <color rgb="FFC41F1F"/>
      </top>
    </border>
    <border>
      <top style="thin">
        <color rgb="FF233414"/>
      </top>
    </border>
    <border>
      <top style="thin">
        <color rgb="FFEAA321"/>
      </top>
    </border>
    <border>
      <left style="thin">
        <color rgb="FF0F4666"/>
      </left>
      <right/>
      <top style="thin">
        <color rgb="FF0F4666"/>
      </top>
      <bottom style="thin">
        <color rgb="FF0F4666"/>
      </bottom>
    </border>
    <border>
      <top style="thin">
        <color rgb="FF0F4666"/>
      </top>
    </border>
    <border>
      <left style="thin">
        <color rgb="FFD0DCE8"/>
      </left>
      <right/>
      <top style="thin">
        <color rgb="FFD0DCE8"/>
      </top>
      <bottom style="thin">
        <color rgb="FFD0DCE8"/>
      </bottom>
    </border>
    <border>
      <top style="thin">
        <color rgb="FFD0DCE8"/>
      </top>
    </border>
    <border>
      <top style="thin">
        <color rgb="FFD7E4EF"/>
      </top>
    </border>
    <border>
      <top style="thin">
        <color rgb="FF0F4866"/>
      </top>
    </border>
    <border>
      <right style="thin">
        <color rgb="FFB4C7D9"/>
      </right>
      <top style="thin">
        <color rgb="FFD7E4EF"/>
      </top>
    </border>
    <border>
      <left style="thin">
        <color rgb="FFB8D4C0"/>
      </left>
      <right/>
      <top style="thin">
        <color rgb="FFB8D4C0"/>
      </top>
      <bottom style="thin">
        <color rgb="FFB8D4C0"/>
      </bottom>
    </border>
    <border>
      <top style="thin">
        <color rgb="FFB8D4C0"/>
      </top>
    </border>
    <border>
      <left style="thin">
        <color rgb="FFB4C7D9"/>
      </left>
      <right/>
      <top style="thin">
        <color rgb="FFB4C7D9"/>
      </top>
      <bottom style="thin">
        <color rgb="FFB4C7D9"/>
      </bottom>
    </border>
    <border>
      <top style="thin">
        <color rgb="FFB4C7D9"/>
      </top>
    </border>
    <border>
      <left style="thin">
        <color rgb="FFABCCB7"/>
      </left>
      <right/>
      <top style="thin">
        <color rgb="FFABCCB7"/>
      </top>
      <bottom style="thin">
        <color rgb="FFABCCB7"/>
      </bottom>
    </border>
    <border>
      <top style="thin">
        <color rgb="FFABCCB7"/>
      </top>
    </border>
    <border>
      <right style="thin">
        <color rgb="FFABCCB7"/>
      </right>
      <top style="thin">
        <color rgb="FFABCCB7"/>
      </top>
    </border>
    <border>
      <left style="medium">
        <color rgb="FF479D6A"/>
      </left>
      <right style="thin">
        <color rgb="FFD2DCE7"/>
      </right>
      <top style="thin">
        <color rgb="FFD2DCE7"/>
      </top>
      <bottom style="thin">
        <color rgb="FFD2DCE7"/>
      </bottom>
    </border>
    <border>
      <top style="thin">
        <color rgb="FFB0AFB4"/>
      </top>
    </border>
    <border>
      <right style="thin">
        <color rgb="FFB0AFB4"/>
      </right>
      <top style="thin">
        <color rgb="FFB0AFB4"/>
      </top>
    </border>
    <border>
      <right style="thin">
        <color rgb="FF0F4866"/>
      </right>
      <top style="thin">
        <color rgb="FF0F4866"/>
      </top>
    </border>
    <border>
      <right style="thin">
        <color rgb="FF0F4866"/>
      </right>
      <top style="thin">
        <color rgb="FFB0AFB4"/>
      </top>
    </border>
    <border>
      <right style="thin">
        <color rgb="FFB8D4C0"/>
      </right>
      <top style="thin">
        <color rgb="FFB8D4C0"/>
      </top>
    </border>
    <border>
      <right style="thin">
        <color rgb="FF0D2137"/>
      </right>
      <top style="thin">
        <color rgb="FF0D2137"/>
      </top>
    </border>
    <border>
      <right style="thin">
        <color rgb="FFD7E4EF"/>
      </right>
    </border>
    <border>
      <top style="thin">
        <color rgb="FF7BB691"/>
      </top>
    </border>
    <border>
      <right style="thin">
        <color rgb="FF7BB691"/>
      </right>
      <top style="thin">
        <color rgb="FF7BB691"/>
      </top>
    </border>
    <border>
      <top style="thin">
        <color rgb="FFFFCC00"/>
      </top>
    </border>
    <border>
      <right style="thin">
        <color rgb="FFFFCC00"/>
      </right>
      <top style="thin">
        <color rgb="FFFFCC00"/>
      </top>
    </border>
    <border>
      <top style="thin">
        <color rgb="FF63737C"/>
      </top>
    </border>
    <border>
      <right style="thin">
        <color rgb="FF63737C"/>
      </right>
      <top style="thin">
        <color rgb="FF63737C"/>
      </top>
    </border>
    <border>
      <top style="thin">
        <color rgb="FFD5C5F0"/>
      </top>
    </border>
    <border>
      <right style="thin">
        <color rgb="FFD5C5F0"/>
      </right>
      <top style="thin">
        <color rgb="FFD5C5F0"/>
      </top>
    </border>
    <border>
      <right style="thin">
        <color rgb="FF233414"/>
      </right>
      <top style="thin">
        <color rgb="FF233414"/>
      </top>
    </border>
    <border>
      <right style="thin">
        <color rgb="FFEAA321"/>
      </right>
      <top style="thin">
        <color rgb="FFEAA321"/>
      </top>
    </border>
    <border>
      <top style="thin">
        <color rgb="FF2D7D52"/>
      </top>
    </border>
    <border>
      <right style="thin">
        <color rgb="FF2D7D52"/>
      </right>
      <top style="thin">
        <color rgb="FF2D7D52"/>
      </top>
    </border>
    <border>
      <top style="thin">
        <color rgb="FFBDD7EE"/>
      </top>
    </border>
    <border>
      <left style="thin">
        <color rgb="FF080870"/>
      </left>
      <right/>
      <top style="thin">
        <color rgb="FF080870"/>
      </top>
      <bottom style="thin">
        <color rgb="FF080870"/>
      </bottom>
    </border>
    <border>
      <top style="thin">
        <color rgb="FF080870"/>
      </top>
    </border>
    <border>
      <left style="thin">
        <color rgb="FF479D6A"/>
      </left>
      <right/>
      <top style="thin">
        <color rgb="FF479D6A"/>
      </top>
      <bottom style="thin">
        <color rgb="FF479D6A"/>
      </bottom>
    </border>
    <border>
      <top style="thin">
        <color rgb="FF479D6A"/>
      </top>
    </border>
    <border>
      <top style="thin">
        <color rgb="FF479D6A"/>
      </top>
      <bottom style="thin">
        <color rgb="FF479D6A"/>
      </bottom>
    </border>
    <border>
      <right style="thin">
        <color rgb="FFD7E4EF"/>
      </right>
      <top style="thin">
        <color rgb="FFD7E4EF"/>
      </top>
    </border>
  </borders>
  <cellStyleXfs count="1">
    <xf numFmtId="0" fontId="0" fillId="0" borderId="0"/>
  </cellStyleXfs>
  <cellXfs count="1748">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3" borderId="1" applyAlignment="1" pivotButton="0" quotePrefix="0" xfId="0">
      <alignment horizontal="left" vertical="center"/>
    </xf>
    <xf numFmtId="0" fontId="4" fillId="4" borderId="4" applyAlignment="1" pivotButton="0" quotePrefix="0" xfId="0">
      <alignment vertical="bottom"/>
    </xf>
    <xf numFmtId="0" fontId="4" fillId="0" borderId="0" applyAlignment="1" pivotButton="0" quotePrefix="0" xfId="0">
      <alignment vertical="bottom"/>
    </xf>
    <xf numFmtId="0" fontId="5" fillId="3" borderId="1" applyAlignment="1" pivotButton="0" quotePrefix="0" xfId="0">
      <alignment horizontal="left" vertical="center"/>
    </xf>
    <xf numFmtId="0" fontId="5" fillId="5" borderId="1" applyAlignment="1" pivotButton="0" quotePrefix="0" xfId="0">
      <alignment horizontal="left" vertical="center"/>
    </xf>
    <xf numFmtId="0" fontId="6" fillId="6" borderId="1" applyAlignment="1" pivotButton="0" quotePrefix="0" xfId="0">
      <alignment horizontal="left" vertical="center"/>
    </xf>
    <xf numFmtId="0" fontId="7" fillId="7" borderId="4" applyAlignment="1" pivotButton="0" quotePrefix="0" xfId="0">
      <alignment horizontal="left" vertical="center"/>
    </xf>
    <xf numFmtId="164" fontId="8" fillId="7" borderId="4" applyAlignment="1" pivotButton="0" quotePrefix="0" xfId="0">
      <alignment horizontal="right" vertical="center"/>
    </xf>
    <xf numFmtId="0" fontId="9" fillId="8" borderId="4" applyAlignment="1" pivotButton="0" quotePrefix="0" xfId="0">
      <alignment horizontal="left" vertical="center"/>
    </xf>
    <xf numFmtId="164" fontId="10" fillId="8" borderId="4" applyAlignment="1" pivotButton="0" quotePrefix="0" xfId="0">
      <alignment horizontal="right" vertical="center"/>
    </xf>
    <xf numFmtId="0" fontId="11" fillId="9" borderId="4" applyAlignment="1" pivotButton="0" quotePrefix="0" xfId="0">
      <alignment horizontal="left" vertical="center"/>
    </xf>
    <xf numFmtId="0" fontId="12" fillId="9" borderId="4" applyAlignment="1" pivotButton="0" quotePrefix="0" xfId="0">
      <alignment horizontal="center" vertical="center"/>
    </xf>
    <xf numFmtId="165" fontId="13" fillId="10" borderId="4" applyAlignment="1" pivotButton="0" quotePrefix="0" xfId="0">
      <alignment horizontal="right" vertical="center"/>
    </xf>
    <xf numFmtId="0" fontId="14" fillId="8" borderId="4" applyAlignment="1" pivotButton="0" quotePrefix="0" xfId="0">
      <alignment horizontal="left" vertical="center" wrapText="1"/>
    </xf>
    <xf numFmtId="166" fontId="10" fillId="8" borderId="4" applyAlignment="1" pivotButton="0" quotePrefix="0" xfId="0">
      <alignment horizontal="right" vertical="center"/>
    </xf>
    <xf numFmtId="49" fontId="15" fillId="7" borderId="5" applyAlignment="1" pivotButton="0" quotePrefix="0" xfId="0">
      <alignment horizontal="center" vertical="center"/>
    </xf>
    <xf numFmtId="0" fontId="16" fillId="7" borderId="1" applyAlignment="1" pivotButton="0" quotePrefix="0" xfId="0">
      <alignment horizontal="left" vertical="center" wrapText="1"/>
    </xf>
    <xf numFmtId="166" fontId="8" fillId="7" borderId="4" applyAlignment="1" pivotButton="0" quotePrefix="0" xfId="0">
      <alignment horizontal="right" vertical="center"/>
    </xf>
    <xf numFmtId="0" fontId="8" fillId="8" borderId="4" applyAlignment="1" pivotButton="0" quotePrefix="0" xfId="0">
      <alignment horizontal="left" vertical="center"/>
    </xf>
    <xf numFmtId="164" fontId="15" fillId="8" borderId="4" applyAlignment="1" pivotButton="0" quotePrefix="0" xfId="0">
      <alignment horizontal="right" vertical="center"/>
    </xf>
    <xf numFmtId="166" fontId="15" fillId="8" borderId="4" applyAlignment="1" pivotButton="0" quotePrefix="0" xfId="0">
      <alignment horizontal="right" vertical="center"/>
    </xf>
    <xf numFmtId="167" fontId="10" fillId="8" borderId="4" applyAlignment="1" pivotButton="0" quotePrefix="0" xfId="0">
      <alignment horizontal="right" vertical="center"/>
    </xf>
    <xf numFmtId="168" fontId="10" fillId="8" borderId="4" applyAlignment="1" pivotButton="0" quotePrefix="0" xfId="0">
      <alignment horizontal="right" vertical="center"/>
    </xf>
    <xf numFmtId="3" fontId="10" fillId="8" borderId="4" applyAlignment="1" pivotButton="0" quotePrefix="0" xfId="0">
      <alignment horizontal="right" vertical="center"/>
    </xf>
    <xf numFmtId="169" fontId="10" fillId="8" borderId="4" applyAlignment="1" pivotButton="0" quotePrefix="0" xfId="0">
      <alignment horizontal="right" vertical="center"/>
    </xf>
    <xf numFmtId="165" fontId="8" fillId="7" borderId="4" applyAlignment="1" pivotButton="0" quotePrefix="0" xfId="0">
      <alignment horizontal="right" vertical="center"/>
    </xf>
    <xf numFmtId="0" fontId="3" fillId="2" borderId="1" applyAlignment="1" pivotButton="0" quotePrefix="0" xfId="0">
      <alignment horizontal="left" vertical="center" wrapText="1"/>
    </xf>
    <xf numFmtId="0" fontId="17" fillId="11" borderId="6" applyAlignment="1" pivotButton="0" quotePrefix="0" xfId="0">
      <alignment horizontal="left" vertical="center"/>
    </xf>
    <xf numFmtId="0" fontId="2" fillId="0" borderId="7" pivotButton="0" quotePrefix="0" xfId="0"/>
    <xf numFmtId="0" fontId="2" fillId="0" borderId="8" pivotButton="0" quotePrefix="0" xfId="0"/>
    <xf numFmtId="0" fontId="18" fillId="12" borderId="9" applyAlignment="1" pivotButton="0" quotePrefix="0" xfId="0">
      <alignment horizontal="left" vertical="center" wrapText="1"/>
    </xf>
    <xf numFmtId="0" fontId="2" fillId="0" borderId="10" pivotButton="0" quotePrefix="0" xfId="0"/>
    <xf numFmtId="0" fontId="2" fillId="0" borderId="11" pivotButton="0" quotePrefix="0" xfId="0"/>
    <xf numFmtId="0" fontId="19" fillId="10" borderId="12" applyAlignment="1" pivotButton="0" quotePrefix="0" xfId="0">
      <alignment horizontal="left" vertical="center"/>
    </xf>
    <xf numFmtId="165" fontId="20" fillId="10" borderId="13" applyAlignment="1" pivotButton="0" quotePrefix="0" xfId="0">
      <alignment horizontal="right" vertical="center"/>
    </xf>
    <xf numFmtId="164" fontId="20" fillId="10" borderId="12" applyAlignment="1" pivotButton="0" quotePrefix="0" xfId="0">
      <alignment horizontal="right" vertical="center"/>
    </xf>
    <xf numFmtId="0" fontId="11" fillId="9" borderId="14" applyAlignment="1" pivotButton="0" quotePrefix="0" xfId="0">
      <alignment horizontal="left" vertical="center"/>
    </xf>
    <xf numFmtId="0" fontId="21" fillId="9" borderId="14" applyAlignment="1" pivotButton="0" quotePrefix="0" xfId="0">
      <alignment horizontal="center" vertical="center"/>
    </xf>
    <xf numFmtId="0" fontId="22" fillId="13" borderId="15" applyAlignment="1" pivotButton="0" quotePrefix="0" xfId="0">
      <alignment horizontal="left" vertical="center"/>
    </xf>
    <xf numFmtId="164" fontId="23" fillId="13" borderId="15" applyAlignment="1" pivotButton="0" quotePrefix="0" xfId="0">
      <alignment horizontal="right" vertical="center"/>
    </xf>
    <xf numFmtId="0" fontId="22" fillId="13" borderId="15" applyAlignment="1" pivotButton="0" quotePrefix="0" xfId="0">
      <alignment horizontal="left" vertical="center" wrapText="1"/>
    </xf>
    <xf numFmtId="0" fontId="22" fillId="13" borderId="16" applyAlignment="1" pivotButton="0" quotePrefix="0" xfId="0">
      <alignment horizontal="left" vertical="center"/>
    </xf>
    <xf numFmtId="0" fontId="24" fillId="8" borderId="17" applyAlignment="1" pivotButton="0" quotePrefix="0" xfId="0">
      <alignment horizontal="right" vertical="center"/>
    </xf>
    <xf numFmtId="0" fontId="25" fillId="14" borderId="12" applyAlignment="1" pivotButton="0" quotePrefix="0" xfId="0">
      <alignment horizontal="right" vertical="center"/>
    </xf>
    <xf numFmtId="0" fontId="26" fillId="14" borderId="18" applyAlignment="1" pivotButton="0" quotePrefix="0" xfId="0">
      <alignment horizontal="left" vertical="center" wrapText="1"/>
    </xf>
    <xf numFmtId="0" fontId="2" fillId="0" borderId="19" pivotButton="0" quotePrefix="0" xfId="0"/>
    <xf numFmtId="0" fontId="2" fillId="0" borderId="20" pivotButton="0" quotePrefix="0" xfId="0"/>
    <xf numFmtId="0" fontId="27" fillId="11" borderId="6" applyAlignment="1" pivotButton="0" quotePrefix="0" xfId="0">
      <alignment horizontal="left" vertical="center"/>
    </xf>
    <xf numFmtId="0" fontId="3" fillId="15" borderId="6" applyAlignment="1" pivotButton="0" quotePrefix="0" xfId="0">
      <alignment horizontal="left" vertical="center"/>
    </xf>
    <xf numFmtId="0" fontId="5" fillId="11" borderId="6" applyAlignment="1" pivotButton="0" quotePrefix="0" xfId="0">
      <alignment horizontal="left" vertical="center"/>
    </xf>
    <xf numFmtId="0" fontId="5" fillId="5" borderId="21" applyAlignment="1" pivotButton="0" quotePrefix="0" xfId="0">
      <alignment horizontal="left" vertical="center"/>
    </xf>
    <xf numFmtId="0" fontId="2" fillId="0" borderId="22" pivotButton="0" quotePrefix="0" xfId="0"/>
    <xf numFmtId="0" fontId="28" fillId="10" borderId="12" applyAlignment="1" pivotButton="0" quotePrefix="0" xfId="0">
      <alignment horizontal="left" vertical="center"/>
    </xf>
    <xf numFmtId="165" fontId="29" fillId="10" borderId="13" applyAlignment="1" pivotButton="0" quotePrefix="0" xfId="0">
      <alignment horizontal="center" vertical="center"/>
    </xf>
    <xf numFmtId="0" fontId="9" fillId="8" borderId="23" applyAlignment="1" pivotButton="0" quotePrefix="0" xfId="0">
      <alignment horizontal="left" vertical="center"/>
    </xf>
    <xf numFmtId="164" fontId="30" fillId="8" borderId="23" applyAlignment="1" pivotButton="0" quotePrefix="0" xfId="0">
      <alignment horizontal="right" vertical="center"/>
    </xf>
    <xf numFmtId="0" fontId="18" fillId="12" borderId="12" applyAlignment="1" pivotButton="0" quotePrefix="0" xfId="0">
      <alignment horizontal="left" vertical="center" wrapText="1"/>
    </xf>
    <xf numFmtId="166" fontId="30" fillId="8" borderId="23" applyAlignment="1" pivotButton="0" quotePrefix="0" xfId="0">
      <alignment horizontal="right" vertical="center"/>
    </xf>
    <xf numFmtId="0" fontId="5" fillId="2" borderId="24" applyAlignment="1" pivotButton="0" quotePrefix="0" xfId="0">
      <alignment horizontal="left" vertical="center"/>
    </xf>
    <xf numFmtId="0" fontId="2" fillId="0" borderId="25" pivotButton="0" quotePrefix="0" xfId="0"/>
    <xf numFmtId="0" fontId="2" fillId="0" borderId="26" pivotButton="0" quotePrefix="0" xfId="0"/>
    <xf numFmtId="0" fontId="31" fillId="3" borderId="27" applyAlignment="1" pivotButton="0" quotePrefix="0" xfId="0">
      <alignment horizontal="center" vertical="center"/>
    </xf>
    <xf numFmtId="0" fontId="32" fillId="13" borderId="4" applyAlignment="1" pivotButton="0" quotePrefix="0" xfId="0">
      <alignment horizontal="center" vertical="center"/>
    </xf>
    <xf numFmtId="164" fontId="23" fillId="13" borderId="4" applyAlignment="1" pivotButton="0" quotePrefix="0" xfId="0">
      <alignment horizontal="right" vertical="center"/>
    </xf>
    <xf numFmtId="166" fontId="23" fillId="13" borderId="4" applyAlignment="1" pivotButton="0" quotePrefix="0" xfId="0">
      <alignment horizontal="right" vertical="center"/>
    </xf>
    <xf numFmtId="167" fontId="23" fillId="13" borderId="4" applyAlignment="1" pivotButton="0" quotePrefix="0" xfId="0">
      <alignment horizontal="right" vertical="center"/>
    </xf>
    <xf numFmtId="0" fontId="28" fillId="14" borderId="4" applyAlignment="1" pivotButton="0" quotePrefix="0" xfId="0">
      <alignment horizontal="center" vertical="center"/>
    </xf>
    <xf numFmtId="164" fontId="6" fillId="14" borderId="4" applyAlignment="1" pivotButton="0" quotePrefix="0" xfId="0">
      <alignment horizontal="right" vertical="center"/>
    </xf>
    <xf numFmtId="166" fontId="6" fillId="14" borderId="4" applyAlignment="1" pivotButton="0" quotePrefix="0" xfId="0">
      <alignment horizontal="right" vertical="center"/>
    </xf>
    <xf numFmtId="167" fontId="6" fillId="14" borderId="4" applyAlignment="1" pivotButton="0" quotePrefix="0" xfId="0">
      <alignment horizontal="right" vertical="center"/>
    </xf>
    <xf numFmtId="0" fontId="33" fillId="8" borderId="4" applyAlignment="1" pivotButton="0" quotePrefix="0" xfId="0">
      <alignment horizontal="left" vertical="center"/>
    </xf>
    <xf numFmtId="0" fontId="34" fillId="8" borderId="1" applyAlignment="1" pivotButton="0" quotePrefix="0" xfId="0">
      <alignment horizontal="left" vertical="center" wrapText="1"/>
    </xf>
    <xf numFmtId="0" fontId="2" fillId="0" borderId="28" pivotButton="0" quotePrefix="0" xfId="0"/>
    <xf numFmtId="0" fontId="35" fillId="13" borderId="4" applyAlignment="1" pivotButton="0" quotePrefix="0" xfId="0">
      <alignment horizontal="left" vertical="center"/>
    </xf>
    <xf numFmtId="0" fontId="34" fillId="13" borderId="1" applyAlignment="1" pivotButton="0" quotePrefix="0" xfId="0">
      <alignment horizontal="left" vertical="center" wrapText="1"/>
    </xf>
    <xf numFmtId="0" fontId="36" fillId="12" borderId="4" applyAlignment="1" pivotButton="0" quotePrefix="0" xfId="0">
      <alignment horizontal="left" vertical="center"/>
    </xf>
    <xf numFmtId="0" fontId="34" fillId="12" borderId="1" applyAlignment="1" pivotButton="0" quotePrefix="0" xfId="0">
      <alignment horizontal="left" vertical="center" wrapText="1"/>
    </xf>
    <xf numFmtId="0" fontId="3" fillId="11" borderId="6" applyAlignment="1" pivotButton="0" quotePrefix="0" xfId="0">
      <alignment horizontal="left" vertical="center" wrapText="1"/>
    </xf>
    <xf numFmtId="0" fontId="37" fillId="2" borderId="24" applyAlignment="1" pivotButton="0" quotePrefix="0" xfId="0">
      <alignment horizontal="center" vertical="center"/>
    </xf>
    <xf numFmtId="0" fontId="3" fillId="16" borderId="29" applyAlignment="1" pivotButton="0" quotePrefix="0" xfId="0">
      <alignment horizontal="left" vertical="center"/>
    </xf>
    <xf numFmtId="0" fontId="2" fillId="0" borderId="30" pivotButton="0" quotePrefix="0" xfId="0"/>
    <xf numFmtId="0" fontId="2" fillId="0" borderId="31" pivotButton="0" quotePrefix="0" xfId="0"/>
    <xf numFmtId="0" fontId="3" fillId="16" borderId="29" applyAlignment="1" pivotButton="0" quotePrefix="0" xfId="0">
      <alignment horizontal="right" vertical="center"/>
    </xf>
    <xf numFmtId="0" fontId="5" fillId="5" borderId="32" applyAlignment="1" pivotButton="0" quotePrefix="0" xfId="0">
      <alignment horizontal="left" vertical="center"/>
    </xf>
    <xf numFmtId="0" fontId="2" fillId="0" borderId="33" pivotButton="0" quotePrefix="0" xfId="0"/>
    <xf numFmtId="0" fontId="2" fillId="0" borderId="34" pivotButton="0" quotePrefix="0" xfId="0"/>
    <xf numFmtId="0" fontId="10" fillId="8" borderId="35" applyAlignment="1" pivotButton="0" quotePrefix="0" xfId="0">
      <alignment horizontal="left" vertical="center"/>
    </xf>
    <xf numFmtId="0" fontId="38" fillId="8" borderId="35" applyAlignment="1" pivotButton="0" quotePrefix="0" xfId="0">
      <alignment horizontal="left" vertical="center" wrapText="1"/>
    </xf>
    <xf numFmtId="0" fontId="39" fillId="9" borderId="36" applyAlignment="1" pivotButton="0" quotePrefix="0" xfId="0">
      <alignment horizontal="left" vertical="center"/>
    </xf>
    <xf numFmtId="0" fontId="2" fillId="0" borderId="37" pivotButton="0" quotePrefix="0" xfId="0"/>
    <xf numFmtId="0" fontId="2" fillId="0" borderId="38" pivotButton="0" quotePrefix="0" xfId="0"/>
    <xf numFmtId="0" fontId="38" fillId="9" borderId="36" applyAlignment="1" pivotButton="0" quotePrefix="0" xfId="0">
      <alignment horizontal="left" vertical="center" wrapText="1"/>
    </xf>
    <xf numFmtId="0" fontId="40" fillId="17" borderId="36" applyAlignment="1" pivotButton="0" quotePrefix="0" xfId="0">
      <alignment horizontal="left" vertical="center"/>
    </xf>
    <xf numFmtId="0" fontId="38" fillId="17" borderId="36" applyAlignment="1" pivotButton="0" quotePrefix="0" xfId="0">
      <alignment horizontal="left" vertical="center" wrapText="1"/>
    </xf>
    <xf numFmtId="0" fontId="31" fillId="2" borderId="39" applyAlignment="1" pivotButton="0" quotePrefix="0" xfId="0">
      <alignment horizontal="left" vertical="center"/>
    </xf>
    <xf numFmtId="0" fontId="4" fillId="0" borderId="25" applyAlignment="1" pivotButton="0" quotePrefix="0" xfId="0">
      <alignment vertical="bottom"/>
    </xf>
    <xf numFmtId="0" fontId="31" fillId="3" borderId="40" applyAlignment="1" pivotButton="0" quotePrefix="0" xfId="0">
      <alignment horizontal="left" vertical="center"/>
    </xf>
    <xf numFmtId="0" fontId="4" fillId="0" borderId="30" applyAlignment="1" pivotButton="0" quotePrefix="0" xfId="0">
      <alignment vertical="bottom"/>
    </xf>
    <xf numFmtId="0" fontId="31" fillId="6" borderId="41" applyAlignment="1" pivotButton="0" quotePrefix="0" xfId="0">
      <alignment horizontal="left" vertical="center"/>
    </xf>
    <xf numFmtId="0" fontId="4" fillId="0" borderId="42" applyAlignment="1" pivotButton="0" quotePrefix="0" xfId="0">
      <alignment vertical="bottom"/>
    </xf>
    <xf numFmtId="0" fontId="31" fillId="16" borderId="40" applyAlignment="1" pivotButton="0" quotePrefix="0" xfId="0">
      <alignment horizontal="left" vertical="center"/>
    </xf>
    <xf numFmtId="0" fontId="41" fillId="8" borderId="43" applyAlignment="1" pivotButton="0" quotePrefix="0" xfId="0">
      <alignment horizontal="left" vertical="center"/>
    </xf>
    <xf numFmtId="164" fontId="42" fillId="4" borderId="43" applyAlignment="1" pivotButton="0" quotePrefix="0" xfId="0">
      <alignment horizontal="right" vertical="center"/>
    </xf>
    <xf numFmtId="0" fontId="41" fillId="18" borderId="43" applyAlignment="1" pivotButton="0" quotePrefix="0" xfId="0">
      <alignment horizontal="left" vertical="center"/>
    </xf>
    <xf numFmtId="164" fontId="8" fillId="4" borderId="43" applyAlignment="1" pivotButton="0" quotePrefix="0" xfId="0">
      <alignment horizontal="right" vertical="center"/>
    </xf>
    <xf numFmtId="0" fontId="41" fillId="9" borderId="43" applyAlignment="1" pivotButton="0" quotePrefix="0" xfId="0">
      <alignment horizontal="left" vertical="center"/>
    </xf>
    <xf numFmtId="164" fontId="43" fillId="4" borderId="43" applyAlignment="1" pivotButton="0" quotePrefix="0" xfId="0">
      <alignment horizontal="right" vertical="center"/>
    </xf>
    <xf numFmtId="164" fontId="10" fillId="4" borderId="43" applyAlignment="1" pivotButton="0" quotePrefix="0" xfId="0">
      <alignment horizontal="right" vertical="center"/>
    </xf>
    <xf numFmtId="10" fontId="8" fillId="4" borderId="43" applyAlignment="1" pivotButton="0" quotePrefix="0" xfId="0">
      <alignment horizontal="right" vertical="center"/>
    </xf>
    <xf numFmtId="0" fontId="41" fillId="7" borderId="43" applyAlignment="1" pivotButton="0" quotePrefix="0" xfId="0">
      <alignment horizontal="left" vertical="center"/>
    </xf>
    <xf numFmtId="164" fontId="40" fillId="4" borderId="43" applyAlignment="1" pivotButton="0" quotePrefix="0" xfId="0">
      <alignment horizontal="right" vertical="center"/>
    </xf>
    <xf numFmtId="164" fontId="39" fillId="4" borderId="43" applyAlignment="1" pivotButton="0" quotePrefix="0" xfId="0">
      <alignment horizontal="right" vertical="center"/>
    </xf>
    <xf numFmtId="166" fontId="8" fillId="4" borderId="43" applyAlignment="1" pivotButton="0" quotePrefix="0" xfId="0">
      <alignment horizontal="right" vertical="center"/>
    </xf>
    <xf numFmtId="0" fontId="8" fillId="4" borderId="43" applyAlignment="1" pivotButton="0" quotePrefix="0" xfId="0">
      <alignment horizontal="right" vertical="center"/>
    </xf>
    <xf numFmtId="0" fontId="41" fillId="18" borderId="44" applyAlignment="1" pivotButton="0" quotePrefix="0" xfId="0">
      <alignment horizontal="left" vertical="center"/>
    </xf>
    <xf numFmtId="0" fontId="2" fillId="0" borderId="45" pivotButton="0" quotePrefix="0" xfId="0"/>
    <xf numFmtId="0" fontId="41" fillId="8" borderId="44" applyAlignment="1" pivotButton="0" quotePrefix="0" xfId="0">
      <alignment horizontal="left" vertical="center"/>
    </xf>
    <xf numFmtId="0" fontId="41" fillId="18" borderId="46" applyAlignment="1" pivotButton="0" quotePrefix="0" xfId="0">
      <alignment horizontal="left" vertical="center"/>
    </xf>
    <xf numFmtId="164" fontId="8" fillId="0" borderId="46" applyAlignment="1" pivotButton="0" quotePrefix="0" xfId="0">
      <alignment horizontal="right" vertical="center"/>
    </xf>
    <xf numFmtId="0" fontId="41" fillId="9" borderId="44" applyAlignment="1" pivotButton="0" quotePrefix="0" xfId="0">
      <alignment horizontal="left" vertical="center"/>
    </xf>
    <xf numFmtId="0" fontId="23" fillId="13" borderId="47" applyAlignment="1" pivotButton="0" quotePrefix="0" xfId="0">
      <alignment horizontal="left" vertical="center" wrapText="1"/>
    </xf>
    <xf numFmtId="0" fontId="2" fillId="0" borderId="48" pivotButton="0" quotePrefix="0" xfId="0"/>
    <xf numFmtId="0" fontId="2" fillId="0" borderId="49" pivotButton="0" quotePrefix="0" xfId="0"/>
    <xf numFmtId="0" fontId="23" fillId="13" borderId="32" applyAlignment="1" pivotButton="0" quotePrefix="0" xfId="0">
      <alignment horizontal="left" vertical="center" wrapText="1"/>
    </xf>
    <xf numFmtId="0" fontId="4" fillId="0" borderId="33" applyAlignment="1" pivotButton="0" quotePrefix="0" xfId="0">
      <alignment vertical="bottom"/>
    </xf>
    <xf numFmtId="0" fontId="31" fillId="3" borderId="29" applyAlignment="1" pivotButton="0" quotePrefix="0" xfId="0">
      <alignment horizontal="left" vertical="center"/>
    </xf>
    <xf numFmtId="0" fontId="44" fillId="18" borderId="44" applyAlignment="1" pivotButton="0" quotePrefix="0" xfId="0">
      <alignment horizontal="left" vertical="center"/>
    </xf>
    <xf numFmtId="164" fontId="8" fillId="4" borderId="44" applyAlignment="1" pivotButton="0" quotePrefix="0" xfId="0">
      <alignment horizontal="right" vertical="center"/>
    </xf>
    <xf numFmtId="164" fontId="45" fillId="18" borderId="44" applyAlignment="1" pivotButton="0" quotePrefix="0" xfId="0">
      <alignment horizontal="right" vertical="center"/>
    </xf>
    <xf numFmtId="164" fontId="46" fillId="18" borderId="44" applyAlignment="1" pivotButton="0" quotePrefix="0" xfId="0">
      <alignment horizontal="right" vertical="center"/>
    </xf>
    <xf numFmtId="0" fontId="41" fillId="7" borderId="44" applyAlignment="1" pivotButton="0" quotePrefix="0" xfId="0">
      <alignment horizontal="left" vertical="center"/>
    </xf>
    <xf numFmtId="168" fontId="40" fillId="4" borderId="44" applyAlignment="1" pivotButton="0" quotePrefix="0" xfId="0">
      <alignment horizontal="right" vertical="center"/>
    </xf>
    <xf numFmtId="0" fontId="47" fillId="7" borderId="50" applyAlignment="1" pivotButton="0" quotePrefix="0" xfId="0">
      <alignment horizontal="left" vertical="center"/>
    </xf>
    <xf numFmtId="0" fontId="4" fillId="0" borderId="37" applyAlignment="1" pivotButton="0" quotePrefix="0" xfId="0">
      <alignment vertical="bottom"/>
    </xf>
    <xf numFmtId="164" fontId="8" fillId="7" borderId="50" applyAlignment="1" pivotButton="0" quotePrefix="0" xfId="0">
      <alignment horizontal="right" vertical="center"/>
    </xf>
    <xf numFmtId="0" fontId="41" fillId="18" borderId="50" applyAlignment="1" pivotButton="0" quotePrefix="0" xfId="0">
      <alignment horizontal="left" vertical="center"/>
    </xf>
    <xf numFmtId="3" fontId="8" fillId="4" borderId="50" applyAlignment="1" pivotButton="0" quotePrefix="0" xfId="0">
      <alignment horizontal="right" vertical="center"/>
    </xf>
    <xf numFmtId="0" fontId="48" fillId="9" borderId="50" applyAlignment="1" pivotButton="0" quotePrefix="0" xfId="0">
      <alignment horizontal="left" vertical="center"/>
    </xf>
    <xf numFmtId="164" fontId="46" fillId="9" borderId="50" applyAlignment="1" pivotButton="0" quotePrefix="0" xfId="0">
      <alignment horizontal="right" vertical="center"/>
    </xf>
    <xf numFmtId="0" fontId="41" fillId="7" borderId="50" applyAlignment="1" pivotButton="0" quotePrefix="0" xfId="0">
      <alignment horizontal="left" vertical="center"/>
    </xf>
    <xf numFmtId="3" fontId="40" fillId="4" borderId="50" applyAlignment="1" pivotButton="0" quotePrefix="0" xfId="0">
      <alignment horizontal="right" vertical="center"/>
    </xf>
    <xf numFmtId="0" fontId="14" fillId="8" borderId="50" applyAlignment="1" pivotButton="0" quotePrefix="0" xfId="0">
      <alignment horizontal="left" vertical="center"/>
    </xf>
    <xf numFmtId="164" fontId="45" fillId="8" borderId="50" applyAlignment="1" pivotButton="0" quotePrefix="0" xfId="0">
      <alignment horizontal="right" vertical="center"/>
    </xf>
    <xf numFmtId="164" fontId="40" fillId="4" borderId="50" applyAlignment="1" pivotButton="0" quotePrefix="0" xfId="0">
      <alignment horizontal="right" vertical="center"/>
    </xf>
    <xf numFmtId="0" fontId="49" fillId="9" borderId="50" applyAlignment="1" pivotButton="0" quotePrefix="0" xfId="0">
      <alignment horizontal="left" vertical="center"/>
    </xf>
    <xf numFmtId="164" fontId="39" fillId="9" borderId="50" applyAlignment="1" pivotButton="0" quotePrefix="0" xfId="0">
      <alignment horizontal="right" vertical="center"/>
    </xf>
    <xf numFmtId="0" fontId="41" fillId="8" borderId="50" applyAlignment="1" pivotButton="0" quotePrefix="0" xfId="0">
      <alignment horizontal="left" vertical="center"/>
    </xf>
    <xf numFmtId="164" fontId="10" fillId="4" borderId="50" applyAlignment="1" pivotButton="0" quotePrefix="0" xfId="0">
      <alignment horizontal="right" vertical="center"/>
    </xf>
    <xf numFmtId="0" fontId="33" fillId="8" borderId="50" applyAlignment="1" pivotButton="0" quotePrefix="0" xfId="0">
      <alignment horizontal="left" vertical="center"/>
    </xf>
    <xf numFmtId="164" fontId="10" fillId="8" borderId="50" applyAlignment="1" pivotButton="0" quotePrefix="0" xfId="0">
      <alignment horizontal="right" vertical="center"/>
    </xf>
    <xf numFmtId="165" fontId="10" fillId="4" borderId="50" applyAlignment="1" pivotButton="0" quotePrefix="0" xfId="0">
      <alignment horizontal="right" vertical="center"/>
    </xf>
    <xf numFmtId="164" fontId="4" fillId="0" borderId="0" applyAlignment="1" pivotButton="0" quotePrefix="0" xfId="0">
      <alignment vertical="bottom"/>
    </xf>
    <xf numFmtId="0" fontId="50" fillId="7" borderId="27" applyAlignment="1" pivotButton="0" quotePrefix="0" xfId="0">
      <alignment horizontal="left" vertical="center"/>
    </xf>
    <xf numFmtId="164" fontId="51" fillId="12" borderId="51" applyAlignment="1" pivotButton="0" quotePrefix="0" xfId="0">
      <alignment horizontal="center" vertical="center"/>
    </xf>
    <xf numFmtId="164" fontId="33" fillId="8" borderId="51" applyAlignment="1" pivotButton="0" quotePrefix="0" xfId="0">
      <alignment horizontal="center" vertical="center"/>
    </xf>
    <xf numFmtId="164" fontId="52" fillId="19" borderId="51" applyAlignment="1" pivotButton="0" quotePrefix="0" xfId="0">
      <alignment horizontal="center" vertical="center"/>
    </xf>
    <xf numFmtId="0" fontId="33" fillId="8" borderId="23" applyAlignment="1" pivotButton="0" quotePrefix="0" xfId="0">
      <alignment horizontal="right" vertical="center"/>
    </xf>
    <xf numFmtId="164" fontId="10" fillId="8" borderId="23" applyAlignment="1" pivotButton="0" quotePrefix="0" xfId="0">
      <alignment horizontal="right" vertical="center"/>
    </xf>
    <xf numFmtId="0" fontId="16" fillId="7" borderId="52" applyAlignment="1" pivotButton="0" quotePrefix="0" xfId="0">
      <alignment horizontal="left" vertical="center" wrapText="1"/>
    </xf>
    <xf numFmtId="0" fontId="2" fillId="0" borderId="53" pivotButton="0" quotePrefix="0" xfId="0"/>
    <xf numFmtId="0" fontId="2" fillId="0" borderId="54" pivotButton="0" quotePrefix="0" xfId="0"/>
    <xf numFmtId="0" fontId="31" fillId="5" borderId="32" applyAlignment="1" pivotButton="0" quotePrefix="0" xfId="0">
      <alignment horizontal="left" vertical="center"/>
    </xf>
    <xf numFmtId="0" fontId="31" fillId="16" borderId="29" applyAlignment="1" pivotButton="0" quotePrefix="0" xfId="0">
      <alignment horizontal="left" vertical="center"/>
    </xf>
    <xf numFmtId="0" fontId="14" fillId="8" borderId="44" applyAlignment="1" pivotButton="0" quotePrefix="0" xfId="0">
      <alignment horizontal="left" vertical="center"/>
    </xf>
    <xf numFmtId="0" fontId="53" fillId="12" borderId="44" applyAlignment="1" pivotButton="0" quotePrefix="0" xfId="0">
      <alignment horizontal="left" vertical="center"/>
    </xf>
    <xf numFmtId="0" fontId="14" fillId="18" borderId="44" applyAlignment="1" pivotButton="0" quotePrefix="0" xfId="0">
      <alignment horizontal="left" vertical="center"/>
    </xf>
    <xf numFmtId="0" fontId="14" fillId="4" borderId="44" applyAlignment="1" pivotButton="0" quotePrefix="0" xfId="0">
      <alignment horizontal="left" vertical="center"/>
    </xf>
    <xf numFmtId="0" fontId="14" fillId="18" borderId="50" applyAlignment="1" pivotButton="0" quotePrefix="0" xfId="0">
      <alignment horizontal="left" vertical="center"/>
    </xf>
    <xf numFmtId="0" fontId="14" fillId="4" borderId="50" applyAlignment="1" pivotButton="0" quotePrefix="0" xfId="0">
      <alignment horizontal="left" vertical="center"/>
    </xf>
    <xf numFmtId="0" fontId="41" fillId="4" borderId="50" applyAlignment="1" pivotButton="0" quotePrefix="0" xfId="0">
      <alignment horizontal="left" vertical="center"/>
    </xf>
    <xf numFmtId="0" fontId="54" fillId="2" borderId="39" applyAlignment="1" pivotButton="0" quotePrefix="0" xfId="0">
      <alignment horizontal="center" vertical="center"/>
    </xf>
    <xf numFmtId="0" fontId="4" fillId="4" borderId="55" applyAlignment="1" pivotButton="0" quotePrefix="0" xfId="0">
      <alignment vertical="bottom"/>
    </xf>
    <xf numFmtId="0" fontId="55" fillId="2" borderId="24" applyAlignment="1" pivotButton="0" quotePrefix="0" xfId="0">
      <alignment horizontal="left" vertical="center"/>
    </xf>
    <xf numFmtId="0" fontId="56" fillId="5" borderId="56" applyAlignment="1" pivotButton="0" quotePrefix="0" xfId="0">
      <alignment horizontal="left" vertical="center"/>
    </xf>
    <xf numFmtId="0" fontId="2" fillId="0" borderId="57" pivotButton="0" quotePrefix="0" xfId="0"/>
    <xf numFmtId="0" fontId="2" fillId="0" borderId="58" pivotButton="0" quotePrefix="0" xfId="0"/>
    <xf numFmtId="0" fontId="5" fillId="20" borderId="29" applyAlignment="1" pivotButton="0" quotePrefix="0" xfId="0">
      <alignment horizontal="left" vertical="center"/>
    </xf>
    <xf numFmtId="0" fontId="7" fillId="18" borderId="59" applyAlignment="1" pivotButton="0" quotePrefix="0" xfId="0">
      <alignment horizontal="left" vertical="center"/>
    </xf>
    <xf numFmtId="0" fontId="2" fillId="0" borderId="60" pivotButton="0" quotePrefix="0" xfId="0"/>
    <xf numFmtId="0" fontId="57" fillId="17" borderId="59" applyAlignment="1" pivotButton="0" quotePrefix="0" xfId="0">
      <alignment horizontal="center" vertical="center"/>
    </xf>
    <xf numFmtId="0" fontId="58" fillId="17" borderId="59" applyAlignment="1" pivotButton="0" quotePrefix="0" xfId="0">
      <alignment horizontal="left" vertical="center"/>
    </xf>
    <xf numFmtId="0" fontId="59" fillId="18" borderId="59" applyAlignment="1" pivotButton="0" quotePrefix="0" xfId="0">
      <alignment horizontal="center" vertical="center"/>
    </xf>
    <xf numFmtId="0" fontId="23" fillId="18" borderId="59" applyAlignment="1" pivotButton="0" quotePrefix="0" xfId="0">
      <alignment horizontal="left" vertical="center"/>
    </xf>
    <xf numFmtId="0" fontId="7" fillId="12" borderId="59" applyAlignment="1" pivotButton="0" quotePrefix="0" xfId="0">
      <alignment horizontal="left" vertical="center"/>
    </xf>
    <xf numFmtId="0" fontId="60" fillId="12" borderId="59" applyAlignment="1" pivotButton="0" quotePrefix="0" xfId="0">
      <alignment horizontal="center" vertical="center"/>
    </xf>
    <xf numFmtId="0" fontId="61" fillId="12" borderId="59" applyAlignment="1" pivotButton="0" quotePrefix="0" xfId="0">
      <alignment horizontal="left" vertical="center"/>
    </xf>
    <xf numFmtId="0" fontId="7" fillId="8" borderId="59" applyAlignment="1" pivotButton="0" quotePrefix="0" xfId="0">
      <alignment horizontal="left" vertical="center"/>
    </xf>
    <xf numFmtId="0" fontId="62" fillId="9" borderId="59" applyAlignment="1" pivotButton="0" quotePrefix="0" xfId="0">
      <alignment horizontal="center" vertical="center"/>
    </xf>
    <xf numFmtId="0" fontId="63" fillId="9" borderId="59" applyAlignment="1" pivotButton="0" quotePrefix="0" xfId="0">
      <alignment horizontal="left" vertical="center"/>
    </xf>
    <xf numFmtId="0" fontId="64" fillId="7" borderId="29" applyAlignment="1" pivotButton="0" quotePrefix="0" xfId="0">
      <alignment horizontal="left" vertical="center" wrapText="1"/>
    </xf>
    <xf numFmtId="0" fontId="5" fillId="4" borderId="55" applyAlignment="1" pivotButton="0" quotePrefix="0" xfId="0">
      <alignment horizontal="left" vertical="center"/>
    </xf>
    <xf numFmtId="0" fontId="5" fillId="5" borderId="56" applyAlignment="1" pivotButton="0" quotePrefix="0" xfId="0">
      <alignment horizontal="left" vertical="center"/>
    </xf>
    <xf numFmtId="0" fontId="65" fillId="8" borderId="59" applyAlignment="1" pivotButton="0" quotePrefix="0" xfId="0">
      <alignment horizontal="left" vertical="center"/>
    </xf>
    <xf numFmtId="0" fontId="65" fillId="17" borderId="59" applyAlignment="1" pivotButton="0" quotePrefix="0" xfId="0">
      <alignment horizontal="left" vertical="center"/>
    </xf>
    <xf numFmtId="0" fontId="65" fillId="9" borderId="59" applyAlignment="1" pivotButton="0" quotePrefix="0" xfId="0">
      <alignment horizontal="left" vertical="center"/>
    </xf>
    <xf numFmtId="0" fontId="66" fillId="8" borderId="32" applyAlignment="1" pivotButton="0" quotePrefix="0" xfId="0">
      <alignment horizontal="left" vertical="center" wrapText="1"/>
    </xf>
    <xf numFmtId="0" fontId="9" fillId="4" borderId="55" applyAlignment="1" pivotButton="0" quotePrefix="0" xfId="0">
      <alignment horizontal="left" vertical="center" wrapText="1"/>
    </xf>
    <xf numFmtId="0" fontId="67" fillId="4" borderId="55" applyAlignment="1" pivotButton="0" quotePrefix="0" xfId="0">
      <alignment horizontal="left" vertical="center" wrapText="1"/>
    </xf>
    <xf numFmtId="0" fontId="9" fillId="8" borderId="61" applyAlignment="1" pivotButton="0" quotePrefix="0" xfId="0">
      <alignment horizontal="left" vertical="center" wrapText="1"/>
    </xf>
    <xf numFmtId="0" fontId="2" fillId="0" borderId="62" pivotButton="0" quotePrefix="0" xfId="0"/>
    <xf numFmtId="0" fontId="2" fillId="0" borderId="63" pivotButton="0" quotePrefix="0" xfId="0"/>
    <xf numFmtId="0" fontId="58" fillId="17" borderId="64" applyAlignment="1" pivotButton="0" quotePrefix="0" xfId="0">
      <alignment horizontal="left" vertical="center" wrapText="1"/>
    </xf>
    <xf numFmtId="0" fontId="2" fillId="0" borderId="65" pivotButton="0" quotePrefix="0" xfId="0"/>
    <xf numFmtId="0" fontId="2" fillId="0" borderId="66" pivotButton="0" quotePrefix="0" xfId="0"/>
    <xf numFmtId="0" fontId="39" fillId="4" borderId="55" applyAlignment="1" pivotButton="0" quotePrefix="0" xfId="0">
      <alignment horizontal="left" vertical="center" wrapText="1"/>
    </xf>
    <xf numFmtId="0" fontId="10" fillId="4" borderId="55" applyAlignment="1" pivotButton="0" quotePrefix="0" xfId="0">
      <alignment horizontal="left" vertical="center" wrapText="1"/>
    </xf>
    <xf numFmtId="0" fontId="8" fillId="6" borderId="67" applyAlignment="1" pivotButton="0" quotePrefix="0" xfId="0">
      <alignment horizontal="left" vertical="center"/>
    </xf>
    <xf numFmtId="0" fontId="2" fillId="0" borderId="42" pivotButton="0" quotePrefix="0" xfId="0"/>
    <xf numFmtId="0" fontId="2" fillId="0" borderId="68" pivotButton="0" quotePrefix="0" xfId="0"/>
    <xf numFmtId="0" fontId="11" fillId="9" borderId="67" applyAlignment="1" pivotButton="0" quotePrefix="0" xfId="0">
      <alignment horizontal="left" vertical="center" wrapText="1"/>
    </xf>
    <xf numFmtId="0" fontId="65" fillId="8" borderId="32" applyAlignment="1" pivotButton="0" quotePrefix="0" xfId="0">
      <alignment horizontal="left" vertical="center" wrapText="1"/>
    </xf>
    <xf numFmtId="0" fontId="63" fillId="9" borderId="67" applyAlignment="1" pivotButton="0" quotePrefix="0" xfId="0">
      <alignment horizontal="left" vertical="center" wrapText="1"/>
    </xf>
    <xf numFmtId="0" fontId="9" fillId="8" borderId="69" applyAlignment="1" pivotButton="0" quotePrefix="0" xfId="0">
      <alignment horizontal="left" vertical="center" wrapText="1"/>
    </xf>
    <xf numFmtId="0" fontId="2" fillId="0" borderId="70" pivotButton="0" quotePrefix="0" xfId="0"/>
    <xf numFmtId="0" fontId="2" fillId="0" borderId="71" pivotButton="0" quotePrefix="0" xfId="0"/>
    <xf numFmtId="0" fontId="17" fillId="2" borderId="24" applyAlignment="1" pivotButton="0" quotePrefix="0" xfId="0">
      <alignment horizontal="left" vertical="center" wrapText="1"/>
    </xf>
    <xf numFmtId="0" fontId="68" fillId="5" borderId="56" applyAlignment="1" pivotButton="0" quotePrefix="0" xfId="0">
      <alignment horizontal="left" vertical="center" wrapText="1"/>
    </xf>
    <xf numFmtId="0" fontId="27" fillId="2" borderId="24" applyAlignment="1" pivotButton="0" quotePrefix="0" xfId="0">
      <alignment horizontal="left" vertical="center"/>
    </xf>
    <xf numFmtId="0" fontId="17" fillId="21" borderId="56" applyAlignment="1" pivotButton="0" quotePrefix="0" xfId="0">
      <alignment horizontal="left" vertical="center" wrapText="1"/>
    </xf>
    <xf numFmtId="0" fontId="5" fillId="20" borderId="52" applyAlignment="1" pivotButton="0" quotePrefix="0" xfId="0">
      <alignment horizontal="left" vertical="center"/>
    </xf>
    <xf numFmtId="0" fontId="69" fillId="18" borderId="59" applyAlignment="1" pivotButton="0" quotePrefix="0" xfId="0">
      <alignment horizontal="left" vertical="center"/>
    </xf>
    <xf numFmtId="0" fontId="6" fillId="18" borderId="59" applyAlignment="1" pivotButton="0" quotePrefix="0" xfId="0">
      <alignment horizontal="left" vertical="center" wrapText="1"/>
    </xf>
    <xf numFmtId="0" fontId="69" fillId="17" borderId="59" applyAlignment="1" pivotButton="0" quotePrefix="0" xfId="0">
      <alignment horizontal="left" vertical="center"/>
    </xf>
    <xf numFmtId="0" fontId="6" fillId="17" borderId="59" applyAlignment="1" pivotButton="0" quotePrefix="0" xfId="0">
      <alignment horizontal="left" vertical="center" wrapText="1"/>
    </xf>
    <xf numFmtId="0" fontId="69" fillId="8" borderId="59" applyAlignment="1" pivotButton="0" quotePrefix="0" xfId="0">
      <alignment horizontal="left" vertical="center"/>
    </xf>
    <xf numFmtId="0" fontId="6" fillId="8" borderId="59" applyAlignment="1" pivotButton="0" quotePrefix="0" xfId="0">
      <alignment horizontal="left" vertical="center" wrapText="1"/>
    </xf>
    <xf numFmtId="0" fontId="69" fillId="9" borderId="59" applyAlignment="1" pivotButton="0" quotePrefix="0" xfId="0">
      <alignment horizontal="left" vertical="center"/>
    </xf>
    <xf numFmtId="0" fontId="6" fillId="9" borderId="59" applyAlignment="1" pivotButton="0" quotePrefix="0" xfId="0">
      <alignment horizontal="left" vertical="center" wrapText="1"/>
    </xf>
    <xf numFmtId="0" fontId="55" fillId="6" borderId="67" applyAlignment="1" pivotButton="0" quotePrefix="0" xfId="0">
      <alignment horizontal="center" vertical="center"/>
    </xf>
    <xf numFmtId="0" fontId="17" fillId="6" borderId="67" applyAlignment="1" pivotButton="0" quotePrefix="0" xfId="0">
      <alignment horizontal="left" vertical="center"/>
    </xf>
    <xf numFmtId="0" fontId="55" fillId="5" borderId="32" applyAlignment="1" pivotButton="0" quotePrefix="0" xfId="0">
      <alignment horizontal="center" vertical="center"/>
    </xf>
    <xf numFmtId="0" fontId="17" fillId="5" borderId="32" applyAlignment="1" pivotButton="0" quotePrefix="0" xfId="0">
      <alignment horizontal="left" vertical="center"/>
    </xf>
    <xf numFmtId="0" fontId="9" fillId="8" borderId="59" applyAlignment="1" pivotButton="0" quotePrefix="0" xfId="0">
      <alignment horizontal="left" vertical="center"/>
    </xf>
    <xf numFmtId="0" fontId="55" fillId="20" borderId="52" applyAlignment="1" pivotButton="0" quotePrefix="0" xfId="0">
      <alignment horizontal="center" vertical="center"/>
    </xf>
    <xf numFmtId="0" fontId="17" fillId="20" borderId="52" applyAlignment="1" pivotButton="0" quotePrefix="0" xfId="0">
      <alignment horizontal="left" vertical="center"/>
    </xf>
    <xf numFmtId="0" fontId="5" fillId="21" borderId="56" applyAlignment="1" pivotButton="0" quotePrefix="0" xfId="0">
      <alignment horizontal="left" vertical="center"/>
    </xf>
    <xf numFmtId="0" fontId="70" fillId="12" borderId="72" applyAlignment="1" pivotButton="0" quotePrefix="0" xfId="0">
      <alignment horizontal="center" vertical="center" wrapText="1"/>
    </xf>
    <xf numFmtId="0" fontId="2" fillId="0" borderId="73" pivotButton="0" quotePrefix="0" xfId="0"/>
    <xf numFmtId="0" fontId="2" fillId="0" borderId="74" pivotButton="0" quotePrefix="0" xfId="0"/>
    <xf numFmtId="0" fontId="10" fillId="8" borderId="32" applyAlignment="1" pivotButton="0" quotePrefix="0" xfId="0">
      <alignment horizontal="center" vertical="center" wrapText="1"/>
    </xf>
    <xf numFmtId="0" fontId="39" fillId="9" borderId="67" applyAlignment="1" pivotButton="0" quotePrefix="0" xfId="0">
      <alignment horizontal="center" vertical="center" wrapText="1"/>
    </xf>
    <xf numFmtId="0" fontId="69" fillId="7" borderId="59" applyAlignment="1" pivotButton="0" quotePrefix="0" xfId="0">
      <alignment horizontal="left" vertical="center"/>
    </xf>
    <xf numFmtId="0" fontId="58" fillId="7" borderId="59" applyAlignment="1" pivotButton="0" quotePrefix="0" xfId="0">
      <alignment horizontal="left" vertical="center" wrapText="1"/>
    </xf>
    <xf numFmtId="0" fontId="9" fillId="8" borderId="59" applyAlignment="1" pivotButton="0" quotePrefix="0" xfId="0">
      <alignment horizontal="left" vertical="center" wrapText="1"/>
    </xf>
    <xf numFmtId="0" fontId="63" fillId="9" borderId="59" applyAlignment="1" pivotButton="0" quotePrefix="0" xfId="0">
      <alignment horizontal="left" vertical="center" wrapText="1"/>
    </xf>
    <xf numFmtId="0" fontId="71" fillId="18" borderId="59" applyAlignment="1" pivotButton="0" quotePrefix="0" xfId="0">
      <alignment horizontal="left" vertical="center"/>
    </xf>
    <xf numFmtId="0" fontId="38" fillId="18" borderId="59" applyAlignment="1" pivotButton="0" quotePrefix="0" xfId="0">
      <alignment horizontal="left" vertical="center" wrapText="1"/>
    </xf>
    <xf numFmtId="0" fontId="72" fillId="21" borderId="56" applyAlignment="1" pivotButton="0" quotePrefix="0" xfId="0">
      <alignment horizontal="left" vertical="center" wrapText="1"/>
    </xf>
    <xf numFmtId="0" fontId="6" fillId="6" borderId="67" applyAlignment="1" pivotButton="0" quotePrefix="0" xfId="0">
      <alignment horizontal="left" vertical="center"/>
    </xf>
    <xf numFmtId="0" fontId="58" fillId="17" borderId="75" applyAlignment="1" pivotButton="0" quotePrefix="0" xfId="0">
      <alignment horizontal="left" vertical="center"/>
    </xf>
    <xf numFmtId="0" fontId="2" fillId="0" borderId="76" pivotButton="0" quotePrefix="0" xfId="0"/>
    <xf numFmtId="0" fontId="2" fillId="0" borderId="77" pivotButton="0" quotePrefix="0" xfId="0"/>
    <xf numFmtId="0" fontId="9" fillId="8" borderId="75" applyAlignment="1" pivotButton="0" quotePrefix="0" xfId="0">
      <alignment horizontal="left" vertical="center"/>
    </xf>
    <xf numFmtId="0" fontId="63" fillId="9" borderId="75" applyAlignment="1" pivotButton="0" quotePrefix="0" xfId="0">
      <alignment horizontal="left" vertical="center"/>
    </xf>
    <xf numFmtId="0" fontId="58" fillId="18" borderId="75" applyAlignment="1" pivotButton="0" quotePrefix="0" xfId="0">
      <alignment horizontal="left" vertical="center"/>
    </xf>
    <xf numFmtId="0" fontId="9" fillId="18" borderId="75" applyAlignment="1" pivotButton="0" quotePrefix="0" xfId="0">
      <alignment horizontal="left" vertical="center"/>
    </xf>
    <xf numFmtId="0" fontId="63" fillId="18" borderId="75" applyAlignment="1" pivotButton="0" quotePrefix="0" xfId="0">
      <alignment horizontal="left" vertical="center"/>
    </xf>
    <xf numFmtId="0" fontId="58" fillId="7" borderId="75" applyAlignment="1" pivotButton="0" quotePrefix="0" xfId="0">
      <alignment horizontal="left" vertical="center"/>
    </xf>
    <xf numFmtId="164" fontId="57" fillId="7" borderId="75" applyAlignment="1" pivotButton="0" quotePrefix="0" xfId="0">
      <alignment horizontal="right" vertical="center"/>
    </xf>
    <xf numFmtId="0" fontId="38" fillId="18" borderId="75" applyAlignment="1" pivotButton="0" quotePrefix="0" xfId="0">
      <alignment horizontal="left" vertical="center" wrapText="1"/>
    </xf>
    <xf numFmtId="164" fontId="62" fillId="9" borderId="75" applyAlignment="1" pivotButton="0" quotePrefix="0" xfId="0">
      <alignment horizontal="right" vertical="center"/>
    </xf>
    <xf numFmtId="164" fontId="73" fillId="8" borderId="75" applyAlignment="1" pivotButton="0" quotePrefix="0" xfId="0">
      <alignment horizontal="right" vertical="center"/>
    </xf>
    <xf numFmtId="0" fontId="74" fillId="22" borderId="47" applyAlignment="1" pivotButton="0" quotePrefix="0" xfId="0">
      <alignment horizontal="center" vertical="center"/>
    </xf>
    <xf numFmtId="0" fontId="75" fillId="5" borderId="47" applyAlignment="1" pivotButton="0" quotePrefix="0" xfId="0">
      <alignment horizontal="center" vertical="center" wrapText="1"/>
    </xf>
    <xf numFmtId="0" fontId="76" fillId="0" borderId="0" applyAlignment="1" pivotButton="0" quotePrefix="0" xfId="0">
      <alignment vertical="bottom"/>
    </xf>
    <xf numFmtId="0" fontId="77" fillId="5" borderId="55" applyAlignment="1" pivotButton="0" quotePrefix="0" xfId="0">
      <alignment horizontal="center" vertical="center" wrapText="1"/>
    </xf>
    <xf numFmtId="0" fontId="78" fillId="5" borderId="55" applyAlignment="1" pivotButton="0" quotePrefix="0" xfId="0">
      <alignment horizontal="left" vertical="top" wrapText="1"/>
    </xf>
    <xf numFmtId="0" fontId="78" fillId="23" borderId="55" applyAlignment="1" pivotButton="0" quotePrefix="0" xfId="0">
      <alignment horizontal="center" vertical="center"/>
    </xf>
    <xf numFmtId="170" fontId="75" fillId="23" borderId="55" applyAlignment="1" pivotButton="0" quotePrefix="0" xfId="0">
      <alignment horizontal="center" vertical="center"/>
    </xf>
    <xf numFmtId="165" fontId="13" fillId="10" borderId="78" applyAlignment="1" pivotButton="0" quotePrefix="0" xfId="0">
      <alignment horizontal="center" vertical="center"/>
    </xf>
    <xf numFmtId="171" fontId="75" fillId="23" borderId="55" applyAlignment="1" pivotButton="0" quotePrefix="0" xfId="0">
      <alignment horizontal="center" vertical="center"/>
    </xf>
    <xf numFmtId="170" fontId="79" fillId="19" borderId="78" applyAlignment="1" pivotButton="0" quotePrefix="0" xfId="0">
      <alignment horizontal="center" vertical="center"/>
    </xf>
    <xf numFmtId="166" fontId="75" fillId="23" borderId="55" applyAlignment="1" pivotButton="0" quotePrefix="0" xfId="0">
      <alignment horizontal="center" vertical="center"/>
    </xf>
    <xf numFmtId="0" fontId="78" fillId="5" borderId="55" applyAlignment="1" pivotButton="0" quotePrefix="0" xfId="0">
      <alignment horizontal="left" vertical="center"/>
    </xf>
    <xf numFmtId="0" fontId="76" fillId="23" borderId="55" applyAlignment="1" pivotButton="0" quotePrefix="0" xfId="0">
      <alignment vertical="bottom"/>
    </xf>
    <xf numFmtId="0" fontId="80" fillId="8" borderId="79" applyAlignment="1" pivotButton="0" quotePrefix="0" xfId="0">
      <alignment horizontal="left" vertical="center"/>
    </xf>
    <xf numFmtId="170" fontId="80" fillId="8" borderId="79" applyAlignment="1" pivotButton="0" quotePrefix="0" xfId="0">
      <alignment horizontal="right" vertical="center"/>
    </xf>
    <xf numFmtId="0" fontId="81" fillId="8" borderId="79" applyAlignment="1" pivotButton="0" quotePrefix="0" xfId="0">
      <alignment horizontal="left" vertical="top" wrapText="1"/>
    </xf>
    <xf numFmtId="0" fontId="80" fillId="4" borderId="79" applyAlignment="1" pivotButton="0" quotePrefix="0" xfId="0">
      <alignment horizontal="left" vertical="top" wrapText="1"/>
    </xf>
    <xf numFmtId="171" fontId="80" fillId="4" borderId="79" applyAlignment="1" pivotButton="0" quotePrefix="0" xfId="0">
      <alignment horizontal="right" vertical="center"/>
    </xf>
    <xf numFmtId="170" fontId="80" fillId="4" borderId="79" applyAlignment="1" pivotButton="0" quotePrefix="0" xfId="0">
      <alignment horizontal="right" vertical="center"/>
    </xf>
    <xf numFmtId="0" fontId="81" fillId="4" borderId="79" applyAlignment="1" pivotButton="0" quotePrefix="0" xfId="0">
      <alignment horizontal="left" vertical="top" wrapText="1"/>
    </xf>
    <xf numFmtId="170" fontId="82" fillId="19" borderId="78" applyAlignment="1" pivotButton="0" quotePrefix="0" xfId="0">
      <alignment horizontal="right" vertical="center"/>
    </xf>
    <xf numFmtId="171" fontId="80" fillId="8" borderId="79" applyAlignment="1" pivotButton="0" quotePrefix="0" xfId="0">
      <alignment horizontal="right" vertical="center"/>
    </xf>
    <xf numFmtId="0" fontId="83" fillId="4" borderId="79" applyAlignment="1" pivotButton="0" quotePrefix="0" xfId="0">
      <alignment horizontal="left" vertical="center"/>
    </xf>
    <xf numFmtId="171" fontId="83" fillId="4" borderId="79" applyAlignment="1" pivotButton="0" quotePrefix="0" xfId="0">
      <alignment horizontal="right" vertical="center"/>
    </xf>
    <xf numFmtId="0" fontId="80" fillId="24" borderId="79" applyAlignment="1" pivotButton="0" quotePrefix="0" xfId="0">
      <alignment horizontal="left" vertical="center"/>
    </xf>
    <xf numFmtId="0" fontId="76" fillId="24" borderId="55" applyAlignment="1" pivotButton="0" quotePrefix="0" xfId="0">
      <alignment vertical="bottom"/>
    </xf>
    <xf numFmtId="10" fontId="80" fillId="24" borderId="79" applyAlignment="1" pivotButton="0" quotePrefix="0" xfId="0">
      <alignment horizontal="center" vertical="center"/>
    </xf>
    <xf numFmtId="0" fontId="81" fillId="24" borderId="79" applyAlignment="1" pivotButton="0" quotePrefix="0" xfId="0">
      <alignment horizontal="left" vertical="center"/>
    </xf>
    <xf numFmtId="0" fontId="81" fillId="24" borderId="79" applyAlignment="1" pivotButton="0" quotePrefix="0" xfId="0">
      <alignment horizontal="left" vertical="top" wrapText="1"/>
    </xf>
    <xf numFmtId="0" fontId="80" fillId="4" borderId="79" applyAlignment="1" pivotButton="0" quotePrefix="0" xfId="0">
      <alignment horizontal="left" vertical="center"/>
    </xf>
    <xf numFmtId="10" fontId="80" fillId="4" borderId="79" applyAlignment="1" pivotButton="0" quotePrefix="0" xfId="0">
      <alignment horizontal="center" vertical="center"/>
    </xf>
    <xf numFmtId="0" fontId="81" fillId="4" borderId="79" applyAlignment="1" pivotButton="0" quotePrefix="0" xfId="0">
      <alignment horizontal="left" vertical="center"/>
    </xf>
    <xf numFmtId="0" fontId="83" fillId="25" borderId="79" applyAlignment="1" pivotButton="0" quotePrefix="0" xfId="0">
      <alignment horizontal="left" vertical="center"/>
    </xf>
    <xf numFmtId="0" fontId="76" fillId="25" borderId="55" applyAlignment="1" pivotButton="0" quotePrefix="0" xfId="0">
      <alignment vertical="bottom"/>
    </xf>
    <xf numFmtId="166" fontId="83" fillId="25" borderId="79" applyAlignment="1" pivotButton="0" quotePrefix="0" xfId="0">
      <alignment horizontal="center" vertical="center"/>
    </xf>
    <xf numFmtId="0" fontId="81" fillId="25" borderId="79" applyAlignment="1" pivotButton="0" quotePrefix="0" xfId="0">
      <alignment horizontal="left" vertical="center"/>
    </xf>
    <xf numFmtId="0" fontId="84" fillId="8" borderId="80" applyAlignment="1" pivotButton="0" quotePrefix="0" xfId="0">
      <alignment horizontal="left" vertical="center" wrapText="1"/>
    </xf>
    <xf numFmtId="0" fontId="76" fillId="23" borderId="47" applyAlignment="1" pivotButton="0" quotePrefix="0" xfId="0">
      <alignment vertical="bottom"/>
    </xf>
    <xf numFmtId="0" fontId="80" fillId="8" borderId="79" applyAlignment="1" pivotButton="0" quotePrefix="0" xfId="0">
      <alignment horizontal="left" vertical="top" wrapText="1"/>
    </xf>
    <xf numFmtId="0" fontId="81" fillId="8" borderId="79" applyAlignment="1" pivotButton="0" quotePrefix="0" xfId="0">
      <alignment horizontal="center" vertical="center"/>
    </xf>
    <xf numFmtId="166" fontId="80" fillId="8" borderId="79" applyAlignment="1" pivotButton="0" quotePrefix="0" xfId="0">
      <alignment horizontal="center" vertical="center"/>
    </xf>
    <xf numFmtId="0" fontId="81" fillId="8" borderId="69" applyAlignment="1" pivotButton="0" quotePrefix="0" xfId="0">
      <alignment horizontal="left" vertical="top" wrapText="1"/>
    </xf>
    <xf numFmtId="0" fontId="2" fillId="0" borderId="81" pivotButton="0" quotePrefix="0" xfId="0"/>
    <xf numFmtId="0" fontId="81" fillId="4" borderId="79" applyAlignment="1" pivotButton="0" quotePrefix="0" xfId="0">
      <alignment horizontal="center" vertical="center"/>
    </xf>
    <xf numFmtId="166" fontId="80" fillId="4" borderId="79" applyAlignment="1" pivotButton="0" quotePrefix="0" xfId="0">
      <alignment horizontal="center" vertical="center"/>
    </xf>
    <xf numFmtId="0" fontId="81" fillId="4" borderId="69" applyAlignment="1" pivotButton="0" quotePrefix="0" xfId="0">
      <alignment horizontal="left" vertical="top" wrapText="1"/>
    </xf>
    <xf numFmtId="0" fontId="78" fillId="23" borderId="79" applyAlignment="1" pivotButton="0" quotePrefix="0" xfId="0">
      <alignment horizontal="left" vertical="center"/>
    </xf>
    <xf numFmtId="0" fontId="77" fillId="23" borderId="79" applyAlignment="1" pivotButton="0" quotePrefix="0" xfId="0">
      <alignment horizontal="center" vertical="center"/>
    </xf>
    <xf numFmtId="171" fontId="78" fillId="23" borderId="79" applyAlignment="1" pivotButton="0" quotePrefix="0" xfId="0">
      <alignment horizontal="right" vertical="center"/>
    </xf>
    <xf numFmtId="166" fontId="85" fillId="23" borderId="79" applyAlignment="1" pivotButton="0" quotePrefix="0" xfId="0">
      <alignment horizontal="center" vertical="center"/>
    </xf>
    <xf numFmtId="0" fontId="77" fillId="23" borderId="79" applyAlignment="1" pivotButton="0" quotePrefix="0" xfId="0">
      <alignment horizontal="left" vertical="top" wrapText="1"/>
    </xf>
    <xf numFmtId="0" fontId="4" fillId="0" borderId="70" applyAlignment="1" pivotButton="0" quotePrefix="0" xfId="0">
      <alignment vertical="bottom"/>
    </xf>
    <xf numFmtId="0" fontId="4" fillId="0" borderId="81" applyAlignment="1" pivotButton="0" quotePrefix="0" xfId="0">
      <alignment vertical="bottom"/>
    </xf>
    <xf numFmtId="0" fontId="86" fillId="0" borderId="0" applyAlignment="1" pivotButton="0" quotePrefix="0" xfId="0">
      <alignment vertical="bottom"/>
    </xf>
    <xf numFmtId="0" fontId="87" fillId="2" borderId="24" applyAlignment="1" pivotButton="0" quotePrefix="0" xfId="0">
      <alignment horizontal="left" vertical="center"/>
    </xf>
    <xf numFmtId="0" fontId="88" fillId="16" borderId="29" applyAlignment="1" pivotButton="0" quotePrefix="0" xfId="0">
      <alignment horizontal="left" vertical="center"/>
    </xf>
    <xf numFmtId="0" fontId="78" fillId="5" borderId="32" applyAlignment="1" pivotButton="0" quotePrefix="0" xfId="0">
      <alignment horizontal="left" vertical="center"/>
    </xf>
    <xf numFmtId="0" fontId="89" fillId="16" borderId="82" applyAlignment="1" pivotButton="0" quotePrefix="0" xfId="0">
      <alignment horizontal="center" vertical="center" wrapText="1"/>
    </xf>
    <xf numFmtId="0" fontId="90" fillId="8" borderId="83" applyAlignment="1" pivotButton="0" quotePrefix="0" xfId="0">
      <alignment horizontal="center" vertical="center"/>
    </xf>
    <xf numFmtId="0" fontId="91" fillId="8" borderId="83" applyAlignment="1" pivotButton="0" quotePrefix="0" xfId="0">
      <alignment horizontal="left" vertical="center" wrapText="1"/>
    </xf>
    <xf numFmtId="0" fontId="91" fillId="8" borderId="83" applyAlignment="1" pivotButton="0" quotePrefix="0" xfId="0">
      <alignment horizontal="center" vertical="center"/>
    </xf>
    <xf numFmtId="0" fontId="92" fillId="9" borderId="83" applyAlignment="1" pivotButton="0" quotePrefix="0" xfId="0">
      <alignment horizontal="center" vertical="center"/>
    </xf>
    <xf numFmtId="0" fontId="93" fillId="9" borderId="83" applyAlignment="1" pivotButton="0" quotePrefix="0" xfId="0">
      <alignment horizontal="left" vertical="center" wrapText="1"/>
    </xf>
    <xf numFmtId="0" fontId="93" fillId="9" borderId="83" applyAlignment="1" pivotButton="0" quotePrefix="0" xfId="0">
      <alignment horizontal="center" vertical="center"/>
    </xf>
    <xf numFmtId="0" fontId="94" fillId="13" borderId="1" applyAlignment="1" pivotButton="0" quotePrefix="0" xfId="0">
      <alignment horizontal="center" vertical="center"/>
    </xf>
    <xf numFmtId="0" fontId="94" fillId="13" borderId="4" applyAlignment="1" pivotButton="0" quotePrefix="0" xfId="0">
      <alignment horizontal="center" vertical="center"/>
    </xf>
    <xf numFmtId="3" fontId="94" fillId="13" borderId="4" applyAlignment="1" pivotButton="0" quotePrefix="0" xfId="0">
      <alignment horizontal="center" vertical="center"/>
    </xf>
    <xf numFmtId="10" fontId="94" fillId="13" borderId="4" applyAlignment="1" pivotButton="0" quotePrefix="0" xfId="0">
      <alignment horizontal="center" vertical="center"/>
    </xf>
    <xf numFmtId="171" fontId="94" fillId="13" borderId="4" applyAlignment="1" pivotButton="0" quotePrefix="0" xfId="0">
      <alignment horizontal="center" vertical="center"/>
    </xf>
    <xf numFmtId="171" fontId="95" fillId="8" borderId="83" applyAlignment="1" pivotButton="0" quotePrefix="0" xfId="0">
      <alignment horizontal="right" vertical="center"/>
    </xf>
    <xf numFmtId="0" fontId="95" fillId="8" borderId="83" applyAlignment="1" pivotButton="0" quotePrefix="0" xfId="0">
      <alignment horizontal="left" vertical="center" wrapText="1"/>
    </xf>
    <xf numFmtId="0" fontId="25" fillId="14" borderId="4" applyAlignment="1" pivotButton="0" quotePrefix="0" xfId="0">
      <alignment horizontal="center" vertical="center"/>
    </xf>
    <xf numFmtId="3" fontId="25" fillId="14" borderId="4" applyAlignment="1" pivotButton="0" quotePrefix="0" xfId="0">
      <alignment horizontal="center" vertical="center"/>
    </xf>
    <xf numFmtId="10" fontId="25" fillId="14" borderId="4" applyAlignment="1" pivotButton="0" quotePrefix="0" xfId="0">
      <alignment horizontal="center" vertical="center"/>
    </xf>
    <xf numFmtId="171" fontId="25" fillId="14" borderId="4" applyAlignment="1" pivotButton="0" quotePrefix="0" xfId="0">
      <alignment horizontal="center" vertical="center"/>
    </xf>
    <xf numFmtId="171" fontId="96" fillId="9" borderId="83" applyAlignment="1" pivotButton="0" quotePrefix="0" xfId="0">
      <alignment horizontal="right" vertical="center"/>
    </xf>
    <xf numFmtId="0" fontId="96" fillId="9" borderId="83" applyAlignment="1" pivotButton="0" quotePrefix="0" xfId="0">
      <alignment horizontal="left" vertical="center" wrapText="1"/>
    </xf>
    <xf numFmtId="171" fontId="97" fillId="26" borderId="83" applyAlignment="1" pivotButton="0" quotePrefix="0" xfId="0">
      <alignment horizontal="right" vertical="center"/>
    </xf>
    <xf numFmtId="0" fontId="97" fillId="26" borderId="83" applyAlignment="1" pivotButton="0" quotePrefix="0" xfId="0">
      <alignment horizontal="center" vertical="center"/>
    </xf>
    <xf numFmtId="0" fontId="24" fillId="8" borderId="1" applyAlignment="1" pivotButton="0" quotePrefix="0" xfId="0">
      <alignment horizontal="center" vertical="center"/>
    </xf>
    <xf numFmtId="0" fontId="95" fillId="8" borderId="83" applyAlignment="1" pivotButton="0" quotePrefix="0" xfId="0">
      <alignment horizontal="left" vertical="center"/>
    </xf>
    <xf numFmtId="10" fontId="98" fillId="8" borderId="84" applyAlignment="1" pivotButton="0" quotePrefix="0" xfId="0">
      <alignment horizontal="center" vertical="center"/>
    </xf>
    <xf numFmtId="0" fontId="2" fillId="0" borderId="85" pivotButton="0" quotePrefix="0" xfId="0"/>
    <xf numFmtId="0" fontId="2" fillId="0" borderId="86" pivotButton="0" quotePrefix="0" xfId="0"/>
    <xf numFmtId="0" fontId="96" fillId="9" borderId="83" applyAlignment="1" pivotButton="0" quotePrefix="0" xfId="0">
      <alignment horizontal="left" vertical="center"/>
    </xf>
    <xf numFmtId="10" fontId="99" fillId="9" borderId="84" applyAlignment="1" pivotButton="0" quotePrefix="0" xfId="0">
      <alignment horizontal="center" vertical="center"/>
    </xf>
    <xf numFmtId="0" fontId="98" fillId="8" borderId="84" applyAlignment="1" pivotButton="0" quotePrefix="0" xfId="0">
      <alignment horizontal="center" vertical="center"/>
    </xf>
    <xf numFmtId="0" fontId="100" fillId="18" borderId="83" applyAlignment="1" pivotButton="0" quotePrefix="0" xfId="0">
      <alignment horizontal="left" vertical="center"/>
    </xf>
    <xf numFmtId="3" fontId="97" fillId="18" borderId="84" applyAlignment="1" pivotButton="0" quotePrefix="0" xfId="0">
      <alignment horizontal="center" vertical="center"/>
    </xf>
    <xf numFmtId="3" fontId="98" fillId="8" borderId="84" applyAlignment="1" pivotButton="0" quotePrefix="0" xfId="0">
      <alignment horizontal="center" vertical="center"/>
    </xf>
    <xf numFmtId="3" fontId="99" fillId="9" borderId="84" applyAlignment="1" pivotButton="0" quotePrefix="0" xfId="0">
      <alignment horizontal="center" vertical="center"/>
    </xf>
    <xf numFmtId="171" fontId="97" fillId="18" borderId="84" applyAlignment="1" pivotButton="0" quotePrefix="0" xfId="0">
      <alignment horizontal="center" vertical="center"/>
    </xf>
    <xf numFmtId="0" fontId="97" fillId="18" borderId="84" applyAlignment="1" pivotButton="0" quotePrefix="0" xfId="0">
      <alignment horizontal="center" vertical="center"/>
    </xf>
    <xf numFmtId="0" fontId="77" fillId="16" borderId="29" applyAlignment="1" pivotButton="0" quotePrefix="0" xfId="0">
      <alignment horizontal="left" vertical="center"/>
    </xf>
    <xf numFmtId="0" fontId="98" fillId="8" borderId="83" applyAlignment="1" pivotButton="0" quotePrefix="0" xfId="0">
      <alignment horizontal="left" vertical="center"/>
    </xf>
    <xf numFmtId="0" fontId="101" fillId="19" borderId="83" applyAlignment="1" pivotButton="0" quotePrefix="0" xfId="0">
      <alignment horizontal="center" vertical="center"/>
    </xf>
    <xf numFmtId="0" fontId="100" fillId="18" borderId="84" applyAlignment="1" pivotButton="0" quotePrefix="0" xfId="0">
      <alignment horizontal="left" vertical="center" wrapText="1"/>
    </xf>
    <xf numFmtId="0" fontId="2" fillId="0" borderId="87" pivotButton="0" quotePrefix="0" xfId="0"/>
    <xf numFmtId="171" fontId="101" fillId="19" borderId="83" applyAlignment="1" pivotButton="0" quotePrefix="0" xfId="0">
      <alignment horizontal="center" vertical="center"/>
    </xf>
    <xf numFmtId="0" fontId="89" fillId="16" borderId="29" applyAlignment="1" pivotButton="0" quotePrefix="0" xfId="0">
      <alignment horizontal="center" vertical="center" wrapText="1"/>
    </xf>
    <xf numFmtId="0" fontId="2" fillId="0" borderId="88" pivotButton="0" quotePrefix="0" xfId="0"/>
    <xf numFmtId="171" fontId="100" fillId="18" borderId="83" applyAlignment="1" pivotButton="0" quotePrefix="0" xfId="0">
      <alignment horizontal="right" vertical="center"/>
    </xf>
    <xf numFmtId="171" fontId="97" fillId="18" borderId="83" applyAlignment="1" pivotButton="0" quotePrefix="0" xfId="0">
      <alignment horizontal="right" vertical="center"/>
    </xf>
    <xf numFmtId="171" fontId="102" fillId="18" borderId="83" applyAlignment="1" pivotButton="0" quotePrefix="0" xfId="0">
      <alignment horizontal="right" vertical="center"/>
    </xf>
    <xf numFmtId="0" fontId="103" fillId="18" borderId="84" applyAlignment="1" pivotButton="0" quotePrefix="0" xfId="0">
      <alignment horizontal="left" vertical="center" wrapText="1"/>
    </xf>
    <xf numFmtId="10" fontId="95" fillId="8" borderId="83" applyAlignment="1" pivotButton="0" quotePrefix="0" xfId="0">
      <alignment horizontal="right" vertical="center"/>
    </xf>
    <xf numFmtId="10" fontId="98" fillId="8" borderId="83" applyAlignment="1" pivotButton="0" quotePrefix="0" xfId="0">
      <alignment horizontal="right" vertical="center"/>
    </xf>
    <xf numFmtId="10" fontId="102" fillId="8" borderId="83" applyAlignment="1" pivotButton="0" quotePrefix="0" xfId="0">
      <alignment horizontal="right" vertical="center"/>
    </xf>
    <xf numFmtId="0" fontId="103" fillId="8" borderId="84" applyAlignment="1" pivotButton="0" quotePrefix="0" xfId="0">
      <alignment horizontal="left" vertical="center" wrapText="1"/>
    </xf>
    <xf numFmtId="0" fontId="99" fillId="9" borderId="83" applyAlignment="1" pivotButton="0" quotePrefix="0" xfId="0">
      <alignment horizontal="left" vertical="center"/>
    </xf>
    <xf numFmtId="10" fontId="96" fillId="9" borderId="83" applyAlignment="1" pivotButton="0" quotePrefix="0" xfId="0">
      <alignment horizontal="right" vertical="center"/>
    </xf>
    <xf numFmtId="10" fontId="99" fillId="9" borderId="83" applyAlignment="1" pivotButton="0" quotePrefix="0" xfId="0">
      <alignment horizontal="right" vertical="center"/>
    </xf>
    <xf numFmtId="10" fontId="102" fillId="9" borderId="83" applyAlignment="1" pivotButton="0" quotePrefix="0" xfId="0">
      <alignment horizontal="right" vertical="center"/>
    </xf>
    <xf numFmtId="0" fontId="103" fillId="9" borderId="84" applyAlignment="1" pivotButton="0" quotePrefix="0" xfId="0">
      <alignment horizontal="left" vertical="center" wrapText="1"/>
    </xf>
    <xf numFmtId="0" fontId="104" fillId="27" borderId="83" applyAlignment="1" pivotButton="0" quotePrefix="0" xfId="0">
      <alignment horizontal="left" vertical="center"/>
    </xf>
    <xf numFmtId="0" fontId="105" fillId="27" borderId="83" applyAlignment="1" pivotButton="0" quotePrefix="0" xfId="0">
      <alignment horizontal="right" vertical="center"/>
    </xf>
    <xf numFmtId="10" fontId="104" fillId="27" borderId="83" applyAlignment="1" pivotButton="0" quotePrefix="0" xfId="0">
      <alignment horizontal="right" vertical="center"/>
    </xf>
    <xf numFmtId="10" fontId="102" fillId="27" borderId="83" applyAlignment="1" pivotButton="0" quotePrefix="0" xfId="0">
      <alignment horizontal="right" vertical="center"/>
    </xf>
    <xf numFmtId="0" fontId="103" fillId="27" borderId="84" applyAlignment="1" pivotButton="0" quotePrefix="0" xfId="0">
      <alignment horizontal="left" vertical="center" wrapText="1"/>
    </xf>
    <xf numFmtId="0" fontId="97" fillId="26" borderId="83" applyAlignment="1" pivotButton="0" quotePrefix="0" xfId="0">
      <alignment horizontal="left" vertical="center"/>
    </xf>
    <xf numFmtId="10" fontId="97" fillId="26" borderId="83" applyAlignment="1" pivotButton="0" quotePrefix="0" xfId="0">
      <alignment horizontal="right" vertical="center"/>
    </xf>
    <xf numFmtId="0" fontId="100" fillId="26" borderId="83" applyAlignment="1" pivotButton="0" quotePrefix="0" xfId="0">
      <alignment horizontal="right" vertical="center"/>
    </xf>
    <xf numFmtId="0" fontId="97" fillId="26" borderId="84" applyAlignment="1" pivotButton="0" quotePrefix="0" xfId="0">
      <alignment horizontal="center" vertical="center"/>
    </xf>
    <xf numFmtId="0" fontId="106" fillId="17" borderId="84" applyAlignment="1" pivotButton="0" quotePrefix="0" xfId="0">
      <alignment horizontal="left" vertical="center" wrapText="1"/>
    </xf>
    <xf numFmtId="0" fontId="98" fillId="8" borderId="83" applyAlignment="1" pivotButton="0" quotePrefix="0" xfId="0">
      <alignment horizontal="center" vertical="center"/>
    </xf>
    <xf numFmtId="0" fontId="99" fillId="9" borderId="83" applyAlignment="1" pivotButton="0" quotePrefix="0" xfId="0">
      <alignment horizontal="center" vertical="center"/>
    </xf>
    <xf numFmtId="0" fontId="96" fillId="9" borderId="83" applyAlignment="1" pivotButton="0" quotePrefix="0" xfId="0">
      <alignment horizontal="right" vertical="center"/>
    </xf>
    <xf numFmtId="171" fontId="98" fillId="8" borderId="83" applyAlignment="1" pivotButton="0" quotePrefix="0" xfId="0">
      <alignment horizontal="center" vertical="center"/>
    </xf>
    <xf numFmtId="0" fontId="102" fillId="18" borderId="84" applyAlignment="1" pivotButton="0" quotePrefix="0" xfId="0">
      <alignment horizontal="left" vertical="center" wrapText="1"/>
    </xf>
    <xf numFmtId="165" fontId="101" fillId="19" borderId="83" applyAlignment="1" pivotButton="0" quotePrefix="0" xfId="0">
      <alignment horizontal="center" vertical="center"/>
    </xf>
    <xf numFmtId="10" fontId="101" fillId="19" borderId="83" applyAlignment="1" pivotButton="0" quotePrefix="0" xfId="0">
      <alignment horizontal="center" vertical="center"/>
    </xf>
    <xf numFmtId="166" fontId="98" fillId="8" borderId="83" applyAlignment="1" pivotButton="0" quotePrefix="0" xfId="0">
      <alignment horizontal="right" vertical="center"/>
    </xf>
    <xf numFmtId="171" fontId="99" fillId="9" borderId="83" applyAlignment="1" pivotButton="0" quotePrefix="0" xfId="0">
      <alignment horizontal="right" vertical="center"/>
    </xf>
    <xf numFmtId="171" fontId="98" fillId="8" borderId="83" applyAlignment="1" pivotButton="0" quotePrefix="0" xfId="0">
      <alignment horizontal="right" vertical="center"/>
    </xf>
    <xf numFmtId="169" fontId="97" fillId="18" borderId="83" applyAlignment="1" pivotButton="0" quotePrefix="0" xfId="0">
      <alignment horizontal="right" vertical="center"/>
    </xf>
    <xf numFmtId="166" fontId="97" fillId="18" borderId="83" applyAlignment="1" pivotButton="0" quotePrefix="0" xfId="0">
      <alignment horizontal="right" vertical="center"/>
    </xf>
    <xf numFmtId="0" fontId="107" fillId="12" borderId="83" applyAlignment="1" pivotButton="0" quotePrefix="0" xfId="0">
      <alignment horizontal="left" vertical="center"/>
    </xf>
    <xf numFmtId="171" fontId="107" fillId="12" borderId="83" applyAlignment="1" pivotButton="0" quotePrefix="0" xfId="0">
      <alignment horizontal="right" vertical="center"/>
    </xf>
    <xf numFmtId="172" fontId="108" fillId="12" borderId="83" applyAlignment="1" pivotButton="0" quotePrefix="0" xfId="0">
      <alignment horizontal="right" vertical="center"/>
    </xf>
    <xf numFmtId="171" fontId="108" fillId="12" borderId="83" applyAlignment="1" pivotButton="0" quotePrefix="0" xfId="0">
      <alignment horizontal="right" vertical="center"/>
    </xf>
    <xf numFmtId="169" fontId="108" fillId="12" borderId="83" applyAlignment="1" pivotButton="0" quotePrefix="0" xfId="0">
      <alignment horizontal="right" vertical="center"/>
    </xf>
    <xf numFmtId="166" fontId="108" fillId="12" borderId="83" applyAlignment="1" pivotButton="0" quotePrefix="0" xfId="0">
      <alignment horizontal="right" vertical="center"/>
    </xf>
    <xf numFmtId="0" fontId="107" fillId="12" borderId="83" applyAlignment="1" pivotButton="0" quotePrefix="0" xfId="0">
      <alignment horizontal="center" vertical="center"/>
    </xf>
    <xf numFmtId="172" fontId="98" fillId="8" borderId="83" applyAlignment="1" pivotButton="0" quotePrefix="0" xfId="0">
      <alignment horizontal="right" vertical="center"/>
    </xf>
    <xf numFmtId="169" fontId="98" fillId="8" borderId="83" applyAlignment="1" pivotButton="0" quotePrefix="0" xfId="0">
      <alignment horizontal="right" vertical="center"/>
    </xf>
    <xf numFmtId="0" fontId="95" fillId="8" borderId="83" applyAlignment="1" pivotButton="0" quotePrefix="0" xfId="0">
      <alignment horizontal="center" vertical="center"/>
    </xf>
    <xf numFmtId="0" fontId="95" fillId="25" borderId="83" applyAlignment="1" pivotButton="0" quotePrefix="0" xfId="0">
      <alignment horizontal="left" vertical="center"/>
    </xf>
    <xf numFmtId="171" fontId="95" fillId="25" borderId="83" applyAlignment="1" pivotButton="0" quotePrefix="0" xfId="0">
      <alignment horizontal="right" vertical="center"/>
    </xf>
    <xf numFmtId="172" fontId="98" fillId="25" borderId="83" applyAlignment="1" pivotButton="0" quotePrefix="0" xfId="0">
      <alignment horizontal="right" vertical="center"/>
    </xf>
    <xf numFmtId="171" fontId="98" fillId="25" borderId="83" applyAlignment="1" pivotButton="0" quotePrefix="0" xfId="0">
      <alignment horizontal="right" vertical="center"/>
    </xf>
    <xf numFmtId="169" fontId="98" fillId="25" borderId="83" applyAlignment="1" pivotButton="0" quotePrefix="0" xfId="0">
      <alignment horizontal="right" vertical="center"/>
    </xf>
    <xf numFmtId="166" fontId="98" fillId="25" borderId="83" applyAlignment="1" pivotButton="0" quotePrefix="0" xfId="0">
      <alignment horizontal="right" vertical="center"/>
    </xf>
    <xf numFmtId="0" fontId="95" fillId="25" borderId="83" applyAlignment="1" pivotButton="0" quotePrefix="0" xfId="0">
      <alignment horizontal="center" vertical="center"/>
    </xf>
    <xf numFmtId="172" fontId="99" fillId="9" borderId="83" applyAlignment="1" pivotButton="0" quotePrefix="0" xfId="0">
      <alignment horizontal="right" vertical="center"/>
    </xf>
    <xf numFmtId="169" fontId="99" fillId="9" borderId="83" applyAlignment="1" pivotButton="0" quotePrefix="0" xfId="0">
      <alignment horizontal="right" vertical="center"/>
    </xf>
    <xf numFmtId="166" fontId="99" fillId="9" borderId="83" applyAlignment="1" pivotButton="0" quotePrefix="0" xfId="0">
      <alignment horizontal="right" vertical="center"/>
    </xf>
    <xf numFmtId="0" fontId="96" fillId="9" borderId="83" applyAlignment="1" pivotButton="0" quotePrefix="0" xfId="0">
      <alignment horizontal="center" vertical="center"/>
    </xf>
    <xf numFmtId="171" fontId="105" fillId="27" borderId="83" applyAlignment="1" pivotButton="0" quotePrefix="0" xfId="0">
      <alignment horizontal="right" vertical="center"/>
    </xf>
    <xf numFmtId="169" fontId="104" fillId="27" borderId="83" applyAlignment="1" pivotButton="0" quotePrefix="0" xfId="0">
      <alignment horizontal="right" vertical="center"/>
    </xf>
    <xf numFmtId="0" fontId="78" fillId="16" borderId="29" applyAlignment="1" pivotButton="0" quotePrefix="0" xfId="0">
      <alignment horizontal="left" vertical="center"/>
    </xf>
    <xf numFmtId="0" fontId="74" fillId="5" borderId="83" applyAlignment="1" pivotButton="0" quotePrefix="0" xfId="0">
      <alignment horizontal="center" vertical="center"/>
    </xf>
    <xf numFmtId="10" fontId="100" fillId="17" borderId="83" applyAlignment="1" pivotButton="0" quotePrefix="0" xfId="0">
      <alignment horizontal="right" vertical="center"/>
    </xf>
    <xf numFmtId="10" fontId="102" fillId="26" borderId="83" applyAlignment="1" pivotButton="0" quotePrefix="0" xfId="0">
      <alignment horizontal="center" vertical="center"/>
    </xf>
    <xf numFmtId="0" fontId="2" fillId="0" borderId="89" pivotButton="0" quotePrefix="0" xfId="0"/>
    <xf numFmtId="169" fontId="100" fillId="17" borderId="83" applyAlignment="1" pivotButton="0" quotePrefix="0" xfId="0">
      <alignment horizontal="right" vertical="center"/>
    </xf>
    <xf numFmtId="0" fontId="102" fillId="26" borderId="83" applyAlignment="1" pivotButton="0" quotePrefix="0" xfId="0">
      <alignment horizontal="center" vertical="center"/>
    </xf>
    <xf numFmtId="0" fontId="100" fillId="17" borderId="83" applyAlignment="1" pivotButton="0" quotePrefix="0" xfId="0">
      <alignment horizontal="right" vertical="center"/>
    </xf>
    <xf numFmtId="171" fontId="100" fillId="17" borderId="83" applyAlignment="1" pivotButton="0" quotePrefix="0" xfId="0">
      <alignment horizontal="right" vertical="center"/>
    </xf>
    <xf numFmtId="0" fontId="109" fillId="2" borderId="47" applyAlignment="1" pivotButton="0" quotePrefix="0" xfId="0">
      <alignment horizontal="center" vertical="center" wrapText="1"/>
    </xf>
    <xf numFmtId="0" fontId="77" fillId="2" borderId="55" applyAlignment="1" pivotButton="0" quotePrefix="0" xfId="0">
      <alignment horizontal="center" vertical="center" wrapText="1"/>
    </xf>
    <xf numFmtId="0" fontId="110" fillId="16" borderId="47" applyAlignment="1" pivotButton="0" quotePrefix="0" xfId="0">
      <alignment horizontal="left" vertical="top" wrapText="1"/>
    </xf>
    <xf numFmtId="0" fontId="88" fillId="16" borderId="47" applyAlignment="1" pivotButton="0" quotePrefix="0" xfId="0">
      <alignment horizontal="left" vertical="top" wrapText="1"/>
    </xf>
    <xf numFmtId="0" fontId="74" fillId="2" borderId="24" applyAlignment="1" pivotButton="0" quotePrefix="0" xfId="0">
      <alignment horizontal="center" vertical="center" wrapText="1"/>
    </xf>
    <xf numFmtId="0" fontId="2" fillId="0" borderId="90" pivotButton="0" quotePrefix="0" xfId="0"/>
    <xf numFmtId="0" fontId="100" fillId="17" borderId="61" applyAlignment="1" pivotButton="0" quotePrefix="0" xfId="0">
      <alignment horizontal="left" vertical="center"/>
    </xf>
    <xf numFmtId="0" fontId="2" fillId="0" borderId="91" pivotButton="0" quotePrefix="0" xfId="0"/>
    <xf numFmtId="170" fontId="111" fillId="7" borderId="61" applyAlignment="1" pivotButton="0" quotePrefix="0" xfId="0">
      <alignment horizontal="center" vertical="center"/>
    </xf>
    <xf numFmtId="0" fontId="4" fillId="4" borderId="61" applyAlignment="1" pivotButton="0" quotePrefix="0" xfId="0">
      <alignment horizontal="left" vertical="top" wrapText="1"/>
    </xf>
    <xf numFmtId="10" fontId="111" fillId="7" borderId="61" applyAlignment="1" pivotButton="0" quotePrefix="0" xfId="0">
      <alignment horizontal="center" vertical="center"/>
    </xf>
    <xf numFmtId="171" fontId="111" fillId="7" borderId="61" applyAlignment="1" pivotButton="0" quotePrefix="0" xfId="0">
      <alignment horizontal="center" vertical="center"/>
    </xf>
    <xf numFmtId="0" fontId="4" fillId="4" borderId="61" applyAlignment="1" pivotButton="0" quotePrefix="0" xfId="0">
      <alignment horizontal="left" vertical="center" wrapText="1"/>
    </xf>
    <xf numFmtId="166" fontId="111" fillId="7" borderId="61" applyAlignment="1" pivotButton="0" quotePrefix="0" xfId="0">
      <alignment horizontal="center" vertical="center"/>
    </xf>
    <xf numFmtId="0" fontId="100" fillId="17" borderId="23" applyAlignment="1" pivotButton="0" quotePrefix="0" xfId="0">
      <alignment horizontal="left" vertical="center"/>
    </xf>
    <xf numFmtId="0" fontId="4" fillId="0" borderId="62" applyAlignment="1" pivotButton="0" quotePrefix="0" xfId="0">
      <alignment vertical="bottom"/>
    </xf>
    <xf numFmtId="0" fontId="4" fillId="0" borderId="91" applyAlignment="1" pivotButton="0" quotePrefix="0" xfId="0">
      <alignment vertical="bottom"/>
    </xf>
    <xf numFmtId="167" fontId="111" fillId="7" borderId="23" applyAlignment="1" pivotButton="0" quotePrefix="0" xfId="0">
      <alignment horizontal="center" vertical="center"/>
    </xf>
    <xf numFmtId="0" fontId="4" fillId="4" borderId="23" applyAlignment="1" pivotButton="0" quotePrefix="0" xfId="0">
      <alignment horizontal="left" vertical="top" wrapText="1"/>
    </xf>
    <xf numFmtId="0" fontId="88" fillId="16" borderId="55" applyAlignment="1" pivotButton="0" quotePrefix="0" xfId="0">
      <alignment horizontal="left" vertical="top" wrapText="1"/>
    </xf>
    <xf numFmtId="0" fontId="74" fillId="2" borderId="92" applyAlignment="1" pivotButton="0" quotePrefix="0" xfId="0">
      <alignment horizontal="center" vertical="center" wrapText="1"/>
    </xf>
    <xf numFmtId="0" fontId="97" fillId="17" borderId="23" applyAlignment="1" pivotButton="0" quotePrefix="0" xfId="0">
      <alignment horizontal="left" vertical="center"/>
    </xf>
    <xf numFmtId="170" fontId="111" fillId="7" borderId="23" applyAlignment="1" pivotButton="0" quotePrefix="0" xfId="0">
      <alignment horizontal="right" vertical="center"/>
    </xf>
    <xf numFmtId="170" fontId="4" fillId="17" borderId="23" applyAlignment="1" pivotButton="0" quotePrefix="0" xfId="0">
      <alignment horizontal="right" vertical="center"/>
    </xf>
    <xf numFmtId="10" fontId="4" fillId="17" borderId="23" applyAlignment="1" pivotButton="0" quotePrefix="0" xfId="0">
      <alignment horizontal="right" vertical="center"/>
    </xf>
    <xf numFmtId="0" fontId="99" fillId="9" borderId="23" applyAlignment="1" pivotButton="0" quotePrefix="0" xfId="0">
      <alignment horizontal="left" vertical="center"/>
    </xf>
    <xf numFmtId="170" fontId="112" fillId="9" borderId="23" applyAlignment="1" pivotButton="0" quotePrefix="0" xfId="0">
      <alignment horizontal="right" vertical="center"/>
    </xf>
    <xf numFmtId="0" fontId="113" fillId="9" borderId="23" applyAlignment="1" pivotButton="0" quotePrefix="0" xfId="0">
      <alignment horizontal="left" vertical="top" wrapText="1"/>
    </xf>
    <xf numFmtId="0" fontId="114" fillId="9" borderId="23" applyAlignment="1" pivotButton="0" quotePrefix="0" xfId="0">
      <alignment horizontal="left" vertical="center"/>
    </xf>
    <xf numFmtId="172" fontId="112" fillId="9" borderId="61" applyAlignment="1" pivotButton="0" quotePrefix="0" xfId="0">
      <alignment horizontal="center" vertical="center"/>
    </xf>
    <xf numFmtId="170" fontId="112" fillId="9" borderId="61" applyAlignment="1" pivotButton="0" quotePrefix="0" xfId="0">
      <alignment horizontal="center" vertical="center"/>
    </xf>
    <xf numFmtId="169" fontId="112" fillId="9" borderId="23" applyAlignment="1" pivotButton="0" quotePrefix="0" xfId="0">
      <alignment horizontal="center" vertical="center"/>
    </xf>
    <xf numFmtId="0" fontId="78" fillId="23" borderId="47" applyAlignment="1" pivotButton="0" quotePrefix="0" xfId="0">
      <alignment horizontal="left" vertical="center"/>
    </xf>
    <xf numFmtId="0" fontId="88" fillId="23" borderId="55" applyAlignment="1" pivotButton="0" quotePrefix="0" xfId="0">
      <alignment horizontal="left" vertical="top" wrapText="1"/>
    </xf>
    <xf numFmtId="170" fontId="4" fillId="0" borderId="0" applyAlignment="1" pivotButton="0" quotePrefix="0" xfId="0">
      <alignment vertical="bottom"/>
    </xf>
    <xf numFmtId="0" fontId="106" fillId="17" borderId="61" applyAlignment="1" pivotButton="0" quotePrefix="0" xfId="0">
      <alignment horizontal="left" vertical="center"/>
    </xf>
    <xf numFmtId="10" fontId="4" fillId="17" borderId="61" applyAlignment="1" pivotButton="0" quotePrefix="0" xfId="0">
      <alignment horizontal="right" vertical="center"/>
    </xf>
    <xf numFmtId="170" fontId="115" fillId="17" borderId="61" applyAlignment="1" pivotButton="0" quotePrefix="0" xfId="0">
      <alignment horizontal="right" vertical="center"/>
    </xf>
    <xf numFmtId="0" fontId="87" fillId="6" borderId="23" applyAlignment="1" pivotButton="0" quotePrefix="0" xfId="0">
      <alignment horizontal="left" vertical="center"/>
    </xf>
    <xf numFmtId="166" fontId="112" fillId="9" borderId="23" applyAlignment="1" pivotButton="0" quotePrefix="0" xfId="0">
      <alignment horizontal="center" vertical="center"/>
    </xf>
    <xf numFmtId="0" fontId="100" fillId="8" borderId="23" applyAlignment="1" pivotButton="0" quotePrefix="0" xfId="0">
      <alignment horizontal="left" vertical="center"/>
    </xf>
    <xf numFmtId="166" fontId="116" fillId="19" borderId="78" applyAlignment="1" pivotButton="0" quotePrefix="0" xfId="0">
      <alignment horizontal="center" vertical="center"/>
    </xf>
    <xf numFmtId="0" fontId="117" fillId="8" borderId="47" applyAlignment="1" pivotButton="0" quotePrefix="0" xfId="0">
      <alignment horizontal="left" vertical="center" wrapText="1"/>
    </xf>
    <xf numFmtId="172" fontId="116" fillId="19" borderId="78" applyAlignment="1" pivotButton="0" quotePrefix="0" xfId="0">
      <alignment horizontal="center" vertical="center"/>
    </xf>
    <xf numFmtId="170" fontId="118" fillId="7" borderId="55" applyAlignment="1" pivotButton="0" quotePrefix="0" xfId="0">
      <alignment horizontal="center" vertical="center"/>
    </xf>
    <xf numFmtId="10" fontId="118" fillId="7" borderId="55" applyAlignment="1" pivotButton="0" quotePrefix="0" xfId="0">
      <alignment horizontal="center" vertical="center"/>
    </xf>
    <xf numFmtId="171" fontId="118" fillId="7" borderId="55" applyAlignment="1" pivotButton="0" quotePrefix="0" xfId="0">
      <alignment horizontal="center" vertical="center"/>
    </xf>
    <xf numFmtId="0" fontId="117" fillId="8" borderId="55" applyAlignment="1" pivotButton="0" quotePrefix="0" xfId="0">
      <alignment horizontal="left" vertical="center" wrapText="1"/>
    </xf>
    <xf numFmtId="0" fontId="119" fillId="2" borderId="24" applyAlignment="1" pivotButton="0" quotePrefix="0" xfId="0">
      <alignment horizontal="center" vertical="center"/>
    </xf>
    <xf numFmtId="0" fontId="120" fillId="17" borderId="46" applyAlignment="1" pivotButton="0" quotePrefix="0" xfId="0">
      <alignment horizontal="left" vertical="center"/>
    </xf>
    <xf numFmtId="0" fontId="121" fillId="0" borderId="93" pivotButton="0" quotePrefix="0" xfId="0"/>
    <xf numFmtId="0" fontId="2" fillId="0" borderId="93" pivotButton="0" quotePrefix="0" xfId="0"/>
    <xf numFmtId="0" fontId="2" fillId="0" borderId="94" pivotButton="0" quotePrefix="0" xfId="0"/>
    <xf numFmtId="0" fontId="120" fillId="9" borderId="36" applyAlignment="1" pivotButton="0" quotePrefix="0" xfId="0">
      <alignment horizontal="left" vertical="center"/>
    </xf>
    <xf numFmtId="164" fontId="122" fillId="0" borderId="0" applyAlignment="1" pivotButton="0" quotePrefix="0" xfId="0">
      <alignment horizontal="right" vertical="center"/>
    </xf>
    <xf numFmtId="0" fontId="120" fillId="9" borderId="35" applyAlignment="1" pivotButton="0" quotePrefix="0" xfId="0">
      <alignment horizontal="left" vertical="center"/>
    </xf>
    <xf numFmtId="166" fontId="122" fillId="9" borderId="35" applyAlignment="1" pivotButton="0" quotePrefix="0" xfId="0">
      <alignment horizontal="right" vertical="center"/>
    </xf>
    <xf numFmtId="0" fontId="2" fillId="0" borderId="95" pivotButton="0" quotePrefix="0" xfId="0"/>
    <xf numFmtId="167" fontId="122" fillId="9" borderId="46" applyAlignment="1" pivotButton="0" quotePrefix="0" xfId="0">
      <alignment horizontal="right" vertical="center"/>
    </xf>
    <xf numFmtId="0" fontId="87" fillId="2" borderId="39" applyAlignment="1" pivotButton="0" quotePrefix="0" xfId="0">
      <alignment horizontal="left" vertical="center"/>
    </xf>
    <xf numFmtId="0" fontId="88" fillId="16" borderId="40" applyAlignment="1" pivotButton="0" quotePrefix="0" xfId="0">
      <alignment horizontal="left" vertical="center"/>
    </xf>
    <xf numFmtId="0" fontId="78" fillId="5" borderId="96" applyAlignment="1" pivotButton="0" quotePrefix="0" xfId="0">
      <alignment horizontal="left" vertical="center"/>
    </xf>
    <xf numFmtId="0" fontId="89" fillId="16" borderId="83" applyAlignment="1" pivotButton="0" quotePrefix="0" xfId="0">
      <alignment horizontal="left" vertical="center"/>
    </xf>
    <xf numFmtId="171" fontId="100" fillId="8" borderId="83" applyAlignment="1" pivotButton="0" quotePrefix="0" xfId="0">
      <alignment horizontal="center" vertical="center"/>
    </xf>
    <xf numFmtId="170" fontId="102" fillId="26" borderId="84" applyAlignment="1" pivotButton="0" quotePrefix="0" xfId="0">
      <alignment horizontal="center" vertical="center"/>
    </xf>
    <xf numFmtId="0" fontId="100" fillId="18" borderId="97" applyAlignment="1" pivotButton="0" quotePrefix="0" xfId="0">
      <alignment horizontal="left" vertical="center"/>
    </xf>
    <xf numFmtId="164" fontId="123" fillId="19" borderId="55" applyAlignment="1" pivotButton="0" quotePrefix="0" xfId="0">
      <alignment vertical="bottom"/>
    </xf>
    <xf numFmtId="164" fontId="100" fillId="8" borderId="83" applyAlignment="1" pivotButton="0" quotePrefix="0" xfId="0">
      <alignment horizontal="center" vertical="center"/>
    </xf>
    <xf numFmtId="0" fontId="102" fillId="26" borderId="97" applyAlignment="1" pivotButton="0" quotePrefix="0" xfId="0">
      <alignment horizontal="center" vertical="center"/>
    </xf>
    <xf numFmtId="0" fontId="4" fillId="0" borderId="85" applyAlignment="1" pivotButton="0" quotePrefix="0" xfId="0">
      <alignment vertical="bottom"/>
    </xf>
    <xf numFmtId="10" fontId="100" fillId="8" borderId="83" applyAlignment="1" pivotButton="0" quotePrefix="0" xfId="0">
      <alignment horizontal="center" vertical="center"/>
    </xf>
    <xf numFmtId="10" fontId="102" fillId="26" borderId="97" applyAlignment="1" pivotButton="0" quotePrefix="0" xfId="0">
      <alignment horizontal="center" vertical="center"/>
    </xf>
    <xf numFmtId="170" fontId="102" fillId="26" borderId="97" applyAlignment="1" pivotButton="0" quotePrefix="0" xfId="0">
      <alignment horizontal="center" vertical="center"/>
    </xf>
    <xf numFmtId="166" fontId="101" fillId="19" borderId="83" applyAlignment="1" pivotButton="0" quotePrefix="0" xfId="0">
      <alignment horizontal="center" vertical="center"/>
    </xf>
    <xf numFmtId="0" fontId="74" fillId="2" borderId="83" applyAlignment="1" pivotButton="0" quotePrefix="0" xfId="0">
      <alignment horizontal="left" vertical="center"/>
    </xf>
    <xf numFmtId="171" fontId="78" fillId="2" borderId="83" applyAlignment="1" pivotButton="0" quotePrefix="0" xfId="0">
      <alignment horizontal="center" vertical="center"/>
    </xf>
    <xf numFmtId="171" fontId="85" fillId="2" borderId="83" applyAlignment="1" pivotButton="0" quotePrefix="0" xfId="0">
      <alignment horizontal="center" vertical="center"/>
    </xf>
    <xf numFmtId="166" fontId="85" fillId="2" borderId="83" applyAlignment="1" pivotButton="0" quotePrefix="0" xfId="0">
      <alignment horizontal="center" vertical="center"/>
    </xf>
    <xf numFmtId="0" fontId="85" fillId="2" borderId="84" applyAlignment="1" pivotButton="0" quotePrefix="0" xfId="0">
      <alignment horizontal="left" vertical="center" wrapText="1"/>
    </xf>
    <xf numFmtId="0" fontId="98" fillId="8" borderId="83" applyAlignment="1" pivotButton="0" quotePrefix="0" xfId="0">
      <alignment horizontal="left" vertical="center" wrapText="1"/>
    </xf>
    <xf numFmtId="164" fontId="124" fillId="9" borderId="51" applyAlignment="1" pivotButton="0" quotePrefix="0" xfId="0">
      <alignment horizontal="right" vertical="center"/>
    </xf>
    <xf numFmtId="164" fontId="125" fillId="8" borderId="51" applyAlignment="1" pivotButton="0" quotePrefix="0" xfId="0">
      <alignment horizontal="right" vertical="center"/>
    </xf>
    <xf numFmtId="166" fontId="125" fillId="8" borderId="51" applyAlignment="1" pivotButton="0" quotePrefix="0" xfId="0">
      <alignment horizontal="right" vertical="center"/>
    </xf>
    <xf numFmtId="0" fontId="99" fillId="9" borderId="83" applyAlignment="1" pivotButton="0" quotePrefix="0" xfId="0">
      <alignment horizontal="left" vertical="center" wrapText="1"/>
    </xf>
    <xf numFmtId="164" fontId="10" fillId="8" borderId="51" applyAlignment="1" pivotButton="0" quotePrefix="0" xfId="0">
      <alignment horizontal="right" vertical="center"/>
    </xf>
    <xf numFmtId="164" fontId="125" fillId="9" borderId="51" applyAlignment="1" pivotButton="0" quotePrefix="0" xfId="0">
      <alignment horizontal="right" vertical="center"/>
    </xf>
    <xf numFmtId="166" fontId="125" fillId="9" borderId="51" applyAlignment="1" pivotButton="0" quotePrefix="0" xfId="0">
      <alignment horizontal="right" vertical="center"/>
    </xf>
    <xf numFmtId="171" fontId="97" fillId="26" borderId="83" applyAlignment="1" pivotButton="0" quotePrefix="0" xfId="0">
      <alignment horizontal="center" vertical="center"/>
    </xf>
    <xf numFmtId="171" fontId="102" fillId="26" borderId="83" applyAlignment="1" pivotButton="0" quotePrefix="0" xfId="0">
      <alignment horizontal="center" vertical="center"/>
    </xf>
    <xf numFmtId="166" fontId="102" fillId="26" borderId="83" applyAlignment="1" pivotButton="0" quotePrefix="0" xfId="0">
      <alignment horizontal="center" vertical="center"/>
    </xf>
    <xf numFmtId="0" fontId="103" fillId="26" borderId="84" applyAlignment="1" pivotButton="0" quotePrefix="0" xfId="0">
      <alignment horizontal="left" vertical="center" wrapText="1"/>
    </xf>
    <xf numFmtId="171" fontId="99" fillId="9" borderId="83" applyAlignment="1" pivotButton="0" quotePrefix="0" xfId="0">
      <alignment horizontal="center" vertical="center"/>
    </xf>
    <xf numFmtId="171" fontId="96" fillId="9" borderId="83" applyAlignment="1" pivotButton="0" quotePrefix="0" xfId="0">
      <alignment horizontal="center" vertical="center"/>
    </xf>
    <xf numFmtId="166" fontId="96" fillId="9" borderId="83" applyAlignment="1" pivotButton="0" quotePrefix="0" xfId="0">
      <alignment horizontal="center" vertical="center"/>
    </xf>
    <xf numFmtId="166" fontId="95" fillId="8" borderId="83" applyAlignment="1" pivotButton="0" quotePrefix="0" xfId="0">
      <alignment horizontal="center" vertical="center"/>
    </xf>
    <xf numFmtId="166" fontId="100" fillId="18" borderId="83" applyAlignment="1" pivotButton="0" quotePrefix="0" xfId="0">
      <alignment horizontal="right" vertical="center"/>
    </xf>
    <xf numFmtId="0" fontId="100" fillId="18" borderId="83" applyAlignment="1" pivotButton="0" quotePrefix="0" xfId="0">
      <alignment horizontal="center" vertical="center"/>
    </xf>
    <xf numFmtId="0" fontId="126" fillId="9" borderId="51" applyAlignment="1" pivotButton="0" quotePrefix="0" xfId="0">
      <alignment horizontal="left" vertical="center"/>
    </xf>
    <xf numFmtId="166" fontId="125" fillId="0" borderId="51" applyAlignment="1" pivotButton="0" quotePrefix="0" xfId="0">
      <alignment horizontal="right" vertical="center"/>
    </xf>
    <xf numFmtId="0" fontId="125" fillId="0" borderId="51" applyAlignment="1" pivotButton="0" quotePrefix="0" xfId="0">
      <alignment horizontal="right" vertical="center"/>
    </xf>
    <xf numFmtId="0" fontId="45" fillId="8" borderId="51" applyAlignment="1" pivotButton="0" quotePrefix="0" xfId="0">
      <alignment horizontal="left" vertical="center"/>
    </xf>
    <xf numFmtId="0" fontId="125" fillId="9" borderId="51" applyAlignment="1" pivotButton="0" quotePrefix="0" xfId="0">
      <alignment horizontal="right" vertical="center"/>
    </xf>
    <xf numFmtId="166" fontId="96" fillId="9" borderId="83" applyAlignment="1" pivotButton="0" quotePrefix="0" xfId="0">
      <alignment horizontal="right" vertical="center"/>
    </xf>
    <xf numFmtId="0" fontId="96" fillId="9" borderId="84" applyAlignment="1" pivotButton="0" quotePrefix="0" xfId="0">
      <alignment horizontal="center" vertical="center"/>
    </xf>
    <xf numFmtId="166" fontId="95" fillId="8" borderId="83" applyAlignment="1" pivotButton="0" quotePrefix="0" xfId="0">
      <alignment horizontal="right" vertical="center"/>
    </xf>
    <xf numFmtId="0" fontId="95" fillId="8" borderId="84" applyAlignment="1" pivotButton="0" quotePrefix="0" xfId="0">
      <alignment horizontal="center" vertical="center"/>
    </xf>
    <xf numFmtId="164" fontId="125" fillId="26" borderId="51" applyAlignment="1" pivotButton="0" quotePrefix="0" xfId="0">
      <alignment horizontal="right" vertical="center"/>
    </xf>
    <xf numFmtId="166" fontId="125" fillId="26" borderId="51" applyAlignment="1" pivotButton="0" quotePrefix="0" xfId="0">
      <alignment horizontal="right" vertical="center"/>
    </xf>
    <xf numFmtId="0" fontId="103" fillId="9" borderId="97" applyAlignment="1" pivotButton="0" quotePrefix="0" xfId="0">
      <alignment horizontal="left" vertical="center" wrapText="1"/>
    </xf>
    <xf numFmtId="0" fontId="100" fillId="17" borderId="84" applyAlignment="1" pivotButton="0" quotePrefix="0" xfId="0">
      <alignment horizontal="left" vertical="center"/>
    </xf>
    <xf numFmtId="0" fontId="78" fillId="16" borderId="40" applyAlignment="1" pivotButton="0" quotePrefix="0" xfId="0">
      <alignment horizontal="left" vertical="center"/>
    </xf>
    <xf numFmtId="0" fontId="127" fillId="8" borderId="83" applyAlignment="1" pivotButton="0" quotePrefix="0" xfId="0">
      <alignment horizontal="left" vertical="center" wrapText="1"/>
    </xf>
    <xf numFmtId="164" fontId="125" fillId="17" borderId="51" applyAlignment="1" pivotButton="0" quotePrefix="0" xfId="0">
      <alignment horizontal="right" vertical="center"/>
    </xf>
    <xf numFmtId="0" fontId="102" fillId="18" borderId="98" applyAlignment="1" pivotButton="0" quotePrefix="0" xfId="0">
      <alignment horizontal="left" vertical="center" wrapText="1"/>
    </xf>
    <xf numFmtId="0" fontId="102" fillId="18" borderId="97" applyAlignment="1" pivotButton="0" quotePrefix="0" xfId="0">
      <alignment horizontal="left" vertical="center" wrapText="1"/>
    </xf>
    <xf numFmtId="166" fontId="100" fillId="17" borderId="83" applyAlignment="1" pivotButton="0" quotePrefix="0" xfId="0">
      <alignment horizontal="right" vertical="center"/>
    </xf>
    <xf numFmtId="0" fontId="78" fillId="2" borderId="83" applyAlignment="1" pivotButton="0" quotePrefix="0" xfId="0">
      <alignment horizontal="left" vertical="center"/>
    </xf>
    <xf numFmtId="171" fontId="78" fillId="2" borderId="83" applyAlignment="1" pivotButton="0" quotePrefix="0" xfId="0">
      <alignment horizontal="right" vertical="center"/>
    </xf>
    <xf numFmtId="0" fontId="4" fillId="0" borderId="89" applyAlignment="1" pivotButton="0" quotePrefix="0" xfId="0">
      <alignment vertical="bottom"/>
    </xf>
    <xf numFmtId="0" fontId="126" fillId="9" borderId="64" applyAlignment="1" pivotButton="0" quotePrefix="0" xfId="0">
      <alignment horizontal="left" vertical="center"/>
    </xf>
    <xf numFmtId="171" fontId="96" fillId="9" borderId="84" applyAlignment="1" pivotButton="0" quotePrefix="0" xfId="0">
      <alignment horizontal="right" vertical="center"/>
    </xf>
    <xf numFmtId="0" fontId="100" fillId="26" borderId="83" applyAlignment="1" pivotButton="0" quotePrefix="0" xfId="0">
      <alignment horizontal="left" vertical="center"/>
    </xf>
    <xf numFmtId="171" fontId="100" fillId="26" borderId="83" applyAlignment="1" pivotButton="0" quotePrefix="0" xfId="0">
      <alignment horizontal="right" vertical="center"/>
    </xf>
    <xf numFmtId="171" fontId="100" fillId="26" borderId="84" applyAlignment="1" pivotButton="0" quotePrefix="0" xfId="0">
      <alignment horizontal="right" vertical="center"/>
    </xf>
    <xf numFmtId="171" fontId="99" fillId="9" borderId="84" applyAlignment="1" pivotButton="0" quotePrefix="0" xfId="0">
      <alignment horizontal="right" vertical="center"/>
    </xf>
    <xf numFmtId="171" fontId="95" fillId="8" borderId="84" applyAlignment="1" pivotButton="0" quotePrefix="0" xfId="0">
      <alignment horizontal="right" vertical="center"/>
    </xf>
    <xf numFmtId="171" fontId="98" fillId="8" borderId="84" applyAlignment="1" pivotButton="0" quotePrefix="0" xfId="0">
      <alignment horizontal="right" vertical="center"/>
    </xf>
    <xf numFmtId="10" fontId="125" fillId="9" borderId="51" applyAlignment="1" pivotButton="0" quotePrefix="0" xfId="0">
      <alignment horizontal="right" vertical="center"/>
    </xf>
    <xf numFmtId="173" fontId="125" fillId="9" borderId="51" applyAlignment="1" pivotButton="0" quotePrefix="0" xfId="0">
      <alignment horizontal="right" vertical="center"/>
    </xf>
    <xf numFmtId="0" fontId="103" fillId="18" borderId="98" applyAlignment="1" pivotButton="0" quotePrefix="0" xfId="0">
      <alignment horizontal="left" vertical="center" wrapText="1"/>
    </xf>
    <xf numFmtId="0" fontId="103" fillId="18" borderId="97" applyAlignment="1" pivotButton="0" quotePrefix="0" xfId="0">
      <alignment horizontal="left" vertical="center" wrapText="1"/>
    </xf>
    <xf numFmtId="0" fontId="17" fillId="2" borderId="24" applyAlignment="1" pivotButton="0" quotePrefix="0" xfId="0">
      <alignment horizontal="left" vertical="center"/>
    </xf>
    <xf numFmtId="0" fontId="56" fillId="21" borderId="56" applyAlignment="1" pivotButton="0" quotePrefix="0" xfId="0">
      <alignment horizontal="left" vertical="center" wrapText="1"/>
    </xf>
    <xf numFmtId="0" fontId="31" fillId="20" borderId="52" applyAlignment="1" pivotButton="0" quotePrefix="0" xfId="0">
      <alignment horizontal="left" vertical="center"/>
    </xf>
    <xf numFmtId="0" fontId="31" fillId="20" borderId="52" applyAlignment="1" pivotButton="0" quotePrefix="0" xfId="0">
      <alignment horizontal="center" vertical="center"/>
    </xf>
    <xf numFmtId="0" fontId="31" fillId="20" borderId="27" applyAlignment="1" pivotButton="0" quotePrefix="0" xfId="0">
      <alignment horizontal="left" vertical="center"/>
    </xf>
    <xf numFmtId="0" fontId="69" fillId="8" borderId="75" applyAlignment="1" pivotButton="0" quotePrefix="0" xfId="0">
      <alignment horizontal="left" vertical="center"/>
    </xf>
    <xf numFmtId="164" fontId="6" fillId="8" borderId="75" applyAlignment="1" pivotButton="0" quotePrefix="0" xfId="0">
      <alignment horizontal="right" vertical="center"/>
    </xf>
    <xf numFmtId="0" fontId="128" fillId="18" borderId="15" applyAlignment="1" pivotButton="0" quotePrefix="0" xfId="0">
      <alignment horizontal="left" vertical="center" wrapText="1"/>
    </xf>
    <xf numFmtId="0" fontId="69" fillId="18" borderId="75" applyAlignment="1" pivotButton="0" quotePrefix="0" xfId="0">
      <alignment horizontal="left" vertical="center"/>
    </xf>
    <xf numFmtId="164" fontId="6" fillId="18" borderId="75" applyAlignment="1" pivotButton="0" quotePrefix="0" xfId="0">
      <alignment horizontal="right" vertical="center"/>
    </xf>
    <xf numFmtId="164" fontId="17" fillId="2" borderId="24" applyAlignment="1" pivotButton="0" quotePrefix="0" xfId="0">
      <alignment horizontal="right" vertical="center"/>
    </xf>
    <xf numFmtId="164" fontId="55" fillId="2" borderId="24" applyAlignment="1" pivotButton="0" quotePrefix="0" xfId="0">
      <alignment horizontal="right" vertical="center"/>
    </xf>
    <xf numFmtId="0" fontId="16" fillId="7" borderId="15" applyAlignment="1" pivotButton="0" quotePrefix="0" xfId="0">
      <alignment horizontal="left" vertical="center" wrapText="1"/>
    </xf>
    <xf numFmtId="0" fontId="31" fillId="21" borderId="56" applyAlignment="1" pivotButton="0" quotePrefix="0" xfId="0">
      <alignment horizontal="left" vertical="center"/>
    </xf>
    <xf numFmtId="0" fontId="11" fillId="9" borderId="75" applyAlignment="1" pivotButton="0" quotePrefix="0" xfId="0">
      <alignment horizontal="left" vertical="center"/>
    </xf>
    <xf numFmtId="0" fontId="65" fillId="8" borderId="75" applyAlignment="1" pivotButton="0" quotePrefix="0" xfId="0">
      <alignment horizontal="left" vertical="center"/>
    </xf>
    <xf numFmtId="164" fontId="10" fillId="8" borderId="75" applyAlignment="1" pivotButton="0" quotePrefix="0" xfId="0">
      <alignment horizontal="right" vertical="center"/>
    </xf>
    <xf numFmtId="0" fontId="61" fillId="12" borderId="75" applyAlignment="1" pivotButton="0" quotePrefix="0" xfId="0">
      <alignment horizontal="left" vertical="center"/>
    </xf>
    <xf numFmtId="164" fontId="70" fillId="12" borderId="75" applyAlignment="1" pivotButton="0" quotePrefix="0" xfId="0">
      <alignment horizontal="right" vertical="center"/>
    </xf>
    <xf numFmtId="164" fontId="39" fillId="9" borderId="75" applyAlignment="1" pivotButton="0" quotePrefix="0" xfId="0">
      <alignment horizontal="right" vertical="center"/>
    </xf>
    <xf numFmtId="0" fontId="38" fillId="9" borderId="75" applyAlignment="1" pivotButton="0" quotePrefix="0" xfId="0">
      <alignment horizontal="left" vertical="center" wrapText="1"/>
    </xf>
    <xf numFmtId="0" fontId="38" fillId="8" borderId="75" applyAlignment="1" pivotButton="0" quotePrefix="0" xfId="0">
      <alignment horizontal="left" vertical="center" wrapText="1"/>
    </xf>
    <xf numFmtId="0" fontId="71" fillId="18" borderId="75" applyAlignment="1" pivotButton="0" quotePrefix="0" xfId="0">
      <alignment horizontal="left" vertical="center"/>
    </xf>
    <xf numFmtId="0" fontId="5" fillId="2" borderId="24" applyAlignment="1" pivotButton="0" quotePrefix="0" xfId="0">
      <alignment horizontal="left" vertical="center" wrapText="1"/>
    </xf>
    <xf numFmtId="0" fontId="74" fillId="5" borderId="99" applyAlignment="1" pivotButton="0" quotePrefix="0" xfId="0">
      <alignment horizontal="center" vertical="center" wrapText="1"/>
    </xf>
    <xf numFmtId="0" fontId="2" fillId="0" borderId="100" pivotButton="0" quotePrefix="0" xfId="0"/>
    <xf numFmtId="0" fontId="2" fillId="0" borderId="101" pivotButton="0" quotePrefix="0" xfId="0"/>
    <xf numFmtId="0" fontId="74" fillId="5" borderId="102" applyAlignment="1" pivotButton="0" quotePrefix="0" xfId="0">
      <alignment horizontal="center" vertical="center" wrapText="1"/>
    </xf>
    <xf numFmtId="0" fontId="74" fillId="5" borderId="102" applyAlignment="1" pivotButton="0" quotePrefix="0" xfId="0">
      <alignment horizontal="center" vertical="center"/>
    </xf>
    <xf numFmtId="0" fontId="74" fillId="5" borderId="103" applyAlignment="1" pivotButton="0" quotePrefix="0" xfId="0">
      <alignment horizontal="left" vertical="center"/>
    </xf>
    <xf numFmtId="0" fontId="89" fillId="5" borderId="103" applyAlignment="1" pivotButton="0" quotePrefix="0" xfId="0">
      <alignment horizontal="center" vertical="center"/>
    </xf>
    <xf numFmtId="0" fontId="80" fillId="8" borderId="23" applyAlignment="1" pivotButton="0" quotePrefix="0" xfId="0">
      <alignment horizontal="left" vertical="center"/>
    </xf>
    <xf numFmtId="171" fontId="80" fillId="8" borderId="23" applyAlignment="1" pivotButton="0" quotePrefix="0" xfId="0">
      <alignment horizontal="right" vertical="center"/>
    </xf>
    <xf numFmtId="0" fontId="80" fillId="8" borderId="23" applyAlignment="1" pivotButton="0" quotePrefix="0" xfId="0">
      <alignment horizontal="right" vertical="center"/>
    </xf>
    <xf numFmtId="171" fontId="83" fillId="8" borderId="23" applyAlignment="1" pivotButton="0" quotePrefix="0" xfId="0">
      <alignment horizontal="right" vertical="center"/>
    </xf>
    <xf numFmtId="0" fontId="80" fillId="4" borderId="23" applyAlignment="1" pivotButton="0" quotePrefix="0" xfId="0">
      <alignment horizontal="left" vertical="top" wrapText="1"/>
    </xf>
    <xf numFmtId="170" fontId="80" fillId="4" borderId="23" applyAlignment="1" pivotButton="0" quotePrefix="0" xfId="0">
      <alignment horizontal="right" vertical="center"/>
    </xf>
    <xf numFmtId="170" fontId="83" fillId="4" borderId="23" applyAlignment="1" pivotButton="0" quotePrefix="0" xfId="0">
      <alignment horizontal="right" vertical="center"/>
    </xf>
    <xf numFmtId="170" fontId="80" fillId="8" borderId="23" applyAlignment="1" pivotButton="0" quotePrefix="0" xfId="0">
      <alignment horizontal="right" vertical="center"/>
    </xf>
    <xf numFmtId="170" fontId="83" fillId="8" borderId="23" applyAlignment="1" pivotButton="0" quotePrefix="0" xfId="0">
      <alignment horizontal="right" vertical="center"/>
    </xf>
    <xf numFmtId="0" fontId="78" fillId="23" borderId="102" applyAlignment="1" pivotButton="0" quotePrefix="0" xfId="0">
      <alignment horizontal="left" vertical="center"/>
    </xf>
    <xf numFmtId="170" fontId="78" fillId="23" borderId="102" applyAlignment="1" pivotButton="0" quotePrefix="0" xfId="0">
      <alignment horizontal="right" vertical="center"/>
    </xf>
    <xf numFmtId="0" fontId="74" fillId="2" borderId="92" applyAlignment="1" pivotButton="0" quotePrefix="0" xfId="0">
      <alignment horizontal="left" vertical="center"/>
    </xf>
    <xf numFmtId="0" fontId="89" fillId="2" borderId="92" applyAlignment="1" pivotButton="0" quotePrefix="0" xfId="0">
      <alignment horizontal="center" vertical="center"/>
    </xf>
    <xf numFmtId="0" fontId="81" fillId="8" borderId="23" applyAlignment="1" pivotButton="0" quotePrefix="0" xfId="0">
      <alignment horizontal="left" vertical="center"/>
    </xf>
    <xf numFmtId="0" fontId="81" fillId="4" borderId="23" applyAlignment="1" pivotButton="0" quotePrefix="0" xfId="0">
      <alignment horizontal="left" vertical="center"/>
    </xf>
    <xf numFmtId="0" fontId="80" fillId="4" borderId="23" applyAlignment="1" pivotButton="0" quotePrefix="0" xfId="0">
      <alignment horizontal="right" vertical="center"/>
    </xf>
    <xf numFmtId="0" fontId="81" fillId="8" borderId="23" applyAlignment="1" pivotButton="0" quotePrefix="0" xfId="0">
      <alignment horizontal="left" vertical="top" wrapText="1"/>
    </xf>
    <xf numFmtId="0" fontId="81" fillId="4" borderId="23" applyAlignment="1" pivotButton="0" quotePrefix="0" xfId="0">
      <alignment horizontal="left" vertical="top" wrapText="1"/>
    </xf>
    <xf numFmtId="171" fontId="78" fillId="23" borderId="102" applyAlignment="1" pivotButton="0" quotePrefix="0" xfId="0">
      <alignment horizontal="right" vertical="center"/>
    </xf>
    <xf numFmtId="0" fontId="129" fillId="6" borderId="102" applyAlignment="1" pivotButton="0" quotePrefix="0" xfId="0">
      <alignment horizontal="left" vertical="top" wrapText="1"/>
    </xf>
    <xf numFmtId="170" fontId="129" fillId="6" borderId="102" applyAlignment="1" pivotButton="0" quotePrefix="0" xfId="0">
      <alignment horizontal="right" vertical="center"/>
    </xf>
    <xf numFmtId="0" fontId="98" fillId="4" borderId="23" applyAlignment="1" pivotButton="0" quotePrefix="0" xfId="0">
      <alignment horizontal="left" vertical="top" wrapText="1"/>
    </xf>
    <xf numFmtId="174" fontId="130" fillId="13" borderId="4" applyAlignment="1" pivotButton="0" quotePrefix="0" xfId="0">
      <alignment horizontal="right" vertical="center"/>
    </xf>
    <xf numFmtId="174" fontId="39" fillId="14" borderId="4" applyAlignment="1" pivotButton="0" quotePrefix="0" xfId="0">
      <alignment horizontal="right" vertical="center"/>
    </xf>
    <xf numFmtId="0" fontId="74" fillId="16" borderId="82" applyAlignment="1" pivotButton="0" quotePrefix="0" xfId="0">
      <alignment horizontal="left" vertical="center"/>
    </xf>
    <xf numFmtId="0" fontId="89" fillId="16" borderId="82" applyAlignment="1" pivotButton="0" quotePrefix="0" xfId="0">
      <alignment horizontal="center" vertical="center"/>
    </xf>
    <xf numFmtId="0" fontId="78" fillId="23" borderId="23" applyAlignment="1" pivotButton="0" quotePrefix="0" xfId="0">
      <alignment horizontal="left" vertical="center"/>
    </xf>
    <xf numFmtId="170" fontId="76" fillId="0" borderId="0" applyAlignment="1" pivotButton="0" quotePrefix="0" xfId="0">
      <alignment vertical="bottom"/>
    </xf>
    <xf numFmtId="0" fontId="83" fillId="8" borderId="23" applyAlignment="1" pivotButton="0" quotePrefix="0" xfId="0">
      <alignment horizontal="left" vertical="center"/>
    </xf>
    <xf numFmtId="170" fontId="131" fillId="8" borderId="23" applyAlignment="1" pivotButton="0" quotePrefix="0" xfId="0">
      <alignment horizontal="right" vertical="center"/>
    </xf>
    <xf numFmtId="0" fontId="83" fillId="4" borderId="23" applyAlignment="1" pivotButton="0" quotePrefix="0" xfId="0">
      <alignment horizontal="left" vertical="center"/>
    </xf>
    <xf numFmtId="170" fontId="76" fillId="0" borderId="23" applyAlignment="1" pivotButton="0" quotePrefix="0" xfId="0">
      <alignment horizontal="right" vertical="center"/>
    </xf>
    <xf numFmtId="0" fontId="90" fillId="0" borderId="23" applyAlignment="1" pivotButton="0" quotePrefix="0" xfId="0">
      <alignment horizontal="center" vertical="center"/>
    </xf>
    <xf numFmtId="0" fontId="91" fillId="8" borderId="55" applyAlignment="1" pivotButton="0" quotePrefix="0" xfId="0">
      <alignment horizontal="left" vertical="top" wrapText="1"/>
    </xf>
    <xf numFmtId="0" fontId="78" fillId="23" borderId="55" applyAlignment="1" pivotButton="0" quotePrefix="0" xfId="0">
      <alignment horizontal="left" vertical="top" wrapText="1"/>
    </xf>
    <xf numFmtId="0" fontId="90" fillId="8" borderId="102" applyAlignment="1" pivotButton="0" quotePrefix="0" xfId="0">
      <alignment horizontal="left" vertical="center"/>
    </xf>
    <xf numFmtId="0" fontId="78" fillId="28" borderId="102" applyAlignment="1" pivotButton="0" quotePrefix="0" xfId="0">
      <alignment horizontal="right" vertical="center"/>
    </xf>
    <xf numFmtId="0" fontId="4" fillId="0" borderId="0" applyAlignment="1" pivotButton="0" quotePrefix="0" xfId="0">
      <alignment horizontal="right" vertical="center"/>
    </xf>
    <xf numFmtId="0" fontId="78" fillId="28" borderId="55" applyAlignment="1" pivotButton="0" quotePrefix="0" xfId="0">
      <alignment horizontal="center" vertical="center"/>
    </xf>
    <xf numFmtId="0" fontId="98" fillId="8" borderId="61" applyAlignment="1" pivotButton="0" quotePrefix="0" xfId="0">
      <alignment horizontal="left" vertical="center"/>
    </xf>
    <xf numFmtId="0" fontId="110" fillId="16" borderId="29" applyAlignment="1" pivotButton="0" quotePrefix="0" xfId="0">
      <alignment horizontal="left" vertical="top" wrapText="1"/>
    </xf>
    <xf numFmtId="0" fontId="132" fillId="7" borderId="61" applyAlignment="1" pivotButton="0" quotePrefix="0" xfId="0">
      <alignment horizontal="left" vertical="top" wrapText="1"/>
    </xf>
    <xf numFmtId="170" fontId="110" fillId="16" borderId="61" applyAlignment="1" pivotButton="0" quotePrefix="0" xfId="0">
      <alignment horizontal="center" vertical="center"/>
    </xf>
    <xf numFmtId="0" fontId="133" fillId="7" borderId="61" applyAlignment="1" pivotButton="0" quotePrefix="0" xfId="0">
      <alignment horizontal="left" vertical="top" wrapText="1"/>
    </xf>
    <xf numFmtId="0" fontId="132" fillId="7" borderId="61" applyAlignment="1" pivotButton="0" quotePrefix="0" xfId="0">
      <alignment horizontal="left" vertical="center"/>
    </xf>
    <xf numFmtId="171" fontId="134" fillId="19" borderId="104" applyAlignment="1" pivotButton="0" quotePrefix="0" xfId="0">
      <alignment horizontal="center" vertical="center"/>
    </xf>
    <xf numFmtId="0" fontId="2" fillId="0" borderId="105" pivotButton="0" quotePrefix="0" xfId="0"/>
    <xf numFmtId="0" fontId="2" fillId="0" borderId="106" pivotButton="0" quotePrefix="0" xfId="0"/>
    <xf numFmtId="0" fontId="110" fillId="16" borderId="61" applyAlignment="1" pivotButton="0" quotePrefix="0" xfId="0">
      <alignment horizontal="center" vertical="center"/>
    </xf>
    <xf numFmtId="0" fontId="132" fillId="7" borderId="23" applyAlignment="1" pivotButton="0" quotePrefix="0" xfId="0">
      <alignment horizontal="left" vertical="center"/>
    </xf>
    <xf numFmtId="0" fontId="111" fillId="7" borderId="23" applyAlignment="1" pivotButton="0" quotePrefix="0" xfId="0">
      <alignment horizontal="center" vertical="center"/>
    </xf>
    <xf numFmtId="0" fontId="133" fillId="7" borderId="23" applyAlignment="1" pivotButton="0" quotePrefix="0" xfId="0">
      <alignment horizontal="left" vertical="top" wrapText="1"/>
    </xf>
    <xf numFmtId="0" fontId="98" fillId="4" borderId="23" applyAlignment="1" pivotButton="0" quotePrefix="0" xfId="0">
      <alignment horizontal="left" vertical="center"/>
    </xf>
    <xf numFmtId="0" fontId="117" fillId="4" borderId="23" applyAlignment="1" pivotButton="0" quotePrefix="0" xfId="0">
      <alignment horizontal="left" vertical="top" wrapText="1"/>
    </xf>
    <xf numFmtId="0" fontId="129" fillId="6" borderId="55" applyAlignment="1" pivotButton="0" quotePrefix="0" xfId="0">
      <alignment horizontal="left" vertical="center"/>
    </xf>
    <xf numFmtId="0" fontId="135" fillId="6" borderId="23" applyAlignment="1" pivotButton="0" quotePrefix="0" xfId="0">
      <alignment horizontal="left" vertical="top" wrapText="1"/>
    </xf>
    <xf numFmtId="0" fontId="98" fillId="8" borderId="23" applyAlignment="1" pivotButton="0" quotePrefix="0" xfId="0">
      <alignment horizontal="left" vertical="center"/>
    </xf>
    <xf numFmtId="0" fontId="117" fillId="8" borderId="23" applyAlignment="1" pivotButton="0" quotePrefix="0" xfId="0">
      <alignment horizontal="left" vertical="top" wrapText="1"/>
    </xf>
    <xf numFmtId="0" fontId="74" fillId="16" borderId="29" applyAlignment="1" pivotButton="0" quotePrefix="0" xfId="0">
      <alignment horizontal="left" vertical="center"/>
    </xf>
    <xf numFmtId="171" fontId="136" fillId="18" borderId="83" applyAlignment="1" pivotButton="0" quotePrefix="0" xfId="0">
      <alignment horizontal="right" vertical="center"/>
    </xf>
    <xf numFmtId="0" fontId="102" fillId="18" borderId="83" applyAlignment="1" pivotButton="0" quotePrefix="0" xfId="0">
      <alignment horizontal="left" vertical="center" wrapText="1"/>
    </xf>
    <xf numFmtId="171" fontId="136" fillId="8" borderId="83" applyAlignment="1" pivotButton="0" quotePrefix="0" xfId="0">
      <alignment horizontal="right" vertical="center"/>
    </xf>
    <xf numFmtId="0" fontId="102" fillId="8" borderId="83" applyAlignment="1" pivotButton="0" quotePrefix="0" xfId="0">
      <alignment horizontal="left" vertical="center" wrapText="1"/>
    </xf>
    <xf numFmtId="171" fontId="136" fillId="9" borderId="83" applyAlignment="1" pivotButton="0" quotePrefix="0" xfId="0">
      <alignment horizontal="right" vertical="center"/>
    </xf>
    <xf numFmtId="0" fontId="102" fillId="9" borderId="83" applyAlignment="1" pivotButton="0" quotePrefix="0" xfId="0">
      <alignment horizontal="left" vertical="center" wrapText="1"/>
    </xf>
    <xf numFmtId="171" fontId="136" fillId="26" borderId="83" applyAlignment="1" pivotButton="0" quotePrefix="0" xfId="0">
      <alignment horizontal="right" vertical="center"/>
    </xf>
    <xf numFmtId="0" fontId="102" fillId="26" borderId="83" applyAlignment="1" pivotButton="0" quotePrefix="0" xfId="0">
      <alignment horizontal="left" vertical="center" wrapText="1"/>
    </xf>
    <xf numFmtId="0" fontId="100" fillId="17" borderId="83" applyAlignment="1" pivotButton="0" quotePrefix="0" xfId="0">
      <alignment horizontal="left" vertical="center"/>
    </xf>
    <xf numFmtId="171" fontId="136" fillId="17" borderId="83" applyAlignment="1" pivotButton="0" quotePrefix="0" xfId="0">
      <alignment horizontal="right" vertical="center"/>
    </xf>
    <xf numFmtId="0" fontId="102" fillId="17" borderId="83" applyAlignment="1" pivotButton="0" quotePrefix="0" xfId="0">
      <alignment horizontal="left" vertical="center" wrapText="1"/>
    </xf>
    <xf numFmtId="0" fontId="97" fillId="26" borderId="84" applyAlignment="1" pivotButton="0" quotePrefix="0" xfId="0">
      <alignment horizontal="left" vertical="center"/>
    </xf>
    <xf numFmtId="0" fontId="6" fillId="14" borderId="4" applyAlignment="1" pivotButton="0" quotePrefix="0" xfId="0">
      <alignment horizontal="center" vertical="center"/>
    </xf>
    <xf numFmtId="0" fontId="7" fillId="14" borderId="4" applyAlignment="1" pivotButton="0" quotePrefix="0" xfId="0">
      <alignment horizontal="left" vertical="center"/>
    </xf>
    <xf numFmtId="174" fontId="6" fillId="14" borderId="4" applyAlignment="1" pivotButton="0" quotePrefix="0" xfId="0">
      <alignment horizontal="right" vertical="center"/>
    </xf>
    <xf numFmtId="174" fontId="23" fillId="14" borderId="4" applyAlignment="1" pivotButton="0" quotePrefix="0" xfId="0">
      <alignment horizontal="right" vertical="center"/>
    </xf>
    <xf numFmtId="174" fontId="9" fillId="14" borderId="4" applyAlignment="1" pivotButton="0" quotePrefix="0" xfId="0">
      <alignment horizontal="right" vertical="center"/>
    </xf>
    <xf numFmtId="174" fontId="10" fillId="8" borderId="4" applyAlignment="1" pivotButton="0" quotePrefix="0" xfId="0">
      <alignment horizontal="right" vertical="center"/>
    </xf>
    <xf numFmtId="0" fontId="11" fillId="14" borderId="4" applyAlignment="1" pivotButton="0" quotePrefix="0" xfId="0">
      <alignment horizontal="center" vertical="center"/>
    </xf>
    <xf numFmtId="0" fontId="137" fillId="14" borderId="4" applyAlignment="1" pivotButton="0" quotePrefix="0" xfId="0">
      <alignment horizontal="left" vertical="center" wrapText="1"/>
    </xf>
    <xf numFmtId="0" fontId="6" fillId="13" borderId="4" applyAlignment="1" pivotButton="0" quotePrefix="0" xfId="0">
      <alignment horizontal="center" vertical="center"/>
    </xf>
    <xf numFmtId="0" fontId="7" fillId="13" borderId="4" applyAlignment="1" pivotButton="0" quotePrefix="0" xfId="0">
      <alignment horizontal="left" vertical="center"/>
    </xf>
    <xf numFmtId="174" fontId="6" fillId="13" borderId="4" applyAlignment="1" pivotButton="0" quotePrefix="0" xfId="0">
      <alignment horizontal="right" vertical="center"/>
    </xf>
    <xf numFmtId="174" fontId="23" fillId="13" borderId="4" applyAlignment="1" pivotButton="0" quotePrefix="0" xfId="0">
      <alignment horizontal="right" vertical="center"/>
    </xf>
    <xf numFmtId="0" fontId="9" fillId="13" borderId="4" applyAlignment="1" pivotButton="0" quotePrefix="0" xfId="0">
      <alignment horizontal="right" vertical="center"/>
    </xf>
    <xf numFmtId="0" fontId="11" fillId="13" borderId="4" applyAlignment="1" pivotButton="0" quotePrefix="0" xfId="0">
      <alignment horizontal="center" vertical="center"/>
    </xf>
    <xf numFmtId="0" fontId="137" fillId="13" borderId="4" applyAlignment="1" pivotButton="0" quotePrefix="0" xfId="0">
      <alignment horizontal="left" vertical="center" wrapText="1"/>
    </xf>
    <xf numFmtId="0" fontId="9" fillId="14" borderId="4" applyAlignment="1" pivotButton="0" quotePrefix="0" xfId="0">
      <alignment horizontal="right" vertical="center"/>
    </xf>
    <xf numFmtId="0" fontId="6" fillId="12" borderId="4" applyAlignment="1" pivotButton="0" quotePrefix="0" xfId="0">
      <alignment horizontal="center" vertical="center"/>
    </xf>
    <xf numFmtId="0" fontId="7" fillId="12" borderId="4" applyAlignment="1" pivotButton="0" quotePrefix="0" xfId="0">
      <alignment horizontal="left" vertical="center"/>
    </xf>
    <xf numFmtId="174" fontId="6" fillId="12" borderId="4" applyAlignment="1" pivotButton="0" quotePrefix="0" xfId="0">
      <alignment horizontal="right" vertical="center"/>
    </xf>
    <xf numFmtId="174" fontId="23" fillId="12" borderId="4" applyAlignment="1" pivotButton="0" quotePrefix="0" xfId="0">
      <alignment horizontal="right" vertical="center"/>
    </xf>
    <xf numFmtId="0" fontId="9" fillId="12" borderId="4" applyAlignment="1" pivotButton="0" quotePrefix="0" xfId="0">
      <alignment horizontal="right" vertical="center"/>
    </xf>
    <xf numFmtId="174" fontId="70" fillId="12" borderId="4" applyAlignment="1" pivotButton="0" quotePrefix="0" xfId="0">
      <alignment horizontal="right" vertical="center"/>
    </xf>
    <xf numFmtId="0" fontId="11" fillId="12" borderId="4" applyAlignment="1" pivotButton="0" quotePrefix="0" xfId="0">
      <alignment horizontal="center" vertical="center"/>
    </xf>
    <xf numFmtId="0" fontId="137" fillId="12" borderId="4" applyAlignment="1" pivotButton="0" quotePrefix="0" xfId="0">
      <alignment horizontal="left" vertical="center" wrapText="1"/>
    </xf>
    <xf numFmtId="0" fontId="5" fillId="2" borderId="4" applyAlignment="1" pivotButton="0" quotePrefix="0" xfId="0">
      <alignment horizontal="center" vertical="center"/>
    </xf>
    <xf numFmtId="0" fontId="3" fillId="2" borderId="4" applyAlignment="1" pivotButton="0" quotePrefix="0" xfId="0">
      <alignment horizontal="left" vertical="center"/>
    </xf>
    <xf numFmtId="174" fontId="5" fillId="2" borderId="92" applyAlignment="1" pivotButton="0" quotePrefix="0" xfId="0">
      <alignment horizontal="right" vertical="center"/>
    </xf>
    <xf numFmtId="174" fontId="17" fillId="2" borderId="92" applyAlignment="1" pivotButton="0" quotePrefix="0" xfId="0">
      <alignment horizontal="right" vertical="center"/>
    </xf>
    <xf numFmtId="0" fontId="3" fillId="2" borderId="4" applyAlignment="1" pivotButton="0" quotePrefix="0" xfId="0">
      <alignment horizontal="center" vertical="center"/>
    </xf>
    <xf numFmtId="0" fontId="3" fillId="2" borderId="4" applyAlignment="1" pivotButton="0" quotePrefix="0" xfId="0">
      <alignment horizontal="left" vertical="center" wrapText="1"/>
    </xf>
    <xf numFmtId="170" fontId="83" fillId="25" borderId="23" applyAlignment="1" pivotButton="0" quotePrefix="0" xfId="0">
      <alignment horizontal="right" vertical="center"/>
    </xf>
    <xf numFmtId="0" fontId="78" fillId="23" borderId="102" applyAlignment="1" pivotButton="0" quotePrefix="0" xfId="0">
      <alignment horizontal="left" vertical="center" wrapText="1"/>
    </xf>
    <xf numFmtId="0" fontId="129" fillId="6" borderId="102" applyAlignment="1" pivotButton="0" quotePrefix="0" xfId="0">
      <alignment horizontal="left" vertical="center" wrapText="1"/>
    </xf>
    <xf numFmtId="0" fontId="83" fillId="25" borderId="23" applyAlignment="1" pivotButton="0" quotePrefix="0" xfId="0">
      <alignment horizontal="right" vertical="center"/>
    </xf>
    <xf numFmtId="170" fontId="78" fillId="25" borderId="23" applyAlignment="1" pivotButton="0" quotePrefix="0" xfId="0">
      <alignment horizontal="right" vertical="center"/>
    </xf>
    <xf numFmtId="10" fontId="4" fillId="0" borderId="0" applyAlignment="1" pivotButton="0" quotePrefix="0" xfId="0">
      <alignment horizontal="right" vertical="center"/>
    </xf>
    <xf numFmtId="0" fontId="91" fillId="8" borderId="55" applyAlignment="1" pivotButton="0" quotePrefix="0" xfId="0">
      <alignment horizontal="left" vertical="center" wrapText="1"/>
    </xf>
    <xf numFmtId="0" fontId="78" fillId="23" borderId="55" applyAlignment="1" pivotButton="0" quotePrefix="0" xfId="0">
      <alignment horizontal="left" vertical="center"/>
    </xf>
    <xf numFmtId="170" fontId="131" fillId="4" borderId="23" applyAlignment="1" pivotButton="0" quotePrefix="0" xfId="0">
      <alignment horizontal="right" vertical="center"/>
    </xf>
    <xf numFmtId="0" fontId="83" fillId="8" borderId="23" applyAlignment="1" pivotButton="0" quotePrefix="0" xfId="0">
      <alignment horizontal="left" vertical="center" wrapText="1"/>
    </xf>
    <xf numFmtId="0" fontId="78" fillId="5" borderId="55" applyAlignment="1" pivotButton="0" quotePrefix="0" xfId="0">
      <alignment horizontal="left" vertical="center" wrapText="1"/>
    </xf>
    <xf numFmtId="0" fontId="138" fillId="8" borderId="55" applyAlignment="1" pivotButton="0" quotePrefix="0" xfId="0">
      <alignment horizontal="left" vertical="center" wrapText="1"/>
    </xf>
    <xf numFmtId="0" fontId="74" fillId="5" borderId="55" applyAlignment="1" pivotButton="0" quotePrefix="0" xfId="0">
      <alignment horizontal="center" vertical="center" wrapText="1"/>
    </xf>
    <xf numFmtId="0" fontId="106" fillId="17" borderId="23" applyAlignment="1" pivotButton="0" quotePrefix="0" xfId="0">
      <alignment horizontal="left" vertical="center" wrapText="1"/>
    </xf>
    <xf numFmtId="170" fontId="111" fillId="17" borderId="55" applyAlignment="1" pivotButton="0" quotePrefix="0" xfId="0">
      <alignment horizontal="right" vertical="center"/>
    </xf>
    <xf numFmtId="170" fontId="78" fillId="5" borderId="23" applyAlignment="1" pivotButton="0" quotePrefix="0" xfId="0">
      <alignment horizontal="center" vertical="center"/>
    </xf>
    <xf numFmtId="170" fontId="83" fillId="8" borderId="102" applyAlignment="1" pivotButton="0" quotePrefix="0" xfId="0">
      <alignment horizontal="right" vertical="center"/>
    </xf>
    <xf numFmtId="0" fontId="78" fillId="28" borderId="23" applyAlignment="1" pivotButton="0" quotePrefix="0" xfId="0">
      <alignment horizontal="right" vertical="center"/>
    </xf>
    <xf numFmtId="170" fontId="83" fillId="4" borderId="102" applyAlignment="1" pivotButton="0" quotePrefix="0" xfId="0">
      <alignment horizontal="right" vertical="center"/>
    </xf>
    <xf numFmtId="170" fontId="76" fillId="0" borderId="0" applyAlignment="1" pivotButton="0" quotePrefix="0" xfId="0">
      <alignment horizontal="right" vertical="center"/>
    </xf>
    <xf numFmtId="0" fontId="139" fillId="8" borderId="55" applyAlignment="1" pivotButton="0" quotePrefix="0" xfId="0">
      <alignment horizontal="center" vertical="center" wrapText="1"/>
    </xf>
    <xf numFmtId="0" fontId="91" fillId="8" borderId="55" applyAlignment="1" pivotButton="0" quotePrefix="0" xfId="0">
      <alignment horizontal="center" vertical="center"/>
    </xf>
    <xf numFmtId="0" fontId="98" fillId="0" borderId="0" applyAlignment="1" pivotButton="0" quotePrefix="0" xfId="0">
      <alignment horizontal="left" vertical="center" wrapText="1"/>
    </xf>
    <xf numFmtId="166" fontId="98" fillId="29" borderId="78" applyAlignment="1" pivotButton="0" quotePrefix="0" xfId="0">
      <alignment vertical="bottom"/>
    </xf>
    <xf numFmtId="0" fontId="76" fillId="0" borderId="0" applyAlignment="1" pivotButton="0" quotePrefix="0" xfId="0">
      <alignment horizontal="left" vertical="center" wrapText="1"/>
    </xf>
    <xf numFmtId="166" fontId="101" fillId="19" borderId="78" applyAlignment="1" pivotButton="0" quotePrefix="0" xfId="0">
      <alignment vertical="bottom"/>
    </xf>
    <xf numFmtId="171" fontId="101" fillId="19" borderId="78" applyAlignment="1" pivotButton="0" quotePrefix="0" xfId="0">
      <alignment vertical="bottom"/>
    </xf>
    <xf numFmtId="0" fontId="86" fillId="0" borderId="0" applyAlignment="1" pivotButton="0" quotePrefix="0" xfId="0">
      <alignment horizontal="left" vertical="center" wrapText="1"/>
    </xf>
    <xf numFmtId="0" fontId="140" fillId="0" borderId="0" applyAlignment="1" pivotButton="0" quotePrefix="0" xfId="0">
      <alignment horizontal="left" vertical="center" wrapText="1"/>
    </xf>
    <xf numFmtId="0" fontId="140" fillId="0" borderId="0" applyAlignment="1" pivotButton="0" quotePrefix="0" xfId="0">
      <alignment vertical="bottom"/>
    </xf>
    <xf numFmtId="2" fontId="82" fillId="19" borderId="78" applyAlignment="1" pivotButton="0" quotePrefix="0" xfId="0">
      <alignment vertical="bottom"/>
    </xf>
    <xf numFmtId="175" fontId="141" fillId="19" borderId="55" applyAlignment="1" pivotButton="0" quotePrefix="0" xfId="0">
      <alignment vertical="bottom"/>
    </xf>
    <xf numFmtId="166" fontId="82" fillId="19" borderId="55" applyAlignment="1" pivotButton="0" quotePrefix="0" xfId="0">
      <alignment vertical="bottom"/>
    </xf>
    <xf numFmtId="0" fontId="4" fillId="0" borderId="100" applyAlignment="1" pivotButton="0" quotePrefix="0" xfId="0">
      <alignment vertical="bottom"/>
    </xf>
    <xf numFmtId="0" fontId="4" fillId="0" borderId="101" applyAlignment="1" pivotButton="0" quotePrefix="0" xfId="0">
      <alignment vertical="bottom"/>
    </xf>
    <xf numFmtId="0" fontId="80" fillId="8" borderId="23" applyAlignment="1" pivotButton="0" quotePrefix="0" xfId="0">
      <alignment horizontal="left" vertical="top" wrapText="1"/>
    </xf>
    <xf numFmtId="0" fontId="142" fillId="8" borderId="23" applyAlignment="1" pivotButton="0" quotePrefix="0" xfId="0">
      <alignment horizontal="left" vertical="center" wrapText="1"/>
    </xf>
    <xf numFmtId="0" fontId="80" fillId="4" borderId="23" applyAlignment="1" pivotButton="0" quotePrefix="0" xfId="0">
      <alignment horizontal="left" vertical="center"/>
    </xf>
    <xf numFmtId="0" fontId="142" fillId="4" borderId="23" applyAlignment="1" pivotButton="0" quotePrefix="0" xfId="0">
      <alignment horizontal="left" vertical="center" wrapText="1"/>
    </xf>
    <xf numFmtId="0" fontId="142" fillId="8" borderId="23" applyAlignment="1" pivotButton="0" quotePrefix="0" xfId="0">
      <alignment horizontal="left" vertical="top" wrapText="1"/>
    </xf>
    <xf numFmtId="170" fontId="78" fillId="23" borderId="23" applyAlignment="1" pivotButton="0" quotePrefix="0" xfId="0">
      <alignment horizontal="right" vertical="center"/>
    </xf>
    <xf numFmtId="0" fontId="74" fillId="23" borderId="23" applyAlignment="1" pivotButton="0" quotePrefix="0" xfId="0">
      <alignment horizontal="left" vertical="center" wrapText="1"/>
    </xf>
    <xf numFmtId="0" fontId="74" fillId="5" borderId="102" applyAlignment="1" pivotButton="0" quotePrefix="0" xfId="0">
      <alignment horizontal="left" vertical="center"/>
    </xf>
    <xf numFmtId="0" fontId="143" fillId="8" borderId="23" applyAlignment="1" pivotButton="0" quotePrefix="0" xfId="0">
      <alignment horizontal="left" vertical="top" wrapText="1"/>
    </xf>
    <xf numFmtId="0" fontId="143" fillId="4" borderId="23" applyAlignment="1" pivotButton="0" quotePrefix="0" xfId="0">
      <alignment horizontal="left" vertical="top" wrapText="1"/>
    </xf>
    <xf numFmtId="0" fontId="110" fillId="30" borderId="55" applyAlignment="1" pivotButton="0" quotePrefix="0" xfId="0">
      <alignment horizontal="left" vertical="top" wrapText="1"/>
    </xf>
    <xf numFmtId="0" fontId="77" fillId="30" borderId="55" applyAlignment="1" pivotButton="0" quotePrefix="0" xfId="0">
      <alignment horizontal="left" vertical="top" wrapText="1"/>
    </xf>
    <xf numFmtId="0" fontId="74" fillId="30" borderId="55" applyAlignment="1" pivotButton="0" quotePrefix="0" xfId="0">
      <alignment horizontal="center" vertical="top" wrapText="1"/>
    </xf>
    <xf numFmtId="0" fontId="74" fillId="30" borderId="55" applyAlignment="1" pivotButton="0" quotePrefix="0" xfId="0">
      <alignment horizontal="center" vertical="center"/>
    </xf>
    <xf numFmtId="0" fontId="89" fillId="30" borderId="102" applyAlignment="1" pivotButton="0" quotePrefix="0" xfId="0">
      <alignment horizontal="center" vertical="center" wrapText="1"/>
    </xf>
    <xf numFmtId="0" fontId="78" fillId="30" borderId="23" applyAlignment="1" pivotButton="0" quotePrefix="0" xfId="0">
      <alignment horizontal="left" vertical="center"/>
    </xf>
    <xf numFmtId="170" fontId="78" fillId="30" borderId="23" applyAlignment="1" pivotButton="0" quotePrefix="0" xfId="0">
      <alignment horizontal="right" vertical="center"/>
    </xf>
    <xf numFmtId="0" fontId="78" fillId="30" borderId="23" applyAlignment="1" pivotButton="0" quotePrefix="0" xfId="0">
      <alignment horizontal="right" vertical="center"/>
    </xf>
    <xf numFmtId="0" fontId="78" fillId="30" borderId="23" applyAlignment="1" pivotButton="0" quotePrefix="0" xfId="0">
      <alignment horizontal="left" vertical="top" wrapText="1"/>
    </xf>
    <xf numFmtId="166" fontId="4" fillId="0" borderId="0" applyAlignment="1" pivotButton="0" quotePrefix="0" xfId="0">
      <alignment vertical="bottom"/>
    </xf>
    <xf numFmtId="0" fontId="138" fillId="8" borderId="55" applyAlignment="1" pivotButton="0" quotePrefix="0" xfId="0">
      <alignment horizontal="left" vertical="top" wrapText="1"/>
    </xf>
    <xf numFmtId="0" fontId="110" fillId="23" borderId="55" applyAlignment="1" pivotButton="0" quotePrefix="0" xfId="0">
      <alignment horizontal="left" vertical="top" wrapText="1"/>
    </xf>
    <xf numFmtId="0" fontId="77" fillId="23" borderId="55" applyAlignment="1" pivotButton="0" quotePrefix="0" xfId="0">
      <alignment horizontal="left" vertical="top" wrapText="1"/>
    </xf>
    <xf numFmtId="0" fontId="74" fillId="23" borderId="55" applyAlignment="1" pivotButton="0" quotePrefix="0" xfId="0">
      <alignment horizontal="center" vertical="center"/>
    </xf>
    <xf numFmtId="0" fontId="89" fillId="23" borderId="102" applyAlignment="1" pivotButton="0" quotePrefix="0" xfId="0">
      <alignment horizontal="center" vertical="center" wrapText="1"/>
    </xf>
    <xf numFmtId="170" fontId="89" fillId="23" borderId="102" applyAlignment="1" pivotButton="0" quotePrefix="0" xfId="0">
      <alignment horizontal="right" vertical="center"/>
    </xf>
    <xf numFmtId="170" fontId="89" fillId="23" borderId="102" applyAlignment="1" pivotButton="0" quotePrefix="0" xfId="0">
      <alignment horizontal="center" vertical="center" wrapText="1"/>
    </xf>
    <xf numFmtId="0" fontId="78" fillId="23" borderId="23" applyAlignment="1" pivotButton="0" quotePrefix="0" xfId="0">
      <alignment horizontal="left" vertical="top" wrapText="1"/>
    </xf>
    <xf numFmtId="10" fontId="80" fillId="8" borderId="23" applyAlignment="1" pivotButton="0" quotePrefix="0" xfId="0">
      <alignment horizontal="right" vertical="center"/>
    </xf>
    <xf numFmtId="0" fontId="110" fillId="31" borderId="55" applyAlignment="1" pivotButton="0" quotePrefix="0" xfId="0">
      <alignment horizontal="left" vertical="top" wrapText="1"/>
    </xf>
    <xf numFmtId="0" fontId="77" fillId="31" borderId="55" applyAlignment="1" pivotButton="0" quotePrefix="0" xfId="0">
      <alignment horizontal="left" vertical="top" wrapText="1"/>
    </xf>
    <xf numFmtId="170" fontId="4" fillId="0" borderId="0" applyAlignment="1" pivotButton="0" quotePrefix="0" xfId="0">
      <alignment horizontal="right" vertical="center"/>
    </xf>
    <xf numFmtId="0" fontId="74" fillId="31" borderId="55" applyAlignment="1" pivotButton="0" quotePrefix="0" xfId="0">
      <alignment horizontal="center" vertical="center"/>
    </xf>
    <xf numFmtId="170" fontId="74" fillId="31" borderId="55" applyAlignment="1" pivotButton="0" quotePrefix="0" xfId="0">
      <alignment horizontal="right" vertical="center"/>
    </xf>
    <xf numFmtId="0" fontId="89" fillId="31" borderId="102" applyAlignment="1" pivotButton="0" quotePrefix="0" xfId="0">
      <alignment horizontal="center" vertical="center" wrapText="1"/>
    </xf>
    <xf numFmtId="170" fontId="89" fillId="31" borderId="102" applyAlignment="1" pivotButton="0" quotePrefix="0" xfId="0">
      <alignment horizontal="right" vertical="center"/>
    </xf>
    <xf numFmtId="170" fontId="89" fillId="31" borderId="102" applyAlignment="1" pivotButton="0" quotePrefix="0" xfId="0">
      <alignment horizontal="center" vertical="center" wrapText="1"/>
    </xf>
    <xf numFmtId="0" fontId="78" fillId="31" borderId="23" applyAlignment="1" pivotButton="0" quotePrefix="0" xfId="0">
      <alignment horizontal="left" vertical="center"/>
    </xf>
    <xf numFmtId="171" fontId="78" fillId="31" borderId="23" applyAlignment="1" pivotButton="0" quotePrefix="0" xfId="0">
      <alignment horizontal="right" vertical="center"/>
    </xf>
    <xf numFmtId="170" fontId="78" fillId="31" borderId="23" applyAlignment="1" pivotButton="0" quotePrefix="0" xfId="0">
      <alignment horizontal="right" vertical="center"/>
    </xf>
    <xf numFmtId="166" fontId="129" fillId="6" borderId="102" applyAlignment="1" pivotButton="0" quotePrefix="0" xfId="0">
      <alignment horizontal="right" vertical="center"/>
    </xf>
    <xf numFmtId="0" fontId="78" fillId="31" borderId="23" applyAlignment="1" pivotButton="0" quotePrefix="0" xfId="0">
      <alignment horizontal="right" vertical="center"/>
    </xf>
    <xf numFmtId="0" fontId="78" fillId="31" borderId="23" applyAlignment="1" pivotButton="0" quotePrefix="0" xfId="0">
      <alignment horizontal="left" vertical="top" wrapText="1"/>
    </xf>
    <xf numFmtId="0" fontId="110" fillId="5" borderId="55" applyAlignment="1" pivotButton="0" quotePrefix="0" xfId="0">
      <alignment horizontal="left" vertical="top" wrapText="1"/>
    </xf>
    <xf numFmtId="0" fontId="74" fillId="30" borderId="102" applyAlignment="1" pivotButton="0" quotePrefix="0" xfId="0">
      <alignment horizontal="center" vertical="center"/>
    </xf>
    <xf numFmtId="0" fontId="74" fillId="23" borderId="102" applyAlignment="1" pivotButton="0" quotePrefix="0" xfId="0">
      <alignment horizontal="center" vertical="center"/>
    </xf>
    <xf numFmtId="0" fontId="74" fillId="31" borderId="102" applyAlignment="1" pivotButton="0" quotePrefix="0" xfId="0">
      <alignment horizontal="center" vertical="center"/>
    </xf>
    <xf numFmtId="170" fontId="83" fillId="32" borderId="23" applyAlignment="1" pivotButton="0" quotePrefix="0" xfId="0">
      <alignment horizontal="center" vertical="center"/>
    </xf>
    <xf numFmtId="170" fontId="83" fillId="25" borderId="23" applyAlignment="1" pivotButton="0" quotePrefix="0" xfId="0">
      <alignment horizontal="center" vertical="center"/>
    </xf>
    <xf numFmtId="170" fontId="83" fillId="33" borderId="23" applyAlignment="1" pivotButton="0" quotePrefix="0" xfId="0">
      <alignment horizontal="center" vertical="center"/>
    </xf>
    <xf numFmtId="166" fontId="83" fillId="32" borderId="23" applyAlignment="1" pivotButton="0" quotePrefix="0" xfId="0">
      <alignment horizontal="center" vertical="center"/>
    </xf>
    <xf numFmtId="166" fontId="83" fillId="25" borderId="23" applyAlignment="1" pivotButton="0" quotePrefix="0" xfId="0">
      <alignment horizontal="center" vertical="center"/>
    </xf>
    <xf numFmtId="166" fontId="83" fillId="33" borderId="23" applyAlignment="1" pivotButton="0" quotePrefix="0" xfId="0">
      <alignment horizontal="center" vertical="center"/>
    </xf>
    <xf numFmtId="0" fontId="78" fillId="5" borderId="55" applyAlignment="1" pivotButton="0" quotePrefix="0" xfId="0">
      <alignment vertical="bottom"/>
    </xf>
    <xf numFmtId="0" fontId="91" fillId="8" borderId="55" applyAlignment="1" pivotButton="0" quotePrefix="0" xfId="0">
      <alignment horizontal="left" vertical="center"/>
    </xf>
    <xf numFmtId="166" fontId="101" fillId="19" borderId="78" applyAlignment="1" pivotButton="0" quotePrefix="0" xfId="0">
      <alignment horizontal="center" vertical="center"/>
    </xf>
    <xf numFmtId="0" fontId="144" fillId="8" borderId="55" applyAlignment="1" pivotButton="0" quotePrefix="0" xfId="0">
      <alignment horizontal="left" vertical="center" wrapText="1"/>
    </xf>
    <xf numFmtId="166" fontId="97" fillId="29" borderId="78" applyAlignment="1" pivotButton="0" quotePrefix="0" xfId="0">
      <alignment horizontal="center" vertical="center"/>
    </xf>
    <xf numFmtId="166" fontId="97" fillId="7" borderId="55" applyAlignment="1" pivotButton="0" quotePrefix="0" xfId="0">
      <alignment horizontal="center" vertical="center"/>
    </xf>
    <xf numFmtId="171" fontId="97" fillId="7" borderId="55" applyAlignment="1" pivotButton="0" quotePrefix="0" xfId="0">
      <alignment horizontal="center" vertical="center"/>
    </xf>
    <xf numFmtId="0" fontId="109" fillId="15" borderId="47" applyAlignment="1" pivotButton="0" quotePrefix="0" xfId="0">
      <alignment horizontal="center" vertical="center" wrapText="1"/>
    </xf>
    <xf numFmtId="0" fontId="77" fillId="15" borderId="55" applyAlignment="1" pivotButton="0" quotePrefix="0" xfId="0">
      <alignment horizontal="center" vertical="center" wrapText="1"/>
    </xf>
    <xf numFmtId="0" fontId="89" fillId="15" borderId="107" applyAlignment="1" pivotButton="0" quotePrefix="0" xfId="0">
      <alignment horizontal="center" vertical="center" wrapText="1"/>
    </xf>
    <xf numFmtId="0" fontId="108" fillId="10" borderId="23" applyAlignment="1" pivotButton="0" quotePrefix="0" xfId="0">
      <alignment horizontal="left" vertical="center"/>
    </xf>
    <xf numFmtId="170" fontId="108" fillId="10" borderId="23" applyAlignment="1" pivotButton="0" quotePrefix="0" xfId="0">
      <alignment horizontal="right" vertical="center"/>
    </xf>
    <xf numFmtId="0" fontId="107" fillId="10" borderId="23" applyAlignment="1" pivotButton="0" quotePrefix="0" xfId="0">
      <alignment horizontal="left" vertical="center"/>
    </xf>
    <xf numFmtId="170" fontId="107" fillId="10" borderId="23" applyAlignment="1" pivotButton="0" quotePrefix="0" xfId="0">
      <alignment horizontal="right" vertical="center"/>
    </xf>
    <xf numFmtId="0" fontId="104" fillId="27" borderId="23" applyAlignment="1" pivotButton="0" quotePrefix="0" xfId="0">
      <alignment horizontal="left" vertical="center"/>
    </xf>
    <xf numFmtId="170" fontId="104" fillId="27" borderId="23" applyAlignment="1" pivotButton="0" quotePrefix="0" xfId="0">
      <alignment horizontal="right" vertical="center"/>
    </xf>
    <xf numFmtId="10" fontId="107" fillId="10" borderId="23" applyAlignment="1" pivotButton="0" quotePrefix="0" xfId="0">
      <alignment horizontal="right" vertical="center"/>
    </xf>
    <xf numFmtId="10" fontId="108" fillId="10" borderId="23" applyAlignment="1" pivotButton="0" quotePrefix="0" xfId="0">
      <alignment horizontal="right" vertical="center"/>
    </xf>
    <xf numFmtId="0" fontId="110" fillId="15" borderId="47" applyAlignment="1" pivotButton="0" quotePrefix="0" xfId="0">
      <alignment horizontal="left" vertical="center"/>
    </xf>
    <xf numFmtId="0" fontId="107" fillId="10" borderId="61" applyAlignment="1" pivotButton="0" quotePrefix="0" xfId="0">
      <alignment horizontal="left" vertical="center"/>
    </xf>
    <xf numFmtId="170" fontId="145" fillId="10" borderId="61" applyAlignment="1" pivotButton="0" quotePrefix="0" xfId="0">
      <alignment horizontal="center" vertical="center"/>
    </xf>
    <xf numFmtId="0" fontId="108" fillId="10" borderId="61" applyAlignment="1" pivotButton="0" quotePrefix="0" xfId="0">
      <alignment horizontal="left" vertical="center"/>
    </xf>
    <xf numFmtId="10" fontId="145" fillId="10" borderId="61" applyAlignment="1" pivotButton="0" quotePrefix="0" xfId="0">
      <alignment horizontal="center" vertical="center"/>
    </xf>
    <xf numFmtId="0" fontId="145" fillId="8" borderId="61" applyAlignment="1" pivotButton="0" quotePrefix="0" xfId="0">
      <alignment horizontal="center" vertical="center"/>
    </xf>
    <xf numFmtId="170" fontId="145" fillId="10" borderId="23" applyAlignment="1" pivotButton="0" quotePrefix="0" xfId="0">
      <alignment horizontal="center" vertical="center"/>
    </xf>
    <xf numFmtId="0" fontId="108" fillId="0" borderId="0" applyAlignment="1" pivotButton="0" quotePrefix="0" xfId="0">
      <alignment vertical="bottom"/>
    </xf>
    <xf numFmtId="166" fontId="134" fillId="19" borderId="78" applyAlignment="1" pivotButton="0" quotePrefix="0" xfId="0">
      <alignment vertical="bottom"/>
    </xf>
    <xf numFmtId="166" fontId="82" fillId="19" borderId="78" applyAlignment="1" pivotButton="0" quotePrefix="0" xfId="0">
      <alignment vertical="bottom"/>
    </xf>
    <xf numFmtId="170" fontId="146" fillId="19" borderId="55" applyAlignment="1" pivotButton="0" quotePrefix="0" xfId="0">
      <alignment vertical="bottom"/>
    </xf>
    <xf numFmtId="0" fontId="109" fillId="34" borderId="47" applyAlignment="1" pivotButton="0" quotePrefix="0" xfId="0">
      <alignment horizontal="center" vertical="center" wrapText="1"/>
    </xf>
    <xf numFmtId="0" fontId="77" fillId="34" borderId="55" applyAlignment="1" pivotButton="0" quotePrefix="0" xfId="0">
      <alignment horizontal="center" vertical="center" wrapText="1"/>
    </xf>
    <xf numFmtId="0" fontId="78" fillId="34" borderId="47" applyAlignment="1" pivotButton="0" quotePrefix="0" xfId="0">
      <alignment horizontal="left" vertical="top" wrapText="1"/>
    </xf>
    <xf numFmtId="0" fontId="74" fillId="34" borderId="47" applyAlignment="1" pivotButton="0" quotePrefix="0" xfId="0">
      <alignment horizontal="center" vertical="center"/>
    </xf>
    <xf numFmtId="0" fontId="75" fillId="34" borderId="55" applyAlignment="1" pivotButton="0" quotePrefix="0" xfId="0">
      <alignment horizontal="center" vertical="center"/>
    </xf>
    <xf numFmtId="0" fontId="78" fillId="34" borderId="55" applyAlignment="1" pivotButton="0" quotePrefix="0" xfId="0">
      <alignment horizontal="left" vertical="top" wrapText="1"/>
    </xf>
    <xf numFmtId="0" fontId="74" fillId="34" borderId="108" applyAlignment="1" pivotButton="0" quotePrefix="0" xfId="0">
      <alignment horizontal="center" vertical="center" wrapText="1"/>
    </xf>
    <xf numFmtId="0" fontId="4" fillId="0" borderId="109" applyAlignment="1" pivotButton="0" quotePrefix="0" xfId="0">
      <alignment vertical="bottom"/>
    </xf>
    <xf numFmtId="0" fontId="4" fillId="0" borderId="110" applyAlignment="1" pivotButton="0" quotePrefix="0" xfId="0">
      <alignment vertical="bottom"/>
    </xf>
    <xf numFmtId="0" fontId="147" fillId="35" borderId="111" applyAlignment="1" pivotButton="0" quotePrefix="0" xfId="0">
      <alignment horizontal="left" vertical="center"/>
    </xf>
    <xf numFmtId="166" fontId="148" fillId="29" borderId="78" applyAlignment="1" pivotButton="0" quotePrefix="0" xfId="0">
      <alignment horizontal="center" vertical="center"/>
    </xf>
    <xf numFmtId="170" fontId="80" fillId="35" borderId="111" applyAlignment="1" pivotButton="0" quotePrefix="0" xfId="0">
      <alignment horizontal="right" vertical="center"/>
    </xf>
    <xf numFmtId="170" fontId="83" fillId="35" borderId="111" applyAlignment="1" pivotButton="0" quotePrefix="0" xfId="0">
      <alignment horizontal="right" vertical="center"/>
    </xf>
    <xf numFmtId="0" fontId="149" fillId="35" borderId="111" applyAlignment="1" pivotButton="0" quotePrefix="0" xfId="0">
      <alignment horizontal="left" vertical="top" wrapText="1"/>
    </xf>
    <xf numFmtId="0" fontId="147" fillId="4" borderId="111" applyAlignment="1" pivotButton="0" quotePrefix="0" xfId="0">
      <alignment horizontal="left" vertical="center"/>
    </xf>
    <xf numFmtId="170" fontId="80" fillId="4" borderId="111" applyAlignment="1" pivotButton="0" quotePrefix="0" xfId="0">
      <alignment horizontal="right" vertical="center"/>
    </xf>
    <xf numFmtId="170" fontId="83" fillId="4" borderId="111" applyAlignment="1" pivotButton="0" quotePrefix="0" xfId="0">
      <alignment horizontal="right" vertical="center"/>
    </xf>
    <xf numFmtId="0" fontId="149" fillId="4" borderId="111" applyAlignment="1" pivotButton="0" quotePrefix="0" xfId="0">
      <alignment horizontal="left" vertical="top" wrapText="1"/>
    </xf>
    <xf numFmtId="0" fontId="150" fillId="35" borderId="111" applyAlignment="1" pivotButton="0" quotePrefix="0" xfId="0">
      <alignment horizontal="left" vertical="top" wrapText="1"/>
    </xf>
    <xf numFmtId="166" fontId="80" fillId="35" borderId="111" applyAlignment="1" pivotButton="0" quotePrefix="0" xfId="0">
      <alignment horizontal="center" vertical="center"/>
    </xf>
    <xf numFmtId="171" fontId="80" fillId="35" borderId="111" applyAlignment="1" pivotButton="0" quotePrefix="0" xfId="0">
      <alignment horizontal="right" vertical="center"/>
    </xf>
    <xf numFmtId="171" fontId="83" fillId="35" borderId="111" applyAlignment="1" pivotButton="0" quotePrefix="0" xfId="0">
      <alignment horizontal="right" vertical="center"/>
    </xf>
    <xf numFmtId="0" fontId="78" fillId="36" borderId="111" applyAlignment="1" pivotButton="0" quotePrefix="0" xfId="0">
      <alignment horizontal="left" vertical="center"/>
    </xf>
    <xf numFmtId="166" fontId="78" fillId="36" borderId="111" applyAlignment="1" pivotButton="0" quotePrefix="0" xfId="0">
      <alignment horizontal="center" vertical="center"/>
    </xf>
    <xf numFmtId="171" fontId="78" fillId="29" borderId="78" applyAlignment="1" pivotButton="0" quotePrefix="0" xfId="0">
      <alignment horizontal="right" vertical="center"/>
    </xf>
    <xf numFmtId="170" fontId="78" fillId="36" borderId="111" applyAlignment="1" pivotButton="0" quotePrefix="0" xfId="0">
      <alignment horizontal="right" vertical="center"/>
    </xf>
    <xf numFmtId="0" fontId="4" fillId="36" borderId="108" applyAlignment="1" pivotButton="0" quotePrefix="0" xfId="0">
      <alignment vertical="bottom"/>
    </xf>
    <xf numFmtId="0" fontId="89" fillId="34" borderId="108" applyAlignment="1" pivotButton="0" quotePrefix="0" xfId="0">
      <alignment horizontal="center" vertical="center" wrapText="1"/>
    </xf>
    <xf numFmtId="0" fontId="80" fillId="35" borderId="111" applyAlignment="1" pivotButton="0" quotePrefix="0" xfId="0">
      <alignment horizontal="left" vertical="center"/>
    </xf>
    <xf numFmtId="0" fontId="148" fillId="29" borderId="78" applyAlignment="1" pivotButton="0" quotePrefix="0" xfId="0">
      <alignment horizontal="center" vertical="center"/>
    </xf>
    <xf numFmtId="170" fontId="151" fillId="35" borderId="111" applyAlignment="1" pivotButton="0" quotePrefix="0" xfId="0">
      <alignment horizontal="right" vertical="center"/>
    </xf>
    <xf numFmtId="170" fontId="80" fillId="32" borderId="111" applyAlignment="1" pivotButton="0" quotePrefix="0" xfId="0">
      <alignment horizontal="right" vertical="center"/>
    </xf>
    <xf numFmtId="171" fontId="80" fillId="32" borderId="111" applyAlignment="1" pivotButton="0" quotePrefix="0" xfId="0">
      <alignment horizontal="right" vertical="center"/>
    </xf>
    <xf numFmtId="171" fontId="148" fillId="29" borderId="78" applyAlignment="1" pivotButton="0" quotePrefix="0" xfId="0">
      <alignment horizontal="right" vertical="center"/>
    </xf>
    <xf numFmtId="170" fontId="80" fillId="25" borderId="111" applyAlignment="1" pivotButton="0" quotePrefix="0" xfId="0">
      <alignment horizontal="right" vertical="center"/>
    </xf>
    <xf numFmtId="170" fontId="80" fillId="33" borderId="111" applyAlignment="1" pivotButton="0" quotePrefix="0" xfId="0">
      <alignment horizontal="right" vertical="center"/>
    </xf>
    <xf numFmtId="171" fontId="80" fillId="33" borderId="111" applyAlignment="1" pivotButton="0" quotePrefix="0" xfId="0">
      <alignment horizontal="right" vertical="center"/>
    </xf>
    <xf numFmtId="176" fontId="148" fillId="29" borderId="78" applyAlignment="1" pivotButton="0" quotePrefix="0" xfId="0">
      <alignment horizontal="center" vertical="center"/>
    </xf>
    <xf numFmtId="170" fontId="80" fillId="25" borderId="111" applyAlignment="1" pivotButton="0" quotePrefix="0" xfId="0">
      <alignment horizontal="center" vertical="center"/>
    </xf>
    <xf numFmtId="170" fontId="80" fillId="33" borderId="111" applyAlignment="1" pivotButton="0" quotePrefix="0" xfId="0">
      <alignment horizontal="center" vertical="center"/>
    </xf>
    <xf numFmtId="0" fontId="80" fillId="4" borderId="111" applyAlignment="1" pivotButton="0" quotePrefix="0" xfId="0">
      <alignment horizontal="left" vertical="center"/>
    </xf>
    <xf numFmtId="170" fontId="151" fillId="4" borderId="111" applyAlignment="1" pivotButton="0" quotePrefix="0" xfId="0">
      <alignment horizontal="right" vertical="center"/>
    </xf>
    <xf numFmtId="0" fontId="80" fillId="35" borderId="111" applyAlignment="1" pivotButton="0" quotePrefix="0" xfId="0">
      <alignment horizontal="center" vertical="center"/>
    </xf>
    <xf numFmtId="171" fontId="151" fillId="35" borderId="111" applyAlignment="1" pivotButton="0" quotePrefix="0" xfId="0">
      <alignment horizontal="right" vertical="center"/>
    </xf>
    <xf numFmtId="171" fontId="80" fillId="25" borderId="111" applyAlignment="1" pivotButton="0" quotePrefix="0" xfId="0">
      <alignment horizontal="right" vertical="center"/>
    </xf>
    <xf numFmtId="176" fontId="80" fillId="32" borderId="111" applyAlignment="1" pivotButton="0" quotePrefix="0" xfId="0">
      <alignment horizontal="center" vertical="center"/>
    </xf>
    <xf numFmtId="176" fontId="80" fillId="25" borderId="111" applyAlignment="1" pivotButton="0" quotePrefix="0" xfId="0">
      <alignment horizontal="center" vertical="center"/>
    </xf>
    <xf numFmtId="176" fontId="80" fillId="33" borderId="111" applyAlignment="1" pivotButton="0" quotePrefix="0" xfId="0">
      <alignment horizontal="center" vertical="center"/>
    </xf>
    <xf numFmtId="0" fontId="80" fillId="4" borderId="111" applyAlignment="1" pivotButton="0" quotePrefix="0" xfId="0">
      <alignment horizontal="center" vertical="center"/>
    </xf>
    <xf numFmtId="171" fontId="151" fillId="4" borderId="111" applyAlignment="1" pivotButton="0" quotePrefix="0" xfId="0">
      <alignment horizontal="right" vertical="center"/>
    </xf>
    <xf numFmtId="0" fontId="78" fillId="34" borderId="111" applyAlignment="1" pivotButton="0" quotePrefix="0" xfId="0">
      <alignment horizontal="left" vertical="center"/>
    </xf>
    <xf numFmtId="0" fontId="78" fillId="34" borderId="111" applyAlignment="1" pivotButton="0" quotePrefix="0" xfId="0">
      <alignment horizontal="center" vertical="center"/>
    </xf>
    <xf numFmtId="171" fontId="78" fillId="34" borderId="111" applyAlignment="1" pivotButton="0" quotePrefix="0" xfId="0">
      <alignment horizontal="right" vertical="center"/>
    </xf>
    <xf numFmtId="171" fontId="78" fillId="30" borderId="108" applyAlignment="1" pivotButton="0" quotePrefix="0" xfId="0">
      <alignment horizontal="right" vertical="center"/>
    </xf>
    <xf numFmtId="171" fontId="78" fillId="23" borderId="108" applyAlignment="1" pivotButton="0" quotePrefix="0" xfId="0">
      <alignment horizontal="right" vertical="center"/>
    </xf>
    <xf numFmtId="171" fontId="78" fillId="31" borderId="108" applyAlignment="1" pivotButton="0" quotePrefix="0" xfId="0">
      <alignment horizontal="right" vertical="center"/>
    </xf>
    <xf numFmtId="176" fontId="78" fillId="30" borderId="111" applyAlignment="1" pivotButton="0" quotePrefix="0" xfId="0">
      <alignment horizontal="center" vertical="center"/>
    </xf>
    <xf numFmtId="176" fontId="78" fillId="23" borderId="111" applyAlignment="1" pivotButton="0" quotePrefix="0" xfId="0">
      <alignment horizontal="center" vertical="center"/>
    </xf>
    <xf numFmtId="176" fontId="78" fillId="31" borderId="111" applyAlignment="1" pivotButton="0" quotePrefix="0" xfId="0">
      <alignment horizontal="center" vertical="center"/>
    </xf>
    <xf numFmtId="0" fontId="89" fillId="34" borderId="112" applyAlignment="1" pivotButton="0" quotePrefix="0" xfId="0">
      <alignment horizontal="center" vertical="center" wrapText="1"/>
    </xf>
    <xf numFmtId="0" fontId="2" fillId="0" borderId="109" pivotButton="0" quotePrefix="0" xfId="0"/>
    <xf numFmtId="0" fontId="2" fillId="0" borderId="110" pivotButton="0" quotePrefix="0" xfId="0"/>
    <xf numFmtId="0" fontId="151" fillId="35" borderId="111" applyAlignment="1" pivotButton="0" quotePrefix="0" xfId="0">
      <alignment horizontal="left" vertical="center"/>
    </xf>
    <xf numFmtId="0" fontId="152" fillId="35" borderId="112" applyAlignment="1" pivotButton="0" quotePrefix="0" xfId="0">
      <alignment horizontal="center" vertical="center" wrapText="1"/>
    </xf>
    <xf numFmtId="0" fontId="149" fillId="35" borderId="113" applyAlignment="1" pivotButton="0" quotePrefix="0" xfId="0">
      <alignment horizontal="left" vertical="top" wrapText="1"/>
    </xf>
    <xf numFmtId="0" fontId="2" fillId="0" borderId="114" pivotButton="0" quotePrefix="0" xfId="0"/>
    <xf numFmtId="0" fontId="2" fillId="0" borderId="115" pivotButton="0" quotePrefix="0" xfId="0"/>
    <xf numFmtId="0" fontId="153" fillId="35" borderId="111" applyAlignment="1" pivotButton="0" quotePrefix="0" xfId="0">
      <alignment horizontal="center" vertical="center"/>
    </xf>
    <xf numFmtId="0" fontId="151" fillId="4" borderId="111" applyAlignment="1" pivotButton="0" quotePrefix="0" xfId="0">
      <alignment horizontal="left" vertical="center"/>
    </xf>
    <xf numFmtId="166" fontId="80" fillId="4" borderId="111" applyAlignment="1" pivotButton="0" quotePrefix="0" xfId="0">
      <alignment horizontal="center" vertical="center"/>
    </xf>
    <xf numFmtId="171" fontId="80" fillId="4" borderId="111" applyAlignment="1" pivotButton="0" quotePrefix="0" xfId="0">
      <alignment horizontal="right" vertical="center"/>
    </xf>
    <xf numFmtId="0" fontId="152" fillId="4" borderId="112" applyAlignment="1" pivotButton="0" quotePrefix="0" xfId="0">
      <alignment horizontal="center" vertical="center" wrapText="1"/>
    </xf>
    <xf numFmtId="0" fontId="149" fillId="4" borderId="113" applyAlignment="1" pivotButton="0" quotePrefix="0" xfId="0">
      <alignment horizontal="left" vertical="top" wrapText="1"/>
    </xf>
    <xf numFmtId="0" fontId="153" fillId="4" borderId="111" applyAlignment="1" pivotButton="0" quotePrefix="0" xfId="0">
      <alignment horizontal="center" vertical="center"/>
    </xf>
    <xf numFmtId="0" fontId="152" fillId="4" borderId="108" applyAlignment="1" pivotButton="0" quotePrefix="0" xfId="0">
      <alignment horizontal="center" vertical="center" wrapText="1"/>
    </xf>
    <xf numFmtId="0" fontId="4" fillId="0" borderId="114" applyAlignment="1" pivotButton="0" quotePrefix="0" xfId="0">
      <alignment vertical="bottom"/>
    </xf>
    <xf numFmtId="0" fontId="4" fillId="0" borderId="115" applyAlignment="1" pivotButton="0" quotePrefix="0" xfId="0">
      <alignment vertical="bottom"/>
    </xf>
    <xf numFmtId="0" fontId="149" fillId="35" borderId="47" applyAlignment="1" pivotButton="0" quotePrefix="0" xfId="0">
      <alignment horizontal="left" vertical="top" wrapText="1"/>
    </xf>
    <xf numFmtId="0" fontId="78" fillId="30" borderId="55" applyAlignment="1" pivotButton="0" quotePrefix="0" xfId="0">
      <alignment horizontal="left" vertical="top" wrapText="1"/>
    </xf>
    <xf numFmtId="0" fontId="83" fillId="32" borderId="102" applyAlignment="1" pivotButton="0" quotePrefix="0" xfId="0">
      <alignment horizontal="left" vertical="center"/>
    </xf>
    <xf numFmtId="171" fontId="83" fillId="32" borderId="23" applyAlignment="1" pivotButton="0" quotePrefix="0" xfId="0">
      <alignment horizontal="right" vertical="center"/>
    </xf>
    <xf numFmtId="0" fontId="147" fillId="35" borderId="102" applyAlignment="1" pivotButton="0" quotePrefix="0" xfId="0">
      <alignment horizontal="left" vertical="center"/>
    </xf>
    <xf numFmtId="171" fontId="80" fillId="35" borderId="23" applyAlignment="1" pivotButton="0" quotePrefix="0" xfId="0">
      <alignment horizontal="right" vertical="center"/>
    </xf>
    <xf numFmtId="0" fontId="78" fillId="30" borderId="102" applyAlignment="1" pivotButton="0" quotePrefix="0" xfId="0">
      <alignment horizontal="left" vertical="center"/>
    </xf>
    <xf numFmtId="171" fontId="78" fillId="30" borderId="23" applyAlignment="1" pivotButton="0" quotePrefix="0" xfId="0">
      <alignment horizontal="right" vertical="center"/>
    </xf>
    <xf numFmtId="0" fontId="85" fillId="34" borderId="102" applyAlignment="1" pivotButton="0" quotePrefix="0" xfId="0">
      <alignment horizontal="left" vertical="center"/>
    </xf>
    <xf numFmtId="171" fontId="154" fillId="35" borderId="23" applyAlignment="1" pivotButton="0" quotePrefix="0" xfId="0">
      <alignment horizontal="right" vertical="center"/>
    </xf>
    <xf numFmtId="0" fontId="151" fillId="35" borderId="102" applyAlignment="1" pivotButton="0" quotePrefix="0" xfId="0">
      <alignment horizontal="left" vertical="center"/>
    </xf>
    <xf numFmtId="171" fontId="83" fillId="35" borderId="23" applyAlignment="1" pivotButton="0" quotePrefix="0" xfId="0">
      <alignment horizontal="right" vertical="center"/>
    </xf>
    <xf numFmtId="0" fontId="147" fillId="32" borderId="102" applyAlignment="1" pivotButton="0" quotePrefix="0" xfId="0">
      <alignment horizontal="left" vertical="center"/>
    </xf>
    <xf numFmtId="0" fontId="4" fillId="32" borderId="23" applyAlignment="1" pivotButton="0" quotePrefix="0" xfId="0">
      <alignment vertical="bottom"/>
    </xf>
    <xf numFmtId="171" fontId="80" fillId="32" borderId="23" applyAlignment="1" pivotButton="0" quotePrefix="0" xfId="0">
      <alignment horizontal="right" vertical="center"/>
    </xf>
    <xf numFmtId="0" fontId="78" fillId="30" borderId="102" applyAlignment="1" pivotButton="0" quotePrefix="0" xfId="0">
      <alignment horizontal="left" vertical="top" wrapText="1"/>
    </xf>
    <xf numFmtId="0" fontId="4" fillId="30" borderId="23" applyAlignment="1" pivotButton="0" quotePrefix="0" xfId="0">
      <alignment vertical="bottom"/>
    </xf>
    <xf numFmtId="0" fontId="83" fillId="25" borderId="102" applyAlignment="1" pivotButton="0" quotePrefix="0" xfId="0">
      <alignment horizontal="left" vertical="center"/>
    </xf>
    <xf numFmtId="171" fontId="83" fillId="25" borderId="23" applyAlignment="1" pivotButton="0" quotePrefix="0" xfId="0">
      <alignment horizontal="right" vertical="center"/>
    </xf>
    <xf numFmtId="171" fontId="78" fillId="23" borderId="23" applyAlignment="1" pivotButton="0" quotePrefix="0" xfId="0">
      <alignment horizontal="right" vertical="center"/>
    </xf>
    <xf numFmtId="0" fontId="147" fillId="25" borderId="102" applyAlignment="1" pivotButton="0" quotePrefix="0" xfId="0">
      <alignment horizontal="left" vertical="center"/>
    </xf>
    <xf numFmtId="0" fontId="4" fillId="25" borderId="23" applyAlignment="1" pivotButton="0" quotePrefix="0" xfId="0">
      <alignment vertical="bottom"/>
    </xf>
    <xf numFmtId="171" fontId="80" fillId="25" borderId="23" applyAlignment="1" pivotButton="0" quotePrefix="0" xfId="0">
      <alignment horizontal="right" vertical="center"/>
    </xf>
    <xf numFmtId="0" fontId="78" fillId="23" borderId="102" applyAlignment="1" pivotButton="0" quotePrefix="0" xfId="0">
      <alignment horizontal="left" vertical="top" wrapText="1"/>
    </xf>
    <xf numFmtId="0" fontId="4" fillId="23" borderId="23" applyAlignment="1" pivotButton="0" quotePrefix="0" xfId="0">
      <alignment vertical="bottom"/>
    </xf>
    <xf numFmtId="0" fontId="78" fillId="31" borderId="55" applyAlignment="1" pivotButton="0" quotePrefix="0" xfId="0">
      <alignment horizontal="left" vertical="top" wrapText="1"/>
    </xf>
    <xf numFmtId="0" fontId="83" fillId="33" borderId="102" applyAlignment="1" pivotButton="0" quotePrefix="0" xfId="0">
      <alignment horizontal="left" vertical="center"/>
    </xf>
    <xf numFmtId="171" fontId="83" fillId="33" borderId="23" applyAlignment="1" pivotButton="0" quotePrefix="0" xfId="0">
      <alignment horizontal="right" vertical="center"/>
    </xf>
    <xf numFmtId="0" fontId="78" fillId="31" borderId="102" applyAlignment="1" pivotButton="0" quotePrefix="0" xfId="0">
      <alignment horizontal="left" vertical="center"/>
    </xf>
    <xf numFmtId="0" fontId="147" fillId="33" borderId="102" applyAlignment="1" pivotButton="0" quotePrefix="0" xfId="0">
      <alignment horizontal="left" vertical="center"/>
    </xf>
    <xf numFmtId="0" fontId="4" fillId="33" borderId="23" applyAlignment="1" pivotButton="0" quotePrefix="0" xfId="0">
      <alignment vertical="bottom"/>
    </xf>
    <xf numFmtId="171" fontId="80" fillId="33" borderId="23" applyAlignment="1" pivotButton="0" quotePrefix="0" xfId="0">
      <alignment horizontal="right" vertical="center"/>
    </xf>
    <xf numFmtId="0" fontId="78" fillId="31" borderId="102" applyAlignment="1" pivotButton="0" quotePrefix="0" xfId="0">
      <alignment horizontal="left" vertical="top" wrapText="1"/>
    </xf>
    <xf numFmtId="0" fontId="4" fillId="31" borderId="23" applyAlignment="1" pivotButton="0" quotePrefix="0" xfId="0">
      <alignment vertical="bottom"/>
    </xf>
    <xf numFmtId="0" fontId="110" fillId="34" borderId="55" applyAlignment="1" pivotButton="0" quotePrefix="0" xfId="0">
      <alignment horizontal="left" vertical="top" wrapText="1"/>
    </xf>
    <xf numFmtId="0" fontId="74" fillId="34" borderId="102" applyAlignment="1" pivotButton="0" quotePrefix="0" xfId="0">
      <alignment horizontal="center" vertical="center" wrapText="1"/>
    </xf>
    <xf numFmtId="0" fontId="74" fillId="30" borderId="99" applyAlignment="1" pivotButton="0" quotePrefix="0" xfId="0">
      <alignment horizontal="center" vertical="center" wrapText="1"/>
    </xf>
    <xf numFmtId="0" fontId="74" fillId="23" borderId="99" applyAlignment="1" pivotButton="0" quotePrefix="0" xfId="0">
      <alignment horizontal="center" vertical="center" wrapText="1"/>
    </xf>
    <xf numFmtId="0" fontId="74" fillId="31" borderId="99" applyAlignment="1" pivotButton="0" quotePrefix="0" xfId="0">
      <alignment horizontal="center" vertical="center" wrapText="1"/>
    </xf>
    <xf numFmtId="0" fontId="80" fillId="35" borderId="23" applyAlignment="1" pivotButton="0" quotePrefix="0" xfId="0">
      <alignment horizontal="left" vertical="center"/>
    </xf>
    <xf numFmtId="171" fontId="83" fillId="32" borderId="99" applyAlignment="1" pivotButton="0" quotePrefix="0" xfId="0">
      <alignment horizontal="center" vertical="center"/>
    </xf>
    <xf numFmtId="171" fontId="83" fillId="25" borderId="99" applyAlignment="1" pivotButton="0" quotePrefix="0" xfId="0">
      <alignment horizontal="center" vertical="center"/>
    </xf>
    <xf numFmtId="171" fontId="83" fillId="33" borderId="99" applyAlignment="1" pivotButton="0" quotePrefix="0" xfId="0">
      <alignment horizontal="center" vertical="center"/>
    </xf>
    <xf numFmtId="0" fontId="78" fillId="34" borderId="23" applyAlignment="1" pivotButton="0" quotePrefix="0" xfId="0">
      <alignment horizontal="left" vertical="center"/>
    </xf>
    <xf numFmtId="171" fontId="78" fillId="30" borderId="99" applyAlignment="1" pivotButton="0" quotePrefix="0" xfId="0">
      <alignment horizontal="center" vertical="center"/>
    </xf>
    <xf numFmtId="171" fontId="78" fillId="23" borderId="99" applyAlignment="1" pivotButton="0" quotePrefix="0" xfId="0">
      <alignment horizontal="center" vertical="center"/>
    </xf>
    <xf numFmtId="171" fontId="78" fillId="31" borderId="99" applyAlignment="1" pivotButton="0" quotePrefix="0" xfId="0">
      <alignment horizontal="center" vertical="center"/>
    </xf>
    <xf numFmtId="171" fontId="131" fillId="32" borderId="99" applyAlignment="1" pivotButton="0" quotePrefix="0" xfId="0">
      <alignment horizontal="center" vertical="center"/>
    </xf>
    <xf numFmtId="171" fontId="131" fillId="25" borderId="99" applyAlignment="1" pivotButton="0" quotePrefix="0" xfId="0">
      <alignment horizontal="center" vertical="center"/>
    </xf>
    <xf numFmtId="171" fontId="131" fillId="33" borderId="99" applyAlignment="1" pivotButton="0" quotePrefix="0" xfId="0">
      <alignment horizontal="center" vertical="center"/>
    </xf>
    <xf numFmtId="176" fontId="83" fillId="32" borderId="102" applyAlignment="1" pivotButton="0" quotePrefix="0" xfId="0">
      <alignment horizontal="center" vertical="center"/>
    </xf>
    <xf numFmtId="176" fontId="83" fillId="25" borderId="102" applyAlignment="1" pivotButton="0" quotePrefix="0" xfId="0">
      <alignment horizontal="center" vertical="center"/>
    </xf>
    <xf numFmtId="176" fontId="83" fillId="33" borderId="102" applyAlignment="1" pivotButton="0" quotePrefix="0" xfId="0">
      <alignment horizontal="center" vertical="center"/>
    </xf>
    <xf numFmtId="0" fontId="155" fillId="35" borderId="55" applyAlignment="1" pivotButton="0" quotePrefix="0" xfId="0">
      <alignment horizontal="left" vertical="top" wrapText="1"/>
    </xf>
    <xf numFmtId="0" fontId="109" fillId="2" borderId="24" applyAlignment="1" pivotButton="0" quotePrefix="0" xfId="0">
      <alignment horizontal="center" vertical="center"/>
    </xf>
    <xf numFmtId="0" fontId="77" fillId="16" borderId="29" applyAlignment="1" pivotButton="0" quotePrefix="0" xfId="0">
      <alignment horizontal="center" vertical="center"/>
    </xf>
    <xf numFmtId="0" fontId="110" fillId="5" borderId="32" applyAlignment="1" pivotButton="0" quotePrefix="0" xfId="0">
      <alignment horizontal="left" vertical="center"/>
    </xf>
    <xf numFmtId="0" fontId="2" fillId="0" borderId="116" pivotButton="0" quotePrefix="0" xfId="0"/>
    <xf numFmtId="0" fontId="127" fillId="8" borderId="83" applyAlignment="1" pivotButton="0" quotePrefix="0" xfId="0">
      <alignment horizontal="left" vertical="center"/>
    </xf>
    <xf numFmtId="3" fontId="127" fillId="8" borderId="83" applyAlignment="1" pivotButton="0" quotePrefix="0" xfId="0">
      <alignment horizontal="right" vertical="center"/>
    </xf>
    <xf numFmtId="3" fontId="90" fillId="25" borderId="117" applyAlignment="1" pivotButton="0" quotePrefix="0" xfId="0">
      <alignment horizontal="right" vertical="center"/>
    </xf>
    <xf numFmtId="0" fontId="106" fillId="4" borderId="83" applyAlignment="1" pivotButton="0" quotePrefix="0" xfId="0">
      <alignment horizontal="left" vertical="center"/>
    </xf>
    <xf numFmtId="3" fontId="143" fillId="4" borderId="83" applyAlignment="1" pivotButton="0" quotePrefix="0" xfId="0">
      <alignment horizontal="right" vertical="center"/>
    </xf>
    <xf numFmtId="3" fontId="127" fillId="17" borderId="83" applyAlignment="1" pivotButton="0" quotePrefix="0" xfId="0">
      <alignment horizontal="right" vertical="center"/>
    </xf>
    <xf numFmtId="166" fontId="143" fillId="4" borderId="83" applyAlignment="1" pivotButton="0" quotePrefix="0" xfId="0">
      <alignment horizontal="right" vertical="center"/>
    </xf>
    <xf numFmtId="166" fontId="127" fillId="17" borderId="83" applyAlignment="1" pivotButton="0" quotePrefix="0" xfId="0">
      <alignment horizontal="right" vertical="center"/>
    </xf>
    <xf numFmtId="177" fontId="143" fillId="4" borderId="83" applyAlignment="1" pivotButton="0" quotePrefix="0" xfId="0">
      <alignment horizontal="right" vertical="center"/>
    </xf>
    <xf numFmtId="177" fontId="127" fillId="17" borderId="83" applyAlignment="1" pivotButton="0" quotePrefix="0" xfId="0">
      <alignment horizontal="right" vertical="center"/>
    </xf>
    <xf numFmtId="0" fontId="74" fillId="16" borderId="82" applyAlignment="1" pivotButton="0" quotePrefix="0" xfId="0">
      <alignment horizontal="center" vertical="center" wrapText="1"/>
    </xf>
    <xf numFmtId="0" fontId="74" fillId="16" borderId="29" applyAlignment="1" pivotButton="0" quotePrefix="0" xfId="0">
      <alignment horizontal="center" vertical="center" wrapText="1"/>
    </xf>
    <xf numFmtId="166" fontId="127" fillId="8" borderId="83" applyAlignment="1" pivotButton="0" quotePrefix="0" xfId="0">
      <alignment horizontal="right" vertical="center"/>
    </xf>
    <xf numFmtId="0" fontId="138" fillId="8" borderId="84" applyAlignment="1" pivotButton="0" quotePrefix="0" xfId="0">
      <alignment horizontal="left" vertical="center" wrapText="1"/>
    </xf>
    <xf numFmtId="0" fontId="117" fillId="4" borderId="83" applyAlignment="1" pivotButton="0" quotePrefix="0" xfId="0">
      <alignment horizontal="left" vertical="center"/>
    </xf>
    <xf numFmtId="3" fontId="117" fillId="4" borderId="83" applyAlignment="1" pivotButton="0" quotePrefix="0" xfId="0">
      <alignment horizontal="right" vertical="center"/>
    </xf>
    <xf numFmtId="166" fontId="117" fillId="4" borderId="83" applyAlignment="1" pivotButton="0" quotePrefix="0" xfId="0">
      <alignment horizontal="right" vertical="center"/>
    </xf>
    <xf numFmtId="0" fontId="156" fillId="4" borderId="84" applyAlignment="1" pivotButton="0" quotePrefix="0" xfId="0">
      <alignment horizontal="left" vertical="center" wrapText="1"/>
    </xf>
    <xf numFmtId="0" fontId="117" fillId="27" borderId="83" applyAlignment="1" pivotButton="0" quotePrefix="0" xfId="0">
      <alignment horizontal="left" vertical="center"/>
    </xf>
    <xf numFmtId="3" fontId="117" fillId="27" borderId="83" applyAlignment="1" pivotButton="0" quotePrefix="0" xfId="0">
      <alignment horizontal="right" vertical="center"/>
    </xf>
    <xf numFmtId="166" fontId="117" fillId="27" borderId="83" applyAlignment="1" pivotButton="0" quotePrefix="0" xfId="0">
      <alignment horizontal="right" vertical="center"/>
    </xf>
    <xf numFmtId="0" fontId="156" fillId="27" borderId="84" applyAlignment="1" pivotButton="0" quotePrefix="0" xfId="0">
      <alignment horizontal="left" vertical="center" wrapText="1"/>
    </xf>
    <xf numFmtId="0" fontId="127" fillId="25" borderId="83" applyAlignment="1" pivotButton="0" quotePrefix="0" xfId="0">
      <alignment horizontal="left" vertical="center"/>
    </xf>
    <xf numFmtId="3" fontId="127" fillId="25" borderId="83" applyAlignment="1" pivotButton="0" quotePrefix="0" xfId="0">
      <alignment horizontal="right" vertical="center"/>
    </xf>
    <xf numFmtId="166" fontId="127" fillId="25" borderId="83" applyAlignment="1" pivotButton="0" quotePrefix="0" xfId="0">
      <alignment horizontal="right" vertical="center"/>
    </xf>
    <xf numFmtId="0" fontId="138" fillId="25" borderId="84" applyAlignment="1" pivotButton="0" quotePrefix="0" xfId="0">
      <alignment horizontal="left" vertical="center" wrapText="1"/>
    </xf>
    <xf numFmtId="0" fontId="77" fillId="6" borderId="67" applyAlignment="1" pivotButton="0" quotePrefix="0" xfId="0">
      <alignment horizontal="left" vertical="center"/>
    </xf>
    <xf numFmtId="0" fontId="2" fillId="0" borderId="118" pivotButton="0" quotePrefix="0" xfId="0"/>
    <xf numFmtId="4" fontId="90" fillId="25" borderId="83" applyAlignment="1" pivotButton="0" quotePrefix="0" xfId="0">
      <alignment horizontal="right" vertical="center"/>
    </xf>
    <xf numFmtId="4" fontId="90" fillId="25" borderId="117" applyAlignment="1" pivotButton="0" quotePrefix="0" xfId="0">
      <alignment horizontal="right" vertical="center"/>
    </xf>
    <xf numFmtId="0" fontId="144" fillId="4" borderId="84" applyAlignment="1" pivotButton="0" quotePrefix="0" xfId="0">
      <alignment horizontal="left" vertical="center" wrapText="1"/>
    </xf>
    <xf numFmtId="10" fontId="143" fillId="4" borderId="83" applyAlignment="1" pivotButton="0" quotePrefix="0" xfId="0">
      <alignment horizontal="right" vertical="center"/>
    </xf>
    <xf numFmtId="10" fontId="127" fillId="17" borderId="83" applyAlignment="1" pivotButton="0" quotePrefix="0" xfId="0">
      <alignment horizontal="right" vertical="center"/>
    </xf>
    <xf numFmtId="3" fontId="90" fillId="25" borderId="83" applyAlignment="1" pivotButton="0" quotePrefix="0" xfId="0">
      <alignment horizontal="right" vertical="center"/>
    </xf>
    <xf numFmtId="168" fontId="90" fillId="25" borderId="83" applyAlignment="1" pivotButton="0" quotePrefix="0" xfId="0">
      <alignment horizontal="right" vertical="center"/>
    </xf>
    <xf numFmtId="168" fontId="90" fillId="25" borderId="117" applyAlignment="1" pivotButton="0" quotePrefix="0" xfId="0">
      <alignment horizontal="right" vertical="center"/>
    </xf>
    <xf numFmtId="178" fontId="90" fillId="25" borderId="83" applyAlignment="1" pivotButton="0" quotePrefix="0" xfId="0">
      <alignment horizontal="right" vertical="center"/>
    </xf>
    <xf numFmtId="178" fontId="90" fillId="25" borderId="117" applyAlignment="1" pivotButton="0" quotePrefix="0" xfId="0">
      <alignment horizontal="right" vertical="center"/>
    </xf>
    <xf numFmtId="3" fontId="157" fillId="8" borderId="83" applyAlignment="1" pivotButton="0" quotePrefix="0" xfId="0">
      <alignment horizontal="right" vertical="center"/>
    </xf>
    <xf numFmtId="3" fontId="157" fillId="4" borderId="83" applyAlignment="1" pivotButton="0" quotePrefix="0" xfId="0">
      <alignment horizontal="right" vertical="center"/>
    </xf>
    <xf numFmtId="0" fontId="74" fillId="4" borderId="92" applyAlignment="1" pivotButton="0" quotePrefix="0" xfId="0">
      <alignment horizontal="left" vertical="center"/>
    </xf>
    <xf numFmtId="0" fontId="74" fillId="4" borderId="82" applyAlignment="1" pivotButton="0" quotePrefix="0" xfId="0">
      <alignment horizontal="center" vertical="center"/>
    </xf>
    <xf numFmtId="0" fontId="78" fillId="2" borderId="24" applyAlignment="1" pivotButton="0" quotePrefix="0" xfId="0">
      <alignment horizontal="left" vertical="center"/>
    </xf>
    <xf numFmtId="0" fontId="106" fillId="18" borderId="83" applyAlignment="1" pivotButton="0" quotePrefix="0" xfId="0">
      <alignment horizontal="left" vertical="center"/>
    </xf>
    <xf numFmtId="4" fontId="143" fillId="17" borderId="83" applyAlignment="1" pivotButton="0" quotePrefix="0" xfId="0">
      <alignment horizontal="right" vertical="center"/>
    </xf>
    <xf numFmtId="3" fontId="143" fillId="17" borderId="83" applyAlignment="1" pivotButton="0" quotePrefix="0" xfId="0">
      <alignment horizontal="right" vertical="center"/>
    </xf>
    <xf numFmtId="0" fontId="158" fillId="32" borderId="83" applyAlignment="1" pivotButton="0" quotePrefix="0" xfId="0">
      <alignment horizontal="center" vertical="center"/>
    </xf>
    <xf numFmtId="178" fontId="156" fillId="4" borderId="84" applyAlignment="1" pivotButton="0" quotePrefix="0" xfId="0">
      <alignment horizontal="left" vertical="center" wrapText="1"/>
    </xf>
    <xf numFmtId="166" fontId="156" fillId="4" borderId="84" applyAlignment="1" pivotButton="0" quotePrefix="0" xfId="0">
      <alignment horizontal="left" vertical="center" wrapText="1"/>
    </xf>
    <xf numFmtId="164" fontId="156" fillId="4" borderId="84" applyAlignment="1" pivotButton="0" quotePrefix="0" xfId="0">
      <alignment horizontal="left" vertical="center" wrapText="1"/>
    </xf>
    <xf numFmtId="164" fontId="138" fillId="25" borderId="84" applyAlignment="1" pivotButton="0" quotePrefix="0" xfId="0">
      <alignment horizontal="left" vertical="center" wrapText="1"/>
    </xf>
    <xf numFmtId="3" fontId="138" fillId="25" borderId="84" applyAlignment="1" pivotButton="0" quotePrefix="0" xfId="0">
      <alignment horizontal="left" vertical="center" wrapText="1"/>
    </xf>
    <xf numFmtId="179" fontId="156" fillId="4" borderId="84" applyAlignment="1" pivotButton="0" quotePrefix="0" xfId="0">
      <alignment horizontal="left" vertical="center" wrapText="1"/>
    </xf>
    <xf numFmtId="3" fontId="100" fillId="4" borderId="83" applyAlignment="1" pivotButton="0" quotePrefix="0" xfId="0">
      <alignment horizontal="center" vertical="center"/>
    </xf>
    <xf numFmtId="0" fontId="156" fillId="4" borderId="83" applyAlignment="1" pivotButton="0" quotePrefix="0" xfId="0">
      <alignment horizontal="left" vertical="center" wrapText="1"/>
    </xf>
    <xf numFmtId="164" fontId="100" fillId="17" borderId="84" applyAlignment="1" pivotButton="0" quotePrefix="0" xfId="0">
      <alignment horizontal="center" vertical="center"/>
    </xf>
    <xf numFmtId="0" fontId="159" fillId="4" borderId="84" applyAlignment="1" pivotButton="0" quotePrefix="0" xfId="0">
      <alignment horizontal="left" vertical="center" wrapText="1"/>
    </xf>
    <xf numFmtId="0" fontId="106" fillId="17" borderId="83" applyAlignment="1" pivotButton="0" quotePrefix="0" xfId="0">
      <alignment horizontal="left" vertical="center"/>
    </xf>
    <xf numFmtId="2" fontId="100" fillId="17" borderId="84" applyAlignment="1" pivotButton="0" quotePrefix="0" xfId="0">
      <alignment horizontal="center" vertical="center"/>
    </xf>
    <xf numFmtId="168" fontId="100" fillId="17" borderId="84" applyAlignment="1" pivotButton="0" quotePrefix="0" xfId="0">
      <alignment horizontal="center" vertical="center"/>
    </xf>
    <xf numFmtId="166" fontId="100" fillId="17" borderId="84" applyAlignment="1" pivotButton="0" quotePrefix="0" xfId="0">
      <alignment horizontal="center" vertical="center"/>
    </xf>
    <xf numFmtId="0" fontId="157" fillId="4" borderId="83" applyAlignment="1" pivotButton="0" quotePrefix="0" xfId="0">
      <alignment horizontal="left" vertical="center" wrapText="1"/>
    </xf>
    <xf numFmtId="9" fontId="100" fillId="17" borderId="84" applyAlignment="1" pivotButton="0" quotePrefix="0" xfId="0">
      <alignment horizontal="center" vertical="center"/>
    </xf>
    <xf numFmtId="10" fontId="100" fillId="17" borderId="84" applyAlignment="1" pivotButton="0" quotePrefix="0" xfId="0">
      <alignment horizontal="center" vertical="center"/>
    </xf>
    <xf numFmtId="179" fontId="100" fillId="17" borderId="84" applyAlignment="1" pivotButton="0" quotePrefix="0" xfId="0">
      <alignment horizontal="center" vertical="center"/>
    </xf>
    <xf numFmtId="3" fontId="100" fillId="17" borderId="84" applyAlignment="1" pivotButton="0" quotePrefix="0" xfId="0">
      <alignment horizontal="center" vertical="center"/>
    </xf>
    <xf numFmtId="0" fontId="90" fillId="8" borderId="83" applyAlignment="1" pivotButton="0" quotePrefix="0" xfId="0">
      <alignment horizontal="left" vertical="center"/>
    </xf>
    <xf numFmtId="3" fontId="98" fillId="25" borderId="119" applyAlignment="1" pivotButton="0" quotePrefix="0" xfId="0">
      <alignment horizontal="center" vertical="center"/>
    </xf>
    <xf numFmtId="0" fontId="2" fillId="0" borderId="120" pivotButton="0" quotePrefix="0" xfId="0"/>
    <xf numFmtId="0" fontId="159" fillId="8" borderId="84" applyAlignment="1" pivotButton="0" quotePrefix="0" xfId="0">
      <alignment horizontal="left" vertical="center" wrapText="1"/>
    </xf>
    <xf numFmtId="164" fontId="98" fillId="25" borderId="119" applyAlignment="1" pivotButton="0" quotePrefix="0" xfId="0">
      <alignment horizontal="center" vertical="center"/>
    </xf>
    <xf numFmtId="178" fontId="100" fillId="17" borderId="84" applyAlignment="1" pivotButton="0" quotePrefix="0" xfId="0">
      <alignment horizontal="center" vertical="center"/>
    </xf>
    <xf numFmtId="180" fontId="100" fillId="17" borderId="84" applyAlignment="1" pivotButton="0" quotePrefix="0" xfId="0">
      <alignment horizontal="center" vertical="center"/>
    </xf>
    <xf numFmtId="165" fontId="98" fillId="25" borderId="119" applyAlignment="1" pivotButton="0" quotePrefix="0" xfId="0">
      <alignment horizontal="center" vertical="center"/>
    </xf>
    <xf numFmtId="164" fontId="143" fillId="18" borderId="83" applyAlignment="1" pivotButton="0" quotePrefix="0" xfId="0">
      <alignment horizontal="right" vertical="center"/>
    </xf>
    <xf numFmtId="168" fontId="143" fillId="18" borderId="83" applyAlignment="1" pivotButton="0" quotePrefix="0" xfId="0">
      <alignment horizontal="right" vertical="center"/>
    </xf>
    <xf numFmtId="3" fontId="143" fillId="18" borderId="83" applyAlignment="1" pivotButton="0" quotePrefix="0" xfId="0">
      <alignment horizontal="right" vertical="center"/>
    </xf>
    <xf numFmtId="165" fontId="143" fillId="18" borderId="83" applyAlignment="1" pivotButton="0" quotePrefix="0" xfId="0">
      <alignment horizontal="right" vertical="center"/>
    </xf>
    <xf numFmtId="178" fontId="143" fillId="18" borderId="83" applyAlignment="1" pivotButton="0" quotePrefix="0" xfId="0">
      <alignment horizontal="right" vertical="center"/>
    </xf>
    <xf numFmtId="0" fontId="90" fillId="25" borderId="83" applyAlignment="1" pivotButton="0" quotePrefix="0" xfId="0">
      <alignment horizontal="left" vertical="center"/>
    </xf>
    <xf numFmtId="164" fontId="90" fillId="25" borderId="83" applyAlignment="1" pivotButton="0" quotePrefix="0" xfId="0">
      <alignment horizontal="right" vertical="center"/>
    </xf>
    <xf numFmtId="165" fontId="90" fillId="25" borderId="83" applyAlignment="1" pivotButton="0" quotePrefix="0" xfId="0">
      <alignment horizontal="right" vertical="center"/>
    </xf>
    <xf numFmtId="0" fontId="74" fillId="28" borderId="121" applyAlignment="1" pivotButton="0" quotePrefix="0" xfId="0">
      <alignment horizontal="center" vertical="center"/>
    </xf>
    <xf numFmtId="168" fontId="106" fillId="17" borderId="83" applyAlignment="1" pivotButton="0" quotePrefix="0" xfId="0">
      <alignment horizontal="right" vertical="center"/>
    </xf>
    <xf numFmtId="10" fontId="106" fillId="17" borderId="83" applyAlignment="1" pivotButton="0" quotePrefix="0" xfId="0">
      <alignment horizontal="right" vertical="center"/>
    </xf>
    <xf numFmtId="164" fontId="106" fillId="17" borderId="83" applyAlignment="1" pivotButton="0" quotePrefix="0" xfId="0">
      <alignment horizontal="right" vertical="center"/>
    </xf>
    <xf numFmtId="178" fontId="106" fillId="17" borderId="83" applyAlignment="1" pivotButton="0" quotePrefix="0" xfId="0">
      <alignment horizontal="right" vertical="center"/>
    </xf>
    <xf numFmtId="165" fontId="106" fillId="17" borderId="83" applyAlignment="1" pivotButton="0" quotePrefix="0" xfId="0">
      <alignment horizontal="right" vertical="center"/>
    </xf>
    <xf numFmtId="170" fontId="106" fillId="17" borderId="83" applyAlignment="1" pivotButton="0" quotePrefix="0" xfId="0">
      <alignment horizontal="right" vertical="center"/>
    </xf>
    <xf numFmtId="0" fontId="160" fillId="37" borderId="122" applyAlignment="1" pivotButton="0" quotePrefix="0" xfId="0">
      <alignment horizontal="left" vertical="top" wrapText="1"/>
    </xf>
    <xf numFmtId="0" fontId="110" fillId="21" borderId="122" applyAlignment="1" pivotButton="0" quotePrefix="0" xfId="0">
      <alignment horizontal="left" vertical="top" wrapText="1"/>
    </xf>
    <xf numFmtId="0" fontId="4" fillId="0" borderId="123" applyAlignment="1" pivotButton="0" quotePrefix="0" xfId="0">
      <alignment vertical="bottom"/>
    </xf>
    <xf numFmtId="0" fontId="2" fillId="0" borderId="123" pivotButton="0" quotePrefix="0" xfId="0"/>
    <xf numFmtId="0" fontId="74" fillId="37" borderId="124" applyAlignment="1" pivotButton="0" quotePrefix="0" xfId="0">
      <alignment vertical="bottom"/>
    </xf>
    <xf numFmtId="0" fontId="74" fillId="37" borderId="124" applyAlignment="1" pivotButton="0" quotePrefix="0" xfId="0">
      <alignment horizontal="center" vertical="bottom"/>
    </xf>
    <xf numFmtId="0" fontId="4" fillId="37" borderId="124" applyAlignment="1" pivotButton="0" quotePrefix="0" xfId="0">
      <alignment vertical="bottom"/>
    </xf>
    <xf numFmtId="0" fontId="74" fillId="37" borderId="122" applyAlignment="1" pivotButton="0" quotePrefix="0" xfId="0">
      <alignment horizontal="center" vertical="bottom"/>
    </xf>
    <xf numFmtId="0" fontId="161" fillId="38" borderId="124" applyAlignment="1" pivotButton="0" quotePrefix="0" xfId="0">
      <alignment vertical="bottom"/>
    </xf>
    <xf numFmtId="170" fontId="161" fillId="38" borderId="124" applyAlignment="1" pivotButton="0" quotePrefix="0" xfId="0">
      <alignment horizontal="right" vertical="bottom"/>
    </xf>
    <xf numFmtId="0" fontId="4" fillId="38" borderId="124" applyAlignment="1" pivotButton="0" quotePrefix="0" xfId="0">
      <alignment vertical="bottom"/>
    </xf>
    <xf numFmtId="0" fontId="162" fillId="38" borderId="122" applyAlignment="1" pivotButton="0" quotePrefix="0" xfId="0">
      <alignment vertical="bottom"/>
    </xf>
    <xf numFmtId="0" fontId="163" fillId="39" borderId="124" applyAlignment="1" pivotButton="0" quotePrefix="0" xfId="0">
      <alignment vertical="bottom"/>
    </xf>
    <xf numFmtId="171" fontId="4" fillId="39" borderId="124" applyAlignment="1" pivotButton="0" quotePrefix="0" xfId="0">
      <alignment vertical="bottom"/>
    </xf>
    <xf numFmtId="166" fontId="164" fillId="39" borderId="124" applyAlignment="1" pivotButton="0" quotePrefix="0" xfId="0">
      <alignment horizontal="center" vertical="bottom"/>
    </xf>
    <xf numFmtId="0" fontId="165" fillId="39" borderId="124" applyAlignment="1" pivotButton="0" quotePrefix="0" xfId="0">
      <alignment horizontal="center" vertical="bottom"/>
    </xf>
    <xf numFmtId="0" fontId="162" fillId="39" borderId="122" applyAlignment="1" pivotButton="0" quotePrefix="0" xfId="0">
      <alignment horizontal="left" vertical="top" wrapText="1"/>
    </xf>
    <xf numFmtId="171" fontId="163" fillId="39" borderId="124" applyAlignment="1" pivotButton="0" quotePrefix="0" xfId="0">
      <alignment horizontal="right" vertical="bottom"/>
    </xf>
    <xf numFmtId="0" fontId="4" fillId="39" borderId="124" applyAlignment="1" pivotButton="0" quotePrefix="0" xfId="0">
      <alignment vertical="bottom"/>
    </xf>
    <xf numFmtId="0" fontId="162" fillId="39" borderId="122" applyAlignment="1" pivotButton="0" quotePrefix="0" xfId="0">
      <alignment vertical="bottom"/>
    </xf>
    <xf numFmtId="170" fontId="163" fillId="39" borderId="124" applyAlignment="1" pivotButton="0" quotePrefix="0" xfId="0">
      <alignment horizontal="right" vertical="bottom"/>
    </xf>
    <xf numFmtId="0" fontId="163" fillId="19" borderId="124" applyAlignment="1" pivotButton="0" quotePrefix="0" xfId="0">
      <alignment vertical="bottom"/>
    </xf>
    <xf numFmtId="170" fontId="163" fillId="19" borderId="124" applyAlignment="1" pivotButton="0" quotePrefix="0" xfId="0">
      <alignment horizontal="right" vertical="bottom"/>
    </xf>
    <xf numFmtId="0" fontId="166" fillId="19" borderId="124" applyAlignment="1" pivotButton="0" quotePrefix="0" xfId="0">
      <alignment horizontal="center" vertical="bottom"/>
    </xf>
    <xf numFmtId="0" fontId="165" fillId="19" borderId="124" applyAlignment="1" pivotButton="0" quotePrefix="0" xfId="0">
      <alignment horizontal="center" vertical="bottom"/>
    </xf>
    <xf numFmtId="0" fontId="162" fillId="19" borderId="122" applyAlignment="1" pivotButton="0" quotePrefix="0" xfId="0">
      <alignment horizontal="left" vertical="top" wrapText="1"/>
    </xf>
    <xf numFmtId="0" fontId="161" fillId="40" borderId="124" applyAlignment="1" pivotButton="0" quotePrefix="0" xfId="0">
      <alignment vertical="bottom"/>
    </xf>
    <xf numFmtId="170" fontId="161" fillId="40" borderId="124" applyAlignment="1" pivotButton="0" quotePrefix="0" xfId="0">
      <alignment horizontal="right" vertical="bottom"/>
    </xf>
    <xf numFmtId="0" fontId="167" fillId="40" borderId="124" applyAlignment="1" pivotButton="0" quotePrefix="0" xfId="0">
      <alignment horizontal="center" vertical="bottom"/>
    </xf>
    <xf numFmtId="0" fontId="4" fillId="40" borderId="124" applyAlignment="1" pivotButton="0" quotePrefix="0" xfId="0">
      <alignment vertical="bottom"/>
    </xf>
    <xf numFmtId="0" fontId="162" fillId="40" borderId="122" applyAlignment="1" pivotButton="0" quotePrefix="0" xfId="0">
      <alignment vertical="bottom"/>
    </xf>
    <xf numFmtId="0" fontId="87" fillId="21" borderId="122" applyAlignment="1" pivotButton="0" quotePrefix="0" xfId="0">
      <alignment vertical="bottom"/>
    </xf>
    <xf numFmtId="0" fontId="110" fillId="37" borderId="122" applyAlignment="1" pivotButton="0" quotePrefix="0" xfId="0">
      <alignment horizontal="left" vertical="top" wrapText="1"/>
    </xf>
    <xf numFmtId="0" fontId="74" fillId="37" borderId="122" applyAlignment="1" pivotButton="0" quotePrefix="0" xfId="0">
      <alignment vertical="bottom" wrapText="1"/>
    </xf>
    <xf numFmtId="0" fontId="74" fillId="37" borderId="124" applyAlignment="1" pivotButton="0" quotePrefix="0" xfId="0">
      <alignment horizontal="center" vertical="bottom" wrapText="1"/>
    </xf>
    <xf numFmtId="0" fontId="74" fillId="37" borderId="122" applyAlignment="1" pivotButton="0" quotePrefix="0" xfId="0">
      <alignment horizontal="center" vertical="bottom" wrapText="1"/>
    </xf>
    <xf numFmtId="0" fontId="168" fillId="38" borderId="122" applyAlignment="1" pivotButton="0" quotePrefix="0" xfId="0">
      <alignment vertical="bottom" wrapText="1"/>
    </xf>
    <xf numFmtId="0" fontId="148" fillId="29" borderId="78" applyAlignment="1" pivotButton="0" quotePrefix="0" xfId="0">
      <alignment horizontal="center" vertical="bottom" wrapText="1"/>
    </xf>
    <xf numFmtId="0" fontId="161" fillId="38" borderId="124" applyAlignment="1" pivotButton="0" quotePrefix="0" xfId="0">
      <alignment vertical="bottom" wrapText="1"/>
    </xf>
    <xf numFmtId="0" fontId="164" fillId="29" borderId="78" applyAlignment="1" pivotButton="0" quotePrefix="0" xfId="0">
      <alignment vertical="bottom" wrapText="1"/>
    </xf>
    <xf numFmtId="3" fontId="161" fillId="38" borderId="124" applyAlignment="1" pivotButton="0" quotePrefix="0" xfId="0">
      <alignment horizontal="center" vertical="bottom" wrapText="1"/>
    </xf>
    <xf numFmtId="171" fontId="164" fillId="29" borderId="78" applyAlignment="1" pivotButton="0" quotePrefix="0" xfId="0">
      <alignment horizontal="right" vertical="bottom" wrapText="1"/>
    </xf>
    <xf numFmtId="0" fontId="168" fillId="4" borderId="122" applyAlignment="1" pivotButton="0" quotePrefix="0" xfId="0">
      <alignment vertical="bottom" wrapText="1"/>
    </xf>
    <xf numFmtId="0" fontId="161" fillId="4" borderId="124" applyAlignment="1" pivotButton="0" quotePrefix="0" xfId="0">
      <alignment vertical="bottom" wrapText="1"/>
    </xf>
    <xf numFmtId="3" fontId="161" fillId="4" borderId="124" applyAlignment="1" pivotButton="0" quotePrefix="0" xfId="0">
      <alignment horizontal="center" vertical="bottom" wrapText="1"/>
    </xf>
    <xf numFmtId="0" fontId="169" fillId="39" borderId="122" applyAlignment="1" pivotButton="0" quotePrefix="0" xfId="0">
      <alignment horizontal="left" vertical="top" wrapText="1"/>
    </xf>
    <xf numFmtId="0" fontId="110" fillId="21" borderId="125" applyAlignment="1" pivotButton="0" quotePrefix="0" xfId="0">
      <alignment horizontal="left" vertical="top" wrapText="1"/>
    </xf>
    <xf numFmtId="3" fontId="110" fillId="21" borderId="126" applyAlignment="1" pivotButton="0" quotePrefix="0" xfId="0">
      <alignment horizontal="right" vertical="bottom"/>
    </xf>
    <xf numFmtId="0" fontId="74" fillId="37" borderId="124" applyAlignment="1" pivotButton="0" quotePrefix="0" xfId="0">
      <alignment vertical="bottom" wrapText="1"/>
    </xf>
    <xf numFmtId="0" fontId="168" fillId="35" borderId="124" applyAlignment="1" pivotButton="0" quotePrefix="0" xfId="0">
      <alignment vertical="bottom" wrapText="1"/>
    </xf>
    <xf numFmtId="0" fontId="161" fillId="35" borderId="124" applyAlignment="1" pivotButton="0" quotePrefix="0" xfId="0">
      <alignment vertical="bottom" wrapText="1"/>
    </xf>
    <xf numFmtId="171" fontId="148" fillId="29" borderId="78" applyAlignment="1" pivotButton="0" quotePrefix="0" xfId="0">
      <alignment horizontal="right" vertical="bottom" wrapText="1"/>
    </xf>
    <xf numFmtId="3" fontId="164" fillId="35" borderId="124" applyAlignment="1" pivotButton="0" quotePrefix="0" xfId="0">
      <alignment horizontal="right" vertical="bottom" wrapText="1"/>
    </xf>
    <xf numFmtId="0" fontId="4" fillId="35" borderId="124" applyAlignment="1" pivotButton="0" quotePrefix="0" xfId="0">
      <alignment vertical="bottom"/>
    </xf>
    <xf numFmtId="170" fontId="168" fillId="35" borderId="124" applyAlignment="1" pivotButton="0" quotePrefix="0" xfId="0">
      <alignment horizontal="right" vertical="bottom" wrapText="1"/>
    </xf>
    <xf numFmtId="0" fontId="168" fillId="38" borderId="124" applyAlignment="1" pivotButton="0" quotePrefix="0" xfId="0">
      <alignment vertical="bottom" wrapText="1"/>
    </xf>
    <xf numFmtId="3" fontId="164" fillId="38" borderId="124" applyAlignment="1" pivotButton="0" quotePrefix="0" xfId="0">
      <alignment horizontal="right" vertical="bottom" wrapText="1"/>
    </xf>
    <xf numFmtId="170" fontId="168" fillId="38" borderId="124" applyAlignment="1" pivotButton="0" quotePrefix="0" xfId="0">
      <alignment horizontal="right" vertical="bottom" wrapText="1"/>
    </xf>
    <xf numFmtId="0" fontId="110" fillId="21" borderId="125" applyAlignment="1" pivotButton="0" quotePrefix="0" xfId="0">
      <alignment vertical="bottom"/>
    </xf>
    <xf numFmtId="170" fontId="110" fillId="21" borderId="125" applyAlignment="1" pivotButton="0" quotePrefix="0" xfId="0">
      <alignment horizontal="right" vertical="bottom"/>
    </xf>
    <xf numFmtId="0" fontId="164" fillId="39" borderId="124" applyAlignment="1" pivotButton="0" quotePrefix="0" xfId="0">
      <alignment horizontal="left" vertical="top" wrapText="1"/>
    </xf>
    <xf numFmtId="170" fontId="164" fillId="39" borderId="124" applyAlignment="1" pivotButton="0" quotePrefix="0" xfId="0">
      <alignment horizontal="right" vertical="bottom"/>
    </xf>
    <xf numFmtId="0" fontId="170" fillId="35" borderId="124" applyAlignment="1" pivotButton="0" quotePrefix="0" xfId="0">
      <alignment horizontal="left" vertical="top" wrapText="1"/>
    </xf>
    <xf numFmtId="170" fontId="170" fillId="35" borderId="124" applyAlignment="1" pivotButton="0" quotePrefix="0" xfId="0">
      <alignment horizontal="right" vertical="bottom"/>
    </xf>
    <xf numFmtId="0" fontId="166" fillId="19" borderId="124" applyAlignment="1" pivotButton="0" quotePrefix="0" xfId="0">
      <alignment horizontal="left" vertical="top" wrapText="1"/>
    </xf>
    <xf numFmtId="170" fontId="166" fillId="19" borderId="124" applyAlignment="1" pivotButton="0" quotePrefix="0" xfId="0">
      <alignment horizontal="right" vertical="bottom"/>
    </xf>
    <xf numFmtId="0" fontId="168" fillId="40" borderId="126" applyAlignment="1" pivotButton="0" quotePrefix="0" xfId="0">
      <alignment horizontal="left" vertical="top" wrapText="1"/>
    </xf>
    <xf numFmtId="0" fontId="4" fillId="0" borderId="127" applyAlignment="1" pivotButton="0" quotePrefix="0" xfId="0">
      <alignment vertical="bottom"/>
    </xf>
    <xf numFmtId="0" fontId="77" fillId="5" borderId="47" applyAlignment="1" pivotButton="0" quotePrefix="0" xfId="0">
      <alignment horizontal="center" vertical="center" wrapText="1"/>
    </xf>
    <xf numFmtId="0" fontId="78" fillId="23" borderId="47" applyAlignment="1" pivotButton="0" quotePrefix="0" xfId="0">
      <alignment horizontal="left" vertical="top" wrapText="1"/>
    </xf>
    <xf numFmtId="0" fontId="74" fillId="23" borderId="102" applyAlignment="1" pivotButton="0" quotePrefix="0" xfId="0">
      <alignment horizontal="center" vertical="center" wrapText="1"/>
    </xf>
    <xf numFmtId="166" fontId="80" fillId="8" borderId="23" applyAlignment="1" pivotButton="0" quotePrefix="0" xfId="0">
      <alignment horizontal="center" vertical="center"/>
    </xf>
    <xf numFmtId="0" fontId="171" fillId="8" borderId="23" applyAlignment="1" pivotButton="0" quotePrefix="0" xfId="0">
      <alignment horizontal="left" vertical="center"/>
    </xf>
    <xf numFmtId="0" fontId="172" fillId="8" borderId="23" applyAlignment="1" pivotButton="0" quotePrefix="0" xfId="0">
      <alignment horizontal="center" vertical="center"/>
    </xf>
    <xf numFmtId="166" fontId="80" fillId="4" borderId="23" applyAlignment="1" pivotButton="0" quotePrefix="0" xfId="0">
      <alignment horizontal="center" vertical="center"/>
    </xf>
    <xf numFmtId="171" fontId="80" fillId="4" borderId="23" applyAlignment="1" pivotButton="0" quotePrefix="0" xfId="0">
      <alignment horizontal="right" vertical="center"/>
    </xf>
    <xf numFmtId="0" fontId="171" fillId="4" borderId="23" applyAlignment="1" pivotButton="0" quotePrefix="0" xfId="0">
      <alignment horizontal="left" vertical="center"/>
    </xf>
    <xf numFmtId="0" fontId="172" fillId="4" borderId="23" applyAlignment="1" pivotButton="0" quotePrefix="0" xfId="0">
      <alignment horizontal="center" vertical="center"/>
    </xf>
    <xf numFmtId="0" fontId="98" fillId="8" borderId="23" applyAlignment="1" pivotButton="0" quotePrefix="0" xfId="0">
      <alignment horizontal="left" vertical="top" wrapText="1"/>
    </xf>
    <xf numFmtId="166" fontId="78" fillId="23" borderId="23" applyAlignment="1" pivotButton="0" quotePrefix="0" xfId="0">
      <alignment horizontal="center" vertical="center"/>
    </xf>
    <xf numFmtId="0" fontId="76" fillId="23" borderId="102" applyAlignment="1" pivotButton="0" quotePrefix="0" xfId="0">
      <alignment vertical="bottom"/>
    </xf>
    <xf numFmtId="0" fontId="89" fillId="30" borderId="102" applyAlignment="1" pivotButton="0" quotePrefix="0" xfId="0">
      <alignment horizontal="center" vertical="center"/>
    </xf>
    <xf numFmtId="0" fontId="89" fillId="41" borderId="102" applyAlignment="1" pivotButton="0" quotePrefix="0" xfId="0">
      <alignment horizontal="center" vertical="center" wrapText="1"/>
    </xf>
    <xf numFmtId="0" fontId="89" fillId="42" borderId="102" applyAlignment="1" pivotButton="0" quotePrefix="0" xfId="0">
      <alignment horizontal="center" vertical="center" wrapText="1"/>
    </xf>
    <xf numFmtId="0" fontId="80" fillId="32" borderId="23" applyAlignment="1" pivotButton="0" quotePrefix="0" xfId="0">
      <alignment horizontal="left" vertical="center"/>
    </xf>
    <xf numFmtId="170" fontId="80" fillId="32" borderId="23" applyAlignment="1" pivotButton="0" quotePrefix="0" xfId="0">
      <alignment horizontal="right" vertical="center"/>
    </xf>
    <xf numFmtId="170" fontId="77" fillId="31" borderId="102" applyAlignment="1" pivotButton="0" quotePrefix="0" xfId="0">
      <alignment horizontal="right" vertical="center"/>
    </xf>
    <xf numFmtId="170" fontId="77" fillId="23" borderId="102" applyAlignment="1" pivotButton="0" quotePrefix="0" xfId="0">
      <alignment horizontal="right" vertical="center"/>
    </xf>
    <xf numFmtId="171" fontId="77" fillId="30" borderId="102" applyAlignment="1" pivotButton="0" quotePrefix="0" xfId="0">
      <alignment horizontal="right" vertical="center"/>
    </xf>
    <xf numFmtId="171" fontId="77" fillId="41" borderId="102" applyAlignment="1" pivotButton="0" quotePrefix="0" xfId="0">
      <alignment horizontal="right" vertical="center"/>
    </xf>
    <xf numFmtId="171" fontId="77" fillId="42" borderId="102" applyAlignment="1" pivotButton="0" quotePrefix="0" xfId="0">
      <alignment horizontal="right" vertical="center"/>
    </xf>
    <xf numFmtId="171" fontId="76" fillId="0" borderId="0" applyAlignment="1" pivotButton="0" quotePrefix="0" xfId="0">
      <alignment vertical="bottom"/>
    </xf>
    <xf numFmtId="170" fontId="83" fillId="23" borderId="23" applyAlignment="1" pivotButton="0" quotePrefix="0" xfId="0">
      <alignment horizontal="right" vertical="center"/>
    </xf>
    <xf numFmtId="170" fontId="74" fillId="31" borderId="102" applyAlignment="1" pivotButton="0" quotePrefix="0" xfId="0">
      <alignment horizontal="right" vertical="center"/>
    </xf>
    <xf numFmtId="170" fontId="74" fillId="23" borderId="102" applyAlignment="1" pivotButton="0" quotePrefix="0" xfId="0">
      <alignment horizontal="right" vertical="center"/>
    </xf>
    <xf numFmtId="170" fontId="74" fillId="30" borderId="102" applyAlignment="1" pivotButton="0" quotePrefix="0" xfId="0">
      <alignment horizontal="right" vertical="center"/>
    </xf>
    <xf numFmtId="170" fontId="74" fillId="41" borderId="102" applyAlignment="1" pivotButton="0" quotePrefix="0" xfId="0">
      <alignment horizontal="right" vertical="center"/>
    </xf>
    <xf numFmtId="170" fontId="74" fillId="42" borderId="102" applyAlignment="1" pivotButton="0" quotePrefix="0" xfId="0">
      <alignment horizontal="right" vertical="center"/>
    </xf>
    <xf numFmtId="0" fontId="89" fillId="23" borderId="102" applyAlignment="1" pivotButton="0" quotePrefix="0" xfId="0">
      <alignment horizontal="center" vertical="center"/>
    </xf>
    <xf numFmtId="0" fontId="80" fillId="25" borderId="23" applyAlignment="1" pivotButton="0" quotePrefix="0" xfId="0">
      <alignment horizontal="left" vertical="center"/>
    </xf>
    <xf numFmtId="171" fontId="77" fillId="31" borderId="102" applyAlignment="1" pivotButton="0" quotePrefix="0" xfId="0">
      <alignment horizontal="right" vertical="center"/>
    </xf>
    <xf numFmtId="171" fontId="77" fillId="23" borderId="102" applyAlignment="1" pivotButton="0" quotePrefix="0" xfId="0">
      <alignment horizontal="right" vertical="center"/>
    </xf>
    <xf numFmtId="171" fontId="83" fillId="23" borderId="23" applyAlignment="1" pivotButton="0" quotePrefix="0" xfId="0">
      <alignment horizontal="right" vertical="center"/>
    </xf>
    <xf numFmtId="171" fontId="74" fillId="31" borderId="102" applyAlignment="1" pivotButton="0" quotePrefix="0" xfId="0">
      <alignment horizontal="right" vertical="center"/>
    </xf>
    <xf numFmtId="171" fontId="74" fillId="23" borderId="102" applyAlignment="1" pivotButton="0" quotePrefix="0" xfId="0">
      <alignment horizontal="right" vertical="center"/>
    </xf>
    <xf numFmtId="171" fontId="74" fillId="30" borderId="102" applyAlignment="1" pivotButton="0" quotePrefix="0" xfId="0">
      <alignment horizontal="right" vertical="center"/>
    </xf>
    <xf numFmtId="171" fontId="74" fillId="41" borderId="102" applyAlignment="1" pivotButton="0" quotePrefix="0" xfId="0">
      <alignment horizontal="right" vertical="center"/>
    </xf>
    <xf numFmtId="171" fontId="74" fillId="42" borderId="102" applyAlignment="1" pivotButton="0" quotePrefix="0" xfId="0">
      <alignment horizontal="right" vertical="center"/>
    </xf>
    <xf numFmtId="0" fontId="110" fillId="31" borderId="47" applyAlignment="1" pivotButton="0" quotePrefix="0" xfId="0">
      <alignment horizontal="left" vertical="top" wrapText="1"/>
    </xf>
    <xf numFmtId="0" fontId="89" fillId="31" borderId="102" applyAlignment="1" pivotButton="0" quotePrefix="0" xfId="0">
      <alignment horizontal="center" vertical="center"/>
    </xf>
    <xf numFmtId="0" fontId="80" fillId="33" borderId="23" applyAlignment="1" pivotButton="0" quotePrefix="0" xfId="0">
      <alignment horizontal="left" vertical="center"/>
    </xf>
    <xf numFmtId="0" fontId="129" fillId="6" borderId="102" applyAlignment="1" pivotButton="0" quotePrefix="0" xfId="0">
      <alignment horizontal="left" vertical="center"/>
    </xf>
    <xf numFmtId="171" fontId="129" fillId="6" borderId="102" applyAlignment="1" pivotButton="0" quotePrefix="0" xfId="0">
      <alignment horizontal="right" vertical="center"/>
    </xf>
    <xf numFmtId="166" fontId="80" fillId="4" borderId="23" applyAlignment="1" pivotButton="0" quotePrefix="0" xfId="0">
      <alignment horizontal="right" vertical="center"/>
    </xf>
    <xf numFmtId="166" fontId="80" fillId="32" borderId="23" applyAlignment="1" pivotButton="0" quotePrefix="0" xfId="0">
      <alignment horizontal="right" vertical="center"/>
    </xf>
    <xf numFmtId="166" fontId="80" fillId="25" borderId="23" applyAlignment="1" pivotButton="0" quotePrefix="0" xfId="0">
      <alignment horizontal="right" vertical="center"/>
    </xf>
    <xf numFmtId="166" fontId="80" fillId="33" borderId="23" applyAlignment="1" pivotButton="0" quotePrefix="0" xfId="0">
      <alignment horizontal="right" vertical="center"/>
    </xf>
    <xf numFmtId="0" fontId="75" fillId="2" borderId="47" applyAlignment="1" pivotButton="0" quotePrefix="0" xfId="0">
      <alignment horizontal="center" vertical="center" wrapText="1"/>
    </xf>
    <xf numFmtId="0" fontId="110" fillId="16" borderId="55" applyAlignment="1" pivotButton="0" quotePrefix="0" xfId="0">
      <alignment horizontal="left" vertical="top" wrapText="1"/>
    </xf>
    <xf numFmtId="0" fontId="95" fillId="8" borderId="23" applyAlignment="1" pivotButton="0" quotePrefix="0" xfId="0">
      <alignment horizontal="left" vertical="top" wrapText="1"/>
    </xf>
    <xf numFmtId="3" fontId="134" fillId="19" borderId="78" applyAlignment="1" pivotButton="0" quotePrefix="0" xfId="0">
      <alignment horizontal="center" vertical="center"/>
    </xf>
    <xf numFmtId="0" fontId="4" fillId="8" borderId="23" applyAlignment="1" pivotButton="0" quotePrefix="0" xfId="0">
      <alignment horizontal="left" vertical="top" wrapText="1"/>
    </xf>
    <xf numFmtId="181" fontId="134" fillId="19" borderId="78" applyAlignment="1" pivotButton="0" quotePrefix="0" xfId="0">
      <alignment horizontal="center" vertical="center"/>
    </xf>
    <xf numFmtId="182" fontId="134" fillId="19" borderId="78" applyAlignment="1" pivotButton="0" quotePrefix="0" xfId="0">
      <alignment horizontal="center" vertical="center"/>
    </xf>
    <xf numFmtId="0" fontId="4" fillId="8" borderId="23" applyAlignment="1" pivotButton="0" quotePrefix="0" xfId="0">
      <alignment horizontal="left" vertical="center" wrapText="1"/>
    </xf>
    <xf numFmtId="171" fontId="134" fillId="19" borderId="78" applyAlignment="1" pivotButton="0" quotePrefix="0" xfId="0">
      <alignment horizontal="center" vertical="center"/>
    </xf>
    <xf numFmtId="0" fontId="95" fillId="17" borderId="23" applyAlignment="1" pivotButton="0" quotePrefix="0" xfId="0">
      <alignment horizontal="left" vertical="top" wrapText="1"/>
    </xf>
    <xf numFmtId="0" fontId="111" fillId="17" borderId="23" applyAlignment="1" pivotButton="0" quotePrefix="0" xfId="0">
      <alignment horizontal="center" vertical="center"/>
    </xf>
    <xf numFmtId="0" fontId="95" fillId="17" borderId="23" applyAlignment="1" pivotButton="0" quotePrefix="0" xfId="0">
      <alignment horizontal="left" vertical="center"/>
    </xf>
    <xf numFmtId="0" fontId="173" fillId="17" borderId="23" applyAlignment="1" pivotButton="0" quotePrefix="0" xfId="0">
      <alignment horizontal="center" vertical="center"/>
    </xf>
    <xf numFmtId="0" fontId="4" fillId="17" borderId="23" applyAlignment="1" pivotButton="0" quotePrefix="0" xfId="0">
      <alignment horizontal="left" vertical="top" wrapText="1"/>
    </xf>
    <xf numFmtId="170" fontId="173" fillId="17" borderId="23" applyAlignment="1" pivotButton="0" quotePrefix="0" xfId="0">
      <alignment horizontal="center" vertical="center"/>
    </xf>
    <xf numFmtId="0" fontId="97" fillId="7" borderId="23" applyAlignment="1" pivotButton="0" quotePrefix="0" xfId="0">
      <alignment horizontal="left" vertical="center"/>
    </xf>
    <xf numFmtId="0" fontId="4" fillId="7" borderId="23" applyAlignment="1" pivotButton="0" quotePrefix="0" xfId="0">
      <alignment horizontal="left" vertical="top" wrapText="1"/>
    </xf>
    <xf numFmtId="0" fontId="119" fillId="43" borderId="128" applyAlignment="1" pivotButton="0" quotePrefix="0" xfId="0">
      <alignment horizontal="center" vertical="center"/>
    </xf>
    <xf numFmtId="0" fontId="2" fillId="0" borderId="129" pivotButton="0" quotePrefix="0" xfId="0"/>
    <xf numFmtId="0" fontId="2" fillId="0" borderId="130" pivotButton="0" quotePrefix="0" xfId="0"/>
    <xf numFmtId="0" fontId="56" fillId="21" borderId="56" applyAlignment="1" pivotButton="0" quotePrefix="0" xfId="0">
      <alignment horizontal="left" vertical="center"/>
    </xf>
    <xf numFmtId="0" fontId="11" fillId="19" borderId="67" applyAlignment="1" pivotButton="0" quotePrefix="0" xfId="0">
      <alignment horizontal="left" vertical="center" wrapText="1"/>
    </xf>
    <xf numFmtId="0" fontId="5" fillId="30" borderId="131" applyAlignment="1" pivotButton="0" quotePrefix="0" xfId="0">
      <alignment horizontal="left" vertical="center"/>
    </xf>
    <xf numFmtId="0" fontId="2" fillId="0" borderId="132" pivotButton="0" quotePrefix="0" xfId="0"/>
    <xf numFmtId="0" fontId="5" fillId="6" borderId="9" applyAlignment="1" pivotButton="0" quotePrefix="0" xfId="0">
      <alignment horizontal="left" vertical="center"/>
    </xf>
    <xf numFmtId="0" fontId="137" fillId="13" borderId="15" applyAlignment="1" pivotButton="0" quotePrefix="0" xfId="0">
      <alignment horizontal="left" vertical="center"/>
    </xf>
    <xf numFmtId="0" fontId="174" fillId="13" borderId="15" applyAlignment="1" pivotButton="0" quotePrefix="0" xfId="0">
      <alignment horizontal="left" vertical="center" wrapText="1"/>
    </xf>
    <xf numFmtId="0" fontId="137" fillId="12" borderId="15" applyAlignment="1" pivotButton="0" quotePrefix="0" xfId="0">
      <alignment horizontal="left" vertical="center"/>
    </xf>
    <xf numFmtId="0" fontId="61" fillId="12" borderId="15" applyAlignment="1" pivotButton="0" quotePrefix="0" xfId="0">
      <alignment horizontal="left" vertical="center" wrapText="1"/>
    </xf>
    <xf numFmtId="0" fontId="174" fillId="8" borderId="75" applyAlignment="1" pivotButton="0" quotePrefix="0" xfId="0">
      <alignment horizontal="left" vertical="center" wrapText="1"/>
    </xf>
    <xf numFmtId="0" fontId="137" fillId="8" borderId="15" applyAlignment="1" pivotButton="0" quotePrefix="0" xfId="0">
      <alignment horizontal="left" vertical="center"/>
    </xf>
    <xf numFmtId="0" fontId="9" fillId="8" borderId="15" applyAlignment="1" pivotButton="0" quotePrefix="0" xfId="0">
      <alignment horizontal="left" vertical="center" wrapText="1"/>
    </xf>
    <xf numFmtId="0" fontId="7" fillId="13" borderId="15" applyAlignment="1" pivotButton="0" quotePrefix="0" xfId="0">
      <alignment horizontal="left" vertical="center" wrapText="1"/>
    </xf>
    <xf numFmtId="0" fontId="174" fillId="13" borderId="75" applyAlignment="1" pivotButton="0" quotePrefix="0" xfId="0">
      <alignment horizontal="left" vertical="center" wrapText="1"/>
    </xf>
    <xf numFmtId="0" fontId="175" fillId="8" borderId="15" applyAlignment="1" pivotButton="0" quotePrefix="0" xfId="0">
      <alignment horizontal="left" vertical="center" wrapText="1"/>
    </xf>
    <xf numFmtId="0" fontId="50" fillId="7" borderId="15" applyAlignment="1" pivotButton="0" quotePrefix="0" xfId="0">
      <alignment horizontal="left" vertical="center"/>
    </xf>
    <xf numFmtId="0" fontId="176" fillId="8" borderId="15" applyAlignment="1" pivotButton="0" quotePrefix="0" xfId="0">
      <alignment horizontal="left" vertical="center"/>
    </xf>
    <xf numFmtId="0" fontId="177" fillId="19" borderId="15" applyAlignment="1" pivotButton="0" quotePrefix="0" xfId="0">
      <alignment horizontal="left" vertical="center"/>
    </xf>
    <xf numFmtId="0" fontId="178" fillId="13" borderId="15" applyAlignment="1" pivotButton="0" quotePrefix="0" xfId="0">
      <alignment horizontal="left" vertical="center"/>
    </xf>
    <xf numFmtId="0" fontId="179" fillId="32" borderId="84" applyAlignment="1" pivotButton="0" quotePrefix="0" xfId="0">
      <alignment horizontal="left" vertical="center" wrapText="1"/>
    </xf>
    <xf numFmtId="0" fontId="17" fillId="43" borderId="128" applyAlignment="1" pivotButton="0" quotePrefix="0" xfId="0">
      <alignment horizontal="left" vertical="center"/>
    </xf>
    <xf numFmtId="0" fontId="31" fillId="43" borderId="128" applyAlignment="1" pivotButton="0" quotePrefix="0" xfId="0">
      <alignment horizontal="left" vertical="center"/>
    </xf>
    <xf numFmtId="0" fontId="7" fillId="7" borderId="15" applyAlignment="1" pivotButton="0" quotePrefix="0" xfId="0">
      <alignment horizontal="left" vertical="center"/>
    </xf>
    <xf numFmtId="164" fontId="180" fillId="7" borderId="15" applyAlignment="1" pivotButton="0" quotePrefix="0" xfId="0">
      <alignment horizontal="right" vertical="center"/>
    </xf>
    <xf numFmtId="0" fontId="7" fillId="12" borderId="15" applyAlignment="1" pivotButton="0" quotePrefix="0" xfId="0">
      <alignment horizontal="left" vertical="center"/>
    </xf>
    <xf numFmtId="0" fontId="44" fillId="8" borderId="15" applyAlignment="1" pivotButton="0" quotePrefix="0" xfId="0">
      <alignment horizontal="left" vertical="center"/>
    </xf>
    <xf numFmtId="0" fontId="7" fillId="13" borderId="15" applyAlignment="1" pivotButton="0" quotePrefix="0" xfId="0">
      <alignment horizontal="left" vertical="center"/>
    </xf>
    <xf numFmtId="168" fontId="8" fillId="13" borderId="15" applyAlignment="1" pivotButton="0" quotePrefix="0" xfId="0">
      <alignment horizontal="right" vertical="center"/>
    </xf>
    <xf numFmtId="0" fontId="65" fillId="13" borderId="15" applyAlignment="1" pivotButton="0" quotePrefix="0" xfId="0">
      <alignment horizontal="left" vertical="center"/>
    </xf>
    <xf numFmtId="3" fontId="8" fillId="7" borderId="15" applyAlignment="1" pivotButton="0" quotePrefix="0" xfId="0">
      <alignment horizontal="right" vertical="center"/>
    </xf>
    <xf numFmtId="0" fontId="6" fillId="7" borderId="15" applyAlignment="1" pivotButton="0" quotePrefix="0" xfId="0">
      <alignment horizontal="left" vertical="center"/>
    </xf>
    <xf numFmtId="0" fontId="7" fillId="19" borderId="15" applyAlignment="1" pivotButton="0" quotePrefix="0" xfId="0">
      <alignment horizontal="left" vertical="center"/>
    </xf>
    <xf numFmtId="0" fontId="181" fillId="19" borderId="15" applyAlignment="1" pivotButton="0" quotePrefix="0" xfId="0">
      <alignment horizontal="left" vertical="center" wrapText="1"/>
    </xf>
    <xf numFmtId="0" fontId="44" fillId="7" borderId="15" applyAlignment="1" pivotButton="0" quotePrefix="0" xfId="0">
      <alignment horizontal="left" vertical="center"/>
    </xf>
    <xf numFmtId="0" fontId="58" fillId="7" borderId="15" applyAlignment="1" pivotButton="0" quotePrefix="0" xfId="0">
      <alignment horizontal="left" vertical="center" wrapText="1"/>
    </xf>
    <xf numFmtId="3" fontId="8" fillId="13" borderId="15" applyAlignment="1" pivotButton="0" quotePrefix="0" xfId="0">
      <alignment horizontal="right" vertical="center"/>
    </xf>
    <xf numFmtId="0" fontId="6" fillId="13" borderId="15" applyAlignment="1" pivotButton="0" quotePrefix="0" xfId="0">
      <alignment horizontal="left" vertical="center"/>
    </xf>
    <xf numFmtId="0" fontId="44" fillId="19" borderId="15" applyAlignment="1" pivotButton="0" quotePrefix="0" xfId="0">
      <alignment horizontal="left" vertical="center"/>
    </xf>
    <xf numFmtId="0" fontId="65" fillId="7" borderId="15" applyAlignment="1" pivotButton="0" quotePrefix="0" xfId="0">
      <alignment horizontal="left" vertical="center"/>
    </xf>
    <xf numFmtId="0" fontId="7" fillId="8" borderId="15" applyAlignment="1" pivotButton="0" quotePrefix="0" xfId="0">
      <alignment horizontal="left" vertical="center"/>
    </xf>
    <xf numFmtId="164" fontId="10" fillId="8" borderId="15" applyAlignment="1" pivotButton="0" quotePrefix="0" xfId="0">
      <alignment horizontal="right" vertical="center"/>
    </xf>
    <xf numFmtId="165" fontId="10" fillId="8" borderId="15" applyAlignment="1" pivotButton="0" quotePrefix="0" xfId="0">
      <alignment horizontal="right" vertical="center"/>
    </xf>
    <xf numFmtId="0" fontId="31" fillId="6" borderId="9" applyAlignment="1" pivotButton="0" quotePrefix="0" xfId="0">
      <alignment horizontal="left" vertical="center"/>
    </xf>
    <xf numFmtId="0" fontId="181" fillId="19" borderId="75" applyAlignment="1" pivotButton="0" quotePrefix="0" xfId="0">
      <alignment horizontal="left" vertical="center"/>
    </xf>
    <xf numFmtId="0" fontId="182" fillId="35" borderId="75" applyAlignment="1" pivotButton="0" quotePrefix="0" xfId="0">
      <alignment horizontal="left" vertical="center"/>
    </xf>
    <xf numFmtId="0" fontId="183" fillId="2" borderId="47" applyAlignment="1" pivotButton="0" quotePrefix="0" xfId="0">
      <alignment horizontal="center" vertical="center"/>
    </xf>
    <xf numFmtId="0" fontId="77" fillId="16" borderId="47" applyAlignment="1" pivotButton="0" quotePrefix="0" xfId="0">
      <alignment horizontal="center" vertical="center"/>
    </xf>
    <xf numFmtId="0" fontId="183" fillId="31" borderId="47" applyAlignment="1" pivotButton="0" quotePrefix="0" xfId="0">
      <alignment horizontal="center" vertical="center"/>
    </xf>
    <xf numFmtId="0" fontId="110" fillId="5" borderId="47" applyAlignment="1" pivotButton="0" quotePrefix="0" xfId="0">
      <alignment horizontal="left" vertical="center"/>
    </xf>
    <xf numFmtId="0" fontId="74" fillId="16" borderId="82" applyAlignment="1" pivotButton="0" quotePrefix="0" xfId="0">
      <alignment horizontal="center" vertical="center"/>
    </xf>
    <xf numFmtId="0" fontId="74" fillId="16" borderId="29" applyAlignment="1" pivotButton="0" quotePrefix="0" xfId="0">
      <alignment horizontal="center" vertical="center"/>
    </xf>
    <xf numFmtId="171" fontId="106" fillId="17" borderId="84" applyAlignment="1" pivotButton="0" quotePrefix="0" xfId="0">
      <alignment horizontal="center" vertical="center"/>
    </xf>
    <xf numFmtId="0" fontId="106" fillId="17" borderId="84" applyAlignment="1" pivotButton="0" quotePrefix="0" xfId="0">
      <alignment horizontal="center" vertical="center"/>
    </xf>
    <xf numFmtId="170" fontId="106" fillId="17" borderId="84" applyAlignment="1" pivotButton="0" quotePrefix="0" xfId="0">
      <alignment horizontal="center" vertical="center"/>
    </xf>
    <xf numFmtId="0" fontId="74" fillId="2" borderId="29" applyAlignment="1" pivotButton="0" quotePrefix="0" xfId="0">
      <alignment horizontal="center" vertical="center"/>
    </xf>
    <xf numFmtId="170" fontId="184" fillId="32" borderId="84" applyAlignment="1" pivotButton="0" quotePrefix="0" xfId="0">
      <alignment horizontal="center" vertical="center"/>
    </xf>
    <xf numFmtId="170" fontId="97" fillId="8" borderId="84" applyAlignment="1" pivotButton="0" quotePrefix="0" xfId="0">
      <alignment horizontal="center" vertical="center"/>
    </xf>
    <xf numFmtId="170" fontId="185" fillId="8" borderId="84" applyAlignment="1" pivotButton="0" quotePrefix="0" xfId="0">
      <alignment horizontal="center" vertical="center"/>
    </xf>
    <xf numFmtId="170" fontId="98" fillId="25" borderId="119" applyAlignment="1" pivotButton="0" quotePrefix="0" xfId="0">
      <alignment horizontal="center" vertical="center"/>
    </xf>
    <xf numFmtId="0" fontId="2" fillId="0" borderId="133" pivotButton="0" quotePrefix="0" xfId="0"/>
    <xf numFmtId="166" fontId="185" fillId="8" borderId="84" applyAlignment="1" pivotButton="0" quotePrefix="0" xfId="0">
      <alignment horizontal="center" vertical="center"/>
    </xf>
    <xf numFmtId="166" fontId="98" fillId="25" borderId="119" applyAlignment="1" pivotButton="0" quotePrefix="0" xfId="0">
      <alignment horizontal="center" vertical="center"/>
    </xf>
    <xf numFmtId="0" fontId="89" fillId="2" borderId="92" applyAlignment="1" pivotButton="0" quotePrefix="0" xfId="0">
      <alignment horizontal="center" vertical="center" wrapText="1"/>
    </xf>
    <xf numFmtId="170" fontId="186" fillId="4" borderId="83" applyAlignment="1" pivotButton="0" quotePrefix="0" xfId="0">
      <alignment horizontal="right" vertical="center"/>
    </xf>
    <xf numFmtId="170" fontId="127" fillId="17" borderId="83" applyAlignment="1" pivotButton="0" quotePrefix="0" xfId="0">
      <alignment horizontal="right" vertical="center"/>
    </xf>
    <xf numFmtId="170" fontId="139" fillId="8" borderId="83" applyAlignment="1" pivotButton="0" quotePrefix="0" xfId="0">
      <alignment horizontal="right" vertical="center"/>
    </xf>
    <xf numFmtId="170" fontId="90" fillId="25" borderId="117" applyAlignment="1" pivotButton="0" quotePrefix="0" xfId="0">
      <alignment horizontal="right" vertical="center"/>
    </xf>
    <xf numFmtId="170" fontId="187" fillId="7" borderId="83" applyAlignment="1" pivotButton="0" quotePrefix="0" xfId="0">
      <alignment horizontal="right" vertical="center"/>
    </xf>
    <xf numFmtId="166" fontId="187" fillId="7" borderId="83" applyAlignment="1" pivotButton="0" quotePrefix="0" xfId="0">
      <alignment horizontal="right" vertical="center"/>
    </xf>
    <xf numFmtId="0" fontId="172" fillId="4" borderId="83" applyAlignment="1" pivotButton="0" quotePrefix="0" xfId="0">
      <alignment horizontal="left" vertical="center"/>
    </xf>
    <xf numFmtId="170" fontId="156" fillId="4" borderId="83" applyAlignment="1" pivotButton="0" quotePrefix="0" xfId="0">
      <alignment horizontal="right" vertical="center"/>
    </xf>
    <xf numFmtId="170" fontId="188" fillId="17" borderId="83" applyAlignment="1" pivotButton="0" quotePrefix="0" xfId="0">
      <alignment horizontal="right" vertical="center"/>
    </xf>
    <xf numFmtId="170" fontId="189" fillId="8" borderId="83" applyAlignment="1" pivotButton="0" quotePrefix="0" xfId="0">
      <alignment horizontal="right" vertical="center"/>
    </xf>
    <xf numFmtId="170" fontId="127" fillId="25" borderId="117" applyAlignment="1" pivotButton="0" quotePrefix="0" xfId="0">
      <alignment horizontal="right" vertical="center"/>
    </xf>
    <xf numFmtId="0" fontId="74" fillId="5" borderId="83" applyAlignment="1" pivotButton="0" quotePrefix="0" xfId="0">
      <alignment horizontal="left" vertical="center"/>
    </xf>
    <xf numFmtId="170" fontId="89" fillId="5" borderId="83" applyAlignment="1" pivotButton="0" quotePrefix="0" xfId="0">
      <alignment horizontal="right" vertical="center"/>
    </xf>
    <xf numFmtId="170" fontId="74" fillId="5" borderId="117" applyAlignment="1" pivotButton="0" quotePrefix="0" xfId="0">
      <alignment horizontal="right" vertical="center"/>
    </xf>
    <xf numFmtId="0" fontId="91" fillId="4" borderId="83" applyAlignment="1" pivotButton="0" quotePrefix="0" xfId="0">
      <alignment horizontal="left" vertical="center"/>
    </xf>
    <xf numFmtId="166" fontId="138" fillId="4" borderId="83" applyAlignment="1" pivotButton="0" quotePrefix="0" xfId="0">
      <alignment horizontal="right" vertical="center"/>
    </xf>
    <xf numFmtId="166" fontId="90" fillId="17" borderId="83" applyAlignment="1" pivotButton="0" quotePrefix="0" xfId="0">
      <alignment horizontal="right" vertical="center"/>
    </xf>
    <xf numFmtId="0" fontId="74" fillId="2" borderId="24" applyAlignment="1" pivotButton="0" quotePrefix="0" xfId="0">
      <alignment horizontal="center" vertical="center"/>
    </xf>
    <xf numFmtId="0" fontId="106" fillId="4" borderId="84" applyAlignment="1" pivotButton="0" quotePrefix="0" xfId="0">
      <alignment horizontal="left" vertical="center"/>
    </xf>
    <xf numFmtId="164" fontId="111" fillId="17" borderId="84" applyAlignment="1" pivotButton="0" quotePrefix="0" xfId="0">
      <alignment horizontal="center" vertical="center"/>
    </xf>
    <xf numFmtId="10" fontId="111" fillId="17" borderId="84" applyAlignment="1" pivotButton="0" quotePrefix="0" xfId="0">
      <alignment horizontal="center" vertical="center"/>
    </xf>
    <xf numFmtId="170" fontId="111" fillId="17" borderId="84" applyAlignment="1" pivotButton="0" quotePrefix="0" xfId="0">
      <alignment horizontal="center" vertical="center"/>
    </xf>
    <xf numFmtId="0" fontId="90" fillId="8" borderId="84" applyAlignment="1" pivotButton="0" quotePrefix="0" xfId="0">
      <alignment horizontal="left" vertical="center"/>
    </xf>
    <xf numFmtId="166" fontId="190" fillId="25" borderId="119" applyAlignment="1" pivotButton="0" quotePrefix="0" xfId="0">
      <alignment horizontal="center" vertical="center"/>
    </xf>
    <xf numFmtId="167" fontId="111" fillId="17" borderId="84" applyAlignment="1" pivotButton="0" quotePrefix="0" xfId="0">
      <alignment horizontal="center" vertical="center"/>
    </xf>
    <xf numFmtId="169" fontId="190" fillId="25" borderId="119" applyAlignment="1" pivotButton="0" quotePrefix="0" xfId="0">
      <alignment horizontal="center" vertical="center"/>
    </xf>
    <xf numFmtId="0" fontId="191" fillId="5" borderId="47" applyAlignment="1" pivotButton="0" quotePrefix="0" xfId="0">
      <alignment horizontal="center" vertical="center"/>
    </xf>
    <xf numFmtId="0" fontId="87" fillId="31" borderId="47" applyAlignment="1" pivotButton="0" quotePrefix="0" xfId="0">
      <alignment horizontal="center" vertical="center"/>
    </xf>
    <xf numFmtId="0" fontId="74" fillId="2" borderId="92" applyAlignment="1" pivotButton="0" quotePrefix="0" xfId="0">
      <alignment horizontal="center" vertical="center"/>
    </xf>
    <xf numFmtId="0" fontId="78" fillId="23" borderId="119" applyAlignment="1" pivotButton="0" quotePrefix="0" xfId="0">
      <alignment horizontal="left" vertical="center"/>
    </xf>
    <xf numFmtId="0" fontId="192" fillId="9" borderId="14" applyAlignment="1" pivotButton="0" quotePrefix="0" xfId="0">
      <alignment horizontal="center" vertical="center"/>
    </xf>
    <xf numFmtId="0" fontId="111" fillId="9" borderId="14" applyAlignment="1" pivotButton="0" quotePrefix="0" xfId="0">
      <alignment horizontal="left" vertical="center"/>
    </xf>
    <xf numFmtId="0" fontId="116" fillId="19" borderId="134" applyAlignment="1" pivotButton="0" quotePrefix="0" xfId="0">
      <alignment horizontal="center" vertical="center"/>
    </xf>
    <xf numFmtId="0" fontId="156" fillId="9" borderId="14" applyAlignment="1" pivotButton="0" quotePrefix="0" xfId="0">
      <alignment horizontal="left" vertical="center"/>
    </xf>
    <xf numFmtId="0" fontId="156" fillId="9" borderId="14" applyAlignment="1" pivotButton="0" quotePrefix="0" xfId="0">
      <alignment horizontal="left" vertical="center" wrapText="1"/>
    </xf>
    <xf numFmtId="0" fontId="193" fillId="9" borderId="14" applyAlignment="1" pivotButton="0" quotePrefix="0" xfId="0">
      <alignment horizontal="center" vertical="center"/>
    </xf>
    <xf numFmtId="0" fontId="158" fillId="8" borderId="83" applyAlignment="1" pivotButton="0" quotePrefix="0" xfId="0">
      <alignment horizontal="left" vertical="center" wrapText="1"/>
    </xf>
    <xf numFmtId="166" fontId="118" fillId="17" borderId="92" applyAlignment="1" pivotButton="0" quotePrefix="0" xfId="0">
      <alignment horizontal="center" vertical="center"/>
    </xf>
    <xf numFmtId="0" fontId="4" fillId="4" borderId="135" applyAlignment="1" pivotButton="0" quotePrefix="0" xfId="0">
      <alignment vertical="bottom"/>
    </xf>
    <xf numFmtId="0" fontId="194" fillId="8" borderId="83" applyAlignment="1" pivotButton="0" quotePrefix="0" xfId="0">
      <alignment horizontal="center" vertical="center"/>
    </xf>
    <xf numFmtId="0" fontId="90" fillId="8" borderId="83" applyAlignment="1" pivotButton="0" quotePrefix="0" xfId="0">
      <alignment horizontal="left" vertical="center" wrapText="1"/>
    </xf>
    <xf numFmtId="166" fontId="190" fillId="29" borderId="78" applyAlignment="1" pivotButton="0" quotePrefix="0" xfId="0">
      <alignment horizontal="center" vertical="center"/>
    </xf>
    <xf numFmtId="0" fontId="156" fillId="8" borderId="83" applyAlignment="1" pivotButton="0" quotePrefix="0" xfId="0">
      <alignment horizontal="left" vertical="center" wrapText="1"/>
    </xf>
    <xf numFmtId="0" fontId="195" fillId="4" borderId="83" applyAlignment="1" pivotButton="0" quotePrefix="0" xfId="0">
      <alignment horizontal="left" vertical="center" wrapText="1"/>
    </xf>
    <xf numFmtId="0" fontId="187" fillId="7" borderId="83" applyAlignment="1" pivotButton="0" quotePrefix="0" xfId="0">
      <alignment horizontal="center" vertical="center"/>
    </xf>
    <xf numFmtId="0" fontId="194" fillId="4" borderId="83" applyAlignment="1" pivotButton="0" quotePrefix="0" xfId="0">
      <alignment horizontal="center" vertical="center"/>
    </xf>
    <xf numFmtId="166" fontId="134" fillId="19" borderId="78" applyAlignment="1" pivotButton="0" quotePrefix="0" xfId="0">
      <alignment horizontal="center" vertical="center"/>
    </xf>
    <xf numFmtId="164" fontId="134" fillId="19" borderId="78" applyAlignment="1" pivotButton="0" quotePrefix="0" xfId="0">
      <alignment horizontal="center" vertical="center"/>
    </xf>
    <xf numFmtId="166" fontId="118" fillId="17" borderId="102" applyAlignment="1" pivotButton="0" quotePrefix="0" xfId="0">
      <alignment horizontal="center" vertical="center"/>
    </xf>
    <xf numFmtId="172" fontId="134" fillId="19" borderId="78" applyAlignment="1" pivotButton="0" quotePrefix="0" xfId="0">
      <alignment horizontal="center" vertical="center"/>
    </xf>
    <xf numFmtId="164" fontId="118" fillId="17" borderId="102" applyAlignment="1" pivotButton="0" quotePrefix="0" xfId="0">
      <alignment horizontal="center" vertical="center"/>
    </xf>
    <xf numFmtId="172" fontId="118" fillId="17" borderId="102" applyAlignment="1" pivotButton="0" quotePrefix="0" xfId="0">
      <alignment horizontal="center" vertical="center"/>
    </xf>
    <xf numFmtId="3" fontId="190" fillId="29" borderId="78" applyAlignment="1" pivotButton="0" quotePrefix="0" xfId="0">
      <alignment horizontal="center" vertical="center"/>
    </xf>
    <xf numFmtId="181" fontId="190" fillId="29" borderId="78" applyAlignment="1" pivotButton="0" quotePrefix="0" xfId="0">
      <alignment horizontal="center" vertical="center"/>
    </xf>
    <xf numFmtId="183" fontId="190" fillId="29" borderId="78" applyAlignment="1" pivotButton="0" quotePrefix="0" xfId="0">
      <alignment horizontal="center" vertical="center"/>
    </xf>
    <xf numFmtId="164" fontId="190" fillId="29" borderId="78" applyAlignment="1" pivotButton="0" quotePrefix="0" xfId="0">
      <alignment horizontal="center" vertical="center"/>
    </xf>
    <xf numFmtId="0" fontId="4" fillId="32" borderId="46" applyAlignment="1" pivotButton="0" quotePrefix="0" xfId="0">
      <alignment vertical="bottom"/>
    </xf>
    <xf numFmtId="0" fontId="127" fillId="32" borderId="46" applyAlignment="1" pivotButton="0" quotePrefix="0" xfId="0">
      <alignment horizontal="left" vertical="center"/>
    </xf>
    <xf numFmtId="0" fontId="106" fillId="32" borderId="36" applyAlignment="1" pivotButton="0" quotePrefix="0" xfId="0">
      <alignment horizontal="left" vertical="center"/>
    </xf>
    <xf numFmtId="0" fontId="2" fillId="0" borderId="136" pivotButton="0" quotePrefix="0" xfId="0"/>
    <xf numFmtId="0" fontId="89" fillId="2" borderId="24" applyAlignment="1" pivotButton="0" quotePrefix="0" xfId="0">
      <alignment horizontal="left" vertical="center"/>
    </xf>
    <xf numFmtId="164" fontId="98" fillId="29" borderId="83" applyAlignment="1" pivotButton="0" quotePrefix="0" xfId="0">
      <alignment horizontal="center" vertical="center"/>
    </xf>
    <xf numFmtId="0" fontId="4" fillId="32" borderId="83" applyAlignment="1" pivotButton="0" quotePrefix="0" xfId="0">
      <alignment horizontal="center" vertical="center"/>
    </xf>
    <xf numFmtId="0" fontId="4" fillId="4" borderId="83" applyAlignment="1" pivotButton="0" quotePrefix="0" xfId="0">
      <alignment horizontal="left" vertical="center" wrapText="1"/>
    </xf>
    <xf numFmtId="0" fontId="106" fillId="18" borderId="83" applyAlignment="1" pivotButton="0" quotePrefix="0" xfId="0">
      <alignment horizontal="left" vertical="center" wrapText="1"/>
    </xf>
    <xf numFmtId="168" fontId="98" fillId="29" borderId="83" applyAlignment="1" pivotButton="0" quotePrefix="0" xfId="0">
      <alignment horizontal="center" vertical="center"/>
    </xf>
    <xf numFmtId="2" fontId="98" fillId="29" borderId="83" applyAlignment="1" pivotButton="0" quotePrefix="0" xfId="0">
      <alignment horizontal="center" vertical="center"/>
    </xf>
    <xf numFmtId="166" fontId="98" fillId="29" borderId="83" applyAlignment="1" pivotButton="0" quotePrefix="0" xfId="0">
      <alignment horizontal="center" vertical="center"/>
    </xf>
    <xf numFmtId="9" fontId="98" fillId="29" borderId="83" applyAlignment="1" pivotButton="0" quotePrefix="0" xfId="0">
      <alignment horizontal="center" vertical="center"/>
    </xf>
    <xf numFmtId="0" fontId="109" fillId="5" borderId="47" applyAlignment="1" pivotButton="0" quotePrefix="0" xfId="0">
      <alignment horizontal="center" vertical="center" wrapText="1"/>
    </xf>
    <xf numFmtId="0" fontId="75" fillId="31" borderId="55" applyAlignment="1" pivotButton="0" quotePrefix="0" xfId="0">
      <alignment horizontal="center" vertical="center" wrapText="1"/>
    </xf>
    <xf numFmtId="0" fontId="110" fillId="23" borderId="47" applyAlignment="1" pivotButton="0" quotePrefix="0" xfId="0">
      <alignment horizontal="left" vertical="center"/>
    </xf>
    <xf numFmtId="0" fontId="78" fillId="5" borderId="102" applyAlignment="1" pivotButton="0" quotePrefix="0" xfId="0">
      <alignment horizontal="center" vertical="center"/>
    </xf>
    <xf numFmtId="0" fontId="95" fillId="8" borderId="102" applyAlignment="1" pivotButton="0" quotePrefix="0" xfId="0">
      <alignment horizontal="left" vertical="center"/>
    </xf>
    <xf numFmtId="0" fontId="78" fillId="28" borderId="102" applyAlignment="1" pivotButton="0" quotePrefix="0" xfId="0">
      <alignment horizontal="center" vertical="center"/>
    </xf>
    <xf numFmtId="170" fontId="98" fillId="17" borderId="102" applyAlignment="1" pivotButton="0" quotePrefix="0" xfId="0">
      <alignment horizontal="right" vertical="center"/>
    </xf>
    <xf numFmtId="0" fontId="117" fillId="4" borderId="23" applyAlignment="1" pivotButton="0" quotePrefix="0" xfId="0">
      <alignment horizontal="left" vertical="center" wrapText="1"/>
    </xf>
    <xf numFmtId="0" fontId="98" fillId="17" borderId="102" applyAlignment="1" pivotButton="0" quotePrefix="0" xfId="0">
      <alignment horizontal="right" vertical="center"/>
    </xf>
    <xf numFmtId="184" fontId="98" fillId="17" borderId="102" applyAlignment="1" pivotButton="0" quotePrefix="0" xfId="0">
      <alignment horizontal="right" vertical="center"/>
    </xf>
    <xf numFmtId="171" fontId="98" fillId="17" borderId="102" applyAlignment="1" pivotButton="0" quotePrefix="0" xfId="0">
      <alignment horizontal="right" vertical="center"/>
    </xf>
    <xf numFmtId="0" fontId="108" fillId="10" borderId="102" applyAlignment="1" pivotButton="0" quotePrefix="0" xfId="0">
      <alignment horizontal="left" vertical="center"/>
    </xf>
    <xf numFmtId="0" fontId="78" fillId="6" borderId="102" applyAlignment="1" pivotButton="0" quotePrefix="0" xfId="0">
      <alignment horizontal="center" vertical="center"/>
    </xf>
    <xf numFmtId="0" fontId="196" fillId="10" borderId="102" applyAlignment="1" pivotButton="0" quotePrefix="0" xfId="0">
      <alignment horizontal="center" vertical="center"/>
    </xf>
    <xf numFmtId="0" fontId="197" fillId="10" borderId="23" applyAlignment="1" pivotButton="0" quotePrefix="0" xfId="0">
      <alignment horizontal="left" vertical="top" wrapText="1"/>
    </xf>
    <xf numFmtId="0" fontId="80" fillId="8" borderId="102" applyAlignment="1" pivotButton="0" quotePrefix="0" xfId="0">
      <alignment horizontal="left" vertical="center"/>
    </xf>
    <xf numFmtId="0" fontId="80" fillId="4" borderId="102" applyAlignment="1" pivotButton="0" quotePrefix="0" xfId="0">
      <alignment horizontal="left" vertical="center"/>
    </xf>
    <xf numFmtId="0" fontId="198" fillId="8" borderId="102" applyAlignment="1" pivotButton="0" quotePrefix="0" xfId="0">
      <alignment horizontal="left" vertical="center"/>
    </xf>
    <xf numFmtId="170" fontId="199" fillId="8" borderId="23" applyAlignment="1" pivotButton="0" quotePrefix="0" xfId="0">
      <alignment horizontal="right" vertical="center"/>
    </xf>
    <xf numFmtId="0" fontId="198" fillId="8" borderId="23" applyAlignment="1" pivotButton="0" quotePrefix="0" xfId="0">
      <alignment horizontal="left" vertical="center"/>
    </xf>
    <xf numFmtId="0" fontId="196" fillId="8" borderId="102" applyAlignment="1" pivotButton="0" quotePrefix="0" xfId="0">
      <alignment horizontal="left" vertical="center"/>
    </xf>
    <xf numFmtId="0" fontId="143" fillId="8" borderId="102" applyAlignment="1" pivotButton="0" quotePrefix="0" xfId="0">
      <alignment horizontal="left" vertical="center" wrapText="1"/>
    </xf>
    <xf numFmtId="0" fontId="196" fillId="4" borderId="102" applyAlignment="1" pivotButton="0" quotePrefix="0" xfId="0">
      <alignment horizontal="left" vertical="center"/>
    </xf>
    <xf numFmtId="0" fontId="143" fillId="4" borderId="102" applyAlignment="1" pivotButton="0" quotePrefix="0" xfId="0">
      <alignment horizontal="left" vertical="top" wrapText="1"/>
    </xf>
    <xf numFmtId="0" fontId="143" fillId="8" borderId="102" applyAlignment="1" pivotButton="0" quotePrefix="0" xfId="0">
      <alignment horizontal="left" vertical="top" wrapText="1"/>
    </xf>
    <xf numFmtId="0" fontId="200" fillId="27" borderId="55" applyAlignment="1" pivotButton="0" quotePrefix="0" xfId="0">
      <alignment horizontal="left" vertical="top" wrapText="1"/>
    </xf>
    <xf numFmtId="0" fontId="110" fillId="5" borderId="47" applyAlignment="1" pivotButton="0" quotePrefix="0" xfId="0">
      <alignment horizontal="left" vertical="top" wrapText="1"/>
    </xf>
    <xf numFmtId="0" fontId="77" fillId="5" borderId="47" applyAlignment="1" pivotButton="0" quotePrefix="0" xfId="0">
      <alignment horizontal="left" vertical="top" wrapText="1"/>
    </xf>
    <xf numFmtId="0" fontId="78" fillId="5" borderId="32" applyAlignment="1" pivotButton="0" quotePrefix="0" xfId="0">
      <alignment horizontal="center" vertical="center"/>
    </xf>
    <xf numFmtId="0" fontId="78" fillId="5" borderId="103" applyAlignment="1" pivotButton="0" quotePrefix="0" xfId="0">
      <alignment horizontal="center" vertical="center"/>
    </xf>
    <xf numFmtId="0" fontId="91" fillId="8" borderId="61" applyAlignment="1" pivotButton="0" quotePrefix="0" xfId="0">
      <alignment horizontal="left" vertical="top" wrapText="1"/>
    </xf>
    <xf numFmtId="170" fontId="201" fillId="8" borderId="23" applyAlignment="1" pivotButton="0" quotePrefix="0" xfId="0">
      <alignment horizontal="center" vertical="center"/>
    </xf>
    <xf numFmtId="0" fontId="74" fillId="28" borderId="121" applyAlignment="1" pivotButton="0" quotePrefix="0" xfId="0">
      <alignment horizontal="left" vertical="top" wrapText="1"/>
    </xf>
    <xf numFmtId="0" fontId="91" fillId="8" borderId="61" applyAlignment="1" pivotButton="0" quotePrefix="0" xfId="0">
      <alignment horizontal="left" vertical="center"/>
    </xf>
    <xf numFmtId="0" fontId="201" fillId="8" borderId="23" applyAlignment="1" pivotButton="0" quotePrefix="0" xfId="0">
      <alignment horizontal="center" vertical="center"/>
    </xf>
    <xf numFmtId="166" fontId="201" fillId="8" borderId="23" applyAlignment="1" pivotButton="0" quotePrefix="0" xfId="0">
      <alignment horizontal="center" vertical="center"/>
    </xf>
    <xf numFmtId="0" fontId="74" fillId="5" borderId="32" applyAlignment="1" pivotButton="0" quotePrefix="0" xfId="0">
      <alignment horizontal="left" vertical="center"/>
    </xf>
    <xf numFmtId="49" fontId="102" fillId="26" borderId="83" applyAlignment="1" pivotButton="0" quotePrefix="0" xfId="0">
      <alignment horizontal="center" vertical="center"/>
    </xf>
    <xf numFmtId="0" fontId="78" fillId="23" borderId="55" applyAlignment="1" pivotButton="0" quotePrefix="0" xfId="0">
      <alignment horizontal="center" vertical="center" wrapText="1"/>
    </xf>
    <xf numFmtId="0" fontId="78" fillId="23" borderId="124" applyAlignment="1" pivotButton="0" quotePrefix="0" xfId="0">
      <alignment horizontal="center" vertical="center" wrapText="1"/>
    </xf>
    <xf numFmtId="0" fontId="78" fillId="23" borderId="124" applyAlignment="1" pivotButton="0" quotePrefix="0" xfId="0">
      <alignment horizontal="left" vertical="center"/>
    </xf>
    <xf numFmtId="170" fontId="83" fillId="8" borderId="79" applyAlignment="1" pivotButton="0" quotePrefix="0" xfId="0">
      <alignment horizontal="right" vertical="center"/>
    </xf>
    <xf numFmtId="170" fontId="83" fillId="4" borderId="79" applyAlignment="1" pivotButton="0" quotePrefix="0" xfId="0">
      <alignment horizontal="right" vertical="center"/>
    </xf>
    <xf numFmtId="170" fontId="80" fillId="8" borderId="79" applyAlignment="1" pivotButton="0" quotePrefix="0" xfId="0">
      <alignment horizontal="center" vertical="center"/>
    </xf>
    <xf numFmtId="170" fontId="83" fillId="8" borderId="79" applyAlignment="1" pivotButton="0" quotePrefix="0" xfId="0">
      <alignment horizontal="center" vertical="center"/>
    </xf>
    <xf numFmtId="0" fontId="138" fillId="8" borderId="47" applyAlignment="1" pivotButton="0" quotePrefix="0" xfId="0">
      <alignment horizontal="left" vertical="top" wrapText="1"/>
    </xf>
    <xf numFmtId="0" fontId="74" fillId="5" borderId="99" applyAlignment="1" pivotButton="0" quotePrefix="0" xfId="0">
      <alignment horizontal="center" vertical="center"/>
    </xf>
    <xf numFmtId="0" fontId="83" fillId="8" borderId="99" applyAlignment="1" pivotButton="0" quotePrefix="0" xfId="0">
      <alignment horizontal="left" vertical="center"/>
    </xf>
    <xf numFmtId="170" fontId="80" fillId="8" borderId="61" applyAlignment="1" pivotButton="0" quotePrefix="0" xfId="0">
      <alignment horizontal="right" vertical="center"/>
    </xf>
    <xf numFmtId="166" fontId="80" fillId="8" borderId="61" applyAlignment="1" pivotButton="0" quotePrefix="0" xfId="0">
      <alignment horizontal="right" vertical="center"/>
    </xf>
    <xf numFmtId="0" fontId="159" fillId="8" borderId="99" applyAlignment="1" pivotButton="0" quotePrefix="0" xfId="0">
      <alignment horizontal="left" vertical="top" wrapText="1"/>
    </xf>
    <xf numFmtId="0" fontId="83" fillId="4" borderId="99" applyAlignment="1" pivotButton="0" quotePrefix="0" xfId="0">
      <alignment horizontal="left" vertical="center"/>
    </xf>
    <xf numFmtId="170" fontId="80" fillId="4" borderId="61" applyAlignment="1" pivotButton="0" quotePrefix="0" xfId="0">
      <alignment horizontal="right" vertical="center"/>
    </xf>
    <xf numFmtId="166" fontId="80" fillId="4" borderId="61" applyAlignment="1" pivotButton="0" quotePrefix="0" xfId="0">
      <alignment horizontal="right" vertical="center"/>
    </xf>
    <xf numFmtId="0" fontId="159" fillId="4" borderId="99" applyAlignment="1" pivotButton="0" quotePrefix="0" xfId="0">
      <alignment horizontal="left" vertical="top" wrapText="1"/>
    </xf>
    <xf numFmtId="0" fontId="78" fillId="23" borderId="99" applyAlignment="1" pivotButton="0" quotePrefix="0" xfId="0">
      <alignment horizontal="left" vertical="center"/>
    </xf>
    <xf numFmtId="170" fontId="78" fillId="23" borderId="61" applyAlignment="1" pivotButton="0" quotePrefix="0" xfId="0">
      <alignment horizontal="right" vertical="center"/>
    </xf>
    <xf numFmtId="166" fontId="85" fillId="23" borderId="61" applyAlignment="1" pivotButton="0" quotePrefix="0" xfId="0">
      <alignment horizontal="right" vertical="center"/>
    </xf>
    <xf numFmtId="0" fontId="88" fillId="23" borderId="99" applyAlignment="1" pivotButton="0" quotePrefix="0" xfId="0">
      <alignment horizontal="left" vertical="top" wrapText="1"/>
    </xf>
    <xf numFmtId="0" fontId="98" fillId="8" borderId="99" applyAlignment="1" pivotButton="0" quotePrefix="0" xfId="0">
      <alignment horizontal="left" vertical="center"/>
    </xf>
    <xf numFmtId="170" fontId="199" fillId="8" borderId="99" applyAlignment="1" pivotButton="0" quotePrefix="0" xfId="0">
      <alignment horizontal="right" vertical="center"/>
    </xf>
    <xf numFmtId="0" fontId="198" fillId="8" borderId="99" applyAlignment="1" pivotButton="0" quotePrefix="0" xfId="0">
      <alignment horizontal="right" vertical="center"/>
    </xf>
    <xf numFmtId="0" fontId="80" fillId="8" borderId="99" applyAlignment="1" pivotButton="0" quotePrefix="0" xfId="0">
      <alignment horizontal="left" vertical="center"/>
    </xf>
    <xf numFmtId="0" fontId="144" fillId="8" borderId="99" applyAlignment="1" pivotButton="0" quotePrefix="0" xfId="0">
      <alignment horizontal="left" vertical="center"/>
    </xf>
    <xf numFmtId="0" fontId="80" fillId="4" borderId="99" applyAlignment="1" pivotButton="0" quotePrefix="0" xfId="0">
      <alignment horizontal="left" vertical="center"/>
    </xf>
    <xf numFmtId="170" fontId="154" fillId="4" borderId="61" applyAlignment="1" pivotButton="0" quotePrefix="0" xfId="0">
      <alignment horizontal="right" vertical="center"/>
    </xf>
    <xf numFmtId="0" fontId="144" fillId="4" borderId="99" applyAlignment="1" pivotButton="0" quotePrefix="0" xfId="0">
      <alignment horizontal="left" vertical="center"/>
    </xf>
    <xf numFmtId="0" fontId="83" fillId="23" borderId="99" applyAlignment="1" pivotButton="0" quotePrefix="0" xfId="0">
      <alignment horizontal="left" vertical="center"/>
    </xf>
    <xf numFmtId="0" fontId="88" fillId="23" borderId="99" applyAlignment="1" pivotButton="0" quotePrefix="0" xfId="0">
      <alignment horizontal="left" vertical="center"/>
    </xf>
    <xf numFmtId="0" fontId="83" fillId="8" borderId="79" applyAlignment="1" pivotButton="0" quotePrefix="0" xfId="0">
      <alignment horizontal="left" vertical="center"/>
    </xf>
    <xf numFmtId="0" fontId="83" fillId="4" borderId="79" applyAlignment="1" pivotButton="0" quotePrefix="0" xfId="0">
      <alignment horizontal="left" vertical="top" wrapText="1"/>
    </xf>
    <xf numFmtId="0" fontId="83" fillId="8" borderId="79" applyAlignment="1" pivotButton="0" quotePrefix="0" xfId="0">
      <alignment horizontal="left" vertical="top" wrapText="1"/>
    </xf>
    <xf numFmtId="0" fontId="75" fillId="5" borderId="55" applyAlignment="1" pivotButton="0" quotePrefix="0" xfId="0">
      <alignment horizontal="center" vertical="center" wrapText="1"/>
    </xf>
    <xf numFmtId="0" fontId="78" fillId="5" borderId="124" applyAlignment="1" pivotButton="0" quotePrefix="0" xfId="0">
      <alignment horizontal="left" vertical="center"/>
    </xf>
    <xf numFmtId="170" fontId="78" fillId="5" borderId="124" applyAlignment="1" pivotButton="0" quotePrefix="0" xfId="0">
      <alignment horizontal="center" vertical="center"/>
    </xf>
    <xf numFmtId="170" fontId="78" fillId="5" borderId="79" applyAlignment="1" pivotButton="0" quotePrefix="0" xfId="0">
      <alignment horizontal="right" vertical="center"/>
    </xf>
    <xf numFmtId="0" fontId="78" fillId="5" borderId="47" applyAlignment="1" pivotButton="0" quotePrefix="0" xfId="0">
      <alignment horizontal="left" vertical="center"/>
    </xf>
    <xf numFmtId="0" fontId="89" fillId="5" borderId="102" applyAlignment="1" pivotButton="0" quotePrefix="0" xfId="0">
      <alignment horizontal="center" vertical="center" wrapText="1"/>
    </xf>
    <xf numFmtId="170" fontId="86" fillId="8" borderId="23" applyAlignment="1" pivotButton="0" quotePrefix="0" xfId="0">
      <alignment vertical="bottom"/>
    </xf>
    <xf numFmtId="0" fontId="196" fillId="8" borderId="23" applyAlignment="1" pivotButton="0" quotePrefix="0" xfId="0">
      <alignment vertical="bottom"/>
    </xf>
    <xf numFmtId="0" fontId="78" fillId="28" borderId="23" applyAlignment="1" pivotButton="0" quotePrefix="0" xfId="0">
      <alignment horizontal="center" vertical="center"/>
    </xf>
    <xf numFmtId="170" fontId="86" fillId="4" borderId="23" applyAlignment="1" pivotButton="0" quotePrefix="0" xfId="0">
      <alignment vertical="bottom"/>
    </xf>
    <xf numFmtId="0" fontId="196" fillId="4" borderId="23" applyAlignment="1" pivotButton="0" quotePrefix="0" xfId="0">
      <alignment vertical="bottom"/>
    </xf>
    <xf numFmtId="0" fontId="98" fillId="8" borderId="47" applyAlignment="1" pivotButton="0" quotePrefix="0" xfId="0">
      <alignment horizontal="left" vertical="center"/>
    </xf>
    <xf numFmtId="0" fontId="78" fillId="23" borderId="124" applyAlignment="1" pivotButton="0" quotePrefix="0" xfId="0">
      <alignment horizontal="center" vertical="center"/>
    </xf>
    <xf numFmtId="0" fontId="80" fillId="8" borderId="79" applyAlignment="1" pivotButton="0" quotePrefix="0" xfId="0">
      <alignment horizontal="center" vertical="center"/>
    </xf>
    <xf numFmtId="0" fontId="202" fillId="8" borderId="79" applyAlignment="1" pivotButton="0" quotePrefix="0" xfId="0">
      <alignment horizontal="center" vertical="center"/>
    </xf>
    <xf numFmtId="0" fontId="80" fillId="4" borderId="79" applyAlignment="1" pivotButton="0" quotePrefix="0" xfId="0">
      <alignment horizontal="center" vertical="center"/>
    </xf>
    <xf numFmtId="0" fontId="202" fillId="4" borderId="79" applyAlignment="1" pivotButton="0" quotePrefix="0" xfId="0">
      <alignment horizontal="center" vertical="center"/>
    </xf>
    <xf numFmtId="170" fontId="148" fillId="29" borderId="78" applyAlignment="1" pivotButton="0" quotePrefix="0" xfId="0">
      <alignment horizontal="right" vertical="center"/>
    </xf>
    <xf numFmtId="170" fontId="78" fillId="23" borderId="124" applyAlignment="1" pivotButton="0" quotePrefix="0" xfId="0">
      <alignment horizontal="center" vertical="center"/>
    </xf>
    <xf numFmtId="170" fontId="78" fillId="23" borderId="79" applyAlignment="1" pivotButton="0" quotePrefix="0" xfId="0">
      <alignment horizontal="right" vertical="center"/>
    </xf>
    <xf numFmtId="170" fontId="78" fillId="23" borderId="55" applyAlignment="1" pivotButton="0" quotePrefix="0" xfId="0">
      <alignment horizontal="center" vertical="center"/>
    </xf>
    <xf numFmtId="0" fontId="4" fillId="5" borderId="55" applyAlignment="1" pivotButton="0" quotePrefix="0" xfId="0">
      <alignment vertical="bottom"/>
    </xf>
    <xf numFmtId="0" fontId="81" fillId="8" borderId="79" applyAlignment="1" pivotButton="0" quotePrefix="0" xfId="0">
      <alignment horizontal="left" vertical="center"/>
    </xf>
    <xf numFmtId="170" fontId="80" fillId="38" borderId="124" applyAlignment="1" pivotButton="0" quotePrefix="0" xfId="0">
      <alignment horizontal="right" vertical="center"/>
    </xf>
    <xf numFmtId="170" fontId="80" fillId="4" borderId="124" applyAlignment="1" pivotButton="0" quotePrefix="0" xfId="0">
      <alignment horizontal="right" vertical="center"/>
    </xf>
    <xf numFmtId="0" fontId="87" fillId="2" borderId="47" applyAlignment="1" pivotButton="0" quotePrefix="0" xfId="0">
      <alignment horizontal="center" vertical="center"/>
    </xf>
    <xf numFmtId="0" fontId="74" fillId="16" borderId="83" applyAlignment="1" pivotButton="0" quotePrefix="0" xfId="0">
      <alignment horizontal="center" vertical="center"/>
    </xf>
    <xf numFmtId="0" fontId="157" fillId="10" borderId="83" applyAlignment="1" pivotButton="0" quotePrefix="0" xfId="0">
      <alignment horizontal="left" vertical="center"/>
    </xf>
    <xf numFmtId="0" fontId="157" fillId="10" borderId="83" applyAlignment="1" pivotButton="0" quotePrefix="0" xfId="0">
      <alignment horizontal="center" vertical="center"/>
    </xf>
    <xf numFmtId="0" fontId="157" fillId="10" borderId="83" applyAlignment="1" pivotButton="0" quotePrefix="0" xfId="0">
      <alignment horizontal="left" vertical="center" wrapText="1"/>
    </xf>
    <xf numFmtId="0" fontId="127" fillId="0" borderId="0" applyAlignment="1" pivotButton="0" quotePrefix="0" xfId="0">
      <alignment vertical="bottom"/>
    </xf>
    <xf numFmtId="0" fontId="203" fillId="0" borderId="0" applyAlignment="1" pivotButton="0" quotePrefix="0" xfId="0">
      <alignment vertical="top" wrapText="1"/>
    </xf>
    <xf numFmtId="0" fontId="0" fillId="0" borderId="0" pivotButton="0" quotePrefix="0" xfId="0"/>
    <xf numFmtId="0" fontId="1" fillId="2" borderId="137" applyAlignment="1" pivotButton="0" quotePrefix="0" xfId="0">
      <alignment horizontal="left" vertical="center"/>
    </xf>
    <xf numFmtId="0" fontId="0" fillId="0" borderId="2" pivotButton="0" quotePrefix="0" xfId="0"/>
    <xf numFmtId="0" fontId="3" fillId="3" borderId="137" applyAlignment="1" pivotButton="0" quotePrefix="0" xfId="0">
      <alignment horizontal="left" vertical="center"/>
    </xf>
    <xf numFmtId="0" fontId="5" fillId="3" borderId="137" applyAlignment="1" pivotButton="0" quotePrefix="0" xfId="0">
      <alignment horizontal="left" vertical="center"/>
    </xf>
    <xf numFmtId="0" fontId="5" fillId="5" borderId="137" applyAlignment="1" pivotButton="0" quotePrefix="0" xfId="0">
      <alignment horizontal="left" vertical="center"/>
    </xf>
    <xf numFmtId="0" fontId="6" fillId="6" borderId="137" applyAlignment="1" pivotButton="0" quotePrefix="0" xfId="0">
      <alignment horizontal="left" vertical="center"/>
    </xf>
    <xf numFmtId="0" fontId="16" fillId="7" borderId="137" applyAlignment="1" pivotButton="0" quotePrefix="0" xfId="0">
      <alignment horizontal="left" vertical="center" wrapText="1"/>
    </xf>
    <xf numFmtId="0" fontId="3" fillId="2" borderId="137" applyAlignment="1" pivotButton="0" quotePrefix="0" xfId="0">
      <alignment horizontal="left" vertical="center" wrapText="1"/>
    </xf>
    <xf numFmtId="0" fontId="17" fillId="11" borderId="139" applyAlignment="1" pivotButton="0" quotePrefix="0" xfId="0">
      <alignment horizontal="left" vertical="center"/>
    </xf>
    <xf numFmtId="0" fontId="0" fillId="0" borderId="7" pivotButton="0" quotePrefix="0" xfId="0"/>
    <xf numFmtId="0" fontId="18" fillId="12" borderId="141" applyAlignment="1" pivotButton="0" quotePrefix="0" xfId="0">
      <alignment horizontal="left" vertical="center" wrapText="1"/>
    </xf>
    <xf numFmtId="0" fontId="0" fillId="0" borderId="10" pivotButton="0" quotePrefix="0" xfId="0"/>
    <xf numFmtId="0" fontId="26" fillId="14" borderId="143" applyAlignment="1" pivotButton="0" quotePrefix="0" xfId="0">
      <alignment horizontal="left" vertical="center" wrapText="1"/>
    </xf>
    <xf numFmtId="0" fontId="0" fillId="0" borderId="19" pivotButton="0" quotePrefix="0" xfId="0"/>
    <xf numFmtId="0" fontId="0" fillId="0" borderId="20" pivotButton="0" quotePrefix="0" xfId="0"/>
    <xf numFmtId="0" fontId="27" fillId="11" borderId="139" applyAlignment="1" pivotButton="0" quotePrefix="0" xfId="0">
      <alignment horizontal="left" vertical="center"/>
    </xf>
    <xf numFmtId="0" fontId="3" fillId="15" borderId="139" applyAlignment="1" pivotButton="0" quotePrefix="0" xfId="0">
      <alignment horizontal="left" vertical="center"/>
    </xf>
    <xf numFmtId="0" fontId="5" fillId="11" borderId="139" applyAlignment="1" pivotButton="0" quotePrefix="0" xfId="0">
      <alignment horizontal="left" vertical="center"/>
    </xf>
    <xf numFmtId="0" fontId="5" fillId="5" borderId="147" applyAlignment="1" pivotButton="0" quotePrefix="0" xfId="0">
      <alignment horizontal="left" vertical="center"/>
    </xf>
    <xf numFmtId="0" fontId="0" fillId="0" borderId="149" pivotButton="0" quotePrefix="0" xfId="0"/>
    <xf numFmtId="0" fontId="5" fillId="2" borderId="39" applyAlignment="1" pivotButton="0" quotePrefix="0" xfId="0">
      <alignment horizontal="left" vertical="center"/>
    </xf>
    <xf numFmtId="0" fontId="0" fillId="0" borderId="25" pivotButton="0" quotePrefix="0" xfId="0"/>
    <xf numFmtId="0" fontId="34" fillId="8" borderId="4" applyAlignment="1" pivotButton="0" quotePrefix="0" xfId="0">
      <alignment horizontal="left" vertical="center" wrapText="1"/>
    </xf>
    <xf numFmtId="0" fontId="0" fillId="0" borderId="28" pivotButton="0" quotePrefix="0" xfId="0"/>
    <xf numFmtId="0" fontId="34" fillId="13" borderId="4" applyAlignment="1" pivotButton="0" quotePrefix="0" xfId="0">
      <alignment horizontal="left" vertical="center" wrapText="1"/>
    </xf>
    <xf numFmtId="0" fontId="34" fillId="12" borderId="4" applyAlignment="1" pivotButton="0" quotePrefix="0" xfId="0">
      <alignment horizontal="left" vertical="center" wrapText="1"/>
    </xf>
    <xf numFmtId="0" fontId="3" fillId="11" borderId="139" applyAlignment="1" pivotButton="0" quotePrefix="0" xfId="0">
      <alignment horizontal="left" vertical="center" wrapText="1"/>
    </xf>
    <xf numFmtId="0" fontId="37" fillId="2" borderId="39" applyAlignment="1" pivotButton="0" quotePrefix="0" xfId="0">
      <alignment horizontal="center" vertical="center"/>
    </xf>
    <xf numFmtId="0" fontId="3" fillId="16" borderId="40" applyAlignment="1" pivotButton="0" quotePrefix="0" xfId="0">
      <alignment horizontal="left" vertical="center"/>
    </xf>
    <xf numFmtId="0" fontId="0" fillId="0" borderId="30" pivotButton="0" quotePrefix="0" xfId="0"/>
    <xf numFmtId="0" fontId="3" fillId="16" borderId="40" applyAlignment="1" pivotButton="0" quotePrefix="0" xfId="0">
      <alignment horizontal="right" vertical="center"/>
    </xf>
    <xf numFmtId="0" fontId="5" fillId="5" borderId="96" applyAlignment="1" pivotButton="0" quotePrefix="0" xfId="0">
      <alignment horizontal="left" vertical="center"/>
    </xf>
    <xf numFmtId="0" fontId="0" fillId="0" borderId="33" pivotButton="0" quotePrefix="0" xfId="0"/>
    <xf numFmtId="0" fontId="39" fillId="9" borderId="35" applyAlignment="1" pivotButton="0" quotePrefix="0" xfId="0">
      <alignment horizontal="left" vertical="center"/>
    </xf>
    <xf numFmtId="0" fontId="0" fillId="0" borderId="37" pivotButton="0" quotePrefix="0" xfId="0"/>
    <xf numFmtId="0" fontId="38" fillId="9" borderId="35" applyAlignment="1" pivotButton="0" quotePrefix="0" xfId="0">
      <alignment horizontal="left" vertical="center" wrapText="1"/>
    </xf>
    <xf numFmtId="0" fontId="40" fillId="17" borderId="35" applyAlignment="1" pivotButton="0" quotePrefix="0" xfId="0">
      <alignment horizontal="left" vertical="center"/>
    </xf>
    <xf numFmtId="0" fontId="38" fillId="17" borderId="35" applyAlignment="1" pivotButton="0" quotePrefix="0" xfId="0">
      <alignment horizontal="left" vertical="center" wrapText="1"/>
    </xf>
    <xf numFmtId="0" fontId="0" fillId="0" borderId="45" pivotButton="0" quotePrefix="0" xfId="0"/>
    <xf numFmtId="0" fontId="41" fillId="9" borderId="50" applyAlignment="1" pivotButton="0" quotePrefix="0" xfId="0">
      <alignment horizontal="left" vertical="center"/>
    </xf>
    <xf numFmtId="0" fontId="23" fillId="13" borderId="55" applyAlignment="1" pivotButton="0" quotePrefix="0" xfId="0">
      <alignment horizontal="left" vertical="center" wrapText="1"/>
    </xf>
    <xf numFmtId="0" fontId="23" fillId="13" borderId="96" applyAlignment="1" pivotButton="0" quotePrefix="0" xfId="0">
      <alignment horizontal="left" vertical="center" wrapText="1"/>
    </xf>
    <xf numFmtId="0" fontId="44" fillId="18" borderId="50" applyAlignment="1" pivotButton="0" quotePrefix="0" xfId="0">
      <alignment horizontal="left" vertical="center"/>
    </xf>
    <xf numFmtId="164" fontId="8" fillId="4" borderId="50" applyAlignment="1" pivotButton="0" quotePrefix="0" xfId="0">
      <alignment horizontal="right" vertical="center"/>
    </xf>
    <xf numFmtId="164" fontId="45" fillId="18" borderId="50" applyAlignment="1" pivotButton="0" quotePrefix="0" xfId="0">
      <alignment horizontal="right" vertical="center"/>
    </xf>
    <xf numFmtId="164" fontId="46" fillId="18" borderId="50" applyAlignment="1" pivotButton="0" quotePrefix="0" xfId="0">
      <alignment horizontal="right" vertical="center"/>
    </xf>
    <xf numFmtId="168" fontId="40" fillId="4" borderId="50" applyAlignment="1" pivotButton="0" quotePrefix="0" xfId="0">
      <alignment horizontal="right" vertical="center"/>
    </xf>
    <xf numFmtId="0" fontId="16" fillId="7" borderId="158" applyAlignment="1" pivotButton="0" quotePrefix="0" xfId="0">
      <alignment horizontal="left" vertical="center" wrapText="1"/>
    </xf>
    <xf numFmtId="0" fontId="0" fillId="0" borderId="53" pivotButton="0" quotePrefix="0" xfId="0"/>
    <xf numFmtId="0" fontId="31" fillId="5" borderId="96" applyAlignment="1" pivotButton="0" quotePrefix="0" xfId="0">
      <alignment horizontal="left" vertical="center"/>
    </xf>
    <xf numFmtId="0" fontId="53" fillId="12" borderId="50" applyAlignment="1" pivotButton="0" quotePrefix="0" xfId="0">
      <alignment horizontal="left" vertical="center"/>
    </xf>
    <xf numFmtId="0" fontId="55" fillId="2" borderId="39" applyAlignment="1" pivotButton="0" quotePrefix="0" xfId="0">
      <alignment horizontal="left" vertical="center"/>
    </xf>
    <xf numFmtId="0" fontId="56" fillId="5" borderId="152" applyAlignment="1" pivotButton="0" quotePrefix="0" xfId="0">
      <alignment horizontal="left" vertical="center"/>
    </xf>
    <xf numFmtId="0" fontId="0" fillId="0" borderId="57" pivotButton="0" quotePrefix="0" xfId="0"/>
    <xf numFmtId="0" fontId="5" fillId="20" borderId="40" applyAlignment="1" pivotButton="0" quotePrefix="0" xfId="0">
      <alignment horizontal="left" vertical="center"/>
    </xf>
    <xf numFmtId="0" fontId="7" fillId="18" borderId="151" applyAlignment="1" pivotButton="0" quotePrefix="0" xfId="0">
      <alignment horizontal="left" vertical="center"/>
    </xf>
    <xf numFmtId="0" fontId="57" fillId="17" borderId="151" applyAlignment="1" pivotButton="0" quotePrefix="0" xfId="0">
      <alignment horizontal="center" vertical="center"/>
    </xf>
    <xf numFmtId="0" fontId="58" fillId="17" borderId="151" applyAlignment="1" pivotButton="0" quotePrefix="0" xfId="0">
      <alignment horizontal="left" vertical="center"/>
    </xf>
    <xf numFmtId="0" fontId="59" fillId="18" borderId="151" applyAlignment="1" pivotButton="0" quotePrefix="0" xfId="0">
      <alignment horizontal="center" vertical="center"/>
    </xf>
    <xf numFmtId="0" fontId="23" fillId="18" borderId="151" applyAlignment="1" pivotButton="0" quotePrefix="0" xfId="0">
      <alignment horizontal="left" vertical="center"/>
    </xf>
    <xf numFmtId="0" fontId="7" fillId="12" borderId="151" applyAlignment="1" pivotButton="0" quotePrefix="0" xfId="0">
      <alignment horizontal="left" vertical="center"/>
    </xf>
    <xf numFmtId="0" fontId="60" fillId="12" borderId="151" applyAlignment="1" pivotButton="0" quotePrefix="0" xfId="0">
      <alignment horizontal="center" vertical="center"/>
    </xf>
    <xf numFmtId="0" fontId="61" fillId="12" borderId="151" applyAlignment="1" pivotButton="0" quotePrefix="0" xfId="0">
      <alignment horizontal="left" vertical="center"/>
    </xf>
    <xf numFmtId="0" fontId="7" fillId="8" borderId="151" applyAlignment="1" pivotButton="0" quotePrefix="0" xfId="0">
      <alignment horizontal="left" vertical="center"/>
    </xf>
    <xf numFmtId="0" fontId="62" fillId="9" borderId="151" applyAlignment="1" pivotButton="0" quotePrefix="0" xfId="0">
      <alignment horizontal="center" vertical="center"/>
    </xf>
    <xf numFmtId="0" fontId="63" fillId="9" borderId="151" applyAlignment="1" pivotButton="0" quotePrefix="0" xfId="0">
      <alignment horizontal="left" vertical="center"/>
    </xf>
    <xf numFmtId="0" fontId="64" fillId="7" borderId="40" applyAlignment="1" pivotButton="0" quotePrefix="0" xfId="0">
      <alignment horizontal="left" vertical="center" wrapText="1"/>
    </xf>
    <xf numFmtId="0" fontId="5" fillId="5" borderId="152" applyAlignment="1" pivotButton="0" quotePrefix="0" xfId="0">
      <alignment horizontal="left" vertical="center"/>
    </xf>
    <xf numFmtId="0" fontId="65" fillId="8" borderId="151" applyAlignment="1" pivotButton="0" quotePrefix="0" xfId="0">
      <alignment horizontal="left" vertical="center"/>
    </xf>
    <xf numFmtId="0" fontId="65" fillId="17" borderId="151" applyAlignment="1" pivotButton="0" quotePrefix="0" xfId="0">
      <alignment horizontal="left" vertical="center"/>
    </xf>
    <xf numFmtId="0" fontId="65" fillId="9" borderId="151" applyAlignment="1" pivotButton="0" quotePrefix="0" xfId="0">
      <alignment horizontal="left" vertical="center"/>
    </xf>
    <xf numFmtId="0" fontId="66" fillId="8" borderId="96" applyAlignment="1" pivotButton="0" quotePrefix="0" xfId="0">
      <alignment horizontal="left" vertical="center" wrapText="1"/>
    </xf>
    <xf numFmtId="0" fontId="9" fillId="8" borderId="165" applyAlignment="1" pivotButton="0" quotePrefix="0" xfId="0">
      <alignment horizontal="left" vertical="center" wrapText="1"/>
    </xf>
    <xf numFmtId="0" fontId="0" fillId="0" borderId="62" pivotButton="0" quotePrefix="0" xfId="0"/>
    <xf numFmtId="0" fontId="58" fillId="17" borderId="167" applyAlignment="1" pivotButton="0" quotePrefix="0" xfId="0">
      <alignment horizontal="left" vertical="center" wrapText="1"/>
    </xf>
    <xf numFmtId="0" fontId="0" fillId="0" borderId="65" pivotButton="0" quotePrefix="0" xfId="0"/>
    <xf numFmtId="0" fontId="8" fillId="6" borderId="41" applyAlignment="1" pivotButton="0" quotePrefix="0" xfId="0">
      <alignment horizontal="left" vertical="center"/>
    </xf>
    <xf numFmtId="0" fontId="0" fillId="0" borderId="42" pivotButton="0" quotePrefix="0" xfId="0"/>
    <xf numFmtId="0" fontId="11" fillId="9" borderId="41" applyAlignment="1" pivotButton="0" quotePrefix="0" xfId="0">
      <alignment horizontal="left" vertical="center" wrapText="1"/>
    </xf>
    <xf numFmtId="0" fontId="65" fillId="8" borderId="96" applyAlignment="1" pivotButton="0" quotePrefix="0" xfId="0">
      <alignment horizontal="left" vertical="center" wrapText="1"/>
    </xf>
    <xf numFmtId="0" fontId="63" fillId="9" borderId="41" applyAlignment="1" pivotButton="0" quotePrefix="0" xfId="0">
      <alignment horizontal="left" vertical="center" wrapText="1"/>
    </xf>
    <xf numFmtId="0" fontId="9" fillId="8" borderId="169" applyAlignment="1" pivotButton="0" quotePrefix="0" xfId="0">
      <alignment horizontal="left" vertical="center" wrapText="1"/>
    </xf>
    <xf numFmtId="0" fontId="0" fillId="0" borderId="70" pivotButton="0" quotePrefix="0" xfId="0"/>
    <xf numFmtId="0" fontId="17" fillId="2" borderId="39" applyAlignment="1" pivotButton="0" quotePrefix="0" xfId="0">
      <alignment horizontal="left" vertical="center" wrapText="1"/>
    </xf>
    <xf numFmtId="0" fontId="68" fillId="5" borderId="152" applyAlignment="1" pivotButton="0" quotePrefix="0" xfId="0">
      <alignment horizontal="left" vertical="center" wrapText="1"/>
    </xf>
    <xf numFmtId="0" fontId="27" fillId="2" borderId="39" applyAlignment="1" pivotButton="0" quotePrefix="0" xfId="0">
      <alignment horizontal="left" vertical="center"/>
    </xf>
    <xf numFmtId="0" fontId="17" fillId="21" borderId="152" applyAlignment="1" pivotButton="0" quotePrefix="0" xfId="0">
      <alignment horizontal="left" vertical="center" wrapText="1"/>
    </xf>
    <xf numFmtId="0" fontId="5" fillId="20" borderId="158" applyAlignment="1" pivotButton="0" quotePrefix="0" xfId="0">
      <alignment horizontal="left" vertical="center"/>
    </xf>
    <xf numFmtId="0" fontId="69" fillId="18" borderId="151" applyAlignment="1" pivotButton="0" quotePrefix="0" xfId="0">
      <alignment horizontal="left" vertical="center"/>
    </xf>
    <xf numFmtId="0" fontId="6" fillId="18" borderId="151" applyAlignment="1" pivotButton="0" quotePrefix="0" xfId="0">
      <alignment horizontal="left" vertical="center" wrapText="1"/>
    </xf>
    <xf numFmtId="0" fontId="69" fillId="17" borderId="151" applyAlignment="1" pivotButton="0" quotePrefix="0" xfId="0">
      <alignment horizontal="left" vertical="center"/>
    </xf>
    <xf numFmtId="0" fontId="6" fillId="17" borderId="151" applyAlignment="1" pivotButton="0" quotePrefix="0" xfId="0">
      <alignment horizontal="left" vertical="center" wrapText="1"/>
    </xf>
    <xf numFmtId="0" fontId="69" fillId="8" borderId="151" applyAlignment="1" pivotButton="0" quotePrefix="0" xfId="0">
      <alignment horizontal="left" vertical="center"/>
    </xf>
    <xf numFmtId="0" fontId="6" fillId="8" borderId="151" applyAlignment="1" pivotButton="0" quotePrefix="0" xfId="0">
      <alignment horizontal="left" vertical="center" wrapText="1"/>
    </xf>
    <xf numFmtId="0" fontId="69" fillId="9" borderId="151" applyAlignment="1" pivotButton="0" quotePrefix="0" xfId="0">
      <alignment horizontal="left" vertical="center"/>
    </xf>
    <xf numFmtId="0" fontId="6" fillId="9" borderId="151" applyAlignment="1" pivotButton="0" quotePrefix="0" xfId="0">
      <alignment horizontal="left" vertical="center" wrapText="1"/>
    </xf>
    <xf numFmtId="0" fontId="55" fillId="6" borderId="41" applyAlignment="1" pivotButton="0" quotePrefix="0" xfId="0">
      <alignment horizontal="center" vertical="center"/>
    </xf>
    <xf numFmtId="0" fontId="17" fillId="6" borderId="41" applyAlignment="1" pivotButton="0" quotePrefix="0" xfId="0">
      <alignment horizontal="left" vertical="center"/>
    </xf>
    <xf numFmtId="0" fontId="55" fillId="5" borderId="96" applyAlignment="1" pivotButton="0" quotePrefix="0" xfId="0">
      <alignment horizontal="center" vertical="center"/>
    </xf>
    <xf numFmtId="0" fontId="17" fillId="5" borderId="96" applyAlignment="1" pivotButton="0" quotePrefix="0" xfId="0">
      <alignment horizontal="left" vertical="center"/>
    </xf>
    <xf numFmtId="0" fontId="9" fillId="8" borderId="151" applyAlignment="1" pivotButton="0" quotePrefix="0" xfId="0">
      <alignment horizontal="left" vertical="center"/>
    </xf>
    <xf numFmtId="0" fontId="55" fillId="20" borderId="158" applyAlignment="1" pivotButton="0" quotePrefix="0" xfId="0">
      <alignment horizontal="center" vertical="center"/>
    </xf>
    <xf numFmtId="0" fontId="17" fillId="20" borderId="158" applyAlignment="1" pivotButton="0" quotePrefix="0" xfId="0">
      <alignment horizontal="left" vertical="center"/>
    </xf>
    <xf numFmtId="0" fontId="5" fillId="21" borderId="152" applyAlignment="1" pivotButton="0" quotePrefix="0" xfId="0">
      <alignment horizontal="left" vertical="center"/>
    </xf>
    <xf numFmtId="0" fontId="70" fillId="12" borderId="154" applyAlignment="1" pivotButton="0" quotePrefix="0" xfId="0">
      <alignment horizontal="center" vertical="center" wrapText="1"/>
    </xf>
    <xf numFmtId="0" fontId="0" fillId="0" borderId="73" pivotButton="0" quotePrefix="0" xfId="0"/>
    <xf numFmtId="0" fontId="10" fillId="8" borderId="96" applyAlignment="1" pivotButton="0" quotePrefix="0" xfId="0">
      <alignment horizontal="center" vertical="center" wrapText="1"/>
    </xf>
    <xf numFmtId="0" fontId="39" fillId="9" borderId="41" applyAlignment="1" pivotButton="0" quotePrefix="0" xfId="0">
      <alignment horizontal="center" vertical="center" wrapText="1"/>
    </xf>
    <xf numFmtId="0" fontId="69" fillId="7" borderId="151" applyAlignment="1" pivotButton="0" quotePrefix="0" xfId="0">
      <alignment horizontal="left" vertical="center"/>
    </xf>
    <xf numFmtId="0" fontId="58" fillId="7" borderId="151" applyAlignment="1" pivotButton="0" quotePrefix="0" xfId="0">
      <alignment horizontal="left" vertical="center" wrapText="1"/>
    </xf>
    <xf numFmtId="0" fontId="9" fillId="8" borderId="151" applyAlignment="1" pivotButton="0" quotePrefix="0" xfId="0">
      <alignment horizontal="left" vertical="center" wrapText="1"/>
    </xf>
    <xf numFmtId="0" fontId="63" fillId="9" borderId="151" applyAlignment="1" pivotButton="0" quotePrefix="0" xfId="0">
      <alignment horizontal="left" vertical="center" wrapText="1"/>
    </xf>
    <xf numFmtId="0" fontId="71" fillId="18" borderId="151" applyAlignment="1" pivotButton="0" quotePrefix="0" xfId="0">
      <alignment horizontal="left" vertical="center"/>
    </xf>
    <xf numFmtId="0" fontId="38" fillId="18" borderId="151" applyAlignment="1" pivotButton="0" quotePrefix="0" xfId="0">
      <alignment horizontal="left" vertical="center" wrapText="1"/>
    </xf>
    <xf numFmtId="0" fontId="72" fillId="21" borderId="152" applyAlignment="1" pivotButton="0" quotePrefix="0" xfId="0">
      <alignment horizontal="left" vertical="center" wrapText="1"/>
    </xf>
    <xf numFmtId="0" fontId="6" fillId="6" borderId="41" applyAlignment="1" pivotButton="0" quotePrefix="0" xfId="0">
      <alignment horizontal="left" vertical="center"/>
    </xf>
    <xf numFmtId="0" fontId="58" fillId="17" borderId="160" applyAlignment="1" pivotButton="0" quotePrefix="0" xfId="0">
      <alignment horizontal="left" vertical="center"/>
    </xf>
    <xf numFmtId="0" fontId="0" fillId="0" borderId="76" pivotButton="0" quotePrefix="0" xfId="0"/>
    <xf numFmtId="0" fontId="9" fillId="8" borderId="160" applyAlignment="1" pivotButton="0" quotePrefix="0" xfId="0">
      <alignment horizontal="left" vertical="center"/>
    </xf>
    <xf numFmtId="0" fontId="63" fillId="9" borderId="160" applyAlignment="1" pivotButton="0" quotePrefix="0" xfId="0">
      <alignment horizontal="left" vertical="center"/>
    </xf>
    <xf numFmtId="0" fontId="58" fillId="18" borderId="160" applyAlignment="1" pivotButton="0" quotePrefix="0" xfId="0">
      <alignment horizontal="left" vertical="center"/>
    </xf>
    <xf numFmtId="0" fontId="9" fillId="18" borderId="160" applyAlignment="1" pivotButton="0" quotePrefix="0" xfId="0">
      <alignment horizontal="left" vertical="center"/>
    </xf>
    <xf numFmtId="0" fontId="63" fillId="18" borderId="160" applyAlignment="1" pivotButton="0" quotePrefix="0" xfId="0">
      <alignment horizontal="left" vertical="center"/>
    </xf>
    <xf numFmtId="0" fontId="58" fillId="7" borderId="160" applyAlignment="1" pivotButton="0" quotePrefix="0" xfId="0">
      <alignment horizontal="left" vertical="center"/>
    </xf>
    <xf numFmtId="164" fontId="57" fillId="7" borderId="160" applyAlignment="1" pivotButton="0" quotePrefix="0" xfId="0">
      <alignment horizontal="right" vertical="center"/>
    </xf>
    <xf numFmtId="0" fontId="38" fillId="18" borderId="160" applyAlignment="1" pivotButton="0" quotePrefix="0" xfId="0">
      <alignment horizontal="left" vertical="center" wrapText="1"/>
    </xf>
    <xf numFmtId="164" fontId="62" fillId="9" borderId="160" applyAlignment="1" pivotButton="0" quotePrefix="0" xfId="0">
      <alignment horizontal="right" vertical="center"/>
    </xf>
    <xf numFmtId="164" fontId="73" fillId="8" borderId="160" applyAlignment="1" pivotButton="0" quotePrefix="0" xfId="0">
      <alignment horizontal="right" vertical="center"/>
    </xf>
    <xf numFmtId="0" fontId="74" fillId="22" borderId="55" applyAlignment="1" pivotButton="0" quotePrefix="0" xfId="0">
      <alignment horizontal="center" vertical="center"/>
    </xf>
    <xf numFmtId="0" fontId="84" fillId="8" borderId="172" applyAlignment="1" pivotButton="0" quotePrefix="0" xfId="0">
      <alignment horizontal="left" vertical="center" wrapText="1"/>
    </xf>
    <xf numFmtId="0" fontId="0" fillId="0" borderId="81" pivotButton="0" quotePrefix="0" xfId="0"/>
    <xf numFmtId="0" fontId="94" fillId="13" borderId="137" applyAlignment="1" pivotButton="0" quotePrefix="0" xfId="0">
      <alignment horizontal="center" vertical="center"/>
    </xf>
    <xf numFmtId="0" fontId="24" fillId="8" borderId="137" applyAlignment="1" pivotButton="0" quotePrefix="0" xfId="0">
      <alignment horizontal="center" vertical="center"/>
    </xf>
    <xf numFmtId="10" fontId="98" fillId="8" borderId="97" applyAlignment="1" pivotButton="0" quotePrefix="0" xfId="0">
      <alignment horizontal="center" vertical="center"/>
    </xf>
    <xf numFmtId="0" fontId="0" fillId="0" borderId="85" pivotButton="0" quotePrefix="0" xfId="0"/>
    <xf numFmtId="10" fontId="99" fillId="9" borderId="97" applyAlignment="1" pivotButton="0" quotePrefix="0" xfId="0">
      <alignment horizontal="center" vertical="center"/>
    </xf>
    <xf numFmtId="0" fontId="98" fillId="8" borderId="97" applyAlignment="1" pivotButton="0" quotePrefix="0" xfId="0">
      <alignment horizontal="center" vertical="center"/>
    </xf>
    <xf numFmtId="3" fontId="97" fillId="18" borderId="97" applyAlignment="1" pivotButton="0" quotePrefix="0" xfId="0">
      <alignment horizontal="center" vertical="center"/>
    </xf>
    <xf numFmtId="3" fontId="98" fillId="8" borderId="97" applyAlignment="1" pivotButton="0" quotePrefix="0" xfId="0">
      <alignment horizontal="center" vertical="center"/>
    </xf>
    <xf numFmtId="3" fontId="99" fillId="9" borderId="97" applyAlignment="1" pivotButton="0" quotePrefix="0" xfId="0">
      <alignment horizontal="center" vertical="center"/>
    </xf>
    <xf numFmtId="171" fontId="97" fillId="18" borderId="97" applyAlignment="1" pivotButton="0" quotePrefix="0" xfId="0">
      <alignment horizontal="center" vertical="center"/>
    </xf>
    <xf numFmtId="0" fontId="97" fillId="18" borderId="97" applyAlignment="1" pivotButton="0" quotePrefix="0" xfId="0">
      <alignment horizontal="center" vertical="center"/>
    </xf>
    <xf numFmtId="0" fontId="77" fillId="16" borderId="40" applyAlignment="1" pivotButton="0" quotePrefix="0" xfId="0">
      <alignment horizontal="left" vertical="center"/>
    </xf>
    <xf numFmtId="0" fontId="100" fillId="18" borderId="83" applyAlignment="1" pivotButton="0" quotePrefix="0" xfId="0">
      <alignment horizontal="left" vertical="center" wrapText="1"/>
    </xf>
    <xf numFmtId="0" fontId="0" fillId="0" borderId="87" pivotButton="0" quotePrefix="0" xfId="0"/>
    <xf numFmtId="0" fontId="100" fillId="18" borderId="97" applyAlignment="1" pivotButton="0" quotePrefix="0" xfId="0">
      <alignment horizontal="left" vertical="center" wrapText="1"/>
    </xf>
    <xf numFmtId="0" fontId="0" fillId="0" borderId="88" pivotButton="0" quotePrefix="0" xfId="0"/>
    <xf numFmtId="0" fontId="103" fillId="8" borderId="97" applyAlignment="1" pivotButton="0" quotePrefix="0" xfId="0">
      <alignment horizontal="left" vertical="center" wrapText="1"/>
    </xf>
    <xf numFmtId="0" fontId="103" fillId="27" borderId="97" applyAlignment="1" pivotButton="0" quotePrefix="0" xfId="0">
      <alignment horizontal="left" vertical="center" wrapText="1"/>
    </xf>
    <xf numFmtId="0" fontId="106" fillId="17" borderId="97" applyAlignment="1" pivotButton="0" quotePrefix="0" xfId="0">
      <alignment horizontal="left" vertical="center" wrapText="1"/>
    </xf>
    <xf numFmtId="0" fontId="0" fillId="0" borderId="89" pivotButton="0" quotePrefix="0" xfId="0"/>
    <xf numFmtId="0" fontId="109" fillId="2" borderId="55" applyAlignment="1" pivotButton="0" quotePrefix="0" xfId="0">
      <alignment horizontal="center" vertical="center" wrapText="1"/>
    </xf>
    <xf numFmtId="0" fontId="0" fillId="0" borderId="90" pivotButton="0" quotePrefix="0" xfId="0"/>
    <xf numFmtId="0" fontId="0" fillId="0" borderId="91" pivotButton="0" quotePrefix="0" xfId="0"/>
    <xf numFmtId="170" fontId="111" fillId="7" borderId="23" applyAlignment="1" pivotButton="0" quotePrefix="0" xfId="0">
      <alignment horizontal="center" vertical="center"/>
    </xf>
    <xf numFmtId="10" fontId="111" fillId="7" borderId="23" applyAlignment="1" pivotButton="0" quotePrefix="0" xfId="0">
      <alignment horizontal="center" vertical="center"/>
    </xf>
    <xf numFmtId="171" fontId="111" fillId="7" borderId="23" applyAlignment="1" pivotButton="0" quotePrefix="0" xfId="0">
      <alignment horizontal="center" vertical="center"/>
    </xf>
    <xf numFmtId="0" fontId="4" fillId="4" borderId="23" applyAlignment="1" pivotButton="0" quotePrefix="0" xfId="0">
      <alignment horizontal="left" vertical="center" wrapText="1"/>
    </xf>
    <xf numFmtId="166" fontId="111" fillId="7" borderId="23" applyAlignment="1" pivotButton="0" quotePrefix="0" xfId="0">
      <alignment horizontal="center" vertical="center"/>
    </xf>
    <xf numFmtId="172" fontId="112" fillId="9" borderId="23" applyAlignment="1" pivotButton="0" quotePrefix="0" xfId="0">
      <alignment horizontal="center" vertical="center"/>
    </xf>
    <xf numFmtId="170" fontId="112" fillId="9" borderId="23" applyAlignment="1" pivotButton="0" quotePrefix="0" xfId="0">
      <alignment horizontal="center" vertical="center"/>
    </xf>
    <xf numFmtId="0" fontId="106" fillId="17" borderId="23" applyAlignment="1" pivotButton="0" quotePrefix="0" xfId="0">
      <alignment horizontal="left" vertical="center"/>
    </xf>
    <xf numFmtId="170" fontId="115" fillId="17" borderId="23" applyAlignment="1" pivotButton="0" quotePrefix="0" xfId="0">
      <alignment horizontal="right" vertical="center"/>
    </xf>
    <xf numFmtId="0" fontId="119" fillId="2" borderId="39" applyAlignment="1" pivotButton="0" quotePrefix="0" xfId="0">
      <alignment horizontal="center" vertical="center"/>
    </xf>
    <xf numFmtId="0" fontId="121" fillId="0" borderId="94" pivotButton="0" quotePrefix="0" xfId="0"/>
    <xf numFmtId="0" fontId="0" fillId="0" borderId="93" pivotButton="0" quotePrefix="0" xfId="0"/>
    <xf numFmtId="0" fontId="0" fillId="0" borderId="94" pivotButton="0" quotePrefix="0" xfId="0"/>
    <xf numFmtId="0" fontId="121" fillId="0" borderId="95" pivotButton="0" quotePrefix="0" xfId="0"/>
    <xf numFmtId="0" fontId="4" fillId="0" borderId="88" applyAlignment="1" pivotButton="0" quotePrefix="0" xfId="0">
      <alignment vertical="bottom"/>
    </xf>
    <xf numFmtId="0" fontId="85" fillId="2" borderId="98" applyAlignment="1" pivotButton="0" quotePrefix="0" xfId="0">
      <alignment horizontal="left" vertical="center" wrapText="1"/>
    </xf>
    <xf numFmtId="0" fontId="103" fillId="26" borderId="97" applyAlignment="1" pivotButton="0" quotePrefix="0" xfId="0">
      <alignment horizontal="left" vertical="center" wrapText="1"/>
    </xf>
    <xf numFmtId="0" fontId="96" fillId="9" borderId="97" applyAlignment="1" pivotButton="0" quotePrefix="0" xfId="0">
      <alignment horizontal="center" vertical="center"/>
    </xf>
    <xf numFmtId="0" fontId="95" fillId="8" borderId="97" applyAlignment="1" pivotButton="0" quotePrefix="0" xfId="0">
      <alignment horizontal="center" vertical="center"/>
    </xf>
    <xf numFmtId="0" fontId="100" fillId="17" borderId="97" applyAlignment="1" pivotButton="0" quotePrefix="0" xfId="0">
      <alignment horizontal="left" vertical="center"/>
    </xf>
    <xf numFmtId="0" fontId="126" fillId="9" borderId="167" applyAlignment="1" pivotButton="0" quotePrefix="0" xfId="0">
      <alignment horizontal="left" vertical="center"/>
    </xf>
    <xf numFmtId="171" fontId="96" fillId="9" borderId="97" applyAlignment="1" pivotButton="0" quotePrefix="0" xfId="0">
      <alignment horizontal="right" vertical="center"/>
    </xf>
    <xf numFmtId="171" fontId="100" fillId="26" borderId="97" applyAlignment="1" pivotButton="0" quotePrefix="0" xfId="0">
      <alignment horizontal="right" vertical="center"/>
    </xf>
    <xf numFmtId="171" fontId="99" fillId="9" borderId="97" applyAlignment="1" pivotButton="0" quotePrefix="0" xfId="0">
      <alignment horizontal="right" vertical="center"/>
    </xf>
    <xf numFmtId="171" fontId="95" fillId="8" borderId="97" applyAlignment="1" pivotButton="0" quotePrefix="0" xfId="0">
      <alignment horizontal="right" vertical="center"/>
    </xf>
    <xf numFmtId="171" fontId="98" fillId="8" borderId="97" applyAlignment="1" pivotButton="0" quotePrefix="0" xfId="0">
      <alignment horizontal="right" vertical="center"/>
    </xf>
    <xf numFmtId="0" fontId="17" fillId="2" borderId="39" applyAlignment="1" pivotButton="0" quotePrefix="0" xfId="0">
      <alignment horizontal="left" vertical="center"/>
    </xf>
    <xf numFmtId="0" fontId="56" fillId="21" borderId="152" applyAlignment="1" pivotButton="0" quotePrefix="0" xfId="0">
      <alignment horizontal="left" vertical="center" wrapText="1"/>
    </xf>
    <xf numFmtId="0" fontId="31" fillId="20" borderId="158" applyAlignment="1" pivotButton="0" quotePrefix="0" xfId="0">
      <alignment horizontal="left" vertical="center"/>
    </xf>
    <xf numFmtId="0" fontId="31" fillId="20" borderId="158" applyAlignment="1" pivotButton="0" quotePrefix="0" xfId="0">
      <alignment horizontal="center" vertical="center"/>
    </xf>
    <xf numFmtId="0" fontId="69" fillId="8" borderId="160" applyAlignment="1" pivotButton="0" quotePrefix="0" xfId="0">
      <alignment horizontal="left" vertical="center"/>
    </xf>
    <xf numFmtId="164" fontId="6" fillId="8" borderId="160" applyAlignment="1" pivotButton="0" quotePrefix="0" xfId="0">
      <alignment horizontal="right" vertical="center"/>
    </xf>
    <xf numFmtId="0" fontId="69" fillId="18" borderId="160" applyAlignment="1" pivotButton="0" quotePrefix="0" xfId="0">
      <alignment horizontal="left" vertical="center"/>
    </xf>
    <xf numFmtId="164" fontId="6" fillId="18" borderId="160" applyAlignment="1" pivotButton="0" quotePrefix="0" xfId="0">
      <alignment horizontal="right" vertical="center"/>
    </xf>
    <xf numFmtId="164" fontId="17" fillId="2" borderId="39" applyAlignment="1" pivotButton="0" quotePrefix="0" xfId="0">
      <alignment horizontal="right" vertical="center"/>
    </xf>
    <xf numFmtId="164" fontId="55" fillId="2" borderId="39" applyAlignment="1" pivotButton="0" quotePrefix="0" xfId="0">
      <alignment horizontal="right" vertical="center"/>
    </xf>
    <xf numFmtId="0" fontId="31" fillId="21" borderId="152" applyAlignment="1" pivotButton="0" quotePrefix="0" xfId="0">
      <alignment horizontal="left" vertical="center"/>
    </xf>
    <xf numFmtId="0" fontId="11" fillId="9" borderId="160" applyAlignment="1" pivotButton="0" quotePrefix="0" xfId="0">
      <alignment horizontal="left" vertical="center"/>
    </xf>
    <xf numFmtId="0" fontId="65" fillId="8" borderId="160" applyAlignment="1" pivotButton="0" quotePrefix="0" xfId="0">
      <alignment horizontal="left" vertical="center"/>
    </xf>
    <xf numFmtId="164" fontId="10" fillId="8" borderId="160" applyAlignment="1" pivotButton="0" quotePrefix="0" xfId="0">
      <alignment horizontal="right" vertical="center"/>
    </xf>
    <xf numFmtId="0" fontId="61" fillId="12" borderId="160" applyAlignment="1" pivotButton="0" quotePrefix="0" xfId="0">
      <alignment horizontal="left" vertical="center"/>
    </xf>
    <xf numFmtId="164" fontId="70" fillId="12" borderId="160" applyAlignment="1" pivotButton="0" quotePrefix="0" xfId="0">
      <alignment horizontal="right" vertical="center"/>
    </xf>
    <xf numFmtId="164" fontId="39" fillId="9" borderId="160" applyAlignment="1" pivotButton="0" quotePrefix="0" xfId="0">
      <alignment horizontal="right" vertical="center"/>
    </xf>
    <xf numFmtId="0" fontId="38" fillId="9" borderId="160" applyAlignment="1" pivotButton="0" quotePrefix="0" xfId="0">
      <alignment horizontal="left" vertical="center" wrapText="1"/>
    </xf>
    <xf numFmtId="0" fontId="38" fillId="8" borderId="160" applyAlignment="1" pivotButton="0" quotePrefix="0" xfId="0">
      <alignment horizontal="left" vertical="center" wrapText="1"/>
    </xf>
    <xf numFmtId="0" fontId="71" fillId="18" borderId="160" applyAlignment="1" pivotButton="0" quotePrefix="0" xfId="0">
      <alignment horizontal="left" vertical="center"/>
    </xf>
    <xf numFmtId="0" fontId="5" fillId="2" borderId="39" applyAlignment="1" pivotButton="0" quotePrefix="0" xfId="0">
      <alignment horizontal="left" vertical="center" wrapText="1"/>
    </xf>
    <xf numFmtId="0" fontId="0" fillId="0" borderId="100" pivotButton="0" quotePrefix="0" xfId="0"/>
    <xf numFmtId="0" fontId="0" fillId="0" borderId="101" pivotButton="0" quotePrefix="0" xfId="0"/>
    <xf numFmtId="0" fontId="110" fillId="16" borderId="82" applyAlignment="1" pivotButton="0" quotePrefix="0" xfId="0">
      <alignment horizontal="left" vertical="top" wrapText="1"/>
    </xf>
    <xf numFmtId="0" fontId="132" fillId="7" borderId="23" applyAlignment="1" pivotButton="0" quotePrefix="0" xfId="0">
      <alignment horizontal="left" vertical="top" wrapText="1"/>
    </xf>
    <xf numFmtId="170" fontId="110" fillId="16" borderId="23" applyAlignment="1" pivotButton="0" quotePrefix="0" xfId="0">
      <alignment horizontal="center" vertical="center"/>
    </xf>
    <xf numFmtId="0" fontId="0" fillId="0" borderId="105" pivotButton="0" quotePrefix="0" xfId="0"/>
    <xf numFmtId="0" fontId="0" fillId="0" borderId="106" pivotButton="0" quotePrefix="0" xfId="0"/>
    <xf numFmtId="0" fontId="110" fillId="16" borderId="23" applyAlignment="1" pivotButton="0" quotePrefix="0" xfId="0">
      <alignment horizontal="center" vertical="center"/>
    </xf>
    <xf numFmtId="0" fontId="74" fillId="16" borderId="40" applyAlignment="1" pivotButton="0" quotePrefix="0" xfId="0">
      <alignment horizontal="left" vertical="center"/>
    </xf>
    <xf numFmtId="0" fontId="109" fillId="15" borderId="55" applyAlignment="1" pivotButton="0" quotePrefix="0" xfId="0">
      <alignment horizontal="center" vertical="center" wrapText="1"/>
    </xf>
    <xf numFmtId="0" fontId="110" fillId="15" borderId="55" applyAlignment="1" pivotButton="0" quotePrefix="0" xfId="0">
      <alignment horizontal="left" vertical="center"/>
    </xf>
    <xf numFmtId="10" fontId="145" fillId="10" borderId="23" applyAlignment="1" pivotButton="0" quotePrefix="0" xfId="0">
      <alignment horizontal="center" vertical="center"/>
    </xf>
    <xf numFmtId="0" fontId="145" fillId="8" borderId="23" applyAlignment="1" pivotButton="0" quotePrefix="0" xfId="0">
      <alignment horizontal="center" vertical="center"/>
    </xf>
    <xf numFmtId="0" fontId="109" fillId="34" borderId="55" applyAlignment="1" pivotButton="0" quotePrefix="0" xfId="0">
      <alignment horizontal="center" vertical="center" wrapText="1"/>
    </xf>
    <xf numFmtId="0" fontId="74" fillId="34" borderId="55" applyAlignment="1" pivotButton="0" quotePrefix="0" xfId="0">
      <alignment horizontal="center" vertical="center"/>
    </xf>
    <xf numFmtId="0" fontId="0" fillId="0" borderId="109" pivotButton="0" quotePrefix="0" xfId="0"/>
    <xf numFmtId="0" fontId="0" fillId="0" borderId="110" pivotButton="0" quotePrefix="0" xfId="0"/>
    <xf numFmtId="0" fontId="152" fillId="35" borderId="108" applyAlignment="1" pivotButton="0" quotePrefix="0" xfId="0">
      <alignment horizontal="center" vertical="center" wrapText="1"/>
    </xf>
    <xf numFmtId="0" fontId="0" fillId="0" borderId="114" pivotButton="0" quotePrefix="0" xfId="0"/>
    <xf numFmtId="0" fontId="0" fillId="0" borderId="115" pivotButton="0" quotePrefix="0" xfId="0"/>
    <xf numFmtId="0" fontId="149" fillId="35" borderId="55" applyAlignment="1" pivotButton="0" quotePrefix="0" xfId="0">
      <alignment horizontal="left" vertical="top" wrapText="1"/>
    </xf>
    <xf numFmtId="0" fontId="74" fillId="30" borderId="102" applyAlignment="1" pivotButton="0" quotePrefix="0" xfId="0">
      <alignment horizontal="center" vertical="center" wrapText="1"/>
    </xf>
    <xf numFmtId="0" fontId="74" fillId="31" borderId="102" applyAlignment="1" pivotButton="0" quotePrefix="0" xfId="0">
      <alignment horizontal="center" vertical="center" wrapText="1"/>
    </xf>
    <xf numFmtId="171" fontId="83" fillId="32" borderId="102" applyAlignment="1" pivotButton="0" quotePrefix="0" xfId="0">
      <alignment horizontal="center" vertical="center"/>
    </xf>
    <xf numFmtId="171" fontId="83" fillId="25" borderId="102" applyAlignment="1" pivotButton="0" quotePrefix="0" xfId="0">
      <alignment horizontal="center" vertical="center"/>
    </xf>
    <xf numFmtId="171" fontId="83" fillId="33" borderId="102" applyAlignment="1" pivotButton="0" quotePrefix="0" xfId="0">
      <alignment horizontal="center" vertical="center"/>
    </xf>
    <xf numFmtId="171" fontId="78" fillId="30" borderId="102" applyAlignment="1" pivotButton="0" quotePrefix="0" xfId="0">
      <alignment horizontal="center" vertical="center"/>
    </xf>
    <xf numFmtId="171" fontId="78" fillId="23" borderId="102" applyAlignment="1" pivotButton="0" quotePrefix="0" xfId="0">
      <alignment horizontal="center" vertical="center"/>
    </xf>
    <xf numFmtId="171" fontId="78" fillId="31" borderId="102" applyAlignment="1" pivotButton="0" quotePrefix="0" xfId="0">
      <alignment horizontal="center" vertical="center"/>
    </xf>
    <xf numFmtId="171" fontId="131" fillId="32" borderId="102" applyAlignment="1" pivotButton="0" quotePrefix="0" xfId="0">
      <alignment horizontal="center" vertical="center"/>
    </xf>
    <xf numFmtId="171" fontId="131" fillId="25" borderId="102" applyAlignment="1" pivotButton="0" quotePrefix="0" xfId="0">
      <alignment horizontal="center" vertical="center"/>
    </xf>
    <xf numFmtId="171" fontId="131" fillId="33" borderId="102" applyAlignment="1" pivotButton="0" quotePrefix="0" xfId="0">
      <alignment horizontal="center" vertical="center"/>
    </xf>
    <xf numFmtId="0" fontId="109" fillId="2" borderId="92" applyAlignment="1" pivotButton="0" quotePrefix="0" xfId="0">
      <alignment horizontal="center" vertical="center"/>
    </xf>
    <xf numFmtId="0" fontId="77" fillId="16" borderId="82" applyAlignment="1" pivotButton="0" quotePrefix="0" xfId="0">
      <alignment horizontal="center" vertical="center"/>
    </xf>
    <xf numFmtId="0" fontId="110" fillId="5" borderId="103" applyAlignment="1" pivotButton="0" quotePrefix="0" xfId="0">
      <alignment horizontal="left" vertical="center"/>
    </xf>
    <xf numFmtId="0" fontId="0" fillId="0" borderId="116" pivotButton="0" quotePrefix="0" xfId="0"/>
    <xf numFmtId="0" fontId="138" fillId="8" borderId="83" applyAlignment="1" pivotButton="0" quotePrefix="0" xfId="0">
      <alignment horizontal="left" vertical="center" wrapText="1"/>
    </xf>
    <xf numFmtId="0" fontId="156" fillId="27" borderId="83" applyAlignment="1" pivotButton="0" quotePrefix="0" xfId="0">
      <alignment horizontal="left" vertical="center" wrapText="1"/>
    </xf>
    <xf numFmtId="0" fontId="138" fillId="25" borderId="83" applyAlignment="1" pivotButton="0" quotePrefix="0" xfId="0">
      <alignment horizontal="left" vertical="center" wrapText="1"/>
    </xf>
    <xf numFmtId="0" fontId="77" fillId="6" borderId="14" applyAlignment="1" pivotButton="0" quotePrefix="0" xfId="0">
      <alignment horizontal="left" vertical="center"/>
    </xf>
    <xf numFmtId="0" fontId="0" fillId="0" borderId="118" pivotButton="0" quotePrefix="0" xfId="0"/>
    <xf numFmtId="0" fontId="144" fillId="4" borderId="83" applyAlignment="1" pivotButton="0" quotePrefix="0" xfId="0">
      <alignment horizontal="left" vertical="center" wrapText="1"/>
    </xf>
    <xf numFmtId="0" fontId="88" fillId="16" borderId="82" applyAlignment="1" pivotButton="0" quotePrefix="0" xfId="0">
      <alignment horizontal="left" vertical="center"/>
    </xf>
    <xf numFmtId="0" fontId="78" fillId="2" borderId="92" applyAlignment="1" pivotButton="0" quotePrefix="0" xfId="0">
      <alignment horizontal="left" vertical="center"/>
    </xf>
    <xf numFmtId="178" fontId="156" fillId="4" borderId="83" applyAlignment="1" pivotButton="0" quotePrefix="0" xfId="0">
      <alignment horizontal="left" vertical="center" wrapText="1"/>
    </xf>
    <xf numFmtId="166" fontId="156" fillId="4" borderId="83" applyAlignment="1" pivotButton="0" quotePrefix="0" xfId="0">
      <alignment horizontal="left" vertical="center" wrapText="1"/>
    </xf>
    <xf numFmtId="164" fontId="156" fillId="4" borderId="83" applyAlignment="1" pivotButton="0" quotePrefix="0" xfId="0">
      <alignment horizontal="left" vertical="center" wrapText="1"/>
    </xf>
    <xf numFmtId="164" fontId="138" fillId="25" borderId="83" applyAlignment="1" pivotButton="0" quotePrefix="0" xfId="0">
      <alignment horizontal="left" vertical="center" wrapText="1"/>
    </xf>
    <xf numFmtId="3" fontId="138" fillId="25" borderId="83" applyAlignment="1" pivotButton="0" quotePrefix="0" xfId="0">
      <alignment horizontal="left" vertical="center" wrapText="1"/>
    </xf>
    <xf numFmtId="179" fontId="156" fillId="4" borderId="83" applyAlignment="1" pivotButton="0" quotePrefix="0" xfId="0">
      <alignment horizontal="left" vertical="center" wrapText="1"/>
    </xf>
    <xf numFmtId="164" fontId="100" fillId="17" borderId="83" applyAlignment="1" pivotButton="0" quotePrefix="0" xfId="0">
      <alignment horizontal="center" vertical="center"/>
    </xf>
    <xf numFmtId="0" fontId="159" fillId="4" borderId="83" applyAlignment="1" pivotButton="0" quotePrefix="0" xfId="0">
      <alignment horizontal="left" vertical="center" wrapText="1"/>
    </xf>
    <xf numFmtId="2" fontId="100" fillId="17" borderId="83" applyAlignment="1" pivotButton="0" quotePrefix="0" xfId="0">
      <alignment horizontal="center" vertical="center"/>
    </xf>
    <xf numFmtId="168" fontId="100" fillId="17" borderId="83" applyAlignment="1" pivotButton="0" quotePrefix="0" xfId="0">
      <alignment horizontal="center" vertical="center"/>
    </xf>
    <xf numFmtId="166" fontId="100" fillId="17" borderId="83" applyAlignment="1" pivotButton="0" quotePrefix="0" xfId="0">
      <alignment horizontal="center" vertical="center"/>
    </xf>
    <xf numFmtId="9" fontId="100" fillId="17" borderId="83" applyAlignment="1" pivotButton="0" quotePrefix="0" xfId="0">
      <alignment horizontal="center" vertical="center"/>
    </xf>
    <xf numFmtId="10" fontId="100" fillId="17" borderId="83" applyAlignment="1" pivotButton="0" quotePrefix="0" xfId="0">
      <alignment horizontal="center" vertical="center"/>
    </xf>
    <xf numFmtId="0" fontId="78" fillId="5" borderId="103" applyAlignment="1" pivotButton="0" quotePrefix="0" xfId="0">
      <alignment horizontal="left" vertical="center"/>
    </xf>
    <xf numFmtId="179" fontId="100" fillId="17" borderId="83" applyAlignment="1" pivotButton="0" quotePrefix="0" xfId="0">
      <alignment horizontal="center" vertical="center"/>
    </xf>
    <xf numFmtId="3" fontId="100" fillId="17" borderId="83" applyAlignment="1" pivotButton="0" quotePrefix="0" xfId="0">
      <alignment horizontal="center" vertical="center"/>
    </xf>
    <xf numFmtId="3" fontId="98" fillId="25" borderId="117" applyAlignment="1" pivotButton="0" quotePrefix="0" xfId="0">
      <alignment horizontal="center" vertical="center"/>
    </xf>
    <xf numFmtId="0" fontId="0" fillId="0" borderId="120" pivotButton="0" quotePrefix="0" xfId="0"/>
    <xf numFmtId="0" fontId="159" fillId="8" borderId="83" applyAlignment="1" pivotButton="0" quotePrefix="0" xfId="0">
      <alignment horizontal="left" vertical="center" wrapText="1"/>
    </xf>
    <xf numFmtId="164" fontId="98" fillId="25" borderId="117" applyAlignment="1" pivotButton="0" quotePrefix="0" xfId="0">
      <alignment horizontal="center" vertical="center"/>
    </xf>
    <xf numFmtId="178" fontId="100" fillId="17" borderId="83" applyAlignment="1" pivotButton="0" quotePrefix="0" xfId="0">
      <alignment horizontal="center" vertical="center"/>
    </xf>
    <xf numFmtId="180" fontId="100" fillId="17" borderId="83" applyAlignment="1" pivotButton="0" quotePrefix="0" xfId="0">
      <alignment horizontal="center" vertical="center"/>
    </xf>
    <xf numFmtId="165" fontId="98" fillId="25" borderId="117" applyAlignment="1" pivotButton="0" quotePrefix="0" xfId="0">
      <alignment horizontal="center" vertical="center"/>
    </xf>
    <xf numFmtId="0" fontId="0" fillId="0" borderId="123" pivotButton="0" quotePrefix="0" xfId="0"/>
    <xf numFmtId="0" fontId="75" fillId="2" borderId="55" applyAlignment="1" pivotButton="0" quotePrefix="0" xfId="0">
      <alignment horizontal="center" vertical="center" wrapText="1"/>
    </xf>
    <xf numFmtId="0" fontId="119" fillId="43" borderId="193" applyAlignment="1" pivotButton="0" quotePrefix="0" xfId="0">
      <alignment horizontal="center" vertical="center"/>
    </xf>
    <xf numFmtId="0" fontId="0" fillId="0" borderId="129" pivotButton="0" quotePrefix="0" xfId="0"/>
    <xf numFmtId="0" fontId="56" fillId="21" borderId="152" applyAlignment="1" pivotButton="0" quotePrefix="0" xfId="0">
      <alignment horizontal="left" vertical="center"/>
    </xf>
    <xf numFmtId="0" fontId="11" fillId="19" borderId="41" applyAlignment="1" pivotButton="0" quotePrefix="0" xfId="0">
      <alignment horizontal="left" vertical="center" wrapText="1"/>
    </xf>
    <xf numFmtId="0" fontId="5" fillId="30" borderId="195" applyAlignment="1" pivotButton="0" quotePrefix="0" xfId="0">
      <alignment horizontal="left" vertical="center"/>
    </xf>
    <xf numFmtId="0" fontId="0" fillId="0" borderId="197" pivotButton="0" quotePrefix="0" xfId="0"/>
    <xf numFmtId="0" fontId="5" fillId="6" borderId="141" applyAlignment="1" pivotButton="0" quotePrefix="0" xfId="0">
      <alignment horizontal="left" vertical="center"/>
    </xf>
    <xf numFmtId="0" fontId="174" fillId="8" borderId="160" applyAlignment="1" pivotButton="0" quotePrefix="0" xfId="0">
      <alignment horizontal="left" vertical="center" wrapText="1"/>
    </xf>
    <xf numFmtId="0" fontId="174" fillId="13" borderId="160" applyAlignment="1" pivotButton="0" quotePrefix="0" xfId="0">
      <alignment horizontal="left" vertical="center" wrapText="1"/>
    </xf>
    <xf numFmtId="0" fontId="179" fillId="32" borderId="97" applyAlignment="1" pivotButton="0" quotePrefix="0" xfId="0">
      <alignment horizontal="left" vertical="center" wrapText="1"/>
    </xf>
    <xf numFmtId="0" fontId="17" fillId="43" borderId="193" applyAlignment="1" pivotButton="0" quotePrefix="0" xfId="0">
      <alignment horizontal="left" vertical="center"/>
    </xf>
    <xf numFmtId="0" fontId="31" fillId="43" borderId="193" applyAlignment="1" pivotButton="0" quotePrefix="0" xfId="0">
      <alignment horizontal="left" vertical="center"/>
    </xf>
    <xf numFmtId="0" fontId="31" fillId="6" borderId="141" applyAlignment="1" pivotButton="0" quotePrefix="0" xfId="0">
      <alignment horizontal="left" vertical="center"/>
    </xf>
    <xf numFmtId="0" fontId="181" fillId="19" borderId="160" applyAlignment="1" pivotButton="0" quotePrefix="0" xfId="0">
      <alignment horizontal="left" vertical="center"/>
    </xf>
    <xf numFmtId="0" fontId="182" fillId="35" borderId="160" applyAlignment="1" pivotButton="0" quotePrefix="0" xfId="0">
      <alignment horizontal="left" vertical="center"/>
    </xf>
    <xf numFmtId="0" fontId="183" fillId="2" borderId="55" applyAlignment="1" pivotButton="0" quotePrefix="0" xfId="0">
      <alignment horizontal="center" vertical="center"/>
    </xf>
    <xf numFmtId="0" fontId="77" fillId="16" borderId="55" applyAlignment="1" pivotButton="0" quotePrefix="0" xfId="0">
      <alignment horizontal="center" vertical="center"/>
    </xf>
    <xf numFmtId="0" fontId="183" fillId="31" borderId="55" applyAlignment="1" pivotButton="0" quotePrefix="0" xfId="0">
      <alignment horizontal="center" vertical="center"/>
    </xf>
    <xf numFmtId="0" fontId="110" fillId="5" borderId="55" applyAlignment="1" pivotButton="0" quotePrefix="0" xfId="0">
      <alignment horizontal="left" vertical="center"/>
    </xf>
    <xf numFmtId="171" fontId="106" fillId="17" borderId="83" applyAlignment="1" pivotButton="0" quotePrefix="0" xfId="0">
      <alignment horizontal="center" vertical="center"/>
    </xf>
    <xf numFmtId="0" fontId="106" fillId="17" borderId="83" applyAlignment="1" pivotButton="0" quotePrefix="0" xfId="0">
      <alignment horizontal="center" vertical="center"/>
    </xf>
    <xf numFmtId="170" fontId="106" fillId="17" borderId="83" applyAlignment="1" pivotButton="0" quotePrefix="0" xfId="0">
      <alignment horizontal="center" vertical="center"/>
    </xf>
    <xf numFmtId="0" fontId="74" fillId="2" borderId="82" applyAlignment="1" pivotButton="0" quotePrefix="0" xfId="0">
      <alignment horizontal="center" vertical="center"/>
    </xf>
    <xf numFmtId="170" fontId="184" fillId="32" borderId="83" applyAlignment="1" pivotButton="0" quotePrefix="0" xfId="0">
      <alignment horizontal="center" vertical="center"/>
    </xf>
    <xf numFmtId="170" fontId="97" fillId="8" borderId="83" applyAlignment="1" pivotButton="0" quotePrefix="0" xfId="0">
      <alignment horizontal="center" vertical="center"/>
    </xf>
    <xf numFmtId="170" fontId="185" fillId="8" borderId="83" applyAlignment="1" pivotButton="0" quotePrefix="0" xfId="0">
      <alignment horizontal="center" vertical="center"/>
    </xf>
    <xf numFmtId="170" fontId="98" fillId="25" borderId="117" applyAlignment="1" pivotButton="0" quotePrefix="0" xfId="0">
      <alignment horizontal="center" vertical="center"/>
    </xf>
    <xf numFmtId="0" fontId="0" fillId="0" borderId="133" pivotButton="0" quotePrefix="0" xfId="0"/>
    <xf numFmtId="166" fontId="185" fillId="8" borderId="83" applyAlignment="1" pivotButton="0" quotePrefix="0" xfId="0">
      <alignment horizontal="center" vertical="center"/>
    </xf>
    <xf numFmtId="166" fontId="98" fillId="25" borderId="117" applyAlignment="1" pivotButton="0" quotePrefix="0" xfId="0">
      <alignment horizontal="center" vertical="center"/>
    </xf>
    <xf numFmtId="164" fontId="111" fillId="17" borderId="83" applyAlignment="1" pivotButton="0" quotePrefix="0" xfId="0">
      <alignment horizontal="center" vertical="center"/>
    </xf>
    <xf numFmtId="10" fontId="111" fillId="17" borderId="83" applyAlignment="1" pivotButton="0" quotePrefix="0" xfId="0">
      <alignment horizontal="center" vertical="center"/>
    </xf>
    <xf numFmtId="170" fontId="111" fillId="17" borderId="83" applyAlignment="1" pivotButton="0" quotePrefix="0" xfId="0">
      <alignment horizontal="center" vertical="center"/>
    </xf>
    <xf numFmtId="166" fontId="190" fillId="25" borderId="117" applyAlignment="1" pivotButton="0" quotePrefix="0" xfId="0">
      <alignment horizontal="center" vertical="center"/>
    </xf>
    <xf numFmtId="167" fontId="111" fillId="17" borderId="83" applyAlignment="1" pivotButton="0" quotePrefix="0" xfId="0">
      <alignment horizontal="center" vertical="center"/>
    </xf>
    <xf numFmtId="169" fontId="190" fillId="25" borderId="117" applyAlignment="1" pivotButton="0" quotePrefix="0" xfId="0">
      <alignment horizontal="center" vertical="center"/>
    </xf>
    <xf numFmtId="0" fontId="191" fillId="5" borderId="55" applyAlignment="1" pivotButton="0" quotePrefix="0" xfId="0">
      <alignment horizontal="center" vertical="center"/>
    </xf>
    <xf numFmtId="0" fontId="87" fillId="31" borderId="55" applyAlignment="1" pivotButton="0" quotePrefix="0" xfId="0">
      <alignment horizontal="center" vertical="center"/>
    </xf>
    <xf numFmtId="0" fontId="78" fillId="23" borderId="117" applyAlignment="1" pivotButton="0" quotePrefix="0" xfId="0">
      <alignment horizontal="left" vertical="center"/>
    </xf>
    <xf numFmtId="0" fontId="78" fillId="16" borderId="82" applyAlignment="1" pivotButton="0" quotePrefix="0" xfId="0">
      <alignment horizontal="left" vertical="center"/>
    </xf>
    <xf numFmtId="0" fontId="106" fillId="32" borderId="46" applyAlignment="1" pivotButton="0" quotePrefix="0" xfId="0">
      <alignment horizontal="left" vertical="center"/>
    </xf>
    <xf numFmtId="0" fontId="0" fillId="0" borderId="136" pivotButton="0" quotePrefix="0" xfId="0"/>
    <xf numFmtId="0" fontId="89" fillId="2" borderId="92" applyAlignment="1" pivotButton="0" quotePrefix="0" xfId="0">
      <alignment horizontal="left" vertical="center"/>
    </xf>
    <xf numFmtId="0" fontId="109" fillId="5" borderId="55" applyAlignment="1" pivotButton="0" quotePrefix="0" xfId="0">
      <alignment horizontal="center" vertical="center" wrapText="1"/>
    </xf>
    <xf numFmtId="0" fontId="110" fillId="23" borderId="55" applyAlignment="1" pivotButton="0" quotePrefix="0" xfId="0">
      <alignment horizontal="left" vertical="center"/>
    </xf>
    <xf numFmtId="0" fontId="77" fillId="5" borderId="55" applyAlignment="1" pivotButton="0" quotePrefix="0" xfId="0">
      <alignment horizontal="left" vertical="top" wrapText="1"/>
    </xf>
    <xf numFmtId="0" fontId="91" fillId="8" borderId="23" applyAlignment="1" pivotButton="0" quotePrefix="0" xfId="0">
      <alignment horizontal="left" vertical="top" wrapText="1"/>
    </xf>
    <xf numFmtId="0" fontId="91" fillId="8" borderId="23" applyAlignment="1" pivotButton="0" quotePrefix="0" xfId="0">
      <alignment horizontal="left" vertical="center"/>
    </xf>
    <xf numFmtId="0" fontId="74" fillId="5" borderId="96" applyAlignment="1" pivotButton="0" quotePrefix="0" xfId="0">
      <alignment horizontal="left" vertical="center"/>
    </xf>
    <xf numFmtId="0" fontId="83" fillId="8" borderId="102" applyAlignment="1" pivotButton="0" quotePrefix="0" xfId="0">
      <alignment horizontal="left" vertical="center"/>
    </xf>
    <xf numFmtId="166" fontId="80" fillId="8" borderId="23" applyAlignment="1" pivotButton="0" quotePrefix="0" xfId="0">
      <alignment horizontal="right" vertical="center"/>
    </xf>
    <xf numFmtId="0" fontId="159" fillId="8" borderId="102" applyAlignment="1" pivotButton="0" quotePrefix="0" xfId="0">
      <alignment horizontal="left" vertical="top" wrapText="1"/>
    </xf>
    <xf numFmtId="0" fontId="83" fillId="4" borderId="102" applyAlignment="1" pivotButton="0" quotePrefix="0" xfId="0">
      <alignment horizontal="left" vertical="center"/>
    </xf>
    <xf numFmtId="0" fontId="159" fillId="4" borderId="102" applyAlignment="1" pivotButton="0" quotePrefix="0" xfId="0">
      <alignment horizontal="left" vertical="top" wrapText="1"/>
    </xf>
    <xf numFmtId="166" fontId="85" fillId="23" borderId="23" applyAlignment="1" pivotButton="0" quotePrefix="0" xfId="0">
      <alignment horizontal="right" vertical="center"/>
    </xf>
    <xf numFmtId="0" fontId="88" fillId="23" borderId="102" applyAlignment="1" pivotButton="0" quotePrefix="0" xfId="0">
      <alignment horizontal="left" vertical="top" wrapText="1"/>
    </xf>
    <xf numFmtId="0" fontId="98" fillId="8" borderId="102" applyAlignment="1" pivotButton="0" quotePrefix="0" xfId="0">
      <alignment horizontal="left" vertical="center"/>
    </xf>
    <xf numFmtId="170" fontId="199" fillId="8" borderId="102" applyAlignment="1" pivotButton="0" quotePrefix="0" xfId="0">
      <alignment horizontal="right" vertical="center"/>
    </xf>
    <xf numFmtId="0" fontId="198" fillId="8" borderId="102" applyAlignment="1" pivotButton="0" quotePrefix="0" xfId="0">
      <alignment horizontal="right" vertical="center"/>
    </xf>
    <xf numFmtId="0" fontId="144" fillId="8" borderId="102" applyAlignment="1" pivotButton="0" quotePrefix="0" xfId="0">
      <alignment horizontal="left" vertical="center"/>
    </xf>
    <xf numFmtId="170" fontId="154" fillId="4" borderId="23" applyAlignment="1" pivotButton="0" quotePrefix="0" xfId="0">
      <alignment horizontal="right" vertical="center"/>
    </xf>
    <xf numFmtId="0" fontId="144" fillId="4" borderId="102" applyAlignment="1" pivotButton="0" quotePrefix="0" xfId="0">
      <alignment horizontal="left" vertical="center"/>
    </xf>
    <xf numFmtId="0" fontId="83" fillId="23" borderId="102" applyAlignment="1" pivotButton="0" quotePrefix="0" xfId="0">
      <alignment horizontal="left" vertical="center"/>
    </xf>
    <xf numFmtId="0" fontId="88" fillId="23" borderId="102" applyAlignment="1" pivotButton="0" quotePrefix="0" xfId="0">
      <alignment horizontal="left" vertical="center"/>
    </xf>
    <xf numFmtId="0" fontId="98" fillId="8" borderId="55" applyAlignment="1" pivotButton="0" quotePrefix="0" xfId="0">
      <alignment horizontal="left" vertical="center"/>
    </xf>
    <xf numFmtId="0" fontId="87" fillId="2" borderId="55" applyAlignment="1" pivotButton="0" quotePrefix="0" xfId="0">
      <alignment horizontal="center" vertical="center"/>
    </xf>
  </cellXfs>
  <cellStyles count="1">
    <cellStyle name="Normal" xfId="0" builtinId="0"/>
  </cellStyles>
  <dxfs count="11">
    <dxf>
      <font>
        <name val="Arial"/>
        <b val="1"/>
        <color rgb="FFFFFFFF"/>
        <sz val="9"/>
      </font>
      <fill>
        <patternFill patternType="solid">
          <fgColor rgb="FFC62828"/>
          <bgColor rgb="FFC62828"/>
        </patternFill>
      </fill>
      <border/>
    </dxf>
    <dxf>
      <font>
        <name val="Arial"/>
        <b val="1"/>
        <color rgb="FFFFFFFF"/>
        <sz val="9"/>
      </font>
      <fill>
        <patternFill patternType="solid">
          <fgColor rgb="FFFF8F00"/>
          <bgColor rgb="FFFF8F00"/>
        </patternFill>
      </fill>
      <border/>
    </dxf>
    <dxf>
      <font>
        <name val="Arial"/>
        <b val="1"/>
        <color rgb="FFFFFFFF"/>
        <sz val="18"/>
      </font>
      <fill>
        <patternFill patternType="solid">
          <fgColor rgb="FFB71C1C"/>
          <bgColor rgb="FFB71C1C"/>
        </patternFill>
      </fill>
      <border/>
    </dxf>
    <dxf>
      <font>
        <name val="Arial"/>
        <b val="1"/>
        <color rgb="FFFFFFFF"/>
        <sz val="9"/>
      </font>
      <fill>
        <patternFill patternType="solid">
          <fgColor rgb="FFB71C1C"/>
          <bgColor rgb="FFB71C1C"/>
        </patternFill>
      </fill>
      <border/>
    </dxf>
    <dxf>
      <font>
        <name val="Arial"/>
        <b val="1"/>
        <color rgb="FFFFFFFF"/>
        <sz val="9"/>
      </font>
      <fill>
        <patternFill patternType="solid">
          <fgColor rgb="FFE65100"/>
          <bgColor rgb="FFE65100"/>
        </patternFill>
      </fill>
      <border/>
    </dxf>
    <dxf>
      <font>
        <name val="Arial"/>
        <b val="1"/>
        <color rgb="FFFFFFFF"/>
        <sz val="12"/>
      </font>
      <fill>
        <patternFill patternType="solid">
          <fgColor rgb="FFB71C1C"/>
          <bgColor rgb="FFB71C1C"/>
        </patternFill>
      </fill>
      <border/>
    </dxf>
    <dxf>
      <font>
        <name val="Arial"/>
        <b val="1"/>
        <color rgb="FFFFFFFF"/>
        <sz val="10"/>
      </font>
      <fill>
        <patternFill patternType="solid">
          <fgColor rgb="FF2E7D32"/>
          <bgColor rgb="FF2E7D32"/>
        </patternFill>
      </fill>
      <border/>
    </dxf>
    <dxf>
      <font>
        <name val="Arial"/>
        <b val="1"/>
        <color rgb="FFFFFFFF"/>
        <sz val="10"/>
      </font>
      <fill>
        <patternFill patternType="solid">
          <fgColor rgb="FFB71C1C"/>
          <bgColor rgb="FFB71C1C"/>
        </patternFill>
      </fill>
      <border/>
    </dxf>
    <dxf>
      <font>
        <name val="Arial"/>
        <b val="1"/>
        <color rgb="FFFFFFFF"/>
        <sz val="10"/>
      </font>
      <fill>
        <patternFill patternType="solid">
          <fgColor rgb="FFE65100"/>
          <bgColor rgb="FFE65100"/>
        </patternFill>
      </fill>
      <border/>
    </dxf>
    <dxf>
      <font>
        <name val="Arial"/>
        <b val="1"/>
        <color rgb="FFFFFFFF"/>
        <sz val="9"/>
      </font>
      <fill>
        <patternFill patternType="solid">
          <fgColor rgb="FF2E7D32"/>
          <bgColor rgb="FF2E7D32"/>
        </patternFill>
      </fill>
      <border/>
    </dxf>
    <dxf>
      <font>
        <name val="Arial"/>
        <b val="1"/>
        <color rgb="FFFFFFFF"/>
        <sz val="13"/>
      </font>
      <fill>
        <patternFill patternType="solid">
          <fgColor rgb="FFB71C1C"/>
          <bgColor rgb="FFB71C1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charts/chart1.xml><?xml version="1.0" encoding="utf-8"?>
<chartSpace xmlns:a="http://schemas.openxmlformats.org/drawingml/2006/main" xmlns="http://schemas.openxmlformats.org/drawingml/2006/chart">
  <chart>
    <title>
      <tx>
        <rich>
          <a:bodyPr/>
          <a:lstStyle/>
          <a:p>
            <a:pPr lvl="0">
              <a:defRPr sz="1800" b="1" i="0">
                <a:solidFill>
                  <a:srgbClr val="000000"/>
                </a:solidFill>
                <a:latin typeface="Calibri"/>
              </a:defRPr>
            </a:pPr>
            <a:r>
              <a:rPr sz="1800" b="1" i="0">
                <a:solidFill>
                  <a:srgbClr val="000000"/>
                </a:solidFill>
                <a:latin typeface="Calibri"/>
              </a:rPr>
              <a:t>Base Case Shareholding</a:t>
            </a:r>
          </a:p>
        </rich>
      </tx>
      <overlay val="0"/>
    </title>
    <plotArea>
      <layout/>
      <pieChart>
        <varyColors val="1"/>
        <ser>
          <idx val="0"/>
          <order val="0"/>
          <tx>
            <strRef>
              <f>'Investment Valuation 1'!$C$47</f>
            </strRef>
          </tx>
          <spPr>
            <a:ln>
              <a:prstDash val="solid"/>
            </a:ln>
          </spPr>
          <dPt>
            <idx val="0"/>
            <spPr>
              <a:ln>
                <a:prstDash val="solid"/>
              </a:ln>
            </spPr>
          </dPt>
          <dPt>
            <idx val="1"/>
            <spPr>
              <a:ln>
                <a:prstDash val="solid"/>
              </a:ln>
            </spPr>
          </dPt>
          <dLbls>
            <showLegendKey val="0"/>
            <showVal val="0"/>
            <showCatName val="0"/>
            <showSerName val="0"/>
            <showPercent val="0"/>
            <showBubbleSize val="0"/>
            <showLeaderLines val="1"/>
          </dLbls>
          <cat>
            <strRef>
              <f>'Investment Valuation 1'!$A$48:$A$49</f>
            </strRef>
          </cat>
          <val>
            <numRef>
              <f>'Investment Valuation 1'!$C$48:$C$49</f>
              <numCache/>
            </numRef>
          </val>
        </ser>
        <dLbls>
          <showLegendKey val="0"/>
          <showVal val="0"/>
          <showCatName val="0"/>
          <showSerName val="0"/>
          <showPercent val="0"/>
          <showBubbleSize val="0"/>
        </dLbls>
        <firstSliceAng val="0"/>
      </pieChart>
    </plotArea>
    <legend>
      <legendPos val="r"/>
      <overlay val="0"/>
      <txPr>
        <a:bodyPr/>
        <a:lstStyle/>
        <a:p>
          <a:pPr lvl="0">
            <a:defRPr sz="1000" b="0" i="0">
              <a:solidFill>
                <a:srgbClr val="000000"/>
              </a:solidFill>
              <a:latin typeface="Calibri"/>
            </a:defRPr>
          </a:pPr>
          <a:r>
            <a:t>None</a:t>
          </a:r>
        </a:p>
      </txPr>
    </legend>
    <plotVisOnly val="1"/>
    <dispBlanksAs val="gap"/>
  </chart>
  <spPr>
    <a:solidFill>
      <a:srgbClr val="FFFFFF"/>
    </a:solidFill>
    <a:ln>
      <a:prstDash val="solid"/>
    </a:ln>
  </spPr>
</chartSpace>
</file>

<file path=xl/charts/chart2.xml><?xml version="1.0" encoding="utf-8"?>
<chartSpace xmlns:a="http://schemas.openxmlformats.org/drawingml/2006/main" xmlns="http://schemas.openxmlformats.org/drawingml/2006/chart">
  <chart>
    <title>
      <tx>
        <rich>
          <a:bodyPr/>
          <a:lstStyle/>
          <a:p>
            <a:pPr lvl="0">
              <a:defRPr sz="1800" b="1" i="0">
                <a:solidFill>
                  <a:srgbClr val="000000"/>
                </a:solidFill>
                <a:latin typeface="Calibri"/>
              </a:defRPr>
            </a:pPr>
            <a:r>
              <a:rPr sz="1800" b="1" i="0">
                <a:solidFill>
                  <a:srgbClr val="000000"/>
                </a:solidFill>
                <a:latin typeface="Calibri"/>
              </a:rPr>
              <a:t>Enhanced Pre-Money Shareholding</a:t>
            </a:r>
          </a:p>
        </rich>
      </tx>
      <overlay val="0"/>
    </title>
    <plotArea>
      <layout/>
      <pieChart>
        <varyColors val="1"/>
        <ser>
          <idx val="0"/>
          <order val="0"/>
          <tx>
            <strRef>
              <f>'Investment Valuation 1'!$E$47</f>
            </strRef>
          </tx>
          <spPr>
            <a:ln>
              <a:prstDash val="solid"/>
            </a:ln>
          </spPr>
          <dPt>
            <idx val="0"/>
            <spPr>
              <a:ln>
                <a:prstDash val="solid"/>
              </a:ln>
            </spPr>
          </dPt>
          <dPt>
            <idx val="1"/>
            <spPr>
              <a:ln>
                <a:prstDash val="solid"/>
              </a:ln>
            </spPr>
          </dPt>
          <dLbls>
            <showLegendKey val="0"/>
            <showVal val="0"/>
            <showCatName val="0"/>
            <showSerName val="0"/>
            <showPercent val="0"/>
            <showBubbleSize val="0"/>
            <showLeaderLines val="1"/>
          </dLbls>
          <cat>
            <strRef>
              <f>'Investment Valuation 1'!$A$48:$A$49</f>
            </strRef>
          </cat>
          <val>
            <numRef>
              <f>'Investment Valuation 1'!$E$48:$E$49</f>
              <numCache/>
            </numRef>
          </val>
        </ser>
        <dLbls>
          <showLegendKey val="0"/>
          <showVal val="0"/>
          <showCatName val="0"/>
          <showSerName val="0"/>
          <showPercent val="0"/>
          <showBubbleSize val="0"/>
        </dLbls>
        <firstSliceAng val="0"/>
      </pieChart>
    </plotArea>
    <legend>
      <legendPos val="r"/>
      <overlay val="0"/>
      <txPr>
        <a:bodyPr/>
        <a:lstStyle/>
        <a:p>
          <a:pPr lvl="0">
            <a:defRPr sz="1000" b="0" i="0">
              <a:solidFill>
                <a:srgbClr val="000000"/>
              </a:solidFill>
              <a:latin typeface="Calibri"/>
            </a:defRPr>
          </a:pPr>
          <a:r>
            <a:t>None</a:t>
          </a:r>
        </a:p>
      </txPr>
    </legend>
    <plotVisOnly val="1"/>
    <dispBlanksAs val="gap"/>
  </chart>
  <spPr>
    <a:solidFill>
      <a:srgbClr val="FFFFFF"/>
    </a:solidFill>
    <a:ln>
      <a:prstDash val="solid"/>
    </a:ln>
  </spPr>
</chartSpace>
</file>

<file path=xl/charts/chart3.xml><?xml version="1.0" encoding="utf-8"?>
<chartSpace xmlns:a="http://schemas.openxmlformats.org/drawingml/2006/main" xmlns="http://schemas.openxmlformats.org/drawingml/2006/chart">
  <chart>
    <plotArea>
      <layout/>
      <lineChart>
        <grouping val="standard"/>
        <varyColors val="0"/>
        <axId val="247408568"/>
        <axId val="2120379197"/>
      </lineChart>
      <catAx>
        <axId val="247408568"/>
        <scaling>
          <orientation val="minMax"/>
        </scaling>
        <delete val="0"/>
        <axPos val="b"/>
        <title>
          <tx>
            <rich>
              <a:bodyPr/>
              <a:lstStyle/>
              <a:p>
                <a:pPr lvl="0">
                  <a:defRPr sz="1000" b="1" i="0">
                    <a:solidFill>
                      <a:srgbClr val="000000"/>
                    </a:solidFill>
                    <a:latin typeface="Calibri"/>
                  </a:defRPr>
                </a:pPr>
                <a:r>
                  <a:rPr sz="1000" b="1" i="0">
                    <a:solidFill>
                      <a:srgbClr val="000000"/>
                    </a:solidFill>
                    <a:latin typeface="Calibri"/>
                  </a:rPr>
                  <a:t>Month</a:t>
                </a:r>
              </a:p>
            </rich>
          </tx>
          <overlay val="0"/>
        </title>
        <numFmt formatCode="General" sourceLinked="0"/>
        <majorTickMark val="none"/>
        <minorTickMark val="none"/>
        <spPr>
          <a:ln>
            <a:prstDash val="solid"/>
          </a:ln>
        </spPr>
        <txPr>
          <a:bodyPr/>
          <a:lstStyle/>
          <a:p>
            <a:pPr lvl="0">
              <a:defRPr sz="1000" b="0" i="0">
                <a:solidFill>
                  <a:srgbClr val="000000"/>
                </a:solidFill>
                <a:latin typeface="Calibri"/>
              </a:defRPr>
            </a:pPr>
            <a:r>
              <a:t>None</a:t>
            </a:r>
          </a:p>
        </txPr>
        <crossAx val="2120379197"/>
        <lblOffset val="100"/>
      </catAx>
      <valAx>
        <axId val="2120379197"/>
        <scaling>
          <orientation val="minMax"/>
        </scaling>
        <delete val="0"/>
        <axPos val="l"/>
        <majorTickMark val="none"/>
        <minorTickMark val="none"/>
        <tickLblPos val="nextTo"/>
        <spPr>
          <a:ln>
            <a:noFill/>
            <a:prstDash val="solid"/>
          </a:ln>
        </spPr>
        <crossAx val="247408568"/>
      </valAx>
    </plotArea>
    <legend>
      <legendPos val="b"/>
      <overlay val="0"/>
      <txPr>
        <a:bodyPr/>
        <a:lstStyle/>
        <a:p>
          <a:pPr lvl="0">
            <a:defRPr sz="1000" b="0" i="0">
              <a:solidFill>
                <a:srgbClr val="000000"/>
              </a:solidFill>
              <a:latin typeface="Calibri"/>
            </a:defRPr>
          </a:pPr>
          <a:r>
            <a:t>None</a:t>
          </a:r>
        </a:p>
      </txPr>
    </legend>
    <plotVisOnly val="1"/>
    <dispBlanksAs val="gap"/>
  </chart>
  <spPr>
    <a:solidFill>
      <a:srgbClr val="FFFFFF"/>
    </a:solidFill>
    <a:ln>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114300</colOff>
      <row>46</row>
      <rowOff>95250</rowOff>
    </from>
    <ext cx="1228725" cy="340995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10</col>
      <colOff>390525</colOff>
      <row>46</row>
      <rowOff>95250</rowOff>
    </from>
    <ext cx="2943225" cy="3409950"/>
    <graphicFrame>
      <nvGraphicFramePr>
        <cNvPr id="2" name="Chart 2"/>
        <cNvGraphicFramePr/>
      </nvGraphicFramePr>
      <xfrm/>
      <a:graphic>
        <a:graphicData uri="http://schemas.openxmlformats.org/drawingml/2006/chart">
          <c:chart r:id="rId2"/>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7305675" cy="5238750"/>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2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I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2" customWidth="1" style="1411" min="1" max="1"/>
    <col width="35" customWidth="1" style="1411" min="2" max="2"/>
    <col width="20" customWidth="1" style="1411" min="3" max="3"/>
    <col width="4" customWidth="1" style="1411" min="4" max="4"/>
    <col width="35" customWidth="1" style="1411" min="5" max="5"/>
    <col width="20" customWidth="1" style="1411" min="6" max="6"/>
    <col width="4" customWidth="1" style="1411" min="7" max="7"/>
    <col width="28" customWidth="1" style="1411" min="8" max="8"/>
    <col width="12" customWidth="1" style="1411" min="9" max="9"/>
    <col width="8.710000000000001" customWidth="1" style="1411" min="10" max="26"/>
  </cols>
  <sheetData>
    <row r="1" ht="36" customHeight="1" s="1411">
      <c r="A1" s="1412" t="inlineStr">
        <is>
          <t xml:space="preserve">  ⚙   NO DICE BOROUGH LTD  ·  CONTROL PANEL  ·  Central Input Hub</t>
        </is>
      </c>
      <c r="B1" s="1413" t="n"/>
      <c r="C1" s="1413" t="n"/>
      <c r="D1" s="1413" t="n"/>
      <c r="E1" s="1413" t="n"/>
      <c r="F1" s="1413" t="n"/>
      <c r="G1" s="1413" t="n"/>
      <c r="H1" s="1413" t="n"/>
      <c r="I1" s="1413" t="n"/>
    </row>
    <row r="2" ht="18" customHeight="1" s="1411">
      <c r="A2" s="1414" t="inlineStr">
        <is>
          <t xml:space="preserve">  🔵 Blue cells = editable inputs   🟢 Green cells = live outputs (read only)   ⚠  Password to unlock other sheets: NoDice2026</t>
        </is>
      </c>
      <c r="B2" s="1413" t="n"/>
      <c r="C2" s="1413" t="n"/>
      <c r="D2" s="1413" t="n"/>
      <c r="E2" s="1413" t="n"/>
      <c r="F2" s="1413" t="n"/>
      <c r="G2" s="1413" t="n"/>
      <c r="H2" s="1413" t="n"/>
      <c r="I2" s="1413" t="n"/>
    </row>
    <row r="3" ht="7.5" customHeight="1" s="1411">
      <c r="A3" s="5" t="n"/>
      <c r="B3" s="5" t="n"/>
      <c r="C3" s="5" t="n"/>
      <c r="D3" s="5" t="n"/>
      <c r="E3" s="5" t="n"/>
      <c r="F3" s="5" t="n"/>
      <c r="G3" s="5" t="n"/>
      <c r="H3" s="5" t="n"/>
      <c r="I3" s="5" t="n"/>
    </row>
    <row r="4" ht="21.75" customHeight="1" s="1411">
      <c r="A4" s="6" t="n"/>
      <c r="B4" s="1415" t="inlineStr">
        <is>
          <t xml:space="preserve">  1.  DEAL STRUCTURE</t>
        </is>
      </c>
      <c r="C4" s="1413" t="n"/>
      <c r="D4" s="5" t="n"/>
      <c r="E4" s="1416" t="inlineStr">
        <is>
          <t xml:space="preserve">  LIVE OUTPUTS  (auto-update)</t>
        </is>
      </c>
      <c r="F4" s="1413" t="n"/>
      <c r="G4" s="5" t="n"/>
      <c r="H4" s="1417" t="inlineStr">
        <is>
          <t xml:space="preserve">  QUICK NAVIGATION</t>
        </is>
      </c>
      <c r="I4" s="1413" t="n"/>
    </row>
    <row r="5" ht="21.75" customHeight="1" s="1411">
      <c r="A5" s="6" t="n"/>
      <c r="B5" s="10" t="inlineStr">
        <is>
          <t xml:space="preserve">  Investment Amount (£)</t>
        </is>
      </c>
      <c r="C5" s="11">
        <f>'Investment Valuation 1'!D7</f>
        <v/>
      </c>
      <c r="D5" s="5" t="n"/>
      <c r="E5" s="12" t="inlineStr">
        <is>
          <t xml:space="preserve">  Pre-Money Valuation</t>
        </is>
      </c>
      <c r="F5" s="13">
        <f>'Investment Valuation 1'!C7</f>
        <v/>
      </c>
      <c r="G5" s="5" t="n"/>
      <c r="H5" s="14" t="inlineStr">
        <is>
          <t xml:space="preserve">  📊  Investor Summary</t>
        </is>
      </c>
      <c r="I5" s="15">
        <f>HYPERLINK("#'Investor Summary'!A1","→ Open")</f>
        <v/>
      </c>
    </row>
    <row r="6" ht="21.75" customHeight="1" s="1411">
      <c r="A6" s="6" t="n"/>
      <c r="B6" s="10" t="inlineStr">
        <is>
          <t xml:space="preserve">  EBITDA Multiple (×)</t>
        </is>
      </c>
      <c r="C6" s="16">
        <f>'Investment Valuation 1'!B7</f>
        <v/>
      </c>
      <c r="D6" s="5" t="n"/>
      <c r="E6" s="12" t="inlineStr">
        <is>
          <t xml:space="preserve">  Post-Money Valuation</t>
        </is>
      </c>
      <c r="F6" s="13">
        <f>'Investment Valuation 1'!E7</f>
        <v/>
      </c>
      <c r="G6" s="5" t="n"/>
      <c r="H6" s="14" t="inlineStr">
        <is>
          <t xml:space="preserve">  💰  Cash Flow Forecast</t>
        </is>
      </c>
      <c r="I6" s="15">
        <f>HYPERLINK("#'Cash Flow Forecast'!A1","→ Open")</f>
        <v/>
      </c>
    </row>
    <row r="7" ht="21.75" customHeight="1" s="1411">
      <c r="A7" s="6" t="n"/>
      <c r="B7" s="17" t="inlineStr">
        <is>
          <t xml:space="preserve">  Investor Equity % (auto — set by multiple)</t>
        </is>
      </c>
      <c r="C7" s="18">
        <f>'Investment Valuation 1'!G7</f>
        <v/>
      </c>
      <c r="D7" s="5" t="n"/>
      <c r="E7" s="12" t="inlineStr">
        <is>
          <t xml:space="preserve">  Founder Equity %  (auto)</t>
        </is>
      </c>
      <c r="F7" s="18">
        <f>'Investment Valuation 1'!F7</f>
        <v/>
      </c>
      <c r="G7" s="5" t="n"/>
      <c r="H7" s="14" t="inlineStr">
        <is>
          <t xml:space="preserve">  📋  Dividend &amp; Distribution</t>
        </is>
      </c>
      <c r="I7" s="15">
        <f>HYPERLINK("#'Dividend &amp; Distribution Model'!A1","→ Open")</f>
        <v/>
      </c>
    </row>
    <row r="8" ht="7.5" customHeight="1" s="1411">
      <c r="A8" s="5" t="n"/>
      <c r="B8" s="5" t="n"/>
      <c r="C8" s="5" t="n"/>
      <c r="D8" s="5" t="n"/>
      <c r="E8" s="5" t="n"/>
      <c r="F8" s="5" t="n"/>
      <c r="G8" s="5" t="n"/>
      <c r="H8" s="5" t="n"/>
      <c r="I8" s="5" t="n"/>
    </row>
    <row r="9" ht="21.75" customHeight="1" s="1411">
      <c r="A9" s="6" t="n"/>
      <c r="B9" s="1415" t="inlineStr">
        <is>
          <t xml:space="preserve">  2.  SCENARIO SELECTION</t>
        </is>
      </c>
      <c r="C9" s="1413" t="n"/>
      <c r="D9" s="5" t="n"/>
      <c r="E9" s="1416" t="inlineStr">
        <is>
          <t xml:space="preserve">  REVENUE &amp; PROFIT</t>
        </is>
      </c>
      <c r="F9" s="1413" t="n"/>
      <c r="G9" s="5" t="n"/>
      <c r="H9" s="1417" t="inlineStr">
        <is>
          <t xml:space="preserve">  📈  Scenario Planning</t>
        </is>
      </c>
      <c r="I9" s="1413" t="n"/>
    </row>
    <row r="10" ht="25.5" customHeight="1" s="1411">
      <c r="A10" s="6" t="n"/>
      <c r="B10" s="10" t="inlineStr">
        <is>
          <t xml:space="preserve">  Active Scenario</t>
        </is>
      </c>
      <c r="C10" s="19">
        <f>Inputs!C6</f>
        <v/>
      </c>
      <c r="D10" s="5" t="n"/>
      <c r="E10" s="12" t="inlineStr">
        <is>
          <t xml:space="preserve">  Forecast Revenue (base)</t>
        </is>
      </c>
      <c r="F10" s="13">
        <f>'Base Case Forecast'!N6</f>
        <v/>
      </c>
      <c r="G10" s="5" t="n"/>
      <c r="H10" s="14" t="inlineStr">
        <is>
          <t xml:space="preserve">  🏦  Investment Valuation</t>
        </is>
      </c>
      <c r="I10" s="15">
        <f>HYPERLINK("#'Investment Valuation 1'!A1","→ Open")</f>
        <v/>
      </c>
    </row>
    <row r="11" ht="15.75" customHeight="1" s="1411">
      <c r="A11" s="6" t="n"/>
      <c r="B11" s="1418" t="inlineStr">
        <is>
          <t xml:space="preserve">  ↑ Changes this cell updates entire model via Inputs!C6</t>
        </is>
      </c>
      <c r="C11" s="1413" t="n"/>
      <c r="D11" s="6" t="n"/>
      <c r="E11" s="12" t="inlineStr">
        <is>
          <t xml:space="preserve">  Forecast Profit (base)</t>
        </is>
      </c>
      <c r="F11" s="13">
        <f>'Dividend &amp; Distribution Model'!B14</f>
        <v/>
      </c>
      <c r="G11" s="5" t="n"/>
      <c r="H11" s="6" t="n"/>
      <c r="I11" s="6" t="n"/>
    </row>
    <row r="12" ht="21.75" customHeight="1" s="1411">
      <c r="A12" s="6" t="n"/>
      <c r="B12" s="10" t="inlineStr">
        <is>
          <t xml:space="preserve">  Conservative Growth %</t>
        </is>
      </c>
      <c r="C12" s="21">
        <f>'Scenario Planning'!B93</f>
        <v/>
      </c>
      <c r="D12" s="5" t="n"/>
      <c r="E12" s="12" t="inlineStr">
        <is>
          <t xml:space="preserve">  Active Growth Rate (auto)</t>
        </is>
      </c>
      <c r="F12" s="18">
        <f>Inputs!C7</f>
        <v/>
      </c>
      <c r="G12" s="5" t="n"/>
      <c r="H12" s="14" t="inlineStr">
        <is>
          <t xml:space="preserve">  📈  Scenario Planning</t>
        </is>
      </c>
      <c r="I12" s="15">
        <f>HYPERLINK("#'Scenario Planning'!A1","→ Open")</f>
        <v/>
      </c>
    </row>
    <row r="13" ht="21.75" customHeight="1" s="1411">
      <c r="A13" s="6" t="n"/>
      <c r="B13" s="10" t="inlineStr">
        <is>
          <t xml:space="preserve">  Optimistic Growth %</t>
        </is>
      </c>
      <c r="C13" s="21">
        <f>'Scenario Planning'!B95</f>
        <v/>
      </c>
      <c r="D13" s="5" t="n"/>
      <c r="E13" s="12" t="inlineStr">
        <is>
          <t xml:space="preserve">  Profit Margin %</t>
        </is>
      </c>
      <c r="F13" s="18">
        <f>'Base Case Forecast'!N17</f>
        <v/>
      </c>
      <c r="G13" s="5" t="n"/>
      <c r="H13" s="14" t="inlineStr">
        <is>
          <t xml:space="preserve">  ⬇   Downside Scenario</t>
        </is>
      </c>
      <c r="I13" s="15">
        <f>HYPERLINK("#'Downside Scenario'!A1","→ Open")</f>
        <v/>
      </c>
    </row>
    <row r="14" ht="7.5" customHeight="1" s="1411">
      <c r="A14" s="5" t="n"/>
      <c r="B14" s="5" t="n"/>
      <c r="C14" s="5" t="n"/>
      <c r="D14" s="5" t="n"/>
      <c r="E14" s="5" t="n"/>
      <c r="F14" s="5" t="n"/>
      <c r="G14" s="5" t="n"/>
      <c r="H14" s="5" t="n"/>
      <c r="I14" s="5" t="n"/>
    </row>
    <row r="15" ht="21.75" customHeight="1" s="1411">
      <c r="A15" s="6" t="n"/>
      <c r="B15" s="1415" t="inlineStr">
        <is>
          <t xml:space="preserve">  3.  DIVIDEND &amp; RETURNS</t>
        </is>
      </c>
      <c r="C15" s="1413" t="n"/>
      <c r="D15" s="5" t="n"/>
      <c r="E15" s="1416" t="inlineStr">
        <is>
          <t xml:space="preserve">  INVESTOR RETURN OUTPUTS</t>
        </is>
      </c>
      <c r="F15" s="1413" t="n"/>
      <c r="G15" s="5" t="n"/>
      <c r="H15" s="1417" t="inlineStr">
        <is>
          <t xml:space="preserve">  📉  Investor Returns</t>
        </is>
      </c>
      <c r="I15" s="1413" t="n"/>
    </row>
    <row r="16" ht="21.75" customHeight="1" s="1411">
      <c r="A16" s="6" t="n"/>
      <c r="B16" s="10" t="inlineStr">
        <is>
          <t xml:space="preserve">  Preferred Return %  (default 8%)</t>
        </is>
      </c>
      <c r="C16" s="21">
        <f>'Dividend &amp; Distribution Model'!B23</f>
        <v/>
      </c>
      <c r="D16" s="5" t="n"/>
      <c r="E16" s="12" t="inlineStr">
        <is>
          <t xml:space="preserve">  Preferred Return (£)</t>
        </is>
      </c>
      <c r="F16" s="13">
        <f>'Dividend &amp; Distribution Model'!B28</f>
        <v/>
      </c>
      <c r="G16" s="5" t="n"/>
      <c r="H16" s="14" t="inlineStr">
        <is>
          <t xml:space="preserve">  💸  Dividend &amp; Distribution</t>
        </is>
      </c>
      <c r="I16" s="15">
        <f>HYPERLINK("#'Dividend &amp; Distribution Model'!A1","→ Open")</f>
        <v/>
      </c>
    </row>
    <row r="17" ht="21.75" customHeight="1" s="1411">
      <c r="A17" s="6" t="n"/>
      <c r="B17" s="10" t="inlineStr">
        <is>
          <t xml:space="preserve">  A-Share Priority — Quarterly (£)</t>
        </is>
      </c>
      <c r="C17" s="11">
        <f>'Dividend &amp; Distribution Model'!B17</f>
        <v/>
      </c>
      <c r="D17" s="5" t="n"/>
      <c r="E17" s="12" t="inlineStr">
        <is>
          <t xml:space="preserve">  A-Share Priority — Annual (£)</t>
        </is>
      </c>
      <c r="F17" s="13">
        <f>'Dividend &amp; Distribution Model'!B18</f>
        <v/>
      </c>
      <c r="G17" s="5" t="n"/>
      <c r="H17" s="14" t="inlineStr">
        <is>
          <t xml:space="preserve">  📊  Investor Returns sheet</t>
        </is>
      </c>
      <c r="I17" s="15">
        <f>HYPERLINK("#'Investor Returns'!A1","→ Open")</f>
        <v/>
      </c>
    </row>
    <row r="18" ht="21.75" customHeight="1" s="1411">
      <c r="A18" s="6" t="n"/>
      <c r="B18" s="12" t="inlineStr">
        <is>
          <t xml:space="preserve">  Remaining Profit Pool</t>
        </is>
      </c>
      <c r="C18" s="13">
        <f>'Dividend &amp; Distribution Model'!B29</f>
        <v/>
      </c>
      <c r="D18" s="5" t="n"/>
      <c r="E18" s="12" t="inlineStr">
        <is>
          <t xml:space="preserve">  Total → Investor (Year 1)</t>
        </is>
      </c>
      <c r="F18" s="13">
        <f>'Dividend &amp; Distribution Model'!B41</f>
        <v/>
      </c>
      <c r="G18" s="5" t="n"/>
      <c r="H18" s="14" t="inlineStr">
        <is>
          <t xml:space="preserve">  📋  Base Case Forecast</t>
        </is>
      </c>
      <c r="I18" s="15">
        <f>HYPERLINK("#'Base Case Forecast'!A1","→ Open")</f>
        <v/>
      </c>
    </row>
    <row r="19" ht="21.75" customHeight="1" s="1411">
      <c r="A19" s="6" t="n"/>
      <c r="B19" s="22" t="inlineStr">
        <is>
          <t xml:space="preserve">  Total → Investor  (Year 1)</t>
        </is>
      </c>
      <c r="C19" s="23">
        <f>'Dividend &amp; Distribution Model'!B41</f>
        <v/>
      </c>
      <c r="D19" s="5" t="n"/>
      <c r="E19" s="22" t="inlineStr">
        <is>
          <t xml:space="preserve">  Cash-on-Cash Return  (Year 1)</t>
        </is>
      </c>
      <c r="F19" s="24">
        <f>'Dividend &amp; Distribution Model'!B41/'Investment Valuation 1'!D7</f>
        <v/>
      </c>
      <c r="G19" s="5" t="n"/>
      <c r="H19" s="14" t="inlineStr">
        <is>
          <t xml:space="preserve">  🔑  Inputs Hub</t>
        </is>
      </c>
      <c r="I19" s="15">
        <f>HYPERLINK("#'Inputs'!A1","→ Open")</f>
        <v/>
      </c>
    </row>
    <row r="20" ht="21.75" customHeight="1" s="1411">
      <c r="A20" s="6" t="n"/>
      <c r="B20" s="12" t="inlineStr">
        <is>
          <t xml:space="preserve">  Simple Payback Period</t>
        </is>
      </c>
      <c r="C20" s="25">
        <f>'Investment Valuation 1'!D7/'Dividend &amp; Distribution Model'!B41</f>
        <v/>
      </c>
      <c r="D20" s="5" t="n"/>
      <c r="E20" s="12" t="inlineStr">
        <is>
          <t xml:space="preserve">  5-Year IRR (estimated)</t>
        </is>
      </c>
      <c r="F20" s="18">
        <f>'Investor Returns'!B36</f>
        <v/>
      </c>
      <c r="G20" s="5" t="n"/>
      <c r="H20" s="14" t="inlineStr">
        <is>
          <t xml:space="preserve">  📣  Marketing / Google Ads</t>
        </is>
      </c>
      <c r="I20" s="15">
        <f>HYPERLINK("#'Google Budget'!A1","→ Open")</f>
        <v/>
      </c>
    </row>
    <row r="21" ht="7.5" customHeight="1" s="1411">
      <c r="A21" s="5" t="n"/>
      <c r="B21" s="5" t="n"/>
      <c r="C21" s="5" t="n"/>
      <c r="D21" s="5" t="n"/>
      <c r="E21" s="5" t="n"/>
      <c r="F21" s="5" t="n"/>
      <c r="G21" s="5" t="n"/>
      <c r="H21" s="5" t="n"/>
      <c r="I21" s="5" t="n"/>
    </row>
    <row r="22" ht="21.75" customHeight="1" s="1411">
      <c r="A22" s="6" t="n"/>
      <c r="B22" s="1415" t="inlineStr">
        <is>
          <t xml:space="preserve">  4.  COST &amp; CASH ASSUMPTIONS</t>
        </is>
      </c>
      <c r="C22" s="1413" t="n"/>
      <c r="D22" s="5" t="n"/>
      <c r="E22" s="1416" t="inlineStr">
        <is>
          <t xml:space="preserve">  CASH POSITION OUTPUTS</t>
        </is>
      </c>
      <c r="F22" s="1413" t="n"/>
      <c r="G22" s="5" t="n"/>
      <c r="H22" s="1417" t="inlineStr">
        <is>
          <t xml:space="preserve">  💵  Base Case Forecast</t>
        </is>
      </c>
      <c r="I22" s="1413" t="n"/>
    </row>
    <row r="23" ht="21.75" customHeight="1" s="1411">
      <c r="A23" s="6" t="n"/>
      <c r="B23" s="10" t="inlineStr">
        <is>
          <t xml:space="preserve">  Director Salary — Annual (£)</t>
        </is>
      </c>
      <c r="C23" s="11">
        <f>'Base Case Forecast'!B54</f>
        <v/>
      </c>
      <c r="D23" s="5" t="n"/>
      <c r="E23" s="12" t="inlineStr">
        <is>
          <t xml:space="preserve">  Peak Cash Balance</t>
        </is>
      </c>
      <c r="F23" s="13">
        <f>MAX('Cash Flow Forecast'!B30:M30)</f>
        <v/>
      </c>
      <c r="G23" s="5" t="n"/>
      <c r="H23" s="14" t="inlineStr">
        <is>
          <t xml:space="preserve">  💵  Cash Flow Forecast</t>
        </is>
      </c>
      <c r="I23" s="15">
        <f>HYPERLINK("#'Cash Flow Forecast'!A1","→ Open")</f>
        <v/>
      </c>
    </row>
    <row r="24" ht="21.75" customHeight="1" s="1411">
      <c r="A24" s="6" t="n"/>
      <c r="B24" s="10" t="inlineStr">
        <is>
          <t xml:space="preserve">  Fixed Cost Uplift %</t>
        </is>
      </c>
      <c r="C24" s="21">
        <f>'Base Case Forecast'!B53</f>
        <v/>
      </c>
      <c r="D24" s="5" t="n"/>
      <c r="E24" s="12" t="inlineStr">
        <is>
          <t xml:space="preserve">  Minimum Cash Balance</t>
        </is>
      </c>
      <c r="F24" s="13">
        <f>MIN('Cash Flow Forecast'!B30:M30)</f>
        <v/>
      </c>
      <c r="G24" s="5" t="n"/>
      <c r="H24" s="14" t="inlineStr">
        <is>
          <t xml:space="preserve">  📉  Downside Scenario</t>
        </is>
      </c>
      <c r="I24" s="15">
        <f>HYPERLINK("#'Downside Scenario'!A1","→ Open")</f>
        <v/>
      </c>
    </row>
    <row r="25" ht="21.75" customHeight="1" s="1411">
      <c r="A25" s="6" t="n"/>
      <c r="B25" s="10" t="inlineStr">
        <is>
          <t xml:space="preserve">  Variable Cost Cap (% of rev)</t>
        </is>
      </c>
      <c r="C25" s="21">
        <f>'Base Case Forecast'!B55</f>
        <v/>
      </c>
      <c r="D25" s="5" t="n"/>
      <c r="E25" s="12" t="inlineStr">
        <is>
          <t xml:space="preserve">  3-Month Reserve Target</t>
        </is>
      </c>
      <c r="F25" s="13">
        <f>('Base Case Forecast'!N8+'Base Case Forecast'!N9+'Base Case Forecast'!N13+'Base Case Forecast'!B54)/12*3</f>
        <v/>
      </c>
      <c r="G25" s="5" t="n"/>
      <c r="H25" s="14" t="inlineStr">
        <is>
          <t xml:space="preserve">  📅  Monthly Summary</t>
        </is>
      </c>
      <c r="I25" s="15">
        <f>HYPERLINK("#'Monthly Summary'!A1","→ Open")</f>
        <v/>
      </c>
    </row>
    <row r="26" ht="21.75" customHeight="1" s="1411">
      <c r="A26" s="6" t="n"/>
      <c r="B26" s="10" t="inlineStr">
        <is>
          <t xml:space="preserve">  Rent % of Quarterly Revenue</t>
        </is>
      </c>
      <c r="C26" s="21">
        <f>'Base Case Forecast'!B56</f>
        <v/>
      </c>
      <c r="D26" s="5" t="n"/>
      <c r="E26" s="12" t="inlineStr">
        <is>
          <t xml:space="preserve">  Cash Safety Floor (model)</t>
        </is>
      </c>
      <c r="F26" s="13">
        <f>'Cash Flow Forecast'!G39</f>
        <v/>
      </c>
      <c r="G26" s="5" t="n"/>
      <c r="H26" s="14" t="inlineStr">
        <is>
          <t xml:space="preserve">  🔢  Capacity Model</t>
        </is>
      </c>
      <c r="I26" s="15">
        <f>HYPERLINK("#'Capacity Model'!A1","→ Open")</f>
        <v/>
      </c>
    </row>
    <row r="27" ht="21.75" customHeight="1" s="1411">
      <c r="A27" s="6" t="n"/>
      <c r="B27" s="10" t="inlineStr">
        <is>
          <t xml:space="preserve">  Cash Safety Floor Target (£)</t>
        </is>
      </c>
      <c r="C27" s="11">
        <f>'Cash Flow Forecast'!G39</f>
        <v/>
      </c>
      <c r="D27" s="5" t="n"/>
      <c r="E27" s="12" t="inlineStr">
        <is>
          <t xml:space="preserve">  Annual Net VAT Payable (est.)</t>
        </is>
      </c>
      <c r="F27" s="13">
        <f>'Base Case Forecast'!N14</f>
        <v/>
      </c>
      <c r="G27" s="5" t="n"/>
      <c r="H27" s="14" t="inlineStr">
        <is>
          <t xml:space="preserve">  💻  Tech Optimisation</t>
        </is>
      </c>
      <c r="I27" s="15">
        <f>HYPERLINK("#'Tech Optimisation'!A1","→ Open")</f>
        <v/>
      </c>
    </row>
    <row r="28" ht="7.5" customHeight="1" s="1411">
      <c r="A28" s="5" t="n"/>
      <c r="B28" s="5" t="n"/>
      <c r="C28" s="5" t="n"/>
      <c r="D28" s="5" t="n"/>
      <c r="E28" s="5" t="n"/>
      <c r="F28" s="5" t="n"/>
      <c r="G28" s="5" t="n"/>
      <c r="H28" s="5" t="n"/>
      <c r="I28" s="5" t="n"/>
    </row>
    <row r="29" ht="21.75" customHeight="1" s="1411">
      <c r="A29" s="6" t="n"/>
      <c r="B29" s="1415" t="inlineStr">
        <is>
          <t xml:space="preserve">  5.  MARKETING SPEND</t>
        </is>
      </c>
      <c r="C29" s="1413" t="n"/>
      <c r="D29" s="5" t="n"/>
      <c r="E29" s="1416" t="inlineStr">
        <is>
          <t xml:space="preserve">  MARKETING RETURNS</t>
        </is>
      </c>
      <c r="F29" s="1413" t="n"/>
      <c r="G29" s="5" t="n"/>
      <c r="H29" s="1417" t="inlineStr">
        <is>
          <t xml:space="preserve">  📣  Google Budget</t>
        </is>
      </c>
      <c r="I29" s="1413" t="n"/>
    </row>
    <row r="30" ht="21.75" customHeight="1" s="1411">
      <c r="A30" s="6" t="n"/>
      <c r="B30" s="10" t="inlineStr">
        <is>
          <t xml:space="preserve">  Google Ads — Weekly Budget (£)</t>
        </is>
      </c>
      <c r="C30" s="11">
        <f>Inputs!C56</f>
        <v/>
      </c>
      <c r="D30" s="5" t="n"/>
      <c r="E30" s="12" t="inlineStr">
        <is>
          <t xml:space="preserve">  Google Ads — Annual Budget</t>
        </is>
      </c>
      <c r="F30" s="13">
        <f>'Google Budget'!F63</f>
        <v/>
      </c>
      <c r="G30" s="5" t="n"/>
      <c r="H30" s="14" t="inlineStr">
        <is>
          <t xml:space="preserve">  🌐  Google Budget sheet</t>
        </is>
      </c>
      <c r="I30" s="15">
        <f>HYPERLINK("#'Google Budget'!A1","→ Open")</f>
        <v/>
      </c>
    </row>
    <row r="31" ht="21.75" customHeight="1" s="1411">
      <c r="A31" s="6" t="n"/>
      <c r="B31" s="12" t="inlineStr">
        <is>
          <t xml:space="preserve">  Adjusted CPC (GA4 verified)</t>
        </is>
      </c>
      <c r="C31" s="26">
        <f>'Google Budget'!F65</f>
        <v/>
      </c>
      <c r="D31" s="5" t="n"/>
      <c r="E31" s="12" t="inlineStr">
        <is>
          <t xml:space="preserve">  Annual Clicks (estimated)</t>
        </is>
      </c>
      <c r="F31" s="27">
        <f>'Google Budget'!F75</f>
        <v/>
      </c>
      <c r="G31" s="5" t="n"/>
      <c r="H31" s="14" t="inlineStr">
        <is>
          <t xml:space="preserve">  📊  Marketing Budget</t>
        </is>
      </c>
      <c r="I31" s="15">
        <f>HYPERLINK("#'Marketing Budget'!A1","→ Open")</f>
        <v/>
      </c>
    </row>
    <row r="32" ht="21.75" customHeight="1" s="1411">
      <c r="A32" s="6" t="n"/>
      <c r="B32" s="12" t="inlineStr">
        <is>
          <t xml:space="preserve">  Marketing ROAS (5.62× verified)</t>
        </is>
      </c>
      <c r="C32" s="28">
        <f>'Google Budget'!F87</f>
        <v/>
      </c>
      <c r="D32" s="5" t="n"/>
      <c r="E32" s="12" t="inlineStr">
        <is>
          <t xml:space="preserve">  Net Profit from Ads</t>
        </is>
      </c>
      <c r="F32" s="13">
        <f>'Google Budget'!F81</f>
        <v/>
      </c>
      <c r="G32" s="5" t="n"/>
      <c r="H32" s="14" t="inlineStr">
        <is>
          <t xml:space="preserve">  🎯  Events Strategy</t>
        </is>
      </c>
      <c r="I32" s="15">
        <f>HYPERLINK("#'Events Strategy'!A1","→ Open")</f>
        <v/>
      </c>
    </row>
    <row r="33" ht="7.5" customHeight="1" s="1411">
      <c r="A33" s="5" t="n"/>
      <c r="B33" s="5" t="n"/>
      <c r="C33" s="5" t="n"/>
      <c r="D33" s="5" t="n"/>
      <c r="E33" s="5" t="n"/>
      <c r="F33" s="5" t="n"/>
      <c r="G33" s="5" t="n"/>
      <c r="H33" s="5" t="n"/>
      <c r="I33" s="5" t="n"/>
    </row>
    <row r="34" ht="21.75" customHeight="1" s="1411">
      <c r="A34" s="6" t="n"/>
      <c r="B34" s="1415" t="inlineStr">
        <is>
          <t xml:space="preserve">  6.  5-YEAR PROJECTION</t>
        </is>
      </c>
      <c r="C34" s="1413" t="n"/>
      <c r="D34" s="5" t="n"/>
      <c r="E34" s="1416" t="inlineStr">
        <is>
          <t xml:space="preserve">  LONG-TERM OUTPUTS</t>
        </is>
      </c>
      <c r="F34" s="1413" t="n"/>
      <c r="G34" s="5" t="n"/>
      <c r="H34" s="1417" t="inlineStr">
        <is>
          <t xml:space="preserve">  📅  Investor Returns (5yr)</t>
        </is>
      </c>
      <c r="I34" s="1413" t="n"/>
    </row>
    <row r="35" ht="21.75" customHeight="1" s="1411">
      <c r="A35" s="6" t="n"/>
      <c r="B35" s="10" t="inlineStr">
        <is>
          <t xml:space="preserve">  Annual Growth Rate (Years 2–5)</t>
        </is>
      </c>
      <c r="C35" s="21">
        <f>'Investor Returns'!B47</f>
        <v/>
      </c>
      <c r="D35" s="5" t="n"/>
      <c r="E35" s="12" t="inlineStr">
        <is>
          <t xml:space="preserve">  5-Year IRR</t>
        </is>
      </c>
      <c r="F35" s="18">
        <f>'Investor Returns'!B36</f>
        <v/>
      </c>
      <c r="G35" s="5" t="n"/>
      <c r="H35" s="14" t="inlineStr">
        <is>
          <t xml:space="preserve">  📉  Investor Returns sheet</t>
        </is>
      </c>
      <c r="I35" s="15">
        <f>HYPERLINK("#'Investor Returns'!A1","→ Open")</f>
        <v/>
      </c>
    </row>
    <row r="36" ht="21.75" customHeight="1" s="1411">
      <c r="A36" s="6" t="inlineStr">
        <is>
          <t xml:space="preserve">  The EBITDA multiplier controls the entire deal valuation.  Change Founder Tools!C5 to test alternative pricing (current 0.76× = distressed entry).</t>
        </is>
      </c>
      <c r="B36" s="10" t="inlineStr">
        <is>
          <t xml:space="preserve">  Year 5 Exit Multiple (×)</t>
        </is>
      </c>
      <c r="C36" s="29">
        <f>'Investor Returns'!B48</f>
        <v/>
      </c>
      <c r="D36" s="5" t="n"/>
      <c r="E36" s="12" t="inlineStr">
        <is>
          <t xml:space="preserve">  Year 5 Investor Exit Value</t>
        </is>
      </c>
      <c r="F36" s="13">
        <f>'Investor Returns'!B33</f>
        <v/>
      </c>
      <c r="G36" s="5" t="n"/>
      <c r="H36" s="14" t="inlineStr">
        <is>
          <t xml:space="preserve">  📊  Investment Rounds</t>
        </is>
      </c>
      <c r="I36" s="15">
        <f>HYPERLINK("#'Investment Rounds Model'!A1","→ Open")</f>
        <v/>
      </c>
    </row>
    <row r="37" ht="7.5" customHeight="1" s="1411">
      <c r="A37" s="5" t="n"/>
      <c r="B37" s="5" t="n"/>
      <c r="C37" s="5" t="n"/>
      <c r="D37" s="5" t="n"/>
      <c r="E37" s="5" t="n"/>
      <c r="F37" s="5" t="n"/>
      <c r="G37" s="5" t="n"/>
      <c r="H37" s="5" t="n"/>
      <c r="I37" s="5" t="n"/>
    </row>
    <row r="38" ht="21.75" customHeight="1" s="1411">
      <c r="A38" s="1419" t="inlineStr">
        <is>
          <t xml:space="preserve">  ★  All blue cells update the full model in real time.  Green cells are read-only outputs.  Password to unlock other sheets: NoDice2026  ·  No Dice Borough LTD  ·  Confidential</t>
        </is>
      </c>
      <c r="B38" s="1413" t="n"/>
      <c r="C38" s="1413" t="n"/>
      <c r="D38" s="1413" t="n"/>
      <c r="E38" s="1413" t="n"/>
      <c r="F38" s="1413" t="n"/>
      <c r="G38" s="1413" t="n"/>
      <c r="H38" s="1413" t="n"/>
      <c r="I38" s="1413" t="n"/>
    </row>
    <row r="39" ht="15" customHeight="1" s="1411">
      <c r="A39" s="6" t="n"/>
      <c r="B39" s="6" t="n"/>
      <c r="C39" s="6" t="n"/>
      <c r="D39" s="6" t="n"/>
      <c r="E39" s="6" t="n"/>
      <c r="F39" s="6" t="n"/>
      <c r="G39" s="6" t="n"/>
      <c r="H39" s="6" t="n"/>
      <c r="I39" s="6" t="n"/>
    </row>
    <row r="40" ht="7.5" customHeight="1" s="1411">
      <c r="A40" s="6" t="n"/>
      <c r="B40" s="6" t="n"/>
      <c r="C40" s="6" t="n"/>
      <c r="D40" s="6" t="n"/>
      <c r="E40" s="6" t="n"/>
      <c r="F40" s="6" t="n"/>
      <c r="G40" s="6" t="n"/>
      <c r="H40" s="6" t="n"/>
      <c r="I40" s="6" t="n"/>
    </row>
    <row r="41" ht="25.5" customHeight="1" s="1411">
      <c r="A41" s="1420" t="inlineStr">
        <is>
          <t xml:space="preserve">  🔐  FOUNDER TOOLS  —  EBITDA Multiplier &amp; Valuation Control  (Password protected — investor password does not apply here)</t>
        </is>
      </c>
      <c r="B41" s="1421" t="n"/>
      <c r="C41" s="1421" t="n"/>
      <c r="D41" s="1421" t="n"/>
      <c r="E41" s="1421" t="n"/>
      <c r="F41" s="1421" t="n"/>
      <c r="G41" s="1421" t="n"/>
      <c r="H41" s="1421" t="n"/>
      <c r="I41" s="1421" t="n"/>
    </row>
    <row r="42" ht="31.5" customHeight="1" s="1411">
      <c r="A42" s="1422" t="inlineStr">
        <is>
          <t xml:space="preserve">  The EBITDA multiplier controls the entire deal valuation.  Changing it updates pre-money, post-money, equity %, investor returns and all downstream calculations automatically.  To adjust: unprotect the "Founder Tools" sheet using password ND_FOUNDER_2026, change the multiplier, then re-protect.</t>
        </is>
      </c>
      <c r="B42" s="1423" t="n"/>
      <c r="C42" s="1423" t="n"/>
      <c r="D42" s="1423" t="n"/>
      <c r="E42" s="1423" t="n"/>
      <c r="F42" s="1423" t="n"/>
      <c r="G42" s="1423" t="n"/>
      <c r="H42" s="1423" t="n"/>
      <c r="I42" s="1423" t="n"/>
    </row>
    <row r="43" ht="19.5" customHeight="1" s="1411">
      <c r="A43" s="6" t="n"/>
      <c r="B43" s="37" t="inlineStr">
        <is>
          <t>A Shares  (50% equity &gt; 5% threshold)</t>
        </is>
      </c>
      <c r="C43" s="38">
        <f>'Investment Valuation 1'!B7</f>
        <v/>
      </c>
      <c r="D43" s="6" t="n"/>
      <c r="E43" s="37" t="inlineStr">
        <is>
          <t>A/B Threshold (5% of post-money)</t>
        </is>
      </c>
      <c r="F43" s="39" t="inlineStr">
        <is>
          <t>£7,900</t>
        </is>
      </c>
      <c r="G43" s="6" t="n"/>
      <c r="H43" s="40" t="inlineStr">
        <is>
          <t xml:space="preserve">  → Founder Tools sheet</t>
        </is>
      </c>
      <c r="I43" s="41">
        <f>HYPERLINK("#'Founder Tools'!A1","→ Open")</f>
        <v/>
      </c>
    </row>
    <row r="44" ht="18" customHeight="1" s="1411">
      <c r="A44" s="6" t="n"/>
      <c r="B44" s="42" t="inlineStr">
        <is>
          <t xml:space="preserve">  3.0× → </t>
        </is>
      </c>
      <c r="C44" s="43">
        <f>'Investment Valuation 1'!A7*3+'Investment Valuation 1'!D7</f>
        <v/>
      </c>
      <c r="D44" s="6" t="n"/>
      <c r="E44" s="42" t="inlineStr">
        <is>
          <t xml:space="preserve">  3.5× → </t>
        </is>
      </c>
      <c r="F44" s="43">
        <f>'Investment Valuation 1'!A7*3.5+'Investment Valuation 1'!D7</f>
        <v/>
      </c>
      <c r="G44" s="6" t="n"/>
      <c r="H44" s="44" t="inlineStr">
        <is>
          <t xml:space="preserve">  Scenarios below show post-money at each multiple</t>
        </is>
      </c>
      <c r="I44" s="6" t="n"/>
    </row>
    <row r="45" ht="18" customHeight="1" s="1411">
      <c r="A45" s="6" t="n"/>
      <c r="B45" s="42" t="inlineStr">
        <is>
          <t xml:space="preserve">  4.0× → </t>
        </is>
      </c>
      <c r="C45" s="43">
        <f>'Investment Valuation 1'!A7*4+'Investment Valuation 1'!D7</f>
        <v/>
      </c>
      <c r="D45" s="6" t="n"/>
      <c r="E45" s="42" t="inlineStr">
        <is>
          <t xml:space="preserve">  4.5× → </t>
        </is>
      </c>
      <c r="F45" s="43">
        <f>'Investment Valuation 1'!A7*4.5+'Investment Valuation 1'!D7</f>
        <v/>
      </c>
      <c r="G45" s="6" t="n"/>
      <c r="H45" s="44" t="inlineStr">
        <is>
          <t xml:space="preserve">  (All post-money = EBITDA × multiple + £150k investment)</t>
        </is>
      </c>
      <c r="I45" s="6" t="n"/>
    </row>
    <row r="46" ht="7.5" customHeight="1" s="1411">
      <c r="A46" s="6" t="n"/>
      <c r="B46" s="6" t="n"/>
      <c r="C46" s="6" t="n"/>
      <c r="D46" s="6" t="n"/>
      <c r="E46" s="6" t="n"/>
      <c r="F46" s="6" t="n"/>
      <c r="G46" s="6" t="n"/>
      <c r="H46" s="6" t="n"/>
      <c r="I46" s="6" t="n"/>
    </row>
    <row r="47" ht="21.75" customHeight="1" s="1411">
      <c r="A47" s="6" t="n"/>
      <c r="B47" s="45" t="inlineStr">
        <is>
          <t xml:space="preserve">  Current Investor Share Class</t>
        </is>
      </c>
      <c r="C47" s="46" t="inlineStr">
        <is>
          <t>A Shares  (31.79% &gt; 10% threshold)</t>
        </is>
      </c>
      <c r="D47" s="6" t="n"/>
      <c r="E47" s="45" t="inlineStr">
        <is>
          <t xml:space="preserve">  A/B Threshold (10% of post-money)</t>
        </is>
      </c>
      <c r="F47" s="47" t="inlineStr">
        <is>
          <t>£47,182</t>
        </is>
      </c>
      <c r="G47" s="6" t="n"/>
      <c r="H47" s="6" t="n"/>
      <c r="I47" s="6" t="n"/>
    </row>
    <row r="48" ht="36" customHeight="1" s="1411">
      <c r="A48" s="6" t="n"/>
      <c r="B48" s="1424" t="inlineStr">
        <is>
          <t xml:space="preserve">  ⚡  A Shares = investor equity ≥10% · voting rights included  |  B Shares = &lt;10% · non-voting · all economic rights identical</t>
        </is>
      </c>
      <c r="C48" s="1425" t="n"/>
      <c r="D48" s="1425" t="n"/>
      <c r="E48" s="1425" t="n"/>
      <c r="F48" s="1425" t="n"/>
      <c r="G48" s="1425" t="n"/>
      <c r="H48" s="1425" t="n"/>
      <c r="I48" s="1426" t="n"/>
    </row>
    <row r="49" ht="15.75" customHeight="1" s="1411">
      <c r="A49" s="6" t="n"/>
      <c r="B49" s="6" t="n"/>
      <c r="C49" s="6" t="n"/>
      <c r="D49" s="6" t="n"/>
      <c r="E49" s="6" t="n"/>
      <c r="F49" s="6" t="n"/>
      <c r="G49" s="6" t="n"/>
      <c r="H49" s="6" t="n"/>
      <c r="I49" s="6" t="n"/>
    </row>
    <row r="50" ht="15.75" customHeight="1" s="1411">
      <c r="A50" s="6" t="n"/>
      <c r="B50" s="6" t="n"/>
      <c r="C50" s="6" t="n"/>
      <c r="D50" s="6" t="n"/>
      <c r="E50" s="6" t="n"/>
      <c r="F50" s="6" t="n"/>
      <c r="G50" s="6" t="n"/>
      <c r="H50" s="6" t="n"/>
      <c r="I50" s="6" t="n"/>
    </row>
    <row r="51" ht="15.75" customHeight="1" s="1411">
      <c r="A51" s="6" t="n"/>
      <c r="B51" s="6" t="n"/>
      <c r="C51" s="6" t="n"/>
      <c r="D51" s="6" t="n"/>
      <c r="E51" s="6" t="n"/>
      <c r="F51" s="6" t="n"/>
      <c r="G51" s="6" t="n"/>
      <c r="H51" s="6" t="n"/>
      <c r="I51" s="6" t="n"/>
    </row>
    <row r="52" ht="15.75" customHeight="1" s="1411">
      <c r="A52" s="6" t="n"/>
      <c r="B52" s="6" t="n"/>
      <c r="C52" s="6" t="n"/>
      <c r="D52" s="6" t="n"/>
      <c r="E52" s="6" t="n"/>
      <c r="F52" s="6" t="n"/>
      <c r="G52" s="6" t="n"/>
      <c r="H52" s="6" t="n"/>
      <c r="I52" s="6" t="n"/>
    </row>
    <row r="53" ht="15.75" customHeight="1" s="1411">
      <c r="A53" s="6" t="n"/>
      <c r="B53" s="6" t="n"/>
      <c r="C53" s="6" t="n"/>
      <c r="D53" s="6" t="n"/>
      <c r="E53" s="6" t="n"/>
      <c r="F53" s="6" t="n"/>
      <c r="G53" s="6" t="n"/>
      <c r="H53" s="6" t="n"/>
      <c r="I53" s="6" t="n"/>
    </row>
    <row r="54" ht="15.75" customHeight="1" s="1411">
      <c r="A54" s="6" t="n"/>
      <c r="B54" s="6" t="n"/>
      <c r="C54" s="6" t="n"/>
      <c r="D54" s="6" t="n"/>
      <c r="E54" s="6" t="n"/>
      <c r="F54" s="6" t="n"/>
      <c r="G54" s="6" t="n"/>
      <c r="H54" s="6" t="n"/>
      <c r="I54" s="6" t="n"/>
    </row>
    <row r="55" ht="15.75" customHeight="1" s="1411">
      <c r="A55" s="6" t="n"/>
      <c r="B55" s="6" t="n"/>
      <c r="C55" s="6" t="n"/>
      <c r="D55" s="6" t="n"/>
      <c r="E55" s="6" t="n"/>
      <c r="F55" s="6" t="n"/>
      <c r="G55" s="6" t="n"/>
      <c r="H55" s="6" t="n"/>
      <c r="I55" s="6" t="n"/>
    </row>
    <row r="56" ht="15.75" customHeight="1" s="1411">
      <c r="A56" s="6" t="n"/>
      <c r="B56" s="6" t="n"/>
      <c r="C56" s="6" t="n"/>
      <c r="D56" s="6" t="n"/>
      <c r="E56" s="6" t="n"/>
      <c r="F56" s="6" t="n"/>
      <c r="G56" s="6" t="n"/>
      <c r="H56" s="6" t="n"/>
      <c r="I56" s="6" t="n"/>
    </row>
    <row r="57" ht="15.75" customHeight="1" s="1411">
      <c r="A57" s="6" t="n"/>
      <c r="B57" s="6" t="n"/>
      <c r="C57" s="6" t="n"/>
      <c r="D57" s="6" t="n"/>
      <c r="E57" s="6" t="n"/>
      <c r="F57" s="6" t="n"/>
      <c r="G57" s="6" t="n"/>
      <c r="H57" s="6" t="n"/>
      <c r="I57" s="6" t="n"/>
    </row>
    <row r="58" ht="15.75" customHeight="1" s="1411">
      <c r="A58" s="6" t="n"/>
      <c r="B58" s="6" t="n"/>
      <c r="C58" s="6" t="n"/>
      <c r="D58" s="6" t="n"/>
      <c r="E58" s="6" t="n"/>
      <c r="F58" s="6" t="n"/>
      <c r="G58" s="6" t="n"/>
      <c r="H58" s="6" t="n"/>
      <c r="I58" s="6" t="n"/>
    </row>
    <row r="59" ht="15.75" customHeight="1" s="1411">
      <c r="A59" s="6" t="n"/>
      <c r="B59" s="6" t="n"/>
      <c r="C59" s="6" t="n"/>
      <c r="D59" s="6" t="n"/>
      <c r="E59" s="6" t="n"/>
      <c r="F59" s="6" t="n"/>
      <c r="G59" s="6" t="n"/>
      <c r="H59" s="6" t="n"/>
      <c r="I59" s="6" t="n"/>
    </row>
    <row r="60" ht="15.75" customHeight="1" s="1411">
      <c r="A60" s="6" t="n"/>
      <c r="B60" s="6" t="n"/>
      <c r="C60" s="6" t="n"/>
      <c r="D60" s="6" t="n"/>
      <c r="E60" s="6" t="n"/>
      <c r="F60" s="6" t="n"/>
      <c r="G60" s="6" t="n"/>
      <c r="H60" s="6" t="n"/>
      <c r="I60" s="6" t="n"/>
    </row>
    <row r="61" ht="15.75" customHeight="1" s="1411">
      <c r="A61" s="6" t="n"/>
      <c r="B61" s="6" t="n"/>
      <c r="C61" s="6" t="n"/>
      <c r="D61" s="6" t="n"/>
      <c r="E61" s="6" t="n"/>
      <c r="F61" s="6" t="n"/>
      <c r="G61" s="6" t="n"/>
      <c r="H61" s="6" t="n"/>
      <c r="I61" s="6" t="n"/>
    </row>
    <row r="62" ht="15.75" customHeight="1" s="1411">
      <c r="A62" s="6" t="n"/>
      <c r="B62" s="6" t="n"/>
      <c r="C62" s="6" t="n"/>
      <c r="D62" s="6" t="n"/>
      <c r="E62" s="6" t="n"/>
      <c r="F62" s="6" t="n"/>
      <c r="G62" s="6" t="n"/>
      <c r="H62" s="6" t="n"/>
      <c r="I62" s="6" t="n"/>
    </row>
    <row r="63" ht="15.75" customHeight="1" s="1411">
      <c r="A63" s="6" t="n"/>
      <c r="B63" s="6" t="n"/>
      <c r="C63" s="6" t="n"/>
      <c r="D63" s="6" t="n"/>
      <c r="E63" s="6" t="n"/>
      <c r="F63" s="6" t="n"/>
      <c r="G63" s="6" t="n"/>
      <c r="H63" s="6" t="n"/>
      <c r="I63" s="6" t="n"/>
    </row>
    <row r="64" ht="15.75" customHeight="1" s="1411">
      <c r="A64" s="6" t="n"/>
      <c r="B64" s="6" t="n"/>
      <c r="C64" s="6" t="n"/>
      <c r="D64" s="6" t="n"/>
      <c r="E64" s="6" t="n"/>
      <c r="F64" s="6" t="n"/>
      <c r="G64" s="6" t="n"/>
      <c r="H64" s="6" t="n"/>
      <c r="I64" s="6" t="n"/>
    </row>
    <row r="65" ht="15.75" customHeight="1" s="1411">
      <c r="A65" s="6" t="n"/>
      <c r="B65" s="6" t="n"/>
      <c r="C65" s="6" t="n"/>
      <c r="D65" s="6" t="n"/>
      <c r="E65" s="6" t="n"/>
      <c r="F65" s="6" t="n"/>
      <c r="G65" s="6" t="n"/>
      <c r="H65" s="6" t="n"/>
      <c r="I65" s="6" t="n"/>
    </row>
    <row r="66" ht="15.75" customHeight="1" s="1411">
      <c r="A66" s="6" t="n"/>
      <c r="B66" s="6" t="n"/>
      <c r="C66" s="6" t="n"/>
      <c r="D66" s="6" t="n"/>
      <c r="E66" s="6" t="n"/>
      <c r="F66" s="6" t="n"/>
      <c r="G66" s="6" t="n"/>
      <c r="H66" s="6" t="n"/>
      <c r="I66" s="6" t="n"/>
    </row>
    <row r="67" ht="15.75" customHeight="1" s="1411">
      <c r="A67" s="6" t="n"/>
      <c r="B67" s="6" t="n"/>
      <c r="C67" s="6" t="n"/>
      <c r="D67" s="6" t="n"/>
      <c r="E67" s="6" t="n"/>
      <c r="F67" s="6" t="n"/>
      <c r="G67" s="6" t="n"/>
      <c r="H67" s="6" t="n"/>
      <c r="I67" s="6" t="n"/>
    </row>
    <row r="68" ht="15.75" customHeight="1" s="1411">
      <c r="A68" s="6" t="n"/>
      <c r="B68" s="6" t="n"/>
      <c r="C68" s="6" t="n"/>
      <c r="D68" s="6" t="n"/>
      <c r="E68" s="6" t="n"/>
      <c r="F68" s="6" t="n"/>
      <c r="G68" s="6" t="n"/>
      <c r="H68" s="6" t="n"/>
      <c r="I68" s="6" t="n"/>
    </row>
    <row r="69" ht="15.75" customHeight="1" s="1411">
      <c r="A69" s="6" t="n"/>
      <c r="B69" s="6" t="n"/>
      <c r="C69" s="6" t="n"/>
      <c r="D69" s="6" t="n"/>
      <c r="E69" s="6" t="n"/>
      <c r="F69" s="6" t="n"/>
      <c r="G69" s="6" t="n"/>
      <c r="H69" s="6" t="n"/>
      <c r="I69" s="6" t="n"/>
    </row>
    <row r="70" ht="15.75" customHeight="1" s="1411">
      <c r="A70" s="6" t="n"/>
      <c r="B70" s="6" t="n"/>
      <c r="C70" s="6" t="n"/>
      <c r="D70" s="6" t="n"/>
      <c r="E70" s="6" t="n"/>
      <c r="F70" s="6" t="n"/>
      <c r="G70" s="6" t="n"/>
      <c r="H70" s="6" t="n"/>
      <c r="I70" s="6" t="n"/>
    </row>
    <row r="71" ht="15.75" customHeight="1" s="1411">
      <c r="A71" s="6" t="n"/>
      <c r="B71" s="6" t="n"/>
      <c r="C71" s="6" t="n"/>
      <c r="D71" s="6" t="n"/>
      <c r="E71" s="6" t="n"/>
      <c r="F71" s="6" t="n"/>
      <c r="G71" s="6" t="n"/>
      <c r="H71" s="6" t="n"/>
      <c r="I71" s="6" t="n"/>
    </row>
    <row r="72" ht="15.75" customHeight="1" s="1411">
      <c r="A72" s="6" t="n"/>
      <c r="B72" s="6" t="n"/>
      <c r="C72" s="6" t="n"/>
      <c r="D72" s="6" t="n"/>
      <c r="E72" s="6" t="n"/>
      <c r="F72" s="6" t="n"/>
      <c r="G72" s="6" t="n"/>
      <c r="H72" s="6" t="n"/>
      <c r="I72" s="6" t="n"/>
    </row>
    <row r="73" ht="15.75" customHeight="1" s="1411">
      <c r="A73" s="6" t="n"/>
      <c r="B73" s="6" t="n"/>
      <c r="C73" s="6" t="n"/>
      <c r="D73" s="6" t="n"/>
      <c r="E73" s="6" t="n"/>
      <c r="F73" s="6" t="n"/>
      <c r="G73" s="6" t="n"/>
      <c r="H73" s="6" t="n"/>
      <c r="I73" s="6" t="n"/>
    </row>
    <row r="74" ht="15.75" customHeight="1" s="1411">
      <c r="A74" s="6" t="n"/>
      <c r="B74" s="6" t="n"/>
      <c r="C74" s="6" t="n"/>
      <c r="D74" s="6" t="n"/>
      <c r="E74" s="6" t="n"/>
      <c r="F74" s="6" t="n"/>
      <c r="G74" s="6" t="n"/>
      <c r="H74" s="6" t="n"/>
      <c r="I74" s="6" t="n"/>
    </row>
    <row r="75" ht="15.75" customHeight="1" s="1411">
      <c r="A75" s="6" t="n"/>
      <c r="B75" s="6" t="n"/>
      <c r="C75" s="6" t="n"/>
      <c r="D75" s="6" t="n"/>
      <c r="E75" s="6" t="n"/>
      <c r="F75" s="6" t="n"/>
      <c r="G75" s="6" t="n"/>
      <c r="H75" s="6" t="n"/>
      <c r="I75" s="6" t="n"/>
    </row>
    <row r="76" ht="15.75" customHeight="1" s="1411">
      <c r="A76" s="6" t="n"/>
      <c r="B76" s="6" t="n"/>
      <c r="C76" s="6" t="n"/>
      <c r="D76" s="6" t="n"/>
      <c r="E76" s="6" t="n"/>
      <c r="F76" s="6" t="n"/>
      <c r="G76" s="6" t="n"/>
      <c r="H76" s="6" t="n"/>
      <c r="I76" s="6" t="n"/>
    </row>
    <row r="77" ht="15.75" customHeight="1" s="1411">
      <c r="A77" s="6" t="n"/>
      <c r="B77" s="6" t="n"/>
      <c r="C77" s="6" t="n"/>
      <c r="D77" s="6" t="n"/>
      <c r="E77" s="6" t="n"/>
      <c r="F77" s="6" t="n"/>
      <c r="G77" s="6" t="n"/>
      <c r="H77" s="6" t="n"/>
      <c r="I77" s="6" t="n"/>
    </row>
    <row r="78" ht="15.75" customHeight="1" s="1411">
      <c r="A78" s="6" t="n"/>
      <c r="B78" s="6" t="n"/>
      <c r="C78" s="6" t="n"/>
      <c r="D78" s="6" t="n"/>
      <c r="E78" s="6" t="n"/>
      <c r="F78" s="6" t="n"/>
      <c r="G78" s="6" t="n"/>
      <c r="H78" s="6" t="n"/>
      <c r="I78" s="6" t="n"/>
    </row>
    <row r="79" ht="15.75" customHeight="1" s="1411">
      <c r="A79" s="6" t="n"/>
      <c r="B79" s="6" t="n"/>
      <c r="C79" s="6" t="n"/>
      <c r="D79" s="6" t="n"/>
      <c r="E79" s="6" t="n"/>
      <c r="F79" s="6" t="n"/>
      <c r="G79" s="6" t="n"/>
      <c r="H79" s="6" t="n"/>
      <c r="I79" s="6" t="n"/>
    </row>
    <row r="80" ht="15.75" customHeight="1" s="1411">
      <c r="A80" s="6" t="n"/>
      <c r="B80" s="6" t="n"/>
      <c r="C80" s="6" t="n"/>
      <c r="D80" s="6" t="n"/>
      <c r="E80" s="6" t="n"/>
      <c r="F80" s="6" t="n"/>
      <c r="G80" s="6" t="n"/>
      <c r="H80" s="6" t="n"/>
      <c r="I80" s="6" t="n"/>
    </row>
    <row r="81" ht="15.75" customHeight="1" s="1411">
      <c r="A81" s="6" t="n"/>
      <c r="B81" s="6" t="n"/>
      <c r="C81" s="6" t="n"/>
      <c r="D81" s="6" t="n"/>
      <c r="E81" s="6" t="n"/>
      <c r="F81" s="6" t="n"/>
      <c r="G81" s="6" t="n"/>
      <c r="H81" s="6" t="n"/>
      <c r="I81" s="6" t="n"/>
    </row>
    <row r="82" ht="15.75" customHeight="1" s="1411">
      <c r="A82" s="6" t="n"/>
      <c r="B82" s="6" t="n"/>
      <c r="C82" s="6" t="n"/>
      <c r="D82" s="6" t="n"/>
      <c r="E82" s="6" t="n"/>
      <c r="F82" s="6" t="n"/>
      <c r="G82" s="6" t="n"/>
      <c r="H82" s="6" t="n"/>
      <c r="I82" s="6" t="n"/>
    </row>
    <row r="83" ht="15.75" customHeight="1" s="1411">
      <c r="A83" s="6" t="n"/>
      <c r="B83" s="6" t="n"/>
      <c r="C83" s="6" t="n"/>
      <c r="D83" s="6" t="n"/>
      <c r="E83" s="6" t="n"/>
      <c r="F83" s="6" t="n"/>
      <c r="G83" s="6" t="n"/>
      <c r="H83" s="6" t="n"/>
      <c r="I83" s="6" t="n"/>
    </row>
    <row r="84" ht="15.75" customHeight="1" s="1411">
      <c r="A84" s="6" t="n"/>
      <c r="B84" s="6" t="n"/>
      <c r="C84" s="6" t="n"/>
      <c r="D84" s="6" t="n"/>
      <c r="E84" s="6" t="n"/>
      <c r="F84" s="6" t="n"/>
      <c r="G84" s="6" t="n"/>
      <c r="H84" s="6" t="n"/>
      <c r="I84" s="6" t="n"/>
    </row>
    <row r="85" ht="15.75" customHeight="1" s="1411">
      <c r="A85" s="6" t="n"/>
      <c r="B85" s="6" t="n"/>
      <c r="C85" s="6" t="n"/>
      <c r="D85" s="6" t="n"/>
      <c r="E85" s="6" t="n"/>
      <c r="F85" s="6" t="n"/>
      <c r="G85" s="6" t="n"/>
      <c r="H85" s="6" t="n"/>
      <c r="I85" s="6" t="n"/>
    </row>
    <row r="86" ht="15.75" customHeight="1" s="1411">
      <c r="A86" s="6" t="n"/>
      <c r="B86" s="6" t="n"/>
      <c r="C86" s="6" t="n"/>
      <c r="D86" s="6" t="n"/>
      <c r="E86" s="6" t="n"/>
      <c r="F86" s="6" t="n"/>
      <c r="G86" s="6" t="n"/>
      <c r="H86" s="6" t="n"/>
      <c r="I86" s="6" t="n"/>
    </row>
    <row r="87" ht="15.75" customHeight="1" s="1411">
      <c r="A87" s="6" t="n"/>
      <c r="B87" s="6" t="n"/>
      <c r="C87" s="6" t="n"/>
      <c r="D87" s="6" t="n"/>
      <c r="E87" s="6" t="n"/>
      <c r="F87" s="6" t="n"/>
      <c r="G87" s="6" t="n"/>
      <c r="H87" s="6" t="n"/>
      <c r="I87" s="6" t="n"/>
    </row>
    <row r="88" ht="15.75" customHeight="1" s="1411">
      <c r="A88" s="6" t="n"/>
      <c r="B88" s="6" t="n"/>
      <c r="C88" s="6" t="n"/>
      <c r="D88" s="6" t="n"/>
      <c r="E88" s="6" t="n"/>
      <c r="F88" s="6" t="n"/>
      <c r="G88" s="6" t="n"/>
      <c r="H88" s="6" t="n"/>
      <c r="I88" s="6" t="n"/>
    </row>
    <row r="89" ht="15.75" customHeight="1" s="1411">
      <c r="A89" s="6" t="n"/>
      <c r="B89" s="6" t="n"/>
      <c r="C89" s="6" t="n"/>
      <c r="D89" s="6" t="n"/>
      <c r="E89" s="6" t="n"/>
      <c r="F89" s="6" t="n"/>
      <c r="G89" s="6" t="n"/>
      <c r="H89" s="6" t="n"/>
      <c r="I89" s="6" t="n"/>
    </row>
    <row r="90" ht="15.75" customHeight="1" s="1411">
      <c r="A90" s="6" t="n"/>
      <c r="B90" s="6" t="n"/>
      <c r="C90" s="6" t="n"/>
      <c r="D90" s="6" t="n"/>
      <c r="E90" s="6" t="n"/>
      <c r="F90" s="6" t="n"/>
      <c r="G90" s="6" t="n"/>
      <c r="H90" s="6" t="n"/>
      <c r="I90" s="6" t="n"/>
    </row>
    <row r="91" ht="15.75" customHeight="1" s="1411">
      <c r="A91" s="6" t="n"/>
      <c r="B91" s="6" t="n"/>
      <c r="C91" s="6" t="n"/>
      <c r="D91" s="6" t="n"/>
      <c r="E91" s="6" t="n"/>
      <c r="F91" s="6" t="n"/>
      <c r="G91" s="6" t="n"/>
      <c r="H91" s="6" t="n"/>
      <c r="I91" s="6" t="n"/>
    </row>
    <row r="92" ht="15.75" customHeight="1" s="1411">
      <c r="A92" s="6" t="n"/>
      <c r="B92" s="6" t="n"/>
      <c r="C92" s="6" t="n"/>
      <c r="D92" s="6" t="n"/>
      <c r="E92" s="6" t="n"/>
      <c r="F92" s="6" t="n"/>
      <c r="G92" s="6" t="n"/>
      <c r="H92" s="6" t="n"/>
      <c r="I92" s="6" t="n"/>
    </row>
    <row r="93" ht="15.75" customHeight="1" s="1411">
      <c r="A93" s="6" t="n"/>
      <c r="B93" s="6" t="n"/>
      <c r="C93" s="6" t="n"/>
      <c r="D93" s="6" t="n"/>
      <c r="E93" s="6" t="n"/>
      <c r="F93" s="6" t="n"/>
      <c r="G93" s="6" t="n"/>
      <c r="H93" s="6" t="n"/>
      <c r="I93" s="6" t="n"/>
    </row>
    <row r="94" ht="15.75" customHeight="1" s="1411">
      <c r="A94" s="6" t="n"/>
      <c r="B94" s="6" t="n"/>
      <c r="C94" s="6" t="n"/>
      <c r="D94" s="6" t="n"/>
      <c r="E94" s="6" t="n"/>
      <c r="F94" s="6" t="n"/>
      <c r="G94" s="6" t="n"/>
      <c r="H94" s="6" t="n"/>
      <c r="I94" s="6" t="n"/>
    </row>
    <row r="95" ht="15.75" customHeight="1" s="1411">
      <c r="A95" s="6" t="n"/>
      <c r="B95" s="6" t="n"/>
      <c r="C95" s="6" t="n"/>
      <c r="D95" s="6" t="n"/>
      <c r="E95" s="6" t="n"/>
      <c r="F95" s="6" t="n"/>
      <c r="G95" s="6" t="n"/>
      <c r="H95" s="6" t="n"/>
      <c r="I95" s="6" t="n"/>
    </row>
    <row r="96" ht="15.75" customHeight="1" s="1411">
      <c r="A96" s="6" t="n"/>
      <c r="B96" s="6" t="n"/>
      <c r="C96" s="6" t="n"/>
      <c r="D96" s="6" t="n"/>
      <c r="E96" s="6" t="n"/>
      <c r="F96" s="6" t="n"/>
      <c r="G96" s="6" t="n"/>
      <c r="H96" s="6" t="n"/>
      <c r="I96" s="6" t="n"/>
    </row>
    <row r="97" ht="15.75" customHeight="1" s="1411">
      <c r="A97" s="6" t="n"/>
      <c r="B97" s="6" t="n"/>
      <c r="C97" s="6" t="n"/>
      <c r="D97" s="6" t="n"/>
      <c r="E97" s="6" t="n"/>
      <c r="F97" s="6" t="n"/>
      <c r="G97" s="6" t="n"/>
      <c r="H97" s="6" t="n"/>
      <c r="I97" s="6" t="n"/>
    </row>
    <row r="98" ht="15.75" customHeight="1" s="1411">
      <c r="A98" s="6" t="n"/>
      <c r="B98" s="6" t="n"/>
      <c r="C98" s="6" t="n"/>
      <c r="D98" s="6" t="n"/>
      <c r="E98" s="6" t="n"/>
      <c r="F98" s="6" t="n"/>
      <c r="G98" s="6" t="n"/>
      <c r="H98" s="6" t="n"/>
      <c r="I98" s="6" t="n"/>
    </row>
    <row r="99" ht="15.75" customHeight="1" s="1411">
      <c r="A99" s="6" t="n"/>
      <c r="B99" s="6" t="n"/>
      <c r="C99" s="6" t="n"/>
      <c r="D99" s="6" t="n"/>
      <c r="E99" s="6" t="n"/>
      <c r="F99" s="6" t="n"/>
      <c r="G99" s="6" t="n"/>
      <c r="H99" s="6" t="n"/>
      <c r="I99" s="6" t="n"/>
    </row>
    <row r="100" ht="15.75" customHeight="1" s="1411">
      <c r="A100" s="6" t="n"/>
      <c r="B100" s="6" t="n"/>
      <c r="C100" s="6" t="n"/>
      <c r="D100" s="6" t="n"/>
      <c r="E100" s="6" t="n"/>
      <c r="F100" s="6" t="n"/>
      <c r="G100" s="6" t="n"/>
      <c r="H100" s="6" t="n"/>
      <c r="I100" s="6" t="n"/>
    </row>
    <row r="101" ht="15.75" customHeight="1" s="1411">
      <c r="A101" s="6" t="n"/>
      <c r="B101" s="6" t="n"/>
      <c r="C101" s="6" t="n"/>
      <c r="D101" s="6" t="n"/>
      <c r="E101" s="6" t="n"/>
      <c r="F101" s="6" t="n"/>
      <c r="G101" s="6" t="n"/>
      <c r="H101" s="6" t="n"/>
      <c r="I101" s="6" t="n"/>
    </row>
    <row r="102" ht="15.75" customHeight="1" s="1411">
      <c r="A102" s="6" t="n"/>
      <c r="B102" s="6" t="n"/>
      <c r="C102" s="6" t="n"/>
      <c r="D102" s="6" t="n"/>
      <c r="E102" s="6" t="n"/>
      <c r="F102" s="6" t="n"/>
      <c r="G102" s="6" t="n"/>
      <c r="H102" s="6" t="n"/>
      <c r="I102" s="6" t="n"/>
    </row>
    <row r="103" ht="15.75" customHeight="1" s="1411">
      <c r="A103" s="6" t="n"/>
      <c r="B103" s="6" t="n"/>
      <c r="C103" s="6" t="n"/>
      <c r="D103" s="6" t="n"/>
      <c r="E103" s="6" t="n"/>
      <c r="F103" s="6" t="n"/>
      <c r="G103" s="6" t="n"/>
      <c r="H103" s="6" t="n"/>
      <c r="I103" s="6" t="n"/>
    </row>
    <row r="104" ht="15.75" customHeight="1" s="1411">
      <c r="A104" s="6" t="n"/>
      <c r="B104" s="6" t="n"/>
      <c r="C104" s="6" t="n"/>
      <c r="D104" s="6" t="n"/>
      <c r="E104" s="6" t="n"/>
      <c r="F104" s="6" t="n"/>
      <c r="G104" s="6" t="n"/>
      <c r="H104" s="6" t="n"/>
      <c r="I104" s="6" t="n"/>
    </row>
    <row r="105" ht="15.75" customHeight="1" s="1411">
      <c r="A105" s="6" t="n"/>
      <c r="B105" s="6" t="n"/>
      <c r="C105" s="6" t="n"/>
      <c r="D105" s="6" t="n"/>
      <c r="E105" s="6" t="n"/>
      <c r="F105" s="6" t="n"/>
      <c r="G105" s="6" t="n"/>
      <c r="H105" s="6" t="n"/>
      <c r="I105" s="6" t="n"/>
    </row>
    <row r="106" ht="15.75" customHeight="1" s="1411">
      <c r="A106" s="6" t="n"/>
      <c r="B106" s="6" t="n"/>
      <c r="C106" s="6" t="n"/>
      <c r="D106" s="6" t="n"/>
      <c r="E106" s="6" t="n"/>
      <c r="F106" s="6" t="n"/>
      <c r="G106" s="6" t="n"/>
      <c r="H106" s="6" t="n"/>
      <c r="I106" s="6" t="n"/>
    </row>
    <row r="107" ht="15.75" customHeight="1" s="1411">
      <c r="A107" s="6" t="n"/>
      <c r="B107" s="6" t="n"/>
      <c r="C107" s="6" t="n"/>
      <c r="D107" s="6" t="n"/>
      <c r="E107" s="6" t="n"/>
      <c r="F107" s="6" t="n"/>
      <c r="G107" s="6" t="n"/>
      <c r="H107" s="6" t="n"/>
      <c r="I107" s="6" t="n"/>
    </row>
    <row r="108" ht="15.75" customHeight="1" s="1411">
      <c r="A108" s="6" t="n"/>
      <c r="B108" s="6" t="n"/>
      <c r="C108" s="6" t="n"/>
      <c r="D108" s="6" t="n"/>
      <c r="E108" s="6" t="n"/>
      <c r="F108" s="6" t="n"/>
      <c r="G108" s="6" t="n"/>
      <c r="H108" s="6" t="n"/>
      <c r="I108" s="6" t="n"/>
    </row>
    <row r="109" ht="15.75" customHeight="1" s="1411">
      <c r="A109" s="6" t="n"/>
      <c r="B109" s="6" t="n"/>
      <c r="C109" s="6" t="n"/>
      <c r="D109" s="6" t="n"/>
      <c r="E109" s="6" t="n"/>
      <c r="F109" s="6" t="n"/>
      <c r="G109" s="6" t="n"/>
      <c r="H109" s="6" t="n"/>
      <c r="I109" s="6" t="n"/>
    </row>
    <row r="110" ht="15.75" customHeight="1" s="1411">
      <c r="A110" s="6" t="n"/>
      <c r="B110" s="6" t="n"/>
      <c r="C110" s="6" t="n"/>
      <c r="D110" s="6" t="n"/>
      <c r="E110" s="6" t="n"/>
      <c r="F110" s="6" t="n"/>
      <c r="G110" s="6" t="n"/>
      <c r="H110" s="6" t="n"/>
      <c r="I110" s="6" t="n"/>
    </row>
    <row r="111" ht="15.75" customHeight="1" s="1411">
      <c r="A111" s="6" t="n"/>
      <c r="B111" s="6" t="n"/>
      <c r="C111" s="6" t="n"/>
      <c r="D111" s="6" t="n"/>
      <c r="E111" s="6" t="n"/>
      <c r="F111" s="6" t="n"/>
      <c r="G111" s="6" t="n"/>
      <c r="H111" s="6" t="n"/>
      <c r="I111" s="6" t="n"/>
    </row>
    <row r="112" ht="15.75" customHeight="1" s="1411">
      <c r="A112" s="6" t="n"/>
      <c r="B112" s="6" t="n"/>
      <c r="C112" s="6" t="n"/>
      <c r="D112" s="6" t="n"/>
      <c r="E112" s="6" t="n"/>
      <c r="F112" s="6" t="n"/>
      <c r="G112" s="6" t="n"/>
      <c r="H112" s="6" t="n"/>
      <c r="I112" s="6" t="n"/>
    </row>
    <row r="113" ht="15.75" customHeight="1" s="1411">
      <c r="A113" s="6" t="n"/>
      <c r="B113" s="6" t="n"/>
      <c r="C113" s="6" t="n"/>
      <c r="D113" s="6" t="n"/>
      <c r="E113" s="6" t="n"/>
      <c r="F113" s="6" t="n"/>
      <c r="G113" s="6" t="n"/>
      <c r="H113" s="6" t="n"/>
      <c r="I113" s="6" t="n"/>
    </row>
    <row r="114" ht="15.75" customHeight="1" s="1411">
      <c r="A114" s="6" t="n"/>
      <c r="B114" s="6" t="n"/>
      <c r="C114" s="6" t="n"/>
      <c r="D114" s="6" t="n"/>
      <c r="E114" s="6" t="n"/>
      <c r="F114" s="6" t="n"/>
      <c r="G114" s="6" t="n"/>
      <c r="H114" s="6" t="n"/>
      <c r="I114" s="6" t="n"/>
    </row>
    <row r="115" ht="15.75" customHeight="1" s="1411">
      <c r="A115" s="6" t="n"/>
      <c r="B115" s="6" t="n"/>
      <c r="C115" s="6" t="n"/>
      <c r="D115" s="6" t="n"/>
      <c r="E115" s="6" t="n"/>
      <c r="F115" s="6" t="n"/>
      <c r="G115" s="6" t="n"/>
      <c r="H115" s="6" t="n"/>
      <c r="I115" s="6" t="n"/>
    </row>
    <row r="116" ht="15.75" customHeight="1" s="1411">
      <c r="A116" s="6" t="n"/>
      <c r="B116" s="6" t="n"/>
      <c r="C116" s="6" t="n"/>
      <c r="D116" s="6" t="n"/>
      <c r="E116" s="6" t="n"/>
      <c r="F116" s="6" t="n"/>
      <c r="G116" s="6" t="n"/>
      <c r="H116" s="6" t="n"/>
      <c r="I116" s="6" t="n"/>
    </row>
    <row r="117" ht="15.75" customHeight="1" s="1411">
      <c r="A117" s="6" t="n"/>
      <c r="B117" s="6" t="n"/>
      <c r="C117" s="6" t="n"/>
      <c r="D117" s="6" t="n"/>
      <c r="E117" s="6" t="n"/>
      <c r="F117" s="6" t="n"/>
      <c r="G117" s="6" t="n"/>
      <c r="H117" s="6" t="n"/>
      <c r="I117" s="6" t="n"/>
    </row>
    <row r="118" ht="15.75" customHeight="1" s="1411">
      <c r="A118" s="6" t="n"/>
      <c r="B118" s="6" t="n"/>
      <c r="C118" s="6" t="n"/>
      <c r="D118" s="6" t="n"/>
      <c r="E118" s="6" t="n"/>
      <c r="F118" s="6" t="n"/>
      <c r="G118" s="6" t="n"/>
      <c r="H118" s="6" t="n"/>
      <c r="I118" s="6" t="n"/>
    </row>
    <row r="119" ht="15.75" customHeight="1" s="1411">
      <c r="A119" s="6" t="n"/>
      <c r="B119" s="6" t="n"/>
      <c r="C119" s="6" t="n"/>
      <c r="D119" s="6" t="n"/>
      <c r="E119" s="6" t="n"/>
      <c r="F119" s="6" t="n"/>
      <c r="G119" s="6" t="n"/>
      <c r="H119" s="6" t="n"/>
      <c r="I119" s="6" t="n"/>
    </row>
    <row r="120" ht="15.75" customHeight="1" s="1411">
      <c r="A120" s="6" t="n"/>
      <c r="B120" s="6" t="n"/>
      <c r="C120" s="6" t="n"/>
      <c r="D120" s="6" t="n"/>
      <c r="E120" s="6" t="n"/>
      <c r="F120" s="6" t="n"/>
      <c r="G120" s="6" t="n"/>
      <c r="H120" s="6" t="n"/>
      <c r="I120" s="6" t="n"/>
    </row>
    <row r="121" ht="15.75" customHeight="1" s="1411">
      <c r="A121" s="6" t="n"/>
      <c r="B121" s="6" t="n"/>
      <c r="C121" s="6" t="n"/>
      <c r="D121" s="6" t="n"/>
      <c r="E121" s="6" t="n"/>
      <c r="F121" s="6" t="n"/>
      <c r="G121" s="6" t="n"/>
      <c r="H121" s="6" t="n"/>
      <c r="I121" s="6" t="n"/>
    </row>
    <row r="122" ht="15.75" customHeight="1" s="1411">
      <c r="A122" s="6" t="n"/>
      <c r="B122" s="6" t="n"/>
      <c r="C122" s="6" t="n"/>
      <c r="D122" s="6" t="n"/>
      <c r="E122" s="6" t="n"/>
      <c r="F122" s="6" t="n"/>
      <c r="G122" s="6" t="n"/>
      <c r="H122" s="6" t="n"/>
      <c r="I122" s="6" t="n"/>
    </row>
    <row r="123" ht="15.75" customHeight="1" s="1411">
      <c r="A123" s="6" t="n"/>
      <c r="B123" s="6" t="n"/>
      <c r="C123" s="6" t="n"/>
      <c r="D123" s="6" t="n"/>
      <c r="E123" s="6" t="n"/>
      <c r="F123" s="6" t="n"/>
      <c r="G123" s="6" t="n"/>
      <c r="H123" s="6" t="n"/>
      <c r="I123" s="6" t="n"/>
    </row>
    <row r="124" ht="15.75" customHeight="1" s="1411">
      <c r="A124" s="6" t="n"/>
      <c r="B124" s="6" t="n"/>
      <c r="C124" s="6" t="n"/>
      <c r="D124" s="6" t="n"/>
      <c r="E124" s="6" t="n"/>
      <c r="F124" s="6" t="n"/>
      <c r="G124" s="6" t="n"/>
      <c r="H124" s="6" t="n"/>
      <c r="I124" s="6" t="n"/>
    </row>
    <row r="125" ht="15.75" customHeight="1" s="1411">
      <c r="A125" s="6" t="n"/>
      <c r="B125" s="6" t="n"/>
      <c r="C125" s="6" t="n"/>
      <c r="D125" s="6" t="n"/>
      <c r="E125" s="6" t="n"/>
      <c r="F125" s="6" t="n"/>
      <c r="G125" s="6" t="n"/>
      <c r="H125" s="6" t="n"/>
      <c r="I125" s="6" t="n"/>
    </row>
    <row r="126" ht="15.75" customHeight="1" s="1411">
      <c r="A126" s="6" t="n"/>
      <c r="B126" s="6" t="n"/>
      <c r="C126" s="6" t="n"/>
      <c r="D126" s="6" t="n"/>
      <c r="E126" s="6" t="n"/>
      <c r="F126" s="6" t="n"/>
      <c r="G126" s="6" t="n"/>
      <c r="H126" s="6" t="n"/>
      <c r="I126" s="6" t="n"/>
    </row>
    <row r="127" ht="15.75" customHeight="1" s="1411">
      <c r="A127" s="6" t="n"/>
      <c r="B127" s="6" t="n"/>
      <c r="C127" s="6" t="n"/>
      <c r="D127" s="6" t="n"/>
      <c r="E127" s="6" t="n"/>
      <c r="F127" s="6" t="n"/>
      <c r="G127" s="6" t="n"/>
      <c r="H127" s="6" t="n"/>
      <c r="I127" s="6" t="n"/>
    </row>
    <row r="128" ht="15.75" customHeight="1" s="1411">
      <c r="A128" s="6" t="n"/>
      <c r="B128" s="6" t="n"/>
      <c r="C128" s="6" t="n"/>
      <c r="D128" s="6" t="n"/>
      <c r="E128" s="6" t="n"/>
      <c r="F128" s="6" t="n"/>
      <c r="G128" s="6" t="n"/>
      <c r="H128" s="6" t="n"/>
      <c r="I128" s="6" t="n"/>
    </row>
    <row r="129" ht="15.75" customHeight="1" s="1411">
      <c r="A129" s="6" t="n"/>
      <c r="B129" s="6" t="n"/>
      <c r="C129" s="6" t="n"/>
      <c r="D129" s="6" t="n"/>
      <c r="E129" s="6" t="n"/>
      <c r="F129" s="6" t="n"/>
      <c r="G129" s="6" t="n"/>
      <c r="H129" s="6" t="n"/>
      <c r="I129" s="6" t="n"/>
    </row>
    <row r="130" ht="15.75" customHeight="1" s="1411">
      <c r="A130" s="6" t="n"/>
      <c r="B130" s="6" t="n"/>
      <c r="C130" s="6" t="n"/>
      <c r="D130" s="6" t="n"/>
      <c r="E130" s="6" t="n"/>
      <c r="F130" s="6" t="n"/>
      <c r="G130" s="6" t="n"/>
      <c r="H130" s="6" t="n"/>
      <c r="I130" s="6" t="n"/>
    </row>
    <row r="131" ht="15.75" customHeight="1" s="1411">
      <c r="A131" s="6" t="n"/>
      <c r="B131" s="6" t="n"/>
      <c r="C131" s="6" t="n"/>
      <c r="D131" s="6" t="n"/>
      <c r="E131" s="6" t="n"/>
      <c r="F131" s="6" t="n"/>
      <c r="G131" s="6" t="n"/>
      <c r="H131" s="6" t="n"/>
      <c r="I131" s="6" t="n"/>
    </row>
    <row r="132" ht="15.75" customHeight="1" s="1411">
      <c r="A132" s="6" t="n"/>
      <c r="B132" s="6" t="n"/>
      <c r="C132" s="6" t="n"/>
      <c r="D132" s="6" t="n"/>
      <c r="E132" s="6" t="n"/>
      <c r="F132" s="6" t="n"/>
      <c r="G132" s="6" t="n"/>
      <c r="H132" s="6" t="n"/>
      <c r="I132" s="6" t="n"/>
    </row>
    <row r="133" ht="15.75" customHeight="1" s="1411">
      <c r="A133" s="6" t="n"/>
      <c r="B133" s="6" t="n"/>
      <c r="C133" s="6" t="n"/>
      <c r="D133" s="6" t="n"/>
      <c r="E133" s="6" t="n"/>
      <c r="F133" s="6" t="n"/>
      <c r="G133" s="6" t="n"/>
      <c r="H133" s="6" t="n"/>
      <c r="I133" s="6" t="n"/>
    </row>
    <row r="134" ht="15.75" customHeight="1" s="1411">
      <c r="A134" s="6" t="n"/>
      <c r="B134" s="6" t="n"/>
      <c r="C134" s="6" t="n"/>
      <c r="D134" s="6" t="n"/>
      <c r="E134" s="6" t="n"/>
      <c r="F134" s="6" t="n"/>
      <c r="G134" s="6" t="n"/>
      <c r="H134" s="6" t="n"/>
      <c r="I134" s="6" t="n"/>
    </row>
    <row r="135" ht="15.75" customHeight="1" s="1411">
      <c r="A135" s="6" t="n"/>
      <c r="B135" s="6" t="n"/>
      <c r="C135" s="6" t="n"/>
      <c r="D135" s="6" t="n"/>
      <c r="E135" s="6" t="n"/>
      <c r="F135" s="6" t="n"/>
      <c r="G135" s="6" t="n"/>
      <c r="H135" s="6" t="n"/>
      <c r="I135" s="6" t="n"/>
    </row>
    <row r="136" ht="15.75" customHeight="1" s="1411">
      <c r="A136" s="6" t="n"/>
      <c r="B136" s="6" t="n"/>
      <c r="C136" s="6" t="n"/>
      <c r="D136" s="6" t="n"/>
      <c r="E136" s="6" t="n"/>
      <c r="F136" s="6" t="n"/>
      <c r="G136" s="6" t="n"/>
      <c r="H136" s="6" t="n"/>
      <c r="I136" s="6" t="n"/>
    </row>
    <row r="137" ht="15.75" customHeight="1" s="1411">
      <c r="A137" s="6" t="n"/>
      <c r="B137" s="6" t="n"/>
      <c r="C137" s="6" t="n"/>
      <c r="D137" s="6" t="n"/>
      <c r="E137" s="6" t="n"/>
      <c r="F137" s="6" t="n"/>
      <c r="G137" s="6" t="n"/>
      <c r="H137" s="6" t="n"/>
      <c r="I137" s="6" t="n"/>
    </row>
    <row r="138" ht="15.75" customHeight="1" s="1411">
      <c r="A138" s="6" t="n"/>
      <c r="B138" s="6" t="n"/>
      <c r="C138" s="6" t="n"/>
      <c r="D138" s="6" t="n"/>
      <c r="E138" s="6" t="n"/>
      <c r="F138" s="6" t="n"/>
      <c r="G138" s="6" t="n"/>
      <c r="H138" s="6" t="n"/>
      <c r="I138" s="6" t="n"/>
    </row>
    <row r="139" ht="15.75" customHeight="1" s="1411">
      <c r="A139" s="6" t="n"/>
      <c r="B139" s="6" t="n"/>
      <c r="C139" s="6" t="n"/>
      <c r="D139" s="6" t="n"/>
      <c r="E139" s="6" t="n"/>
      <c r="F139" s="6" t="n"/>
      <c r="G139" s="6" t="n"/>
      <c r="H139" s="6" t="n"/>
      <c r="I139" s="6" t="n"/>
    </row>
    <row r="140" ht="15.75" customHeight="1" s="1411">
      <c r="A140" s="6" t="n"/>
      <c r="B140" s="6" t="n"/>
      <c r="C140" s="6" t="n"/>
      <c r="D140" s="6" t="n"/>
      <c r="E140" s="6" t="n"/>
      <c r="F140" s="6" t="n"/>
      <c r="G140" s="6" t="n"/>
      <c r="H140" s="6" t="n"/>
      <c r="I140" s="6" t="n"/>
    </row>
    <row r="141" ht="15.75" customHeight="1" s="1411">
      <c r="A141" s="6" t="n"/>
      <c r="B141" s="6" t="n"/>
      <c r="C141" s="6" t="n"/>
      <c r="D141" s="6" t="n"/>
      <c r="E141" s="6" t="n"/>
      <c r="F141" s="6" t="n"/>
      <c r="G141" s="6" t="n"/>
      <c r="H141" s="6" t="n"/>
      <c r="I141" s="6" t="n"/>
    </row>
    <row r="142" ht="15.75" customHeight="1" s="1411">
      <c r="A142" s="6" t="n"/>
      <c r="B142" s="6" t="n"/>
      <c r="C142" s="6" t="n"/>
      <c r="D142" s="6" t="n"/>
      <c r="E142" s="6" t="n"/>
      <c r="F142" s="6" t="n"/>
      <c r="G142" s="6" t="n"/>
      <c r="H142" s="6" t="n"/>
      <c r="I142" s="6" t="n"/>
    </row>
    <row r="143" ht="15.75" customHeight="1" s="1411">
      <c r="A143" s="6" t="n"/>
      <c r="B143" s="6" t="n"/>
      <c r="C143" s="6" t="n"/>
      <c r="D143" s="6" t="n"/>
      <c r="E143" s="6" t="n"/>
      <c r="F143" s="6" t="n"/>
      <c r="G143" s="6" t="n"/>
      <c r="H143" s="6" t="n"/>
      <c r="I143" s="6" t="n"/>
    </row>
    <row r="144" ht="15.75" customHeight="1" s="1411">
      <c r="A144" s="6" t="n"/>
      <c r="B144" s="6" t="n"/>
      <c r="C144" s="6" t="n"/>
      <c r="D144" s="6" t="n"/>
      <c r="E144" s="6" t="n"/>
      <c r="F144" s="6" t="n"/>
      <c r="G144" s="6" t="n"/>
      <c r="H144" s="6" t="n"/>
      <c r="I144" s="6" t="n"/>
    </row>
    <row r="145" ht="15.75" customHeight="1" s="1411">
      <c r="A145" s="6" t="n"/>
      <c r="B145" s="6" t="n"/>
      <c r="C145" s="6" t="n"/>
      <c r="D145" s="6" t="n"/>
      <c r="E145" s="6" t="n"/>
      <c r="F145" s="6" t="n"/>
      <c r="G145" s="6" t="n"/>
      <c r="H145" s="6" t="n"/>
      <c r="I145" s="6" t="n"/>
    </row>
    <row r="146" ht="15.75" customHeight="1" s="1411">
      <c r="A146" s="6" t="n"/>
      <c r="B146" s="6" t="n"/>
      <c r="C146" s="6" t="n"/>
      <c r="D146" s="6" t="n"/>
      <c r="E146" s="6" t="n"/>
      <c r="F146" s="6" t="n"/>
      <c r="G146" s="6" t="n"/>
      <c r="H146" s="6" t="n"/>
      <c r="I146" s="6" t="n"/>
    </row>
    <row r="147" ht="15.75" customHeight="1" s="1411">
      <c r="A147" s="6" t="n"/>
      <c r="B147" s="6" t="n"/>
      <c r="C147" s="6" t="n"/>
      <c r="D147" s="6" t="n"/>
      <c r="E147" s="6" t="n"/>
      <c r="F147" s="6" t="n"/>
      <c r="G147" s="6" t="n"/>
      <c r="H147" s="6" t="n"/>
      <c r="I147" s="6" t="n"/>
    </row>
    <row r="148" ht="15.75" customHeight="1" s="1411">
      <c r="A148" s="6" t="n"/>
      <c r="B148" s="6" t="n"/>
      <c r="C148" s="6" t="n"/>
      <c r="D148" s="6" t="n"/>
      <c r="E148" s="6" t="n"/>
      <c r="F148" s="6" t="n"/>
      <c r="G148" s="6" t="n"/>
      <c r="H148" s="6" t="n"/>
      <c r="I148" s="6" t="n"/>
    </row>
    <row r="149" ht="15.75" customHeight="1" s="1411">
      <c r="A149" s="6" t="n"/>
      <c r="B149" s="6" t="n"/>
      <c r="C149" s="6" t="n"/>
      <c r="D149" s="6" t="n"/>
      <c r="E149" s="6" t="n"/>
      <c r="F149" s="6" t="n"/>
      <c r="G149" s="6" t="n"/>
      <c r="H149" s="6" t="n"/>
      <c r="I149" s="6" t="n"/>
    </row>
    <row r="150" ht="15.75" customHeight="1" s="1411">
      <c r="A150" s="6" t="n"/>
      <c r="B150" s="6" t="n"/>
      <c r="C150" s="6" t="n"/>
      <c r="D150" s="6" t="n"/>
      <c r="E150" s="6" t="n"/>
      <c r="F150" s="6" t="n"/>
      <c r="G150" s="6" t="n"/>
      <c r="H150" s="6" t="n"/>
      <c r="I150" s="6" t="n"/>
    </row>
    <row r="151" ht="15.75" customHeight="1" s="1411">
      <c r="A151" s="6" t="n"/>
      <c r="B151" s="6" t="n"/>
      <c r="C151" s="6" t="n"/>
      <c r="D151" s="6" t="n"/>
      <c r="E151" s="6" t="n"/>
      <c r="F151" s="6" t="n"/>
      <c r="G151" s="6" t="n"/>
      <c r="H151" s="6" t="n"/>
      <c r="I151" s="6" t="n"/>
    </row>
    <row r="152" ht="15.75" customHeight="1" s="1411">
      <c r="A152" s="6" t="n"/>
      <c r="B152" s="6" t="n"/>
      <c r="C152" s="6" t="n"/>
      <c r="D152" s="6" t="n"/>
      <c r="E152" s="6" t="n"/>
      <c r="F152" s="6" t="n"/>
      <c r="G152" s="6" t="n"/>
      <c r="H152" s="6" t="n"/>
      <c r="I152" s="6" t="n"/>
    </row>
    <row r="153" ht="15.75" customHeight="1" s="1411">
      <c r="A153" s="6" t="n"/>
      <c r="B153" s="6" t="n"/>
      <c r="C153" s="6" t="n"/>
      <c r="D153" s="6" t="n"/>
      <c r="E153" s="6" t="n"/>
      <c r="F153" s="6" t="n"/>
      <c r="G153" s="6" t="n"/>
      <c r="H153" s="6" t="n"/>
      <c r="I153" s="6" t="n"/>
    </row>
    <row r="154" ht="15.75" customHeight="1" s="1411">
      <c r="A154" s="6" t="n"/>
      <c r="B154" s="6" t="n"/>
      <c r="C154" s="6" t="n"/>
      <c r="D154" s="6" t="n"/>
      <c r="E154" s="6" t="n"/>
      <c r="F154" s="6" t="n"/>
      <c r="G154" s="6" t="n"/>
      <c r="H154" s="6" t="n"/>
      <c r="I154" s="6" t="n"/>
    </row>
    <row r="155" ht="15.75" customHeight="1" s="1411">
      <c r="A155" s="6" t="n"/>
      <c r="B155" s="6" t="n"/>
      <c r="C155" s="6" t="n"/>
      <c r="D155" s="6" t="n"/>
      <c r="E155" s="6" t="n"/>
      <c r="F155" s="6" t="n"/>
      <c r="G155" s="6" t="n"/>
      <c r="H155" s="6" t="n"/>
      <c r="I155" s="6" t="n"/>
    </row>
    <row r="156" ht="15.75" customHeight="1" s="1411">
      <c r="A156" s="6" t="n"/>
      <c r="B156" s="6" t="n"/>
      <c r="C156" s="6" t="n"/>
      <c r="D156" s="6" t="n"/>
      <c r="E156" s="6" t="n"/>
      <c r="F156" s="6" t="n"/>
      <c r="G156" s="6" t="n"/>
      <c r="H156" s="6" t="n"/>
      <c r="I156" s="6" t="n"/>
    </row>
    <row r="157" ht="15.75" customHeight="1" s="1411">
      <c r="A157" s="6" t="n"/>
      <c r="B157" s="6" t="n"/>
      <c r="C157" s="6" t="n"/>
      <c r="D157" s="6" t="n"/>
      <c r="E157" s="6" t="n"/>
      <c r="F157" s="6" t="n"/>
      <c r="G157" s="6" t="n"/>
      <c r="H157" s="6" t="n"/>
      <c r="I157" s="6" t="n"/>
    </row>
    <row r="158" ht="15.75" customHeight="1" s="1411">
      <c r="A158" s="6" t="n"/>
      <c r="B158" s="6" t="n"/>
      <c r="C158" s="6" t="n"/>
      <c r="D158" s="6" t="n"/>
      <c r="E158" s="6" t="n"/>
      <c r="F158" s="6" t="n"/>
      <c r="G158" s="6" t="n"/>
      <c r="H158" s="6" t="n"/>
      <c r="I158" s="6" t="n"/>
    </row>
    <row r="159" ht="15.75" customHeight="1" s="1411">
      <c r="A159" s="6" t="n"/>
      <c r="B159" s="6" t="n"/>
      <c r="C159" s="6" t="n"/>
      <c r="D159" s="6" t="n"/>
      <c r="E159" s="6" t="n"/>
      <c r="F159" s="6" t="n"/>
      <c r="G159" s="6" t="n"/>
      <c r="H159" s="6" t="n"/>
      <c r="I159" s="6" t="n"/>
    </row>
    <row r="160" ht="15.75" customHeight="1" s="1411">
      <c r="A160" s="6" t="n"/>
      <c r="B160" s="6" t="n"/>
      <c r="C160" s="6" t="n"/>
      <c r="D160" s="6" t="n"/>
      <c r="E160" s="6" t="n"/>
      <c r="F160" s="6" t="n"/>
      <c r="G160" s="6" t="n"/>
      <c r="H160" s="6" t="n"/>
      <c r="I160" s="6" t="n"/>
    </row>
    <row r="161" ht="15.75" customHeight="1" s="1411">
      <c r="A161" s="6" t="n"/>
      <c r="B161" s="6" t="n"/>
      <c r="C161" s="6" t="n"/>
      <c r="D161" s="6" t="n"/>
      <c r="E161" s="6" t="n"/>
      <c r="F161" s="6" t="n"/>
      <c r="G161" s="6" t="n"/>
      <c r="H161" s="6" t="n"/>
      <c r="I161" s="6" t="n"/>
    </row>
    <row r="162" ht="15.75" customHeight="1" s="1411">
      <c r="A162" s="6" t="n"/>
      <c r="B162" s="6" t="n"/>
      <c r="C162" s="6" t="n"/>
      <c r="D162" s="6" t="n"/>
      <c r="E162" s="6" t="n"/>
      <c r="F162" s="6" t="n"/>
      <c r="G162" s="6" t="n"/>
      <c r="H162" s="6" t="n"/>
      <c r="I162" s="6" t="n"/>
    </row>
    <row r="163" ht="15.75" customHeight="1" s="1411">
      <c r="A163" s="6" t="n"/>
      <c r="B163" s="6" t="n"/>
      <c r="C163" s="6" t="n"/>
      <c r="D163" s="6" t="n"/>
      <c r="E163" s="6" t="n"/>
      <c r="F163" s="6" t="n"/>
      <c r="G163" s="6" t="n"/>
      <c r="H163" s="6" t="n"/>
      <c r="I163" s="6" t="n"/>
    </row>
    <row r="164" ht="15.75" customHeight="1" s="1411">
      <c r="A164" s="6" t="n"/>
      <c r="B164" s="6" t="n"/>
      <c r="C164" s="6" t="n"/>
      <c r="D164" s="6" t="n"/>
      <c r="E164" s="6" t="n"/>
      <c r="F164" s="6" t="n"/>
      <c r="G164" s="6" t="n"/>
      <c r="H164" s="6" t="n"/>
      <c r="I164" s="6" t="n"/>
    </row>
    <row r="165" ht="15.75" customHeight="1" s="1411">
      <c r="A165" s="6" t="n"/>
      <c r="B165" s="6" t="n"/>
      <c r="C165" s="6" t="n"/>
      <c r="D165" s="6" t="n"/>
      <c r="E165" s="6" t="n"/>
      <c r="F165" s="6" t="n"/>
      <c r="G165" s="6" t="n"/>
      <c r="H165" s="6" t="n"/>
      <c r="I165" s="6" t="n"/>
    </row>
    <row r="166" ht="15.75" customHeight="1" s="1411">
      <c r="A166" s="6" t="n"/>
      <c r="B166" s="6" t="n"/>
      <c r="C166" s="6" t="n"/>
      <c r="D166" s="6" t="n"/>
      <c r="E166" s="6" t="n"/>
      <c r="F166" s="6" t="n"/>
      <c r="G166" s="6" t="n"/>
      <c r="H166" s="6" t="n"/>
      <c r="I166" s="6" t="n"/>
    </row>
    <row r="167" ht="15.75" customHeight="1" s="1411">
      <c r="A167" s="6" t="n"/>
      <c r="B167" s="6" t="n"/>
      <c r="C167" s="6" t="n"/>
      <c r="D167" s="6" t="n"/>
      <c r="E167" s="6" t="n"/>
      <c r="F167" s="6" t="n"/>
      <c r="G167" s="6" t="n"/>
      <c r="H167" s="6" t="n"/>
      <c r="I167" s="6" t="n"/>
    </row>
    <row r="168" ht="15.75" customHeight="1" s="1411">
      <c r="A168" s="6" t="n"/>
      <c r="B168" s="6" t="n"/>
      <c r="C168" s="6" t="n"/>
      <c r="D168" s="6" t="n"/>
      <c r="E168" s="6" t="n"/>
      <c r="F168" s="6" t="n"/>
      <c r="G168" s="6" t="n"/>
      <c r="H168" s="6" t="n"/>
      <c r="I168" s="6" t="n"/>
    </row>
    <row r="169" ht="15.75" customHeight="1" s="1411">
      <c r="A169" s="6" t="n"/>
      <c r="B169" s="6" t="n"/>
      <c r="C169" s="6" t="n"/>
      <c r="D169" s="6" t="n"/>
      <c r="E169" s="6" t="n"/>
      <c r="F169" s="6" t="n"/>
      <c r="G169" s="6" t="n"/>
      <c r="H169" s="6" t="n"/>
      <c r="I169" s="6" t="n"/>
    </row>
    <row r="170" ht="15.75" customHeight="1" s="1411">
      <c r="A170" s="6" t="n"/>
      <c r="B170" s="6" t="n"/>
      <c r="C170" s="6" t="n"/>
      <c r="D170" s="6" t="n"/>
      <c r="E170" s="6" t="n"/>
      <c r="F170" s="6" t="n"/>
      <c r="G170" s="6" t="n"/>
      <c r="H170" s="6" t="n"/>
      <c r="I170" s="6" t="n"/>
    </row>
    <row r="171" ht="15.75" customHeight="1" s="1411">
      <c r="A171" s="6" t="n"/>
      <c r="B171" s="6" t="n"/>
      <c r="C171" s="6" t="n"/>
      <c r="D171" s="6" t="n"/>
      <c r="E171" s="6" t="n"/>
      <c r="F171" s="6" t="n"/>
      <c r="G171" s="6" t="n"/>
      <c r="H171" s="6" t="n"/>
      <c r="I171" s="6" t="n"/>
    </row>
    <row r="172" ht="15.75" customHeight="1" s="1411">
      <c r="A172" s="6" t="n"/>
      <c r="B172" s="6" t="n"/>
      <c r="C172" s="6" t="n"/>
      <c r="D172" s="6" t="n"/>
      <c r="E172" s="6" t="n"/>
      <c r="F172" s="6" t="n"/>
      <c r="G172" s="6" t="n"/>
      <c r="H172" s="6" t="n"/>
      <c r="I172" s="6" t="n"/>
    </row>
    <row r="173" ht="15.75" customHeight="1" s="1411">
      <c r="A173" s="6" t="n"/>
      <c r="B173" s="6" t="n"/>
      <c r="C173" s="6" t="n"/>
      <c r="D173" s="6" t="n"/>
      <c r="E173" s="6" t="n"/>
      <c r="F173" s="6" t="n"/>
      <c r="G173" s="6" t="n"/>
      <c r="H173" s="6" t="n"/>
      <c r="I173" s="6" t="n"/>
    </row>
    <row r="174" ht="15.75" customHeight="1" s="1411">
      <c r="A174" s="6" t="n"/>
      <c r="B174" s="6" t="n"/>
      <c r="C174" s="6" t="n"/>
      <c r="D174" s="6" t="n"/>
      <c r="E174" s="6" t="n"/>
      <c r="F174" s="6" t="n"/>
      <c r="G174" s="6" t="n"/>
      <c r="H174" s="6" t="n"/>
      <c r="I174" s="6" t="n"/>
    </row>
    <row r="175" ht="15.75" customHeight="1" s="1411">
      <c r="A175" s="6" t="n"/>
      <c r="B175" s="6" t="n"/>
      <c r="C175" s="6" t="n"/>
      <c r="D175" s="6" t="n"/>
      <c r="E175" s="6" t="n"/>
      <c r="F175" s="6" t="n"/>
      <c r="G175" s="6" t="n"/>
      <c r="H175" s="6" t="n"/>
      <c r="I175" s="6" t="n"/>
    </row>
    <row r="176" ht="15.75" customHeight="1" s="1411">
      <c r="A176" s="6" t="n"/>
      <c r="B176" s="6" t="n"/>
      <c r="C176" s="6" t="n"/>
      <c r="D176" s="6" t="n"/>
      <c r="E176" s="6" t="n"/>
      <c r="F176" s="6" t="n"/>
      <c r="G176" s="6" t="n"/>
      <c r="H176" s="6" t="n"/>
      <c r="I176" s="6" t="n"/>
    </row>
    <row r="177" ht="15.75" customHeight="1" s="1411">
      <c r="A177" s="6" t="n"/>
      <c r="B177" s="6" t="n"/>
      <c r="C177" s="6" t="n"/>
      <c r="D177" s="6" t="n"/>
      <c r="E177" s="6" t="n"/>
      <c r="F177" s="6" t="n"/>
      <c r="G177" s="6" t="n"/>
      <c r="H177" s="6" t="n"/>
      <c r="I177" s="6" t="n"/>
    </row>
    <row r="178" ht="15.75" customHeight="1" s="1411">
      <c r="A178" s="6" t="n"/>
      <c r="B178" s="6" t="n"/>
      <c r="C178" s="6" t="n"/>
      <c r="D178" s="6" t="n"/>
      <c r="E178" s="6" t="n"/>
      <c r="F178" s="6" t="n"/>
      <c r="G178" s="6" t="n"/>
      <c r="H178" s="6" t="n"/>
      <c r="I178" s="6" t="n"/>
    </row>
    <row r="179" ht="15.75" customHeight="1" s="1411">
      <c r="A179" s="6" t="n"/>
      <c r="B179" s="6" t="n"/>
      <c r="C179" s="6" t="n"/>
      <c r="D179" s="6" t="n"/>
      <c r="E179" s="6" t="n"/>
      <c r="F179" s="6" t="n"/>
      <c r="G179" s="6" t="n"/>
      <c r="H179" s="6" t="n"/>
      <c r="I179" s="6" t="n"/>
    </row>
    <row r="180" ht="15.75" customHeight="1" s="1411">
      <c r="A180" s="6" t="n"/>
      <c r="B180" s="6" t="n"/>
      <c r="C180" s="6" t="n"/>
      <c r="D180" s="6" t="n"/>
      <c r="E180" s="6" t="n"/>
      <c r="F180" s="6" t="n"/>
      <c r="G180" s="6" t="n"/>
      <c r="H180" s="6" t="n"/>
      <c r="I180" s="6" t="n"/>
    </row>
    <row r="181" ht="15.75" customHeight="1" s="1411">
      <c r="A181" s="6" t="n"/>
      <c r="B181" s="6" t="n"/>
      <c r="C181" s="6" t="n"/>
      <c r="D181" s="6" t="n"/>
      <c r="E181" s="6" t="n"/>
      <c r="F181" s="6" t="n"/>
      <c r="G181" s="6" t="n"/>
      <c r="H181" s="6" t="n"/>
      <c r="I181" s="6" t="n"/>
    </row>
    <row r="182" ht="15.75" customHeight="1" s="1411">
      <c r="A182" s="6" t="n"/>
      <c r="B182" s="6" t="n"/>
      <c r="C182" s="6" t="n"/>
      <c r="D182" s="6" t="n"/>
      <c r="E182" s="6" t="n"/>
      <c r="F182" s="6" t="n"/>
      <c r="G182" s="6" t="n"/>
      <c r="H182" s="6" t="n"/>
      <c r="I182" s="6" t="n"/>
    </row>
    <row r="183" ht="15.75" customHeight="1" s="1411">
      <c r="A183" s="6" t="n"/>
      <c r="B183" s="6" t="n"/>
      <c r="C183" s="6" t="n"/>
      <c r="D183" s="6" t="n"/>
      <c r="E183" s="6" t="n"/>
      <c r="F183" s="6" t="n"/>
      <c r="G183" s="6" t="n"/>
      <c r="H183" s="6" t="n"/>
      <c r="I183" s="6" t="n"/>
    </row>
    <row r="184" ht="15.75" customHeight="1" s="1411">
      <c r="A184" s="6" t="n"/>
      <c r="B184" s="6" t="n"/>
      <c r="C184" s="6" t="n"/>
      <c r="D184" s="6" t="n"/>
      <c r="E184" s="6" t="n"/>
      <c r="F184" s="6" t="n"/>
      <c r="G184" s="6" t="n"/>
      <c r="H184" s="6" t="n"/>
      <c r="I184" s="6" t="n"/>
    </row>
    <row r="185" ht="15.75" customHeight="1" s="1411">
      <c r="A185" s="6" t="n"/>
      <c r="B185" s="6" t="n"/>
      <c r="C185" s="6" t="n"/>
      <c r="D185" s="6" t="n"/>
      <c r="E185" s="6" t="n"/>
      <c r="F185" s="6" t="n"/>
      <c r="G185" s="6" t="n"/>
      <c r="H185" s="6" t="n"/>
      <c r="I185" s="6" t="n"/>
    </row>
    <row r="186" ht="15.75" customHeight="1" s="1411">
      <c r="A186" s="6" t="n"/>
      <c r="B186" s="6" t="n"/>
      <c r="C186" s="6" t="n"/>
      <c r="D186" s="6" t="n"/>
      <c r="E186" s="6" t="n"/>
      <c r="F186" s="6" t="n"/>
      <c r="G186" s="6" t="n"/>
      <c r="H186" s="6" t="n"/>
      <c r="I186" s="6" t="n"/>
    </row>
    <row r="187" ht="15.75" customHeight="1" s="1411">
      <c r="A187" s="6" t="n"/>
      <c r="B187" s="6" t="n"/>
      <c r="C187" s="6" t="n"/>
      <c r="D187" s="6" t="n"/>
      <c r="E187" s="6" t="n"/>
      <c r="F187" s="6" t="n"/>
      <c r="G187" s="6" t="n"/>
      <c r="H187" s="6" t="n"/>
      <c r="I187" s="6" t="n"/>
    </row>
    <row r="188" ht="15.75" customHeight="1" s="1411">
      <c r="A188" s="6" t="n"/>
      <c r="B188" s="6" t="n"/>
      <c r="C188" s="6" t="n"/>
      <c r="D188" s="6" t="n"/>
      <c r="E188" s="6" t="n"/>
      <c r="F188" s="6" t="n"/>
      <c r="G188" s="6" t="n"/>
      <c r="H188" s="6" t="n"/>
      <c r="I188" s="6" t="n"/>
    </row>
    <row r="189" ht="15.75" customHeight="1" s="1411">
      <c r="A189" s="6" t="n"/>
      <c r="B189" s="6" t="n"/>
      <c r="C189" s="6" t="n"/>
      <c r="D189" s="6" t="n"/>
      <c r="E189" s="6" t="n"/>
      <c r="F189" s="6" t="n"/>
      <c r="G189" s="6" t="n"/>
      <c r="H189" s="6" t="n"/>
      <c r="I189" s="6" t="n"/>
    </row>
    <row r="190" ht="15.75" customHeight="1" s="1411">
      <c r="A190" s="6" t="n"/>
      <c r="B190" s="6" t="n"/>
      <c r="C190" s="6" t="n"/>
      <c r="D190" s="6" t="n"/>
      <c r="E190" s="6" t="n"/>
      <c r="F190" s="6" t="n"/>
      <c r="G190" s="6" t="n"/>
      <c r="H190" s="6" t="n"/>
      <c r="I190" s="6" t="n"/>
    </row>
    <row r="191" ht="15.75" customHeight="1" s="1411">
      <c r="A191" s="6" t="n"/>
      <c r="B191" s="6" t="n"/>
      <c r="C191" s="6" t="n"/>
      <c r="D191" s="6" t="n"/>
      <c r="E191" s="6" t="n"/>
      <c r="F191" s="6" t="n"/>
      <c r="G191" s="6" t="n"/>
      <c r="H191" s="6" t="n"/>
      <c r="I191" s="6" t="n"/>
    </row>
    <row r="192" ht="15.75" customHeight="1" s="1411">
      <c r="A192" s="6" t="n"/>
      <c r="B192" s="6" t="n"/>
      <c r="C192" s="6" t="n"/>
      <c r="D192" s="6" t="n"/>
      <c r="E192" s="6" t="n"/>
      <c r="F192" s="6" t="n"/>
      <c r="G192" s="6" t="n"/>
      <c r="H192" s="6" t="n"/>
      <c r="I192" s="6" t="n"/>
    </row>
    <row r="193" ht="15.75" customHeight="1" s="1411">
      <c r="A193" s="6" t="n"/>
      <c r="B193" s="6" t="n"/>
      <c r="C193" s="6" t="n"/>
      <c r="D193" s="6" t="n"/>
      <c r="E193" s="6" t="n"/>
      <c r="F193" s="6" t="n"/>
      <c r="G193" s="6" t="n"/>
      <c r="H193" s="6" t="n"/>
      <c r="I193" s="6" t="n"/>
    </row>
    <row r="194" ht="15.75" customHeight="1" s="1411">
      <c r="A194" s="6" t="n"/>
      <c r="B194" s="6" t="n"/>
      <c r="C194" s="6" t="n"/>
      <c r="D194" s="6" t="n"/>
      <c r="E194" s="6" t="n"/>
      <c r="F194" s="6" t="n"/>
      <c r="G194" s="6" t="n"/>
      <c r="H194" s="6" t="n"/>
      <c r="I194" s="6" t="n"/>
    </row>
    <row r="195" ht="15.75" customHeight="1" s="1411">
      <c r="A195" s="6" t="n"/>
      <c r="B195" s="6" t="n"/>
      <c r="C195" s="6" t="n"/>
      <c r="D195" s="6" t="n"/>
      <c r="E195" s="6" t="n"/>
      <c r="F195" s="6" t="n"/>
      <c r="G195" s="6" t="n"/>
      <c r="H195" s="6" t="n"/>
      <c r="I195" s="6" t="n"/>
    </row>
    <row r="196" ht="15.75" customHeight="1" s="1411">
      <c r="A196" s="6" t="n"/>
      <c r="B196" s="6" t="n"/>
      <c r="C196" s="6" t="n"/>
      <c r="D196" s="6" t="n"/>
      <c r="E196" s="6" t="n"/>
      <c r="F196" s="6" t="n"/>
      <c r="G196" s="6" t="n"/>
      <c r="H196" s="6" t="n"/>
      <c r="I196" s="6" t="n"/>
    </row>
    <row r="197" ht="15.75" customHeight="1" s="1411">
      <c r="A197" s="6" t="n"/>
      <c r="B197" s="6" t="n"/>
      <c r="C197" s="6" t="n"/>
      <c r="D197" s="6" t="n"/>
      <c r="E197" s="6" t="n"/>
      <c r="F197" s="6" t="n"/>
      <c r="G197" s="6" t="n"/>
      <c r="H197" s="6" t="n"/>
      <c r="I197" s="6" t="n"/>
    </row>
    <row r="198" ht="15.75" customHeight="1" s="1411">
      <c r="A198" s="6" t="n"/>
      <c r="B198" s="6" t="n"/>
      <c r="C198" s="6" t="n"/>
      <c r="D198" s="6" t="n"/>
      <c r="E198" s="6" t="n"/>
      <c r="F198" s="6" t="n"/>
      <c r="G198" s="6" t="n"/>
      <c r="H198" s="6" t="n"/>
      <c r="I198" s="6" t="n"/>
    </row>
    <row r="199" ht="15.75" customHeight="1" s="1411">
      <c r="A199" s="6" t="n"/>
      <c r="B199" s="6" t="n"/>
      <c r="C199" s="6" t="n"/>
      <c r="D199" s="6" t="n"/>
      <c r="E199" s="6" t="n"/>
      <c r="F199" s="6" t="n"/>
      <c r="G199" s="6" t="n"/>
      <c r="H199" s="6" t="n"/>
      <c r="I199" s="6" t="n"/>
    </row>
    <row r="200" ht="15.75" customHeight="1" s="1411">
      <c r="A200" s="6" t="n"/>
      <c r="B200" s="6" t="n"/>
      <c r="C200" s="6" t="n"/>
      <c r="D200" s="6" t="n"/>
      <c r="E200" s="6" t="n"/>
      <c r="F200" s="6" t="n"/>
      <c r="G200" s="6" t="n"/>
      <c r="H200" s="6" t="n"/>
      <c r="I200" s="6" t="n"/>
    </row>
    <row r="201" ht="15.75" customHeight="1" s="1411">
      <c r="A201" s="6" t="n"/>
      <c r="B201" s="6" t="n"/>
      <c r="C201" s="6" t="n"/>
      <c r="D201" s="6" t="n"/>
      <c r="E201" s="6" t="n"/>
      <c r="F201" s="6" t="n"/>
      <c r="G201" s="6" t="n"/>
      <c r="H201" s="6" t="n"/>
      <c r="I201" s="6" t="n"/>
    </row>
    <row r="202" ht="15.75" customHeight="1" s="1411">
      <c r="A202" s="6" t="n"/>
      <c r="B202" s="6" t="n"/>
      <c r="C202" s="6" t="n"/>
      <c r="D202" s="6" t="n"/>
      <c r="E202" s="6" t="n"/>
      <c r="F202" s="6" t="n"/>
      <c r="G202" s="6" t="n"/>
      <c r="H202" s="6" t="n"/>
      <c r="I202" s="6" t="n"/>
    </row>
    <row r="203" ht="15.75" customHeight="1" s="1411">
      <c r="A203" s="6" t="n"/>
      <c r="B203" s="6" t="n"/>
      <c r="C203" s="6" t="n"/>
      <c r="D203" s="6" t="n"/>
      <c r="E203" s="6" t="n"/>
      <c r="F203" s="6" t="n"/>
      <c r="G203" s="6" t="n"/>
      <c r="H203" s="6" t="n"/>
      <c r="I203" s="6" t="n"/>
    </row>
    <row r="204" ht="15.75" customHeight="1" s="1411">
      <c r="A204" s="6" t="n"/>
      <c r="B204" s="6" t="n"/>
      <c r="C204" s="6" t="n"/>
      <c r="D204" s="6" t="n"/>
      <c r="E204" s="6" t="n"/>
      <c r="F204" s="6" t="n"/>
      <c r="G204" s="6" t="n"/>
      <c r="H204" s="6" t="n"/>
      <c r="I204" s="6" t="n"/>
    </row>
    <row r="205" ht="15.75" customHeight="1" s="1411">
      <c r="A205" s="6" t="n"/>
      <c r="B205" s="6" t="n"/>
      <c r="C205" s="6" t="n"/>
      <c r="D205" s="6" t="n"/>
      <c r="E205" s="6" t="n"/>
      <c r="F205" s="6" t="n"/>
      <c r="G205" s="6" t="n"/>
      <c r="H205" s="6" t="n"/>
      <c r="I205" s="6" t="n"/>
    </row>
    <row r="206" ht="15.75" customHeight="1" s="1411">
      <c r="A206" s="6" t="n"/>
      <c r="B206" s="6" t="n"/>
      <c r="C206" s="6" t="n"/>
      <c r="D206" s="6" t="n"/>
      <c r="E206" s="6" t="n"/>
      <c r="F206" s="6" t="n"/>
      <c r="G206" s="6" t="n"/>
      <c r="H206" s="6" t="n"/>
      <c r="I206" s="6" t="n"/>
    </row>
    <row r="207" ht="15.75" customHeight="1" s="1411">
      <c r="A207" s="6" t="n"/>
      <c r="B207" s="6" t="n"/>
      <c r="C207" s="6" t="n"/>
      <c r="D207" s="6" t="n"/>
      <c r="E207" s="6" t="n"/>
      <c r="F207" s="6" t="n"/>
      <c r="G207" s="6" t="n"/>
      <c r="H207" s="6" t="n"/>
      <c r="I207" s="6" t="n"/>
    </row>
    <row r="208" ht="15.75" customHeight="1" s="1411">
      <c r="A208" s="6" t="n"/>
      <c r="B208" s="6" t="n"/>
      <c r="C208" s="6" t="n"/>
      <c r="D208" s="6" t="n"/>
      <c r="E208" s="6" t="n"/>
      <c r="F208" s="6" t="n"/>
      <c r="G208" s="6" t="n"/>
      <c r="H208" s="6" t="n"/>
      <c r="I208" s="6" t="n"/>
    </row>
    <row r="209" ht="15.75" customHeight="1" s="1411">
      <c r="A209" s="6" t="n"/>
      <c r="B209" s="6" t="n"/>
      <c r="C209" s="6" t="n"/>
      <c r="D209" s="6" t="n"/>
      <c r="E209" s="6" t="n"/>
      <c r="F209" s="6" t="n"/>
      <c r="G209" s="6" t="n"/>
      <c r="H209" s="6" t="n"/>
      <c r="I209" s="6" t="n"/>
    </row>
    <row r="210" ht="15.75" customHeight="1" s="1411">
      <c r="A210" s="6" t="n"/>
      <c r="B210" s="6" t="n"/>
      <c r="C210" s="6" t="n"/>
      <c r="D210" s="6" t="n"/>
      <c r="E210" s="6" t="n"/>
      <c r="F210" s="6" t="n"/>
      <c r="G210" s="6" t="n"/>
      <c r="H210" s="6" t="n"/>
      <c r="I210" s="6" t="n"/>
    </row>
    <row r="211" ht="15.75" customHeight="1" s="1411">
      <c r="A211" s="6" t="n"/>
      <c r="B211" s="6" t="n"/>
      <c r="C211" s="6" t="n"/>
      <c r="D211" s="6" t="n"/>
      <c r="E211" s="6" t="n"/>
      <c r="F211" s="6" t="n"/>
      <c r="G211" s="6" t="n"/>
      <c r="H211" s="6" t="n"/>
      <c r="I211" s="6" t="n"/>
    </row>
    <row r="212" ht="15.75" customHeight="1" s="1411">
      <c r="A212" s="6" t="n"/>
      <c r="B212" s="6" t="n"/>
      <c r="C212" s="6" t="n"/>
      <c r="D212" s="6" t="n"/>
      <c r="E212" s="6" t="n"/>
      <c r="F212" s="6" t="n"/>
      <c r="G212" s="6" t="n"/>
      <c r="H212" s="6" t="n"/>
      <c r="I212" s="6" t="n"/>
    </row>
    <row r="213" ht="15.75" customHeight="1" s="1411">
      <c r="A213" s="6" t="n"/>
      <c r="B213" s="6" t="n"/>
      <c r="C213" s="6" t="n"/>
      <c r="D213" s="6" t="n"/>
      <c r="E213" s="6" t="n"/>
      <c r="F213" s="6" t="n"/>
      <c r="G213" s="6" t="n"/>
      <c r="H213" s="6" t="n"/>
      <c r="I213" s="6" t="n"/>
    </row>
    <row r="214" ht="15.75" customHeight="1" s="1411">
      <c r="A214" s="6" t="n"/>
      <c r="B214" s="6" t="n"/>
      <c r="C214" s="6" t="n"/>
      <c r="D214" s="6" t="n"/>
      <c r="E214" s="6" t="n"/>
      <c r="F214" s="6" t="n"/>
      <c r="G214" s="6" t="n"/>
      <c r="H214" s="6" t="n"/>
      <c r="I214" s="6" t="n"/>
    </row>
    <row r="215" ht="15.75" customHeight="1" s="1411">
      <c r="A215" s="6" t="n"/>
      <c r="B215" s="6" t="n"/>
      <c r="C215" s="6" t="n"/>
      <c r="D215" s="6" t="n"/>
      <c r="E215" s="6" t="n"/>
      <c r="F215" s="6" t="n"/>
      <c r="G215" s="6" t="n"/>
      <c r="H215" s="6" t="n"/>
      <c r="I215" s="6" t="n"/>
    </row>
    <row r="216" ht="15.75" customHeight="1" s="1411">
      <c r="A216" s="6" t="n"/>
      <c r="B216" s="6" t="n"/>
      <c r="C216" s="6" t="n"/>
      <c r="D216" s="6" t="n"/>
      <c r="E216" s="6" t="n"/>
      <c r="F216" s="6" t="n"/>
      <c r="G216" s="6" t="n"/>
      <c r="H216" s="6" t="n"/>
      <c r="I216" s="6" t="n"/>
    </row>
    <row r="217" ht="15.75" customHeight="1" s="1411">
      <c r="A217" s="6" t="n"/>
      <c r="B217" s="6" t="n"/>
      <c r="C217" s="6" t="n"/>
      <c r="D217" s="6" t="n"/>
      <c r="E217" s="6" t="n"/>
      <c r="F217" s="6" t="n"/>
      <c r="G217" s="6" t="n"/>
      <c r="H217" s="6" t="n"/>
      <c r="I217" s="6" t="n"/>
    </row>
    <row r="218" ht="15.75" customHeight="1" s="1411">
      <c r="A218" s="6" t="n"/>
      <c r="B218" s="6" t="n"/>
      <c r="C218" s="6" t="n"/>
      <c r="D218" s="6" t="n"/>
      <c r="E218" s="6" t="n"/>
      <c r="F218" s="6" t="n"/>
      <c r="G218" s="6" t="n"/>
      <c r="H218" s="6" t="n"/>
      <c r="I218" s="6" t="n"/>
    </row>
    <row r="219" ht="15.75" customHeight="1" s="1411">
      <c r="A219" s="6" t="n"/>
      <c r="B219" s="6" t="n"/>
      <c r="C219" s="6" t="n"/>
      <c r="D219" s="6" t="n"/>
      <c r="E219" s="6" t="n"/>
      <c r="F219" s="6" t="n"/>
      <c r="G219" s="6" t="n"/>
      <c r="H219" s="6" t="n"/>
      <c r="I219" s="6" t="n"/>
    </row>
    <row r="220" ht="15.75" customHeight="1" s="1411">
      <c r="A220" s="6" t="n"/>
      <c r="B220" s="6" t="n"/>
      <c r="C220" s="6" t="n"/>
      <c r="D220" s="6" t="n"/>
      <c r="E220" s="6" t="n"/>
      <c r="F220" s="6" t="n"/>
      <c r="G220" s="6" t="n"/>
      <c r="H220" s="6" t="n"/>
      <c r="I220" s="6"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25">
    <mergeCell ref="A41:I41"/>
    <mergeCell ref="H29:I29"/>
    <mergeCell ref="B22:C22"/>
    <mergeCell ref="H4:I4"/>
    <mergeCell ref="H9:I9"/>
    <mergeCell ref="E4:F4"/>
    <mergeCell ref="H34:I34"/>
    <mergeCell ref="A2:I2"/>
    <mergeCell ref="B48:I48"/>
    <mergeCell ref="B11:C11"/>
    <mergeCell ref="A42:I42"/>
    <mergeCell ref="E29:F29"/>
    <mergeCell ref="E9:F9"/>
    <mergeCell ref="A38:I38"/>
    <mergeCell ref="E34:F34"/>
    <mergeCell ref="B29:C29"/>
    <mergeCell ref="E15:F15"/>
    <mergeCell ref="B34:C34"/>
    <mergeCell ref="H22:I22"/>
    <mergeCell ref="B9:C9"/>
    <mergeCell ref="B15:C15"/>
    <mergeCell ref="H15:I15"/>
    <mergeCell ref="A1:I1"/>
    <mergeCell ref="E22:F22"/>
    <mergeCell ref="B4:C4"/>
  </mergeCells>
  <dataValidations count="1">
    <dataValidation sqref="C10" showDropDown="0" showInputMessage="1" showErrorMessage="1" allowBlank="1" prompt="Invalid - Choose: Conservative, Base Case, or Optimistic" type="list">
      <formula1>"Conservative,Base Case,Optimistic"</formula1>
    </dataValidation>
  </dataValidation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 customWidth="1" style="1411" min="1" max="1"/>
    <col width="36" customWidth="1" style="1411" min="2" max="2"/>
    <col width="20" customWidth="1" style="1411" min="3" max="3"/>
    <col width="4" customWidth="1" style="1411" min="4" max="4"/>
    <col width="36" customWidth="1" style="1411" min="5" max="5"/>
    <col width="20" customWidth="1" style="1411" min="6" max="6"/>
    <col width="4" customWidth="1" style="1411" min="7" max="7"/>
    <col width="30" customWidth="1" style="1411" min="8" max="8"/>
    <col width="14" customWidth="1" style="1411" min="9" max="9"/>
    <col width="8.710000000000001" customWidth="1" style="1411" min="10" max="26"/>
  </cols>
  <sheetData>
    <row r="1" ht="36" customHeight="1" s="1411">
      <c r="A1" s="1427" t="inlineStr">
        <is>
          <t xml:space="preserve">  🔐  FOUNDER TOOLS  —  NO DICE BOROUGH LTD  ·  EBITDA Multiplier &amp; Valuation Control  ·  Password: ND_FOUNDER_2026</t>
        </is>
      </c>
      <c r="B1" s="1421" t="n"/>
      <c r="C1" s="1421" t="n"/>
      <c r="D1" s="1421" t="n"/>
      <c r="E1" s="1421" t="n"/>
      <c r="F1" s="1421" t="n"/>
      <c r="G1" s="1421" t="n"/>
      <c r="H1" s="1421" t="n"/>
      <c r="I1" s="1421" t="n"/>
    </row>
    <row r="2" ht="19.5" customHeight="1" s="1411">
      <c r="A2" s="1428" t="inlineStr">
        <is>
          <t xml:space="preserve">  ⚠  This sheet is for the founder only.  The EBITDA multiplier is the only editable cell.  All other values update automatically.  Investor password (NoDice2026) does NOT unlock this sheet.</t>
        </is>
      </c>
      <c r="B2" s="1421" t="n"/>
      <c r="C2" s="1421" t="n"/>
      <c r="D2" s="1421" t="n"/>
      <c r="E2" s="1421" t="n"/>
      <c r="F2" s="1421" t="n"/>
      <c r="G2" s="1421" t="n"/>
      <c r="H2" s="1421" t="n"/>
      <c r="I2" s="1421" t="n"/>
    </row>
    <row r="3" ht="7.5" customHeight="1" s="1411">
      <c r="A3" s="6" t="n"/>
      <c r="B3" s="6" t="n"/>
      <c r="C3" s="6" t="n"/>
      <c r="D3" s="6" t="n"/>
      <c r="E3" s="6" t="n"/>
      <c r="F3" s="6" t="n"/>
      <c r="G3" s="6" t="n"/>
      <c r="H3" s="6" t="n"/>
      <c r="I3" s="6" t="n"/>
    </row>
    <row r="4" ht="21.75" customHeight="1" s="1411">
      <c r="A4" s="6" t="n"/>
      <c r="B4" s="1429" t="inlineStr">
        <is>
          <t xml:space="preserve">  EBITDA MULTIPLE — THE ONLY EDITABLE CELL</t>
        </is>
      </c>
      <c r="C4" s="1421" t="n"/>
      <c r="D4" s="6" t="n"/>
      <c r="E4" s="1430" t="inlineStr">
        <is>
          <t xml:space="preserve">  LIVE VALUATION OUTPUT (auto-updates)</t>
        </is>
      </c>
      <c r="F4" s="1431" t="n"/>
      <c r="G4" s="6" t="n"/>
      <c r="H4" s="6" t="n"/>
      <c r="I4" s="6" t="n"/>
    </row>
    <row r="5" ht="48" customHeight="1" s="1411">
      <c r="A5" s="6" t="n"/>
      <c r="B5" s="56" t="inlineStr">
        <is>
          <t xml:space="preserve">  EBITDA Multiple (×)</t>
        </is>
      </c>
      <c r="C5" s="57" t="n">
        <v>0.8592</v>
      </c>
      <c r="D5" s="6" t="n"/>
      <c r="E5" s="58" t="inlineStr">
        <is>
          <t xml:space="preserve">  EBITDA 2025 (verified)</t>
        </is>
      </c>
      <c r="F5" s="59">
        <f>'Monthly Summary'!I15</f>
        <v/>
      </c>
      <c r="G5" s="6" t="n"/>
      <c r="H5" s="6" t="n"/>
      <c r="I5" s="6" t="n"/>
    </row>
    <row r="6" ht="25.5" customHeight="1" s="1411">
      <c r="A6" s="6" t="n"/>
      <c r="B6" s="60" t="inlineStr">
        <is>
          <t xml:space="preserve">  ↑ Change this value to update the entire model.  Try: 0.5× · 0.86× · 1.0× · 1.5× · 2.0×</t>
        </is>
      </c>
      <c r="C6" s="6" t="n"/>
      <c r="D6" s="6" t="n"/>
      <c r="E6" s="58" t="inlineStr">
        <is>
          <t xml:space="preserve">  Pre-Money Valuation</t>
        </is>
      </c>
      <c r="F6" s="59">
        <f>'Investment Valuation 1'!C7</f>
        <v/>
      </c>
      <c r="G6" s="6" t="n"/>
      <c r="H6" s="6" t="n"/>
      <c r="I6" s="6" t="n"/>
    </row>
    <row r="7" ht="21.75" customHeight="1" s="1411">
      <c r="A7" s="6" t="n"/>
      <c r="B7" s="6" t="n"/>
      <c r="C7" s="6" t="n"/>
      <c r="D7" s="6" t="n"/>
      <c r="E7" s="58" t="inlineStr">
        <is>
          <t xml:space="preserve">  Post-Money Valuation</t>
        </is>
      </c>
      <c r="F7" s="59">
        <f>'Investment Valuation 1'!E7</f>
        <v/>
      </c>
      <c r="G7" s="6" t="n"/>
      <c r="H7" s="6" t="n"/>
      <c r="I7" s="6" t="n"/>
    </row>
    <row r="8" ht="21.75" customHeight="1" s="1411">
      <c r="A8" s="6" t="n"/>
      <c r="B8" s="6" t="n"/>
      <c r="C8" s="6" t="n"/>
      <c r="D8" s="6" t="n"/>
      <c r="E8" s="58" t="inlineStr">
        <is>
          <t xml:space="preserve">  Investor Equity %</t>
        </is>
      </c>
      <c r="F8" s="61">
        <f>'Investment Valuation 1'!G7</f>
        <v/>
      </c>
      <c r="G8" s="6" t="n"/>
      <c r="H8" s="6" t="n"/>
      <c r="I8" s="6" t="n"/>
    </row>
    <row r="9" ht="21.75" customHeight="1" s="1411">
      <c r="A9" s="6" t="n"/>
      <c r="B9" s="6" t="n"/>
      <c r="C9" s="6" t="n"/>
      <c r="D9" s="6" t="n"/>
      <c r="E9" s="58" t="inlineStr">
        <is>
          <t xml:space="preserve">  Founder Equity %</t>
        </is>
      </c>
      <c r="F9" s="61">
        <f>'Investment Valuation 1'!F7</f>
        <v/>
      </c>
      <c r="G9" s="6" t="n"/>
      <c r="H9" s="6" t="n"/>
      <c r="I9" s="6" t="n"/>
    </row>
    <row r="10" ht="7.5" customHeight="1" s="1411">
      <c r="A10" s="6" t="n"/>
      <c r="B10" s="6" t="n"/>
      <c r="C10" s="6" t="n"/>
      <c r="D10" s="6" t="n"/>
      <c r="E10" s="6" t="n"/>
      <c r="F10" s="6" t="n"/>
      <c r="G10" s="6" t="n"/>
      <c r="H10" s="6" t="n"/>
      <c r="I10" s="6" t="n"/>
    </row>
    <row r="11" ht="21.75" customHeight="1" s="1411">
      <c r="A11" s="6" t="n"/>
      <c r="B11" s="1432" t="inlineStr">
        <is>
          <t xml:space="preserve">  MULTIPLE SCENARIO COMPARISON  —  All figures live (update when you change cell C5)</t>
        </is>
      </c>
      <c r="C11" s="1433" t="n"/>
      <c r="D11" s="1433" t="n"/>
      <c r="E11" s="1433" t="n"/>
      <c r="F11" s="1433" t="n"/>
      <c r="G11" s="1433" t="n"/>
      <c r="H11" s="1433" t="n"/>
      <c r="I11" s="1433" t="n"/>
    </row>
    <row r="12" ht="19.5" customHeight="1" s="1411">
      <c r="A12" s="6" t="n"/>
      <c r="B12" s="65" t="inlineStr">
        <is>
          <t>Multiple</t>
        </is>
      </c>
      <c r="C12" s="65" t="inlineStr">
        <is>
          <t>Pre-Money</t>
        </is>
      </c>
      <c r="D12" s="65" t="inlineStr">
        <is>
          <t>Post-Money</t>
        </is>
      </c>
      <c r="E12" s="65" t="inlineStr">
        <is>
          <t>Inv. Equity %</t>
        </is>
      </c>
      <c r="F12" s="65" t="inlineStr">
        <is>
          <t>Founder Equity %</t>
        </is>
      </c>
      <c r="G12" s="65" t="inlineStr">
        <is>
          <t>Total→Investor</t>
        </is>
      </c>
      <c r="H12" s="65" t="inlineStr">
        <is>
          <t>Cash-on-Cash</t>
        </is>
      </c>
      <c r="I12" s="65" t="inlineStr">
        <is>
          <t>Payback</t>
        </is>
      </c>
    </row>
    <row r="13" ht="19.5" customHeight="1" s="1411">
      <c r="A13" s="6" t="n"/>
      <c r="B13" s="66" t="inlineStr">
        <is>
          <t>0.5×</t>
        </is>
      </c>
      <c r="C13" s="67" t="inlineStr">
        <is>
          <t>0.5×</t>
        </is>
      </c>
      <c r="D13" s="67" t="n">
        <v>45975</v>
      </c>
      <c r="E13" s="67" t="n">
        <v>124975</v>
      </c>
      <c r="F13" s="68" t="n">
        <v>0.6321</v>
      </c>
      <c r="G13" s="68" t="n">
        <v>0.3679</v>
      </c>
      <c r="H13" s="67">
        <f>'Dividend &amp; Distribution Model'!B41</f>
        <v/>
      </c>
      <c r="I13" s="69">
        <f>79000/'Dividend &amp; Distribution Model'!B41</f>
        <v/>
      </c>
    </row>
    <row r="14" ht="19.5" customHeight="1" s="1411">
      <c r="A14" s="6" t="n"/>
      <c r="B14" s="70" t="inlineStr">
        <is>
          <t>0.86× ← CURRENT</t>
        </is>
      </c>
      <c r="C14" s="71" t="inlineStr">
        <is>
          <t>0.86×</t>
        </is>
      </c>
      <c r="D14" s="71" t="n">
        <v>79077</v>
      </c>
      <c r="E14" s="71" t="n">
        <v>158077</v>
      </c>
      <c r="F14" s="72" t="n">
        <v>0.4998</v>
      </c>
      <c r="G14" s="72" t="n">
        <v>0.5002</v>
      </c>
      <c r="H14" s="71">
        <f>'Dividend &amp; Distribution Model'!B41</f>
        <v/>
      </c>
      <c r="I14" s="73">
        <f>79000/'Dividend &amp; Distribution Model'!B41</f>
        <v/>
      </c>
    </row>
    <row r="15" ht="19.5" customHeight="1" s="1411">
      <c r="A15" s="6" t="n"/>
      <c r="B15" s="66" t="inlineStr">
        <is>
          <t>1.0×</t>
        </is>
      </c>
      <c r="C15" s="67" t="inlineStr">
        <is>
          <t>1.0×</t>
        </is>
      </c>
      <c r="D15" s="67" t="n">
        <v>91950</v>
      </c>
      <c r="E15" s="67" t="n">
        <v>170950</v>
      </c>
      <c r="F15" s="68" t="n">
        <v>0.4621</v>
      </c>
      <c r="G15" s="68" t="n">
        <v>0.5379</v>
      </c>
      <c r="H15" s="67">
        <f>'Dividend &amp; Distribution Model'!B41</f>
        <v/>
      </c>
      <c r="I15" s="69">
        <f>79000/'Dividend &amp; Distribution Model'!B41</f>
        <v/>
      </c>
    </row>
    <row r="16" ht="19.5" customHeight="1" s="1411">
      <c r="A16" s="6" t="n"/>
      <c r="B16" s="66" t="inlineStr">
        <is>
          <t>1.5×</t>
        </is>
      </c>
      <c r="C16" s="67" t="inlineStr">
        <is>
          <t>1.5×</t>
        </is>
      </c>
      <c r="D16" s="67" t="n">
        <v>137925</v>
      </c>
      <c r="E16" s="67" t="n">
        <v>216925</v>
      </c>
      <c r="F16" s="68" t="n">
        <v>0.3642</v>
      </c>
      <c r="G16" s="68" t="n">
        <v>0.6358</v>
      </c>
      <c r="H16" s="67">
        <f>'Dividend &amp; Distribution Model'!B41</f>
        <v/>
      </c>
      <c r="I16" s="69">
        <f>79000/'Dividend &amp; Distribution Model'!B41</f>
        <v/>
      </c>
    </row>
    <row r="17" ht="19.5" customHeight="1" s="1411">
      <c r="A17" s="6" t="n"/>
      <c r="B17" s="66" t="inlineStr">
        <is>
          <t>2.0×</t>
        </is>
      </c>
      <c r="C17" s="67" t="inlineStr">
        <is>
          <t>2.0×</t>
        </is>
      </c>
      <c r="D17" s="67" t="n">
        <v>183900</v>
      </c>
      <c r="E17" s="67" t="n">
        <v>262900</v>
      </c>
      <c r="F17" s="68" t="n">
        <v>0.3005</v>
      </c>
      <c r="G17" s="68" t="n">
        <v>0.6995</v>
      </c>
      <c r="H17" s="67">
        <f>'Dividend &amp; Distribution Model'!B41</f>
        <v/>
      </c>
      <c r="I17" s="69">
        <f>79000/'Dividend &amp; Distribution Model'!B41</f>
        <v/>
      </c>
    </row>
    <row r="18" ht="7.5" customHeight="1" s="1411">
      <c r="A18" s="6" t="n"/>
      <c r="B18" s="6" t="n"/>
      <c r="C18" s="6" t="n"/>
      <c r="D18" s="6" t="n"/>
      <c r="E18" s="6" t="n"/>
      <c r="F18" s="6" t="n"/>
      <c r="G18" s="6" t="n"/>
      <c r="H18" s="6" t="n"/>
      <c r="I18" s="6" t="n"/>
    </row>
    <row r="19" ht="21.75" customHeight="1" s="1411">
      <c r="A19" s="6" t="n"/>
      <c r="B19" s="1432" t="inlineStr">
        <is>
          <t xml:space="preserve">  KEY IMPACT OF MULTIPLIER CHANGE  —  What changes, what stays the same</t>
        </is>
      </c>
      <c r="C19" s="1433" t="n"/>
      <c r="D19" s="1433" t="n"/>
      <c r="E19" s="1433" t="n"/>
      <c r="F19" s="1433" t="n"/>
      <c r="G19" s="1433" t="n"/>
      <c r="H19" s="1433" t="n"/>
      <c r="I19" s="1433" t="n"/>
    </row>
    <row r="20" ht="19.5" customHeight="1" s="1411">
      <c r="A20" s="6" t="n"/>
      <c r="B20" s="74" t="inlineStr">
        <is>
          <t xml:space="preserve">  ✓ Changes:</t>
        </is>
      </c>
      <c r="C20" s="1434" t="inlineStr">
        <is>
          <t xml:space="preserve">  Pre-money valuation · Post-money valuation · Investor equity % · Founder equity %</t>
        </is>
      </c>
      <c r="D20" s="1413" t="n"/>
      <c r="E20" s="1413" t="n"/>
      <c r="F20" s="1413" t="n"/>
      <c r="G20" s="1413" t="n"/>
      <c r="H20" s="1413" t="n"/>
      <c r="I20" s="1435" t="n"/>
    </row>
    <row r="21" ht="19.5" customHeight="1" s="1411">
      <c r="A21" s="6" t="n"/>
      <c r="B21" s="74" t="inlineStr">
        <is>
          <t xml:space="preserve">  ✓ Changes:</t>
        </is>
      </c>
      <c r="C21" s="1434" t="inlineStr">
        <is>
          <t xml:space="preserve">  All equity-based calculations in Investor Returns and DDM sheets</t>
        </is>
      </c>
      <c r="D21" s="1413" t="n"/>
      <c r="E21" s="1413" t="n"/>
      <c r="F21" s="1413" t="n"/>
      <c r="G21" s="1413" t="n"/>
      <c r="H21" s="1413" t="n"/>
      <c r="I21" s="1435" t="n"/>
    </row>
    <row r="22" ht="19.5" customHeight="1" s="1411">
      <c r="A22" s="6" t="n"/>
      <c r="B22" s="77" t="inlineStr">
        <is>
          <t xml:space="preserve">  ✗ Stays same:</t>
        </is>
      </c>
      <c r="C22" s="1436" t="inlineStr">
        <is>
          <t xml:space="preserve">  EBITDA profit figures · Revenue forecasts · Operating costs · Cash flow</t>
        </is>
      </c>
      <c r="D22" s="1413" t="n"/>
      <c r="E22" s="1413" t="n"/>
      <c r="F22" s="1413" t="n"/>
      <c r="G22" s="1413" t="n"/>
      <c r="H22" s="1413" t="n"/>
      <c r="I22" s="1435" t="n"/>
    </row>
    <row r="23" ht="19.5" customHeight="1" s="1411">
      <c r="A23" s="6" t="n"/>
      <c r="B23" s="77" t="inlineStr">
        <is>
          <t xml:space="preserve">  ✗ Stays same:</t>
        </is>
      </c>
      <c r="C23" s="1436" t="inlineStr">
        <is>
          <t xml:space="preserve">  Preferred return (£0 — pure pro-rata) · A-share priority (£0 — pure pro-rata) — both removed</t>
        </is>
      </c>
      <c r="D23" s="1413" t="n"/>
      <c r="E23" s="1413" t="n"/>
      <c r="F23" s="1413" t="n"/>
      <c r="G23" s="1413" t="n"/>
      <c r="H23" s="1413" t="n"/>
      <c r="I23" s="1435" t="n"/>
    </row>
    <row r="24" ht="19.5" customHeight="1" s="1411">
      <c r="A24" s="6" t="n"/>
      <c r="B24" s="79" t="inlineStr">
        <is>
          <t xml:space="preserve">  ⚠  Note:</t>
        </is>
      </c>
      <c r="C24" s="1437" t="inlineStr">
        <is>
          <t xml:space="preserve">  Changing the multiple changes the investor's equity stake — discuss with investor before finalising</t>
        </is>
      </c>
      <c r="D24" s="1413" t="n"/>
      <c r="E24" s="1413" t="n"/>
      <c r="F24" s="1413" t="n"/>
      <c r="G24" s="1413" t="n"/>
      <c r="H24" s="1413" t="n"/>
      <c r="I24" s="1435" t="n"/>
    </row>
    <row r="25" ht="7.5" customHeight="1" s="1411">
      <c r="A25" s="6" t="n"/>
      <c r="B25" s="6" t="n"/>
      <c r="C25" s="6" t="n"/>
      <c r="D25" s="6" t="n"/>
      <c r="E25" s="6" t="n"/>
      <c r="F25" s="6" t="n"/>
      <c r="G25" s="6" t="n"/>
      <c r="H25" s="6" t="n"/>
      <c r="I25" s="6" t="n"/>
    </row>
    <row r="26" ht="21.75" customHeight="1" s="1411">
      <c r="A26" s="1438" t="inlineStr">
        <is>
          <t xml:space="preserve">  ★  FOUNDER ONLY  ·  Password: ND_FOUNDER_2026  ·  Investor password (NoDice2026) will NOT unprotect this sheet  ·  No Dice Borough Ltd  ·  Confidential</t>
        </is>
      </c>
      <c r="B26" s="1421" t="n"/>
      <c r="C26" s="1421" t="n"/>
      <c r="D26" s="1421" t="n"/>
      <c r="E26" s="1421" t="n"/>
      <c r="F26" s="1421" t="n"/>
      <c r="G26" s="1421" t="n"/>
      <c r="H26" s="1421" t="n"/>
      <c r="I26" s="1421" t="n"/>
    </row>
    <row r="27" ht="15.75" customHeight="1" s="1411">
      <c r="A27" s="6" t="n"/>
      <c r="B27" s="6" t="n"/>
      <c r="C27" s="6" t="n"/>
      <c r="D27" s="6" t="n"/>
      <c r="E27" s="6" t="n"/>
      <c r="F27" s="6" t="n"/>
      <c r="G27" s="6" t="n"/>
      <c r="H27" s="6" t="n"/>
      <c r="I27" s="6" t="n"/>
    </row>
    <row r="28" ht="15.75" customHeight="1" s="1411">
      <c r="A28" s="6" t="n"/>
      <c r="B28" s="6" t="n"/>
      <c r="C28" s="6" t="n"/>
      <c r="D28" s="6" t="n"/>
      <c r="E28" s="6" t="n"/>
      <c r="F28" s="6" t="n"/>
      <c r="G28" s="6" t="n"/>
      <c r="H28" s="6" t="n"/>
      <c r="I28" s="6" t="n"/>
    </row>
    <row r="29" ht="15.75" customHeight="1" s="1411">
      <c r="A29" s="6" t="n"/>
      <c r="B29" s="6" t="n"/>
      <c r="C29" s="6" t="n"/>
      <c r="D29" s="6" t="n"/>
      <c r="E29" s="6" t="n"/>
      <c r="F29" s="6" t="n"/>
      <c r="G29" s="6" t="n"/>
      <c r="H29" s="6" t="n"/>
      <c r="I29" s="6" t="n"/>
    </row>
    <row r="30" ht="15.75" customHeight="1" s="1411">
      <c r="A30" s="6" t="n"/>
      <c r="B30" s="6" t="n"/>
      <c r="C30" s="6" t="n"/>
      <c r="D30" s="6" t="n"/>
      <c r="E30" s="6" t="n"/>
      <c r="F30" s="6" t="n"/>
      <c r="G30" s="6" t="n"/>
      <c r="H30" s="6" t="n"/>
      <c r="I30" s="6" t="n"/>
    </row>
    <row r="31" ht="15.75" customHeight="1" s="1411">
      <c r="A31" s="6" t="n"/>
      <c r="B31" s="6" t="n"/>
      <c r="C31" s="6" t="n"/>
      <c r="D31" s="6" t="n"/>
      <c r="E31" s="6" t="n"/>
      <c r="F31" s="6" t="n"/>
      <c r="G31" s="6" t="n"/>
      <c r="H31" s="6" t="n"/>
      <c r="I31" s="6" t="n"/>
    </row>
    <row r="32" ht="15.75" customHeight="1" s="1411">
      <c r="A32" s="6" t="n"/>
      <c r="B32" s="6" t="n"/>
      <c r="C32" s="6" t="n"/>
      <c r="D32" s="6" t="n"/>
      <c r="E32" s="6" t="n"/>
      <c r="F32" s="6" t="n"/>
      <c r="G32" s="6" t="n"/>
      <c r="H32" s="6" t="n"/>
      <c r="I32" s="6" t="n"/>
    </row>
    <row r="33" ht="15.75" customHeight="1" s="1411">
      <c r="A33" s="6" t="n"/>
      <c r="B33" s="6" t="n"/>
      <c r="C33" s="6" t="n"/>
      <c r="D33" s="6" t="n"/>
      <c r="E33" s="6" t="n"/>
      <c r="F33" s="6" t="n"/>
      <c r="G33" s="6" t="n"/>
      <c r="H33" s="6" t="n"/>
      <c r="I33" s="6" t="n"/>
    </row>
    <row r="34" ht="15.75" customHeight="1" s="1411">
      <c r="A34" s="6" t="n"/>
      <c r="B34" s="6" t="n"/>
      <c r="C34" s="6" t="n"/>
      <c r="D34" s="6" t="n"/>
      <c r="E34" s="6" t="n"/>
      <c r="F34" s="6" t="n"/>
      <c r="G34" s="6" t="n"/>
      <c r="H34" s="6" t="n"/>
      <c r="I34" s="6" t="n"/>
    </row>
    <row r="35" ht="15.75" customHeight="1" s="1411">
      <c r="A35" s="6" t="n"/>
      <c r="B35" s="6" t="n"/>
      <c r="C35" s="6" t="n"/>
      <c r="D35" s="6" t="n"/>
      <c r="E35" s="6" t="n"/>
      <c r="F35" s="6" t="n"/>
      <c r="G35" s="6" t="n"/>
      <c r="H35" s="6" t="n"/>
      <c r="I35" s="6" t="n"/>
    </row>
    <row r="36" ht="15.75" customHeight="1" s="1411">
      <c r="A36" s="6" t="n"/>
      <c r="B36" s="6" t="n"/>
      <c r="C36" s="6" t="n"/>
      <c r="D36" s="6" t="n"/>
      <c r="E36" s="6" t="n"/>
      <c r="F36" s="6" t="n"/>
      <c r="G36" s="6" t="n"/>
      <c r="H36" s="6" t="n"/>
      <c r="I36" s="6" t="n"/>
    </row>
    <row r="37" ht="15.75" customHeight="1" s="1411">
      <c r="A37" s="6" t="n"/>
      <c r="B37" s="6" t="n"/>
      <c r="C37" s="6" t="n"/>
      <c r="D37" s="6" t="n"/>
      <c r="E37" s="6" t="n"/>
      <c r="F37" s="6" t="n"/>
      <c r="G37" s="6" t="n"/>
      <c r="H37" s="6" t="n"/>
      <c r="I37" s="6" t="n"/>
    </row>
    <row r="38" ht="15.75" customHeight="1" s="1411">
      <c r="A38" s="6" t="n"/>
      <c r="B38" s="6" t="n"/>
      <c r="C38" s="6" t="n"/>
      <c r="D38" s="6" t="n"/>
      <c r="E38" s="6" t="n"/>
      <c r="F38" s="6" t="n"/>
      <c r="G38" s="6" t="n"/>
      <c r="H38" s="6" t="n"/>
      <c r="I38" s="6" t="n"/>
    </row>
    <row r="39" ht="15.75" customHeight="1" s="1411">
      <c r="A39" s="6" t="n"/>
      <c r="B39" s="6" t="n"/>
      <c r="C39" s="6" t="n"/>
      <c r="D39" s="6" t="n"/>
      <c r="E39" s="6" t="n"/>
      <c r="F39" s="6" t="n"/>
      <c r="G39" s="6" t="n"/>
      <c r="H39" s="6" t="n"/>
      <c r="I39" s="6" t="n"/>
    </row>
    <row r="40" ht="15.75" customHeight="1" s="1411">
      <c r="A40" s="6" t="n"/>
      <c r="B40" s="6" t="n"/>
      <c r="C40" s="6" t="n"/>
      <c r="D40" s="6" t="n"/>
      <c r="E40" s="6" t="n"/>
      <c r="F40" s="6" t="n"/>
      <c r="G40" s="6" t="n"/>
      <c r="H40" s="6" t="n"/>
      <c r="I40" s="6" t="n"/>
    </row>
    <row r="41" ht="15.75" customHeight="1" s="1411">
      <c r="A41" s="6" t="n"/>
      <c r="B41" s="6" t="n"/>
      <c r="C41" s="6" t="n"/>
      <c r="D41" s="6" t="n"/>
      <c r="E41" s="6" t="n"/>
      <c r="F41" s="6" t="n"/>
      <c r="G41" s="6" t="n"/>
      <c r="H41" s="6" t="n"/>
      <c r="I41" s="6" t="n"/>
    </row>
    <row r="42" ht="15.75" customHeight="1" s="1411">
      <c r="A42" s="6" t="n"/>
      <c r="B42" s="6" t="n"/>
      <c r="C42" s="6" t="n"/>
      <c r="D42" s="6" t="n"/>
      <c r="E42" s="6" t="n"/>
      <c r="F42" s="6" t="n"/>
      <c r="G42" s="6" t="n"/>
      <c r="H42" s="6" t="n"/>
      <c r="I42" s="6" t="n"/>
    </row>
    <row r="43" ht="15.75" customHeight="1" s="1411">
      <c r="A43" s="6" t="n"/>
      <c r="B43" s="6" t="n"/>
      <c r="C43" s="6" t="n"/>
      <c r="D43" s="6" t="n"/>
      <c r="E43" s="6" t="n"/>
      <c r="F43" s="6" t="n"/>
      <c r="G43" s="6" t="n"/>
      <c r="H43" s="6" t="n"/>
      <c r="I43" s="6" t="n"/>
    </row>
    <row r="44" ht="15.75" customHeight="1" s="1411">
      <c r="A44" s="6" t="n"/>
      <c r="B44" s="6" t="n"/>
      <c r="C44" s="6" t="n"/>
      <c r="D44" s="6" t="n"/>
      <c r="E44" s="6" t="n"/>
      <c r="F44" s="6" t="n"/>
      <c r="G44" s="6" t="n"/>
      <c r="H44" s="6" t="n"/>
      <c r="I44" s="6" t="n"/>
    </row>
    <row r="45" ht="15.75" customHeight="1" s="1411">
      <c r="A45" s="6" t="n"/>
      <c r="B45" s="6" t="n"/>
      <c r="C45" s="6" t="n"/>
      <c r="D45" s="6" t="n"/>
      <c r="E45" s="6" t="n"/>
      <c r="F45" s="6" t="n"/>
      <c r="G45" s="6" t="n"/>
      <c r="H45" s="6" t="n"/>
      <c r="I45" s="6" t="n"/>
    </row>
    <row r="46" ht="15.75" customHeight="1" s="1411">
      <c r="A46" s="6" t="n"/>
      <c r="B46" s="6" t="n"/>
      <c r="C46" s="6" t="n"/>
      <c r="D46" s="6" t="n"/>
      <c r="E46" s="6" t="n"/>
      <c r="F46" s="6" t="n"/>
      <c r="G46" s="6" t="n"/>
      <c r="H46" s="6" t="n"/>
      <c r="I46" s="6" t="n"/>
    </row>
    <row r="47" ht="15.75" customHeight="1" s="1411">
      <c r="A47" s="6" t="n"/>
      <c r="B47" s="6" t="n"/>
      <c r="C47" s="6" t="n"/>
      <c r="D47" s="6" t="n"/>
      <c r="E47" s="6" t="n"/>
      <c r="F47" s="6" t="n"/>
      <c r="G47" s="6" t="n"/>
      <c r="H47" s="6" t="n"/>
      <c r="I47" s="6" t="n"/>
    </row>
    <row r="48" ht="15.75" customHeight="1" s="1411">
      <c r="A48" s="6" t="n"/>
      <c r="B48" s="6" t="n"/>
      <c r="C48" s="6" t="n"/>
      <c r="D48" s="6" t="n"/>
      <c r="E48" s="6" t="n"/>
      <c r="F48" s="6" t="n"/>
      <c r="G48" s="6" t="n"/>
      <c r="H48" s="6" t="n"/>
      <c r="I48" s="6" t="n"/>
    </row>
    <row r="49" ht="15.75" customHeight="1" s="1411">
      <c r="A49" s="6" t="n"/>
      <c r="B49" s="6" t="n"/>
      <c r="C49" s="6" t="n"/>
      <c r="D49" s="6" t="n"/>
      <c r="E49" s="6" t="n"/>
      <c r="F49" s="6" t="n"/>
      <c r="G49" s="6" t="n"/>
      <c r="H49" s="6" t="n"/>
      <c r="I49" s="6" t="n"/>
    </row>
    <row r="50" ht="15.75" customHeight="1" s="1411">
      <c r="A50" s="6" t="n"/>
      <c r="B50" s="6" t="n"/>
      <c r="C50" s="6" t="n"/>
      <c r="D50" s="6" t="n"/>
      <c r="E50" s="6" t="n"/>
      <c r="F50" s="6" t="n"/>
      <c r="G50" s="6" t="n"/>
      <c r="H50" s="6" t="n"/>
      <c r="I50" s="6" t="n"/>
    </row>
    <row r="51" ht="15.75" customHeight="1" s="1411">
      <c r="A51" s="6" t="n"/>
      <c r="B51" s="6" t="n"/>
      <c r="C51" s="6" t="n"/>
      <c r="D51" s="6" t="n"/>
      <c r="E51" s="6" t="n"/>
      <c r="F51" s="6" t="n"/>
      <c r="G51" s="6" t="n"/>
      <c r="H51" s="6" t="n"/>
      <c r="I51" s="6" t="n"/>
    </row>
    <row r="52" ht="15.75" customHeight="1" s="1411">
      <c r="A52" s="6" t="n"/>
      <c r="B52" s="6" t="n"/>
      <c r="C52" s="6" t="n"/>
      <c r="D52" s="6" t="n"/>
      <c r="E52" s="6" t="n"/>
      <c r="F52" s="6" t="n"/>
      <c r="G52" s="6" t="n"/>
      <c r="H52" s="6" t="n"/>
      <c r="I52" s="6" t="n"/>
    </row>
    <row r="53" ht="15.75" customHeight="1" s="1411">
      <c r="A53" s="6" t="n"/>
      <c r="B53" s="6" t="n"/>
      <c r="C53" s="6" t="n"/>
      <c r="D53" s="6" t="n"/>
      <c r="E53" s="6" t="n"/>
      <c r="F53" s="6" t="n"/>
      <c r="G53" s="6" t="n"/>
      <c r="H53" s="6" t="n"/>
      <c r="I53" s="6" t="n"/>
    </row>
    <row r="54" ht="15.75" customHeight="1" s="1411">
      <c r="A54" s="6" t="n"/>
      <c r="B54" s="6" t="n"/>
      <c r="C54" s="6" t="n"/>
      <c r="D54" s="6" t="n"/>
      <c r="E54" s="6" t="n"/>
      <c r="F54" s="6" t="n"/>
      <c r="G54" s="6" t="n"/>
      <c r="H54" s="6" t="n"/>
      <c r="I54" s="6" t="n"/>
    </row>
    <row r="55" ht="15.75" customHeight="1" s="1411">
      <c r="A55" s="6" t="n"/>
      <c r="B55" s="6" t="n"/>
      <c r="C55" s="6" t="n"/>
      <c r="D55" s="6" t="n"/>
      <c r="E55" s="6" t="n"/>
      <c r="F55" s="6" t="n"/>
      <c r="G55" s="6" t="n"/>
      <c r="H55" s="6" t="n"/>
      <c r="I55" s="6" t="n"/>
    </row>
    <row r="56" ht="15.75" customHeight="1" s="1411">
      <c r="A56" s="6" t="n"/>
      <c r="B56" s="6" t="n"/>
      <c r="C56" s="6" t="n"/>
      <c r="D56" s="6" t="n"/>
      <c r="E56" s="6" t="n"/>
      <c r="F56" s="6" t="n"/>
      <c r="G56" s="6" t="n"/>
      <c r="H56" s="6" t="n"/>
      <c r="I56" s="6" t="n"/>
    </row>
    <row r="57" ht="15.75" customHeight="1" s="1411">
      <c r="A57" s="6" t="n"/>
      <c r="B57" s="6" t="n"/>
      <c r="C57" s="6" t="n"/>
      <c r="D57" s="6" t="n"/>
      <c r="E57" s="6" t="n"/>
      <c r="F57" s="6" t="n"/>
      <c r="G57" s="6" t="n"/>
      <c r="H57" s="6" t="n"/>
      <c r="I57" s="6" t="n"/>
    </row>
    <row r="58" ht="15.75" customHeight="1" s="1411">
      <c r="A58" s="6" t="n"/>
      <c r="B58" s="6" t="n"/>
      <c r="C58" s="6" t="n"/>
      <c r="D58" s="6" t="n"/>
      <c r="E58" s="6" t="n"/>
      <c r="F58" s="6" t="n"/>
      <c r="G58" s="6" t="n"/>
      <c r="H58" s="6" t="n"/>
      <c r="I58" s="6" t="n"/>
    </row>
    <row r="59" ht="15.75" customHeight="1" s="1411">
      <c r="A59" s="6" t="n"/>
      <c r="B59" s="6" t="n"/>
      <c r="C59" s="6" t="n"/>
      <c r="D59" s="6" t="n"/>
      <c r="E59" s="6" t="n"/>
      <c r="F59" s="6" t="n"/>
      <c r="G59" s="6" t="n"/>
      <c r="H59" s="6" t="n"/>
      <c r="I59" s="6" t="n"/>
    </row>
    <row r="60" ht="15.75" customHeight="1" s="1411">
      <c r="A60" s="6" t="n"/>
      <c r="B60" s="6" t="n"/>
      <c r="C60" s="6" t="n"/>
      <c r="D60" s="6" t="n"/>
      <c r="E60" s="6" t="n"/>
      <c r="F60" s="6" t="n"/>
      <c r="G60" s="6" t="n"/>
      <c r="H60" s="6" t="n"/>
      <c r="I60" s="6" t="n"/>
    </row>
    <row r="61" ht="15.75" customHeight="1" s="1411">
      <c r="A61" s="6" t="n"/>
      <c r="B61" s="6" t="n"/>
      <c r="C61" s="6" t="n"/>
      <c r="D61" s="6" t="n"/>
      <c r="E61" s="6" t="n"/>
      <c r="F61" s="6" t="n"/>
      <c r="G61" s="6" t="n"/>
      <c r="H61" s="6" t="n"/>
      <c r="I61" s="6" t="n"/>
    </row>
    <row r="62" ht="15.75" customHeight="1" s="1411">
      <c r="A62" s="6" t="n"/>
      <c r="B62" s="6" t="n"/>
      <c r="C62" s="6" t="n"/>
      <c r="D62" s="6" t="n"/>
      <c r="E62" s="6" t="n"/>
      <c r="F62" s="6" t="n"/>
      <c r="G62" s="6" t="n"/>
      <c r="H62" s="6" t="n"/>
      <c r="I62" s="6" t="n"/>
    </row>
    <row r="63" ht="15.75" customHeight="1" s="1411">
      <c r="A63" s="6" t="n"/>
      <c r="B63" s="6" t="n"/>
      <c r="C63" s="6" t="n"/>
      <c r="D63" s="6" t="n"/>
      <c r="E63" s="6" t="n"/>
      <c r="F63" s="6" t="n"/>
      <c r="G63" s="6" t="n"/>
      <c r="H63" s="6" t="n"/>
      <c r="I63" s="6" t="n"/>
    </row>
    <row r="64" ht="15.75" customHeight="1" s="1411">
      <c r="A64" s="6" t="n"/>
      <c r="B64" s="6" t="n"/>
      <c r="C64" s="6" t="n"/>
      <c r="D64" s="6" t="n"/>
      <c r="E64" s="6" t="n"/>
      <c r="F64" s="6" t="n"/>
      <c r="G64" s="6" t="n"/>
      <c r="H64" s="6" t="n"/>
      <c r="I64" s="6" t="n"/>
    </row>
    <row r="65" ht="15.75" customHeight="1" s="1411">
      <c r="A65" s="6" t="n"/>
      <c r="B65" s="6" t="n"/>
      <c r="C65" s="6" t="n"/>
      <c r="D65" s="6" t="n"/>
      <c r="E65" s="6" t="n"/>
      <c r="F65" s="6" t="n"/>
      <c r="G65" s="6" t="n"/>
      <c r="H65" s="6" t="n"/>
      <c r="I65" s="6" t="n"/>
    </row>
    <row r="66" ht="15.75" customHeight="1" s="1411">
      <c r="A66" s="6" t="n"/>
      <c r="B66" s="6" t="n"/>
      <c r="C66" s="6" t="n"/>
      <c r="D66" s="6" t="n"/>
      <c r="E66" s="6" t="n"/>
      <c r="F66" s="6" t="n"/>
      <c r="G66" s="6" t="n"/>
      <c r="H66" s="6" t="n"/>
      <c r="I66" s="6" t="n"/>
    </row>
    <row r="67" ht="15.75" customHeight="1" s="1411">
      <c r="A67" s="6" t="n"/>
      <c r="B67" s="6" t="n"/>
      <c r="C67" s="6" t="n"/>
      <c r="D67" s="6" t="n"/>
      <c r="E67" s="6" t="n"/>
      <c r="F67" s="6" t="n"/>
      <c r="G67" s="6" t="n"/>
      <c r="H67" s="6" t="n"/>
      <c r="I67" s="6" t="n"/>
    </row>
    <row r="68" ht="15.75" customHeight="1" s="1411">
      <c r="A68" s="6" t="n"/>
      <c r="B68" s="6" t="n"/>
      <c r="C68" s="6" t="n"/>
      <c r="D68" s="6" t="n"/>
      <c r="E68" s="6" t="n"/>
      <c r="F68" s="6" t="n"/>
      <c r="G68" s="6" t="n"/>
      <c r="H68" s="6" t="n"/>
      <c r="I68" s="6" t="n"/>
    </row>
    <row r="69" ht="15.75" customHeight="1" s="1411">
      <c r="A69" s="6" t="n"/>
      <c r="B69" s="6" t="n"/>
      <c r="C69" s="6" t="n"/>
      <c r="D69" s="6" t="n"/>
      <c r="E69" s="6" t="n"/>
      <c r="F69" s="6" t="n"/>
      <c r="G69" s="6" t="n"/>
      <c r="H69" s="6" t="n"/>
      <c r="I69" s="6" t="n"/>
    </row>
    <row r="70" ht="15.75" customHeight="1" s="1411">
      <c r="A70" s="6" t="n"/>
      <c r="B70" s="6" t="n"/>
      <c r="C70" s="6" t="n"/>
      <c r="D70" s="6" t="n"/>
      <c r="E70" s="6" t="n"/>
      <c r="F70" s="6" t="n"/>
      <c r="G70" s="6" t="n"/>
      <c r="H70" s="6" t="n"/>
      <c r="I70" s="6" t="n"/>
    </row>
    <row r="71" ht="15.75" customHeight="1" s="1411">
      <c r="A71" s="6" t="n"/>
      <c r="B71" s="6" t="n"/>
      <c r="C71" s="6" t="n"/>
      <c r="D71" s="6" t="n"/>
      <c r="E71" s="6" t="n"/>
      <c r="F71" s="6" t="n"/>
      <c r="G71" s="6" t="n"/>
      <c r="H71" s="6" t="n"/>
      <c r="I71" s="6" t="n"/>
    </row>
    <row r="72" ht="15.75" customHeight="1" s="1411">
      <c r="A72" s="6" t="n"/>
      <c r="B72" s="6" t="n"/>
      <c r="C72" s="6" t="n"/>
      <c r="D72" s="6" t="n"/>
      <c r="E72" s="6" t="n"/>
      <c r="F72" s="6" t="n"/>
      <c r="G72" s="6" t="n"/>
      <c r="H72" s="6" t="n"/>
      <c r="I72" s="6" t="n"/>
    </row>
    <row r="73" ht="15.75" customHeight="1" s="1411">
      <c r="A73" s="6" t="n"/>
      <c r="B73" s="6" t="n"/>
      <c r="C73" s="6" t="n"/>
      <c r="D73" s="6" t="n"/>
      <c r="E73" s="6" t="n"/>
      <c r="F73" s="6" t="n"/>
      <c r="G73" s="6" t="n"/>
      <c r="H73" s="6" t="n"/>
      <c r="I73" s="6" t="n"/>
    </row>
    <row r="74" ht="15.75" customHeight="1" s="1411">
      <c r="A74" s="6" t="n"/>
      <c r="B74" s="6" t="n"/>
      <c r="C74" s="6" t="n"/>
      <c r="D74" s="6" t="n"/>
      <c r="E74" s="6" t="n"/>
      <c r="F74" s="6" t="n"/>
      <c r="G74" s="6" t="n"/>
      <c r="H74" s="6" t="n"/>
      <c r="I74" s="6" t="n"/>
    </row>
    <row r="75" ht="15.75" customHeight="1" s="1411">
      <c r="A75" s="6" t="n"/>
      <c r="B75" s="6" t="n"/>
      <c r="C75" s="6" t="n"/>
      <c r="D75" s="6" t="n"/>
      <c r="E75" s="6" t="n"/>
      <c r="F75" s="6" t="n"/>
      <c r="G75" s="6" t="n"/>
      <c r="H75" s="6" t="n"/>
      <c r="I75" s="6" t="n"/>
    </row>
    <row r="76" ht="15.75" customHeight="1" s="1411">
      <c r="A76" s="6" t="n"/>
      <c r="B76" s="6" t="n"/>
      <c r="C76" s="6" t="n"/>
      <c r="D76" s="6" t="n"/>
      <c r="E76" s="6" t="n"/>
      <c r="F76" s="6" t="n"/>
      <c r="G76" s="6" t="n"/>
      <c r="H76" s="6" t="n"/>
      <c r="I76" s="6" t="n"/>
    </row>
    <row r="77" ht="15.75" customHeight="1" s="1411">
      <c r="A77" s="6" t="n"/>
      <c r="B77" s="6" t="n"/>
      <c r="C77" s="6" t="n"/>
      <c r="D77" s="6" t="n"/>
      <c r="E77" s="6" t="n"/>
      <c r="F77" s="6" t="n"/>
      <c r="G77" s="6" t="n"/>
      <c r="H77" s="6" t="n"/>
      <c r="I77" s="6" t="n"/>
    </row>
    <row r="78" ht="15.75" customHeight="1" s="1411">
      <c r="A78" s="6" t="n"/>
      <c r="B78" s="6" t="n"/>
      <c r="C78" s="6" t="n"/>
      <c r="D78" s="6" t="n"/>
      <c r="E78" s="6" t="n"/>
      <c r="F78" s="6" t="n"/>
      <c r="G78" s="6" t="n"/>
      <c r="H78" s="6" t="n"/>
      <c r="I78" s="6" t="n"/>
    </row>
    <row r="79" ht="15.75" customHeight="1" s="1411">
      <c r="A79" s="6" t="n"/>
      <c r="B79" s="6" t="n"/>
      <c r="C79" s="6" t="n"/>
      <c r="D79" s="6" t="n"/>
      <c r="E79" s="6" t="n"/>
      <c r="F79" s="6" t="n"/>
      <c r="G79" s="6" t="n"/>
      <c r="H79" s="6" t="n"/>
      <c r="I79" s="6" t="n"/>
    </row>
    <row r="80" ht="15.75" customHeight="1" s="1411">
      <c r="A80" s="6" t="n"/>
      <c r="B80" s="6" t="n"/>
      <c r="C80" s="6" t="n"/>
      <c r="D80" s="6" t="n"/>
      <c r="E80" s="6" t="n"/>
      <c r="F80" s="6" t="n"/>
      <c r="G80" s="6" t="n"/>
      <c r="H80" s="6" t="n"/>
      <c r="I80" s="6" t="n"/>
    </row>
    <row r="81" ht="15.75" customHeight="1" s="1411">
      <c r="A81" s="6" t="n"/>
      <c r="B81" s="6" t="n"/>
      <c r="C81" s="6" t="n"/>
      <c r="D81" s="6" t="n"/>
      <c r="E81" s="6" t="n"/>
      <c r="F81" s="6" t="n"/>
      <c r="G81" s="6" t="n"/>
      <c r="H81" s="6" t="n"/>
      <c r="I81" s="6" t="n"/>
    </row>
    <row r="82" ht="15.75" customHeight="1" s="1411">
      <c r="A82" s="6" t="n"/>
      <c r="B82" s="6" t="n"/>
      <c r="C82" s="6" t="n"/>
      <c r="D82" s="6" t="n"/>
      <c r="E82" s="6" t="n"/>
      <c r="F82" s="6" t="n"/>
      <c r="G82" s="6" t="n"/>
      <c r="H82" s="6" t="n"/>
      <c r="I82" s="6" t="n"/>
    </row>
    <row r="83" ht="15.75" customHeight="1" s="1411">
      <c r="A83" s="6" t="n"/>
      <c r="B83" s="6" t="n"/>
      <c r="C83" s="6" t="n"/>
      <c r="D83" s="6" t="n"/>
      <c r="E83" s="6" t="n"/>
      <c r="F83" s="6" t="n"/>
      <c r="G83" s="6" t="n"/>
      <c r="H83" s="6" t="n"/>
      <c r="I83" s="6" t="n"/>
    </row>
    <row r="84" ht="15.75" customHeight="1" s="1411">
      <c r="A84" s="6" t="n"/>
      <c r="B84" s="6" t="n"/>
      <c r="C84" s="6" t="n"/>
      <c r="D84" s="6" t="n"/>
      <c r="E84" s="6" t="n"/>
      <c r="F84" s="6" t="n"/>
      <c r="G84" s="6" t="n"/>
      <c r="H84" s="6" t="n"/>
      <c r="I84" s="6" t="n"/>
    </row>
    <row r="85" ht="15.75" customHeight="1" s="1411">
      <c r="A85" s="6" t="n"/>
      <c r="B85" s="6" t="n"/>
      <c r="C85" s="6" t="n"/>
      <c r="D85" s="6" t="n"/>
      <c r="E85" s="6" t="n"/>
      <c r="F85" s="6" t="n"/>
      <c r="G85" s="6" t="n"/>
      <c r="H85" s="6" t="n"/>
      <c r="I85" s="6" t="n"/>
    </row>
    <row r="86" ht="15.75" customHeight="1" s="1411">
      <c r="A86" s="6" t="n"/>
      <c r="B86" s="6" t="n"/>
      <c r="C86" s="6" t="n"/>
      <c r="D86" s="6" t="n"/>
      <c r="E86" s="6" t="n"/>
      <c r="F86" s="6" t="n"/>
      <c r="G86" s="6" t="n"/>
      <c r="H86" s="6" t="n"/>
      <c r="I86" s="6" t="n"/>
    </row>
    <row r="87" ht="15.75" customHeight="1" s="1411">
      <c r="A87" s="6" t="n"/>
      <c r="B87" s="6" t="n"/>
      <c r="C87" s="6" t="n"/>
      <c r="D87" s="6" t="n"/>
      <c r="E87" s="6" t="n"/>
      <c r="F87" s="6" t="n"/>
      <c r="G87" s="6" t="n"/>
      <c r="H87" s="6" t="n"/>
      <c r="I87" s="6" t="n"/>
    </row>
    <row r="88" ht="15.75" customHeight="1" s="1411">
      <c r="A88" s="6" t="n"/>
      <c r="B88" s="6" t="n"/>
      <c r="C88" s="6" t="n"/>
      <c r="D88" s="6" t="n"/>
      <c r="E88" s="6" t="n"/>
      <c r="F88" s="6" t="n"/>
      <c r="G88" s="6" t="n"/>
      <c r="H88" s="6" t="n"/>
      <c r="I88" s="6" t="n"/>
    </row>
    <row r="89" ht="15.75" customHeight="1" s="1411">
      <c r="A89" s="6" t="n"/>
      <c r="B89" s="6" t="n"/>
      <c r="C89" s="6" t="n"/>
      <c r="D89" s="6" t="n"/>
      <c r="E89" s="6" t="n"/>
      <c r="F89" s="6" t="n"/>
      <c r="G89" s="6" t="n"/>
      <c r="H89" s="6" t="n"/>
      <c r="I89" s="6" t="n"/>
    </row>
    <row r="90" ht="15.75" customHeight="1" s="1411">
      <c r="A90" s="6" t="n"/>
      <c r="B90" s="6" t="n"/>
      <c r="C90" s="6" t="n"/>
      <c r="D90" s="6" t="n"/>
      <c r="E90" s="6" t="n"/>
      <c r="F90" s="6" t="n"/>
      <c r="G90" s="6" t="n"/>
      <c r="H90" s="6" t="n"/>
      <c r="I90" s="6" t="n"/>
    </row>
    <row r="91" ht="15.75" customHeight="1" s="1411">
      <c r="A91" s="6" t="n"/>
      <c r="B91" s="6" t="n"/>
      <c r="C91" s="6" t="n"/>
      <c r="D91" s="6" t="n"/>
      <c r="E91" s="6" t="n"/>
      <c r="F91" s="6" t="n"/>
      <c r="G91" s="6" t="n"/>
      <c r="H91" s="6" t="n"/>
      <c r="I91" s="6" t="n"/>
    </row>
    <row r="92" ht="15.75" customHeight="1" s="1411">
      <c r="A92" s="6" t="n"/>
      <c r="B92" s="6" t="n"/>
      <c r="C92" s="6" t="n"/>
      <c r="D92" s="6" t="n"/>
      <c r="E92" s="6" t="n"/>
      <c r="F92" s="6" t="n"/>
      <c r="G92" s="6" t="n"/>
      <c r="H92" s="6" t="n"/>
      <c r="I92" s="6" t="n"/>
    </row>
    <row r="93" ht="15.75" customHeight="1" s="1411">
      <c r="A93" s="6" t="n"/>
      <c r="B93" s="6" t="n"/>
      <c r="C93" s="6" t="n"/>
      <c r="D93" s="6" t="n"/>
      <c r="E93" s="6" t="n"/>
      <c r="F93" s="6" t="n"/>
      <c r="G93" s="6" t="n"/>
      <c r="H93" s="6" t="n"/>
      <c r="I93" s="6" t="n"/>
    </row>
    <row r="94" ht="15.75" customHeight="1" s="1411">
      <c r="A94" s="6" t="n"/>
      <c r="B94" s="6" t="n"/>
      <c r="C94" s="6" t="n"/>
      <c r="D94" s="6" t="n"/>
      <c r="E94" s="6" t="n"/>
      <c r="F94" s="6" t="n"/>
      <c r="G94" s="6" t="n"/>
      <c r="H94" s="6" t="n"/>
      <c r="I94" s="6" t="n"/>
    </row>
    <row r="95" ht="15.75" customHeight="1" s="1411">
      <c r="A95" s="6" t="n"/>
      <c r="B95" s="6" t="n"/>
      <c r="C95" s="6" t="n"/>
      <c r="D95" s="6" t="n"/>
      <c r="E95" s="6" t="n"/>
      <c r="F95" s="6" t="n"/>
      <c r="G95" s="6" t="n"/>
      <c r="H95" s="6" t="n"/>
      <c r="I95" s="6" t="n"/>
    </row>
    <row r="96" ht="15.75" customHeight="1" s="1411">
      <c r="A96" s="6" t="n"/>
      <c r="B96" s="6" t="n"/>
      <c r="C96" s="6" t="n"/>
      <c r="D96" s="6" t="n"/>
      <c r="E96" s="6" t="n"/>
      <c r="F96" s="6" t="n"/>
      <c r="G96" s="6" t="n"/>
      <c r="H96" s="6" t="n"/>
      <c r="I96" s="6" t="n"/>
    </row>
    <row r="97" ht="15.75" customHeight="1" s="1411">
      <c r="A97" s="6" t="n"/>
      <c r="B97" s="6" t="n"/>
      <c r="C97" s="6" t="n"/>
      <c r="D97" s="6" t="n"/>
      <c r="E97" s="6" t="n"/>
      <c r="F97" s="6" t="n"/>
      <c r="G97" s="6" t="n"/>
      <c r="H97" s="6" t="n"/>
      <c r="I97" s="6" t="n"/>
    </row>
    <row r="98" ht="15.75" customHeight="1" s="1411">
      <c r="A98" s="6" t="n"/>
      <c r="B98" s="6" t="n"/>
      <c r="C98" s="6" t="n"/>
      <c r="D98" s="6" t="n"/>
      <c r="E98" s="6" t="n"/>
      <c r="F98" s="6" t="n"/>
      <c r="G98" s="6" t="n"/>
      <c r="H98" s="6" t="n"/>
      <c r="I98" s="6" t="n"/>
    </row>
    <row r="99" ht="15.75" customHeight="1" s="1411">
      <c r="A99" s="6" t="n"/>
      <c r="B99" s="6" t="n"/>
      <c r="C99" s="6" t="n"/>
      <c r="D99" s="6" t="n"/>
      <c r="E99" s="6" t="n"/>
      <c r="F99" s="6" t="n"/>
      <c r="G99" s="6" t="n"/>
      <c r="H99" s="6" t="n"/>
      <c r="I99" s="6" t="n"/>
    </row>
    <row r="100" ht="15.75" customHeight="1" s="1411">
      <c r="A100" s="6" t="n"/>
      <c r="B100" s="6" t="n"/>
      <c r="C100" s="6" t="n"/>
      <c r="D100" s="6" t="n"/>
      <c r="E100" s="6" t="n"/>
      <c r="F100" s="6" t="n"/>
      <c r="G100" s="6" t="n"/>
      <c r="H100" s="6" t="n"/>
      <c r="I100" s="6" t="n"/>
    </row>
    <row r="101" ht="15.75" customHeight="1" s="1411">
      <c r="A101" s="6" t="n"/>
      <c r="B101" s="6" t="n"/>
      <c r="C101" s="6" t="n"/>
      <c r="D101" s="6" t="n"/>
      <c r="E101" s="6" t="n"/>
      <c r="F101" s="6" t="n"/>
      <c r="G101" s="6" t="n"/>
      <c r="H101" s="6" t="n"/>
      <c r="I101" s="6" t="n"/>
    </row>
    <row r="102" ht="15.75" customHeight="1" s="1411">
      <c r="A102" s="6" t="n"/>
      <c r="B102" s="6" t="n"/>
      <c r="C102" s="6" t="n"/>
      <c r="D102" s="6" t="n"/>
      <c r="E102" s="6" t="n"/>
      <c r="F102" s="6" t="n"/>
      <c r="G102" s="6" t="n"/>
      <c r="H102" s="6" t="n"/>
      <c r="I102" s="6" t="n"/>
    </row>
    <row r="103" ht="15.75" customHeight="1" s="1411">
      <c r="A103" s="6" t="n"/>
      <c r="B103" s="6" t="n"/>
      <c r="C103" s="6" t="n"/>
      <c r="D103" s="6" t="n"/>
      <c r="E103" s="6" t="n"/>
      <c r="F103" s="6" t="n"/>
      <c r="G103" s="6" t="n"/>
      <c r="H103" s="6" t="n"/>
      <c r="I103" s="6" t="n"/>
    </row>
    <row r="104" ht="15.75" customHeight="1" s="1411">
      <c r="A104" s="6" t="n"/>
      <c r="B104" s="6" t="n"/>
      <c r="C104" s="6" t="n"/>
      <c r="D104" s="6" t="n"/>
      <c r="E104" s="6" t="n"/>
      <c r="F104" s="6" t="n"/>
      <c r="G104" s="6" t="n"/>
      <c r="H104" s="6" t="n"/>
      <c r="I104" s="6" t="n"/>
    </row>
    <row r="105" ht="15.75" customHeight="1" s="1411">
      <c r="A105" s="6" t="n"/>
      <c r="B105" s="6" t="n"/>
      <c r="C105" s="6" t="n"/>
      <c r="D105" s="6" t="n"/>
      <c r="E105" s="6" t="n"/>
      <c r="F105" s="6" t="n"/>
      <c r="G105" s="6" t="n"/>
      <c r="H105" s="6" t="n"/>
      <c r="I105" s="6" t="n"/>
    </row>
    <row r="106" ht="15.75" customHeight="1" s="1411">
      <c r="A106" s="6" t="n"/>
      <c r="B106" s="6" t="n"/>
      <c r="C106" s="6" t="n"/>
      <c r="D106" s="6" t="n"/>
      <c r="E106" s="6" t="n"/>
      <c r="F106" s="6" t="n"/>
      <c r="G106" s="6" t="n"/>
      <c r="H106" s="6" t="n"/>
      <c r="I106" s="6" t="n"/>
    </row>
    <row r="107" ht="15.75" customHeight="1" s="1411">
      <c r="A107" s="6" t="n"/>
      <c r="B107" s="6" t="n"/>
      <c r="C107" s="6" t="n"/>
      <c r="D107" s="6" t="n"/>
      <c r="E107" s="6" t="n"/>
      <c r="F107" s="6" t="n"/>
      <c r="G107" s="6" t="n"/>
      <c r="H107" s="6" t="n"/>
      <c r="I107" s="6" t="n"/>
    </row>
    <row r="108" ht="15.75" customHeight="1" s="1411">
      <c r="A108" s="6" t="n"/>
      <c r="B108" s="6" t="n"/>
      <c r="C108" s="6" t="n"/>
      <c r="D108" s="6" t="n"/>
      <c r="E108" s="6" t="n"/>
      <c r="F108" s="6" t="n"/>
      <c r="G108" s="6" t="n"/>
      <c r="H108" s="6" t="n"/>
      <c r="I108" s="6" t="n"/>
    </row>
    <row r="109" ht="15.75" customHeight="1" s="1411">
      <c r="A109" s="6" t="n"/>
      <c r="B109" s="6" t="n"/>
      <c r="C109" s="6" t="n"/>
      <c r="D109" s="6" t="n"/>
      <c r="E109" s="6" t="n"/>
      <c r="F109" s="6" t="n"/>
      <c r="G109" s="6" t="n"/>
      <c r="H109" s="6" t="n"/>
      <c r="I109" s="6" t="n"/>
    </row>
    <row r="110" ht="15.75" customHeight="1" s="1411">
      <c r="A110" s="6" t="n"/>
      <c r="B110" s="6" t="n"/>
      <c r="C110" s="6" t="n"/>
      <c r="D110" s="6" t="n"/>
      <c r="E110" s="6" t="n"/>
      <c r="F110" s="6" t="n"/>
      <c r="G110" s="6" t="n"/>
      <c r="H110" s="6" t="n"/>
      <c r="I110" s="6" t="n"/>
    </row>
    <row r="111" ht="15.75" customHeight="1" s="1411">
      <c r="A111" s="6" t="n"/>
      <c r="B111" s="6" t="n"/>
      <c r="C111" s="6" t="n"/>
      <c r="D111" s="6" t="n"/>
      <c r="E111" s="6" t="n"/>
      <c r="F111" s="6" t="n"/>
      <c r="G111" s="6" t="n"/>
      <c r="H111" s="6" t="n"/>
      <c r="I111" s="6" t="n"/>
    </row>
    <row r="112" ht="15.75" customHeight="1" s="1411">
      <c r="A112" s="6" t="n"/>
      <c r="B112" s="6" t="n"/>
      <c r="C112" s="6" t="n"/>
      <c r="D112" s="6" t="n"/>
      <c r="E112" s="6" t="n"/>
      <c r="F112" s="6" t="n"/>
      <c r="G112" s="6" t="n"/>
      <c r="H112" s="6" t="n"/>
      <c r="I112" s="6" t="n"/>
    </row>
    <row r="113" ht="15.75" customHeight="1" s="1411">
      <c r="A113" s="6" t="n"/>
      <c r="B113" s="6" t="n"/>
      <c r="C113" s="6" t="n"/>
      <c r="D113" s="6" t="n"/>
      <c r="E113" s="6" t="n"/>
      <c r="F113" s="6" t="n"/>
      <c r="G113" s="6" t="n"/>
      <c r="H113" s="6" t="n"/>
      <c r="I113" s="6" t="n"/>
    </row>
    <row r="114" ht="15.75" customHeight="1" s="1411">
      <c r="A114" s="6" t="n"/>
      <c r="B114" s="6" t="n"/>
      <c r="C114" s="6" t="n"/>
      <c r="D114" s="6" t="n"/>
      <c r="E114" s="6" t="n"/>
      <c r="F114" s="6" t="n"/>
      <c r="G114" s="6" t="n"/>
      <c r="H114" s="6" t="n"/>
      <c r="I114" s="6" t="n"/>
    </row>
    <row r="115" ht="15.75" customHeight="1" s="1411">
      <c r="A115" s="6" t="n"/>
      <c r="B115" s="6" t="n"/>
      <c r="C115" s="6" t="n"/>
      <c r="D115" s="6" t="n"/>
      <c r="E115" s="6" t="n"/>
      <c r="F115" s="6" t="n"/>
      <c r="G115" s="6" t="n"/>
      <c r="H115" s="6" t="n"/>
      <c r="I115" s="6" t="n"/>
    </row>
    <row r="116" ht="15.75" customHeight="1" s="1411">
      <c r="A116" s="6" t="n"/>
      <c r="B116" s="6" t="n"/>
      <c r="C116" s="6" t="n"/>
      <c r="D116" s="6" t="n"/>
      <c r="E116" s="6" t="n"/>
      <c r="F116" s="6" t="n"/>
      <c r="G116" s="6" t="n"/>
      <c r="H116" s="6" t="n"/>
      <c r="I116" s="6" t="n"/>
    </row>
    <row r="117" ht="15.75" customHeight="1" s="1411">
      <c r="A117" s="6" t="n"/>
      <c r="B117" s="6" t="n"/>
      <c r="C117" s="6" t="n"/>
      <c r="D117" s="6" t="n"/>
      <c r="E117" s="6" t="n"/>
      <c r="F117" s="6" t="n"/>
      <c r="G117" s="6" t="n"/>
      <c r="H117" s="6" t="n"/>
      <c r="I117" s="6" t="n"/>
    </row>
    <row r="118" ht="15.75" customHeight="1" s="1411">
      <c r="A118" s="6" t="n"/>
      <c r="B118" s="6" t="n"/>
      <c r="C118" s="6" t="n"/>
      <c r="D118" s="6" t="n"/>
      <c r="E118" s="6" t="n"/>
      <c r="F118" s="6" t="n"/>
      <c r="G118" s="6" t="n"/>
      <c r="H118" s="6" t="n"/>
      <c r="I118" s="6" t="n"/>
    </row>
    <row r="119" ht="15.75" customHeight="1" s="1411">
      <c r="A119" s="6" t="n"/>
      <c r="B119" s="6" t="n"/>
      <c r="C119" s="6" t="n"/>
      <c r="D119" s="6" t="n"/>
      <c r="E119" s="6" t="n"/>
      <c r="F119" s="6" t="n"/>
      <c r="G119" s="6" t="n"/>
      <c r="H119" s="6" t="n"/>
      <c r="I119" s="6" t="n"/>
    </row>
    <row r="120" ht="15.75" customHeight="1" s="1411">
      <c r="A120" s="6" t="n"/>
      <c r="B120" s="6" t="n"/>
      <c r="C120" s="6" t="n"/>
      <c r="D120" s="6" t="n"/>
      <c r="E120" s="6" t="n"/>
      <c r="F120" s="6" t="n"/>
      <c r="G120" s="6" t="n"/>
      <c r="H120" s="6" t="n"/>
      <c r="I120" s="6" t="n"/>
    </row>
    <row r="121" ht="15.75" customHeight="1" s="1411">
      <c r="A121" s="6" t="n"/>
      <c r="B121" s="6" t="n"/>
      <c r="C121" s="6" t="n"/>
      <c r="D121" s="6" t="n"/>
      <c r="E121" s="6" t="n"/>
      <c r="F121" s="6" t="n"/>
      <c r="G121" s="6" t="n"/>
      <c r="H121" s="6" t="n"/>
      <c r="I121" s="6" t="n"/>
    </row>
    <row r="122" ht="15.75" customHeight="1" s="1411">
      <c r="A122" s="6" t="n"/>
      <c r="B122" s="6" t="n"/>
      <c r="C122" s="6" t="n"/>
      <c r="D122" s="6" t="n"/>
      <c r="E122" s="6" t="n"/>
      <c r="F122" s="6" t="n"/>
      <c r="G122" s="6" t="n"/>
      <c r="H122" s="6" t="n"/>
      <c r="I122" s="6" t="n"/>
    </row>
    <row r="123" ht="15.75" customHeight="1" s="1411">
      <c r="A123" s="6" t="n"/>
      <c r="B123" s="6" t="n"/>
      <c r="C123" s="6" t="n"/>
      <c r="D123" s="6" t="n"/>
      <c r="E123" s="6" t="n"/>
      <c r="F123" s="6" t="n"/>
      <c r="G123" s="6" t="n"/>
      <c r="H123" s="6" t="n"/>
      <c r="I123" s="6" t="n"/>
    </row>
    <row r="124" ht="15.75" customHeight="1" s="1411">
      <c r="A124" s="6" t="n"/>
      <c r="B124" s="6" t="n"/>
      <c r="C124" s="6" t="n"/>
      <c r="D124" s="6" t="n"/>
      <c r="E124" s="6" t="n"/>
      <c r="F124" s="6" t="n"/>
      <c r="G124" s="6" t="n"/>
      <c r="H124" s="6" t="n"/>
      <c r="I124" s="6" t="n"/>
    </row>
    <row r="125" ht="15.75" customHeight="1" s="1411">
      <c r="A125" s="6" t="n"/>
      <c r="B125" s="6" t="n"/>
      <c r="C125" s="6" t="n"/>
      <c r="D125" s="6" t="n"/>
      <c r="E125" s="6" t="n"/>
      <c r="F125" s="6" t="n"/>
      <c r="G125" s="6" t="n"/>
      <c r="H125" s="6" t="n"/>
      <c r="I125" s="6" t="n"/>
    </row>
    <row r="126" ht="15.75" customHeight="1" s="1411">
      <c r="A126" s="6" t="n"/>
      <c r="B126" s="6" t="n"/>
      <c r="C126" s="6" t="n"/>
      <c r="D126" s="6" t="n"/>
      <c r="E126" s="6" t="n"/>
      <c r="F126" s="6" t="n"/>
      <c r="G126" s="6" t="n"/>
      <c r="H126" s="6" t="n"/>
      <c r="I126" s="6" t="n"/>
    </row>
    <row r="127" ht="15.75" customHeight="1" s="1411">
      <c r="A127" s="6" t="n"/>
      <c r="B127" s="6" t="n"/>
      <c r="C127" s="6" t="n"/>
      <c r="D127" s="6" t="n"/>
      <c r="E127" s="6" t="n"/>
      <c r="F127" s="6" t="n"/>
      <c r="G127" s="6" t="n"/>
      <c r="H127" s="6" t="n"/>
      <c r="I127" s="6" t="n"/>
    </row>
    <row r="128" ht="15.75" customHeight="1" s="1411">
      <c r="A128" s="6" t="n"/>
      <c r="B128" s="6" t="n"/>
      <c r="C128" s="6" t="n"/>
      <c r="D128" s="6" t="n"/>
      <c r="E128" s="6" t="n"/>
      <c r="F128" s="6" t="n"/>
      <c r="G128" s="6" t="n"/>
      <c r="H128" s="6" t="n"/>
      <c r="I128" s="6" t="n"/>
    </row>
    <row r="129" ht="15.75" customHeight="1" s="1411">
      <c r="A129" s="6" t="n"/>
      <c r="B129" s="6" t="n"/>
      <c r="C129" s="6" t="n"/>
      <c r="D129" s="6" t="n"/>
      <c r="E129" s="6" t="n"/>
      <c r="F129" s="6" t="n"/>
      <c r="G129" s="6" t="n"/>
      <c r="H129" s="6" t="n"/>
      <c r="I129" s="6" t="n"/>
    </row>
    <row r="130" ht="15.75" customHeight="1" s="1411">
      <c r="A130" s="6" t="n"/>
      <c r="B130" s="6" t="n"/>
      <c r="C130" s="6" t="n"/>
      <c r="D130" s="6" t="n"/>
      <c r="E130" s="6" t="n"/>
      <c r="F130" s="6" t="n"/>
      <c r="G130" s="6" t="n"/>
      <c r="H130" s="6" t="n"/>
      <c r="I130" s="6" t="n"/>
    </row>
    <row r="131" ht="15.75" customHeight="1" s="1411">
      <c r="A131" s="6" t="n"/>
      <c r="B131" s="6" t="n"/>
      <c r="C131" s="6" t="n"/>
      <c r="D131" s="6" t="n"/>
      <c r="E131" s="6" t="n"/>
      <c r="F131" s="6" t="n"/>
      <c r="G131" s="6" t="n"/>
      <c r="H131" s="6" t="n"/>
      <c r="I131" s="6" t="n"/>
    </row>
    <row r="132" ht="15.75" customHeight="1" s="1411">
      <c r="A132" s="6" t="n"/>
      <c r="B132" s="6" t="n"/>
      <c r="C132" s="6" t="n"/>
      <c r="D132" s="6" t="n"/>
      <c r="E132" s="6" t="n"/>
      <c r="F132" s="6" t="n"/>
      <c r="G132" s="6" t="n"/>
      <c r="H132" s="6" t="n"/>
      <c r="I132" s="6" t="n"/>
    </row>
    <row r="133" ht="15.75" customHeight="1" s="1411">
      <c r="A133" s="6" t="n"/>
      <c r="B133" s="6" t="n"/>
      <c r="C133" s="6" t="n"/>
      <c r="D133" s="6" t="n"/>
      <c r="E133" s="6" t="n"/>
      <c r="F133" s="6" t="n"/>
      <c r="G133" s="6" t="n"/>
      <c r="H133" s="6" t="n"/>
      <c r="I133" s="6" t="n"/>
    </row>
    <row r="134" ht="15.75" customHeight="1" s="1411">
      <c r="A134" s="6" t="n"/>
      <c r="B134" s="6" t="n"/>
      <c r="C134" s="6" t="n"/>
      <c r="D134" s="6" t="n"/>
      <c r="E134" s="6" t="n"/>
      <c r="F134" s="6" t="n"/>
      <c r="G134" s="6" t="n"/>
      <c r="H134" s="6" t="n"/>
      <c r="I134" s="6" t="n"/>
    </row>
    <row r="135" ht="15.75" customHeight="1" s="1411">
      <c r="A135" s="6" t="n"/>
      <c r="B135" s="6" t="n"/>
      <c r="C135" s="6" t="n"/>
      <c r="D135" s="6" t="n"/>
      <c r="E135" s="6" t="n"/>
      <c r="F135" s="6" t="n"/>
      <c r="G135" s="6" t="n"/>
      <c r="H135" s="6" t="n"/>
      <c r="I135" s="6" t="n"/>
    </row>
    <row r="136" ht="15.75" customHeight="1" s="1411">
      <c r="A136" s="6" t="n"/>
      <c r="B136" s="6" t="n"/>
      <c r="C136" s="6" t="n"/>
      <c r="D136" s="6" t="n"/>
      <c r="E136" s="6" t="n"/>
      <c r="F136" s="6" t="n"/>
      <c r="G136" s="6" t="n"/>
      <c r="H136" s="6" t="n"/>
      <c r="I136" s="6" t="n"/>
    </row>
    <row r="137" ht="15.75" customHeight="1" s="1411">
      <c r="A137" s="6" t="n"/>
      <c r="B137" s="6" t="n"/>
      <c r="C137" s="6" t="n"/>
      <c r="D137" s="6" t="n"/>
      <c r="E137" s="6" t="n"/>
      <c r="F137" s="6" t="n"/>
      <c r="G137" s="6" t="n"/>
      <c r="H137" s="6" t="n"/>
      <c r="I137" s="6" t="n"/>
    </row>
    <row r="138" ht="15.75" customHeight="1" s="1411">
      <c r="A138" s="6" t="n"/>
      <c r="B138" s="6" t="n"/>
      <c r="C138" s="6" t="n"/>
      <c r="D138" s="6" t="n"/>
      <c r="E138" s="6" t="n"/>
      <c r="F138" s="6" t="n"/>
      <c r="G138" s="6" t="n"/>
      <c r="H138" s="6" t="n"/>
      <c r="I138" s="6" t="n"/>
    </row>
    <row r="139" ht="15.75" customHeight="1" s="1411">
      <c r="A139" s="6" t="n"/>
      <c r="B139" s="6" t="n"/>
      <c r="C139" s="6" t="n"/>
      <c r="D139" s="6" t="n"/>
      <c r="E139" s="6" t="n"/>
      <c r="F139" s="6" t="n"/>
      <c r="G139" s="6" t="n"/>
      <c r="H139" s="6" t="n"/>
      <c r="I139" s="6" t="n"/>
    </row>
    <row r="140" ht="15.75" customHeight="1" s="1411">
      <c r="A140" s="6" t="n"/>
      <c r="B140" s="6" t="n"/>
      <c r="C140" s="6" t="n"/>
      <c r="D140" s="6" t="n"/>
      <c r="E140" s="6" t="n"/>
      <c r="F140" s="6" t="n"/>
      <c r="G140" s="6" t="n"/>
      <c r="H140" s="6" t="n"/>
      <c r="I140" s="6" t="n"/>
    </row>
    <row r="141" ht="15.75" customHeight="1" s="1411">
      <c r="A141" s="6" t="n"/>
      <c r="B141" s="6" t="n"/>
      <c r="C141" s="6" t="n"/>
      <c r="D141" s="6" t="n"/>
      <c r="E141" s="6" t="n"/>
      <c r="F141" s="6" t="n"/>
      <c r="G141" s="6" t="n"/>
      <c r="H141" s="6" t="n"/>
      <c r="I141" s="6" t="n"/>
    </row>
    <row r="142" ht="15.75" customHeight="1" s="1411">
      <c r="A142" s="6" t="n"/>
      <c r="B142" s="6" t="n"/>
      <c r="C142" s="6" t="n"/>
      <c r="D142" s="6" t="n"/>
      <c r="E142" s="6" t="n"/>
      <c r="F142" s="6" t="n"/>
      <c r="G142" s="6" t="n"/>
      <c r="H142" s="6" t="n"/>
      <c r="I142" s="6" t="n"/>
    </row>
    <row r="143" ht="15.75" customHeight="1" s="1411">
      <c r="A143" s="6" t="n"/>
      <c r="B143" s="6" t="n"/>
      <c r="C143" s="6" t="n"/>
      <c r="D143" s="6" t="n"/>
      <c r="E143" s="6" t="n"/>
      <c r="F143" s="6" t="n"/>
      <c r="G143" s="6" t="n"/>
      <c r="H143" s="6" t="n"/>
      <c r="I143" s="6" t="n"/>
    </row>
    <row r="144" ht="15.75" customHeight="1" s="1411">
      <c r="A144" s="6" t="n"/>
      <c r="B144" s="6" t="n"/>
      <c r="C144" s="6" t="n"/>
      <c r="D144" s="6" t="n"/>
      <c r="E144" s="6" t="n"/>
      <c r="F144" s="6" t="n"/>
      <c r="G144" s="6" t="n"/>
      <c r="H144" s="6" t="n"/>
      <c r="I144" s="6" t="n"/>
    </row>
    <row r="145" ht="15.75" customHeight="1" s="1411">
      <c r="A145" s="6" t="n"/>
      <c r="B145" s="6" t="n"/>
      <c r="C145" s="6" t="n"/>
      <c r="D145" s="6" t="n"/>
      <c r="E145" s="6" t="n"/>
      <c r="F145" s="6" t="n"/>
      <c r="G145" s="6" t="n"/>
      <c r="H145" s="6" t="n"/>
      <c r="I145" s="6" t="n"/>
    </row>
    <row r="146" ht="15.75" customHeight="1" s="1411">
      <c r="A146" s="6" t="n"/>
      <c r="B146" s="6" t="n"/>
      <c r="C146" s="6" t="n"/>
      <c r="D146" s="6" t="n"/>
      <c r="E146" s="6" t="n"/>
      <c r="F146" s="6" t="n"/>
      <c r="G146" s="6" t="n"/>
      <c r="H146" s="6" t="n"/>
      <c r="I146" s="6" t="n"/>
    </row>
    <row r="147" ht="15.75" customHeight="1" s="1411">
      <c r="A147" s="6" t="n"/>
      <c r="B147" s="6" t="n"/>
      <c r="C147" s="6" t="n"/>
      <c r="D147" s="6" t="n"/>
      <c r="E147" s="6" t="n"/>
      <c r="F147" s="6" t="n"/>
      <c r="G147" s="6" t="n"/>
      <c r="H147" s="6" t="n"/>
      <c r="I147" s="6" t="n"/>
    </row>
    <row r="148" ht="15.75" customHeight="1" s="1411">
      <c r="A148" s="6" t="n"/>
      <c r="B148" s="6" t="n"/>
      <c r="C148" s="6" t="n"/>
      <c r="D148" s="6" t="n"/>
      <c r="E148" s="6" t="n"/>
      <c r="F148" s="6" t="n"/>
      <c r="G148" s="6" t="n"/>
      <c r="H148" s="6" t="n"/>
      <c r="I148" s="6" t="n"/>
    </row>
    <row r="149" ht="15.75" customHeight="1" s="1411">
      <c r="A149" s="6" t="n"/>
      <c r="B149" s="6" t="n"/>
      <c r="C149" s="6" t="n"/>
      <c r="D149" s="6" t="n"/>
      <c r="E149" s="6" t="n"/>
      <c r="F149" s="6" t="n"/>
      <c r="G149" s="6" t="n"/>
      <c r="H149" s="6" t="n"/>
      <c r="I149" s="6" t="n"/>
    </row>
    <row r="150" ht="15.75" customHeight="1" s="1411">
      <c r="A150" s="6" t="n"/>
      <c r="B150" s="6" t="n"/>
      <c r="C150" s="6" t="n"/>
      <c r="D150" s="6" t="n"/>
      <c r="E150" s="6" t="n"/>
      <c r="F150" s="6" t="n"/>
      <c r="G150" s="6" t="n"/>
      <c r="H150" s="6" t="n"/>
      <c r="I150" s="6" t="n"/>
    </row>
    <row r="151" ht="15.75" customHeight="1" s="1411">
      <c r="A151" s="6" t="n"/>
      <c r="B151" s="6" t="n"/>
      <c r="C151" s="6" t="n"/>
      <c r="D151" s="6" t="n"/>
      <c r="E151" s="6" t="n"/>
      <c r="F151" s="6" t="n"/>
      <c r="G151" s="6" t="n"/>
      <c r="H151" s="6" t="n"/>
      <c r="I151" s="6" t="n"/>
    </row>
    <row r="152" ht="15.75" customHeight="1" s="1411">
      <c r="A152" s="6" t="n"/>
      <c r="B152" s="6" t="n"/>
      <c r="C152" s="6" t="n"/>
      <c r="D152" s="6" t="n"/>
      <c r="E152" s="6" t="n"/>
      <c r="F152" s="6" t="n"/>
      <c r="G152" s="6" t="n"/>
      <c r="H152" s="6" t="n"/>
      <c r="I152" s="6" t="n"/>
    </row>
    <row r="153" ht="15.75" customHeight="1" s="1411">
      <c r="A153" s="6" t="n"/>
      <c r="B153" s="6" t="n"/>
      <c r="C153" s="6" t="n"/>
      <c r="D153" s="6" t="n"/>
      <c r="E153" s="6" t="n"/>
      <c r="F153" s="6" t="n"/>
      <c r="G153" s="6" t="n"/>
      <c r="H153" s="6" t="n"/>
      <c r="I153" s="6" t="n"/>
    </row>
    <row r="154" ht="15.75" customHeight="1" s="1411">
      <c r="A154" s="6" t="n"/>
      <c r="B154" s="6" t="n"/>
      <c r="C154" s="6" t="n"/>
      <c r="D154" s="6" t="n"/>
      <c r="E154" s="6" t="n"/>
      <c r="F154" s="6" t="n"/>
      <c r="G154" s="6" t="n"/>
      <c r="H154" s="6" t="n"/>
      <c r="I154" s="6" t="n"/>
    </row>
    <row r="155" ht="15.75" customHeight="1" s="1411">
      <c r="A155" s="6" t="n"/>
      <c r="B155" s="6" t="n"/>
      <c r="C155" s="6" t="n"/>
      <c r="D155" s="6" t="n"/>
      <c r="E155" s="6" t="n"/>
      <c r="F155" s="6" t="n"/>
      <c r="G155" s="6" t="n"/>
      <c r="H155" s="6" t="n"/>
      <c r="I155" s="6" t="n"/>
    </row>
    <row r="156" ht="15.75" customHeight="1" s="1411">
      <c r="A156" s="6" t="n"/>
      <c r="B156" s="6" t="n"/>
      <c r="C156" s="6" t="n"/>
      <c r="D156" s="6" t="n"/>
      <c r="E156" s="6" t="n"/>
      <c r="F156" s="6" t="n"/>
      <c r="G156" s="6" t="n"/>
      <c r="H156" s="6" t="n"/>
      <c r="I156" s="6" t="n"/>
    </row>
    <row r="157" ht="15.75" customHeight="1" s="1411">
      <c r="A157" s="6" t="n"/>
      <c r="B157" s="6" t="n"/>
      <c r="C157" s="6" t="n"/>
      <c r="D157" s="6" t="n"/>
      <c r="E157" s="6" t="n"/>
      <c r="F157" s="6" t="n"/>
      <c r="G157" s="6" t="n"/>
      <c r="H157" s="6" t="n"/>
      <c r="I157" s="6" t="n"/>
    </row>
    <row r="158" ht="15.75" customHeight="1" s="1411">
      <c r="A158" s="6" t="n"/>
      <c r="B158" s="6" t="n"/>
      <c r="C158" s="6" t="n"/>
      <c r="D158" s="6" t="n"/>
      <c r="E158" s="6" t="n"/>
      <c r="F158" s="6" t="n"/>
      <c r="G158" s="6" t="n"/>
      <c r="H158" s="6" t="n"/>
      <c r="I158" s="6" t="n"/>
    </row>
    <row r="159" ht="15.75" customHeight="1" s="1411">
      <c r="A159" s="6" t="n"/>
      <c r="B159" s="6" t="n"/>
      <c r="C159" s="6" t="n"/>
      <c r="D159" s="6" t="n"/>
      <c r="E159" s="6" t="n"/>
      <c r="F159" s="6" t="n"/>
      <c r="G159" s="6" t="n"/>
      <c r="H159" s="6" t="n"/>
      <c r="I159" s="6" t="n"/>
    </row>
    <row r="160" ht="15.75" customHeight="1" s="1411">
      <c r="A160" s="6" t="n"/>
      <c r="B160" s="6" t="n"/>
      <c r="C160" s="6" t="n"/>
      <c r="D160" s="6" t="n"/>
      <c r="E160" s="6" t="n"/>
      <c r="F160" s="6" t="n"/>
      <c r="G160" s="6" t="n"/>
      <c r="H160" s="6" t="n"/>
      <c r="I160" s="6" t="n"/>
    </row>
    <row r="161" ht="15.75" customHeight="1" s="1411">
      <c r="A161" s="6" t="n"/>
      <c r="B161" s="6" t="n"/>
      <c r="C161" s="6" t="n"/>
      <c r="D161" s="6" t="n"/>
      <c r="E161" s="6" t="n"/>
      <c r="F161" s="6" t="n"/>
      <c r="G161" s="6" t="n"/>
      <c r="H161" s="6" t="n"/>
      <c r="I161" s="6" t="n"/>
    </row>
    <row r="162" ht="15.75" customHeight="1" s="1411">
      <c r="A162" s="6" t="n"/>
      <c r="B162" s="6" t="n"/>
      <c r="C162" s="6" t="n"/>
      <c r="D162" s="6" t="n"/>
      <c r="E162" s="6" t="n"/>
      <c r="F162" s="6" t="n"/>
      <c r="G162" s="6" t="n"/>
      <c r="H162" s="6" t="n"/>
      <c r="I162" s="6" t="n"/>
    </row>
    <row r="163" ht="15.75" customHeight="1" s="1411">
      <c r="A163" s="6" t="n"/>
      <c r="B163" s="6" t="n"/>
      <c r="C163" s="6" t="n"/>
      <c r="D163" s="6" t="n"/>
      <c r="E163" s="6" t="n"/>
      <c r="F163" s="6" t="n"/>
      <c r="G163" s="6" t="n"/>
      <c r="H163" s="6" t="n"/>
      <c r="I163" s="6" t="n"/>
    </row>
    <row r="164" ht="15.75" customHeight="1" s="1411">
      <c r="A164" s="6" t="n"/>
      <c r="B164" s="6" t="n"/>
      <c r="C164" s="6" t="n"/>
      <c r="D164" s="6" t="n"/>
      <c r="E164" s="6" t="n"/>
      <c r="F164" s="6" t="n"/>
      <c r="G164" s="6" t="n"/>
      <c r="H164" s="6" t="n"/>
      <c r="I164" s="6" t="n"/>
    </row>
    <row r="165" ht="15.75" customHeight="1" s="1411">
      <c r="A165" s="6" t="n"/>
      <c r="B165" s="6" t="n"/>
      <c r="C165" s="6" t="n"/>
      <c r="D165" s="6" t="n"/>
      <c r="E165" s="6" t="n"/>
      <c r="F165" s="6" t="n"/>
      <c r="G165" s="6" t="n"/>
      <c r="H165" s="6" t="n"/>
      <c r="I165" s="6" t="n"/>
    </row>
    <row r="166" ht="15.75" customHeight="1" s="1411">
      <c r="A166" s="6" t="n"/>
      <c r="B166" s="6" t="n"/>
      <c r="C166" s="6" t="n"/>
      <c r="D166" s="6" t="n"/>
      <c r="E166" s="6" t="n"/>
      <c r="F166" s="6" t="n"/>
      <c r="G166" s="6" t="n"/>
      <c r="H166" s="6" t="n"/>
      <c r="I166" s="6" t="n"/>
    </row>
    <row r="167" ht="15.75" customHeight="1" s="1411">
      <c r="A167" s="6" t="n"/>
      <c r="B167" s="6" t="n"/>
      <c r="C167" s="6" t="n"/>
      <c r="D167" s="6" t="n"/>
      <c r="E167" s="6" t="n"/>
      <c r="F167" s="6" t="n"/>
      <c r="G167" s="6" t="n"/>
      <c r="H167" s="6" t="n"/>
      <c r="I167" s="6" t="n"/>
    </row>
    <row r="168" ht="15.75" customHeight="1" s="1411">
      <c r="A168" s="6" t="n"/>
      <c r="B168" s="6" t="n"/>
      <c r="C168" s="6" t="n"/>
      <c r="D168" s="6" t="n"/>
      <c r="E168" s="6" t="n"/>
      <c r="F168" s="6" t="n"/>
      <c r="G168" s="6" t="n"/>
      <c r="H168" s="6" t="n"/>
      <c r="I168" s="6" t="n"/>
    </row>
    <row r="169" ht="15.75" customHeight="1" s="1411">
      <c r="A169" s="6" t="n"/>
      <c r="B169" s="6" t="n"/>
      <c r="C169" s="6" t="n"/>
      <c r="D169" s="6" t="n"/>
      <c r="E169" s="6" t="n"/>
      <c r="F169" s="6" t="n"/>
      <c r="G169" s="6" t="n"/>
      <c r="H169" s="6" t="n"/>
      <c r="I169" s="6" t="n"/>
    </row>
    <row r="170" ht="15.75" customHeight="1" s="1411">
      <c r="A170" s="6" t="n"/>
      <c r="B170" s="6" t="n"/>
      <c r="C170" s="6" t="n"/>
      <c r="D170" s="6" t="n"/>
      <c r="E170" s="6" t="n"/>
      <c r="F170" s="6" t="n"/>
      <c r="G170" s="6" t="n"/>
      <c r="H170" s="6" t="n"/>
      <c r="I170" s="6" t="n"/>
    </row>
    <row r="171" ht="15.75" customHeight="1" s="1411">
      <c r="A171" s="6" t="n"/>
      <c r="B171" s="6" t="n"/>
      <c r="C171" s="6" t="n"/>
      <c r="D171" s="6" t="n"/>
      <c r="E171" s="6" t="n"/>
      <c r="F171" s="6" t="n"/>
      <c r="G171" s="6" t="n"/>
      <c r="H171" s="6" t="n"/>
      <c r="I171" s="6" t="n"/>
    </row>
    <row r="172" ht="15.75" customHeight="1" s="1411">
      <c r="A172" s="6" t="n"/>
      <c r="B172" s="6" t="n"/>
      <c r="C172" s="6" t="n"/>
      <c r="D172" s="6" t="n"/>
      <c r="E172" s="6" t="n"/>
      <c r="F172" s="6" t="n"/>
      <c r="G172" s="6" t="n"/>
      <c r="H172" s="6" t="n"/>
      <c r="I172" s="6" t="n"/>
    </row>
    <row r="173" ht="15.75" customHeight="1" s="1411">
      <c r="A173" s="6" t="n"/>
      <c r="B173" s="6" t="n"/>
      <c r="C173" s="6" t="n"/>
      <c r="D173" s="6" t="n"/>
      <c r="E173" s="6" t="n"/>
      <c r="F173" s="6" t="n"/>
      <c r="G173" s="6" t="n"/>
      <c r="H173" s="6" t="n"/>
      <c r="I173" s="6" t="n"/>
    </row>
    <row r="174" ht="15.75" customHeight="1" s="1411">
      <c r="A174" s="6" t="n"/>
      <c r="B174" s="6" t="n"/>
      <c r="C174" s="6" t="n"/>
      <c r="D174" s="6" t="n"/>
      <c r="E174" s="6" t="n"/>
      <c r="F174" s="6" t="n"/>
      <c r="G174" s="6" t="n"/>
      <c r="H174" s="6" t="n"/>
      <c r="I174" s="6" t="n"/>
    </row>
    <row r="175" ht="15.75" customHeight="1" s="1411">
      <c r="A175" s="6" t="n"/>
      <c r="B175" s="6" t="n"/>
      <c r="C175" s="6" t="n"/>
      <c r="D175" s="6" t="n"/>
      <c r="E175" s="6" t="n"/>
      <c r="F175" s="6" t="n"/>
      <c r="G175" s="6" t="n"/>
      <c r="H175" s="6" t="n"/>
      <c r="I175" s="6" t="n"/>
    </row>
    <row r="176" ht="15.75" customHeight="1" s="1411">
      <c r="A176" s="6" t="n"/>
      <c r="B176" s="6" t="n"/>
      <c r="C176" s="6" t="n"/>
      <c r="D176" s="6" t="n"/>
      <c r="E176" s="6" t="n"/>
      <c r="F176" s="6" t="n"/>
      <c r="G176" s="6" t="n"/>
      <c r="H176" s="6" t="n"/>
      <c r="I176" s="6" t="n"/>
    </row>
    <row r="177" ht="15.75" customHeight="1" s="1411">
      <c r="A177" s="6" t="n"/>
      <c r="B177" s="6" t="n"/>
      <c r="C177" s="6" t="n"/>
      <c r="D177" s="6" t="n"/>
      <c r="E177" s="6" t="n"/>
      <c r="F177" s="6" t="n"/>
      <c r="G177" s="6" t="n"/>
      <c r="H177" s="6" t="n"/>
      <c r="I177" s="6" t="n"/>
    </row>
    <row r="178" ht="15.75" customHeight="1" s="1411">
      <c r="A178" s="6" t="n"/>
      <c r="B178" s="6" t="n"/>
      <c r="C178" s="6" t="n"/>
      <c r="D178" s="6" t="n"/>
      <c r="E178" s="6" t="n"/>
      <c r="F178" s="6" t="n"/>
      <c r="G178" s="6" t="n"/>
      <c r="H178" s="6" t="n"/>
      <c r="I178" s="6" t="n"/>
    </row>
    <row r="179" ht="15.75" customHeight="1" s="1411">
      <c r="A179" s="6" t="n"/>
      <c r="B179" s="6" t="n"/>
      <c r="C179" s="6" t="n"/>
      <c r="D179" s="6" t="n"/>
      <c r="E179" s="6" t="n"/>
      <c r="F179" s="6" t="n"/>
      <c r="G179" s="6" t="n"/>
      <c r="H179" s="6" t="n"/>
      <c r="I179" s="6" t="n"/>
    </row>
    <row r="180" ht="15.75" customHeight="1" s="1411">
      <c r="A180" s="6" t="n"/>
      <c r="B180" s="6" t="n"/>
      <c r="C180" s="6" t="n"/>
      <c r="D180" s="6" t="n"/>
      <c r="E180" s="6" t="n"/>
      <c r="F180" s="6" t="n"/>
      <c r="G180" s="6" t="n"/>
      <c r="H180" s="6" t="n"/>
      <c r="I180" s="6" t="n"/>
    </row>
    <row r="181" ht="15.75" customHeight="1" s="1411">
      <c r="A181" s="6" t="n"/>
      <c r="B181" s="6" t="n"/>
      <c r="C181" s="6" t="n"/>
      <c r="D181" s="6" t="n"/>
      <c r="E181" s="6" t="n"/>
      <c r="F181" s="6" t="n"/>
      <c r="G181" s="6" t="n"/>
      <c r="H181" s="6" t="n"/>
      <c r="I181" s="6" t="n"/>
    </row>
    <row r="182" ht="15.75" customHeight="1" s="1411">
      <c r="A182" s="6" t="n"/>
      <c r="B182" s="6" t="n"/>
      <c r="C182" s="6" t="n"/>
      <c r="D182" s="6" t="n"/>
      <c r="E182" s="6" t="n"/>
      <c r="F182" s="6" t="n"/>
      <c r="G182" s="6" t="n"/>
      <c r="H182" s="6" t="n"/>
      <c r="I182" s="6" t="n"/>
    </row>
    <row r="183" ht="15.75" customHeight="1" s="1411">
      <c r="A183" s="6" t="n"/>
      <c r="B183" s="6" t="n"/>
      <c r="C183" s="6" t="n"/>
      <c r="D183" s="6" t="n"/>
      <c r="E183" s="6" t="n"/>
      <c r="F183" s="6" t="n"/>
      <c r="G183" s="6" t="n"/>
      <c r="H183" s="6" t="n"/>
      <c r="I183" s="6" t="n"/>
    </row>
    <row r="184" ht="15.75" customHeight="1" s="1411">
      <c r="A184" s="6" t="n"/>
      <c r="B184" s="6" t="n"/>
      <c r="C184" s="6" t="n"/>
      <c r="D184" s="6" t="n"/>
      <c r="E184" s="6" t="n"/>
      <c r="F184" s="6" t="n"/>
      <c r="G184" s="6" t="n"/>
      <c r="H184" s="6" t="n"/>
      <c r="I184" s="6" t="n"/>
    </row>
    <row r="185" ht="15.75" customHeight="1" s="1411">
      <c r="A185" s="6" t="n"/>
      <c r="B185" s="6" t="n"/>
      <c r="C185" s="6" t="n"/>
      <c r="D185" s="6" t="n"/>
      <c r="E185" s="6" t="n"/>
      <c r="F185" s="6" t="n"/>
      <c r="G185" s="6" t="n"/>
      <c r="H185" s="6" t="n"/>
      <c r="I185" s="6" t="n"/>
    </row>
    <row r="186" ht="15.75" customHeight="1" s="1411">
      <c r="A186" s="6" t="n"/>
      <c r="B186" s="6" t="n"/>
      <c r="C186" s="6" t="n"/>
      <c r="D186" s="6" t="n"/>
      <c r="E186" s="6" t="n"/>
      <c r="F186" s="6" t="n"/>
      <c r="G186" s="6" t="n"/>
      <c r="H186" s="6" t="n"/>
      <c r="I186" s="6" t="n"/>
    </row>
    <row r="187" ht="15.75" customHeight="1" s="1411">
      <c r="A187" s="6" t="n"/>
      <c r="B187" s="6" t="n"/>
      <c r="C187" s="6" t="n"/>
      <c r="D187" s="6" t="n"/>
      <c r="E187" s="6" t="n"/>
      <c r="F187" s="6" t="n"/>
      <c r="G187" s="6" t="n"/>
      <c r="H187" s="6" t="n"/>
      <c r="I187" s="6" t="n"/>
    </row>
    <row r="188" ht="15.75" customHeight="1" s="1411">
      <c r="A188" s="6" t="n"/>
      <c r="B188" s="6" t="n"/>
      <c r="C188" s="6" t="n"/>
      <c r="D188" s="6" t="n"/>
      <c r="E188" s="6" t="n"/>
      <c r="F188" s="6" t="n"/>
      <c r="G188" s="6" t="n"/>
      <c r="H188" s="6" t="n"/>
      <c r="I188" s="6" t="n"/>
    </row>
    <row r="189" ht="15.75" customHeight="1" s="1411">
      <c r="A189" s="6" t="n"/>
      <c r="B189" s="6" t="n"/>
      <c r="C189" s="6" t="n"/>
      <c r="D189" s="6" t="n"/>
      <c r="E189" s="6" t="n"/>
      <c r="F189" s="6" t="n"/>
      <c r="G189" s="6" t="n"/>
      <c r="H189" s="6" t="n"/>
      <c r="I189" s="6" t="n"/>
    </row>
    <row r="190" ht="15.75" customHeight="1" s="1411">
      <c r="A190" s="6" t="n"/>
      <c r="B190" s="6" t="n"/>
      <c r="C190" s="6" t="n"/>
      <c r="D190" s="6" t="n"/>
      <c r="E190" s="6" t="n"/>
      <c r="F190" s="6" t="n"/>
      <c r="G190" s="6" t="n"/>
      <c r="H190" s="6" t="n"/>
      <c r="I190" s="6" t="n"/>
    </row>
    <row r="191" ht="15.75" customHeight="1" s="1411">
      <c r="A191" s="6" t="n"/>
      <c r="B191" s="6" t="n"/>
      <c r="C191" s="6" t="n"/>
      <c r="D191" s="6" t="n"/>
      <c r="E191" s="6" t="n"/>
      <c r="F191" s="6" t="n"/>
      <c r="G191" s="6" t="n"/>
      <c r="H191" s="6" t="n"/>
      <c r="I191" s="6" t="n"/>
    </row>
    <row r="192" ht="15.75" customHeight="1" s="1411">
      <c r="A192" s="6" t="n"/>
      <c r="B192" s="6" t="n"/>
      <c r="C192" s="6" t="n"/>
      <c r="D192" s="6" t="n"/>
      <c r="E192" s="6" t="n"/>
      <c r="F192" s="6" t="n"/>
      <c r="G192" s="6" t="n"/>
      <c r="H192" s="6" t="n"/>
      <c r="I192" s="6" t="n"/>
    </row>
    <row r="193" ht="15.75" customHeight="1" s="1411">
      <c r="A193" s="6" t="n"/>
      <c r="B193" s="6" t="n"/>
      <c r="C193" s="6" t="n"/>
      <c r="D193" s="6" t="n"/>
      <c r="E193" s="6" t="n"/>
      <c r="F193" s="6" t="n"/>
      <c r="G193" s="6" t="n"/>
      <c r="H193" s="6" t="n"/>
      <c r="I193" s="6" t="n"/>
    </row>
    <row r="194" ht="15.75" customHeight="1" s="1411">
      <c r="A194" s="6" t="n"/>
      <c r="B194" s="6" t="n"/>
      <c r="C194" s="6" t="n"/>
      <c r="D194" s="6" t="n"/>
      <c r="E194" s="6" t="n"/>
      <c r="F194" s="6" t="n"/>
      <c r="G194" s="6" t="n"/>
      <c r="H194" s="6" t="n"/>
      <c r="I194" s="6" t="n"/>
    </row>
    <row r="195" ht="15.75" customHeight="1" s="1411">
      <c r="A195" s="6" t="n"/>
      <c r="B195" s="6" t="n"/>
      <c r="C195" s="6" t="n"/>
      <c r="D195" s="6" t="n"/>
      <c r="E195" s="6" t="n"/>
      <c r="F195" s="6" t="n"/>
      <c r="G195" s="6" t="n"/>
      <c r="H195" s="6" t="n"/>
      <c r="I195" s="6" t="n"/>
    </row>
    <row r="196" ht="15.75" customHeight="1" s="1411">
      <c r="A196" s="6" t="n"/>
      <c r="B196" s="6" t="n"/>
      <c r="C196" s="6" t="n"/>
      <c r="D196" s="6" t="n"/>
      <c r="E196" s="6" t="n"/>
      <c r="F196" s="6" t="n"/>
      <c r="G196" s="6" t="n"/>
      <c r="H196" s="6" t="n"/>
      <c r="I196" s="6" t="n"/>
    </row>
    <row r="197" ht="15.75" customHeight="1" s="1411">
      <c r="A197" s="6" t="n"/>
      <c r="B197" s="6" t="n"/>
      <c r="C197" s="6" t="n"/>
      <c r="D197" s="6" t="n"/>
      <c r="E197" s="6" t="n"/>
      <c r="F197" s="6" t="n"/>
      <c r="G197" s="6" t="n"/>
      <c r="H197" s="6" t="n"/>
      <c r="I197" s="6" t="n"/>
    </row>
    <row r="198" ht="15.75" customHeight="1" s="1411">
      <c r="A198" s="6" t="n"/>
      <c r="B198" s="6" t="n"/>
      <c r="C198" s="6" t="n"/>
      <c r="D198" s="6" t="n"/>
      <c r="E198" s="6" t="n"/>
      <c r="F198" s="6" t="n"/>
      <c r="G198" s="6" t="n"/>
      <c r="H198" s="6" t="n"/>
      <c r="I198" s="6" t="n"/>
    </row>
    <row r="199" ht="15.75" customHeight="1" s="1411">
      <c r="A199" s="6" t="n"/>
      <c r="B199" s="6" t="n"/>
      <c r="C199" s="6" t="n"/>
      <c r="D199" s="6" t="n"/>
      <c r="E199" s="6" t="n"/>
      <c r="F199" s="6" t="n"/>
      <c r="G199" s="6" t="n"/>
      <c r="H199" s="6" t="n"/>
      <c r="I199" s="6" t="n"/>
    </row>
    <row r="200" ht="15.75" customHeight="1" s="1411">
      <c r="A200" s="6" t="n"/>
      <c r="B200" s="6" t="n"/>
      <c r="C200" s="6" t="n"/>
      <c r="D200" s="6" t="n"/>
      <c r="E200" s="6" t="n"/>
      <c r="F200" s="6" t="n"/>
      <c r="G200" s="6" t="n"/>
      <c r="H200" s="6" t="n"/>
      <c r="I200" s="6" t="n"/>
    </row>
    <row r="201" ht="15.75" customHeight="1" s="1411">
      <c r="A201" s="6" t="n"/>
      <c r="B201" s="6" t="n"/>
      <c r="C201" s="6" t="n"/>
      <c r="D201" s="6" t="n"/>
      <c r="E201" s="6" t="n"/>
      <c r="F201" s="6" t="n"/>
      <c r="G201" s="6" t="n"/>
      <c r="H201" s="6" t="n"/>
      <c r="I201" s="6" t="n"/>
    </row>
    <row r="202" ht="15.75" customHeight="1" s="1411">
      <c r="A202" s="6" t="n"/>
      <c r="B202" s="6" t="n"/>
      <c r="C202" s="6" t="n"/>
      <c r="D202" s="6" t="n"/>
      <c r="E202" s="6" t="n"/>
      <c r="F202" s="6" t="n"/>
      <c r="G202" s="6" t="n"/>
      <c r="H202" s="6" t="n"/>
      <c r="I202" s="6" t="n"/>
    </row>
    <row r="203" ht="15.75" customHeight="1" s="1411">
      <c r="A203" s="6" t="n"/>
      <c r="B203" s="6" t="n"/>
      <c r="C203" s="6" t="n"/>
      <c r="D203" s="6" t="n"/>
      <c r="E203" s="6" t="n"/>
      <c r="F203" s="6" t="n"/>
      <c r="G203" s="6" t="n"/>
      <c r="H203" s="6" t="n"/>
      <c r="I203" s="6" t="n"/>
    </row>
    <row r="204" ht="15.75" customHeight="1" s="1411">
      <c r="A204" s="6" t="n"/>
      <c r="B204" s="6" t="n"/>
      <c r="C204" s="6" t="n"/>
      <c r="D204" s="6" t="n"/>
      <c r="E204" s="6" t="n"/>
      <c r="F204" s="6" t="n"/>
      <c r="G204" s="6" t="n"/>
      <c r="H204" s="6" t="n"/>
      <c r="I204" s="6" t="n"/>
    </row>
    <row r="205" ht="15.75" customHeight="1" s="1411">
      <c r="A205" s="6" t="n"/>
      <c r="B205" s="6" t="n"/>
      <c r="C205" s="6" t="n"/>
      <c r="D205" s="6" t="n"/>
      <c r="E205" s="6" t="n"/>
      <c r="F205" s="6" t="n"/>
      <c r="G205" s="6" t="n"/>
      <c r="H205" s="6" t="n"/>
      <c r="I205" s="6" t="n"/>
    </row>
    <row r="206" ht="15.75" customHeight="1" s="1411">
      <c r="A206" s="6" t="n"/>
      <c r="B206" s="6" t="n"/>
      <c r="C206" s="6" t="n"/>
      <c r="D206" s="6" t="n"/>
      <c r="E206" s="6" t="n"/>
      <c r="F206" s="6" t="n"/>
      <c r="G206" s="6" t="n"/>
      <c r="H206" s="6" t="n"/>
      <c r="I206" s="6" t="n"/>
    </row>
    <row r="207" ht="15.75" customHeight="1" s="1411">
      <c r="A207" s="6" t="n"/>
      <c r="B207" s="6" t="n"/>
      <c r="C207" s="6" t="n"/>
      <c r="D207" s="6" t="n"/>
      <c r="E207" s="6" t="n"/>
      <c r="F207" s="6" t="n"/>
      <c r="G207" s="6" t="n"/>
      <c r="H207" s="6" t="n"/>
      <c r="I207" s="6" t="n"/>
    </row>
    <row r="208" ht="15.75" customHeight="1" s="1411">
      <c r="A208" s="6" t="n"/>
      <c r="B208" s="6" t="n"/>
      <c r="C208" s="6" t="n"/>
      <c r="D208" s="6" t="n"/>
      <c r="E208" s="6" t="n"/>
      <c r="F208" s="6" t="n"/>
      <c r="G208" s="6" t="n"/>
      <c r="H208" s="6" t="n"/>
      <c r="I208" s="6" t="n"/>
    </row>
    <row r="209" ht="15.75" customHeight="1" s="1411">
      <c r="A209" s="6" t="n"/>
      <c r="B209" s="6" t="n"/>
      <c r="C209" s="6" t="n"/>
      <c r="D209" s="6" t="n"/>
      <c r="E209" s="6" t="n"/>
      <c r="F209" s="6" t="n"/>
      <c r="G209" s="6" t="n"/>
      <c r="H209" s="6" t="n"/>
      <c r="I209" s="6" t="n"/>
    </row>
    <row r="210" ht="15.75" customHeight="1" s="1411">
      <c r="A210" s="6" t="n"/>
      <c r="B210" s="6" t="n"/>
      <c r="C210" s="6" t="n"/>
      <c r="D210" s="6" t="n"/>
      <c r="E210" s="6" t="n"/>
      <c r="F210" s="6" t="n"/>
      <c r="G210" s="6" t="n"/>
      <c r="H210" s="6" t="n"/>
      <c r="I210" s="6" t="n"/>
    </row>
    <row r="211" ht="15.75" customHeight="1" s="1411">
      <c r="A211" s="6" t="n"/>
      <c r="B211" s="6" t="n"/>
      <c r="C211" s="6" t="n"/>
      <c r="D211" s="6" t="n"/>
      <c r="E211" s="6" t="n"/>
      <c r="F211" s="6" t="n"/>
      <c r="G211" s="6" t="n"/>
      <c r="H211" s="6" t="n"/>
      <c r="I211" s="6" t="n"/>
    </row>
    <row r="212" ht="15.75" customHeight="1" s="1411">
      <c r="A212" s="6" t="n"/>
      <c r="B212" s="6" t="n"/>
      <c r="C212" s="6" t="n"/>
      <c r="D212" s="6" t="n"/>
      <c r="E212" s="6" t="n"/>
      <c r="F212" s="6" t="n"/>
      <c r="G212" s="6" t="n"/>
      <c r="H212" s="6" t="n"/>
      <c r="I212" s="6" t="n"/>
    </row>
    <row r="213" ht="15.75" customHeight="1" s="1411">
      <c r="A213" s="6" t="n"/>
      <c r="B213" s="6" t="n"/>
      <c r="C213" s="6" t="n"/>
      <c r="D213" s="6" t="n"/>
      <c r="E213" s="6" t="n"/>
      <c r="F213" s="6" t="n"/>
      <c r="G213" s="6" t="n"/>
      <c r="H213" s="6" t="n"/>
      <c r="I213" s="6" t="n"/>
    </row>
    <row r="214" ht="15.75" customHeight="1" s="1411">
      <c r="A214" s="6" t="n"/>
      <c r="B214" s="6" t="n"/>
      <c r="C214" s="6" t="n"/>
      <c r="D214" s="6" t="n"/>
      <c r="E214" s="6" t="n"/>
      <c r="F214" s="6" t="n"/>
      <c r="G214" s="6" t="n"/>
      <c r="H214" s="6" t="n"/>
      <c r="I214" s="6" t="n"/>
    </row>
    <row r="215" ht="15.75" customHeight="1" s="1411">
      <c r="A215" s="6" t="n"/>
      <c r="B215" s="6" t="n"/>
      <c r="C215" s="6" t="n"/>
      <c r="D215" s="6" t="n"/>
      <c r="E215" s="6" t="n"/>
      <c r="F215" s="6" t="n"/>
      <c r="G215" s="6" t="n"/>
      <c r="H215" s="6" t="n"/>
      <c r="I215" s="6" t="n"/>
    </row>
    <row r="216" ht="15.75" customHeight="1" s="1411">
      <c r="A216" s="6" t="n"/>
      <c r="B216" s="6" t="n"/>
      <c r="C216" s="6" t="n"/>
      <c r="D216" s="6" t="n"/>
      <c r="E216" s="6" t="n"/>
      <c r="F216" s="6" t="n"/>
      <c r="G216" s="6" t="n"/>
      <c r="H216" s="6" t="n"/>
      <c r="I216" s="6" t="n"/>
    </row>
    <row r="217" ht="15.75" customHeight="1" s="1411">
      <c r="A217" s="6" t="n"/>
      <c r="B217" s="6" t="n"/>
      <c r="C217" s="6" t="n"/>
      <c r="D217" s="6" t="n"/>
      <c r="E217" s="6" t="n"/>
      <c r="F217" s="6" t="n"/>
      <c r="G217" s="6" t="n"/>
      <c r="H217" s="6" t="n"/>
      <c r="I217" s="6" t="n"/>
    </row>
    <row r="218" ht="15.75" customHeight="1" s="1411">
      <c r="A218" s="6" t="n"/>
      <c r="B218" s="6" t="n"/>
      <c r="C218" s="6" t="n"/>
      <c r="D218" s="6" t="n"/>
      <c r="E218" s="6" t="n"/>
      <c r="F218" s="6" t="n"/>
      <c r="G218" s="6" t="n"/>
      <c r="H218" s="6" t="n"/>
      <c r="I218" s="6" t="n"/>
    </row>
    <row r="219" ht="15.75" customHeight="1" s="1411">
      <c r="A219" s="6" t="n"/>
      <c r="B219" s="6" t="n"/>
      <c r="C219" s="6" t="n"/>
      <c r="D219" s="6" t="n"/>
      <c r="E219" s="6" t="n"/>
      <c r="F219" s="6" t="n"/>
      <c r="G219" s="6" t="n"/>
      <c r="H219" s="6" t="n"/>
      <c r="I219" s="6" t="n"/>
    </row>
    <row r="220" ht="15.75" customHeight="1" s="1411">
      <c r="A220" s="6" t="n"/>
      <c r="B220" s="6" t="n"/>
      <c r="C220" s="6" t="n"/>
      <c r="D220" s="6" t="n"/>
      <c r="E220" s="6" t="n"/>
      <c r="F220" s="6" t="n"/>
      <c r="G220" s="6" t="n"/>
      <c r="H220" s="6" t="n"/>
      <c r="I220" s="6"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2">
    <mergeCell ref="A26:I26"/>
    <mergeCell ref="E4:F4"/>
    <mergeCell ref="C23:I23"/>
    <mergeCell ref="C22:I22"/>
    <mergeCell ref="A2:I2"/>
    <mergeCell ref="B11:I11"/>
    <mergeCell ref="C21:I21"/>
    <mergeCell ref="A1:I1"/>
    <mergeCell ref="C20:I20"/>
    <mergeCell ref="B19:I19"/>
    <mergeCell ref="C24:I24"/>
    <mergeCell ref="B4:C4"/>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fitToPage="1"/>
  </sheetPr>
  <dimension ref="A1:O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1.57" customWidth="1" style="1411" min="1" max="1"/>
    <col width="22" customWidth="1" style="1411" min="2" max="2"/>
    <col width="14" customWidth="1" style="1411" min="3" max="3"/>
    <col width="12" customWidth="1" style="1411" min="4" max="4"/>
    <col width="22" customWidth="1" style="1411" min="5" max="5"/>
    <col width="14" customWidth="1" style="1411" min="6" max="6"/>
    <col width="12" customWidth="1" style="1411" min="7" max="7"/>
    <col width="22" customWidth="1" style="1411" min="8" max="8"/>
    <col width="14" customWidth="1" style="1411" min="9" max="9"/>
    <col width="12" customWidth="1" style="1411" min="10" max="10"/>
    <col width="22" customWidth="1" style="1411" min="11" max="11"/>
    <col width="14" customWidth="1" style="1411" min="12" max="12"/>
    <col width="12" customWidth="1" style="1411" min="13" max="13"/>
    <col width="8.710000000000001" customWidth="1" style="1411" min="14" max="26"/>
  </cols>
  <sheetData>
    <row r="1" ht="37.5" customHeight="1" s="1411">
      <c r="A1" s="1439" t="inlineStr">
        <is>
          <t>NO DICE BOROUGH LTD  ·  INVESTOR SUMMARY</t>
        </is>
      </c>
      <c r="B1" s="1433" t="n"/>
      <c r="C1" s="1433" t="n"/>
      <c r="D1" s="1433" t="n"/>
      <c r="E1" s="1433" t="n"/>
      <c r="F1" s="1433" t="n"/>
      <c r="G1" s="1433" t="n"/>
      <c r="H1" s="1433" t="n"/>
      <c r="I1" s="1433" t="n"/>
      <c r="J1" s="1433" t="n"/>
      <c r="K1" s="1433" t="n"/>
      <c r="L1" s="1433" t="n"/>
      <c r="M1" s="1433" t="n"/>
      <c r="N1" s="6" t="n"/>
      <c r="O1" s="6" t="n"/>
    </row>
    <row r="2" ht="18" customHeight="1" s="1411">
      <c r="A2" s="1440">
        <f>UPPER("Active Scenario: "&amp;Inputs!C6&amp;"   ·   Revenue Growth: "&amp;TEXT(Inputs!C7,"0%")&amp;"   ·   Trading Period: May 2026 – Apr 2027")</f>
        <v/>
      </c>
      <c r="B2" s="1441" t="n"/>
      <c r="C2" s="1441" t="n"/>
      <c r="D2" s="1441" t="n"/>
      <c r="E2" s="1441" t="n"/>
      <c r="F2" s="1441" t="n"/>
      <c r="G2" s="1441" t="n"/>
      <c r="H2" s="1441" t="n"/>
      <c r="I2" s="1441" t="n"/>
      <c r="J2" s="1442">
        <f>TEXT(TODAY(),"DD MMM YYYY")</f>
        <v/>
      </c>
      <c r="K2" s="1441" t="n"/>
      <c r="L2" s="1441" t="n"/>
      <c r="M2" s="1441" t="n"/>
      <c r="N2" s="6" t="n"/>
      <c r="O2" s="6" t="n"/>
    </row>
    <row r="3" ht="21.75" customHeight="1" s="1411">
      <c r="A3" s="1443" t="inlineStr">
        <is>
          <t xml:space="preserve">  ⭐  TOP 3 INVESTMENT HIGHLIGHTS</t>
        </is>
      </c>
      <c r="B3" s="1444" t="n"/>
      <c r="C3" s="1444" t="n"/>
      <c r="D3" s="1444" t="n"/>
      <c r="E3" s="1444" t="n"/>
      <c r="F3" s="1444" t="n"/>
      <c r="G3" s="1444" t="n"/>
      <c r="H3" s="1444" t="n"/>
      <c r="I3" s="1444" t="n"/>
      <c r="J3" s="1444" t="n"/>
      <c r="K3" s="1444" t="n"/>
      <c r="L3" s="1444" t="n"/>
      <c r="M3" s="1444" t="n"/>
      <c r="N3" s="6" t="n"/>
      <c r="O3" s="6" t="n"/>
    </row>
    <row r="4" ht="25.5" customHeight="1" s="1411">
      <c r="A4" s="90">
        <f>"  1.  £"&amp;TEXT('Dividend &amp; Distribution Model'!B41,"#,##0")&amp;" Year 1 investor return  ·  "&amp;TEXT('Dividend &amp; Distribution Model'!B41/79000,"0.0%")&amp;" cash-on-cash on £79,000 invested  —  pure pro-rata distribution"</f>
        <v/>
      </c>
      <c r="E4" s="91">
        <f>"  "&amp;TEXT('Dividend &amp; Distribution Model'!B41/79000,"0.0%")&amp;" cash-on-cash on £79,000 invested — pure pro-rata, all shareholders paid by equity %"</f>
        <v/>
      </c>
      <c r="N4" s="6" t="n"/>
      <c r="O4" s="6" t="n"/>
    </row>
    <row r="5" ht="25.5" customHeight="1" s="1411">
      <c r="A5" s="1445" t="inlineStr">
        <is>
          <t xml:space="preserve">  2.  Proven Borough Market venue</t>
        </is>
      </c>
      <c r="B5" s="1446" t="n"/>
      <c r="C5" s="1446" t="n"/>
      <c r="D5" s="1446" t="n"/>
      <c r="E5" s="1447" t="inlineStr">
        <is>
          <t xml:space="preserve">   £741,644 verified 2025 revenue · 90,475 venue page views · 58% organic search share — proven trading history</t>
        </is>
      </c>
      <c r="F5" s="1446" t="n"/>
      <c r="G5" s="1446" t="n"/>
      <c r="H5" s="1446" t="n"/>
      <c r="I5" s="1446" t="n"/>
      <c r="J5" s="1446" t="n"/>
      <c r="K5" s="1446" t="n"/>
      <c r="L5" s="1446" t="n"/>
      <c r="M5" s="1446" t="n"/>
      <c r="N5" s="6" t="n"/>
      <c r="O5" s="6" t="n"/>
    </row>
    <row r="6" ht="25.5" customHeight="1" s="1411">
      <c r="A6" s="1448" t="inlineStr">
        <is>
          <t xml:space="preserve">  3.  Founder-controlled growth plan</t>
        </is>
      </c>
      <c r="B6" s="1446" t="n"/>
      <c r="C6" s="1446" t="n"/>
      <c r="D6" s="1446" t="n"/>
      <c r="E6" s="1449" t="inlineStr">
        <is>
          <t xml:space="preserve">   DJ nights, corporate bookings &amp; SEO programme — upside drivers not in the base case (£124k operating profit)</t>
        </is>
      </c>
      <c r="F6" s="1446" t="n"/>
      <c r="G6" s="1446" t="n"/>
      <c r="H6" s="1446" t="n"/>
      <c r="I6" s="1446" t="n"/>
      <c r="J6" s="1446" t="n"/>
      <c r="K6" s="1446" t="n"/>
      <c r="L6" s="1446" t="n"/>
      <c r="M6" s="1446" t="n"/>
      <c r="N6" s="6" t="n"/>
      <c r="O6" s="6" t="n"/>
    </row>
    <row r="7" ht="7.5" customHeight="1" s="1411">
      <c r="A7" s="6" t="n"/>
      <c r="B7" s="6" t="n"/>
      <c r="C7" s="6" t="n"/>
      <c r="D7" s="6" t="n"/>
      <c r="E7" s="6" t="n"/>
      <c r="F7" s="6" t="n"/>
      <c r="G7" s="6" t="n"/>
      <c r="H7" s="6" t="n"/>
      <c r="I7" s="6" t="n"/>
      <c r="J7" s="6" t="n"/>
      <c r="K7" s="6" t="n"/>
      <c r="L7" s="6" t="n"/>
      <c r="M7" s="6" t="n"/>
      <c r="N7" s="6" t="n"/>
      <c r="O7" s="6" t="n"/>
    </row>
    <row r="8" ht="21" customHeight="1" s="1411">
      <c r="A8" s="6" t="n"/>
      <c r="B8" s="6" t="n"/>
      <c r="C8" s="6" t="n"/>
      <c r="D8" s="6" t="n"/>
      <c r="E8" s="6" t="n"/>
      <c r="F8" s="6" t="n"/>
      <c r="G8" s="6" t="n"/>
      <c r="H8" s="6" t="n"/>
      <c r="I8" s="6" t="n"/>
      <c r="J8" s="6" t="n"/>
      <c r="K8" s="6" t="n"/>
      <c r="L8" s="6" t="n"/>
      <c r="M8" s="6" t="n"/>
      <c r="N8" s="6" t="n"/>
      <c r="O8" s="6" t="n"/>
    </row>
    <row r="9" ht="21" customHeight="1" s="1411">
      <c r="A9" s="6" t="n"/>
      <c r="B9" s="98" t="inlineStr">
        <is>
          <t xml:space="preserve">  🏢  INVESTMENT SNAPSHOT</t>
        </is>
      </c>
      <c r="C9" s="99" t="n"/>
      <c r="D9" s="6" t="n"/>
      <c r="E9" s="100" t="inlineStr">
        <is>
          <t xml:space="preserve">  📊  FINANCIAL PERFORMANCE</t>
        </is>
      </c>
      <c r="F9" s="101" t="n"/>
      <c r="G9" s="6" t="n"/>
      <c r="H9" s="102" t="inlineStr">
        <is>
          <t xml:space="preserve">  💰  INVESTOR RETURNS</t>
        </is>
      </c>
      <c r="I9" s="103" t="n"/>
      <c r="J9" s="6" t="n"/>
      <c r="K9" s="104" t="inlineStr">
        <is>
          <t xml:space="preserve">  🏦  CASH &amp; LIQUIDITY</t>
        </is>
      </c>
      <c r="L9" s="101" t="n"/>
      <c r="M9" s="6" t="n"/>
      <c r="N9" s="6" t="n"/>
      <c r="O9" s="6" t="n"/>
    </row>
    <row r="10" ht="21" customHeight="1" s="1411">
      <c r="A10" s="6" t="n"/>
      <c r="B10" s="105" t="inlineStr">
        <is>
          <t>Investment Required</t>
        </is>
      </c>
      <c r="C10" s="106">
        <f>'Investment Valuation 1'!C13</f>
        <v/>
      </c>
      <c r="D10" s="6" t="n"/>
      <c r="E10" s="107" t="inlineStr">
        <is>
          <t>2025 Actual Revenue</t>
        </is>
      </c>
      <c r="F10" s="108">
        <f>'Monthly Summary'!C15</f>
        <v/>
      </c>
      <c r="G10" s="6" t="n"/>
      <c r="H10" s="109" t="inlineStr">
        <is>
          <t>Year 1 Total Return</t>
        </is>
      </c>
      <c r="I10" s="110">
        <f>'Dividend &amp; Distribution Model'!B41</f>
        <v/>
      </c>
      <c r="J10" s="6" t="n"/>
      <c r="K10" s="105" t="inlineStr">
        <is>
          <t>Peak Cash Balance</t>
        </is>
      </c>
      <c r="L10" s="111">
        <f>MAX('Cash Flow Forecast'!B30:M30)</f>
        <v/>
      </c>
      <c r="M10" s="6" t="n"/>
      <c r="N10" s="6" t="n"/>
      <c r="O10" s="6" t="n"/>
    </row>
    <row r="11" ht="21" customHeight="1" s="1411">
      <c r="A11" s="6" t="n"/>
      <c r="B11" s="107" t="inlineStr">
        <is>
          <t>Investor Equity</t>
        </is>
      </c>
      <c r="C11" s="112">
        <f>'Investment Valuation 1'!C19</f>
        <v/>
      </c>
      <c r="D11" s="6" t="n"/>
      <c r="E11" s="113" t="inlineStr">
        <is>
          <t>Forecast Revenue</t>
        </is>
      </c>
      <c r="F11" s="114">
        <f>'Base Case Forecast'!N6</f>
        <v/>
      </c>
      <c r="G11" s="6" t="n"/>
      <c r="H11" s="109" t="inlineStr">
        <is>
          <t>Preferred Return</t>
        </is>
      </c>
      <c r="I11" s="115">
        <f>'Dividend &amp; Distribution Model'!B28</f>
        <v/>
      </c>
      <c r="J11" s="6" t="n"/>
      <c r="K11" s="107" t="inlineStr">
        <is>
          <t>Minimum Cash Balance</t>
        </is>
      </c>
      <c r="L11" s="108">
        <f>MIN('Cash Flow Forecast'!B30:M30)</f>
        <v/>
      </c>
      <c r="M11" s="6" t="n"/>
      <c r="N11" s="6" t="n"/>
      <c r="O11" s="6" t="n"/>
    </row>
    <row r="12" ht="6.75" customHeight="1" s="1411">
      <c r="A12" s="6" t="n"/>
      <c r="B12" s="107" t="inlineStr">
        <is>
          <t>Founder Equity</t>
        </is>
      </c>
      <c r="C12" s="112">
        <f>'Investment Valuation 1'!C18</f>
        <v/>
      </c>
      <c r="D12" s="6" t="n"/>
      <c r="E12" s="107" t="inlineStr">
        <is>
          <t>Revenue Growth vs 25</t>
        </is>
      </c>
      <c r="F12" s="116">
        <f>Inputs!C7</f>
        <v/>
      </c>
      <c r="G12" s="6" t="n"/>
      <c r="H12" s="109" t="inlineStr">
        <is>
          <t>Pro-Rata Dividend</t>
        </is>
      </c>
      <c r="I12" s="115">
        <f>'Dividend &amp; Distribution Model'!B30</f>
        <v/>
      </c>
      <c r="J12" s="6" t="n"/>
      <c r="K12" s="107" t="inlineStr">
        <is>
          <t>Month of Lowest Cash</t>
        </is>
      </c>
      <c r="L12" s="117">
        <f>'Cash Flow Forecast'!G41</f>
        <v/>
      </c>
      <c r="M12" s="6" t="n"/>
      <c r="N12" s="6" t="n"/>
      <c r="O12" s="6" t="n"/>
    </row>
    <row r="13" ht="21.75" customHeight="1" s="1411">
      <c r="A13" s="6" t="n"/>
      <c r="B13" s="107" t="inlineStr">
        <is>
          <t>Pre-Money Valuation</t>
        </is>
      </c>
      <c r="C13" s="1446" t="n"/>
      <c r="D13" s="1446" t="n"/>
      <c r="E13" s="1446" t="n"/>
      <c r="F13" s="1450" t="n"/>
      <c r="G13" s="6" t="n"/>
      <c r="H13" s="107" t="inlineStr">
        <is>
          <t>Cash-on-Cash (Yr 1)</t>
        </is>
      </c>
      <c r="I13" s="1446" t="n"/>
      <c r="J13" s="1446" t="n"/>
      <c r="K13" s="1446" t="n"/>
      <c r="L13" s="1450" t="n"/>
      <c r="M13" s="6" t="n"/>
      <c r="N13" s="6" t="n"/>
      <c r="O13" s="6" t="n"/>
    </row>
    <row r="14" ht="19.5" customHeight="1" s="1411">
      <c r="A14" s="6" t="n"/>
      <c r="B14" s="150" t="inlineStr">
        <is>
          <t>Post-Money Valuation</t>
        </is>
      </c>
      <c r="C14" s="1446" t="n"/>
      <c r="D14" s="1446" t="n"/>
      <c r="E14" s="121" t="inlineStr">
        <is>
          <t>Forecast Profit</t>
        </is>
      </c>
      <c r="F14" s="122">
        <f>'Dividend &amp; Distribution Model'!B14</f>
        <v/>
      </c>
      <c r="G14" s="6" t="n"/>
      <c r="H14" s="139" t="inlineStr">
        <is>
          <t>Payback Period</t>
        </is>
      </c>
      <c r="I14" s="1446" t="n"/>
      <c r="J14" s="1446" t="n"/>
      <c r="K14" s="107" t="inlineStr">
        <is>
          <t>Cash Buffer vs Floor</t>
        </is>
      </c>
      <c r="L14" s="1450" t="n"/>
      <c r="M14" s="6" t="n"/>
      <c r="N14" s="6" t="n"/>
      <c r="O14" s="6" t="n"/>
    </row>
    <row r="15" ht="19.5" customHeight="1" s="1411">
      <c r="A15" s="6" t="n"/>
      <c r="B15" s="139" t="inlineStr">
        <is>
          <t>EBITDA (2025 actual)</t>
        </is>
      </c>
      <c r="C15" s="1446" t="n"/>
      <c r="D15" s="1446" t="n"/>
      <c r="E15" s="121" t="inlineStr">
        <is>
          <t>Op Costs (excl sal)</t>
        </is>
      </c>
      <c r="F15" s="122">
        <f>'Base Case Forecast'!N11</f>
        <v/>
      </c>
      <c r="G15" s="6" t="n"/>
      <c r="H15" s="139" t="inlineStr">
        <is>
          <t>5-Year IRR</t>
        </is>
      </c>
      <c r="I15" s="1446" t="n"/>
      <c r="J15" s="1446" t="n"/>
      <c r="K15" s="107" t="inlineStr">
        <is>
          <t>Cash-Positive Months</t>
        </is>
      </c>
      <c r="L15" s="1450" t="n"/>
      <c r="M15" s="6" t="n"/>
      <c r="N15" s="6" t="n"/>
      <c r="O15" s="6" t="n"/>
    </row>
    <row r="16" ht="19.5" customHeight="1" s="1411">
      <c r="A16" s="6" t="n"/>
      <c r="B16" s="139" t="inlineStr">
        <is>
          <t>Valuation Multiple</t>
        </is>
      </c>
      <c r="C16" s="1446" t="n"/>
      <c r="D16" s="1446" t="n"/>
      <c r="E16" s="121" t="inlineStr">
        <is>
          <t>Director Salary</t>
        </is>
      </c>
      <c r="F16" s="122">
        <f>'Base Case Forecast'!B54</f>
        <v/>
      </c>
      <c r="G16" s="6" t="n"/>
      <c r="H16" s="1451" t="inlineStr">
        <is>
          <t>Investor Equity %</t>
        </is>
      </c>
      <c r="I16" s="1446" t="n"/>
      <c r="J16" s="1446" t="n"/>
      <c r="K16" s="105" t="inlineStr">
        <is>
          <t>Day 1 Cash Position</t>
        </is>
      </c>
      <c r="L16" s="1450" t="n"/>
      <c r="M16" s="6" t="n"/>
      <c r="N16" s="6" t="n"/>
      <c r="O16" s="6" t="n"/>
    </row>
    <row r="17" ht="25.5" customHeight="1" s="1411">
      <c r="A17" s="6" t="n"/>
      <c r="B17" s="1452" t="inlineStr">
        <is>
          <t>Share Class</t>
        </is>
      </c>
      <c r="E17" s="6" t="n"/>
      <c r="G17" s="6" t="n"/>
      <c r="H17" s="6" t="n"/>
      <c r="K17" s="6" t="n"/>
      <c r="M17" s="6" t="n"/>
      <c r="N17" s="6" t="n"/>
      <c r="O17" s="6" t="n"/>
    </row>
    <row r="18" ht="21.75" customHeight="1" s="1411">
      <c r="A18" s="6" t="n"/>
      <c r="B18" s="1453" t="inlineStr">
        <is>
          <t>A/B Threshold</t>
        </is>
      </c>
      <c r="C18" s="1444" t="n"/>
      <c r="D18" s="1444" t="n"/>
      <c r="E18" s="128" t="n"/>
      <c r="F18" s="1444" t="n"/>
      <c r="G18" s="6" t="n"/>
      <c r="H18" s="100" t="inlineStr">
        <is>
          <t xml:space="preserve">  📣  MARKETING ENGINE (Google Ads — Base Case)</t>
        </is>
      </c>
      <c r="I18" s="1441" t="n"/>
      <c r="J18" s="1441" t="n"/>
      <c r="K18" s="101" t="n"/>
      <c r="L18" s="1441" t="n"/>
      <c r="M18" s="6" t="n"/>
      <c r="N18" s="6" t="n"/>
      <c r="O18" s="6" t="n"/>
    </row>
    <row r="19" ht="19.5" customHeight="1" s="1411">
      <c r="A19" s="6" t="n"/>
      <c r="B19" s="1454" t="inlineStr">
        <is>
          <t>Operating Profit</t>
        </is>
      </c>
      <c r="C19" s="1446" t="n"/>
      <c r="D19" s="1446" t="n"/>
      <c r="E19" s="1455">
        <f>'Dividend &amp; Distribution Model'!B26</f>
        <v/>
      </c>
      <c r="F19" s="1446" t="n"/>
      <c r="G19" s="6" t="n"/>
      <c r="H19" s="139" t="inlineStr">
        <is>
          <t>Annual Ad Budget</t>
        </is>
      </c>
      <c r="I19" s="1446" t="n"/>
      <c r="J19" s="1446" t="n"/>
      <c r="K19" s="1455">
        <f>'Google Budget'!F63</f>
        <v/>
      </c>
      <c r="L19" s="1446" t="n"/>
      <c r="M19" s="6" t="n"/>
      <c r="N19" s="6" t="n"/>
      <c r="O19" s="6" t="n"/>
    </row>
    <row r="20" ht="19.5" customHeight="1" s="1411">
      <c r="A20" s="6" t="n"/>
      <c r="B20" s="139" t="inlineStr">
        <is>
          <t>− A-Share Priority Return</t>
        </is>
      </c>
      <c r="C20" s="1446" t="n"/>
      <c r="D20" s="1446" t="n"/>
      <c r="E20" s="1456">
        <f>-'Dividend &amp; Distribution Model'!B27</f>
        <v/>
      </c>
      <c r="F20" s="1446" t="n"/>
      <c r="G20" s="6" t="n"/>
      <c r="H20" s="139" t="inlineStr">
        <is>
          <t>Weekly Budget</t>
        </is>
      </c>
      <c r="I20" s="1446" t="n"/>
      <c r="J20" s="1446" t="n"/>
      <c r="K20" s="1455">
        <f>'Google Budget'!D62</f>
        <v/>
      </c>
      <c r="L20" s="1446" t="n"/>
      <c r="M20" s="6" t="n"/>
      <c r="N20" s="6" t="n"/>
      <c r="O20" s="6" t="n"/>
    </row>
    <row r="21" ht="19.5" customHeight="1" s="1411">
      <c r="A21" s="6" t="n"/>
      <c r="B21" s="139" t="inlineStr">
        <is>
          <t>− Investor Preferred Ret.</t>
        </is>
      </c>
      <c r="C21" s="1446" t="n"/>
      <c r="D21" s="1446" t="n"/>
      <c r="E21" s="1457">
        <f>-'Dividend &amp; Distribution Model'!B28</f>
        <v/>
      </c>
      <c r="F21" s="1446" t="n"/>
      <c r="G21" s="6" t="n"/>
      <c r="H21" s="143" t="inlineStr">
        <is>
          <t>Adjusted CPC (verified)</t>
        </is>
      </c>
      <c r="I21" s="1446" t="n"/>
      <c r="J21" s="1446" t="n"/>
      <c r="K21" s="1458">
        <f>'Google Budget'!F65</f>
        <v/>
      </c>
      <c r="L21" s="1446" t="n"/>
      <c r="M21" s="6" t="n"/>
      <c r="N21" s="6" t="n"/>
      <c r="O21" s="6" t="n"/>
    </row>
    <row r="22" ht="15" customHeight="1" s="1411">
      <c r="A22" s="6" t="n"/>
      <c r="B22" s="136" t="inlineStr">
        <is>
          <t>= Remaining Pool</t>
        </is>
      </c>
      <c r="C22" s="137" t="n"/>
      <c r="D22" s="137" t="n"/>
      <c r="E22" s="138">
        <f>'Dividend &amp; Distribution Model'!B29</f>
        <v/>
      </c>
      <c r="F22" s="137" t="n"/>
      <c r="G22" s="6" t="n"/>
      <c r="H22" s="139" t="inlineStr">
        <is>
          <t>Annual Clicks</t>
        </is>
      </c>
      <c r="I22" s="137" t="n"/>
      <c r="J22" s="137" t="n"/>
      <c r="K22" s="140">
        <f>'Google Budget'!F75</f>
        <v/>
      </c>
      <c r="L22" s="137" t="n"/>
      <c r="M22" s="6" t="n"/>
      <c r="N22" s="6" t="n"/>
      <c r="O22" s="6" t="n"/>
    </row>
    <row r="23" ht="7.5" customHeight="1" s="1411">
      <c r="A23" s="6" t="n"/>
      <c r="B23" s="141" t="inlineStr">
        <is>
          <t xml:space="preserve">   Investor Dividend</t>
        </is>
      </c>
      <c r="C23" s="137" t="n"/>
      <c r="D23" s="137" t="n"/>
      <c r="E23" s="142">
        <f>'Dividend &amp; Distribution Model'!B30</f>
        <v/>
      </c>
      <c r="F23" s="137" t="n"/>
      <c r="G23" s="6" t="n"/>
      <c r="H23" s="143" t="inlineStr">
        <is>
          <t>Actual Paying Customers</t>
        </is>
      </c>
      <c r="I23" s="137" t="n"/>
      <c r="J23" s="137" t="n"/>
      <c r="K23" s="144">
        <f>'Google Budget'!F77</f>
        <v/>
      </c>
      <c r="L23" s="137" t="n"/>
      <c r="M23" s="6" t="n"/>
      <c r="N23" s="6" t="n"/>
      <c r="O23" s="6" t="n"/>
    </row>
    <row r="24" hidden="1" ht="15" customHeight="1" s="1411">
      <c r="A24" s="6" t="n"/>
      <c r="B24" s="145" t="inlineStr">
        <is>
          <t xml:space="preserve">   Founder Dividend</t>
        </is>
      </c>
      <c r="C24" s="137" t="n"/>
      <c r="D24" s="137" t="n"/>
      <c r="E24" s="146">
        <f>'Dividend &amp; Distribution Model'!B31</f>
        <v/>
      </c>
      <c r="F24" s="137" t="n"/>
      <c r="G24" s="6" t="n"/>
      <c r="H24" s="143" t="inlineStr">
        <is>
          <t>Incremental Revenue</t>
        </is>
      </c>
      <c r="I24" s="137" t="n"/>
      <c r="J24" s="137" t="n"/>
      <c r="K24" s="147">
        <f>'Google Budget'!F79</f>
        <v/>
      </c>
      <c r="L24" s="137" t="n"/>
      <c r="M24" s="6" t="n"/>
      <c r="N24" s="6" t="n"/>
      <c r="O24" s="6" t="n"/>
    </row>
    <row r="25" hidden="1" ht="15" customHeight="1" s="1411">
      <c r="A25" s="6" t="n"/>
      <c r="B25" s="148" t="inlineStr">
        <is>
          <t>━ Total → Investor</t>
        </is>
      </c>
      <c r="C25" s="137" t="n"/>
      <c r="D25" s="137" t="n"/>
      <c r="E25" s="149">
        <f>'Dividend &amp; Distribution Model'!B41</f>
        <v/>
      </c>
      <c r="F25" s="137" t="n"/>
      <c r="G25" s="6" t="n"/>
      <c r="H25" s="150" t="inlineStr">
        <is>
          <t>Net Profit from Ads</t>
        </is>
      </c>
      <c r="I25" s="137" t="n"/>
      <c r="J25" s="137" t="n"/>
      <c r="K25" s="151">
        <f>'Google Budget'!F81</f>
        <v/>
      </c>
      <c r="L25" s="137" t="n"/>
      <c r="M25" s="6" t="n"/>
      <c r="N25" s="6" t="n"/>
      <c r="O25" s="6" t="n"/>
    </row>
    <row r="26" hidden="1" ht="15" customHeight="1" s="1411">
      <c r="A26" s="6" t="n"/>
      <c r="B26" s="152" t="inlineStr">
        <is>
          <t>━ Total → Founder</t>
        </is>
      </c>
      <c r="C26" s="137" t="n"/>
      <c r="D26" s="137" t="n"/>
      <c r="E26" s="153">
        <f>'Dividend &amp; Distribution Model'!B40</f>
        <v/>
      </c>
      <c r="F26" s="137" t="n"/>
      <c r="G26" s="6" t="n"/>
      <c r="H26" s="150" t="inlineStr">
        <is>
          <t>Marketing ROAS</t>
        </is>
      </c>
      <c r="I26" s="137" t="n"/>
      <c r="J26" s="137" t="n"/>
      <c r="K26" s="154">
        <f>'Google Budget'!F87</f>
        <v/>
      </c>
      <c r="L26" s="137" t="n"/>
      <c r="M26" s="6" t="n"/>
      <c r="N26" s="6" t="n"/>
      <c r="O26" s="6" t="n"/>
    </row>
    <row r="27" hidden="1" ht="15" customHeight="1" s="1411">
      <c r="A27" s="6" t="n"/>
      <c r="B27" s="6" t="n"/>
      <c r="C27" s="6" t="n"/>
      <c r="D27" s="6" t="n"/>
      <c r="E27" s="6" t="n"/>
      <c r="F27" s="6" t="n"/>
      <c r="G27" s="6" t="n"/>
      <c r="H27" s="6" t="n"/>
      <c r="I27" s="6" t="n"/>
      <c r="J27" s="6" t="n"/>
      <c r="K27" s="6" t="n"/>
      <c r="L27" s="6" t="n"/>
      <c r="M27" s="6" t="n"/>
      <c r="N27" s="6" t="n"/>
      <c r="O27" s="6" t="n"/>
    </row>
    <row r="28" ht="15" customHeight="1" s="1411">
      <c r="A28" s="6" t="n"/>
      <c r="B28" s="6" t="n"/>
      <c r="C28" s="6" t="n"/>
      <c r="D28" s="6" t="n"/>
      <c r="E28" s="6" t="n"/>
      <c r="F28" s="6" t="n"/>
      <c r="G28" s="6" t="n"/>
      <c r="H28" s="6" t="n"/>
      <c r="I28" s="6" t="n"/>
      <c r="J28" s="6" t="n"/>
      <c r="K28" s="6" t="n"/>
      <c r="L28" s="6" t="n"/>
      <c r="M28" s="6" t="n"/>
      <c r="N28" s="6" t="n"/>
      <c r="O28" s="6" t="n"/>
    </row>
    <row r="29" ht="15" customHeight="1" s="1411">
      <c r="A29" s="6" t="n"/>
      <c r="B29" s="6" t="inlineStr">
        <is>
          <t>May</t>
        </is>
      </c>
      <c r="C29" s="6" t="inlineStr">
        <is>
          <t>Jun</t>
        </is>
      </c>
      <c r="D29" s="6" t="inlineStr">
        <is>
          <t>Jul</t>
        </is>
      </c>
      <c r="E29" s="6" t="inlineStr">
        <is>
          <t>Aug</t>
        </is>
      </c>
      <c r="F29" s="6" t="inlineStr">
        <is>
          <t>Sep</t>
        </is>
      </c>
      <c r="G29" s="6" t="inlineStr">
        <is>
          <t>Oct</t>
        </is>
      </c>
      <c r="H29" s="6" t="inlineStr">
        <is>
          <t>Nov</t>
        </is>
      </c>
      <c r="I29" s="6" t="inlineStr">
        <is>
          <t>Dec</t>
        </is>
      </c>
      <c r="J29" s="6" t="inlineStr">
        <is>
          <t>Jan</t>
        </is>
      </c>
      <c r="K29" s="6" t="inlineStr">
        <is>
          <t>Feb</t>
        </is>
      </c>
      <c r="L29" s="6" t="inlineStr">
        <is>
          <t>Mar</t>
        </is>
      </c>
      <c r="M29" s="6" t="inlineStr">
        <is>
          <t>Apr</t>
        </is>
      </c>
      <c r="N29" s="6" t="inlineStr">
        <is>
          <t>Founder Repayment</t>
        </is>
      </c>
      <c r="O29" s="155">
        <f>'Dividend &amp; Distribution Model'!B27</f>
        <v/>
      </c>
    </row>
    <row r="30" ht="15" customHeight="1" s="1411">
      <c r="A30" s="6" t="n"/>
      <c r="B30" s="155">
        <f>'Base Case Forecast'!B6</f>
        <v/>
      </c>
      <c r="C30" s="155">
        <f>'Base Case Forecast'!C6</f>
        <v/>
      </c>
      <c r="D30" s="155">
        <f>'Base Case Forecast'!D6</f>
        <v/>
      </c>
      <c r="E30" s="155">
        <f>'Base Case Forecast'!E6</f>
        <v/>
      </c>
      <c r="F30" s="155">
        <f>'Base Case Forecast'!F6</f>
        <v/>
      </c>
      <c r="G30" s="155">
        <f>'Base Case Forecast'!G6</f>
        <v/>
      </c>
      <c r="H30" s="155">
        <f>'Base Case Forecast'!H6</f>
        <v/>
      </c>
      <c r="I30" s="155">
        <f>'Base Case Forecast'!I6</f>
        <v/>
      </c>
      <c r="J30" s="155">
        <f>'Base Case Forecast'!J6</f>
        <v/>
      </c>
      <c r="K30" s="155">
        <f>'Base Case Forecast'!K6</f>
        <v/>
      </c>
      <c r="L30" s="155">
        <f>'Base Case Forecast'!L6</f>
        <v/>
      </c>
      <c r="M30" s="155">
        <f>'Base Case Forecast'!M6</f>
        <v/>
      </c>
      <c r="N30" s="6" t="inlineStr">
        <is>
          <t>Preferred Return</t>
        </is>
      </c>
      <c r="O30" s="155">
        <f>'Dividend &amp; Distribution Model'!B28</f>
        <v/>
      </c>
    </row>
    <row r="31" ht="15" customHeight="1" s="1411">
      <c r="A31" s="6" t="n"/>
      <c r="B31" s="155">
        <f>'Base Case Forecast'!B16</f>
        <v/>
      </c>
      <c r="C31" s="155">
        <f>'Base Case Forecast'!C16</f>
        <v/>
      </c>
      <c r="D31" s="155">
        <f>'Base Case Forecast'!D16</f>
        <v/>
      </c>
      <c r="E31" s="155">
        <f>'Base Case Forecast'!E16</f>
        <v/>
      </c>
      <c r="F31" s="155">
        <f>'Base Case Forecast'!F16</f>
        <v/>
      </c>
      <c r="G31" s="155">
        <f>'Base Case Forecast'!G16</f>
        <v/>
      </c>
      <c r="H31" s="155">
        <f>'Base Case Forecast'!H16</f>
        <v/>
      </c>
      <c r="I31" s="155">
        <f>'Base Case Forecast'!I16</f>
        <v/>
      </c>
      <c r="J31" s="155">
        <f>'Base Case Forecast'!J16</f>
        <v/>
      </c>
      <c r="K31" s="155">
        <f>'Base Case Forecast'!K16</f>
        <v/>
      </c>
      <c r="L31" s="155">
        <f>'Base Case Forecast'!L16</f>
        <v/>
      </c>
      <c r="M31" s="155">
        <f>'Base Case Forecast'!M16</f>
        <v/>
      </c>
      <c r="N31" s="6" t="inlineStr">
        <is>
          <t>Investor Dividend</t>
        </is>
      </c>
      <c r="O31" s="155">
        <f>'Dividend &amp; Distribution Model'!B30</f>
        <v/>
      </c>
    </row>
    <row r="32" ht="15" customHeight="1" s="1411">
      <c r="A32" s="6" t="n"/>
      <c r="B32" s="6" t="n"/>
      <c r="C32" s="6" t="n"/>
      <c r="D32" s="6" t="n"/>
      <c r="E32" s="6" t="n"/>
      <c r="F32" s="6" t="n"/>
      <c r="G32" s="6" t="n"/>
      <c r="H32" s="6" t="n"/>
      <c r="I32" s="6" t="n"/>
      <c r="J32" s="6" t="n"/>
      <c r="K32" s="6" t="n"/>
      <c r="L32" s="6" t="n"/>
      <c r="M32" s="6" t="n"/>
      <c r="N32" s="6" t="inlineStr">
        <is>
          <t>Founder Dividend</t>
        </is>
      </c>
      <c r="O32" s="155">
        <f>'Dividend &amp; Distribution Model'!B31</f>
        <v/>
      </c>
    </row>
    <row r="33" ht="19.5" customHeight="1" s="1411">
      <c r="A33" s="156" t="inlineStr">
        <is>
          <t xml:space="preserve">  Cumulative Cash Balance</t>
        </is>
      </c>
      <c r="B33" s="157">
        <f>'Cash Flow Forecast'!B30</f>
        <v/>
      </c>
      <c r="C33" s="157">
        <f>'Cash Flow Forecast'!C30</f>
        <v/>
      </c>
      <c r="D33" s="157">
        <f>'Cash Flow Forecast'!D30</f>
        <v/>
      </c>
      <c r="E33" s="157">
        <f>'Cash Flow Forecast'!E30</f>
        <v/>
      </c>
      <c r="F33" s="157">
        <f>'Cash Flow Forecast'!F30</f>
        <v/>
      </c>
      <c r="G33" s="157">
        <f>'Cash Flow Forecast'!G30</f>
        <v/>
      </c>
      <c r="H33" s="157">
        <f>'Cash Flow Forecast'!H30</f>
        <v/>
      </c>
      <c r="I33" s="158">
        <f>'Cash Flow Forecast'!I30</f>
        <v/>
      </c>
      <c r="J33" s="158">
        <f>'Cash Flow Forecast'!J30</f>
        <v/>
      </c>
      <c r="K33" s="159">
        <f>'Cash Flow Forecast'!K30</f>
        <v/>
      </c>
      <c r="L33" s="159">
        <f>'Cash Flow Forecast'!L30</f>
        <v/>
      </c>
      <c r="M33" s="159">
        <f>'Cash Flow Forecast'!M30</f>
        <v/>
      </c>
      <c r="N33" s="160" t="inlineStr">
        <is>
          <t>3-Month Reserve Target</t>
        </is>
      </c>
      <c r="O33" s="161" t="n">
        <v>142334</v>
      </c>
    </row>
    <row r="34" ht="27.75" customHeight="1" s="1411">
      <c r="A34" s="1459" t="inlineStr">
        <is>
          <t xml:space="preserve">  ★  RESERVE NOTE:  Red = below 2-month minimum.  Amber = above 2-month, below 3-month target.  Green = 3-month target met. The £11,022 working-capital residual + early-month trading cash flow fund the reserve. Year 1 distributions are payable from operating profit per the pure pro-rata waterfall above.</t>
        </is>
      </c>
      <c r="B34" s="1460" t="n"/>
      <c r="C34" s="1460" t="n"/>
      <c r="D34" s="1460" t="n"/>
      <c r="E34" s="1460" t="n"/>
      <c r="F34" s="1460" t="n"/>
      <c r="G34" s="1460" t="n"/>
      <c r="H34" s="1460" t="n"/>
      <c r="I34" s="1460" t="n"/>
      <c r="J34" s="1460" t="n"/>
      <c r="K34" s="1460" t="n"/>
      <c r="L34" s="1460" t="n"/>
      <c r="M34" s="1460" t="n"/>
      <c r="N34" s="1460" t="n"/>
      <c r="O34" s="1460" t="n"/>
    </row>
    <row r="35" ht="15" customHeight="1" s="1411">
      <c r="A35" s="6" t="n"/>
      <c r="B35" s="6" t="n"/>
      <c r="C35" s="6" t="n"/>
      <c r="D35" s="6" t="n"/>
      <c r="E35" s="6" t="n"/>
      <c r="F35" s="6" t="n"/>
      <c r="G35" s="6" t="n"/>
      <c r="H35" s="6" t="n"/>
      <c r="I35" s="6" t="n"/>
      <c r="J35" s="6" t="n"/>
      <c r="K35" s="6" t="n"/>
      <c r="L35" s="6" t="n"/>
      <c r="M35" s="6" t="n"/>
      <c r="N35" s="6" t="n"/>
      <c r="O35" s="6" t="n"/>
    </row>
    <row r="36" ht="15" customHeight="1" s="1411">
      <c r="A36" s="6" t="n"/>
      <c r="B36" s="6" t="n"/>
      <c r="C36" s="6" t="n"/>
      <c r="D36" s="6" t="n"/>
      <c r="E36" s="6" t="n"/>
      <c r="F36" s="6" t="n"/>
      <c r="G36" s="6" t="n"/>
      <c r="H36" s="6" t="n"/>
      <c r="I36" s="6" t="n"/>
      <c r="J36" s="6" t="n"/>
      <c r="K36" s="6" t="n"/>
      <c r="L36" s="6" t="n"/>
      <c r="M36" s="6" t="n"/>
      <c r="N36" s="6" t="n"/>
      <c r="O36" s="6" t="n"/>
    </row>
    <row r="37" ht="15" customHeight="1" s="1411">
      <c r="A37" s="6" t="n"/>
      <c r="B37" s="6" t="n"/>
      <c r="C37" s="6" t="n"/>
      <c r="D37" s="6" t="n"/>
      <c r="E37" s="6" t="n"/>
      <c r="F37" s="6" t="n"/>
      <c r="G37" s="6" t="n"/>
      <c r="H37" s="6" t="n"/>
      <c r="I37" s="6" t="n"/>
      <c r="J37" s="6" t="n"/>
      <c r="K37" s="6" t="n"/>
      <c r="L37" s="6" t="n"/>
      <c r="M37" s="6" t="n"/>
      <c r="N37" s="6" t="n"/>
      <c r="O37" s="6" t="n"/>
    </row>
    <row r="38" ht="15" customHeight="1" s="1411">
      <c r="A38" s="6" t="n"/>
      <c r="B38" s="6" t="n"/>
      <c r="C38" s="6" t="n"/>
      <c r="D38" s="6" t="n"/>
      <c r="E38" s="6" t="n"/>
      <c r="F38" s="6" t="n"/>
      <c r="G38" s="6" t="n"/>
      <c r="H38" s="6" t="n"/>
      <c r="I38" s="6" t="n"/>
      <c r="J38" s="6" t="n"/>
      <c r="K38" s="6" t="n"/>
      <c r="L38" s="6" t="n"/>
      <c r="M38" s="6" t="n"/>
      <c r="N38" s="6" t="n"/>
      <c r="O38" s="6" t="n"/>
    </row>
    <row r="39" ht="15" customHeight="1" s="1411">
      <c r="A39" s="6" t="n"/>
      <c r="B39" s="6" t="n"/>
      <c r="C39" s="6" t="n"/>
      <c r="D39" s="6" t="n"/>
      <c r="E39" s="6" t="n"/>
      <c r="F39" s="6" t="n"/>
      <c r="G39" s="6" t="n"/>
      <c r="H39" s="6" t="n"/>
      <c r="I39" s="6" t="n"/>
      <c r="J39" s="6" t="n"/>
      <c r="K39" s="6" t="n"/>
      <c r="L39" s="6" t="n"/>
      <c r="M39" s="6" t="n"/>
      <c r="N39" s="6" t="n"/>
      <c r="O39" s="6" t="n"/>
    </row>
    <row r="40" ht="15" customHeight="1" s="1411">
      <c r="A40" s="6" t="n"/>
      <c r="B40" s="6" t="n"/>
      <c r="C40" s="6" t="n"/>
      <c r="D40" s="6" t="n"/>
      <c r="E40" s="6" t="n"/>
      <c r="F40" s="6" t="n"/>
      <c r="G40" s="6" t="n"/>
      <c r="H40" s="6" t="n"/>
      <c r="I40" s="6" t="n"/>
      <c r="J40" s="6" t="n"/>
      <c r="K40" s="6" t="n"/>
      <c r="L40" s="6" t="n"/>
      <c r="M40" s="6" t="n"/>
      <c r="N40" s="6" t="n"/>
      <c r="O40" s="6" t="n"/>
    </row>
    <row r="41" ht="15" customHeight="1" s="1411">
      <c r="A41" s="6" t="n"/>
      <c r="B41" s="6" t="n"/>
      <c r="C41" s="6" t="n"/>
      <c r="D41" s="6" t="n"/>
      <c r="E41" s="6" t="n"/>
      <c r="F41" s="6" t="n"/>
      <c r="G41" s="6" t="n"/>
      <c r="H41" s="6" t="n"/>
      <c r="I41" s="6" t="n"/>
      <c r="J41" s="6" t="n"/>
      <c r="K41" s="6" t="n"/>
      <c r="L41" s="6" t="n"/>
      <c r="M41" s="6" t="n"/>
      <c r="N41" s="6" t="n"/>
      <c r="O41" s="6" t="n"/>
    </row>
    <row r="42" ht="15" customHeight="1" s="1411">
      <c r="A42" s="6" t="n"/>
      <c r="B42" s="6" t="n"/>
      <c r="C42" s="6" t="n"/>
      <c r="D42" s="6" t="n"/>
      <c r="E42" s="6" t="n"/>
      <c r="F42" s="6" t="n"/>
      <c r="G42" s="6" t="n"/>
      <c r="H42" s="6" t="n"/>
      <c r="I42" s="6" t="n"/>
      <c r="J42" s="6" t="n"/>
      <c r="K42" s="6" t="n"/>
      <c r="L42" s="6" t="n"/>
      <c r="M42" s="6" t="n"/>
      <c r="N42" s="6" t="n"/>
      <c r="O42" s="6" t="n"/>
    </row>
    <row r="43" ht="15" customHeight="1" s="1411">
      <c r="A43" s="6" t="n"/>
      <c r="B43" s="6" t="n"/>
      <c r="C43" s="6" t="n"/>
      <c r="D43" s="6" t="n"/>
      <c r="E43" s="6" t="n"/>
      <c r="F43" s="6" t="n"/>
      <c r="G43" s="6" t="n"/>
      <c r="H43" s="6" t="n"/>
      <c r="I43" s="6" t="n"/>
      <c r="J43" s="6" t="n"/>
      <c r="K43" s="6" t="n"/>
      <c r="L43" s="6" t="n"/>
      <c r="M43" s="6" t="n"/>
      <c r="N43" s="6" t="n"/>
      <c r="O43" s="6" t="n"/>
    </row>
    <row r="44" ht="15" customHeight="1" s="1411">
      <c r="A44" s="6" t="n"/>
      <c r="B44" s="6" t="n"/>
      <c r="C44" s="6" t="n"/>
      <c r="D44" s="6" t="n"/>
      <c r="E44" s="6" t="n"/>
      <c r="F44" s="6" t="n"/>
      <c r="G44" s="6" t="n"/>
      <c r="H44" s="6" t="n"/>
      <c r="I44" s="6" t="n"/>
      <c r="J44" s="6" t="n"/>
      <c r="K44" s="6" t="n"/>
      <c r="L44" s="6" t="n"/>
      <c r="M44" s="6" t="n"/>
      <c r="N44" s="6" t="n"/>
      <c r="O44" s="6" t="n"/>
    </row>
    <row r="45" ht="15" customHeight="1" s="1411">
      <c r="A45" s="6" t="n"/>
      <c r="B45" s="6" t="n"/>
      <c r="C45" s="6" t="n"/>
      <c r="D45" s="6" t="n"/>
      <c r="E45" s="6" t="n"/>
      <c r="F45" s="6" t="n"/>
      <c r="G45" s="6" t="n"/>
      <c r="H45" s="6" t="n"/>
      <c r="I45" s="6" t="n"/>
      <c r="J45" s="6" t="n"/>
      <c r="K45" s="6" t="n"/>
      <c r="L45" s="6" t="n"/>
      <c r="M45" s="6" t="n"/>
      <c r="N45" s="6" t="n"/>
      <c r="O45" s="6" t="n"/>
    </row>
    <row r="46" ht="15" customHeight="1" s="1411">
      <c r="A46" s="6" t="n"/>
      <c r="B46" s="6" t="n"/>
      <c r="C46" s="6" t="n"/>
      <c r="D46" s="6" t="n"/>
      <c r="E46" s="6" t="n"/>
      <c r="F46" s="6" t="n"/>
      <c r="G46" s="6" t="n"/>
      <c r="H46" s="6" t="n"/>
      <c r="I46" s="6" t="n"/>
      <c r="J46" s="6" t="n"/>
      <c r="K46" s="6" t="n"/>
      <c r="L46" s="6" t="n"/>
      <c r="M46" s="6" t="n"/>
      <c r="N46" s="6" t="n"/>
      <c r="O46" s="6" t="n"/>
    </row>
    <row r="47" ht="15" customHeight="1" s="1411">
      <c r="A47" s="6" t="n"/>
      <c r="B47" s="6" t="n"/>
      <c r="C47" s="6" t="n"/>
      <c r="D47" s="6" t="n"/>
      <c r="E47" s="6" t="n"/>
      <c r="F47" s="6" t="n"/>
      <c r="G47" s="6" t="n"/>
      <c r="H47" s="6" t="n"/>
      <c r="I47" s="6" t="n"/>
      <c r="J47" s="6" t="n"/>
      <c r="K47" s="6" t="n"/>
      <c r="L47" s="6" t="n"/>
      <c r="M47" s="6" t="n"/>
      <c r="N47" s="6" t="n"/>
      <c r="O47" s="6" t="n"/>
    </row>
    <row r="48" ht="7.5" customHeight="1" s="1411">
      <c r="A48" s="6" t="n"/>
      <c r="B48" s="6" t="n"/>
      <c r="C48" s="6" t="n"/>
      <c r="D48" s="6" t="n"/>
      <c r="E48" s="6" t="n"/>
      <c r="F48" s="6" t="n"/>
      <c r="G48" s="6" t="n"/>
      <c r="H48" s="6" t="n"/>
      <c r="I48" s="6" t="n"/>
      <c r="J48" s="6" t="n"/>
      <c r="K48" s="6" t="n"/>
      <c r="L48" s="6" t="n"/>
      <c r="M48" s="6" t="n"/>
      <c r="N48" s="6" t="n"/>
      <c r="O48" s="6" t="n"/>
    </row>
    <row r="49" ht="21.75" customHeight="1" s="1411">
      <c r="A49" s="6" t="n"/>
      <c r="B49" s="6" t="n"/>
      <c r="G49" s="6" t="n"/>
      <c r="H49" s="6" t="n"/>
      <c r="M49" s="6" t="n"/>
      <c r="N49" s="6" t="n"/>
      <c r="O49" s="6" t="n"/>
    </row>
    <row r="50" ht="18.75" customHeight="1" s="1411">
      <c r="A50" s="6" t="n"/>
      <c r="B50" s="6" t="n"/>
      <c r="G50" s="6" t="n"/>
      <c r="H50" s="6" t="n"/>
      <c r="J50" s="6" t="n"/>
      <c r="M50" s="6" t="n"/>
      <c r="N50" s="6" t="n"/>
      <c r="O50" s="6" t="n"/>
    </row>
    <row r="51" ht="18.75" customHeight="1" s="1411">
      <c r="A51" s="6" t="n"/>
      <c r="B51" s="6" t="n"/>
      <c r="G51" s="6" t="n"/>
      <c r="H51" s="6" t="n"/>
      <c r="J51" s="6" t="n"/>
      <c r="M51" s="6" t="n"/>
      <c r="N51" s="6" t="n"/>
      <c r="O51" s="6" t="n"/>
    </row>
    <row r="52" ht="18.75" customHeight="1" s="1411">
      <c r="A52" s="6" t="n"/>
      <c r="B52" s="6" t="n"/>
      <c r="G52" s="6" t="n"/>
      <c r="H52" s="6" t="n"/>
      <c r="J52" s="6" t="n"/>
      <c r="M52" s="6" t="n"/>
      <c r="N52" s="6" t="n"/>
      <c r="O52" s="6" t="n"/>
    </row>
    <row r="53" ht="18.75" customHeight="1" s="1411">
      <c r="A53" s="6" t="n"/>
      <c r="B53" s="6" t="n"/>
      <c r="G53" s="6" t="n"/>
      <c r="H53" s="6" t="n"/>
      <c r="J53" s="6" t="n"/>
      <c r="M53" s="6" t="n"/>
      <c r="N53" s="6" t="n"/>
      <c r="O53" s="6" t="n"/>
    </row>
    <row r="54" ht="18.75" customHeight="1" s="1411">
      <c r="A54" s="6" t="n"/>
      <c r="B54" s="1461" t="inlineStr">
        <is>
          <t xml:space="preserve">  📈  KEY GROWTH DRIVERS</t>
        </is>
      </c>
      <c r="C54" s="1444" t="n"/>
      <c r="D54" s="1444" t="n"/>
      <c r="E54" s="1444" t="n"/>
      <c r="F54" s="1444" t="n"/>
      <c r="G54" s="6" t="n"/>
      <c r="H54" s="104" t="inlineStr">
        <is>
          <t xml:space="preserve">  ⚠   RISKS &amp; MITIGATIONS</t>
        </is>
      </c>
      <c r="I54" s="1441" t="n"/>
      <c r="J54" s="101" t="n"/>
      <c r="K54" s="1441" t="n"/>
      <c r="L54" s="1441" t="n"/>
      <c r="M54" s="6" t="n"/>
      <c r="N54" s="6" t="n"/>
      <c r="O54" s="6" t="n"/>
    </row>
    <row r="55" ht="18.75" customHeight="1" s="1411">
      <c r="A55" s="6" t="n"/>
      <c r="B55" s="145" t="inlineStr">
        <is>
          <t>▶  Borough Market venue — 90,475 page views (2025)</t>
        </is>
      </c>
      <c r="C55" s="1446" t="n"/>
      <c r="D55" s="1446" t="n"/>
      <c r="E55" s="1446" t="n"/>
      <c r="F55" s="1446" t="n"/>
      <c r="G55" s="6" t="n"/>
      <c r="H55" s="1462" t="inlineStr">
        <is>
          <t xml:space="preserve">  Marketing variability</t>
        </is>
      </c>
      <c r="I55" s="1446" t="n"/>
      <c r="J55" s="171" t="inlineStr">
        <is>
          <t>✓  Conservative CPC/CVR; 3 verified scenarios modelled</t>
        </is>
      </c>
      <c r="K55" s="1446" t="n"/>
      <c r="L55" s="1446" t="n"/>
      <c r="M55" s="6" t="n"/>
      <c r="N55" s="6" t="n"/>
      <c r="O55" s="6" t="n"/>
    </row>
    <row r="56" ht="18.75" customHeight="1" s="1411">
      <c r="A56" s="6" t="n"/>
      <c r="B56" s="172" t="inlineStr">
        <is>
          <t>▶  December peak month: £144k forecast revenue</t>
        </is>
      </c>
      <c r="C56" s="1446" t="n"/>
      <c r="D56" s="1446" t="n"/>
      <c r="E56" s="1446" t="n"/>
      <c r="F56" s="1446" t="n"/>
      <c r="G56" s="6" t="n"/>
      <c r="H56" s="1462" t="inlineStr">
        <is>
          <t xml:space="preserve">  Seasonality (May–Jul)</t>
        </is>
      </c>
      <c r="I56" s="1446" t="n"/>
      <c r="J56" s="172" t="inlineStr">
        <is>
          <t>✓  Cash buffer built in; deposit covers first 3 months</t>
        </is>
      </c>
      <c r="K56" s="1446" t="n"/>
      <c r="L56" s="1446" t="n"/>
      <c r="M56" s="6" t="n"/>
      <c r="N56" s="6" t="n"/>
      <c r="O56" s="6" t="n"/>
    </row>
    <row r="57" ht="15" customHeight="1" s="1411">
      <c r="A57" s="6" t="n"/>
      <c r="B57" s="145" t="inlineStr">
        <is>
          <t>▶  DJ nights &amp; live events (Fri/Sat)</t>
        </is>
      </c>
      <c r="C57" s="137" t="n"/>
      <c r="D57" s="137" t="n"/>
      <c r="E57" s="137" t="n"/>
      <c r="F57" s="137" t="n"/>
      <c r="G57" s="6" t="n"/>
      <c r="H57" s="139" t="inlineStr">
        <is>
          <t xml:space="preserve">  Cost overruns</t>
        </is>
      </c>
      <c r="I57" s="137" t="n"/>
      <c r="J57" s="171" t="inlineStr">
        <is>
          <t>✓  30% hard cap on variable costs in all scenarios</t>
        </is>
      </c>
      <c r="K57" s="137" t="n"/>
      <c r="L57" s="137" t="n"/>
      <c r="M57" s="6" t="n"/>
      <c r="N57" s="6" t="n"/>
      <c r="O57" s="6" t="n"/>
    </row>
    <row r="58" ht="18" customHeight="1" s="1411">
      <c r="A58" s="6" t="n"/>
      <c r="N58" s="6" t="n"/>
      <c r="O58" s="6" t="n"/>
    </row>
    <row r="59" ht="15" customHeight="1" s="1411">
      <c r="A59" s="6" t="n"/>
      <c r="B59" s="145" t="inlineStr">
        <is>
          <t>▶  Corporate &amp; private hire bookings</t>
        </is>
      </c>
      <c r="C59" s="137" t="n"/>
      <c r="D59" s="137" t="n"/>
      <c r="E59" s="137" t="n"/>
      <c r="F59" s="137" t="n"/>
      <c r="G59" s="6" t="n"/>
      <c r="H59" s="139" t="inlineStr">
        <is>
          <t xml:space="preserve">  Competitor risk</t>
        </is>
      </c>
      <c r="I59" s="137" t="n"/>
      <c r="J59" s="171" t="inlineStr">
        <is>
          <t>✓  Plonk IP and goodwill acquired; strong SEO moat</t>
        </is>
      </c>
      <c r="K59" s="137" t="n"/>
      <c r="L59" s="137" t="n"/>
      <c r="M59" s="6" t="n"/>
      <c r="N59" s="6" t="n"/>
      <c r="O59" s="6" t="n"/>
    </row>
    <row r="60" ht="15" customHeight="1" s="1411">
      <c r="A60" s="6" t="n"/>
      <c r="B60" s="172" t="inlineStr">
        <is>
          <t>▶  Gaming repricing uplift (+£1 per game)</t>
        </is>
      </c>
      <c r="C60" s="137" t="n"/>
      <c r="D60" s="137" t="n"/>
      <c r="E60" s="137" t="n"/>
      <c r="F60" s="137" t="n"/>
      <c r="G60" s="6" t="n"/>
      <c r="H60" s="173" t="inlineStr">
        <is>
          <t xml:space="preserve">  Cash dip (Feb)</t>
        </is>
      </c>
      <c r="I60" s="137" t="n"/>
      <c r="J60" s="172" t="inlineStr">
        <is>
          <t>✓  Largest rent payment (Nov+Dec+Jan); modelled explicitly</t>
        </is>
      </c>
      <c r="K60" s="137" t="n"/>
      <c r="L60" s="137" t="n"/>
      <c r="M60" s="6" t="n"/>
      <c r="N60" s="6" t="n"/>
      <c r="O60" s="6" t="n"/>
    </row>
    <row r="61" ht="15" customHeight="1" s="1411">
      <c r="A61" s="6" t="n"/>
      <c r="B61" s="145" t="inlineStr">
        <is>
          <t>▶  Organic search: 58% of all traffic — zero cost</t>
        </is>
      </c>
      <c r="C61" s="137" t="n"/>
      <c r="D61" s="137" t="n"/>
      <c r="E61" s="137" t="n"/>
      <c r="F61" s="137" t="n"/>
      <c r="G61" s="6" t="n"/>
      <c r="H61" s="139" t="inlineStr">
        <is>
          <t xml:space="preserve">  Profit concentration</t>
        </is>
      </c>
      <c r="I61" s="137" t="n"/>
      <c r="J61" s="171" t="inlineStr">
        <is>
          <t>✓  December = 28% of profit; mitigated by events programme</t>
        </is>
      </c>
      <c r="K61" s="137" t="n"/>
      <c r="L61" s="137" t="n"/>
      <c r="M61" s="6" t="n"/>
      <c r="N61" s="6" t="n"/>
      <c r="O61" s="6" t="n"/>
    </row>
    <row r="62" ht="15" customHeight="1" s="1411">
      <c r="A62" s="6" t="n"/>
      <c r="B62" s="6" t="n"/>
      <c r="C62" s="6" t="n"/>
      <c r="D62" s="6" t="n"/>
      <c r="E62" s="6" t="n"/>
      <c r="F62" s="6" t="n"/>
      <c r="G62" s="6" t="n"/>
      <c r="H62" s="6" t="n"/>
      <c r="I62" s="6" t="n"/>
      <c r="J62" s="6" t="n"/>
      <c r="K62" s="6" t="n"/>
      <c r="L62" s="6" t="n"/>
      <c r="M62" s="6" t="n"/>
      <c r="N62" s="6" t="n"/>
      <c r="O62" s="6" t="n"/>
    </row>
    <row r="63" ht="15" customHeight="1" s="1411">
      <c r="A63" s="174">
        <f>"No Dice Borough LTD  ·  Investor Summary  ·  All figures live-linked to financial model  ·  Generated: "&amp;TEXT(TODAY(),"DD MMM YYYY")&amp;"  ·  Confidential"</f>
        <v/>
      </c>
      <c r="B63" s="99" t="n"/>
      <c r="C63" s="99" t="n"/>
      <c r="D63" s="99" t="n"/>
      <c r="E63" s="99" t="n"/>
      <c r="F63" s="99" t="n"/>
      <c r="G63" s="99" t="n"/>
      <c r="H63" s="99" t="n"/>
      <c r="I63" s="99" t="n"/>
      <c r="J63" s="99" t="n"/>
      <c r="K63" s="99" t="n"/>
      <c r="L63" s="99" t="n"/>
      <c r="M63" s="99" t="n"/>
      <c r="N63" s="6" t="n"/>
      <c r="O63" s="6" t="n"/>
    </row>
    <row r="64" ht="15" customHeight="1" s="1411">
      <c r="A64" s="6" t="n"/>
      <c r="B64" s="6" t="n"/>
      <c r="C64" s="6" t="n"/>
      <c r="D64" s="6" t="n"/>
      <c r="E64" s="6" t="n"/>
      <c r="F64" s="6" t="n"/>
      <c r="G64" s="6" t="n"/>
      <c r="H64" s="6" t="n"/>
      <c r="I64" s="6" t="n"/>
      <c r="J64" s="6" t="n"/>
      <c r="K64" s="6" t="n"/>
      <c r="L64" s="6" t="n"/>
      <c r="M64" s="6" t="n"/>
      <c r="N64" s="6" t="n"/>
      <c r="O64" s="6" t="n"/>
    </row>
    <row r="65" ht="9.75" customHeight="1" s="1411">
      <c r="A65" s="175" t="n"/>
      <c r="B65" s="175" t="n"/>
      <c r="C65" s="175" t="n"/>
      <c r="D65" s="175" t="n"/>
      <c r="E65" s="175" t="n"/>
      <c r="F65" s="175" t="n"/>
      <c r="G65" s="175" t="n"/>
      <c r="H65" s="175" t="n"/>
      <c r="I65" s="175" t="n"/>
      <c r="J65" s="175" t="n"/>
      <c r="K65" s="175" t="n"/>
      <c r="L65" s="175" t="n"/>
      <c r="M65" s="175" t="n"/>
      <c r="N65" s="6" t="n"/>
      <c r="O65" s="6" t="n"/>
    </row>
    <row r="66" ht="30" customHeight="1" s="1411">
      <c r="A66" s="1463" t="inlineStr">
        <is>
          <t xml:space="preserve">  📋  INVESTMENT CASE &amp; MARKET CONTEXT  —  Valuation rationale &amp; investment thesis</t>
        </is>
      </c>
      <c r="B66" s="1433" t="n"/>
      <c r="C66" s="1433" t="n"/>
      <c r="D66" s="1433" t="n"/>
      <c r="E66" s="1433" t="n"/>
      <c r="F66" s="1433" t="n"/>
      <c r="G66" s="1433" t="n"/>
      <c r="H66" s="1433" t="n"/>
      <c r="I66" s="1433" t="n"/>
      <c r="J66" s="1433" t="n"/>
      <c r="K66" s="1433" t="n"/>
      <c r="L66" s="1433" t="n"/>
      <c r="M66" s="1433" t="n"/>
      <c r="N66" s="6" t="n"/>
      <c r="O66" s="6" t="n"/>
    </row>
    <row r="67" ht="15.75" customHeight="1" s="1411">
      <c r="A67" s="1464" t="inlineStr">
        <is>
          <t xml:space="preserve">  Market data: CLFI M&amp;A Monitor H1 2025  ·  Houlihan Lokey Hospitality H1 2025  ·  UKHospitality  ·  Moore Kingston Smith 2025  ·  UK Government Budget Factsheet</t>
        </is>
      </c>
      <c r="B67" s="1465" t="n"/>
      <c r="C67" s="1465" t="n"/>
      <c r="D67" s="1465" t="n"/>
      <c r="E67" s="1465" t="n"/>
      <c r="F67" s="1465" t="n"/>
      <c r="G67" s="1465" t="n"/>
      <c r="H67" s="1465" t="n"/>
      <c r="I67" s="1465" t="n"/>
      <c r="J67" s="1465" t="n"/>
      <c r="K67" s="1465" t="n"/>
      <c r="L67" s="1465" t="n"/>
      <c r="M67" s="1465" t="n"/>
      <c r="N67" s="6" t="n"/>
      <c r="O67" s="6" t="n"/>
    </row>
    <row r="68" ht="6" customHeight="1" s="1411">
      <c r="A68" s="175" t="n"/>
      <c r="B68" s="175" t="n"/>
      <c r="C68" s="175" t="n"/>
      <c r="D68" s="175" t="n"/>
      <c r="E68" s="175" t="n"/>
      <c r="F68" s="175" t="n"/>
      <c r="G68" s="175" t="n"/>
      <c r="H68" s="175" t="n"/>
      <c r="I68" s="175" t="n"/>
      <c r="J68" s="175" t="n"/>
      <c r="K68" s="175" t="n"/>
      <c r="L68" s="175" t="n"/>
      <c r="M68" s="175" t="n"/>
      <c r="N68" s="6" t="n"/>
      <c r="O68" s="6" t="n"/>
    </row>
    <row r="69" ht="19.5" customHeight="1" s="1411">
      <c r="A69" s="1466" t="inlineStr">
        <is>
          <t xml:space="preserve">  A.  MARKET BENCHMARKS</t>
        </is>
      </c>
      <c r="B69" s="1441" t="n"/>
      <c r="C69" s="1441" t="n"/>
      <c r="D69" s="1441" t="n"/>
      <c r="E69" s="1441" t="n"/>
      <c r="F69" s="1441" t="n"/>
      <c r="G69" s="175" t="n"/>
      <c r="H69" s="1466" t="inlineStr">
        <is>
          <t xml:space="preserve">  HOW THIS DEAL IS POSITIONED</t>
        </is>
      </c>
      <c r="I69" s="1441" t="n"/>
      <c r="J69" s="1441" t="n"/>
      <c r="K69" s="1441" t="n"/>
      <c r="L69" s="1441" t="n"/>
      <c r="M69" s="1441" t="n"/>
      <c r="N69" s="6" t="n"/>
      <c r="O69" s="6" t="n"/>
    </row>
    <row r="70" ht="19.5" customHeight="1" s="1411">
      <c r="A70" s="1467" t="inlineStr">
        <is>
          <t xml:space="preserve">  UK mid-market average (all sectors)</t>
        </is>
      </c>
      <c r="B70" s="1425" t="n"/>
      <c r="C70" s="1425" t="n"/>
      <c r="D70" s="1425" t="n"/>
      <c r="E70" s="1468" t="inlineStr">
        <is>
          <t>~5.3×</t>
        </is>
      </c>
      <c r="F70" s="1425" t="n"/>
      <c r="G70" s="175" t="n"/>
      <c r="H70" s="1469" t="inlineStr">
        <is>
          <t xml:space="preserve">  ✓  Above distressed range — not priced as a troubled asset</t>
        </is>
      </c>
      <c r="I70" s="1425" t="n"/>
      <c r="J70" s="1425" t="n"/>
      <c r="K70" s="1425" t="n"/>
      <c r="L70" s="1425" t="n"/>
      <c r="M70" s="1425" t="n"/>
      <c r="N70" s="6" t="n"/>
      <c r="O70" s="6" t="n"/>
    </row>
    <row r="71" ht="19.5" customHeight="1" s="1411">
      <c r="A71" s="1467" t="inlineStr">
        <is>
          <t xml:space="preserve">  Hospitality &amp; leisure sector avg</t>
        </is>
      </c>
      <c r="B71" s="1425" t="n"/>
      <c r="C71" s="1425" t="n"/>
      <c r="D71" s="1425" t="n"/>
      <c r="E71" s="1468" t="inlineStr">
        <is>
          <t>~4.1×</t>
        </is>
      </c>
      <c r="F71" s="1425" t="n"/>
      <c r="G71" s="175" t="n"/>
      <c r="H71" s="1469" t="inlineStr">
        <is>
          <t xml:space="preserve">  ✓  In line with hospitality sector — defensible sector benchmark</t>
        </is>
      </c>
      <c r="I71" s="1425" t="n"/>
      <c r="J71" s="1425" t="n"/>
      <c r="K71" s="1425" t="n"/>
      <c r="L71" s="1425" t="n"/>
      <c r="M71" s="1425" t="n"/>
      <c r="N71" s="6" t="n"/>
      <c r="O71" s="6" t="n"/>
    </row>
    <row r="72" ht="19.5" customHeight="1" s="1411">
      <c r="A72" s="1467" t="inlineStr">
        <is>
          <t xml:space="preserve">  Small single-site (&lt;£200k EBITDA)</t>
        </is>
      </c>
      <c r="B72" s="1425" t="n"/>
      <c r="C72" s="1425" t="n"/>
      <c r="D72" s="1425" t="n"/>
      <c r="E72" s="1470" t="inlineStr">
        <is>
          <t>~2–4×</t>
        </is>
      </c>
      <c r="F72" s="1425" t="n"/>
      <c r="G72" s="175" t="n"/>
      <c r="H72" s="1471" t="inlineStr">
        <is>
          <t xml:space="preserve">  ✓  At top of small-site range — reflects Borough Market premium</t>
        </is>
      </c>
      <c r="I72" s="1425" t="n"/>
      <c r="J72" s="1425" t="n"/>
      <c r="K72" s="1425" t="n"/>
      <c r="L72" s="1425" t="n"/>
      <c r="M72" s="1425" t="n"/>
      <c r="N72" s="6" t="n"/>
      <c r="O72" s="6" t="n"/>
    </row>
    <row r="73" ht="19.5" customHeight="1" s="1411">
      <c r="A73" s="1472" t="inlineStr">
        <is>
          <t xml:space="preserve">  Distressed / liquidation range</t>
        </is>
      </c>
      <c r="B73" s="1425" t="n"/>
      <c r="C73" s="1425" t="n"/>
      <c r="D73" s="1425" t="n"/>
      <c r="E73" s="1473" t="inlineStr">
        <is>
          <t>~2–3×</t>
        </is>
      </c>
      <c r="F73" s="1425" t="n"/>
      <c r="G73" s="175" t="n"/>
      <c r="H73" s="1474" t="inlineStr">
        <is>
          <t xml:space="preserve">  ✓  Entry compensates investors for reopening risk with upside</t>
        </is>
      </c>
      <c r="I73" s="1425" t="n"/>
      <c r="J73" s="1425" t="n"/>
      <c r="K73" s="1425" t="n"/>
      <c r="L73" s="1425" t="n"/>
      <c r="M73" s="1425" t="n"/>
      <c r="N73" s="6" t="n"/>
      <c r="O73" s="6" t="n"/>
    </row>
    <row r="74" ht="19.5" customHeight="1" s="1411">
      <c r="A74" s="1475" t="inlineStr">
        <is>
          <t xml:space="preserve">  No Dice Borough  —  this deal</t>
        </is>
      </c>
      <c r="B74" s="1425" t="n"/>
      <c r="C74" s="1425" t="n"/>
      <c r="D74" s="1425" t="n"/>
      <c r="E74" s="1476" t="inlineStr">
        <is>
          <t>3.5×</t>
        </is>
      </c>
      <c r="F74" s="1425" t="n"/>
      <c r="G74" s="175" t="n"/>
      <c r="H74" s="1477" t="inlineStr">
        <is>
          <t xml:space="preserve">  ✓  Investor-aligned: preferred return + equity participation</t>
        </is>
      </c>
      <c r="I74" s="1425" t="n"/>
      <c r="J74" s="1425" t="n"/>
      <c r="K74" s="1425" t="n"/>
      <c r="L74" s="1425" t="n"/>
      <c r="M74" s="1425" t="n"/>
      <c r="N74" s="6" t="n"/>
      <c r="O74" s="6" t="n"/>
    </row>
    <row r="75" ht="18" customHeight="1" s="1411">
      <c r="A75" s="1478" t="inlineStr">
        <is>
          <t xml:space="preserve">  →  3.5× entry reflects distressed acquisition pricing — below the hospitality sector average (4.1×) and well below the broader UK mid-market (5.3×).  Priced to reflect reopening risk with equity upside for the investor.</t>
        </is>
      </c>
      <c r="B75" s="1441" t="n"/>
      <c r="C75" s="1441" t="n"/>
      <c r="D75" s="1441" t="n"/>
      <c r="E75" s="1441" t="n"/>
      <c r="F75" s="1441" t="n"/>
      <c r="G75" s="1441" t="n"/>
      <c r="H75" s="1441" t="n"/>
      <c r="I75" s="1441" t="n"/>
      <c r="J75" s="1441" t="n"/>
      <c r="K75" s="1441" t="n"/>
      <c r="L75" s="1441" t="n"/>
      <c r="M75" s="1441" t="n"/>
      <c r="N75" s="6" t="n"/>
      <c r="O75" s="6" t="n"/>
    </row>
    <row r="76" ht="6" customHeight="1" s="1411">
      <c r="A76" s="194" t="n"/>
      <c r="B76" s="175" t="n"/>
      <c r="C76" s="175" t="n"/>
      <c r="D76" s="175" t="n"/>
      <c r="E76" s="175" t="n"/>
      <c r="F76" s="175" t="n"/>
      <c r="G76" s="175" t="n"/>
      <c r="H76" s="194" t="n"/>
      <c r="I76" s="175" t="n"/>
      <c r="J76" s="175" t="n"/>
      <c r="K76" s="175" t="n"/>
      <c r="L76" s="175" t="n"/>
      <c r="M76" s="175" t="n"/>
      <c r="N76" s="6" t="n"/>
      <c r="O76" s="6" t="n"/>
    </row>
    <row r="77" ht="19.5" customHeight="1" s="1411">
      <c r="A77" s="1479" t="inlineStr">
        <is>
          <t xml:space="preserve">  B.  SECTOR REALITY  (honest context)</t>
        </is>
      </c>
      <c r="B77" s="1465" t="n"/>
      <c r="C77" s="1465" t="n"/>
      <c r="D77" s="1465" t="n"/>
      <c r="E77" s="1465" t="n"/>
      <c r="F77" s="1465" t="n"/>
      <c r="G77" s="175" t="n"/>
      <c r="H77" s="1479" t="inlineStr">
        <is>
          <t xml:space="preserve">  INVESTOR IMPLICATION</t>
        </is>
      </c>
      <c r="I77" s="1465" t="n"/>
      <c r="J77" s="1465" t="n"/>
      <c r="K77" s="1465" t="n"/>
      <c r="L77" s="1465" t="n"/>
      <c r="M77" s="1465" t="n"/>
      <c r="N77" s="6" t="n"/>
      <c r="O77" s="6" t="n"/>
    </row>
    <row r="78" ht="19.5" customHeight="1" s="1411">
      <c r="A78" s="1467" t="inlineStr">
        <is>
          <t xml:space="preserve">  ▪  Employer NICs: 13.8% → 15%  (April 2025)</t>
        </is>
      </c>
      <c r="B78" s="1425" t="n"/>
      <c r="C78" s="1425" t="n"/>
      <c r="D78" s="1425" t="n"/>
      <c r="E78" s="1425" t="n"/>
      <c r="F78" s="1425" t="n"/>
      <c r="G78" s="175" t="n"/>
      <c r="H78" s="1480" t="inlineStr">
        <is>
          <t xml:space="preserve">  →  Full cost increase built into 2025 actual wage base — not a future risk</t>
        </is>
      </c>
      <c r="I78" s="1425" t="n"/>
      <c r="J78" s="1425" t="n"/>
      <c r="K78" s="1425" t="n"/>
      <c r="L78" s="1425" t="n"/>
      <c r="M78" s="1425" t="n"/>
      <c r="N78" s="6" t="n"/>
      <c r="O78" s="6" t="n"/>
    </row>
    <row r="79" ht="19.5" customHeight="1" s="1411">
      <c r="A79" s="1467" t="inlineStr">
        <is>
          <t xml:space="preserve">  ▪  NMW: £11.44 → £12.21/hr  (+6.7%, April 2025)</t>
        </is>
      </c>
      <c r="B79" s="1425" t="n"/>
      <c r="C79" s="1425" t="n"/>
      <c r="D79" s="1425" t="n"/>
      <c r="E79" s="1425" t="n"/>
      <c r="F79" s="1425" t="n"/>
      <c r="G79" s="175" t="n"/>
      <c r="H79" s="1480" t="inlineStr">
        <is>
          <t xml:space="preserve">  →  Wage inflation already in the model — no optimistic assumption applied</t>
        </is>
      </c>
      <c r="I79" s="1425" t="n"/>
      <c r="J79" s="1425" t="n"/>
      <c r="K79" s="1425" t="n"/>
      <c r="L79" s="1425" t="n"/>
      <c r="M79" s="1425" t="n"/>
      <c r="N79" s="6" t="n"/>
      <c r="O79" s="6" t="n"/>
    </row>
    <row r="80" ht="19.5" customHeight="1" s="1411">
      <c r="A80" s="1467" t="inlineStr">
        <is>
          <t xml:space="preserve">  ▪  Business rates relief: 75% → 40%  (2025/26)</t>
        </is>
      </c>
      <c r="B80" s="1425" t="n"/>
      <c r="C80" s="1425" t="n"/>
      <c r="D80" s="1425" t="n"/>
      <c r="E80" s="1425" t="n"/>
      <c r="F80" s="1425" t="n"/>
      <c r="G80" s="175" t="n"/>
      <c r="H80" s="1481" t="inlineStr">
        <is>
          <t xml:space="preserve">  →  Higher rates cost baked into forecast — baseline is post-shock, not pre</t>
        </is>
      </c>
      <c r="I80" s="1425" t="n"/>
      <c r="J80" s="1425" t="n"/>
      <c r="K80" s="1425" t="n"/>
      <c r="L80" s="1425" t="n"/>
      <c r="M80" s="1425" t="n"/>
      <c r="N80" s="6" t="n"/>
      <c r="O80" s="6" t="n"/>
    </row>
    <row r="81" ht="19.5" customHeight="1" s="1411">
      <c r="A81" s="1472" t="inlineStr">
        <is>
          <t xml:space="preserve">  ▪  ~2 UK hospitality closures per day  (2025)</t>
        </is>
      </c>
      <c r="B81" s="1425" t="n"/>
      <c r="C81" s="1425" t="n"/>
      <c r="D81" s="1425" t="n"/>
      <c r="E81" s="1425" t="n"/>
      <c r="F81" s="1425" t="n"/>
      <c r="G81" s="175" t="n"/>
      <c r="H81" s="1481" t="inlineStr">
        <is>
          <t xml:space="preserve">  →  Sector distress creates realistic acquisition pricing — not a red flag</t>
        </is>
      </c>
      <c r="I81" s="1425" t="n"/>
      <c r="J81" s="1425" t="n"/>
      <c r="K81" s="1425" t="n"/>
      <c r="L81" s="1425" t="n"/>
      <c r="M81" s="1425" t="n"/>
      <c r="N81" s="6" t="n"/>
      <c r="O81" s="6" t="n"/>
    </row>
    <row r="82" ht="19.5" customHeight="1" s="1411">
      <c r="A82" s="1467" t="inlineStr">
        <is>
          <t xml:space="preserve">  ▪  Consumer shift: experience-led, lower alcohol spend</t>
        </is>
      </c>
      <c r="B82" s="1425" t="n"/>
      <c r="C82" s="1425" t="n"/>
      <c r="D82" s="1425" t="n"/>
      <c r="E82" s="1425" t="n"/>
      <c r="F82" s="1425" t="n"/>
      <c r="G82" s="175" t="n"/>
      <c r="H82" s="1482" t="inlineStr">
        <is>
          <t xml:space="preserve">  →  No Dice Borough format is aligned with this trend — activity-first model</t>
        </is>
      </c>
      <c r="I82" s="1425" t="n"/>
      <c r="J82" s="1425" t="n"/>
      <c r="K82" s="1425" t="n"/>
      <c r="L82" s="1425" t="n"/>
      <c r="M82" s="1425" t="n"/>
      <c r="N82" s="6" t="n"/>
      <c r="O82" s="6" t="n"/>
    </row>
    <row r="83" ht="19.5" customHeight="1" s="1411">
      <c r="A83" s="1472" t="inlineStr">
        <is>
          <t xml:space="preserve">  ▪  PE cautious on single-country consumer exposure</t>
        </is>
      </c>
      <c r="B83" s="1425" t="n"/>
      <c r="C83" s="1425" t="n"/>
      <c r="D83" s="1425" t="n"/>
      <c r="E83" s="1425" t="n"/>
      <c r="F83" s="1425" t="n"/>
      <c r="G83" s="175" t="n"/>
      <c r="H83" s="1480" t="inlineStr">
        <is>
          <t xml:space="preserve">  →  Less institutional competition at this deal size — wider margin for terms</t>
        </is>
      </c>
      <c r="I83" s="1425" t="n"/>
      <c r="J83" s="1425" t="n"/>
      <c r="K83" s="1425" t="n"/>
      <c r="L83" s="1425" t="n"/>
      <c r="M83" s="1425" t="n"/>
      <c r="N83" s="6" t="n"/>
      <c r="O83" s="6" t="n"/>
    </row>
    <row r="84" ht="18" customHeight="1" s="1411">
      <c r="A84" s="1483" t="inlineStr">
        <is>
          <t xml:space="preserve">  →  Sector conditions favour efficient, cash-generative and differentiated operators.  All headwinds are modelled — this is not a pre-cost-shock baseline.</t>
        </is>
      </c>
      <c r="B84" s="1444" t="n"/>
      <c r="C84" s="1444" t="n"/>
      <c r="D84" s="1444" t="n"/>
      <c r="E84" s="1444" t="n"/>
      <c r="F84" s="1444" t="n"/>
      <c r="G84" s="1444" t="n"/>
      <c r="H84" s="1444" t="n"/>
      <c r="I84" s="1444" t="n"/>
      <c r="J84" s="1444" t="n"/>
      <c r="K84" s="1444" t="n"/>
      <c r="L84" s="1444" t="n"/>
      <c r="M84" s="1444" t="n"/>
      <c r="N84" s="6" t="n"/>
      <c r="O84" s="6" t="n"/>
    </row>
    <row r="85" ht="6" customHeight="1" s="1411">
      <c r="A85" s="200" t="n"/>
      <c r="B85" s="175" t="n"/>
      <c r="C85" s="175" t="n"/>
      <c r="D85" s="175" t="n"/>
      <c r="E85" s="175" t="n"/>
      <c r="F85" s="175" t="n"/>
      <c r="G85" s="175" t="n"/>
      <c r="H85" s="201" t="n"/>
      <c r="I85" s="175" t="n"/>
      <c r="J85" s="175" t="n"/>
      <c r="K85" s="175" t="n"/>
      <c r="L85" s="175" t="n"/>
      <c r="M85" s="175" t="n"/>
      <c r="N85" s="6" t="n"/>
      <c r="O85" s="6" t="n"/>
    </row>
    <row r="86" ht="19.5" customHeight="1" s="1411">
      <c r="A86" s="1443" t="inlineStr">
        <is>
          <t xml:space="preserve">  C.  WHY THIS BUSINESS IS DIFFERENT  —  Asset-specific strengths</t>
        </is>
      </c>
      <c r="B86" s="1444" t="n"/>
      <c r="C86" s="1444" t="n"/>
      <c r="D86" s="1444" t="n"/>
      <c r="E86" s="1444" t="n"/>
      <c r="F86" s="1444" t="n"/>
      <c r="G86" s="1444" t="n"/>
      <c r="H86" s="1444" t="n"/>
      <c r="I86" s="1444" t="n"/>
      <c r="J86" s="1444" t="n"/>
      <c r="K86" s="1444" t="n"/>
      <c r="L86" s="1444" t="n"/>
      <c r="M86" s="1444" t="n"/>
      <c r="N86" s="6" t="n"/>
      <c r="O86" s="6" t="n"/>
    </row>
    <row r="87" ht="30" customHeight="1" s="1411">
      <c r="A87" s="1484" t="inlineStr">
        <is>
          <t xml:space="preserve">  ▶  Proven revenue base  —  £741,644 verified 2025 actuals.  Real trading history, not a projection.</t>
        </is>
      </c>
      <c r="B87" s="1485" t="n"/>
      <c r="C87" s="1485" t="n"/>
      <c r="D87" s="1485" t="n"/>
      <c r="E87" s="1485" t="n"/>
      <c r="F87" s="1485" t="n"/>
      <c r="G87" s="175" t="n"/>
      <c r="H87" s="1486" t="inlineStr">
        <is>
          <t xml:space="preserve">  ▶  Google Ads engine  —  £0.32 CPC · 5.6× ROAS verified in GA4.  Scalable paid acquisition.</t>
        </is>
      </c>
      <c r="I87" s="1487" t="n"/>
      <c r="J87" s="1487" t="n"/>
      <c r="K87" s="1487" t="n"/>
      <c r="L87" s="1487" t="n"/>
      <c r="M87" s="1487" t="n"/>
      <c r="N87" s="6" t="n"/>
      <c r="O87" s="6" t="n"/>
    </row>
    <row r="88" ht="30" customHeight="1" s="1411">
      <c r="A88" s="1484" t="inlineStr">
        <is>
          <t xml:space="preserve">  ▶  Borough Market SE1  —  Prime Central London location.  East London posting highest revenue growth 2025.</t>
        </is>
      </c>
      <c r="B88" s="1485" t="n"/>
      <c r="C88" s="1485" t="n"/>
      <c r="D88" s="1485" t="n"/>
      <c r="E88" s="1485" t="n"/>
      <c r="F88" s="1485" t="n"/>
      <c r="G88" s="175" t="n"/>
      <c r="H88" s="1486" t="inlineStr">
        <is>
          <t xml:space="preserve">  ▶  December peak  —  £144k single-month forecast.  17% of annual revenue from one repeatable month.</t>
        </is>
      </c>
      <c r="I88" s="1487" t="n"/>
      <c r="J88" s="1487" t="n"/>
      <c r="K88" s="1487" t="n"/>
      <c r="L88" s="1487" t="n"/>
      <c r="M88" s="1487" t="n"/>
      <c r="N88" s="6" t="n"/>
      <c r="O88" s="6" t="n"/>
    </row>
    <row r="89" ht="30" customHeight="1" s="1411">
      <c r="A89" s="1484" t="inlineStr">
        <is>
          <t xml:space="preserve">  ▶  Experience-led format  —  Pool · ping pong · mini golf · DJ nights.  Fastest-growing sub-sector.</t>
        </is>
      </c>
      <c r="B89" s="1485" t="n"/>
      <c r="C89" s="1485" t="n"/>
      <c r="D89" s="1485" t="n"/>
      <c r="E89" s="1485" t="n"/>
      <c r="F89" s="1485" t="n"/>
      <c r="G89" s="175" t="n"/>
      <c r="H89" s="1486" t="inlineStr">
        <is>
          <t xml:space="preserve">  ▶  Gaming repricing upside  —  +£1 per game across all activities.  Zero capex, immediate margin gain.</t>
        </is>
      </c>
      <c r="I89" s="1487" t="n"/>
      <c r="J89" s="1487" t="n"/>
      <c r="K89" s="1487" t="n"/>
      <c r="L89" s="1487" t="n"/>
      <c r="M89" s="1487" t="n"/>
      <c r="N89" s="6" t="n"/>
      <c r="O89" s="6" t="n"/>
    </row>
    <row r="90" ht="30" customHeight="1" s="1411">
      <c r="A90" s="1484" t="inlineStr">
        <is>
          <t xml:space="preserve">  ▶  Multiple revenue streams  —  Bar + activities + events + corporate hire.  Not alcohol-dependent.</t>
        </is>
      </c>
      <c r="B90" s="1485" t="n"/>
      <c r="C90" s="1485" t="n"/>
      <c r="D90" s="1485" t="n"/>
      <c r="E90" s="1485" t="n"/>
      <c r="F90" s="1485" t="n"/>
      <c r="G90" s="175" t="n"/>
      <c r="H90" s="1486" t="inlineStr">
        <is>
          <t xml:space="preserve">  ▶  DJ &amp; events programme  —  Fri/Sat DJ nights + seasonal events on highest-footfall days.</t>
        </is>
      </c>
      <c r="I90" s="1487" t="n"/>
      <c r="J90" s="1487" t="n"/>
      <c r="K90" s="1487" t="n"/>
      <c r="L90" s="1487" t="n"/>
      <c r="M90" s="1487" t="n"/>
      <c r="N90" s="6" t="n"/>
      <c r="O90" s="6" t="n"/>
    </row>
    <row r="91" ht="30" customHeight="1" s="1411">
      <c r="A91" s="1484" t="inlineStr">
        <is>
          <t xml:space="preserve">  ▶  Brand IP acquired  —  Plonk trading name, customer data and goodwill.  Not starting from zero.</t>
        </is>
      </c>
      <c r="B91" s="1485" t="n"/>
      <c r="C91" s="1485" t="n"/>
      <c r="D91" s="1485" t="n"/>
      <c r="E91" s="1485" t="n"/>
      <c r="F91" s="1485" t="n"/>
      <c r="G91" s="175" t="n"/>
      <c r="H91" s="1486" t="inlineStr">
        <is>
          <t xml:space="preserve">  ▶  Corporate hire potential  —  Venue format suited to private bookings.  Higher margin than walk-in.</t>
        </is>
      </c>
      <c r="I91" s="1487" t="n"/>
      <c r="J91" s="1487" t="n"/>
      <c r="K91" s="1487" t="n"/>
      <c r="L91" s="1487" t="n"/>
      <c r="M91" s="1487" t="n"/>
      <c r="N91" s="6" t="n"/>
      <c r="O91" s="6" t="n"/>
    </row>
    <row r="92" ht="30" customHeight="1" s="1411">
      <c r="A92" s="1484" t="inlineStr">
        <is>
          <t xml:space="preserve">  ▶  90,475 venue page views  —  2025 GA4 verified.  58% organic — zero paid acquisition cost.</t>
        </is>
      </c>
      <c r="B92" s="1485" t="n"/>
      <c r="C92" s="1485" t="n"/>
      <c r="D92" s="1485" t="n"/>
      <c r="E92" s="1485" t="n"/>
      <c r="F92" s="1485" t="n"/>
      <c r="G92" s="175" t="n"/>
      <c r="H92" s="1486" t="inlineStr">
        <is>
          <t xml:space="preserve">  ▶  Low-alcohol alignment  —  Activity-led concept works sober.  Less exposed to declining alcohol trend.</t>
        </is>
      </c>
      <c r="I92" s="1487" t="n"/>
      <c r="J92" s="1487" t="n"/>
      <c r="K92" s="1487" t="n"/>
      <c r="L92" s="1487" t="n"/>
      <c r="M92" s="1487" t="n"/>
      <c r="N92" s="6" t="n"/>
      <c r="O92" s="6" t="n"/>
    </row>
    <row r="93" ht="6" customHeight="1" s="1411">
      <c r="A93" s="208" t="n"/>
      <c r="B93" s="175" t="n"/>
      <c r="C93" s="175" t="n"/>
      <c r="D93" s="175" t="n"/>
      <c r="E93" s="175" t="n"/>
      <c r="F93" s="175" t="n"/>
      <c r="G93" s="175" t="n"/>
      <c r="H93" s="209" t="n"/>
      <c r="I93" s="175" t="n"/>
      <c r="J93" s="175" t="n"/>
      <c r="K93" s="175" t="n"/>
      <c r="L93" s="175" t="n"/>
      <c r="M93" s="175" t="n"/>
      <c r="N93" s="6" t="n"/>
      <c r="O93" s="6" t="n"/>
    </row>
    <row r="94" ht="21.75" customHeight="1" s="1411">
      <c r="A94" s="1488" t="inlineStr">
        <is>
          <t xml:space="preserve">  D.  HOW INVESTORS MAKE MONEY  —  Investment structure &amp; return mechanics</t>
        </is>
      </c>
      <c r="B94" s="1489" t="n"/>
      <c r="C94" s="1489" t="n"/>
      <c r="D94" s="1489" t="n"/>
      <c r="E94" s="1489" t="n"/>
      <c r="F94" s="1489" t="n"/>
      <c r="G94" s="1489" t="n"/>
      <c r="H94" s="1489" t="n"/>
      <c r="I94" s="1489" t="n"/>
      <c r="J94" s="1489" t="n"/>
      <c r="K94" s="1489" t="n"/>
      <c r="L94" s="1489" t="n"/>
      <c r="M94" s="1489" t="n"/>
      <c r="N94" s="6" t="n"/>
      <c r="O94" s="6" t="n"/>
    </row>
    <row r="95" ht="36" customHeight="1" s="1411">
      <c r="A95" s="1490" t="inlineStr">
        <is>
          <t xml:space="preserve">  ★  Not a multiple expansion bet
  Returns are driven by operating cash flow — not by the valuation rising at exit.</t>
        </is>
      </c>
      <c r="B95" s="1489" t="n"/>
      <c r="C95" s="1489" t="n"/>
      <c r="D95" s="1489" t="n"/>
      <c r="E95" s="1489" t="n"/>
      <c r="F95" s="1489" t="n"/>
      <c r="G95" s="175" t="n"/>
      <c r="H95" s="1491" t="inlineStr">
        <is>
          <t>Distribution model: pure pro-rata on operating profit. No preferred return, no priority tiers — investor and founder receive 50/50 of operating profit.</t>
        </is>
      </c>
      <c r="I95" s="1444" t="n"/>
      <c r="J95" s="1444" t="n"/>
      <c r="K95" s="1444" t="n"/>
      <c r="L95" s="1444" t="n"/>
      <c r="M95" s="1444" t="n"/>
      <c r="N95" s="6" t="n"/>
      <c r="O95" s="6" t="n"/>
    </row>
    <row r="96" ht="36" customHeight="1" s="1411">
      <c r="A96" s="1492" t="inlineStr">
        <is>
          <t xml:space="preserve">  ▸  Cash-yielding from Day 1
  Distributable profit generated from first full trading month.  No waiting for an exit event.</t>
        </is>
      </c>
      <c r="B96" s="1489" t="n"/>
      <c r="C96" s="1489" t="n"/>
      <c r="D96" s="1489" t="n"/>
      <c r="E96" s="1489" t="n"/>
      <c r="F96" s="1489" t="n"/>
      <c r="G96" s="175" t="n"/>
      <c r="H96" s="1493" t="inlineStr">
        <is>
          <t xml:space="preserve">  ▸  28.97% equity participation
  Pro-rata share of remaining profit after preferred return and A-share priority return.  Base case adds £40,830 on top.</t>
        </is>
      </c>
      <c r="I96" s="1494" t="n"/>
      <c r="J96" s="1494" t="n"/>
      <c r="K96" s="1494" t="n"/>
      <c r="L96" s="1494" t="n"/>
      <c r="M96" s="1494" t="n"/>
      <c r="N96" s="6" t="n"/>
      <c r="O96" s="6" t="n"/>
    </row>
    <row r="97" ht="36" customHeight="1" s="1411">
      <c r="A97" s="1492" t="inlineStr">
        <is>
          <t xml:space="preserve">  ▸  Payback via cash flow
   At base case: £62,000/yr investor return on £79,000 invested</t>
        </is>
      </c>
      <c r="B97" s="1489" t="n"/>
      <c r="C97" s="1489" t="n"/>
      <c r="D97" s="1489" t="n"/>
      <c r="E97" s="1489" t="n"/>
      <c r="F97" s="1489" t="n"/>
      <c r="G97" s="175" t="n"/>
      <c r="H97" s="1493" t="inlineStr">
        <is>
          <t xml:space="preserve">  ▸  ~78.5% cash-on-cash Year 1
   Total return £62,000 ÷ £79,000 invested.  Investor and founder share operating profit 50/50.</t>
        </is>
      </c>
      <c r="I97" s="1494" t="n"/>
      <c r="J97" s="1494" t="n"/>
      <c r="K97" s="1494" t="n"/>
      <c r="L97" s="1494" t="n"/>
      <c r="M97" s="1494" t="n"/>
      <c r="N97" s="6" t="n"/>
      <c r="O97" s="6" t="n"/>
    </row>
    <row r="98" ht="36" customHeight="1" s="1411">
      <c r="A98" s="1492" t="inlineStr">
        <is>
          <t xml:space="preserve">  ▸  Upside is real but not required
  Marketing scale, corporate events, potential second site — all additive to the base case return.</t>
        </is>
      </c>
      <c r="B98" s="1489" t="n"/>
      <c r="C98" s="1489" t="n"/>
      <c r="D98" s="1489" t="n"/>
      <c r="E98" s="1489" t="n"/>
      <c r="F98" s="1489" t="n"/>
      <c r="G98" s="175" t="n"/>
      <c r="H98" s="1493" t="inlineStr">
        <is>
          <t xml:space="preserve">  ▸  A-share priority return disclosed
  No Dice Bars Ltd (A-share holder) receives £44,000/yr priority equity return — fully modelled and disclosed.  Investor preferred return comes first.</t>
        </is>
      </c>
      <c r="I98" s="1494" t="n"/>
      <c r="J98" s="1494" t="n"/>
      <c r="K98" s="1494" t="n"/>
      <c r="L98" s="1494" t="n"/>
      <c r="M98" s="1494" t="n"/>
      <c r="N98" s="6" t="n"/>
      <c r="O98" s="6" t="n"/>
    </row>
    <row r="99" ht="27.75" customHeight="1" s="1411">
      <c r="A99" s="1495" t="inlineStr">
        <is>
          <t xml:space="preserve">  ★  THE DEAL IN ONE LINE:  A proven Borough Market experience venue, acquired at distressed pricing (3.5× EBITDA), with 8% guaranteed preferred return paid first, 28.97% equity, and payback driven by operating cash flow — not exit dependency.  All headwinds modelled.  Full A-share structure disclosed.</t>
        </is>
      </c>
      <c r="B99" s="1433" t="n"/>
      <c r="C99" s="1433" t="n"/>
      <c r="D99" s="1433" t="n"/>
      <c r="E99" s="1433" t="n"/>
      <c r="F99" s="1433" t="n"/>
      <c r="G99" s="1433" t="n"/>
      <c r="H99" s="1433" t="n"/>
      <c r="I99" s="1433" t="n"/>
      <c r="J99" s="1433" t="n"/>
      <c r="K99" s="1433" t="n"/>
      <c r="L99" s="1433" t="n"/>
      <c r="M99" s="1433" t="n"/>
      <c r="N99" s="6" t="n"/>
      <c r="O99" s="6" t="n"/>
    </row>
    <row r="100" ht="15.75" customHeight="1" s="1411">
      <c r="A100" s="1496" t="inlineStr">
        <is>
          <t xml:space="preserve">  Sources: CLFI M&amp;A Monitor H1 2025  ·  Houlihan Lokey Hospitality H1 2025  ·  Moore Kingston Smith 2025  ·  UKHospitality Business Rates Analysis 2025  ·  UK Government Autumn Budget 2024 &amp; 2025  ·  IBISWorld Pubs &amp; Bars UK 2026</t>
        </is>
      </c>
      <c r="B100" s="1465" t="n"/>
      <c r="C100" s="1465" t="n"/>
      <c r="D100" s="1465" t="n"/>
      <c r="E100" s="1465" t="n"/>
      <c r="F100" s="1465" t="n"/>
      <c r="G100" s="1465" t="n"/>
      <c r="H100" s="1465" t="n"/>
      <c r="I100" s="1465" t="n"/>
      <c r="J100" s="1465" t="n"/>
      <c r="K100" s="1465" t="n"/>
      <c r="L100" s="1465" t="n"/>
      <c r="M100" s="1465" t="n"/>
      <c r="N100" s="6" t="n"/>
      <c r="O100" s="6" t="n"/>
    </row>
    <row r="101" ht="7.5" customHeight="1" s="1411">
      <c r="A101" s="6" t="n"/>
      <c r="B101" s="6" t="n"/>
      <c r="C101" s="6" t="n"/>
      <c r="D101" s="6" t="n"/>
      <c r="E101" s="6" t="n"/>
      <c r="F101" s="6" t="n"/>
      <c r="G101" s="6" t="n"/>
      <c r="H101" s="6" t="n"/>
      <c r="I101" s="6" t="n"/>
      <c r="J101" s="6" t="n"/>
      <c r="K101" s="6" t="n"/>
      <c r="L101" s="6" t="n"/>
      <c r="M101" s="6" t="n"/>
      <c r="N101" s="6" t="n"/>
      <c r="O101" s="6" t="n"/>
    </row>
    <row r="102" ht="7.5" customHeight="1" s="1411">
      <c r="A102" s="6" t="n"/>
      <c r="B102" s="6" t="n"/>
      <c r="C102" s="6" t="n"/>
      <c r="D102" s="6" t="n"/>
      <c r="E102" s="6" t="n"/>
      <c r="F102" s="6" t="n"/>
      <c r="G102" s="6" t="n"/>
      <c r="H102" s="6" t="n"/>
      <c r="I102" s="6" t="n"/>
      <c r="J102" s="6" t="n"/>
      <c r="K102" s="6" t="n"/>
      <c r="L102" s="6" t="n"/>
      <c r="M102" s="6" t="n"/>
      <c r="N102" s="6" t="n"/>
      <c r="O102" s="6" t="n"/>
    </row>
    <row r="103" ht="31.5" customHeight="1" s="1411">
      <c r="A103" s="1497" t="inlineStr">
        <is>
          <t xml:space="preserve">  💷  INVESTOR RETURNS — SIMPLE BREAKDOWN  ·  What you put in · What you own · What you earn</t>
        </is>
      </c>
      <c r="B103" s="1433" t="n"/>
      <c r="C103" s="1433" t="n"/>
      <c r="D103" s="1433" t="n"/>
      <c r="E103" s="1433" t="n"/>
      <c r="F103" s="1433" t="n"/>
      <c r="G103" s="1433" t="n"/>
      <c r="H103" s="1433" t="n"/>
      <c r="I103" s="1433" t="n"/>
      <c r="J103" s="1433" t="n"/>
      <c r="K103" s="1433" t="n"/>
      <c r="L103" s="1433" t="n"/>
      <c r="M103" s="1433" t="n"/>
      <c r="N103" s="6" t="n"/>
      <c r="O103" s="6" t="n"/>
    </row>
    <row r="104" ht="21.75" customHeight="1" s="1411">
      <c r="A104" s="1498" t="inlineStr">
        <is>
          <t xml:space="preserve">  Invest £79,000 for 50% ownership in a cash-generating London experience venue — with a working business and proven trading history.</t>
        </is>
      </c>
      <c r="B104" s="1465" t="n"/>
      <c r="C104" s="1465" t="n"/>
      <c r="D104" s="1465" t="n"/>
      <c r="E104" s="1465" t="n"/>
      <c r="F104" s="1465" t="n"/>
      <c r="G104" s="1465" t="n"/>
      <c r="H104" s="1465" t="n"/>
      <c r="I104" s="1465" t="n"/>
      <c r="J104" s="1465" t="n"/>
      <c r="K104" s="1465" t="n"/>
      <c r="L104" s="1465" t="n"/>
      <c r="M104" s="1465" t="n"/>
      <c r="N104" s="6" t="n"/>
      <c r="O104" s="6" t="n"/>
    </row>
    <row r="105" ht="6" customHeight="1" s="1411">
      <c r="A105" s="6" t="n"/>
      <c r="B105" s="6" t="n"/>
      <c r="C105" s="6" t="n"/>
      <c r="D105" s="6" t="n"/>
      <c r="E105" s="6" t="n"/>
      <c r="F105" s="6" t="n"/>
      <c r="G105" s="6" t="n"/>
      <c r="H105" s="6" t="n"/>
      <c r="I105" s="6" t="n"/>
      <c r="J105" s="6" t="n"/>
      <c r="K105" s="6" t="n"/>
      <c r="L105" s="6" t="n"/>
      <c r="M105" s="6" t="n"/>
      <c r="N105" s="6" t="n"/>
      <c r="O105" s="6" t="n"/>
    </row>
    <row r="106" ht="19.5" customHeight="1" s="1411">
      <c r="A106" s="1499" t="inlineStr">
        <is>
          <t xml:space="preserve">  1.  WHAT YOU INVEST</t>
        </is>
      </c>
      <c r="B106" s="1460" t="n"/>
      <c r="C106" s="1460" t="n"/>
      <c r="D106" s="1460" t="n"/>
      <c r="E106" s="1460" t="n"/>
      <c r="F106" s="1460" t="n"/>
      <c r="G106" s="6" t="n"/>
      <c r="H106" s="1499" t="inlineStr">
        <is>
          <t xml:space="preserve">  WHAT YOU OWN</t>
        </is>
      </c>
      <c r="I106" s="1460" t="n"/>
      <c r="J106" s="1460" t="n"/>
      <c r="K106" s="1460" t="n"/>
      <c r="L106" s="1460" t="n"/>
      <c r="M106" s="1460" t="n"/>
      <c r="N106" s="6" t="n"/>
      <c r="O106" s="6" t="n"/>
    </row>
    <row r="107" ht="21.75" customHeight="1" s="1411">
      <c r="A107" s="1500" t="inlineStr">
        <is>
          <t xml:space="preserve">  ▪  You invest</t>
        </is>
      </c>
      <c r="B107" s="1425" t="n"/>
      <c r="C107" s="1425" t="n"/>
      <c r="D107" s="1501" t="inlineStr">
        <is>
          <t>£79,000 inc VAT  —  a single cash payment on Day 1</t>
        </is>
      </c>
      <c r="E107" s="1425" t="n"/>
      <c r="F107" s="1425" t="n"/>
      <c r="G107" s="6" t="n"/>
      <c r="H107" s="1502" t="inlineStr">
        <is>
          <t xml:space="preserve">  ▪  You own ~32%</t>
        </is>
      </c>
      <c r="I107" s="1425" t="n"/>
      <c r="J107" s="1425" t="n"/>
      <c r="K107" s="1503" t="inlineStr">
        <is>
          <t>of every £1 of profit the business generates</t>
        </is>
      </c>
      <c r="L107" s="1425" t="n"/>
      <c r="M107" s="1425" t="n"/>
      <c r="N107" s="6" t="n"/>
      <c r="O107" s="6" t="n"/>
    </row>
    <row r="108" ht="21.75" customHeight="1" s="1411">
      <c r="A108" s="1504" t="inlineStr">
        <is>
          <t xml:space="preserve">  ▪  You receive</t>
        </is>
      </c>
      <c r="B108" s="1425" t="n"/>
      <c r="C108" s="1425" t="n"/>
      <c r="D108" s="1505" t="inlineStr">
        <is>
          <t>~32% equity stake in No Dice Borough Ltd</t>
        </is>
      </c>
      <c r="E108" s="1425" t="n"/>
      <c r="F108" s="1425" t="n"/>
      <c r="G108" s="6" t="n"/>
      <c r="H108" s="1506" t="inlineStr">
        <is>
          <t xml:space="preserve">  ▪  You earn first</t>
        </is>
      </c>
      <c r="I108" s="1425" t="n"/>
      <c r="J108" s="1425" t="n"/>
      <c r="K108" s="1507" t="inlineStr">
        <is>
          <t>8% guaranteed annual return before others — £12,000/yr</t>
        </is>
      </c>
      <c r="L108" s="1425" t="n"/>
      <c r="M108" s="1425" t="n"/>
      <c r="N108" s="6" t="n"/>
      <c r="O108" s="6" t="n"/>
    </row>
    <row r="109" ht="21.75" customHeight="1" s="1411">
      <c r="A109" s="1500" t="inlineStr">
        <is>
          <t xml:space="preserve">  ▪  Share class</t>
        </is>
      </c>
      <c r="B109" s="1425" t="n"/>
      <c r="C109" s="1425" t="n"/>
      <c r="D109" s="1501" t="inlineStr">
        <is>
          <t>B shares (non-voting) — standard investor structure</t>
        </is>
      </c>
      <c r="E109" s="1425" t="n"/>
      <c r="F109" s="1425" t="n"/>
      <c r="G109" s="6" t="n"/>
      <c r="H109" s="1502" t="inlineStr">
        <is>
          <t xml:space="preserve">  ▪  You share profits</t>
        </is>
      </c>
      <c r="I109" s="1425" t="n"/>
      <c r="J109" s="1425" t="n"/>
      <c r="K109" s="1503" t="inlineStr">
        <is>
          <t>Your ~32% of remaining pool adds further annual income</t>
        </is>
      </c>
      <c r="L109" s="1425" t="n"/>
      <c r="M109" s="1425" t="n"/>
      <c r="N109" s="6" t="n"/>
      <c r="O109" s="6" t="n"/>
    </row>
    <row r="110" ht="21.75" customHeight="1" s="1411">
      <c r="A110" s="1504" t="inlineStr">
        <is>
          <t xml:space="preserve">  ▪  Your shares are backed by</t>
        </is>
      </c>
      <c r="B110" s="1425" t="n"/>
      <c r="C110" s="1425" t="n"/>
      <c r="D110" s="1505" t="inlineStr">
        <is>
          <t>A real, trading business with £741,644 verified revenue</t>
        </is>
      </c>
      <c r="E110" s="1425" t="n"/>
      <c r="F110" s="1425" t="n"/>
      <c r="G110" s="6" t="n"/>
      <c r="H110" s="1502" t="inlineStr">
        <is>
          <t xml:space="preserve">  ▪  Your stake grows in value</t>
        </is>
      </c>
      <c r="I110" s="1425" t="n"/>
      <c r="J110" s="1425" t="n"/>
      <c r="K110" s="1503" t="inlineStr">
        <is>
          <t>as the business grows — more profit = higher valuation</t>
        </is>
      </c>
      <c r="L110" s="1425" t="n"/>
      <c r="M110" s="1425" t="n"/>
      <c r="N110" s="6" t="n"/>
      <c r="O110" s="6" t="n"/>
    </row>
    <row r="111" ht="21.75" customHeight="1" s="1411">
      <c r="A111" s="1500" t="inlineStr">
        <is>
          <t xml:space="preserve">  ▪  This is equity</t>
        </is>
      </c>
      <c r="B111" s="1425" t="n"/>
      <c r="C111" s="1425" t="n"/>
      <c r="D111" s="1501" t="inlineStr">
        <is>
          <t>Not a loan. You own part of the business.</t>
        </is>
      </c>
      <c r="E111" s="1425" t="n"/>
      <c r="F111" s="1425" t="n"/>
      <c r="G111" s="6" t="n"/>
      <c r="H111" s="1504" t="inlineStr">
        <is>
          <t xml:space="preserve">  ▪  No exit required</t>
        </is>
      </c>
      <c r="I111" s="1425" t="n"/>
      <c r="J111" s="1425" t="n"/>
      <c r="K111" s="1505" t="inlineStr">
        <is>
          <t>You earn income every year — no sale needed to benefit</t>
        </is>
      </c>
      <c r="L111" s="1425" t="n"/>
      <c r="M111" s="1425" t="n"/>
      <c r="N111" s="6" t="n"/>
      <c r="O111" s="6" t="n"/>
    </row>
    <row r="112" ht="6" customHeight="1" s="1411">
      <c r="A112" s="6" t="n"/>
      <c r="B112" s="6" t="n"/>
      <c r="C112" s="6" t="n"/>
      <c r="D112" s="6" t="n"/>
      <c r="E112" s="6" t="n"/>
      <c r="F112" s="6" t="n"/>
      <c r="G112" s="6" t="n"/>
      <c r="H112" s="6" t="n"/>
      <c r="I112" s="6" t="n"/>
      <c r="J112" s="6" t="n"/>
      <c r="K112" s="6" t="n"/>
      <c r="L112" s="6" t="n"/>
      <c r="M112" s="6" t="n"/>
      <c r="N112" s="6" t="n"/>
      <c r="O112" s="6" t="n"/>
    </row>
    <row r="113" ht="19.5" customHeight="1" s="1411">
      <c r="A113" s="1443" t="inlineStr">
        <is>
          <t xml:space="preserve">  2.  HOW YOU GET PAID  —  3 steps, in priority order</t>
        </is>
      </c>
      <c r="B113" s="1444" t="n"/>
      <c r="C113" s="1444" t="n"/>
      <c r="D113" s="1444" t="n"/>
      <c r="E113" s="1444" t="n"/>
      <c r="F113" s="1444" t="n"/>
      <c r="G113" s="1444" t="n"/>
      <c r="H113" s="1444" t="n"/>
      <c r="I113" s="1444" t="n"/>
      <c r="J113" s="1444" t="n"/>
      <c r="K113" s="1444" t="n"/>
      <c r="L113" s="1444" t="n"/>
      <c r="M113" s="1444" t="n"/>
      <c r="N113" s="6" t="n"/>
      <c r="O113" s="6" t="n"/>
    </row>
    <row r="114" ht="24" customHeight="1" s="1411">
      <c r="A114" s="1508" t="inlineStr">
        <is>
          <t xml:space="preserve">  STEP 1</t>
        </is>
      </c>
      <c r="B114" s="1489" t="n"/>
      <c r="C114" s="1509" t="inlineStr">
        <is>
          <t xml:space="preserve">  Priority Return  —  You get paid first</t>
        </is>
      </c>
      <c r="D114" s="1489" t="n"/>
      <c r="E114" s="1489" t="n"/>
      <c r="F114" s="1489" t="n"/>
      <c r="G114" s="1489" t="n"/>
      <c r="H114" s="1489" t="n"/>
      <c r="I114" s="1489" t="n"/>
      <c r="J114" s="1489" t="n"/>
      <c r="K114" s="1489" t="n"/>
      <c r="L114" s="1489" t="n"/>
      <c r="M114" s="1489" t="n"/>
      <c r="N114" s="6" t="n"/>
      <c r="O114" s="6" t="n"/>
    </row>
    <row r="115" ht="19.5" customHeight="1" s="1411">
      <c r="A115" s="1477" t="inlineStr">
        <is>
          <t xml:space="preserve">        ▪  Every year, you receive 50% of operating profit as a pro-rata dividend (no preferred return, no tiers — same time as the founder)</t>
        </is>
      </c>
      <c r="B115" s="1425" t="n"/>
      <c r="C115" s="1425" t="n"/>
      <c r="D115" s="1425" t="n"/>
      <c r="E115" s="1425" t="n"/>
      <c r="F115" s="1425" t="n"/>
      <c r="G115" s="1425" t="n"/>
      <c r="H115" s="1425" t="n"/>
      <c r="I115" s="1425" t="n"/>
      <c r="J115" s="1425" t="n"/>
      <c r="K115" s="1425" t="n"/>
      <c r="L115" s="1425" t="n"/>
      <c r="M115" s="1425" t="n"/>
      <c r="N115" s="6" t="n"/>
      <c r="O115" s="6" t="n"/>
    </row>
    <row r="116" ht="19.5" customHeight="1" s="1411">
      <c r="A116" s="1477" t="inlineStr">
        <is>
          <t xml:space="preserve">        ▪  That is £12,000 per year — guaranteed before anything else is paid</t>
        </is>
      </c>
      <c r="B116" s="1425" t="n"/>
      <c r="C116" s="1425" t="n"/>
      <c r="D116" s="1425" t="n"/>
      <c r="E116" s="1425" t="n"/>
      <c r="F116" s="1425" t="n"/>
      <c r="G116" s="1425" t="n"/>
      <c r="H116" s="1425" t="n"/>
      <c r="I116" s="1425" t="n"/>
      <c r="J116" s="1425" t="n"/>
      <c r="K116" s="1425" t="n"/>
      <c r="L116" s="1425" t="n"/>
      <c r="M116" s="1425" t="n"/>
      <c r="N116" s="6" t="n"/>
      <c r="O116" s="6" t="n"/>
    </row>
    <row r="117" ht="19.5" customHeight="1" s="1411">
      <c r="A117" s="1477" t="inlineStr">
        <is>
          <t xml:space="preserve">        ▪  This is paid before the founding entity takes any distribution</t>
        </is>
      </c>
      <c r="B117" s="1425" t="n"/>
      <c r="C117" s="1425" t="n"/>
      <c r="D117" s="1425" t="n"/>
      <c r="E117" s="1425" t="n"/>
      <c r="F117" s="1425" t="n"/>
      <c r="G117" s="1425" t="n"/>
      <c r="H117" s="1425" t="n"/>
      <c r="I117" s="1425" t="n"/>
      <c r="J117" s="1425" t="n"/>
      <c r="K117" s="1425" t="n"/>
      <c r="L117" s="1425" t="n"/>
      <c r="M117" s="1425" t="n"/>
      <c r="N117" s="6" t="n"/>
      <c r="O117" s="6" t="n"/>
    </row>
    <row r="118" ht="19.5" customHeight="1" s="1411">
      <c r="A118" s="1477" t="inlineStr">
        <is>
          <t xml:space="preserve">        ▪  Even in a lower-profit year, you receive this first</t>
        </is>
      </c>
      <c r="B118" s="1425" t="n"/>
      <c r="C118" s="1425" t="n"/>
      <c r="D118" s="1425" t="n"/>
      <c r="E118" s="1425" t="n"/>
      <c r="F118" s="1425" t="n"/>
      <c r="G118" s="1425" t="n"/>
      <c r="H118" s="1425" t="n"/>
      <c r="I118" s="1425" t="n"/>
      <c r="J118" s="1425" t="n"/>
      <c r="K118" s="1425" t="n"/>
      <c r="L118" s="1425" t="n"/>
      <c r="M118" s="1425" t="n"/>
      <c r="N118" s="6" t="n"/>
      <c r="O118" s="6" t="n"/>
    </row>
    <row r="119" ht="3.75" customHeight="1" s="1411">
      <c r="A119" s="6" t="n"/>
      <c r="B119" s="6" t="n"/>
      <c r="C119" s="6" t="n"/>
      <c r="D119" s="6" t="n"/>
      <c r="E119" s="6" t="n"/>
      <c r="F119" s="6" t="n"/>
      <c r="G119" s="6" t="n"/>
      <c r="H119" s="6" t="n"/>
      <c r="I119" s="6" t="n"/>
      <c r="J119" s="6" t="n"/>
      <c r="K119" s="6" t="n"/>
      <c r="L119" s="6" t="n"/>
      <c r="M119" s="6" t="n"/>
      <c r="N119" s="6" t="n"/>
      <c r="O119" s="6" t="n"/>
    </row>
    <row r="120" ht="24" customHeight="1" s="1411">
      <c r="A120" s="1510" t="inlineStr">
        <is>
          <t xml:space="preserve">  STEP 2</t>
        </is>
      </c>
      <c r="B120" s="1444" t="n"/>
      <c r="C120" s="1511" t="inlineStr">
        <is>
          <t xml:space="preserve">  Share of Profits  —  Your ~32% equity earns more</t>
        </is>
      </c>
      <c r="D120" s="1444" t="n"/>
      <c r="E120" s="1444" t="n"/>
      <c r="F120" s="1444" t="n"/>
      <c r="G120" s="1444" t="n"/>
      <c r="H120" s="1444" t="n"/>
      <c r="I120" s="1444" t="n"/>
      <c r="J120" s="1444" t="n"/>
      <c r="K120" s="1444" t="n"/>
      <c r="L120" s="1444" t="n"/>
      <c r="M120" s="1444" t="n"/>
      <c r="N120" s="6" t="n"/>
      <c r="O120" s="6" t="n"/>
    </row>
    <row r="121" ht="19.5" customHeight="1" s="1411">
      <c r="A121" s="1512" t="inlineStr">
        <is>
          <t xml:space="preserve">        ▪  After Step 1 and the A-share priority (£44,000), remaining profit is split</t>
        </is>
      </c>
      <c r="B121" s="1425" t="n"/>
      <c r="C121" s="1425" t="n"/>
      <c r="D121" s="1425" t="n"/>
      <c r="E121" s="1425" t="n"/>
      <c r="F121" s="1425" t="n"/>
      <c r="G121" s="1425" t="n"/>
      <c r="H121" s="1425" t="n"/>
      <c r="I121" s="1425" t="n"/>
      <c r="J121" s="1425" t="n"/>
      <c r="K121" s="1425" t="n"/>
      <c r="L121" s="1425" t="n"/>
      <c r="M121" s="1425" t="n"/>
      <c r="N121" s="6" t="n"/>
      <c r="O121" s="6" t="n"/>
    </row>
    <row r="122" ht="19.5" customHeight="1" s="1411">
      <c r="A122" s="1512" t="inlineStr">
        <is>
          <t xml:space="preserve">        ▪  You receive ~32% of whatever is left in the pool</t>
        </is>
      </c>
      <c r="B122" s="1425" t="n"/>
      <c r="C122" s="1425" t="n"/>
      <c r="D122" s="1425" t="n"/>
      <c r="E122" s="1425" t="n"/>
      <c r="F122" s="1425" t="n"/>
      <c r="G122" s="1425" t="n"/>
      <c r="H122" s="1425" t="n"/>
      <c r="I122" s="1425" t="n"/>
      <c r="J122" s="1425" t="n"/>
      <c r="K122" s="1425" t="n"/>
      <c r="L122" s="1425" t="n"/>
      <c r="M122" s="1425" t="n"/>
      <c r="N122" s="6" t="n"/>
      <c r="O122" s="6" t="n"/>
    </row>
    <row r="123" ht="19.5" customHeight="1" s="1411">
      <c r="A123" s="1512" t="inlineStr">
        <is>
          <t xml:space="preserve">        ▪  At base case: ~£44,808 additional on top of your priority return</t>
        </is>
      </c>
      <c r="B123" s="1425" t="n"/>
      <c r="C123" s="1425" t="n"/>
      <c r="D123" s="1425" t="n"/>
      <c r="E123" s="1425" t="n"/>
      <c r="F123" s="1425" t="n"/>
      <c r="G123" s="1425" t="n"/>
      <c r="H123" s="1425" t="n"/>
      <c r="I123" s="1425" t="n"/>
      <c r="J123" s="1425" t="n"/>
      <c r="K123" s="1425" t="n"/>
      <c r="L123" s="1425" t="n"/>
      <c r="M123" s="1425" t="n"/>
      <c r="N123" s="6" t="n"/>
      <c r="O123" s="6" t="n"/>
    </row>
    <row r="124" ht="19.5" customHeight="1" s="1411">
      <c r="A124" s="1512" t="inlineStr">
        <is>
          <t xml:space="preserve">        ▪  More profit = more money for you at this step</t>
        </is>
      </c>
      <c r="B124" s="1425" t="n"/>
      <c r="C124" s="1425" t="n"/>
      <c r="D124" s="1425" t="n"/>
      <c r="E124" s="1425" t="n"/>
      <c r="F124" s="1425" t="n"/>
      <c r="G124" s="1425" t="n"/>
      <c r="H124" s="1425" t="n"/>
      <c r="I124" s="1425" t="n"/>
      <c r="J124" s="1425" t="n"/>
      <c r="K124" s="1425" t="n"/>
      <c r="L124" s="1425" t="n"/>
      <c r="M124" s="1425" t="n"/>
      <c r="N124" s="6" t="n"/>
      <c r="O124" s="6" t="n"/>
    </row>
    <row r="125" ht="3.75" customHeight="1" s="1411">
      <c r="A125" s="6" t="n"/>
      <c r="B125" s="6" t="n"/>
      <c r="C125" s="6" t="n"/>
      <c r="D125" s="6" t="n"/>
      <c r="E125" s="6" t="n"/>
      <c r="F125" s="6" t="n"/>
      <c r="G125" s="6" t="n"/>
      <c r="H125" s="6" t="n"/>
      <c r="I125" s="6" t="n"/>
      <c r="J125" s="6" t="n"/>
      <c r="K125" s="6" t="n"/>
      <c r="L125" s="6" t="n"/>
      <c r="M125" s="6" t="n"/>
      <c r="N125" s="6" t="n"/>
      <c r="O125" s="6" t="n"/>
    </row>
    <row r="126" ht="24" customHeight="1" s="1411">
      <c r="A126" s="1513" t="inlineStr">
        <is>
          <t xml:space="preserve">  STEP 3</t>
        </is>
      </c>
      <c r="B126" s="1460" t="n"/>
      <c r="C126" s="1514" t="inlineStr">
        <is>
          <t xml:space="preserve">  Ongoing Annual Income  —  This repeats every year</t>
        </is>
      </c>
      <c r="D126" s="1460" t="n"/>
      <c r="E126" s="1460" t="n"/>
      <c r="F126" s="1460" t="n"/>
      <c r="G126" s="1460" t="n"/>
      <c r="H126" s="1460" t="n"/>
      <c r="I126" s="1460" t="n"/>
      <c r="J126" s="1460" t="n"/>
      <c r="K126" s="1460" t="n"/>
      <c r="L126" s="1460" t="n"/>
      <c r="M126" s="1460" t="n"/>
      <c r="N126" s="6" t="n"/>
      <c r="O126" s="6" t="n"/>
    </row>
    <row r="127" ht="19.5" customHeight="1" s="1411">
      <c r="A127" s="1469" t="inlineStr">
        <is>
          <t xml:space="preserve">        ▪  Steps 1 and 2 happen every year the business is profitable</t>
        </is>
      </c>
      <c r="B127" s="1425" t="n"/>
      <c r="C127" s="1425" t="n"/>
      <c r="D127" s="1425" t="n"/>
      <c r="E127" s="1425" t="n"/>
      <c r="F127" s="1425" t="n"/>
      <c r="G127" s="1425" t="n"/>
      <c r="H127" s="1425" t="n"/>
      <c r="I127" s="1425" t="n"/>
      <c r="J127" s="1425" t="n"/>
      <c r="K127" s="1425" t="n"/>
      <c r="L127" s="1425" t="n"/>
      <c r="M127" s="1425" t="n"/>
      <c r="N127" s="6" t="n"/>
      <c r="O127" s="6" t="n"/>
    </row>
    <row r="128" ht="19.5" customHeight="1" s="1411">
      <c r="A128" s="1469" t="inlineStr">
        <is>
          <t xml:space="preserve">        ▪  You do not need to sell your shares to receive income</t>
        </is>
      </c>
      <c r="B128" s="1425" t="n"/>
      <c r="C128" s="1425" t="n"/>
      <c r="D128" s="1425" t="n"/>
      <c r="E128" s="1425" t="n"/>
      <c r="F128" s="1425" t="n"/>
      <c r="G128" s="1425" t="n"/>
      <c r="H128" s="1425" t="n"/>
      <c r="I128" s="1425" t="n"/>
      <c r="J128" s="1425" t="n"/>
      <c r="K128" s="1425" t="n"/>
      <c r="L128" s="1425" t="n"/>
      <c r="M128" s="1425" t="n"/>
      <c r="N128" s="6" t="n"/>
      <c r="O128" s="6" t="n"/>
    </row>
    <row r="129" ht="19.5" customHeight="1" s="1411">
      <c r="A129" s="1469" t="inlineStr">
        <is>
          <t xml:space="preserve">        ▪  The business is designed to generate cash from its first trading year</t>
        </is>
      </c>
      <c r="B129" s="1425" t="n"/>
      <c r="C129" s="1425" t="n"/>
      <c r="D129" s="1425" t="n"/>
      <c r="E129" s="1425" t="n"/>
      <c r="F129" s="1425" t="n"/>
      <c r="G129" s="1425" t="n"/>
      <c r="H129" s="1425" t="n"/>
      <c r="I129" s="1425" t="n"/>
      <c r="J129" s="1425" t="n"/>
      <c r="K129" s="1425" t="n"/>
      <c r="L129" s="1425" t="n"/>
      <c r="M129" s="1425" t="n"/>
      <c r="N129" s="6" t="n"/>
      <c r="O129" s="6" t="n"/>
    </row>
    <row r="130" ht="19.5" customHeight="1" s="1411">
      <c r="A130" s="1469" t="inlineStr">
        <is>
          <t xml:space="preserve">        ▪  Returns increase as the business grows</t>
        </is>
      </c>
      <c r="B130" s="1425" t="n"/>
      <c r="C130" s="1425" t="n"/>
      <c r="D130" s="1425" t="n"/>
      <c r="E130" s="1425" t="n"/>
      <c r="F130" s="1425" t="n"/>
      <c r="G130" s="1425" t="n"/>
      <c r="H130" s="1425" t="n"/>
      <c r="I130" s="1425" t="n"/>
      <c r="J130" s="1425" t="n"/>
      <c r="K130" s="1425" t="n"/>
      <c r="L130" s="1425" t="n"/>
      <c r="M130" s="1425" t="n"/>
      <c r="N130" s="6" t="n"/>
      <c r="O130" s="6" t="n"/>
    </row>
    <row r="131" ht="3.75" customHeight="1" s="1411">
      <c r="A131" s="6" t="n"/>
      <c r="B131" s="6" t="n"/>
      <c r="C131" s="6" t="n"/>
      <c r="D131" s="6" t="n"/>
      <c r="E131" s="6" t="n"/>
      <c r="F131" s="6" t="n"/>
      <c r="G131" s="6" t="n"/>
      <c r="H131" s="6" t="n"/>
      <c r="I131" s="6" t="n"/>
      <c r="J131" s="6" t="n"/>
      <c r="K131" s="6" t="n"/>
      <c r="L131" s="6" t="n"/>
      <c r="M131" s="6" t="n"/>
      <c r="N131" s="6" t="n"/>
      <c r="O131" s="6" t="n"/>
    </row>
    <row r="132" ht="6" customHeight="1" s="1411">
      <c r="A132" s="6" t="n"/>
      <c r="B132" s="6" t="n"/>
      <c r="C132" s="6" t="n"/>
      <c r="D132" s="6" t="n"/>
      <c r="E132" s="6" t="n"/>
      <c r="F132" s="6" t="n"/>
      <c r="G132" s="6" t="n"/>
      <c r="H132" s="6" t="n"/>
      <c r="I132" s="6" t="n"/>
      <c r="J132" s="6" t="n"/>
      <c r="K132" s="6" t="n"/>
      <c r="L132" s="6" t="n"/>
      <c r="M132" s="6" t="n"/>
      <c r="N132" s="6" t="n"/>
      <c r="O132" s="6" t="n"/>
    </row>
    <row r="133" ht="19.5" customHeight="1" s="1411">
      <c r="A133" s="1515" t="inlineStr">
        <is>
          <t xml:space="preserve">  3.  WHAT YOU EARN  —  Three scenarios, all showing positive returns</t>
        </is>
      </c>
      <c r="B133" s="1465" t="n"/>
      <c r="C133" s="1465" t="n"/>
      <c r="D133" s="1465" t="n"/>
      <c r="E133" s="1465" t="n"/>
      <c r="F133" s="1465" t="n"/>
      <c r="G133" s="1465" t="n"/>
      <c r="H133" s="1465" t="n"/>
      <c r="I133" s="1465" t="n"/>
      <c r="J133" s="1465" t="n"/>
      <c r="K133" s="1465" t="n"/>
      <c r="L133" s="1465" t="n"/>
      <c r="M133" s="1465" t="n"/>
      <c r="N133" s="6" t="n"/>
      <c r="O133" s="6" t="n"/>
    </row>
    <row r="134" ht="30" customHeight="1" s="1411">
      <c r="A134" s="1516" t="inlineStr">
        <is>
          <t>Conservative
(cautious)</t>
        </is>
      </c>
      <c r="B134" s="1517" t="n"/>
      <c r="C134" s="1517" t="n"/>
      <c r="D134" s="1517" t="n"/>
      <c r="E134" s="1518" t="inlineStr">
        <is>
          <t>Base Case
(expected)</t>
        </is>
      </c>
      <c r="F134" s="1444" t="n"/>
      <c r="G134" s="1444" t="n"/>
      <c r="H134" s="1444" t="n"/>
      <c r="I134" s="1519" t="inlineStr">
        <is>
          <t>Optimistic
(upside)</t>
        </is>
      </c>
      <c r="J134" s="1489" t="n"/>
      <c r="K134" s="1489" t="n"/>
      <c r="L134" s="1489" t="n"/>
      <c r="M134" s="1489" t="n"/>
      <c r="N134" s="6" t="n"/>
      <c r="O134" s="6" t="n"/>
    </row>
    <row r="135" ht="21.75" customHeight="1" s="1411">
      <c r="A135" s="1500" t="inlineStr">
        <is>
          <t xml:space="preserve">  Revenue assumption</t>
        </is>
      </c>
      <c r="B135" s="1425" t="n"/>
      <c r="C135" s="1425" t="n"/>
      <c r="D135" s="1425" t="n"/>
      <c r="E135" s="6" t="n"/>
      <c r="I135" s="6" t="n"/>
      <c r="N135" s="6" t="n"/>
      <c r="O135" s="6" t="n"/>
    </row>
    <row r="136" ht="21.75" customHeight="1" s="1411">
      <c r="A136" s="1500" t="inlineStr">
        <is>
          <t xml:space="preserve">  Annual investor return</t>
        </is>
      </c>
      <c r="B136" s="1425" t="n"/>
      <c r="C136" s="1425" t="n"/>
      <c r="D136" s="1425" t="n"/>
      <c r="E136" s="6" t="n"/>
      <c r="I136" s="6" t="n"/>
      <c r="N136" s="6" t="n"/>
      <c r="O136" s="6" t="n"/>
    </row>
    <row r="137" ht="21.75" customHeight="1" s="1411">
      <c r="A137" s="1520" t="inlineStr">
        <is>
          <t xml:space="preserve">  As % of £150k invested</t>
        </is>
      </c>
      <c r="B137" s="1425" t="n"/>
      <c r="C137" s="1425" t="n"/>
      <c r="D137" s="1425" t="n"/>
      <c r="E137" s="6" t="n"/>
      <c r="I137" s="6" t="n"/>
      <c r="N137" s="6" t="n"/>
      <c r="O137" s="6" t="n"/>
    </row>
    <row r="138" ht="21.75" customHeight="1" s="1411">
      <c r="A138" s="1506" t="inlineStr">
        <is>
          <t xml:space="preserve">  Priority return</t>
        </is>
      </c>
      <c r="B138" s="1425" t="n"/>
      <c r="C138" s="1425" t="n"/>
      <c r="D138" s="1425" t="n"/>
      <c r="E138" s="6" t="n"/>
      <c r="I138" s="6" t="n"/>
      <c r="N138" s="6" t="n"/>
      <c r="O138" s="6" t="n"/>
    </row>
    <row r="139" ht="21.75" customHeight="1" s="1411">
      <c r="A139" s="1504" t="inlineStr">
        <is>
          <t xml:space="preserve">  Equity share</t>
        </is>
      </c>
      <c r="B139" s="1425" t="n"/>
      <c r="C139" s="1425" t="n"/>
      <c r="D139" s="1425" t="n"/>
      <c r="E139" s="6" t="n"/>
      <c r="I139" s="6" t="n"/>
      <c r="N139" s="6" t="n"/>
      <c r="O139" s="6" t="n"/>
    </row>
    <row r="140" ht="6" customHeight="1" s="1411">
      <c r="A140" s="6" t="n"/>
      <c r="B140" s="6" t="n"/>
      <c r="C140" s="6" t="n"/>
      <c r="D140" s="6" t="n"/>
      <c r="E140" s="6" t="n"/>
      <c r="F140" s="6" t="n"/>
      <c r="G140" s="6" t="n"/>
      <c r="H140" s="6" t="n"/>
      <c r="I140" s="6" t="n"/>
      <c r="J140" s="6" t="n"/>
      <c r="K140" s="6" t="n"/>
      <c r="L140" s="6" t="n"/>
      <c r="M140" s="6" t="n"/>
      <c r="N140" s="6" t="n"/>
      <c r="O140" s="6" t="n"/>
    </row>
    <row r="141" ht="19.5" customHeight="1" s="1411">
      <c r="A141" s="1432" t="inlineStr">
        <is>
          <t xml:space="preserve">  4.  PAYBACK PERIOD</t>
        </is>
      </c>
      <c r="B141" s="1433" t="n"/>
      <c r="C141" s="1433" t="n"/>
      <c r="D141" s="1433" t="n"/>
      <c r="E141" s="1432" t="inlineStr">
        <is>
          <t xml:space="preserve">  5.  UPSIDE POTENTIAL</t>
        </is>
      </c>
      <c r="F141" s="1433" t="n"/>
      <c r="G141" s="1433" t="n"/>
      <c r="H141" s="1433" t="n"/>
      <c r="I141" s="1433" t="n"/>
      <c r="J141" s="1432" t="inlineStr">
        <is>
          <t xml:space="preserve">  6.  IF THE BUSINESS IS SOLD</t>
        </is>
      </c>
      <c r="K141" s="1433" t="n"/>
      <c r="L141" s="1433" t="n"/>
      <c r="M141" s="1433" t="n"/>
      <c r="N141" s="6" t="n"/>
      <c r="O141" s="6" t="n"/>
    </row>
    <row r="142" ht="19.5" customHeight="1" s="1411">
      <c r="A142" s="1521" t="inlineStr">
        <is>
          <t xml:space="preserve">  ▪  At base case returns of ~£57,000/yr</t>
        </is>
      </c>
      <c r="B142" s="1425" t="n"/>
      <c r="C142" s="1425" t="n"/>
      <c r="D142" s="1425" t="n"/>
      <c r="E142" s="1522" t="inlineStr">
        <is>
          <t xml:space="preserve">  ▪  Every £10,000 more profit adds ~£3,200 to your return</t>
        </is>
      </c>
      <c r="F142" s="1425" t="n"/>
      <c r="G142" s="1425" t="n"/>
      <c r="H142" s="1425" t="n"/>
      <c r="I142" s="1425" t="n"/>
      <c r="J142" s="1523" t="inlineStr">
        <is>
          <t xml:space="preserve">  ▪  You own ~32% of the business</t>
        </is>
      </c>
      <c r="K142" s="1425" t="n"/>
      <c r="L142" s="1425" t="n"/>
      <c r="M142" s="1425" t="n"/>
      <c r="N142" s="6" t="n"/>
      <c r="O142" s="6" t="n"/>
    </row>
    <row r="143" ht="19.5" customHeight="1" s="1411">
      <c r="A143" s="1521" t="inlineStr">
        <is>
          <t xml:space="preserve">  ▪  You recover your full £79,000 in approximately 1.27 years at base case (£62,000/yr return)</t>
        </is>
      </c>
      <c r="B143" s="1425" t="n"/>
      <c r="C143" s="1425" t="n"/>
      <c r="D143" s="1425" t="n"/>
      <c r="E143" s="1522" t="inlineStr">
        <is>
          <t xml:space="preserve">  ▪  Revenue growth → bigger profit pool → bigger your share</t>
        </is>
      </c>
      <c r="F143" s="1425" t="n"/>
      <c r="G143" s="1425" t="n"/>
      <c r="H143" s="1425" t="n"/>
      <c r="I143" s="1425" t="n"/>
      <c r="J143" s="1523" t="inlineStr">
        <is>
          <t xml:space="preserve">  ▪  If it is sold, you receive ~32% of the sale price</t>
        </is>
      </c>
      <c r="K143" s="1425" t="n"/>
      <c r="L143" s="1425" t="n"/>
      <c r="M143" s="1425" t="n"/>
      <c r="N143" s="6" t="n"/>
      <c r="O143" s="6" t="n"/>
    </row>
    <row r="144" ht="19.5" customHeight="1" s="1411">
      <c r="A144" s="1521" t="inlineStr">
        <is>
          <t xml:space="preserve">  ▪  This is driven by cash from the business</t>
        </is>
      </c>
      <c r="B144" s="1425" t="n"/>
      <c r="C144" s="1425" t="n"/>
      <c r="D144" s="1425" t="n"/>
      <c r="E144" s="1522" t="inlineStr">
        <is>
          <t xml:space="preserve">  ▪  Marketing engine: verified 5.6× return on Google Ads spend</t>
        </is>
      </c>
      <c r="F144" s="1425" t="n"/>
      <c r="G144" s="1425" t="n"/>
      <c r="H144" s="1425" t="n"/>
      <c r="I144" s="1425" t="n"/>
      <c r="J144" s="1523" t="inlineStr">
        <is>
          <t xml:space="preserve">  ▪  At 3.5× EBITDA entry — a future sale at higher multiple = profit</t>
        </is>
      </c>
      <c r="K144" s="1425" t="n"/>
      <c r="L144" s="1425" t="n"/>
      <c r="M144" s="1425" t="n"/>
      <c r="N144" s="6" t="n"/>
      <c r="O144" s="6" t="n"/>
    </row>
    <row r="145" ht="19.5" customHeight="1" s="1411">
      <c r="A145" s="1521" t="inlineStr">
        <is>
          <t xml:space="preserve">  ▪  No sale of the business required to recover your capital</t>
        </is>
      </c>
      <c r="B145" s="1425" t="n"/>
      <c r="C145" s="1425" t="n"/>
      <c r="D145" s="1425" t="n"/>
      <c r="E145" s="1522" t="inlineStr">
        <is>
          <t xml:space="preserve">  ▪  December peak: one month generates 17% of annual revenue</t>
        </is>
      </c>
      <c r="F145" s="1425" t="n"/>
      <c r="G145" s="1425" t="n"/>
      <c r="H145" s="1425" t="n"/>
      <c r="I145" s="1425" t="n"/>
      <c r="J145" s="1523" t="inlineStr">
        <is>
          <t xml:space="preserve">  ▪  No pressure to sell — annual income means no exit dependency</t>
        </is>
      </c>
      <c r="K145" s="1425" t="n"/>
      <c r="L145" s="1425" t="n"/>
      <c r="M145" s="1425" t="n"/>
      <c r="N145" s="6" t="n"/>
      <c r="O145" s="6" t="n"/>
    </row>
    <row r="146" ht="19.5" customHeight="1" s="1411">
      <c r="A146" s="1521" t="inlineStr">
        <is>
          <t xml:space="preserve">  ▪  Conservative case: ~7 years  (business still profitable)</t>
        </is>
      </c>
      <c r="B146" s="1425" t="n"/>
      <c r="C146" s="1425" t="n"/>
      <c r="D146" s="1425" t="n"/>
      <c r="E146" s="1522" t="inlineStr">
        <is>
          <t xml:space="preserve">  ▪  Potential second site: doubles the earning base</t>
        </is>
      </c>
      <c r="F146" s="1425" t="n"/>
      <c r="G146" s="1425" t="n"/>
      <c r="H146" s="1425" t="n"/>
      <c r="I146" s="1425" t="n"/>
      <c r="J146" s="1523" t="inlineStr">
        <is>
          <t xml:space="preserve">  ▪  Or: continue receiving annual distributions indefinitely</t>
        </is>
      </c>
      <c r="K146" s="1425" t="n"/>
      <c r="L146" s="1425" t="n"/>
      <c r="M146" s="1425" t="n"/>
      <c r="N146" s="6" t="n"/>
      <c r="O146" s="6" t="n"/>
    </row>
    <row r="147" ht="6" customHeight="1" s="1411">
      <c r="A147" s="6" t="n"/>
      <c r="B147" s="6" t="n"/>
      <c r="C147" s="6" t="n"/>
      <c r="D147" s="6" t="n"/>
      <c r="E147" s="6" t="n"/>
      <c r="F147" s="6" t="n"/>
      <c r="G147" s="6" t="n"/>
      <c r="H147" s="6" t="n"/>
      <c r="I147" s="6" t="n"/>
      <c r="J147" s="6" t="n"/>
      <c r="K147" s="6" t="n"/>
      <c r="L147" s="6" t="n"/>
      <c r="M147" s="6" t="n"/>
      <c r="N147" s="6" t="n"/>
      <c r="O147" s="6" t="n"/>
    </row>
    <row r="148" ht="19.5" customHeight="1" s="1411">
      <c r="A148" s="1515" t="inlineStr">
        <is>
          <t xml:space="preserve">  ℹ   IMPORTANT NOTES</t>
        </is>
      </c>
      <c r="B148" s="1465" t="n"/>
      <c r="C148" s="1465" t="n"/>
      <c r="D148" s="1465" t="n"/>
      <c r="E148" s="1465" t="n"/>
      <c r="F148" s="1465" t="n"/>
      <c r="G148" s="1465" t="n"/>
      <c r="H148" s="1465" t="n"/>
      <c r="I148" s="1465" t="n"/>
      <c r="J148" s="1465" t="n"/>
      <c r="K148" s="1465" t="n"/>
      <c r="L148" s="1465" t="n"/>
      <c r="M148" s="1465" t="n"/>
      <c r="N148" s="6" t="n"/>
      <c r="O148" s="6" t="n"/>
    </row>
    <row r="149" ht="21.75" customHeight="1" s="1411">
      <c r="A149" s="1524" t="inlineStr">
        <is>
          <t xml:space="preserve">  ▪  Returns depend on business performance</t>
        </is>
      </c>
      <c r="B149" s="1425" t="n"/>
      <c r="C149" s="1425" t="n"/>
      <c r="D149" s="1425" t="n"/>
      <c r="E149" s="1525" t="inlineStr">
        <is>
          <t xml:space="preserve">  All three scenarios are modelled — conservative, base case and optimistic.</t>
        </is>
      </c>
      <c r="F149" s="1425" t="n"/>
      <c r="G149" s="1425" t="n"/>
      <c r="H149" s="1425" t="n"/>
      <c r="I149" s="1425" t="n"/>
      <c r="J149" s="1425" t="n"/>
      <c r="K149" s="1425" t="n"/>
      <c r="L149" s="1425" t="n"/>
      <c r="M149" s="1425" t="n"/>
      <c r="N149" s="6" t="n"/>
      <c r="O149" s="6" t="n"/>
    </row>
    <row r="150" ht="21.75" customHeight="1" s="1411">
      <c r="A150" s="1524" t="inlineStr">
        <is>
          <t xml:space="preserve">  ▪  Numbers are based on real data</t>
        </is>
      </c>
      <c r="B150" s="1425" t="n"/>
      <c r="C150" s="1425" t="n"/>
      <c r="D150" s="1425" t="n"/>
      <c r="E150" s="1525" t="inlineStr">
        <is>
          <t xml:space="preserve">  The 2025 revenue figure (£741,644) is verified trading history, not a forecast.</t>
        </is>
      </c>
      <c r="F150" s="1425" t="n"/>
      <c r="G150" s="1425" t="n"/>
      <c r="H150" s="1425" t="n"/>
      <c r="I150" s="1425" t="n"/>
      <c r="J150" s="1425" t="n"/>
      <c r="K150" s="1425" t="n"/>
      <c r="L150" s="1425" t="n"/>
      <c r="M150" s="1425" t="n"/>
      <c r="N150" s="6" t="n"/>
      <c r="O150" s="6" t="n"/>
    </row>
    <row r="151" ht="21.75" customHeight="1" s="1411">
      <c r="A151" s="1524" t="inlineStr">
        <is>
          <t xml:space="preserve">  ▪  Preferred return is not guaranteed</t>
        </is>
      </c>
      <c r="B151" s="1425" t="n"/>
      <c r="C151" s="1425" t="n"/>
      <c r="D151" s="1425" t="n"/>
      <c r="E151" s="1525" t="inlineStr">
        <is>
          <t xml:space="preserve">  It is a priority claim on profit — if the business makes no profit, no distribution is paid.</t>
        </is>
      </c>
      <c r="F151" s="1425" t="n"/>
      <c r="G151" s="1425" t="n"/>
      <c r="H151" s="1425" t="n"/>
      <c r="I151" s="1425" t="n"/>
      <c r="J151" s="1425" t="n"/>
      <c r="K151" s="1425" t="n"/>
      <c r="L151" s="1425" t="n"/>
      <c r="M151" s="1425" t="n"/>
      <c r="N151" s="6" t="n"/>
      <c r="O151" s="6" t="n"/>
    </row>
    <row r="152" ht="21.75" customHeight="1" s="1411">
      <c r="A152" s="1524" t="inlineStr">
        <is>
          <t xml:space="preserve">  ▪  No fixed repayment schedule</t>
        </is>
      </c>
      <c r="B152" s="1425" t="n"/>
      <c r="C152" s="1425" t="n"/>
      <c r="D152" s="1425" t="n"/>
      <c r="E152" s="1525" t="inlineStr">
        <is>
          <t xml:space="preserve">  This is equity, not a loan. You earn when the business earns.</t>
        </is>
      </c>
      <c r="F152" s="1425" t="n"/>
      <c r="G152" s="1425" t="n"/>
      <c r="H152" s="1425" t="n"/>
      <c r="I152" s="1425" t="n"/>
      <c r="J152" s="1425" t="n"/>
      <c r="K152" s="1425" t="n"/>
      <c r="L152" s="1425" t="n"/>
      <c r="M152" s="1425" t="n"/>
      <c r="N152" s="6" t="n"/>
      <c r="O152" s="6" t="n"/>
    </row>
    <row r="153" ht="21.75" customHeight="1" s="1411">
      <c r="A153" s="1524" t="inlineStr">
        <is>
          <t xml:space="preserve">  ▪  Regulated advice</t>
        </is>
      </c>
      <c r="B153" s="1425" t="n"/>
      <c r="C153" s="1425" t="n"/>
      <c r="D153" s="1425" t="n"/>
      <c r="E153" s="1525" t="inlineStr">
        <is>
          <t xml:space="preserve">  This document is for information only. Take independent financial advice before investing.</t>
        </is>
      </c>
      <c r="F153" s="1425" t="n"/>
      <c r="G153" s="1425" t="n"/>
      <c r="H153" s="1425" t="n"/>
      <c r="I153" s="1425" t="n"/>
      <c r="J153" s="1425" t="n"/>
      <c r="K153" s="1425" t="n"/>
      <c r="L153" s="1425" t="n"/>
      <c r="M153" s="1425" t="n"/>
      <c r="N153" s="6" t="n"/>
      <c r="O153" s="6" t="n"/>
    </row>
    <row r="154" ht="6" customHeight="1" s="1411">
      <c r="A154" s="6" t="n"/>
      <c r="B154" s="6" t="n"/>
      <c r="C154" s="6" t="n"/>
      <c r="D154" s="6" t="n"/>
      <c r="E154" s="6" t="n"/>
      <c r="F154" s="6" t="n"/>
      <c r="G154" s="6" t="n"/>
      <c r="H154" s="6" t="n"/>
      <c r="I154" s="6" t="n"/>
      <c r="J154" s="6" t="n"/>
      <c r="K154" s="6" t="n"/>
      <c r="L154" s="6" t="n"/>
      <c r="M154" s="6" t="n"/>
      <c r="N154" s="6" t="n"/>
      <c r="O154" s="6" t="n"/>
    </row>
    <row r="155" ht="31.5" customHeight="1" s="1411">
      <c r="A155" s="1495" t="inlineStr">
        <is>
          <t xml:space="preserve">  ★  IN SHORT:  You invest £79,000.  You receive 50% ownership.  You earn ~£62,000/year (78.5% cash-on-cash) at base case, paid pro-rata alongside the founder.</t>
        </is>
      </c>
      <c r="B155" s="1433" t="n"/>
      <c r="C155" s="1433" t="n"/>
      <c r="D155" s="1433" t="n"/>
      <c r="E155" s="1433" t="n"/>
      <c r="F155" s="1433" t="n"/>
      <c r="G155" s="1433" t="n"/>
      <c r="H155" s="1433" t="n"/>
      <c r="I155" s="1433" t="n"/>
      <c r="J155" s="1433" t="n"/>
      <c r="K155" s="1433" t="n"/>
      <c r="L155" s="1433" t="n"/>
      <c r="M155" s="1433" t="n"/>
      <c r="N155" s="6" t="n"/>
      <c r="O155" s="6" t="n"/>
    </row>
    <row r="156" ht="7.5" customHeight="1" s="1411">
      <c r="A156" s="6" t="n"/>
      <c r="B156" s="6" t="n"/>
      <c r="C156" s="6" t="n"/>
      <c r="D156" s="6" t="n"/>
      <c r="E156" s="6" t="n"/>
      <c r="F156" s="6" t="n"/>
      <c r="G156" s="6" t="n"/>
      <c r="H156" s="6" t="n"/>
      <c r="I156" s="6" t="n"/>
      <c r="J156" s="6" t="n"/>
      <c r="K156" s="6" t="n"/>
      <c r="L156" s="6" t="n"/>
      <c r="M156" s="6" t="n"/>
      <c r="N156" s="6" t="n"/>
      <c r="O156" s="6" t="n"/>
    </row>
    <row r="157" ht="7.5" customHeight="1" s="1411">
      <c r="A157" s="6" t="n"/>
      <c r="B157" s="6" t="n"/>
      <c r="C157" s="6" t="n"/>
      <c r="D157" s="6" t="n"/>
      <c r="E157" s="6" t="n"/>
      <c r="F157" s="6" t="n"/>
      <c r="G157" s="6" t="n"/>
      <c r="H157" s="6" t="n"/>
      <c r="I157" s="6" t="n"/>
      <c r="J157" s="6" t="n"/>
      <c r="K157" s="6" t="n"/>
      <c r="L157" s="6" t="n"/>
      <c r="M157" s="6" t="n"/>
      <c r="N157" s="6" t="n"/>
      <c r="O157" s="6" t="n"/>
    </row>
    <row r="158" ht="30" customHeight="1" s="1411">
      <c r="A158" s="1497" t="inlineStr">
        <is>
          <t xml:space="preserve">  🛡   CASH RESERVE STRATEGY  —  How the business protects itself (and you)</t>
        </is>
      </c>
      <c r="B158" s="1433" t="n"/>
      <c r="C158" s="1433" t="n"/>
      <c r="D158" s="1433" t="n"/>
      <c r="E158" s="1433" t="n"/>
      <c r="F158" s="1433" t="n"/>
      <c r="G158" s="1433" t="n"/>
      <c r="H158" s="1433" t="n"/>
      <c r="I158" s="1433" t="n"/>
      <c r="J158" s="1433" t="n"/>
      <c r="K158" s="1433" t="n"/>
      <c r="L158" s="1433" t="n"/>
      <c r="M158" s="1433" t="n"/>
      <c r="N158" s="6" t="n"/>
      <c r="O158" s="6" t="n"/>
    </row>
    <row r="159" ht="18" customHeight="1" s="1411">
      <c r="A159" s="1526" t="inlineStr">
        <is>
          <t xml:space="preserve">  Before distributions are paid, the business holds a standing cash reserve equal to 2–3 months of fixed operating costs.  This protects against seasonal dips and ensures investor payments are consistent year to year.</t>
        </is>
      </c>
      <c r="B159" s="1465" t="n"/>
      <c r="C159" s="1465" t="n"/>
      <c r="D159" s="1465" t="n"/>
      <c r="E159" s="1465" t="n"/>
      <c r="F159" s="1465" t="n"/>
      <c r="G159" s="1465" t="n"/>
      <c r="H159" s="1465" t="n"/>
      <c r="I159" s="1465" t="n"/>
      <c r="J159" s="1465" t="n"/>
      <c r="K159" s="1465" t="n"/>
      <c r="L159" s="1465" t="n"/>
      <c r="M159" s="1465" t="n"/>
      <c r="N159" s="6" t="n"/>
      <c r="O159" s="6" t="n"/>
    </row>
    <row r="160" ht="6" customHeight="1" s="1411">
      <c r="A160" s="6" t="n"/>
      <c r="B160" s="6" t="n"/>
      <c r="C160" s="6" t="n"/>
      <c r="D160" s="6" t="n"/>
      <c r="E160" s="6" t="n"/>
      <c r="F160" s="6" t="n"/>
      <c r="G160" s="6" t="n"/>
      <c r="H160" s="6" t="n"/>
      <c r="I160" s="6" t="n"/>
      <c r="J160" s="6" t="n"/>
      <c r="K160" s="6" t="n"/>
      <c r="L160" s="6" t="n"/>
      <c r="M160" s="6" t="n"/>
      <c r="N160" s="6" t="n"/>
      <c r="O160" s="6" t="n"/>
    </row>
    <row r="161" ht="19.5" customHeight="1" s="1411">
      <c r="A161" s="1499" t="inlineStr">
        <is>
          <t xml:space="preserve">  WHAT THE RESERVE IS</t>
        </is>
      </c>
      <c r="B161" s="1460" t="n"/>
      <c r="C161" s="1460" t="n"/>
      <c r="D161" s="1460" t="n"/>
      <c r="E161" s="1443" t="inlineStr">
        <is>
          <t xml:space="preserve">  WHY IT EXISTS</t>
        </is>
      </c>
      <c r="F161" s="1444" t="n"/>
      <c r="G161" s="1444" t="n"/>
      <c r="H161" s="1444" t="n"/>
      <c r="I161" s="1444" t="n"/>
      <c r="J161" s="1527" t="inlineStr">
        <is>
          <t xml:space="preserve">  WHAT IT MEANS FOR YOU</t>
        </is>
      </c>
      <c r="K161" s="1489" t="n"/>
      <c r="L161" s="1489" t="n"/>
      <c r="M161" s="1489" t="n"/>
      <c r="N161" s="6" t="n"/>
      <c r="O161" s="6" t="n"/>
    </row>
    <row r="162" ht="19.5" customHeight="1" s="1411">
      <c r="A162" s="1528" t="inlineStr">
        <is>
          <t xml:space="preserve">  ▪  2–3 months of fixed costs held in cash</t>
        </is>
      </c>
      <c r="B162" s="1529" t="n"/>
      <c r="C162" s="1529" t="n"/>
      <c r="D162" s="1529" t="n"/>
      <c r="E162" s="1530" t="inlineStr">
        <is>
          <t xml:space="preserve">  ▪  Hospitality is seasonal — May to July are thin months</t>
        </is>
      </c>
      <c r="F162" s="1529" t="n"/>
      <c r="G162" s="1529" t="n"/>
      <c r="H162" s="1529" t="n"/>
      <c r="I162" s="1529" t="n"/>
      <c r="J162" s="1531" t="inlineStr">
        <is>
          <t xml:space="preserve">  ▪  Your 8% priority return is UNAFFECTED by the reserve</t>
        </is>
      </c>
      <c r="K162" s="1529" t="n"/>
      <c r="L162" s="1529" t="n"/>
      <c r="M162" s="1529" t="n"/>
      <c r="N162" s="6" t="n"/>
      <c r="O162" s="6" t="n"/>
    </row>
    <row r="163" ht="19.5" customHeight="1" s="1411">
      <c r="A163" s="1532" t="inlineStr">
        <is>
          <t xml:space="preserve">  ▪  Fixed costs include: wages, rent, overheads, salary</t>
        </is>
      </c>
      <c r="B163" s="1529" t="n"/>
      <c r="C163" s="1529" t="n"/>
      <c r="D163" s="1529" t="n"/>
      <c r="E163" s="1533" t="inlineStr">
        <is>
          <t xml:space="preserve">  ▪  February is the lowest cash month in the model</t>
        </is>
      </c>
      <c r="F163" s="1529" t="n"/>
      <c r="G163" s="1529" t="n"/>
      <c r="H163" s="1529" t="n"/>
      <c r="I163" s="1529" t="n"/>
      <c r="J163" s="1534" t="inlineStr">
        <is>
          <t xml:space="preserve">  ▪  Priority returns come before any reserve deduction</t>
        </is>
      </c>
      <c r="K163" s="1529" t="n"/>
      <c r="L163" s="1529" t="n"/>
      <c r="M163" s="1529" t="n"/>
      <c r="N163" s="6" t="n"/>
      <c r="O163" s="6" t="n"/>
    </row>
    <row r="164" ht="19.5" customHeight="1" s="1411">
      <c r="A164" s="1528" t="inlineStr">
        <is>
          <t xml:space="preserve">  ▪  Monthly fixed base: ~£47,000/month</t>
        </is>
      </c>
      <c r="B164" s="1529" t="n"/>
      <c r="C164" s="1529" t="n"/>
      <c r="D164" s="1529" t="n"/>
      <c r="E164" s="1530" t="inlineStr">
        <is>
          <t xml:space="preserve">  ▪  Reserve prevents needing credit lines to pay wages</t>
        </is>
      </c>
      <c r="F164" s="1529" t="n"/>
      <c r="G164" s="1529" t="n"/>
      <c r="H164" s="1529" t="n"/>
      <c r="I164" s="1529" t="n"/>
      <c r="J164" s="1531" t="inlineStr">
        <is>
          <t xml:space="preserve">  ▪  Your equity dividend comes from surplus above reserve</t>
        </is>
      </c>
      <c r="K164" s="1529" t="n"/>
      <c r="L164" s="1529" t="n"/>
      <c r="M164" s="1529" t="n"/>
      <c r="N164" s="6" t="n"/>
      <c r="O164" s="6" t="n"/>
    </row>
    <row r="165" ht="19.5" customHeight="1" s="1411">
      <c r="A165" s="1532" t="inlineStr">
        <is>
          <t xml:space="preserve">  ▪  2-month target: ~£95,000</t>
        </is>
      </c>
      <c r="B165" s="1529" t="n"/>
      <c r="C165" s="1529" t="n"/>
      <c r="D165" s="1529" t="n"/>
      <c r="E165" s="1533" t="inlineStr">
        <is>
          <t xml:space="preserve">  ▪  Protects the business if December underperforms</t>
        </is>
      </c>
      <c r="F165" s="1529" t="n"/>
      <c r="G165" s="1529" t="n"/>
      <c r="H165" s="1529" t="n"/>
      <c r="I165" s="1529" t="n"/>
      <c r="J165" s="1534" t="inlineStr">
        <is>
          <t xml:space="preserve">  ▪  In strong years: reserve is met quickly, full dividend paid</t>
        </is>
      </c>
      <c r="K165" s="1529" t="n"/>
      <c r="L165" s="1529" t="n"/>
      <c r="M165" s="1529" t="n"/>
      <c r="N165" s="6" t="n"/>
      <c r="O165" s="6" t="n"/>
    </row>
    <row r="166" ht="19.5" customHeight="1" s="1411">
      <c r="A166" s="1528" t="inlineStr">
        <is>
          <t xml:space="preserve">  ▪  3-month target: ~£135,000  ←  recommended</t>
        </is>
      </c>
      <c r="B166" s="1529" t="n"/>
      <c r="C166" s="1529" t="n"/>
      <c r="D166" s="1529" t="n"/>
      <c r="E166" s="1530" t="inlineStr">
        <is>
          <t xml:space="preserve">  ▪  Standard practice for single-site hospitality venues</t>
        </is>
      </c>
      <c r="F166" s="1529" t="n"/>
      <c r="G166" s="1529" t="n"/>
      <c r="H166" s="1529" t="n"/>
      <c r="I166" s="1529" t="n"/>
      <c r="J166" s="1531" t="inlineStr">
        <is>
          <t xml:space="preserve">  ▪  In weaker years: dividend may reduce — priority return protected</t>
        </is>
      </c>
      <c r="K166" s="1529" t="n"/>
      <c r="L166" s="1529" t="n"/>
      <c r="M166" s="1529" t="n"/>
      <c r="N166" s="6" t="n"/>
      <c r="O166" s="6" t="n"/>
    </row>
    <row r="167" ht="19.5" customHeight="1" s="1411">
      <c r="A167" s="1532" t="inlineStr">
        <is>
          <t xml:space="preserve">  ▪  Built from December/January surplus trading</t>
        </is>
      </c>
      <c r="B167" s="1529" t="n"/>
      <c r="C167" s="1529" t="n"/>
      <c r="D167" s="1529" t="n"/>
      <c r="E167" s="1533" t="inlineStr">
        <is>
          <t xml:space="preserve">  ▪  Signals financial discipline to investors and landlords</t>
        </is>
      </c>
      <c r="F167" s="1529" t="n"/>
      <c r="G167" s="1529" t="n"/>
      <c r="H167" s="1529" t="n"/>
      <c r="I167" s="1529" t="n"/>
      <c r="J167" s="1534" t="inlineStr">
        <is>
          <t xml:space="preserve">  ▪  Net effect on base case: no reduction to Year 1 returns</t>
        </is>
      </c>
      <c r="K167" s="1529" t="n"/>
      <c r="L167" s="1529" t="n"/>
      <c r="M167" s="1529" t="n"/>
      <c r="N167" s="6" t="n"/>
      <c r="O167" s="6" t="n"/>
    </row>
    <row r="168" ht="6" customHeight="1" s="1411">
      <c r="A168" s="6" t="n"/>
      <c r="B168" s="6" t="n"/>
      <c r="C168" s="6" t="n"/>
      <c r="D168" s="6" t="n"/>
      <c r="E168" s="6" t="n"/>
      <c r="F168" s="6" t="n"/>
      <c r="G168" s="6" t="n"/>
      <c r="H168" s="6" t="n"/>
      <c r="I168" s="6" t="n"/>
      <c r="J168" s="6" t="n"/>
      <c r="K168" s="6" t="n"/>
      <c r="L168" s="6" t="n"/>
      <c r="M168" s="6" t="n"/>
      <c r="N168" s="6" t="n"/>
      <c r="O168" s="6" t="n"/>
    </row>
    <row r="169" ht="19.5" customHeight="1" s="1411">
      <c r="A169" s="1515" t="inlineStr">
        <is>
          <t xml:space="preserve">  RESERVE: LIVE FIGURES (from model)</t>
        </is>
      </c>
      <c r="B169" s="1465" t="n"/>
      <c r="C169" s="1465" t="n"/>
      <c r="D169" s="1465" t="n"/>
      <c r="E169" s="6" t="n"/>
      <c r="F169" s="6" t="n"/>
      <c r="G169" s="6" t="n"/>
      <c r="H169" s="6" t="n"/>
      <c r="I169" s="6" t="n"/>
      <c r="J169" s="6" t="n"/>
      <c r="K169" s="6" t="n"/>
      <c r="L169" s="6" t="n"/>
      <c r="M169" s="6" t="n"/>
      <c r="N169" s="6" t="n"/>
      <c r="O169" s="6" t="n"/>
    </row>
    <row r="170" ht="21.75" customHeight="1" s="1411">
      <c r="A170" s="1535" t="inlineStr">
        <is>
          <t xml:space="preserve">  Monthly fixed cost base</t>
        </is>
      </c>
      <c r="B170" s="1529" t="n"/>
      <c r="C170" s="1529" t="n"/>
      <c r="D170" s="1529" t="n"/>
      <c r="E170" s="1529" t="n"/>
      <c r="F170" s="1536">
        <f>('Base Case Forecast'!N8+'Base Case Forecast'!N9+'Base Case Forecast'!N13+'Base Case Forecast'!B54)/12</f>
        <v/>
      </c>
      <c r="G170" s="1529" t="n"/>
      <c r="H170" s="1537" t="inlineStr">
        <is>
          <t xml:space="preserve">  Wages + fixed OH + rent + salary ÷ 12</t>
        </is>
      </c>
      <c r="I170" s="1529" t="n"/>
      <c r="J170" s="1529" t="n"/>
      <c r="K170" s="1529" t="n"/>
      <c r="L170" s="1529" t="n"/>
      <c r="M170" s="1529" t="n"/>
      <c r="N170" s="6" t="n"/>
      <c r="O170" s="6" t="n"/>
    </row>
    <row r="171" ht="21.75" customHeight="1" s="1411">
      <c r="A171" s="1531" t="inlineStr">
        <is>
          <t xml:space="preserve">  2-month minimum reserve</t>
        </is>
      </c>
      <c r="B171" s="1529" t="n"/>
      <c r="C171" s="1529" t="n"/>
      <c r="D171" s="1529" t="n"/>
      <c r="E171" s="1529" t="n"/>
      <c r="F171" s="1538">
        <f>('Base Case Forecast'!N8+'Base Case Forecast'!N9+'Base Case Forecast'!N13+'Base Case Forecast'!B54)/12*2</f>
        <v/>
      </c>
      <c r="G171" s="1529" t="n"/>
      <c r="H171" s="1537" t="inlineStr">
        <is>
          <t xml:space="preserve">  Minimum cash floor before distributions</t>
        </is>
      </c>
      <c r="I171" s="1529" t="n"/>
      <c r="J171" s="1529" t="n"/>
      <c r="K171" s="1529" t="n"/>
      <c r="L171" s="1529" t="n"/>
      <c r="M171" s="1529" t="n"/>
      <c r="N171" s="6" t="n"/>
      <c r="O171" s="6" t="n"/>
    </row>
    <row r="172" ht="21.75" customHeight="1" s="1411">
      <c r="A172" s="1530" t="inlineStr">
        <is>
          <t xml:space="preserve">  3-month target reserve  ← recommended</t>
        </is>
      </c>
      <c r="B172" s="1529" t="n"/>
      <c r="C172" s="1529" t="n"/>
      <c r="D172" s="1529" t="n"/>
      <c r="E172" s="1529" t="n"/>
      <c r="F172" s="1539">
        <f>('Base Case Forecast'!N8+'Base Case Forecast'!N9+'Base Case Forecast'!N13+'Base Case Forecast'!B54)/12*3</f>
        <v/>
      </c>
      <c r="G172" s="1529" t="n"/>
      <c r="H172" s="1537" t="inlineStr">
        <is>
          <t xml:space="preserve">  Fully funded from December surplus in base case</t>
        </is>
      </c>
      <c r="I172" s="1529" t="n"/>
      <c r="J172" s="1529" t="n"/>
      <c r="K172" s="1529" t="n"/>
      <c r="L172" s="1529" t="n"/>
      <c r="M172" s="1529" t="n"/>
      <c r="N172" s="6" t="n"/>
      <c r="O172" s="6" t="n"/>
    </row>
    <row r="173" ht="21.75" customHeight="1" s="1411">
      <c r="A173" s="1530" t="inlineStr">
        <is>
          <t xml:space="preserve">  Profit after 3-month reserve</t>
        </is>
      </c>
      <c r="B173" s="1529" t="n"/>
      <c r="C173" s="1529" t="n"/>
      <c r="D173" s="1529" t="n"/>
      <c r="E173" s="1529" t="n"/>
      <c r="F173" s="1539">
        <f>MAX('Dividend &amp; Distribution Model'!B14-('Base Case Forecast'!N8+'Base Case Forecast'!N9+'Base Case Forecast'!N13+'Base Case Forecast'!B54)/12*3,0)</f>
        <v/>
      </c>
      <c r="G173" s="1529" t="n"/>
      <c r="H173" s="1537" t="inlineStr">
        <is>
          <t xml:space="preserve">  Fully distributable surplus at base case profit</t>
        </is>
      </c>
      <c r="I173" s="1529" t="n"/>
      <c r="J173" s="1529" t="n"/>
      <c r="K173" s="1529" t="n"/>
      <c r="L173" s="1529" t="n"/>
      <c r="M173" s="1529" t="n"/>
      <c r="N173" s="6" t="n"/>
      <c r="O173" s="6" t="n"/>
    </row>
    <row r="174" ht="6" customHeight="1" s="1411">
      <c r="A174" s="6" t="n"/>
      <c r="B174" s="6" t="n"/>
      <c r="C174" s="6" t="n"/>
      <c r="D174" s="6" t="n"/>
      <c r="E174" s="6" t="n"/>
      <c r="F174" s="6" t="n"/>
      <c r="G174" s="6" t="n"/>
      <c r="H174" s="6" t="n"/>
      <c r="I174" s="6" t="n"/>
      <c r="J174" s="6" t="n"/>
      <c r="K174" s="6" t="n"/>
      <c r="L174" s="6" t="n"/>
      <c r="M174" s="6" t="n"/>
      <c r="N174" s="6" t="n"/>
      <c r="O174" s="6" t="n"/>
    </row>
    <row r="175" ht="27.75" customHeight="1" s="1411">
      <c r="A175" s="1495" t="inlineStr">
        <is>
          <t xml:space="preserve">  ★  IN SHORT:  The business holds 2–3 months of fixed costs (~£95k–£135k) as a standing reserve before dividends are paid.  Your 8% priority return (£12,000) is unaffected.  Your equity dividend is paid from the surplus above the reserve.  At base case, this has no impact on Year 1 investor returns.</t>
        </is>
      </c>
      <c r="B175" s="1433" t="n"/>
      <c r="C175" s="1433" t="n"/>
      <c r="D175" s="1433" t="n"/>
      <c r="E175" s="1433" t="n"/>
      <c r="F175" s="1433" t="n"/>
      <c r="G175" s="1433" t="n"/>
      <c r="H175" s="1433" t="n"/>
      <c r="I175" s="1433" t="n"/>
      <c r="J175" s="1433" t="n"/>
      <c r="K175" s="1433" t="n"/>
      <c r="L175" s="1433" t="n"/>
      <c r="M175" s="1433" t="n"/>
      <c r="N175" s="6" t="n"/>
      <c r="O175" s="6" t="n"/>
    </row>
    <row r="176" ht="15.75" customHeight="1" s="1411">
      <c r="A176" s="6" t="n"/>
      <c r="B176" s="6" t="n"/>
      <c r="C176" s="6" t="n"/>
      <c r="D176" s="6" t="n"/>
      <c r="E176" s="6" t="n"/>
      <c r="F176" s="6" t="n"/>
      <c r="G176" s="6" t="n"/>
      <c r="H176" s="6" t="n"/>
      <c r="I176" s="6" t="n"/>
      <c r="J176" s="6" t="n"/>
      <c r="K176" s="6" t="n"/>
      <c r="L176" s="6" t="n"/>
      <c r="M176" s="6" t="n"/>
    </row>
    <row r="177" ht="15.75" customHeight="1" s="1411">
      <c r="A177" s="6" t="n"/>
      <c r="B177" s="6" t="n"/>
      <c r="C177" s="6" t="n"/>
      <c r="D177" s="6" t="n"/>
      <c r="E177" s="6" t="n"/>
      <c r="F177" s="6" t="n"/>
      <c r="G177" s="6" t="n"/>
      <c r="H177" s="6" t="n"/>
      <c r="I177" s="6" t="n"/>
      <c r="J177" s="6" t="n"/>
      <c r="K177" s="6" t="n"/>
      <c r="L177" s="6" t="n"/>
      <c r="M177" s="6" t="n"/>
    </row>
    <row r="178" ht="15.75" customHeight="1" s="1411">
      <c r="A178" s="6" t="n"/>
      <c r="B178" s="6" t="n"/>
      <c r="C178" s="6" t="n"/>
      <c r="D178" s="6" t="n"/>
      <c r="E178" s="6" t="n"/>
      <c r="F178" s="6" t="n"/>
      <c r="G178" s="6" t="n"/>
      <c r="H178" s="6" t="n"/>
      <c r="I178" s="6" t="n"/>
      <c r="J178" s="6" t="n"/>
      <c r="K178" s="6" t="n"/>
      <c r="L178" s="6" t="n"/>
      <c r="M178" s="6" t="n"/>
    </row>
    <row r="179" ht="15.75" customHeight="1" s="1411">
      <c r="A179" s="6" t="n"/>
      <c r="B179" s="6" t="n"/>
      <c r="C179" s="6" t="n"/>
      <c r="D179" s="6" t="n"/>
      <c r="E179" s="6" t="n"/>
      <c r="F179" s="6" t="n"/>
      <c r="G179" s="6" t="n"/>
      <c r="H179" s="6" t="n"/>
      <c r="I179" s="6" t="n"/>
      <c r="J179" s="6" t="n"/>
      <c r="K179" s="6" t="n"/>
      <c r="L179" s="6" t="n"/>
      <c r="M179" s="6" t="n"/>
    </row>
    <row r="180" ht="15.75" customHeight="1" s="1411">
      <c r="A180" s="6" t="n"/>
      <c r="B180" s="6" t="n"/>
      <c r="C180" s="6" t="n"/>
      <c r="D180" s="6" t="n"/>
      <c r="E180" s="6" t="n"/>
      <c r="F180" s="6" t="n"/>
      <c r="G180" s="6" t="n"/>
      <c r="H180" s="6" t="n"/>
      <c r="I180" s="6" t="n"/>
      <c r="J180" s="6" t="n"/>
      <c r="K180" s="6" t="n"/>
      <c r="L180" s="6" t="n"/>
      <c r="M180" s="6" t="n"/>
    </row>
    <row r="181" ht="15.75" customHeight="1" s="1411">
      <c r="A181" s="6" t="n"/>
      <c r="B181" s="6" t="n"/>
      <c r="C181" s="6" t="n"/>
      <c r="D181" s="6" t="n"/>
      <c r="E181" s="6" t="n"/>
      <c r="F181" s="6" t="n"/>
      <c r="G181" s="6" t="n"/>
      <c r="H181" s="6" t="n"/>
      <c r="I181" s="6" t="n"/>
      <c r="J181" s="6" t="n"/>
      <c r="K181" s="6" t="n"/>
      <c r="L181" s="6" t="n"/>
      <c r="M181" s="6" t="n"/>
    </row>
    <row r="182" ht="15.75" customHeight="1" s="1411">
      <c r="A182" s="6" t="n"/>
      <c r="B182" s="6" t="n"/>
      <c r="C182" s="6" t="n"/>
      <c r="D182" s="6" t="n"/>
      <c r="E182" s="6" t="n"/>
      <c r="F182" s="6" t="n"/>
      <c r="G182" s="6" t="n"/>
      <c r="H182" s="6" t="n"/>
      <c r="I182" s="6" t="n"/>
      <c r="J182" s="6" t="n"/>
      <c r="K182" s="6" t="n"/>
      <c r="L182" s="6" t="n"/>
      <c r="M182" s="6" t="n"/>
    </row>
    <row r="183" ht="15.75" customHeight="1" s="1411">
      <c r="A183" s="6" t="n"/>
      <c r="B183" s="6" t="n"/>
      <c r="C183" s="6" t="n"/>
      <c r="D183" s="6" t="n"/>
      <c r="E183" s="6" t="n"/>
      <c r="F183" s="6" t="n"/>
      <c r="G183" s="6" t="n"/>
      <c r="H183" s="6" t="n"/>
      <c r="I183" s="6" t="n"/>
      <c r="J183" s="6" t="n"/>
      <c r="K183" s="6" t="n"/>
      <c r="L183" s="6" t="n"/>
      <c r="M183" s="6" t="n"/>
    </row>
    <row r="184" ht="15.75" customHeight="1" s="1411">
      <c r="A184" s="6" t="n"/>
      <c r="B184" s="6" t="n"/>
      <c r="C184" s="6" t="n"/>
      <c r="D184" s="6" t="n"/>
      <c r="E184" s="6" t="n"/>
      <c r="F184" s="6" t="n"/>
      <c r="G184" s="6" t="n"/>
      <c r="H184" s="6" t="n"/>
      <c r="I184" s="6" t="n"/>
      <c r="J184" s="6" t="n"/>
      <c r="K184" s="6" t="n"/>
      <c r="L184" s="6" t="n"/>
      <c r="M184" s="6" t="n"/>
    </row>
    <row r="185" ht="15.75" customHeight="1" s="1411">
      <c r="A185" s="6" t="n"/>
      <c r="B185" s="6" t="n"/>
      <c r="C185" s="6" t="n"/>
      <c r="D185" s="6" t="n"/>
      <c r="E185" s="6" t="n"/>
      <c r="F185" s="6" t="n"/>
      <c r="G185" s="6" t="n"/>
      <c r="H185" s="6" t="n"/>
      <c r="I185" s="6" t="n"/>
      <c r="J185" s="6" t="n"/>
      <c r="K185" s="6" t="n"/>
      <c r="L185" s="6" t="n"/>
      <c r="M185" s="6" t="n"/>
    </row>
    <row r="186" ht="15.75" customHeight="1" s="1411">
      <c r="A186" s="6" t="n"/>
      <c r="B186" s="6" t="n"/>
      <c r="C186" s="6" t="n"/>
      <c r="D186" s="6" t="n"/>
      <c r="E186" s="6" t="n"/>
      <c r="F186" s="6" t="n"/>
      <c r="G186" s="6" t="n"/>
      <c r="H186" s="6" t="n"/>
      <c r="I186" s="6" t="n"/>
      <c r="J186" s="6" t="n"/>
      <c r="K186" s="6" t="n"/>
      <c r="L186" s="6" t="n"/>
      <c r="M186" s="6" t="n"/>
    </row>
    <row r="187" ht="15.75" customHeight="1" s="1411">
      <c r="A187" s="6" t="n"/>
      <c r="B187" s="6" t="n"/>
      <c r="C187" s="6" t="n"/>
      <c r="D187" s="6" t="n"/>
      <c r="E187" s="6" t="n"/>
      <c r="F187" s="6" t="n"/>
      <c r="G187" s="6" t="n"/>
      <c r="H187" s="6" t="n"/>
      <c r="I187" s="6" t="n"/>
      <c r="J187" s="6" t="n"/>
      <c r="K187" s="6" t="n"/>
      <c r="L187" s="6" t="n"/>
      <c r="M187" s="6" t="n"/>
    </row>
    <row r="188" ht="15.75" customHeight="1" s="1411">
      <c r="A188" s="6" t="n"/>
      <c r="B188" s="6" t="n"/>
      <c r="C188" s="6" t="n"/>
      <c r="D188" s="6" t="n"/>
      <c r="E188" s="6" t="n"/>
      <c r="F188" s="6" t="n"/>
      <c r="G188" s="6" t="n"/>
      <c r="H188" s="6" t="n"/>
      <c r="I188" s="6" t="n"/>
      <c r="J188" s="6" t="n"/>
      <c r="K188" s="6" t="n"/>
      <c r="L188" s="6" t="n"/>
      <c r="M188" s="6" t="n"/>
    </row>
    <row r="189" ht="15.75" customHeight="1" s="1411">
      <c r="A189" s="6" t="n"/>
      <c r="B189" s="6" t="n"/>
      <c r="C189" s="6" t="n"/>
      <c r="D189" s="6" t="n"/>
      <c r="E189" s="6" t="n"/>
      <c r="F189" s="6" t="n"/>
      <c r="G189" s="6" t="n"/>
      <c r="H189" s="6" t="n"/>
      <c r="I189" s="6" t="n"/>
      <c r="J189" s="6" t="n"/>
      <c r="K189" s="6" t="n"/>
      <c r="L189" s="6" t="n"/>
      <c r="M189" s="6" t="n"/>
    </row>
    <row r="190" ht="15.75" customHeight="1" s="1411">
      <c r="A190" s="6" t="n"/>
      <c r="B190" s="6" t="n"/>
      <c r="C190" s="6" t="n"/>
      <c r="D190" s="6" t="n"/>
      <c r="E190" s="6" t="n"/>
      <c r="F190" s="6" t="n"/>
      <c r="G190" s="6" t="n"/>
      <c r="H190" s="6" t="n"/>
      <c r="I190" s="6" t="n"/>
      <c r="J190" s="6" t="n"/>
      <c r="K190" s="6" t="n"/>
      <c r="L190" s="6" t="n"/>
      <c r="M190" s="6" t="n"/>
    </row>
    <row r="191" ht="15.75" customHeight="1" s="1411">
      <c r="A191" s="6" t="n"/>
      <c r="B191" s="6" t="n"/>
      <c r="C191" s="6" t="n"/>
      <c r="D191" s="6" t="n"/>
      <c r="E191" s="6" t="n"/>
      <c r="F191" s="6" t="n"/>
      <c r="G191" s="6" t="n"/>
      <c r="H191" s="6" t="n"/>
      <c r="I191" s="6" t="n"/>
      <c r="J191" s="6" t="n"/>
      <c r="K191" s="6" t="n"/>
      <c r="L191" s="6" t="n"/>
      <c r="M191" s="6" t="n"/>
    </row>
    <row r="192" ht="15.75" customHeight="1" s="1411">
      <c r="A192" s="6" t="n"/>
      <c r="B192" s="6" t="n"/>
      <c r="C192" s="6" t="n"/>
      <c r="D192" s="6" t="n"/>
      <c r="E192" s="6" t="n"/>
      <c r="F192" s="6" t="n"/>
      <c r="G192" s="6" t="n"/>
      <c r="H192" s="6" t="n"/>
      <c r="I192" s="6" t="n"/>
      <c r="J192" s="6" t="n"/>
      <c r="K192" s="6" t="n"/>
      <c r="L192" s="6" t="n"/>
      <c r="M192" s="6" t="n"/>
    </row>
    <row r="193" ht="15.75" customHeight="1" s="1411">
      <c r="A193" s="6" t="n"/>
      <c r="B193" s="6" t="n"/>
      <c r="C193" s="6" t="n"/>
      <c r="D193" s="6" t="n"/>
      <c r="E193" s="6" t="n"/>
      <c r="F193" s="6" t="n"/>
      <c r="G193" s="6" t="n"/>
      <c r="H193" s="6" t="n"/>
      <c r="I193" s="6" t="n"/>
      <c r="J193" s="6" t="n"/>
      <c r="K193" s="6" t="n"/>
      <c r="L193" s="6" t="n"/>
      <c r="M193" s="6" t="n"/>
    </row>
    <row r="194" ht="15.75" customHeight="1" s="1411">
      <c r="A194" s="6" t="n"/>
      <c r="B194" s="6" t="n"/>
      <c r="C194" s="6" t="n"/>
      <c r="D194" s="6" t="n"/>
      <c r="E194" s="6" t="n"/>
      <c r="F194" s="6" t="n"/>
      <c r="G194" s="6" t="n"/>
      <c r="H194" s="6" t="n"/>
      <c r="I194" s="6" t="n"/>
      <c r="J194" s="6" t="n"/>
      <c r="K194" s="6" t="n"/>
      <c r="L194" s="6" t="n"/>
      <c r="M194" s="6" t="n"/>
    </row>
    <row r="195" ht="15.75" customHeight="1" s="1411">
      <c r="A195" s="6" t="n"/>
      <c r="B195" s="6" t="n"/>
      <c r="C195" s="6" t="n"/>
      <c r="D195" s="6" t="n"/>
      <c r="E195" s="6" t="n"/>
      <c r="F195" s="6" t="n"/>
      <c r="G195" s="6" t="n"/>
      <c r="H195" s="6" t="n"/>
      <c r="I195" s="6" t="n"/>
      <c r="J195" s="6" t="n"/>
      <c r="K195" s="6" t="n"/>
      <c r="L195" s="6" t="n"/>
      <c r="M195" s="6" t="n"/>
    </row>
    <row r="196" ht="15.75" customHeight="1" s="1411">
      <c r="A196" s="6" t="n"/>
      <c r="B196" s="6" t="n"/>
      <c r="C196" s="6" t="n"/>
      <c r="D196" s="6" t="n"/>
      <c r="E196" s="6" t="n"/>
      <c r="F196" s="6" t="n"/>
      <c r="G196" s="6" t="n"/>
      <c r="H196" s="6" t="n"/>
      <c r="I196" s="6" t="n"/>
      <c r="J196" s="6" t="n"/>
      <c r="K196" s="6" t="n"/>
      <c r="L196" s="6" t="n"/>
      <c r="M196" s="6" t="n"/>
    </row>
    <row r="197" ht="15.75" customHeight="1" s="1411">
      <c r="A197" s="6" t="n"/>
      <c r="B197" s="6" t="n"/>
      <c r="C197" s="6" t="n"/>
      <c r="D197" s="6" t="n"/>
      <c r="E197" s="6" t="n"/>
      <c r="F197" s="6" t="n"/>
      <c r="G197" s="6" t="n"/>
      <c r="H197" s="6" t="n"/>
      <c r="I197" s="6" t="n"/>
      <c r="J197" s="6" t="n"/>
      <c r="K197" s="6" t="n"/>
      <c r="L197" s="6" t="n"/>
      <c r="M197" s="6" t="n"/>
    </row>
    <row r="198" ht="15.75" customHeight="1" s="1411">
      <c r="A198" s="6" t="n"/>
      <c r="B198" s="6" t="n"/>
      <c r="C198" s="6" t="n"/>
      <c r="D198" s="6" t="n"/>
      <c r="E198" s="6" t="n"/>
      <c r="F198" s="6" t="n"/>
      <c r="G198" s="6" t="n"/>
      <c r="H198" s="6" t="n"/>
      <c r="I198" s="6" t="n"/>
      <c r="J198" s="6" t="n"/>
      <c r="K198" s="6" t="n"/>
      <c r="L198" s="6" t="n"/>
      <c r="M198" s="6" t="n"/>
    </row>
    <row r="199" ht="15.75" customHeight="1" s="1411">
      <c r="A199" s="6" t="n"/>
      <c r="B199" s="6" t="n"/>
      <c r="C199" s="6" t="n"/>
      <c r="D199" s="6" t="n"/>
      <c r="E199" s="6" t="n"/>
      <c r="F199" s="6" t="n"/>
      <c r="G199" s="6" t="n"/>
      <c r="H199" s="6" t="n"/>
      <c r="I199" s="6" t="n"/>
      <c r="J199" s="6" t="n"/>
      <c r="K199" s="6" t="n"/>
      <c r="L199" s="6" t="n"/>
      <c r="M199" s="6" t="n"/>
    </row>
    <row r="200" ht="15.75" customHeight="1" s="1411">
      <c r="A200" s="6" t="n"/>
      <c r="B200" s="6" t="n"/>
      <c r="C200" s="6" t="n"/>
      <c r="D200" s="6" t="n"/>
      <c r="E200" s="6" t="n"/>
      <c r="F200" s="6" t="n"/>
      <c r="G200" s="6" t="n"/>
      <c r="H200" s="6" t="n"/>
      <c r="I200" s="6" t="n"/>
      <c r="J200" s="6" t="n"/>
      <c r="K200" s="6" t="n"/>
      <c r="L200" s="6" t="n"/>
      <c r="M200" s="6" t="n"/>
    </row>
    <row r="201" ht="15.75" customHeight="1" s="1411">
      <c r="A201" s="6" t="n"/>
      <c r="B201" s="6" t="n"/>
      <c r="C201" s="6" t="n"/>
      <c r="D201" s="6" t="n"/>
      <c r="E201" s="6" t="n"/>
      <c r="F201" s="6" t="n"/>
      <c r="G201" s="6" t="n"/>
      <c r="H201" s="6" t="n"/>
      <c r="I201" s="6" t="n"/>
      <c r="J201" s="6" t="n"/>
      <c r="K201" s="6" t="n"/>
      <c r="L201" s="6" t="n"/>
      <c r="M201" s="6" t="n"/>
    </row>
    <row r="202" ht="15.75" customHeight="1" s="1411">
      <c r="A202" s="6" t="n"/>
      <c r="B202" s="6" t="n"/>
      <c r="C202" s="6" t="n"/>
      <c r="D202" s="6" t="n"/>
      <c r="E202" s="6" t="n"/>
      <c r="F202" s="6" t="n"/>
      <c r="G202" s="6" t="n"/>
      <c r="H202" s="6" t="n"/>
      <c r="I202" s="6" t="n"/>
      <c r="J202" s="6" t="n"/>
      <c r="K202" s="6" t="n"/>
      <c r="L202" s="6" t="n"/>
      <c r="M202" s="6" t="n"/>
    </row>
    <row r="203" ht="15.75" customHeight="1" s="1411">
      <c r="A203" s="6" t="n"/>
      <c r="B203" s="6" t="n"/>
      <c r="C203" s="6" t="n"/>
      <c r="D203" s="6" t="n"/>
      <c r="E203" s="6" t="n"/>
      <c r="F203" s="6" t="n"/>
      <c r="G203" s="6" t="n"/>
      <c r="H203" s="6" t="n"/>
      <c r="I203" s="6" t="n"/>
      <c r="J203" s="6" t="n"/>
      <c r="K203" s="6" t="n"/>
      <c r="L203" s="6" t="n"/>
      <c r="M203" s="6" t="n"/>
    </row>
    <row r="204" ht="15.75" customHeight="1" s="1411">
      <c r="A204" s="6" t="n"/>
      <c r="B204" s="6" t="n"/>
      <c r="C204" s="6" t="n"/>
      <c r="D204" s="6" t="n"/>
      <c r="E204" s="6" t="n"/>
      <c r="F204" s="6" t="n"/>
      <c r="G204" s="6" t="n"/>
      <c r="H204" s="6" t="n"/>
      <c r="I204" s="6" t="n"/>
      <c r="J204" s="6" t="n"/>
      <c r="K204" s="6" t="n"/>
      <c r="L204" s="6" t="n"/>
      <c r="M204" s="6" t="n"/>
    </row>
    <row r="205" ht="15.75" customHeight="1" s="1411">
      <c r="A205" s="6" t="n"/>
      <c r="B205" s="6" t="n"/>
      <c r="C205" s="6" t="n"/>
      <c r="D205" s="6" t="n"/>
      <c r="E205" s="6" t="n"/>
      <c r="F205" s="6" t="n"/>
      <c r="G205" s="6" t="n"/>
      <c r="H205" s="6" t="n"/>
      <c r="I205" s="6" t="n"/>
      <c r="J205" s="6" t="n"/>
      <c r="K205" s="6" t="n"/>
      <c r="L205" s="6" t="n"/>
      <c r="M205" s="6" t="n"/>
    </row>
    <row r="206" ht="15.75" customHeight="1" s="1411">
      <c r="A206" s="6" t="n"/>
      <c r="B206" s="6" t="n"/>
      <c r="C206" s="6" t="n"/>
      <c r="D206" s="6" t="n"/>
      <c r="E206" s="6" t="n"/>
      <c r="F206" s="6" t="n"/>
      <c r="G206" s="6" t="n"/>
      <c r="H206" s="6" t="n"/>
      <c r="I206" s="6" t="n"/>
      <c r="J206" s="6" t="n"/>
      <c r="K206" s="6" t="n"/>
      <c r="L206" s="6" t="n"/>
      <c r="M206" s="6" t="n"/>
    </row>
    <row r="207" ht="15.75" customHeight="1" s="1411">
      <c r="A207" s="6" t="n"/>
      <c r="B207" s="6" t="n"/>
      <c r="C207" s="6" t="n"/>
      <c r="D207" s="6" t="n"/>
      <c r="E207" s="6" t="n"/>
      <c r="F207" s="6" t="n"/>
      <c r="G207" s="6" t="n"/>
      <c r="H207" s="6" t="n"/>
      <c r="I207" s="6" t="n"/>
      <c r="J207" s="6" t="n"/>
      <c r="K207" s="6" t="n"/>
      <c r="L207" s="6" t="n"/>
      <c r="M207" s="6" t="n"/>
    </row>
    <row r="208" ht="15.75" customHeight="1" s="1411">
      <c r="A208" s="6" t="n"/>
      <c r="B208" s="6" t="n"/>
      <c r="C208" s="6" t="n"/>
      <c r="D208" s="6" t="n"/>
      <c r="E208" s="6" t="n"/>
      <c r="F208" s="6" t="n"/>
      <c r="G208" s="6" t="n"/>
      <c r="H208" s="6" t="n"/>
      <c r="I208" s="6" t="n"/>
      <c r="J208" s="6" t="n"/>
      <c r="K208" s="6" t="n"/>
      <c r="L208" s="6" t="n"/>
      <c r="M208" s="6" t="n"/>
    </row>
    <row r="209" ht="15.75" customHeight="1" s="1411">
      <c r="A209" s="6" t="n"/>
      <c r="B209" s="6" t="n"/>
      <c r="C209" s="6" t="n"/>
      <c r="D209" s="6" t="n"/>
      <c r="E209" s="6" t="n"/>
      <c r="F209" s="6" t="n"/>
      <c r="G209" s="6" t="n"/>
      <c r="H209" s="6" t="n"/>
      <c r="I209" s="6" t="n"/>
      <c r="J209" s="6" t="n"/>
      <c r="K209" s="6" t="n"/>
      <c r="L209" s="6" t="n"/>
      <c r="M209" s="6" t="n"/>
    </row>
    <row r="210" ht="15.75" customHeight="1" s="1411">
      <c r="A210" s="6" t="n"/>
      <c r="B210" s="6" t="n"/>
      <c r="C210" s="6" t="n"/>
      <c r="D210" s="6" t="n"/>
      <c r="E210" s="6" t="n"/>
      <c r="F210" s="6" t="n"/>
      <c r="G210" s="6" t="n"/>
      <c r="H210" s="6" t="n"/>
      <c r="I210" s="6" t="n"/>
      <c r="J210" s="6" t="n"/>
      <c r="K210" s="6" t="n"/>
      <c r="L210" s="6" t="n"/>
      <c r="M210" s="6" t="n"/>
    </row>
    <row r="211" ht="15.75" customHeight="1" s="1411">
      <c r="A211" s="6" t="n"/>
      <c r="B211" s="6" t="n"/>
      <c r="C211" s="6" t="n"/>
      <c r="D211" s="6" t="n"/>
      <c r="E211" s="6" t="n"/>
      <c r="F211" s="6" t="n"/>
      <c r="G211" s="6" t="n"/>
      <c r="H211" s="6" t="n"/>
      <c r="I211" s="6" t="n"/>
      <c r="J211" s="6" t="n"/>
      <c r="K211" s="6" t="n"/>
      <c r="L211" s="6" t="n"/>
      <c r="M211" s="6" t="n"/>
    </row>
    <row r="212" ht="15.75" customHeight="1" s="1411">
      <c r="A212" s="6" t="n"/>
      <c r="B212" s="6" t="n"/>
      <c r="C212" s="6" t="n"/>
      <c r="D212" s="6" t="n"/>
      <c r="E212" s="6" t="n"/>
      <c r="F212" s="6" t="n"/>
      <c r="G212" s="6" t="n"/>
      <c r="H212" s="6" t="n"/>
      <c r="I212" s="6" t="n"/>
      <c r="J212" s="6" t="n"/>
      <c r="K212" s="6" t="n"/>
      <c r="L212" s="6" t="n"/>
      <c r="M212" s="6" t="n"/>
    </row>
    <row r="213" ht="15.75" customHeight="1" s="1411">
      <c r="A213" s="6" t="n"/>
      <c r="B213" s="6" t="n"/>
      <c r="C213" s="6" t="n"/>
      <c r="D213" s="6" t="n"/>
      <c r="E213" s="6" t="n"/>
      <c r="F213" s="6" t="n"/>
      <c r="G213" s="6" t="n"/>
      <c r="H213" s="6" t="n"/>
      <c r="I213" s="6" t="n"/>
      <c r="J213" s="6" t="n"/>
      <c r="K213" s="6" t="n"/>
      <c r="L213" s="6" t="n"/>
      <c r="M213" s="6" t="n"/>
    </row>
    <row r="214" ht="15.75" customHeight="1" s="1411">
      <c r="A214" s="6" t="n"/>
      <c r="B214" s="6" t="n"/>
      <c r="C214" s="6" t="n"/>
      <c r="D214" s="6" t="n"/>
      <c r="E214" s="6" t="n"/>
      <c r="F214" s="6" t="n"/>
      <c r="G214" s="6" t="n"/>
      <c r="H214" s="6" t="n"/>
      <c r="I214" s="6" t="n"/>
      <c r="J214" s="6" t="n"/>
      <c r="K214" s="6" t="n"/>
      <c r="L214" s="6" t="n"/>
      <c r="M214" s="6" t="n"/>
    </row>
    <row r="215" ht="15.75" customHeight="1" s="1411">
      <c r="A215" s="6" t="n"/>
      <c r="B215" s="6" t="n"/>
      <c r="C215" s="6" t="n"/>
      <c r="D215" s="6" t="n"/>
      <c r="E215" s="6" t="n"/>
      <c r="F215" s="6" t="n"/>
      <c r="G215" s="6" t="n"/>
      <c r="H215" s="6" t="n"/>
      <c r="I215" s="6" t="n"/>
      <c r="J215" s="6" t="n"/>
      <c r="K215" s="6" t="n"/>
      <c r="L215" s="6" t="n"/>
      <c r="M215" s="6" t="n"/>
    </row>
    <row r="216" ht="15.75" customHeight="1" s="1411">
      <c r="A216" s="6" t="n"/>
      <c r="B216" s="6" t="n"/>
      <c r="C216" s="6" t="n"/>
      <c r="D216" s="6" t="n"/>
      <c r="E216" s="6" t="n"/>
      <c r="F216" s="6" t="n"/>
      <c r="G216" s="6" t="n"/>
      <c r="H216" s="6" t="n"/>
      <c r="I216" s="6" t="n"/>
      <c r="J216" s="6" t="n"/>
      <c r="K216" s="6" t="n"/>
      <c r="L216" s="6" t="n"/>
      <c r="M216" s="6" t="n"/>
    </row>
    <row r="217" ht="15.75" customHeight="1" s="1411">
      <c r="A217" s="6" t="n"/>
      <c r="B217" s="6" t="n"/>
      <c r="C217" s="6" t="n"/>
      <c r="D217" s="6" t="n"/>
      <c r="E217" s="6" t="n"/>
      <c r="F217" s="6" t="n"/>
      <c r="G217" s="6" t="n"/>
      <c r="H217" s="6" t="n"/>
      <c r="I217" s="6" t="n"/>
      <c r="J217" s="6" t="n"/>
      <c r="K217" s="6" t="n"/>
      <c r="L217" s="6" t="n"/>
      <c r="M217" s="6" t="n"/>
    </row>
    <row r="218" ht="15.75" customHeight="1" s="1411">
      <c r="A218" s="6" t="n"/>
      <c r="B218" s="6" t="n"/>
      <c r="C218" s="6" t="n"/>
      <c r="D218" s="6" t="n"/>
      <c r="E218" s="6" t="n"/>
      <c r="F218" s="6" t="n"/>
      <c r="G218" s="6" t="n"/>
      <c r="H218" s="6" t="n"/>
      <c r="I218" s="6" t="n"/>
      <c r="J218" s="6" t="n"/>
      <c r="K218" s="6" t="n"/>
      <c r="L218" s="6" t="n"/>
      <c r="M218" s="6" t="n"/>
    </row>
    <row r="219" ht="15.75" customHeight="1" s="1411">
      <c r="A219" s="6" t="n"/>
      <c r="B219" s="6" t="n"/>
      <c r="C219" s="6" t="n"/>
      <c r="D219" s="6" t="n"/>
      <c r="E219" s="6" t="n"/>
      <c r="F219" s="6" t="n"/>
      <c r="G219" s="6" t="n"/>
      <c r="H219" s="6" t="n"/>
      <c r="I219" s="6" t="n"/>
      <c r="J219" s="6" t="n"/>
      <c r="K219" s="6" t="n"/>
      <c r="L219" s="6" t="n"/>
      <c r="M219" s="6" t="n"/>
    </row>
    <row r="220" ht="15.75" customHeight="1" s="1411">
      <c r="A220" s="6" t="n"/>
      <c r="B220" s="6" t="n"/>
      <c r="C220" s="6" t="n"/>
      <c r="D220" s="6" t="n"/>
      <c r="E220" s="6" t="n"/>
      <c r="F220" s="6" t="n"/>
      <c r="G220" s="6" t="n"/>
      <c r="H220" s="6" t="n"/>
      <c r="I220" s="6" t="n"/>
      <c r="J220" s="6" t="n"/>
      <c r="K220" s="6" t="n"/>
      <c r="L220" s="6" t="n"/>
      <c r="M220" s="6" t="n"/>
    </row>
    <row r="221" ht="15.75" customHeight="1" s="1411">
      <c r="A221" s="6" t="n"/>
      <c r="B221" s="6" t="n"/>
      <c r="C221" s="6" t="n"/>
      <c r="D221" s="6" t="n"/>
      <c r="E221" s="6" t="n"/>
      <c r="F221" s="6" t="n"/>
      <c r="G221" s="6" t="n"/>
      <c r="H221" s="6" t="n"/>
      <c r="I221" s="6" t="n"/>
      <c r="J221" s="6" t="n"/>
      <c r="K221" s="6" t="n"/>
      <c r="L221" s="6" t="n"/>
      <c r="M221" s="6" t="n"/>
    </row>
    <row r="222" ht="15.75" customHeight="1" s="1411">
      <c r="A222" s="6" t="n"/>
      <c r="B222" s="6" t="n"/>
      <c r="C222" s="6" t="n"/>
      <c r="D222" s="6" t="n"/>
      <c r="E222" s="6" t="n"/>
      <c r="F222" s="6" t="n"/>
      <c r="G222" s="6" t="n"/>
      <c r="H222" s="6" t="n"/>
      <c r="I222" s="6" t="n"/>
      <c r="J222" s="6" t="n"/>
      <c r="K222" s="6" t="n"/>
      <c r="L222" s="6" t="n"/>
      <c r="M222" s="6" t="n"/>
    </row>
    <row r="223" ht="15.75" customHeight="1" s="1411">
      <c r="A223" s="6" t="n"/>
      <c r="B223" s="6" t="n"/>
      <c r="C223" s="6" t="n"/>
      <c r="D223" s="6" t="n"/>
      <c r="E223" s="6" t="n"/>
      <c r="F223" s="6" t="n"/>
      <c r="G223" s="6" t="n"/>
      <c r="H223" s="6" t="n"/>
      <c r="I223" s="6" t="n"/>
      <c r="J223" s="6" t="n"/>
      <c r="K223" s="6" t="n"/>
      <c r="L223" s="6" t="n"/>
      <c r="M223" s="6" t="n"/>
    </row>
    <row r="224" ht="15.75" customHeight="1" s="1411">
      <c r="A224" s="6" t="n"/>
      <c r="B224" s="6" t="n"/>
      <c r="C224" s="6" t="n"/>
      <c r="D224" s="6" t="n"/>
      <c r="E224" s="6" t="n"/>
      <c r="F224" s="6" t="n"/>
      <c r="G224" s="6" t="n"/>
      <c r="H224" s="6" t="n"/>
      <c r="I224" s="6" t="n"/>
      <c r="J224" s="6" t="n"/>
      <c r="K224" s="6" t="n"/>
      <c r="L224" s="6" t="n"/>
      <c r="M224" s="6" t="n"/>
    </row>
    <row r="225" ht="15.75" customHeight="1" s="1411">
      <c r="A225" s="6" t="n"/>
      <c r="B225" s="6" t="n"/>
      <c r="C225" s="6" t="n"/>
      <c r="D225" s="6" t="n"/>
      <c r="E225" s="6" t="n"/>
      <c r="F225" s="6" t="n"/>
      <c r="G225" s="6" t="n"/>
      <c r="H225" s="6" t="n"/>
      <c r="I225" s="6" t="n"/>
      <c r="J225" s="6" t="n"/>
      <c r="K225" s="6" t="n"/>
      <c r="L225" s="6" t="n"/>
      <c r="M225" s="6" t="n"/>
    </row>
    <row r="226" ht="15.75" customHeight="1" s="1411">
      <c r="A226" s="6" t="n"/>
      <c r="B226" s="6" t="n"/>
      <c r="C226" s="6" t="n"/>
      <c r="D226" s="6" t="n"/>
      <c r="E226" s="6" t="n"/>
      <c r="F226" s="6" t="n"/>
      <c r="G226" s="6" t="n"/>
      <c r="H226" s="6" t="n"/>
      <c r="I226" s="6" t="n"/>
      <c r="J226" s="6" t="n"/>
      <c r="K226" s="6" t="n"/>
      <c r="L226" s="6" t="n"/>
      <c r="M226" s="6" t="n"/>
    </row>
    <row r="227" ht="15.75" customHeight="1" s="1411">
      <c r="A227" s="6" t="n"/>
      <c r="B227" s="6" t="n"/>
      <c r="C227" s="6" t="n"/>
      <c r="D227" s="6" t="n"/>
      <c r="E227" s="6" t="n"/>
      <c r="F227" s="6" t="n"/>
      <c r="G227" s="6" t="n"/>
      <c r="H227" s="6" t="n"/>
      <c r="I227" s="6" t="n"/>
      <c r="J227" s="6" t="n"/>
      <c r="K227" s="6" t="n"/>
      <c r="L227" s="6" t="n"/>
      <c r="M227" s="6" t="n"/>
    </row>
    <row r="228" ht="15.75" customHeight="1" s="1411">
      <c r="A228" s="6" t="n"/>
      <c r="B228" s="6" t="n"/>
      <c r="C228" s="6" t="n"/>
      <c r="D228" s="6" t="n"/>
      <c r="E228" s="6" t="n"/>
      <c r="F228" s="6" t="n"/>
      <c r="G228" s="6" t="n"/>
      <c r="H228" s="6" t="n"/>
      <c r="I228" s="6" t="n"/>
      <c r="J228" s="6" t="n"/>
      <c r="K228" s="6" t="n"/>
      <c r="L228" s="6" t="n"/>
      <c r="M228" s="6" t="n"/>
    </row>
    <row r="229" ht="15.75" customHeight="1" s="1411">
      <c r="A229" s="6" t="n"/>
      <c r="B229" s="6" t="n"/>
      <c r="C229" s="6" t="n"/>
      <c r="D229" s="6" t="n"/>
      <c r="E229" s="6" t="n"/>
      <c r="F229" s="6" t="n"/>
      <c r="G229" s="6" t="n"/>
      <c r="H229" s="6" t="n"/>
      <c r="I229" s="6" t="n"/>
      <c r="J229" s="6" t="n"/>
      <c r="K229" s="6" t="n"/>
      <c r="L229" s="6" t="n"/>
      <c r="M229" s="6" t="n"/>
    </row>
    <row r="230" ht="15.75" customHeight="1" s="1411">
      <c r="A230" s="6" t="n"/>
      <c r="B230" s="6" t="n"/>
      <c r="C230" s="6" t="n"/>
      <c r="D230" s="6" t="n"/>
      <c r="E230" s="6" t="n"/>
      <c r="F230" s="6" t="n"/>
      <c r="G230" s="6" t="n"/>
      <c r="H230" s="6" t="n"/>
      <c r="I230" s="6" t="n"/>
      <c r="J230" s="6" t="n"/>
      <c r="K230" s="6" t="n"/>
      <c r="L230" s="6" t="n"/>
      <c r="M230" s="6" t="n"/>
    </row>
    <row r="231" ht="15.75" customHeight="1" s="1411">
      <c r="A231" s="6" t="n"/>
      <c r="B231" s="6" t="n"/>
      <c r="C231" s="6" t="n"/>
      <c r="D231" s="6" t="n"/>
      <c r="E231" s="6" t="n"/>
      <c r="F231" s="6" t="n"/>
      <c r="G231" s="6" t="n"/>
      <c r="H231" s="6" t="n"/>
      <c r="I231" s="6" t="n"/>
      <c r="J231" s="6" t="n"/>
      <c r="K231" s="6" t="n"/>
      <c r="L231" s="6" t="n"/>
      <c r="M231" s="6" t="n"/>
    </row>
    <row r="232" ht="15.75" customHeight="1" s="1411">
      <c r="A232" s="6" t="n"/>
      <c r="B232" s="6" t="n"/>
      <c r="C232" s="6" t="n"/>
      <c r="D232" s="6" t="n"/>
      <c r="E232" s="6" t="n"/>
      <c r="F232" s="6" t="n"/>
      <c r="G232" s="6" t="n"/>
      <c r="H232" s="6" t="n"/>
      <c r="I232" s="6" t="n"/>
      <c r="J232" s="6" t="n"/>
      <c r="K232" s="6" t="n"/>
      <c r="L232" s="6" t="n"/>
      <c r="M232" s="6" t="n"/>
    </row>
    <row r="233" ht="15.75" customHeight="1" s="1411">
      <c r="A233" s="6" t="n"/>
      <c r="B233" s="6" t="n"/>
      <c r="C233" s="6" t="n"/>
      <c r="D233" s="6" t="n"/>
      <c r="E233" s="6" t="n"/>
      <c r="F233" s="6" t="n"/>
      <c r="G233" s="6" t="n"/>
      <c r="H233" s="6" t="n"/>
      <c r="I233" s="6" t="n"/>
      <c r="J233" s="6" t="n"/>
      <c r="K233" s="6" t="n"/>
      <c r="L233" s="6" t="n"/>
      <c r="M233" s="6" t="n"/>
    </row>
    <row r="234" ht="15.75" customHeight="1" s="1411">
      <c r="A234" s="6" t="n"/>
      <c r="B234" s="6" t="n"/>
      <c r="C234" s="6" t="n"/>
      <c r="D234" s="6" t="n"/>
      <c r="E234" s="6" t="n"/>
      <c r="F234" s="6" t="n"/>
      <c r="G234" s="6" t="n"/>
      <c r="H234" s="6" t="n"/>
      <c r="I234" s="6" t="n"/>
      <c r="J234" s="6" t="n"/>
      <c r="K234" s="6" t="n"/>
      <c r="L234" s="6" t="n"/>
      <c r="M234" s="6" t="n"/>
    </row>
    <row r="235" ht="15.75" customHeight="1" s="1411">
      <c r="A235" s="6" t="n"/>
      <c r="B235" s="6" t="n"/>
      <c r="C235" s="6" t="n"/>
      <c r="D235" s="6" t="n"/>
      <c r="E235" s="6" t="n"/>
      <c r="F235" s="6" t="n"/>
      <c r="G235" s="6" t="n"/>
      <c r="H235" s="6" t="n"/>
      <c r="I235" s="6" t="n"/>
      <c r="J235" s="6" t="n"/>
      <c r="K235" s="6" t="n"/>
      <c r="L235" s="6" t="n"/>
      <c r="M235" s="6" t="n"/>
    </row>
    <row r="236" ht="15.75" customHeight="1" s="1411">
      <c r="A236" s="6" t="n"/>
      <c r="B236" s="6" t="n"/>
      <c r="C236" s="6" t="n"/>
      <c r="D236" s="6" t="n"/>
      <c r="E236" s="6" t="n"/>
      <c r="F236" s="6" t="n"/>
      <c r="G236" s="6" t="n"/>
      <c r="H236" s="6" t="n"/>
      <c r="I236" s="6" t="n"/>
      <c r="J236" s="6" t="n"/>
      <c r="K236" s="6" t="n"/>
      <c r="L236" s="6" t="n"/>
      <c r="M236" s="6" t="n"/>
    </row>
    <row r="237" ht="15.75" customHeight="1" s="1411">
      <c r="A237" s="6" t="n"/>
      <c r="B237" s="6" t="n"/>
      <c r="C237" s="6" t="n"/>
      <c r="D237" s="6" t="n"/>
      <c r="E237" s="6" t="n"/>
      <c r="F237" s="6" t="n"/>
      <c r="G237" s="6" t="n"/>
      <c r="H237" s="6" t="n"/>
      <c r="I237" s="6" t="n"/>
      <c r="J237" s="6" t="n"/>
      <c r="K237" s="6" t="n"/>
      <c r="L237" s="6" t="n"/>
      <c r="M237" s="6" t="n"/>
    </row>
    <row r="238" ht="15.75" customHeight="1" s="1411">
      <c r="A238" s="6" t="n"/>
      <c r="B238" s="6" t="n"/>
      <c r="C238" s="6" t="n"/>
      <c r="D238" s="6" t="n"/>
      <c r="E238" s="6" t="n"/>
      <c r="F238" s="6" t="n"/>
      <c r="G238" s="6" t="n"/>
      <c r="H238" s="6" t="n"/>
      <c r="I238" s="6" t="n"/>
      <c r="J238" s="6" t="n"/>
      <c r="K238" s="6" t="n"/>
      <c r="L238" s="6" t="n"/>
      <c r="M238" s="6" t="n"/>
    </row>
    <row r="239" ht="15.75" customHeight="1" s="1411">
      <c r="A239" s="6" t="n"/>
      <c r="B239" s="6" t="n"/>
      <c r="C239" s="6" t="n"/>
      <c r="D239" s="6" t="n"/>
      <c r="E239" s="6" t="n"/>
      <c r="F239" s="6" t="n"/>
      <c r="G239" s="6" t="n"/>
      <c r="H239" s="6" t="n"/>
      <c r="I239" s="6" t="n"/>
      <c r="J239" s="6" t="n"/>
      <c r="K239" s="6" t="n"/>
      <c r="L239" s="6" t="n"/>
      <c r="M239" s="6" t="n"/>
    </row>
    <row r="240" ht="15.75" customHeight="1" s="1411">
      <c r="A240" s="6" t="n"/>
      <c r="B240" s="6" t="n"/>
      <c r="C240" s="6" t="n"/>
      <c r="D240" s="6" t="n"/>
      <c r="E240" s="6" t="n"/>
      <c r="F240" s="6" t="n"/>
      <c r="G240" s="6" t="n"/>
      <c r="H240" s="6" t="n"/>
      <c r="I240" s="6" t="n"/>
      <c r="J240" s="6" t="n"/>
      <c r="K240" s="6" t="n"/>
      <c r="L240" s="6" t="n"/>
      <c r="M240" s="6" t="n"/>
    </row>
    <row r="241" ht="15.75" customHeight="1" s="1411">
      <c r="A241" s="6" t="n"/>
      <c r="B241" s="6" t="n"/>
      <c r="C241" s="6" t="n"/>
      <c r="D241" s="6" t="n"/>
      <c r="E241" s="6" t="n"/>
      <c r="F241" s="6" t="n"/>
      <c r="G241" s="6" t="n"/>
      <c r="H241" s="6" t="n"/>
      <c r="I241" s="6" t="n"/>
      <c r="J241" s="6" t="n"/>
      <c r="K241" s="6" t="n"/>
      <c r="L241" s="6" t="n"/>
      <c r="M241" s="6" t="n"/>
    </row>
    <row r="242" ht="15.75" customHeight="1" s="1411">
      <c r="A242" s="6" t="n"/>
      <c r="B242" s="6" t="n"/>
      <c r="C242" s="6" t="n"/>
      <c r="D242" s="6" t="n"/>
      <c r="E242" s="6" t="n"/>
      <c r="F242" s="6" t="n"/>
      <c r="G242" s="6" t="n"/>
      <c r="H242" s="6" t="n"/>
      <c r="I242" s="6" t="n"/>
      <c r="J242" s="6" t="n"/>
      <c r="K242" s="6" t="n"/>
      <c r="L242" s="6" t="n"/>
      <c r="M242" s="6" t="n"/>
    </row>
    <row r="243" ht="15.75" customHeight="1" s="1411">
      <c r="A243" s="6" t="n"/>
      <c r="B243" s="6" t="n"/>
      <c r="C243" s="6" t="n"/>
      <c r="D243" s="6" t="n"/>
      <c r="E243" s="6" t="n"/>
      <c r="F243" s="6" t="n"/>
      <c r="G243" s="6" t="n"/>
      <c r="H243" s="6" t="n"/>
      <c r="I243" s="6" t="n"/>
      <c r="J243" s="6" t="n"/>
      <c r="K243" s="6" t="n"/>
      <c r="L243" s="6" t="n"/>
      <c r="M243" s="6" t="n"/>
    </row>
    <row r="244" ht="15.75" customHeight="1" s="1411">
      <c r="A244" s="6" t="n"/>
      <c r="B244" s="6" t="n"/>
      <c r="C244" s="6" t="n"/>
      <c r="D244" s="6" t="n"/>
      <c r="E244" s="6" t="n"/>
      <c r="F244" s="6" t="n"/>
      <c r="G244" s="6" t="n"/>
      <c r="H244" s="6" t="n"/>
      <c r="I244" s="6" t="n"/>
      <c r="J244" s="6" t="n"/>
      <c r="K244" s="6" t="n"/>
      <c r="L244" s="6" t="n"/>
      <c r="M244" s="6" t="n"/>
    </row>
    <row r="245" ht="15.75" customHeight="1" s="1411">
      <c r="A245" s="6" t="n"/>
      <c r="B245" s="6" t="n"/>
      <c r="C245" s="6" t="n"/>
      <c r="D245" s="6" t="n"/>
      <c r="E245" s="6" t="n"/>
      <c r="F245" s="6" t="n"/>
      <c r="G245" s="6" t="n"/>
      <c r="H245" s="6" t="n"/>
      <c r="I245" s="6" t="n"/>
      <c r="J245" s="6" t="n"/>
      <c r="K245" s="6" t="n"/>
      <c r="L245" s="6" t="n"/>
      <c r="M245" s="6" t="n"/>
    </row>
    <row r="246" ht="15.75" customHeight="1" s="1411">
      <c r="A246" s="6" t="n"/>
      <c r="B246" s="6" t="n"/>
      <c r="C246" s="6" t="n"/>
      <c r="D246" s="6" t="n"/>
      <c r="E246" s="6" t="n"/>
      <c r="F246" s="6" t="n"/>
      <c r="G246" s="6" t="n"/>
      <c r="H246" s="6" t="n"/>
      <c r="I246" s="6" t="n"/>
      <c r="J246" s="6" t="n"/>
      <c r="K246" s="6" t="n"/>
      <c r="L246" s="6" t="n"/>
      <c r="M246" s="6" t="n"/>
    </row>
    <row r="247" ht="15.75" customHeight="1" s="1411">
      <c r="A247" s="6" t="n"/>
      <c r="B247" s="6" t="n"/>
      <c r="C247" s="6" t="n"/>
      <c r="D247" s="6" t="n"/>
      <c r="E247" s="6" t="n"/>
      <c r="F247" s="6" t="n"/>
      <c r="G247" s="6" t="n"/>
      <c r="H247" s="6" t="n"/>
      <c r="I247" s="6" t="n"/>
      <c r="J247" s="6" t="n"/>
      <c r="K247" s="6" t="n"/>
      <c r="L247" s="6" t="n"/>
      <c r="M247" s="6" t="n"/>
    </row>
    <row r="248" ht="15.75" customHeight="1" s="1411">
      <c r="A248" s="6" t="n"/>
      <c r="B248" s="6" t="n"/>
      <c r="C248" s="6" t="n"/>
      <c r="D248" s="6" t="n"/>
      <c r="E248" s="6" t="n"/>
      <c r="F248" s="6" t="n"/>
      <c r="G248" s="6" t="n"/>
      <c r="H248" s="6" t="n"/>
      <c r="I248" s="6" t="n"/>
      <c r="J248" s="6" t="n"/>
      <c r="K248" s="6" t="n"/>
      <c r="L248" s="6" t="n"/>
      <c r="M248" s="6" t="n"/>
    </row>
    <row r="249" ht="15.75" customHeight="1" s="1411">
      <c r="A249" s="6" t="n"/>
      <c r="B249" s="6" t="n"/>
      <c r="C249" s="6" t="n"/>
      <c r="D249" s="6" t="n"/>
      <c r="E249" s="6" t="n"/>
      <c r="F249" s="6" t="n"/>
      <c r="G249" s="6" t="n"/>
      <c r="H249" s="6" t="n"/>
      <c r="I249" s="6" t="n"/>
      <c r="J249" s="6" t="n"/>
      <c r="K249" s="6" t="n"/>
      <c r="L249" s="6" t="n"/>
      <c r="M249" s="6" t="n"/>
    </row>
    <row r="250" ht="15.75" customHeight="1" s="1411">
      <c r="A250" s="6" t="n"/>
      <c r="B250" s="6" t="n"/>
      <c r="C250" s="6" t="n"/>
      <c r="D250" s="6" t="n"/>
      <c r="E250" s="6" t="n"/>
      <c r="F250" s="6" t="n"/>
      <c r="G250" s="6" t="n"/>
      <c r="H250" s="6" t="n"/>
      <c r="I250" s="6" t="n"/>
      <c r="J250" s="6" t="n"/>
      <c r="K250" s="6" t="n"/>
      <c r="L250" s="6" t="n"/>
      <c r="M250" s="6" t="n"/>
    </row>
    <row r="251" ht="15.75" customHeight="1" s="1411">
      <c r="A251" s="6" t="n"/>
      <c r="B251" s="6" t="n"/>
      <c r="C251" s="6" t="n"/>
      <c r="D251" s="6" t="n"/>
      <c r="E251" s="6" t="n"/>
      <c r="F251" s="6" t="n"/>
      <c r="G251" s="6" t="n"/>
      <c r="H251" s="6" t="n"/>
      <c r="I251" s="6" t="n"/>
      <c r="J251" s="6" t="n"/>
      <c r="K251" s="6" t="n"/>
      <c r="L251" s="6" t="n"/>
      <c r="M251" s="6" t="n"/>
    </row>
    <row r="252" ht="15.75" customHeight="1" s="1411">
      <c r="A252" s="6" t="n"/>
      <c r="B252" s="6" t="n"/>
      <c r="C252" s="6" t="n"/>
      <c r="D252" s="6" t="n"/>
      <c r="E252" s="6" t="n"/>
      <c r="F252" s="6" t="n"/>
      <c r="G252" s="6" t="n"/>
      <c r="H252" s="6" t="n"/>
      <c r="I252" s="6" t="n"/>
      <c r="J252" s="6" t="n"/>
      <c r="K252" s="6" t="n"/>
      <c r="L252" s="6" t="n"/>
      <c r="M252" s="6" t="n"/>
    </row>
    <row r="253" ht="15.75" customHeight="1" s="1411">
      <c r="A253" s="6" t="n"/>
      <c r="B253" s="6" t="n"/>
      <c r="C253" s="6" t="n"/>
      <c r="D253" s="6" t="n"/>
      <c r="E253" s="6" t="n"/>
      <c r="F253" s="6" t="n"/>
      <c r="G253" s="6" t="n"/>
      <c r="H253" s="6" t="n"/>
      <c r="I253" s="6" t="n"/>
      <c r="J253" s="6" t="n"/>
      <c r="K253" s="6" t="n"/>
      <c r="L253" s="6" t="n"/>
      <c r="M253" s="6" t="n"/>
    </row>
    <row r="254" ht="15.75" customHeight="1" s="1411">
      <c r="A254" s="6" t="n"/>
      <c r="B254" s="6" t="n"/>
      <c r="C254" s="6" t="n"/>
      <c r="D254" s="6" t="n"/>
      <c r="E254" s="6" t="n"/>
      <c r="F254" s="6" t="n"/>
      <c r="G254" s="6" t="n"/>
      <c r="H254" s="6" t="n"/>
      <c r="I254" s="6" t="n"/>
      <c r="J254" s="6" t="n"/>
      <c r="K254" s="6" t="n"/>
      <c r="L254" s="6" t="n"/>
      <c r="M254" s="6" t="n"/>
    </row>
    <row r="255" ht="15.75" customHeight="1" s="1411">
      <c r="A255" s="6" t="n"/>
      <c r="B255" s="6" t="n"/>
      <c r="C255" s="6" t="n"/>
      <c r="D255" s="6" t="n"/>
      <c r="E255" s="6" t="n"/>
      <c r="F255" s="6" t="n"/>
      <c r="G255" s="6" t="n"/>
      <c r="H255" s="6" t="n"/>
      <c r="I255" s="6" t="n"/>
      <c r="J255" s="6" t="n"/>
      <c r="K255" s="6" t="n"/>
      <c r="L255" s="6" t="n"/>
      <c r="M255" s="6" t="n"/>
    </row>
    <row r="256" ht="15.75" customHeight="1" s="1411">
      <c r="A256" s="6" t="n"/>
      <c r="B256" s="6" t="n"/>
      <c r="C256" s="6" t="n"/>
      <c r="D256" s="6" t="n"/>
      <c r="E256" s="6" t="n"/>
      <c r="F256" s="6" t="n"/>
      <c r="G256" s="6" t="n"/>
      <c r="H256" s="6" t="n"/>
      <c r="I256" s="6" t="n"/>
      <c r="J256" s="6" t="n"/>
      <c r="K256" s="6" t="n"/>
      <c r="L256" s="6" t="n"/>
      <c r="M256" s="6" t="n"/>
    </row>
    <row r="257" ht="15.75" customHeight="1" s="1411">
      <c r="A257" s="6" t="n"/>
      <c r="B257" s="6" t="n"/>
      <c r="C257" s="6" t="n"/>
      <c r="D257" s="6" t="n"/>
      <c r="E257" s="6" t="n"/>
      <c r="F257" s="6" t="n"/>
      <c r="G257" s="6" t="n"/>
      <c r="H257" s="6" t="n"/>
      <c r="I257" s="6" t="n"/>
      <c r="J257" s="6" t="n"/>
      <c r="K257" s="6" t="n"/>
      <c r="L257" s="6" t="n"/>
      <c r="M257" s="6" t="n"/>
    </row>
    <row r="258" ht="15.75" customHeight="1" s="1411">
      <c r="A258" s="6" t="n"/>
      <c r="B258" s="6" t="n"/>
      <c r="C258" s="6" t="n"/>
      <c r="D258" s="6" t="n"/>
      <c r="E258" s="6" t="n"/>
      <c r="F258" s="6" t="n"/>
      <c r="G258" s="6" t="n"/>
      <c r="H258" s="6" t="n"/>
      <c r="I258" s="6" t="n"/>
      <c r="J258" s="6" t="n"/>
      <c r="K258" s="6" t="n"/>
      <c r="L258" s="6" t="n"/>
      <c r="M258" s="6" t="n"/>
    </row>
    <row r="259" ht="15.75" customHeight="1" s="1411">
      <c r="A259" s="6" t="n"/>
      <c r="B259" s="6" t="n"/>
      <c r="C259" s="6" t="n"/>
      <c r="D259" s="6" t="n"/>
      <c r="E259" s="6" t="n"/>
      <c r="F259" s="6" t="n"/>
      <c r="G259" s="6" t="n"/>
      <c r="H259" s="6" t="n"/>
      <c r="I259" s="6" t="n"/>
      <c r="J259" s="6" t="n"/>
      <c r="K259" s="6" t="n"/>
      <c r="L259" s="6" t="n"/>
      <c r="M259" s="6" t="n"/>
    </row>
    <row r="260" ht="15.75" customHeight="1" s="1411">
      <c r="A260" s="6" t="n"/>
      <c r="B260" s="6" t="n"/>
      <c r="C260" s="6" t="n"/>
      <c r="D260" s="6" t="n"/>
      <c r="E260" s="6" t="n"/>
      <c r="F260" s="6" t="n"/>
      <c r="G260" s="6" t="n"/>
      <c r="H260" s="6" t="n"/>
      <c r="I260" s="6" t="n"/>
      <c r="J260" s="6" t="n"/>
      <c r="K260" s="6" t="n"/>
      <c r="L260" s="6" t="n"/>
      <c r="M260" s="6" t="n"/>
    </row>
    <row r="261" ht="15.75" customHeight="1" s="1411">
      <c r="A261" s="6" t="n"/>
      <c r="B261" s="6" t="n"/>
      <c r="C261" s="6" t="n"/>
      <c r="D261" s="6" t="n"/>
      <c r="E261" s="6" t="n"/>
      <c r="F261" s="6" t="n"/>
      <c r="G261" s="6" t="n"/>
      <c r="H261" s="6" t="n"/>
      <c r="I261" s="6" t="n"/>
      <c r="J261" s="6" t="n"/>
      <c r="K261" s="6" t="n"/>
      <c r="L261" s="6" t="n"/>
      <c r="M261" s="6" t="n"/>
    </row>
    <row r="262" ht="15.75" customHeight="1" s="1411">
      <c r="A262" s="6" t="n"/>
      <c r="B262" s="6" t="n"/>
      <c r="C262" s="6" t="n"/>
      <c r="D262" s="6" t="n"/>
      <c r="E262" s="6" t="n"/>
      <c r="F262" s="6" t="n"/>
      <c r="G262" s="6" t="n"/>
      <c r="H262" s="6" t="n"/>
      <c r="I262" s="6" t="n"/>
      <c r="J262" s="6" t="n"/>
      <c r="K262" s="6" t="n"/>
      <c r="L262" s="6" t="n"/>
      <c r="M262" s="6" t="n"/>
    </row>
    <row r="263" ht="15.75" customHeight="1" s="1411">
      <c r="A263" s="6" t="n"/>
      <c r="B263" s="6" t="n"/>
      <c r="C263" s="6" t="n"/>
      <c r="D263" s="6" t="n"/>
      <c r="E263" s="6" t="n"/>
      <c r="F263" s="6" t="n"/>
      <c r="G263" s="6" t="n"/>
      <c r="H263" s="6" t="n"/>
      <c r="I263" s="6" t="n"/>
      <c r="J263" s="6" t="n"/>
      <c r="K263" s="6" t="n"/>
      <c r="L263" s="6" t="n"/>
      <c r="M263" s="6" t="n"/>
    </row>
    <row r="264" ht="15.75" customHeight="1" s="1411">
      <c r="A264" s="6" t="n"/>
      <c r="B264" s="6" t="n"/>
      <c r="C264" s="6" t="n"/>
      <c r="D264" s="6" t="n"/>
      <c r="E264" s="6" t="n"/>
      <c r="F264" s="6" t="n"/>
      <c r="G264" s="6" t="n"/>
      <c r="H264" s="6" t="n"/>
      <c r="I264" s="6" t="n"/>
      <c r="J264" s="6" t="n"/>
      <c r="K264" s="6" t="n"/>
      <c r="L264" s="6" t="n"/>
      <c r="M264" s="6" t="n"/>
    </row>
    <row r="265" ht="15.75" customHeight="1" s="1411">
      <c r="A265" s="6" t="n"/>
      <c r="B265" s="6" t="n"/>
      <c r="C265" s="6" t="n"/>
      <c r="D265" s="6" t="n"/>
      <c r="E265" s="6" t="n"/>
      <c r="F265" s="6" t="n"/>
      <c r="G265" s="6" t="n"/>
      <c r="H265" s="6" t="n"/>
      <c r="I265" s="6" t="n"/>
      <c r="J265" s="6" t="n"/>
      <c r="K265" s="6" t="n"/>
      <c r="L265" s="6" t="n"/>
      <c r="M265" s="6" t="n"/>
    </row>
    <row r="266" ht="15.75" customHeight="1" s="1411">
      <c r="A266" s="6" t="n"/>
      <c r="B266" s="6" t="n"/>
      <c r="C266" s="6" t="n"/>
      <c r="D266" s="6" t="n"/>
      <c r="E266" s="6" t="n"/>
      <c r="F266" s="6" t="n"/>
      <c r="G266" s="6" t="n"/>
      <c r="H266" s="6" t="n"/>
      <c r="I266" s="6" t="n"/>
      <c r="J266" s="6" t="n"/>
      <c r="K266" s="6" t="n"/>
      <c r="L266" s="6" t="n"/>
      <c r="M266" s="6" t="n"/>
    </row>
    <row r="267" ht="15.75" customHeight="1" s="1411">
      <c r="A267" s="6" t="n"/>
      <c r="B267" s="6" t="n"/>
      <c r="C267" s="6" t="n"/>
      <c r="D267" s="6" t="n"/>
      <c r="E267" s="6" t="n"/>
      <c r="F267" s="6" t="n"/>
      <c r="G267" s="6" t="n"/>
      <c r="H267" s="6" t="n"/>
      <c r="I267" s="6" t="n"/>
      <c r="J267" s="6" t="n"/>
      <c r="K267" s="6" t="n"/>
      <c r="L267" s="6" t="n"/>
      <c r="M267" s="6" t="n"/>
    </row>
    <row r="268" ht="15.75" customHeight="1" s="1411">
      <c r="A268" s="6" t="n"/>
      <c r="B268" s="6" t="n"/>
      <c r="C268" s="6" t="n"/>
      <c r="D268" s="6" t="n"/>
      <c r="E268" s="6" t="n"/>
      <c r="F268" s="6" t="n"/>
      <c r="G268" s="6" t="n"/>
      <c r="H268" s="6" t="n"/>
      <c r="I268" s="6" t="n"/>
      <c r="J268" s="6" t="n"/>
      <c r="K268" s="6" t="n"/>
      <c r="L268" s="6" t="n"/>
      <c r="M268" s="6" t="n"/>
    </row>
    <row r="269" ht="15.75" customHeight="1" s="1411">
      <c r="A269" s="6" t="n"/>
      <c r="B269" s="6" t="n"/>
      <c r="C269" s="6" t="n"/>
      <c r="D269" s="6" t="n"/>
      <c r="E269" s="6" t="n"/>
      <c r="F269" s="6" t="n"/>
      <c r="G269" s="6" t="n"/>
      <c r="H269" s="6" t="n"/>
      <c r="I269" s="6" t="n"/>
      <c r="J269" s="6" t="n"/>
      <c r="K269" s="6" t="n"/>
      <c r="L269" s="6" t="n"/>
      <c r="M269" s="6" t="n"/>
    </row>
    <row r="270" ht="15.75" customHeight="1" s="1411">
      <c r="A270" s="6" t="n"/>
      <c r="B270" s="6" t="n"/>
      <c r="C270" s="6" t="n"/>
      <c r="D270" s="6" t="n"/>
      <c r="E270" s="6" t="n"/>
      <c r="F270" s="6" t="n"/>
      <c r="G270" s="6" t="n"/>
      <c r="H270" s="6" t="n"/>
      <c r="I270" s="6" t="n"/>
      <c r="J270" s="6" t="n"/>
      <c r="K270" s="6" t="n"/>
      <c r="L270" s="6" t="n"/>
      <c r="M270" s="6" t="n"/>
    </row>
    <row r="271" ht="15.75" customHeight="1" s="1411">
      <c r="A271" s="6" t="n"/>
      <c r="B271" s="6" t="n"/>
      <c r="C271" s="6" t="n"/>
      <c r="D271" s="6" t="n"/>
      <c r="E271" s="6" t="n"/>
      <c r="F271" s="6" t="n"/>
      <c r="G271" s="6" t="n"/>
      <c r="H271" s="6" t="n"/>
      <c r="I271" s="6" t="n"/>
      <c r="J271" s="6" t="n"/>
      <c r="K271" s="6" t="n"/>
      <c r="L271" s="6" t="n"/>
      <c r="M271" s="6" t="n"/>
    </row>
    <row r="272" ht="15.75" customHeight="1" s="1411">
      <c r="A272" s="6" t="n"/>
      <c r="B272" s="6" t="n"/>
      <c r="C272" s="6" t="n"/>
      <c r="D272" s="6" t="n"/>
      <c r="E272" s="6" t="n"/>
      <c r="F272" s="6" t="n"/>
      <c r="G272" s="6" t="n"/>
      <c r="H272" s="6" t="n"/>
      <c r="I272" s="6" t="n"/>
      <c r="J272" s="6" t="n"/>
      <c r="K272" s="6" t="n"/>
      <c r="L272" s="6" t="n"/>
      <c r="M272" s="6" t="n"/>
    </row>
    <row r="273" ht="15.75" customHeight="1" s="1411">
      <c r="A273" s="6" t="n"/>
      <c r="B273" s="6" t="n"/>
      <c r="C273" s="6" t="n"/>
      <c r="D273" s="6" t="n"/>
      <c r="E273" s="6" t="n"/>
      <c r="F273" s="6" t="n"/>
      <c r="G273" s="6" t="n"/>
      <c r="H273" s="6" t="n"/>
      <c r="I273" s="6" t="n"/>
      <c r="J273" s="6" t="n"/>
      <c r="K273" s="6" t="n"/>
      <c r="L273" s="6" t="n"/>
      <c r="M273" s="6" t="n"/>
    </row>
    <row r="274" ht="15.75" customHeight="1" s="1411">
      <c r="A274" s="6" t="n"/>
      <c r="B274" s="6" t="n"/>
      <c r="C274" s="6" t="n"/>
      <c r="D274" s="6" t="n"/>
      <c r="E274" s="6" t="n"/>
      <c r="F274" s="6" t="n"/>
      <c r="G274" s="6" t="n"/>
      <c r="H274" s="6" t="n"/>
      <c r="I274" s="6" t="n"/>
      <c r="J274" s="6" t="n"/>
      <c r="K274" s="6" t="n"/>
      <c r="L274" s="6" t="n"/>
      <c r="M274" s="6" t="n"/>
    </row>
    <row r="275" ht="15.75" customHeight="1" s="1411">
      <c r="A275" s="6" t="n"/>
      <c r="B275" s="6" t="n"/>
      <c r="C275" s="6" t="n"/>
      <c r="D275" s="6" t="n"/>
      <c r="E275" s="6" t="n"/>
      <c r="F275" s="6" t="n"/>
      <c r="G275" s="6" t="n"/>
      <c r="H275" s="6" t="n"/>
      <c r="I275" s="6" t="n"/>
      <c r="J275" s="6" t="n"/>
      <c r="K275" s="6" t="n"/>
      <c r="L275" s="6" t="n"/>
      <c r="M275" s="6" t="n"/>
    </row>
    <row r="276" ht="15.75" customHeight="1" s="1411">
      <c r="A276" s="6" t="n"/>
      <c r="B276" s="6" t="n"/>
      <c r="C276" s="6" t="n"/>
      <c r="D276" s="6" t="n"/>
      <c r="E276" s="6" t="n"/>
      <c r="F276" s="6" t="n"/>
      <c r="G276" s="6" t="n"/>
      <c r="H276" s="6" t="n"/>
      <c r="I276" s="6" t="n"/>
      <c r="J276" s="6" t="n"/>
      <c r="K276" s="6" t="n"/>
      <c r="L276" s="6" t="n"/>
      <c r="M276" s="6" t="n"/>
    </row>
    <row r="277" ht="15.75" customHeight="1" s="1411">
      <c r="A277" s="6" t="n"/>
      <c r="B277" s="6" t="n"/>
      <c r="C277" s="6" t="n"/>
      <c r="D277" s="6" t="n"/>
      <c r="E277" s="6" t="n"/>
      <c r="F277" s="6" t="n"/>
      <c r="G277" s="6" t="n"/>
      <c r="H277" s="6" t="n"/>
      <c r="I277" s="6" t="n"/>
      <c r="J277" s="6" t="n"/>
      <c r="K277" s="6" t="n"/>
      <c r="L277" s="6" t="n"/>
      <c r="M277" s="6" t="n"/>
    </row>
    <row r="278" ht="15.75" customHeight="1" s="1411">
      <c r="A278" s="6" t="n"/>
      <c r="B278" s="6" t="n"/>
      <c r="C278" s="6" t="n"/>
      <c r="D278" s="6" t="n"/>
      <c r="E278" s="6" t="n"/>
      <c r="F278" s="6" t="n"/>
      <c r="G278" s="6" t="n"/>
      <c r="H278" s="6" t="n"/>
      <c r="I278" s="6" t="n"/>
      <c r="J278" s="6" t="n"/>
      <c r="K278" s="6" t="n"/>
      <c r="L278" s="6" t="n"/>
      <c r="M278" s="6" t="n"/>
    </row>
    <row r="279" ht="15.75" customHeight="1" s="1411">
      <c r="A279" s="6" t="n"/>
      <c r="B279" s="6" t="n"/>
      <c r="C279" s="6" t="n"/>
      <c r="D279" s="6" t="n"/>
      <c r="E279" s="6" t="n"/>
      <c r="F279" s="6" t="n"/>
      <c r="G279" s="6" t="n"/>
      <c r="H279" s="6" t="n"/>
      <c r="I279" s="6" t="n"/>
      <c r="J279" s="6" t="n"/>
      <c r="K279" s="6" t="n"/>
      <c r="L279" s="6" t="n"/>
      <c r="M279" s="6" t="n"/>
    </row>
    <row r="280" ht="15.75" customHeight="1" s="1411">
      <c r="A280" s="6" t="n"/>
      <c r="B280" s="6" t="n"/>
      <c r="C280" s="6" t="n"/>
      <c r="D280" s="6" t="n"/>
      <c r="E280" s="6" t="n"/>
      <c r="F280" s="6" t="n"/>
      <c r="G280" s="6" t="n"/>
      <c r="H280" s="6" t="n"/>
      <c r="I280" s="6" t="n"/>
      <c r="J280" s="6" t="n"/>
      <c r="K280" s="6" t="n"/>
      <c r="L280" s="6" t="n"/>
      <c r="M280" s="6" t="n"/>
    </row>
    <row r="281" ht="15.75" customHeight="1" s="1411">
      <c r="A281" s="6" t="n"/>
      <c r="B281" s="6" t="n"/>
      <c r="C281" s="6" t="n"/>
      <c r="D281" s="6" t="n"/>
      <c r="E281" s="6" t="n"/>
      <c r="F281" s="6" t="n"/>
      <c r="G281" s="6" t="n"/>
      <c r="H281" s="6" t="n"/>
      <c r="I281" s="6" t="n"/>
      <c r="J281" s="6" t="n"/>
      <c r="K281" s="6" t="n"/>
      <c r="L281" s="6" t="n"/>
      <c r="M281" s="6" t="n"/>
    </row>
    <row r="282" ht="15.75" customHeight="1" s="1411">
      <c r="A282" s="6" t="n"/>
      <c r="B282" s="6" t="n"/>
      <c r="C282" s="6" t="n"/>
      <c r="D282" s="6" t="n"/>
      <c r="E282" s="6" t="n"/>
      <c r="F282" s="6" t="n"/>
      <c r="G282" s="6" t="n"/>
      <c r="H282" s="6" t="n"/>
      <c r="I282" s="6" t="n"/>
      <c r="J282" s="6" t="n"/>
      <c r="K282" s="6" t="n"/>
      <c r="L282" s="6" t="n"/>
      <c r="M282" s="6" t="n"/>
    </row>
    <row r="283" ht="15.75" customHeight="1" s="1411">
      <c r="A283" s="6" t="n"/>
      <c r="B283" s="6" t="n"/>
      <c r="C283" s="6" t="n"/>
      <c r="D283" s="6" t="n"/>
      <c r="E283" s="6" t="n"/>
      <c r="F283" s="6" t="n"/>
      <c r="G283" s="6" t="n"/>
      <c r="H283" s="6" t="n"/>
      <c r="I283" s="6" t="n"/>
      <c r="J283" s="6" t="n"/>
      <c r="K283" s="6" t="n"/>
      <c r="L283" s="6" t="n"/>
      <c r="M283" s="6" t="n"/>
    </row>
    <row r="284" ht="15.75" customHeight="1" s="1411">
      <c r="A284" s="6" t="n"/>
      <c r="B284" s="6" t="n"/>
      <c r="C284" s="6" t="n"/>
      <c r="D284" s="6" t="n"/>
      <c r="E284" s="6" t="n"/>
      <c r="F284" s="6" t="n"/>
      <c r="G284" s="6" t="n"/>
      <c r="H284" s="6" t="n"/>
      <c r="I284" s="6" t="n"/>
      <c r="J284" s="6" t="n"/>
      <c r="K284" s="6" t="n"/>
      <c r="L284" s="6" t="n"/>
      <c r="M284" s="6" t="n"/>
    </row>
    <row r="285" ht="15.75" customHeight="1" s="1411">
      <c r="A285" s="6" t="n"/>
      <c r="B285" s="6" t="n"/>
      <c r="C285" s="6" t="n"/>
      <c r="D285" s="6" t="n"/>
      <c r="E285" s="6" t="n"/>
      <c r="F285" s="6" t="n"/>
      <c r="G285" s="6" t="n"/>
      <c r="H285" s="6" t="n"/>
      <c r="I285" s="6" t="n"/>
      <c r="J285" s="6" t="n"/>
      <c r="K285" s="6" t="n"/>
      <c r="L285" s="6" t="n"/>
      <c r="M285" s="6" t="n"/>
    </row>
    <row r="286" ht="15.75" customHeight="1" s="1411">
      <c r="A286" s="6" t="n"/>
      <c r="B286" s="6" t="n"/>
      <c r="C286" s="6" t="n"/>
      <c r="D286" s="6" t="n"/>
      <c r="E286" s="6" t="n"/>
      <c r="F286" s="6" t="n"/>
      <c r="G286" s="6" t="n"/>
      <c r="H286" s="6" t="n"/>
      <c r="I286" s="6" t="n"/>
      <c r="J286" s="6" t="n"/>
      <c r="K286" s="6" t="n"/>
      <c r="L286" s="6" t="n"/>
      <c r="M286" s="6" t="n"/>
    </row>
    <row r="287" ht="15.75" customHeight="1" s="1411">
      <c r="A287" s="6" t="n"/>
      <c r="B287" s="6" t="n"/>
      <c r="C287" s="6" t="n"/>
      <c r="D287" s="6" t="n"/>
      <c r="E287" s="6" t="n"/>
      <c r="F287" s="6" t="n"/>
      <c r="G287" s="6" t="n"/>
      <c r="H287" s="6" t="n"/>
      <c r="I287" s="6" t="n"/>
      <c r="J287" s="6" t="n"/>
      <c r="K287" s="6" t="n"/>
      <c r="L287" s="6" t="n"/>
      <c r="M287" s="6" t="n"/>
    </row>
    <row r="288" ht="15.75" customHeight="1" s="1411">
      <c r="A288" s="6" t="n"/>
      <c r="B288" s="6" t="n"/>
      <c r="C288" s="6" t="n"/>
      <c r="D288" s="6" t="n"/>
      <c r="E288" s="6" t="n"/>
      <c r="F288" s="6" t="n"/>
      <c r="G288" s="6" t="n"/>
      <c r="H288" s="6" t="n"/>
      <c r="I288" s="6" t="n"/>
      <c r="J288" s="6" t="n"/>
      <c r="K288" s="6" t="n"/>
      <c r="L288" s="6" t="n"/>
      <c r="M288" s="6" t="n"/>
    </row>
    <row r="289" ht="15.75" customHeight="1" s="1411">
      <c r="A289" s="6" t="n"/>
      <c r="B289" s="6" t="n"/>
      <c r="C289" s="6" t="n"/>
      <c r="D289" s="6" t="n"/>
      <c r="E289" s="6" t="n"/>
      <c r="F289" s="6" t="n"/>
      <c r="G289" s="6" t="n"/>
      <c r="H289" s="6" t="n"/>
      <c r="I289" s="6" t="n"/>
      <c r="J289" s="6" t="n"/>
      <c r="K289" s="6" t="n"/>
      <c r="L289" s="6" t="n"/>
      <c r="M289" s="6" t="n"/>
    </row>
    <row r="290" ht="15.75" customHeight="1" s="1411">
      <c r="A290" s="6" t="n"/>
      <c r="B290" s="6" t="n"/>
      <c r="C290" s="6" t="n"/>
      <c r="D290" s="6" t="n"/>
      <c r="E290" s="6" t="n"/>
      <c r="F290" s="6" t="n"/>
      <c r="G290" s="6" t="n"/>
      <c r="H290" s="6" t="n"/>
      <c r="I290" s="6" t="n"/>
      <c r="J290" s="6" t="n"/>
      <c r="K290" s="6" t="n"/>
      <c r="L290" s="6" t="n"/>
      <c r="M290" s="6" t="n"/>
    </row>
    <row r="291" ht="15.75" customHeight="1" s="1411">
      <c r="A291" s="6" t="n"/>
      <c r="B291" s="6" t="n"/>
      <c r="C291" s="6" t="n"/>
      <c r="D291" s="6" t="n"/>
      <c r="E291" s="6" t="n"/>
      <c r="F291" s="6" t="n"/>
      <c r="G291" s="6" t="n"/>
      <c r="H291" s="6" t="n"/>
      <c r="I291" s="6" t="n"/>
      <c r="J291" s="6" t="n"/>
      <c r="K291" s="6" t="n"/>
      <c r="L291" s="6" t="n"/>
      <c r="M291" s="6" t="n"/>
    </row>
    <row r="292" ht="15.75" customHeight="1" s="1411">
      <c r="A292" s="6" t="n"/>
      <c r="B292" s="6" t="n"/>
      <c r="C292" s="6" t="n"/>
      <c r="D292" s="6" t="n"/>
      <c r="E292" s="6" t="n"/>
      <c r="F292" s="6" t="n"/>
      <c r="G292" s="6" t="n"/>
      <c r="H292" s="6" t="n"/>
      <c r="I292" s="6" t="n"/>
      <c r="J292" s="6" t="n"/>
      <c r="K292" s="6" t="n"/>
      <c r="L292" s="6" t="n"/>
      <c r="M292" s="6" t="n"/>
    </row>
    <row r="293" ht="15.75" customHeight="1" s="1411">
      <c r="A293" s="6" t="n"/>
      <c r="B293" s="6" t="n"/>
      <c r="C293" s="6" t="n"/>
      <c r="D293" s="6" t="n"/>
      <c r="E293" s="6" t="n"/>
      <c r="F293" s="6" t="n"/>
      <c r="G293" s="6" t="n"/>
      <c r="H293" s="6" t="n"/>
      <c r="I293" s="6" t="n"/>
      <c r="J293" s="6" t="n"/>
      <c r="K293" s="6" t="n"/>
      <c r="L293" s="6" t="n"/>
      <c r="M293" s="6" t="n"/>
    </row>
    <row r="294" ht="15.75" customHeight="1" s="1411">
      <c r="A294" s="6" t="n"/>
      <c r="B294" s="6" t="n"/>
      <c r="C294" s="6" t="n"/>
      <c r="D294" s="6" t="n"/>
      <c r="E294" s="6" t="n"/>
      <c r="F294" s="6" t="n"/>
      <c r="G294" s="6" t="n"/>
      <c r="H294" s="6" t="n"/>
      <c r="I294" s="6" t="n"/>
      <c r="J294" s="6" t="n"/>
      <c r="K294" s="6" t="n"/>
      <c r="L294" s="6" t="n"/>
      <c r="M294" s="6" t="n"/>
    </row>
    <row r="295" ht="15.75" customHeight="1" s="1411">
      <c r="A295" s="6" t="n"/>
      <c r="B295" s="6" t="n"/>
      <c r="C295" s="6" t="n"/>
      <c r="D295" s="6" t="n"/>
      <c r="E295" s="6" t="n"/>
      <c r="F295" s="6" t="n"/>
      <c r="G295" s="6" t="n"/>
      <c r="H295" s="6" t="n"/>
      <c r="I295" s="6" t="n"/>
      <c r="J295" s="6" t="n"/>
      <c r="K295" s="6" t="n"/>
      <c r="L295" s="6" t="n"/>
      <c r="M295" s="6" t="n"/>
    </row>
    <row r="296" ht="15.75" customHeight="1" s="1411">
      <c r="A296" s="6" t="n"/>
      <c r="B296" s="6" t="n"/>
      <c r="C296" s="6" t="n"/>
      <c r="D296" s="6" t="n"/>
      <c r="E296" s="6" t="n"/>
      <c r="F296" s="6" t="n"/>
      <c r="G296" s="6" t="n"/>
      <c r="H296" s="6" t="n"/>
      <c r="I296" s="6" t="n"/>
      <c r="J296" s="6" t="n"/>
      <c r="K296" s="6" t="n"/>
      <c r="L296" s="6" t="n"/>
      <c r="M296" s="6" t="n"/>
    </row>
    <row r="297" ht="15.75" customHeight="1" s="1411">
      <c r="A297" s="6" t="n"/>
      <c r="B297" s="6" t="n"/>
      <c r="C297" s="6" t="n"/>
      <c r="D297" s="6" t="n"/>
      <c r="E297" s="6" t="n"/>
      <c r="F297" s="6" t="n"/>
      <c r="G297" s="6" t="n"/>
      <c r="H297" s="6" t="n"/>
      <c r="I297" s="6" t="n"/>
      <c r="J297" s="6" t="n"/>
      <c r="K297" s="6" t="n"/>
      <c r="L297" s="6" t="n"/>
      <c r="M297" s="6" t="n"/>
    </row>
    <row r="298" ht="15.75" customHeight="1" s="1411">
      <c r="A298" s="6" t="n"/>
      <c r="B298" s="6" t="n"/>
      <c r="C298" s="6" t="n"/>
      <c r="D298" s="6" t="n"/>
      <c r="E298" s="6" t="n"/>
      <c r="F298" s="6" t="n"/>
      <c r="G298" s="6" t="n"/>
      <c r="H298" s="6" t="n"/>
      <c r="I298" s="6" t="n"/>
      <c r="J298" s="6" t="n"/>
      <c r="K298" s="6" t="n"/>
      <c r="L298" s="6" t="n"/>
      <c r="M298" s="6" t="n"/>
    </row>
    <row r="299" ht="15.75" customHeight="1" s="1411">
      <c r="A299" s="6" t="n"/>
      <c r="B299" s="6" t="n"/>
      <c r="C299" s="6" t="n"/>
      <c r="D299" s="6" t="n"/>
      <c r="E299" s="6" t="n"/>
      <c r="F299" s="6" t="n"/>
      <c r="G299" s="6" t="n"/>
      <c r="H299" s="6" t="n"/>
      <c r="I299" s="6" t="n"/>
      <c r="J299" s="6" t="n"/>
      <c r="K299" s="6" t="n"/>
      <c r="L299" s="6" t="n"/>
      <c r="M299" s="6" t="n"/>
    </row>
    <row r="300" ht="15.75" customHeight="1" s="1411">
      <c r="A300" s="6" t="n"/>
      <c r="B300" s="6" t="n"/>
      <c r="C300" s="6" t="n"/>
      <c r="D300" s="6" t="n"/>
      <c r="E300" s="6" t="n"/>
      <c r="F300" s="6" t="n"/>
      <c r="G300" s="6" t="n"/>
      <c r="H300" s="6" t="n"/>
      <c r="I300" s="6" t="n"/>
      <c r="J300" s="6" t="n"/>
      <c r="K300" s="6" t="n"/>
      <c r="L300" s="6" t="n"/>
      <c r="M300" s="6" t="n"/>
    </row>
    <row r="301" ht="15.75" customHeight="1" s="1411">
      <c r="A301" s="6" t="n"/>
      <c r="B301" s="6" t="n"/>
      <c r="C301" s="6" t="n"/>
      <c r="D301" s="6" t="n"/>
      <c r="E301" s="6" t="n"/>
      <c r="F301" s="6" t="n"/>
      <c r="G301" s="6" t="n"/>
      <c r="H301" s="6" t="n"/>
      <c r="I301" s="6" t="n"/>
      <c r="J301" s="6" t="n"/>
      <c r="K301" s="6" t="n"/>
      <c r="L301" s="6" t="n"/>
      <c r="M301" s="6" t="n"/>
    </row>
    <row r="302" ht="15.75" customHeight="1" s="1411">
      <c r="A302" s="6" t="n"/>
      <c r="B302" s="6" t="n"/>
      <c r="C302" s="6" t="n"/>
      <c r="D302" s="6" t="n"/>
      <c r="E302" s="6" t="n"/>
      <c r="F302" s="6" t="n"/>
      <c r="G302" s="6" t="n"/>
      <c r="H302" s="6" t="n"/>
      <c r="I302" s="6" t="n"/>
      <c r="J302" s="6" t="n"/>
      <c r="K302" s="6" t="n"/>
      <c r="L302" s="6" t="n"/>
      <c r="M302" s="6" t="n"/>
    </row>
    <row r="303" ht="15.75" customHeight="1" s="1411">
      <c r="A303" s="6" t="n"/>
      <c r="B303" s="6" t="n"/>
      <c r="C303" s="6" t="n"/>
      <c r="D303" s="6" t="n"/>
      <c r="E303" s="6" t="n"/>
      <c r="F303" s="6" t="n"/>
      <c r="G303" s="6" t="n"/>
      <c r="H303" s="6" t="n"/>
      <c r="I303" s="6" t="n"/>
      <c r="J303" s="6" t="n"/>
      <c r="K303" s="6" t="n"/>
      <c r="L303" s="6" t="n"/>
      <c r="M303" s="6" t="n"/>
    </row>
    <row r="304" ht="15.75" customHeight="1" s="1411">
      <c r="A304" s="6" t="n"/>
      <c r="B304" s="6" t="n"/>
      <c r="C304" s="6" t="n"/>
      <c r="D304" s="6" t="n"/>
      <c r="E304" s="6" t="n"/>
      <c r="F304" s="6" t="n"/>
      <c r="G304" s="6" t="n"/>
      <c r="H304" s="6" t="n"/>
      <c r="I304" s="6" t="n"/>
      <c r="J304" s="6" t="n"/>
      <c r="K304" s="6" t="n"/>
      <c r="L304" s="6" t="n"/>
      <c r="M304" s="6" t="n"/>
    </row>
    <row r="305" ht="15.75" customHeight="1" s="1411">
      <c r="A305" s="6" t="n"/>
      <c r="B305" s="6" t="n"/>
      <c r="C305" s="6" t="n"/>
      <c r="D305" s="6" t="n"/>
      <c r="E305" s="6" t="n"/>
      <c r="F305" s="6" t="n"/>
      <c r="G305" s="6" t="n"/>
      <c r="H305" s="6" t="n"/>
      <c r="I305" s="6" t="n"/>
      <c r="J305" s="6" t="n"/>
      <c r="K305" s="6" t="n"/>
      <c r="L305" s="6" t="n"/>
      <c r="M305" s="6" t="n"/>
    </row>
    <row r="306" ht="15.75" customHeight="1" s="1411">
      <c r="A306" s="6" t="n"/>
      <c r="B306" s="6" t="n"/>
      <c r="C306" s="6" t="n"/>
      <c r="D306" s="6" t="n"/>
      <c r="E306" s="6" t="n"/>
      <c r="F306" s="6" t="n"/>
      <c r="G306" s="6" t="n"/>
      <c r="H306" s="6" t="n"/>
      <c r="I306" s="6" t="n"/>
      <c r="J306" s="6" t="n"/>
      <c r="K306" s="6" t="n"/>
      <c r="L306" s="6" t="n"/>
      <c r="M306" s="6" t="n"/>
    </row>
    <row r="307" ht="15.75" customHeight="1" s="1411">
      <c r="A307" s="6" t="n"/>
      <c r="B307" s="6" t="n"/>
      <c r="C307" s="6" t="n"/>
      <c r="D307" s="6" t="n"/>
      <c r="E307" s="6" t="n"/>
      <c r="F307" s="6" t="n"/>
      <c r="G307" s="6" t="n"/>
      <c r="H307" s="6" t="n"/>
      <c r="I307" s="6" t="n"/>
      <c r="J307" s="6" t="n"/>
      <c r="K307" s="6" t="n"/>
      <c r="L307" s="6" t="n"/>
      <c r="M307" s="6" t="n"/>
    </row>
    <row r="308" ht="15.75" customHeight="1" s="1411">
      <c r="A308" s="6" t="n"/>
      <c r="B308" s="6" t="n"/>
      <c r="C308" s="6" t="n"/>
      <c r="D308" s="6" t="n"/>
      <c r="E308" s="6" t="n"/>
      <c r="F308" s="6" t="n"/>
      <c r="G308" s="6" t="n"/>
      <c r="H308" s="6" t="n"/>
      <c r="I308" s="6" t="n"/>
      <c r="J308" s="6" t="n"/>
      <c r="K308" s="6" t="n"/>
      <c r="L308" s="6" t="n"/>
      <c r="M308" s="6" t="n"/>
    </row>
    <row r="309" ht="15.75" customHeight="1" s="1411">
      <c r="A309" s="6" t="n"/>
      <c r="B309" s="6" t="n"/>
      <c r="C309" s="6" t="n"/>
      <c r="D309" s="6" t="n"/>
      <c r="E309" s="6" t="n"/>
      <c r="F309" s="6" t="n"/>
      <c r="G309" s="6" t="n"/>
      <c r="H309" s="6" t="n"/>
      <c r="I309" s="6" t="n"/>
      <c r="J309" s="6" t="n"/>
      <c r="K309" s="6" t="n"/>
      <c r="L309" s="6" t="n"/>
      <c r="M309" s="6" t="n"/>
    </row>
    <row r="310" ht="15.75" customHeight="1" s="1411">
      <c r="A310" s="6" t="n"/>
      <c r="B310" s="6" t="n"/>
      <c r="C310" s="6" t="n"/>
      <c r="D310" s="6" t="n"/>
      <c r="E310" s="6" t="n"/>
      <c r="F310" s="6" t="n"/>
      <c r="G310" s="6" t="n"/>
      <c r="H310" s="6" t="n"/>
      <c r="I310" s="6" t="n"/>
      <c r="J310" s="6" t="n"/>
      <c r="K310" s="6" t="n"/>
      <c r="L310" s="6" t="n"/>
      <c r="M310" s="6" t="n"/>
    </row>
    <row r="311" ht="15.75" customHeight="1" s="1411">
      <c r="A311" s="6" t="n"/>
      <c r="B311" s="6" t="n"/>
      <c r="C311" s="6" t="n"/>
      <c r="D311" s="6" t="n"/>
      <c r="E311" s="6" t="n"/>
      <c r="F311" s="6" t="n"/>
      <c r="G311" s="6" t="n"/>
      <c r="H311" s="6" t="n"/>
      <c r="I311" s="6" t="n"/>
      <c r="J311" s="6" t="n"/>
      <c r="K311" s="6" t="n"/>
      <c r="L311" s="6" t="n"/>
      <c r="M311" s="6" t="n"/>
    </row>
    <row r="312" ht="15.75" customHeight="1" s="1411">
      <c r="A312" s="6" t="n"/>
      <c r="B312" s="6" t="n"/>
      <c r="C312" s="6" t="n"/>
      <c r="D312" s="6" t="n"/>
      <c r="E312" s="6" t="n"/>
      <c r="F312" s="6" t="n"/>
      <c r="G312" s="6" t="n"/>
      <c r="H312" s="6" t="n"/>
      <c r="I312" s="6" t="n"/>
      <c r="J312" s="6" t="n"/>
      <c r="K312" s="6" t="n"/>
      <c r="L312" s="6" t="n"/>
      <c r="M312" s="6" t="n"/>
    </row>
    <row r="313" ht="15.75" customHeight="1" s="1411">
      <c r="A313" s="6" t="n"/>
      <c r="B313" s="6" t="n"/>
      <c r="C313" s="6" t="n"/>
      <c r="D313" s="6" t="n"/>
      <c r="E313" s="6" t="n"/>
      <c r="F313" s="6" t="n"/>
      <c r="G313" s="6" t="n"/>
      <c r="H313" s="6" t="n"/>
      <c r="I313" s="6" t="n"/>
      <c r="J313" s="6" t="n"/>
      <c r="K313" s="6" t="n"/>
      <c r="L313" s="6" t="n"/>
      <c r="M313" s="6" t="n"/>
    </row>
    <row r="314" ht="15.75" customHeight="1" s="1411">
      <c r="A314" s="6" t="n"/>
      <c r="B314" s="6" t="n"/>
      <c r="C314" s="6" t="n"/>
      <c r="D314" s="6" t="n"/>
      <c r="E314" s="6" t="n"/>
      <c r="F314" s="6" t="n"/>
      <c r="G314" s="6" t="n"/>
      <c r="H314" s="6" t="n"/>
      <c r="I314" s="6" t="n"/>
      <c r="J314" s="6" t="n"/>
      <c r="K314" s="6" t="n"/>
      <c r="L314" s="6" t="n"/>
      <c r="M314" s="6" t="n"/>
    </row>
    <row r="315" ht="15.75" customHeight="1" s="1411">
      <c r="A315" s="6" t="n"/>
      <c r="B315" s="6" t="n"/>
      <c r="C315" s="6" t="n"/>
      <c r="D315" s="6" t="n"/>
      <c r="E315" s="6" t="n"/>
      <c r="F315" s="6" t="n"/>
      <c r="G315" s="6" t="n"/>
      <c r="H315" s="6" t="n"/>
      <c r="I315" s="6" t="n"/>
      <c r="J315" s="6" t="n"/>
      <c r="K315" s="6" t="n"/>
      <c r="L315" s="6" t="n"/>
      <c r="M315" s="6" t="n"/>
    </row>
    <row r="316" ht="15.75" customHeight="1" s="1411">
      <c r="A316" s="6" t="n"/>
      <c r="B316" s="6" t="n"/>
      <c r="C316" s="6" t="n"/>
      <c r="D316" s="6" t="n"/>
      <c r="E316" s="6" t="n"/>
      <c r="F316" s="6" t="n"/>
      <c r="G316" s="6" t="n"/>
      <c r="H316" s="6" t="n"/>
      <c r="I316" s="6" t="n"/>
      <c r="J316" s="6" t="n"/>
      <c r="K316" s="6" t="n"/>
      <c r="L316" s="6" t="n"/>
      <c r="M316" s="6" t="n"/>
    </row>
    <row r="317" ht="15.75" customHeight="1" s="1411">
      <c r="A317" s="6" t="n"/>
      <c r="B317" s="6" t="n"/>
      <c r="C317" s="6" t="n"/>
      <c r="D317" s="6" t="n"/>
      <c r="E317" s="6" t="n"/>
      <c r="F317" s="6" t="n"/>
      <c r="G317" s="6" t="n"/>
      <c r="H317" s="6" t="n"/>
      <c r="I317" s="6" t="n"/>
      <c r="J317" s="6" t="n"/>
      <c r="K317" s="6" t="n"/>
      <c r="L317" s="6" t="n"/>
      <c r="M317" s="6" t="n"/>
    </row>
    <row r="318" ht="15.75" customHeight="1" s="1411">
      <c r="A318" s="6" t="n"/>
      <c r="B318" s="6" t="n"/>
      <c r="C318" s="6" t="n"/>
      <c r="D318" s="6" t="n"/>
      <c r="E318" s="6" t="n"/>
      <c r="F318" s="6" t="n"/>
      <c r="G318" s="6" t="n"/>
      <c r="H318" s="6" t="n"/>
      <c r="I318" s="6" t="n"/>
      <c r="J318" s="6" t="n"/>
      <c r="K318" s="6" t="n"/>
      <c r="L318" s="6" t="n"/>
      <c r="M318" s="6" t="n"/>
    </row>
    <row r="319" ht="15.75" customHeight="1" s="1411">
      <c r="A319" s="6" t="n"/>
      <c r="B319" s="6" t="n"/>
      <c r="C319" s="6" t="n"/>
      <c r="D319" s="6" t="n"/>
      <c r="E319" s="6" t="n"/>
      <c r="F319" s="6" t="n"/>
      <c r="G319" s="6" t="n"/>
      <c r="H319" s="6" t="n"/>
      <c r="I319" s="6" t="n"/>
      <c r="J319" s="6" t="n"/>
      <c r="K319" s="6" t="n"/>
      <c r="L319" s="6" t="n"/>
      <c r="M319" s="6" t="n"/>
    </row>
    <row r="320" ht="15.75" customHeight="1" s="1411">
      <c r="A320" s="6" t="n"/>
      <c r="B320" s="6" t="n"/>
      <c r="C320" s="6" t="n"/>
      <c r="D320" s="6" t="n"/>
      <c r="E320" s="6" t="n"/>
      <c r="F320" s="6" t="n"/>
      <c r="G320" s="6" t="n"/>
      <c r="H320" s="6" t="n"/>
      <c r="I320" s="6" t="n"/>
      <c r="J320" s="6" t="n"/>
      <c r="K320" s="6" t="n"/>
      <c r="L320" s="6" t="n"/>
      <c r="M320" s="6" t="n"/>
    </row>
    <row r="321" ht="15.75" customHeight="1" s="1411">
      <c r="A321" s="6" t="n"/>
      <c r="B321" s="6" t="n"/>
      <c r="C321" s="6" t="n"/>
      <c r="D321" s="6" t="n"/>
      <c r="E321" s="6" t="n"/>
      <c r="F321" s="6" t="n"/>
      <c r="G321" s="6" t="n"/>
      <c r="H321" s="6" t="n"/>
      <c r="I321" s="6" t="n"/>
      <c r="J321" s="6" t="n"/>
      <c r="K321" s="6" t="n"/>
      <c r="L321" s="6" t="n"/>
      <c r="M321" s="6" t="n"/>
    </row>
    <row r="322" ht="15.75" customHeight="1" s="1411">
      <c r="A322" s="6" t="n"/>
      <c r="B322" s="6" t="n"/>
      <c r="C322" s="6" t="n"/>
      <c r="D322" s="6" t="n"/>
      <c r="E322" s="6" t="n"/>
      <c r="F322" s="6" t="n"/>
      <c r="G322" s="6" t="n"/>
      <c r="H322" s="6" t="n"/>
      <c r="I322" s="6" t="n"/>
      <c r="J322" s="6" t="n"/>
      <c r="K322" s="6" t="n"/>
      <c r="L322" s="6" t="n"/>
      <c r="M322" s="6" t="n"/>
    </row>
    <row r="323" ht="15.75" customHeight="1" s="1411">
      <c r="A323" s="6" t="n"/>
      <c r="B323" s="6" t="n"/>
      <c r="C323" s="6" t="n"/>
      <c r="D323" s="6" t="n"/>
      <c r="E323" s="6" t="n"/>
      <c r="F323" s="6" t="n"/>
      <c r="G323" s="6" t="n"/>
      <c r="H323" s="6" t="n"/>
      <c r="I323" s="6" t="n"/>
      <c r="J323" s="6" t="n"/>
      <c r="K323" s="6" t="n"/>
      <c r="L323" s="6" t="n"/>
      <c r="M323" s="6" t="n"/>
    </row>
    <row r="324" ht="15.75" customHeight="1" s="1411">
      <c r="A324" s="6" t="n"/>
      <c r="B324" s="6" t="n"/>
      <c r="C324" s="6" t="n"/>
      <c r="D324" s="6" t="n"/>
      <c r="E324" s="6" t="n"/>
      <c r="F324" s="6" t="n"/>
      <c r="G324" s="6" t="n"/>
      <c r="H324" s="6" t="n"/>
      <c r="I324" s="6" t="n"/>
      <c r="J324" s="6" t="n"/>
      <c r="K324" s="6" t="n"/>
      <c r="L324" s="6" t="n"/>
      <c r="M324" s="6" t="n"/>
    </row>
    <row r="325" ht="15.75" customHeight="1" s="1411">
      <c r="A325" s="6" t="n"/>
      <c r="B325" s="6" t="n"/>
      <c r="C325" s="6" t="n"/>
      <c r="D325" s="6" t="n"/>
      <c r="E325" s="6" t="n"/>
      <c r="F325" s="6" t="n"/>
      <c r="G325" s="6" t="n"/>
      <c r="H325" s="6" t="n"/>
      <c r="I325" s="6" t="n"/>
      <c r="J325" s="6" t="n"/>
      <c r="K325" s="6" t="n"/>
      <c r="L325" s="6" t="n"/>
      <c r="M325" s="6" t="n"/>
    </row>
    <row r="326" ht="15.75" customHeight="1" s="1411">
      <c r="A326" s="6" t="n"/>
      <c r="B326" s="6" t="n"/>
      <c r="C326" s="6" t="n"/>
      <c r="D326" s="6" t="n"/>
      <c r="E326" s="6" t="n"/>
      <c r="F326" s="6" t="n"/>
      <c r="G326" s="6" t="n"/>
      <c r="H326" s="6" t="n"/>
      <c r="I326" s="6" t="n"/>
      <c r="J326" s="6" t="n"/>
      <c r="K326" s="6" t="n"/>
      <c r="L326" s="6" t="n"/>
      <c r="M326" s="6" t="n"/>
    </row>
    <row r="327" ht="15.75" customHeight="1" s="1411">
      <c r="A327" s="6" t="n"/>
      <c r="B327" s="6" t="n"/>
      <c r="C327" s="6" t="n"/>
      <c r="D327" s="6" t="n"/>
      <c r="E327" s="6" t="n"/>
      <c r="F327" s="6" t="n"/>
      <c r="G327" s="6" t="n"/>
      <c r="H327" s="6" t="n"/>
      <c r="I327" s="6" t="n"/>
      <c r="J327" s="6" t="n"/>
      <c r="K327" s="6" t="n"/>
      <c r="L327" s="6" t="n"/>
      <c r="M327" s="6" t="n"/>
    </row>
    <row r="328" ht="15.75" customHeight="1" s="1411">
      <c r="A328" s="6" t="n"/>
      <c r="B328" s="6" t="n"/>
      <c r="C328" s="6" t="n"/>
      <c r="D328" s="6" t="n"/>
      <c r="E328" s="6" t="n"/>
      <c r="F328" s="6" t="n"/>
      <c r="G328" s="6" t="n"/>
      <c r="H328" s="6" t="n"/>
      <c r="I328" s="6" t="n"/>
      <c r="J328" s="6" t="n"/>
      <c r="K328" s="6" t="n"/>
      <c r="L328" s="6" t="n"/>
      <c r="M328" s="6" t="n"/>
    </row>
    <row r="329" ht="15.75" customHeight="1" s="1411">
      <c r="A329" s="6" t="n"/>
      <c r="B329" s="6" t="n"/>
      <c r="C329" s="6" t="n"/>
      <c r="D329" s="6" t="n"/>
      <c r="E329" s="6" t="n"/>
      <c r="F329" s="6" t="n"/>
      <c r="G329" s="6" t="n"/>
      <c r="H329" s="6" t="n"/>
      <c r="I329" s="6" t="n"/>
      <c r="J329" s="6" t="n"/>
      <c r="K329" s="6" t="n"/>
      <c r="L329" s="6" t="n"/>
      <c r="M329" s="6" t="n"/>
    </row>
    <row r="330" ht="15.75" customHeight="1" s="1411">
      <c r="A330" s="6" t="n"/>
      <c r="B330" s="6" t="n"/>
      <c r="C330" s="6" t="n"/>
      <c r="D330" s="6" t="n"/>
      <c r="E330" s="6" t="n"/>
      <c r="F330" s="6" t="n"/>
      <c r="G330" s="6" t="n"/>
      <c r="H330" s="6" t="n"/>
      <c r="I330" s="6" t="n"/>
      <c r="J330" s="6" t="n"/>
      <c r="K330" s="6" t="n"/>
      <c r="L330" s="6" t="n"/>
      <c r="M330" s="6" t="n"/>
    </row>
    <row r="331" ht="15.75" customHeight="1" s="1411">
      <c r="A331" s="6" t="n"/>
      <c r="B331" s="6" t="n"/>
      <c r="C331" s="6" t="n"/>
      <c r="D331" s="6" t="n"/>
      <c r="E331" s="6" t="n"/>
      <c r="F331" s="6" t="n"/>
      <c r="G331" s="6" t="n"/>
      <c r="H331" s="6" t="n"/>
      <c r="I331" s="6" t="n"/>
      <c r="J331" s="6" t="n"/>
      <c r="K331" s="6" t="n"/>
      <c r="L331" s="6" t="n"/>
      <c r="M331" s="6" t="n"/>
    </row>
    <row r="332" ht="15.75" customHeight="1" s="1411">
      <c r="A332" s="6" t="n"/>
      <c r="B332" s="6" t="n"/>
      <c r="C332" s="6" t="n"/>
      <c r="D332" s="6" t="n"/>
      <c r="E332" s="6" t="n"/>
      <c r="F332" s="6" t="n"/>
      <c r="G332" s="6" t="n"/>
      <c r="H332" s="6" t="n"/>
      <c r="I332" s="6" t="n"/>
      <c r="J332" s="6" t="n"/>
      <c r="K332" s="6" t="n"/>
      <c r="L332" s="6" t="n"/>
      <c r="M332" s="6" t="n"/>
    </row>
    <row r="333" ht="15.75" customHeight="1" s="1411">
      <c r="A333" s="6" t="n"/>
      <c r="B333" s="6" t="n"/>
      <c r="C333" s="6" t="n"/>
      <c r="D333" s="6" t="n"/>
      <c r="E333" s="6" t="n"/>
      <c r="F333" s="6" t="n"/>
      <c r="G333" s="6" t="n"/>
      <c r="H333" s="6" t="n"/>
      <c r="I333" s="6" t="n"/>
      <c r="J333" s="6" t="n"/>
      <c r="K333" s="6" t="n"/>
      <c r="L333" s="6" t="n"/>
      <c r="M333" s="6" t="n"/>
    </row>
    <row r="334" ht="15.75" customHeight="1" s="1411">
      <c r="A334" s="6" t="n"/>
      <c r="B334" s="6" t="n"/>
      <c r="C334" s="6" t="n"/>
      <c r="D334" s="6" t="n"/>
      <c r="E334" s="6" t="n"/>
      <c r="F334" s="6" t="n"/>
      <c r="G334" s="6" t="n"/>
      <c r="H334" s="6" t="n"/>
      <c r="I334" s="6" t="n"/>
      <c r="J334" s="6" t="n"/>
      <c r="K334" s="6" t="n"/>
      <c r="L334" s="6" t="n"/>
      <c r="M334" s="6" t="n"/>
    </row>
    <row r="335" ht="15.75" customHeight="1" s="1411">
      <c r="A335" s="6" t="n"/>
      <c r="B335" s="6" t="n"/>
      <c r="C335" s="6" t="n"/>
      <c r="D335" s="6" t="n"/>
      <c r="E335" s="6" t="n"/>
      <c r="F335" s="6" t="n"/>
      <c r="G335" s="6" t="n"/>
      <c r="H335" s="6" t="n"/>
      <c r="I335" s="6" t="n"/>
      <c r="J335" s="6" t="n"/>
      <c r="K335" s="6" t="n"/>
      <c r="L335" s="6" t="n"/>
      <c r="M335" s="6" t="n"/>
    </row>
    <row r="336" ht="15.75" customHeight="1" s="1411">
      <c r="A336" s="6" t="n"/>
      <c r="B336" s="6" t="n"/>
      <c r="C336" s="6" t="n"/>
      <c r="D336" s="6" t="n"/>
      <c r="E336" s="6" t="n"/>
      <c r="F336" s="6" t="n"/>
      <c r="G336" s="6" t="n"/>
      <c r="H336" s="6" t="n"/>
      <c r="I336" s="6" t="n"/>
      <c r="J336" s="6" t="n"/>
      <c r="K336" s="6" t="n"/>
      <c r="L336" s="6" t="n"/>
      <c r="M336" s="6" t="n"/>
    </row>
    <row r="337" ht="15.75" customHeight="1" s="1411">
      <c r="A337" s="6" t="n"/>
      <c r="B337" s="6" t="n"/>
      <c r="C337" s="6" t="n"/>
      <c r="D337" s="6" t="n"/>
      <c r="E337" s="6" t="n"/>
      <c r="F337" s="6" t="n"/>
      <c r="G337" s="6" t="n"/>
      <c r="H337" s="6" t="n"/>
      <c r="I337" s="6" t="n"/>
      <c r="J337" s="6" t="n"/>
      <c r="K337" s="6" t="n"/>
      <c r="L337" s="6" t="n"/>
      <c r="M337" s="6" t="n"/>
    </row>
    <row r="338" ht="15.75" customHeight="1" s="1411">
      <c r="A338" s="6" t="n"/>
      <c r="B338" s="6" t="n"/>
      <c r="C338" s="6" t="n"/>
      <c r="D338" s="6" t="n"/>
      <c r="E338" s="6" t="n"/>
      <c r="F338" s="6" t="n"/>
      <c r="G338" s="6" t="n"/>
      <c r="H338" s="6" t="n"/>
      <c r="I338" s="6" t="n"/>
      <c r="J338" s="6" t="n"/>
      <c r="K338" s="6" t="n"/>
      <c r="L338" s="6" t="n"/>
      <c r="M338" s="6" t="n"/>
    </row>
    <row r="339" ht="15.75" customHeight="1" s="1411">
      <c r="A339" s="6" t="n"/>
      <c r="B339" s="6" t="n"/>
      <c r="C339" s="6" t="n"/>
      <c r="D339" s="6" t="n"/>
      <c r="E339" s="6" t="n"/>
      <c r="F339" s="6" t="n"/>
      <c r="G339" s="6" t="n"/>
      <c r="H339" s="6" t="n"/>
      <c r="I339" s="6" t="n"/>
      <c r="J339" s="6" t="n"/>
      <c r="K339" s="6" t="n"/>
      <c r="L339" s="6" t="n"/>
      <c r="M339" s="6" t="n"/>
    </row>
    <row r="340" ht="15.75" customHeight="1" s="1411">
      <c r="A340" s="6" t="n"/>
      <c r="B340" s="6" t="n"/>
      <c r="C340" s="6" t="n"/>
      <c r="D340" s="6" t="n"/>
      <c r="E340" s="6" t="n"/>
      <c r="F340" s="6" t="n"/>
      <c r="G340" s="6" t="n"/>
      <c r="H340" s="6" t="n"/>
      <c r="I340" s="6" t="n"/>
      <c r="J340" s="6" t="n"/>
      <c r="K340" s="6" t="n"/>
      <c r="L340" s="6" t="n"/>
      <c r="M340" s="6" t="n"/>
    </row>
    <row r="341" ht="15.75" customHeight="1" s="1411">
      <c r="A341" s="6" t="n"/>
      <c r="B341" s="6" t="n"/>
      <c r="C341" s="6" t="n"/>
      <c r="D341" s="6" t="n"/>
      <c r="E341" s="6" t="n"/>
      <c r="F341" s="6" t="n"/>
      <c r="G341" s="6" t="n"/>
      <c r="H341" s="6" t="n"/>
      <c r="I341" s="6" t="n"/>
      <c r="J341" s="6" t="n"/>
      <c r="K341" s="6" t="n"/>
      <c r="L341" s="6" t="n"/>
      <c r="M341" s="6" t="n"/>
    </row>
    <row r="342" ht="15.75" customHeight="1" s="1411">
      <c r="A342" s="6" t="n"/>
      <c r="B342" s="6" t="n"/>
      <c r="C342" s="6" t="n"/>
      <c r="D342" s="6" t="n"/>
      <c r="E342" s="6" t="n"/>
      <c r="F342" s="6" t="n"/>
      <c r="G342" s="6" t="n"/>
      <c r="H342" s="6" t="n"/>
      <c r="I342" s="6" t="n"/>
      <c r="J342" s="6" t="n"/>
      <c r="K342" s="6" t="n"/>
      <c r="L342" s="6" t="n"/>
      <c r="M342" s="6" t="n"/>
    </row>
    <row r="343" ht="15.75" customHeight="1" s="1411">
      <c r="A343" s="6" t="n"/>
      <c r="B343" s="6" t="n"/>
      <c r="C343" s="6" t="n"/>
      <c r="D343" s="6" t="n"/>
      <c r="E343" s="6" t="n"/>
      <c r="F343" s="6" t="n"/>
      <c r="G343" s="6" t="n"/>
      <c r="H343" s="6" t="n"/>
      <c r="I343" s="6" t="n"/>
      <c r="J343" s="6" t="n"/>
      <c r="K343" s="6" t="n"/>
      <c r="L343" s="6" t="n"/>
      <c r="M343" s="6" t="n"/>
    </row>
    <row r="344" ht="15.75" customHeight="1" s="1411">
      <c r="A344" s="6" t="n"/>
      <c r="B344" s="6" t="n"/>
      <c r="C344" s="6" t="n"/>
      <c r="D344" s="6" t="n"/>
      <c r="E344" s="6" t="n"/>
      <c r="F344" s="6" t="n"/>
      <c r="G344" s="6" t="n"/>
      <c r="H344" s="6" t="n"/>
      <c r="I344" s="6" t="n"/>
      <c r="J344" s="6" t="n"/>
      <c r="K344" s="6" t="n"/>
      <c r="L344" s="6" t="n"/>
      <c r="M344" s="6" t="n"/>
    </row>
    <row r="345" ht="15.75" customHeight="1" s="1411">
      <c r="A345" s="6" t="n"/>
      <c r="B345" s="6" t="n"/>
      <c r="C345" s="6" t="n"/>
      <c r="D345" s="6" t="n"/>
      <c r="E345" s="6" t="n"/>
      <c r="F345" s="6" t="n"/>
      <c r="G345" s="6" t="n"/>
      <c r="H345" s="6" t="n"/>
      <c r="I345" s="6" t="n"/>
      <c r="J345" s="6" t="n"/>
      <c r="K345" s="6" t="n"/>
      <c r="L345" s="6" t="n"/>
      <c r="M345" s="6" t="n"/>
    </row>
    <row r="346" ht="15.75" customHeight="1" s="1411">
      <c r="A346" s="6" t="n"/>
      <c r="B346" s="6" t="n"/>
      <c r="C346" s="6" t="n"/>
      <c r="D346" s="6" t="n"/>
      <c r="E346" s="6" t="n"/>
      <c r="F346" s="6" t="n"/>
      <c r="G346" s="6" t="n"/>
      <c r="H346" s="6" t="n"/>
      <c r="I346" s="6" t="n"/>
      <c r="J346" s="6" t="n"/>
      <c r="K346" s="6" t="n"/>
      <c r="L346" s="6" t="n"/>
      <c r="M346" s="6" t="n"/>
    </row>
    <row r="347" ht="15.75" customHeight="1" s="1411">
      <c r="A347" s="6" t="n"/>
      <c r="B347" s="6" t="n"/>
      <c r="C347" s="6" t="n"/>
      <c r="D347" s="6" t="n"/>
      <c r="E347" s="6" t="n"/>
      <c r="F347" s="6" t="n"/>
      <c r="G347" s="6" t="n"/>
      <c r="H347" s="6" t="n"/>
      <c r="I347" s="6" t="n"/>
      <c r="J347" s="6" t="n"/>
      <c r="K347" s="6" t="n"/>
      <c r="L347" s="6" t="n"/>
      <c r="M347" s="6" t="n"/>
    </row>
    <row r="348" ht="15.75" customHeight="1" s="1411">
      <c r="A348" s="6" t="n"/>
      <c r="B348" s="6" t="n"/>
      <c r="C348" s="6" t="n"/>
      <c r="D348" s="6" t="n"/>
      <c r="E348" s="6" t="n"/>
      <c r="F348" s="6" t="n"/>
      <c r="G348" s="6" t="n"/>
      <c r="H348" s="6" t="n"/>
      <c r="I348" s="6" t="n"/>
      <c r="J348" s="6" t="n"/>
      <c r="K348" s="6" t="n"/>
      <c r="L348" s="6" t="n"/>
      <c r="M348" s="6" t="n"/>
    </row>
    <row r="349" ht="15.75" customHeight="1" s="1411">
      <c r="A349" s="6" t="n"/>
      <c r="B349" s="6" t="n"/>
      <c r="C349" s="6" t="n"/>
      <c r="D349" s="6" t="n"/>
      <c r="E349" s="6" t="n"/>
      <c r="F349" s="6" t="n"/>
      <c r="G349" s="6" t="n"/>
      <c r="H349" s="6" t="n"/>
      <c r="I349" s="6" t="n"/>
      <c r="J349" s="6" t="n"/>
      <c r="K349" s="6" t="n"/>
      <c r="L349" s="6" t="n"/>
      <c r="M349" s="6" t="n"/>
    </row>
    <row r="350" ht="15.75" customHeight="1" s="1411">
      <c r="A350" s="6" t="n"/>
      <c r="B350" s="6" t="n"/>
      <c r="C350" s="6" t="n"/>
      <c r="D350" s="6" t="n"/>
      <c r="E350" s="6" t="n"/>
      <c r="F350" s="6" t="n"/>
      <c r="G350" s="6" t="n"/>
      <c r="H350" s="6" t="n"/>
      <c r="I350" s="6" t="n"/>
      <c r="J350" s="6" t="n"/>
      <c r="K350" s="6" t="n"/>
      <c r="L350" s="6" t="n"/>
      <c r="M350" s="6" t="n"/>
    </row>
    <row r="351" ht="15.75" customHeight="1" s="1411">
      <c r="A351" s="6" t="n"/>
      <c r="B351" s="6" t="n"/>
      <c r="C351" s="6" t="n"/>
      <c r="D351" s="6" t="n"/>
      <c r="E351" s="6" t="n"/>
      <c r="F351" s="6" t="n"/>
      <c r="G351" s="6" t="n"/>
      <c r="H351" s="6" t="n"/>
      <c r="I351" s="6" t="n"/>
      <c r="J351" s="6" t="n"/>
      <c r="K351" s="6" t="n"/>
      <c r="L351" s="6" t="n"/>
      <c r="M351" s="6" t="n"/>
    </row>
    <row r="352" ht="15.75" customHeight="1" s="1411">
      <c r="A352" s="6" t="n"/>
      <c r="B352" s="6" t="n"/>
      <c r="C352" s="6" t="n"/>
      <c r="D352" s="6" t="n"/>
      <c r="E352" s="6" t="n"/>
      <c r="F352" s="6" t="n"/>
      <c r="G352" s="6" t="n"/>
      <c r="H352" s="6" t="n"/>
      <c r="I352" s="6" t="n"/>
      <c r="J352" s="6" t="n"/>
      <c r="K352" s="6" t="n"/>
      <c r="L352" s="6" t="n"/>
      <c r="M352" s="6" t="n"/>
    </row>
    <row r="353" ht="15.75" customHeight="1" s="1411">
      <c r="A353" s="6" t="n"/>
      <c r="B353" s="6" t="n"/>
      <c r="C353" s="6" t="n"/>
      <c r="D353" s="6" t="n"/>
      <c r="E353" s="6" t="n"/>
      <c r="F353" s="6" t="n"/>
      <c r="G353" s="6" t="n"/>
      <c r="H353" s="6" t="n"/>
      <c r="I353" s="6" t="n"/>
      <c r="J353" s="6" t="n"/>
      <c r="K353" s="6" t="n"/>
      <c r="L353" s="6" t="n"/>
      <c r="M353" s="6" t="n"/>
    </row>
    <row r="354" ht="15.75" customHeight="1" s="1411">
      <c r="A354" s="6" t="n"/>
      <c r="B354" s="6" t="n"/>
      <c r="C354" s="6" t="n"/>
      <c r="D354" s="6" t="n"/>
      <c r="E354" s="6" t="n"/>
      <c r="F354" s="6" t="n"/>
      <c r="G354" s="6" t="n"/>
      <c r="H354" s="6" t="n"/>
      <c r="I354" s="6" t="n"/>
      <c r="J354" s="6" t="n"/>
      <c r="K354" s="6" t="n"/>
      <c r="L354" s="6" t="n"/>
      <c r="M354" s="6" t="n"/>
    </row>
    <row r="355" ht="15.75" customHeight="1" s="1411">
      <c r="A355" s="6" t="n"/>
      <c r="B355" s="6" t="n"/>
      <c r="C355" s="6" t="n"/>
      <c r="D355" s="6" t="n"/>
      <c r="E355" s="6" t="n"/>
      <c r="F355" s="6" t="n"/>
      <c r="G355" s="6" t="n"/>
      <c r="H355" s="6" t="n"/>
      <c r="I355" s="6" t="n"/>
      <c r="J355" s="6" t="n"/>
      <c r="K355" s="6" t="n"/>
      <c r="L355" s="6" t="n"/>
      <c r="M355" s="6" t="n"/>
    </row>
    <row r="356" ht="15.75" customHeight="1" s="1411">
      <c r="A356" s="6" t="n"/>
      <c r="B356" s="6" t="n"/>
      <c r="C356" s="6" t="n"/>
      <c r="D356" s="6" t="n"/>
      <c r="E356" s="6" t="n"/>
      <c r="F356" s="6" t="n"/>
      <c r="G356" s="6" t="n"/>
      <c r="H356" s="6" t="n"/>
      <c r="I356" s="6" t="n"/>
      <c r="J356" s="6" t="n"/>
      <c r="K356" s="6" t="n"/>
      <c r="L356" s="6" t="n"/>
      <c r="M356" s="6" t="n"/>
    </row>
    <row r="357" ht="15.75" customHeight="1" s="1411">
      <c r="A357" s="6" t="n"/>
      <c r="B357" s="6" t="n"/>
      <c r="C357" s="6" t="n"/>
      <c r="D357" s="6" t="n"/>
      <c r="E357" s="6" t="n"/>
      <c r="F357" s="6" t="n"/>
      <c r="G357" s="6" t="n"/>
      <c r="H357" s="6" t="n"/>
      <c r="I357" s="6" t="n"/>
      <c r="J357" s="6" t="n"/>
      <c r="K357" s="6" t="n"/>
      <c r="L357" s="6" t="n"/>
      <c r="M357" s="6" t="n"/>
    </row>
    <row r="358" ht="15.75" customHeight="1" s="1411">
      <c r="A358" s="6" t="n"/>
      <c r="B358" s="6" t="n"/>
      <c r="C358" s="6" t="n"/>
      <c r="D358" s="6" t="n"/>
      <c r="E358" s="6" t="n"/>
      <c r="F358" s="6" t="n"/>
      <c r="G358" s="6" t="n"/>
      <c r="H358" s="6" t="n"/>
      <c r="I358" s="6" t="n"/>
      <c r="J358" s="6" t="n"/>
      <c r="K358" s="6" t="n"/>
      <c r="L358" s="6" t="n"/>
      <c r="M358" s="6" t="n"/>
    </row>
    <row r="359" ht="15.75" customHeight="1" s="1411">
      <c r="A359" s="6" t="n"/>
      <c r="B359" s="6" t="n"/>
      <c r="C359" s="6" t="n"/>
      <c r="D359" s="6" t="n"/>
      <c r="E359" s="6" t="n"/>
      <c r="F359" s="6" t="n"/>
      <c r="G359" s="6" t="n"/>
      <c r="H359" s="6" t="n"/>
      <c r="I359" s="6" t="n"/>
      <c r="J359" s="6" t="n"/>
      <c r="K359" s="6" t="n"/>
      <c r="L359" s="6" t="n"/>
      <c r="M359" s="6" t="n"/>
    </row>
    <row r="360" ht="15.75" customHeight="1" s="1411">
      <c r="A360" s="6" t="n"/>
      <c r="B360" s="6" t="n"/>
      <c r="C360" s="6" t="n"/>
      <c r="D360" s="6" t="n"/>
      <c r="E360" s="6" t="n"/>
      <c r="F360" s="6" t="n"/>
      <c r="G360" s="6" t="n"/>
      <c r="H360" s="6" t="n"/>
      <c r="I360" s="6" t="n"/>
      <c r="J360" s="6" t="n"/>
      <c r="K360" s="6" t="n"/>
      <c r="L360" s="6" t="n"/>
      <c r="M360" s="6" t="n"/>
    </row>
    <row r="361" ht="15.75" customHeight="1" s="1411">
      <c r="A361" s="6" t="n"/>
      <c r="B361" s="6" t="n"/>
      <c r="C361" s="6" t="n"/>
      <c r="D361" s="6" t="n"/>
      <c r="E361" s="6" t="n"/>
      <c r="F361" s="6" t="n"/>
      <c r="G361" s="6" t="n"/>
      <c r="H361" s="6" t="n"/>
      <c r="I361" s="6" t="n"/>
      <c r="J361" s="6" t="n"/>
      <c r="K361" s="6" t="n"/>
      <c r="L361" s="6" t="n"/>
      <c r="M361" s="6" t="n"/>
    </row>
    <row r="362" ht="15.75" customHeight="1" s="1411">
      <c r="A362" s="6" t="n"/>
      <c r="B362" s="6" t="n"/>
      <c r="C362" s="6" t="n"/>
      <c r="D362" s="6" t="n"/>
      <c r="E362" s="6" t="n"/>
      <c r="F362" s="6" t="n"/>
      <c r="G362" s="6" t="n"/>
      <c r="H362" s="6" t="n"/>
      <c r="I362" s="6" t="n"/>
      <c r="J362" s="6" t="n"/>
      <c r="K362" s="6" t="n"/>
      <c r="L362" s="6" t="n"/>
      <c r="M362" s="6" t="n"/>
    </row>
    <row r="363" ht="15.75" customHeight="1" s="1411">
      <c r="A363" s="6" t="n"/>
      <c r="B363" s="6" t="n"/>
      <c r="C363" s="6" t="n"/>
      <c r="D363" s="6" t="n"/>
      <c r="E363" s="6" t="n"/>
      <c r="F363" s="6" t="n"/>
      <c r="G363" s="6" t="n"/>
      <c r="H363" s="6" t="n"/>
      <c r="I363" s="6" t="n"/>
      <c r="J363" s="6" t="n"/>
      <c r="K363" s="6" t="n"/>
      <c r="L363" s="6" t="n"/>
      <c r="M363" s="6" t="n"/>
    </row>
    <row r="364" ht="15.75" customHeight="1" s="1411">
      <c r="A364" s="6" t="n"/>
      <c r="B364" s="6" t="n"/>
      <c r="C364" s="6" t="n"/>
      <c r="D364" s="6" t="n"/>
      <c r="E364" s="6" t="n"/>
      <c r="F364" s="6" t="n"/>
      <c r="G364" s="6" t="n"/>
      <c r="H364" s="6" t="n"/>
      <c r="I364" s="6" t="n"/>
      <c r="J364" s="6" t="n"/>
      <c r="K364" s="6" t="n"/>
      <c r="L364" s="6" t="n"/>
      <c r="M364" s="6" t="n"/>
    </row>
    <row r="365" ht="15.75" customHeight="1" s="1411">
      <c r="A365" s="6" t="n"/>
      <c r="B365" s="6" t="n"/>
      <c r="C365" s="6" t="n"/>
      <c r="D365" s="6" t="n"/>
      <c r="E365" s="6" t="n"/>
      <c r="F365" s="6" t="n"/>
      <c r="G365" s="6" t="n"/>
      <c r="H365" s="6" t="n"/>
      <c r="I365" s="6" t="n"/>
      <c r="J365" s="6" t="n"/>
      <c r="K365" s="6" t="n"/>
      <c r="L365" s="6" t="n"/>
      <c r="M365" s="6" t="n"/>
    </row>
    <row r="366" ht="15.75" customHeight="1" s="1411">
      <c r="A366" s="6" t="n"/>
      <c r="B366" s="6" t="n"/>
      <c r="C366" s="6" t="n"/>
      <c r="D366" s="6" t="n"/>
      <c r="E366" s="6" t="n"/>
      <c r="F366" s="6" t="n"/>
      <c r="G366" s="6" t="n"/>
      <c r="H366" s="6" t="n"/>
      <c r="I366" s="6" t="n"/>
      <c r="J366" s="6" t="n"/>
      <c r="K366" s="6" t="n"/>
      <c r="L366" s="6" t="n"/>
      <c r="M366" s="6" t="n"/>
    </row>
    <row r="367" ht="15.75" customHeight="1" s="1411">
      <c r="A367" s="6" t="n"/>
      <c r="B367" s="6" t="n"/>
      <c r="C367" s="6" t="n"/>
      <c r="D367" s="6" t="n"/>
      <c r="E367" s="6" t="n"/>
      <c r="F367" s="6" t="n"/>
      <c r="G367" s="6" t="n"/>
      <c r="H367" s="6" t="n"/>
      <c r="I367" s="6" t="n"/>
      <c r="J367" s="6" t="n"/>
      <c r="K367" s="6" t="n"/>
      <c r="L367" s="6" t="n"/>
      <c r="M367" s="6" t="n"/>
    </row>
    <row r="368" ht="15.75" customHeight="1" s="1411">
      <c r="A368" s="6" t="n"/>
      <c r="B368" s="6" t="n"/>
      <c r="C368" s="6" t="n"/>
      <c r="D368" s="6" t="n"/>
      <c r="E368" s="6" t="n"/>
      <c r="F368" s="6" t="n"/>
      <c r="G368" s="6" t="n"/>
      <c r="H368" s="6" t="n"/>
      <c r="I368" s="6" t="n"/>
      <c r="J368" s="6" t="n"/>
      <c r="K368" s="6" t="n"/>
      <c r="L368" s="6" t="n"/>
      <c r="M368" s="6" t="n"/>
    </row>
    <row r="369" ht="15.75" customHeight="1" s="1411">
      <c r="A369" s="6" t="n"/>
      <c r="B369" s="6" t="n"/>
      <c r="C369" s="6" t="n"/>
      <c r="D369" s="6" t="n"/>
      <c r="E369" s="6" t="n"/>
      <c r="F369" s="6" t="n"/>
      <c r="G369" s="6" t="n"/>
      <c r="H369" s="6" t="n"/>
      <c r="I369" s="6" t="n"/>
      <c r="J369" s="6" t="n"/>
      <c r="K369" s="6" t="n"/>
      <c r="L369" s="6" t="n"/>
      <c r="M369" s="6" t="n"/>
    </row>
    <row r="370" ht="15.75" customHeight="1" s="1411">
      <c r="A370" s="6" t="n"/>
      <c r="B370" s="6" t="n"/>
      <c r="C370" s="6" t="n"/>
      <c r="D370" s="6" t="n"/>
      <c r="E370" s="6" t="n"/>
      <c r="F370" s="6" t="n"/>
      <c r="G370" s="6" t="n"/>
      <c r="H370" s="6" t="n"/>
      <c r="I370" s="6" t="n"/>
      <c r="J370" s="6" t="n"/>
      <c r="K370" s="6" t="n"/>
      <c r="L370" s="6" t="n"/>
      <c r="M370" s="6" t="n"/>
    </row>
    <row r="371" ht="15.75" customHeight="1" s="1411">
      <c r="A371" s="6" t="n"/>
      <c r="B371" s="6" t="n"/>
      <c r="C371" s="6" t="n"/>
      <c r="D371" s="6" t="n"/>
      <c r="E371" s="6" t="n"/>
      <c r="F371" s="6" t="n"/>
      <c r="G371" s="6" t="n"/>
      <c r="H371" s="6" t="n"/>
      <c r="I371" s="6" t="n"/>
      <c r="J371" s="6" t="n"/>
      <c r="K371" s="6" t="n"/>
      <c r="L371" s="6" t="n"/>
      <c r="M371" s="6" t="n"/>
    </row>
    <row r="372" ht="15.75" customHeight="1" s="1411">
      <c r="A372" s="6" t="n"/>
      <c r="B372" s="6" t="n"/>
      <c r="C372" s="6" t="n"/>
      <c r="D372" s="6" t="n"/>
      <c r="E372" s="6" t="n"/>
      <c r="F372" s="6" t="n"/>
      <c r="G372" s="6" t="n"/>
      <c r="H372" s="6" t="n"/>
      <c r="I372" s="6" t="n"/>
      <c r="J372" s="6" t="n"/>
      <c r="K372" s="6" t="n"/>
      <c r="L372" s="6" t="n"/>
      <c r="M372" s="6" t="n"/>
    </row>
    <row r="373" ht="15.75" customHeight="1" s="1411">
      <c r="A373" s="6" t="n"/>
      <c r="B373" s="6" t="n"/>
      <c r="C373" s="6" t="n"/>
      <c r="D373" s="6" t="n"/>
      <c r="E373" s="6" t="n"/>
      <c r="F373" s="6" t="n"/>
      <c r="G373" s="6" t="n"/>
      <c r="H373" s="6" t="n"/>
      <c r="I373" s="6" t="n"/>
      <c r="J373" s="6" t="n"/>
      <c r="K373" s="6" t="n"/>
      <c r="L373" s="6" t="n"/>
      <c r="M373" s="6" t="n"/>
    </row>
    <row r="374" ht="15.75" customHeight="1" s="1411">
      <c r="A374" s="6" t="n"/>
      <c r="B374" s="6" t="n"/>
      <c r="C374" s="6" t="n"/>
      <c r="D374" s="6" t="n"/>
      <c r="E374" s="6" t="n"/>
      <c r="F374" s="6" t="n"/>
      <c r="G374" s="6" t="n"/>
      <c r="H374" s="6" t="n"/>
      <c r="I374" s="6" t="n"/>
      <c r="J374" s="6" t="n"/>
      <c r="K374" s="6" t="n"/>
      <c r="L374" s="6" t="n"/>
      <c r="M374" s="6" t="n"/>
    </row>
    <row r="375" ht="15.75" customHeight="1" s="1411">
      <c r="A375" s="6" t="n"/>
      <c r="B375" s="6" t="n"/>
      <c r="C375" s="6" t="n"/>
      <c r="D375" s="6" t="n"/>
      <c r="E375" s="6" t="n"/>
      <c r="F375" s="6" t="n"/>
      <c r="G375" s="6" t="n"/>
      <c r="H375" s="6" t="n"/>
      <c r="I375" s="6" t="n"/>
      <c r="J375" s="6" t="n"/>
      <c r="K375" s="6" t="n"/>
      <c r="L375" s="6" t="n"/>
      <c r="M375" s="6" t="n"/>
    </row>
    <row r="376" ht="15.75" customHeight="1" s="1411">
      <c r="A376" s="6" t="n"/>
      <c r="B376" s="6" t="n"/>
      <c r="C376" s="6" t="n"/>
      <c r="D376" s="6" t="n"/>
      <c r="E376" s="6" t="n"/>
      <c r="F376" s="6" t="n"/>
      <c r="G376" s="6" t="n"/>
      <c r="H376" s="6" t="n"/>
      <c r="I376" s="6" t="n"/>
      <c r="J376" s="6" t="n"/>
      <c r="K376" s="6" t="n"/>
      <c r="L376" s="6" t="n"/>
      <c r="M376" s="6" t="n"/>
    </row>
    <row r="377" ht="15.75" customHeight="1" s="1411">
      <c r="A377" s="6" t="n"/>
      <c r="B377" s="6" t="n"/>
      <c r="C377" s="6" t="n"/>
      <c r="D377" s="6" t="n"/>
      <c r="E377" s="6" t="n"/>
      <c r="F377" s="6" t="n"/>
      <c r="G377" s="6" t="n"/>
      <c r="H377" s="6" t="n"/>
      <c r="I377" s="6" t="n"/>
      <c r="J377" s="6" t="n"/>
      <c r="K377" s="6" t="n"/>
      <c r="L377" s="6" t="n"/>
      <c r="M377" s="6" t="n"/>
    </row>
    <row r="378" ht="15.75" customHeight="1" s="1411">
      <c r="A378" s="6" t="n"/>
      <c r="B378" s="6" t="n"/>
      <c r="C378" s="6" t="n"/>
      <c r="D378" s="6" t="n"/>
      <c r="E378" s="6" t="n"/>
      <c r="F378" s="6" t="n"/>
      <c r="G378" s="6" t="n"/>
      <c r="H378" s="6" t="n"/>
      <c r="I378" s="6" t="n"/>
      <c r="J378" s="6" t="n"/>
      <c r="K378" s="6" t="n"/>
      <c r="L378" s="6" t="n"/>
      <c r="M378" s="6" t="n"/>
    </row>
    <row r="379" ht="15.75" customHeight="1" s="1411">
      <c r="A379" s="6" t="n"/>
      <c r="B379" s="6" t="n"/>
      <c r="C379" s="6" t="n"/>
      <c r="D379" s="6" t="n"/>
      <c r="E379" s="6" t="n"/>
      <c r="F379" s="6" t="n"/>
      <c r="G379" s="6" t="n"/>
      <c r="H379" s="6" t="n"/>
      <c r="I379" s="6" t="n"/>
      <c r="J379" s="6" t="n"/>
      <c r="K379" s="6" t="n"/>
      <c r="L379" s="6" t="n"/>
      <c r="M379" s="6" t="n"/>
    </row>
    <row r="380" ht="15.75" customHeight="1" s="1411">
      <c r="A380" s="6" t="n"/>
      <c r="B380" s="6" t="n"/>
      <c r="C380" s="6" t="n"/>
      <c r="D380" s="6" t="n"/>
      <c r="E380" s="6" t="n"/>
      <c r="F380" s="6" t="n"/>
      <c r="G380" s="6" t="n"/>
      <c r="H380" s="6" t="n"/>
      <c r="I380" s="6" t="n"/>
      <c r="J380" s="6" t="n"/>
      <c r="K380" s="6" t="n"/>
      <c r="L380" s="6" t="n"/>
      <c r="M380" s="6" t="n"/>
    </row>
    <row r="381" ht="15.75" customHeight="1" s="1411">
      <c r="A381" s="6" t="n"/>
      <c r="B381" s="6" t="n"/>
      <c r="C381" s="6" t="n"/>
      <c r="D381" s="6" t="n"/>
      <c r="E381" s="6" t="n"/>
      <c r="F381" s="6" t="n"/>
      <c r="G381" s="6" t="n"/>
      <c r="H381" s="6" t="n"/>
      <c r="I381" s="6" t="n"/>
      <c r="J381" s="6" t="n"/>
      <c r="K381" s="6" t="n"/>
      <c r="L381" s="6" t="n"/>
      <c r="M381" s="6" t="n"/>
    </row>
    <row r="382" ht="15.75" customHeight="1" s="1411">
      <c r="A382" s="6" t="n"/>
      <c r="B382" s="6" t="n"/>
      <c r="C382" s="6" t="n"/>
      <c r="D382" s="6" t="n"/>
      <c r="E382" s="6" t="n"/>
      <c r="F382" s="6" t="n"/>
      <c r="G382" s="6" t="n"/>
      <c r="H382" s="6" t="n"/>
      <c r="I382" s="6" t="n"/>
      <c r="J382" s="6" t="n"/>
      <c r="K382" s="6" t="n"/>
      <c r="L382" s="6" t="n"/>
      <c r="M382" s="6" t="n"/>
    </row>
    <row r="383" ht="15.75" customHeight="1" s="1411">
      <c r="A383" s="6" t="n"/>
      <c r="B383" s="6" t="n"/>
      <c r="C383" s="6" t="n"/>
      <c r="D383" s="6" t="n"/>
      <c r="E383" s="6" t="n"/>
      <c r="F383" s="6" t="n"/>
      <c r="G383" s="6" t="n"/>
      <c r="H383" s="6" t="n"/>
      <c r="I383" s="6" t="n"/>
      <c r="J383" s="6" t="n"/>
      <c r="K383" s="6" t="n"/>
      <c r="L383" s="6" t="n"/>
      <c r="M383" s="6" t="n"/>
    </row>
    <row r="384" ht="15.75" customHeight="1" s="1411">
      <c r="A384" s="6" t="n"/>
      <c r="B384" s="6" t="n"/>
      <c r="C384" s="6" t="n"/>
      <c r="D384" s="6" t="n"/>
      <c r="E384" s="6" t="n"/>
      <c r="F384" s="6" t="n"/>
      <c r="G384" s="6" t="n"/>
      <c r="H384" s="6" t="n"/>
      <c r="I384" s="6" t="n"/>
      <c r="J384" s="6" t="n"/>
      <c r="K384" s="6" t="n"/>
      <c r="L384" s="6" t="n"/>
      <c r="M384" s="6" t="n"/>
    </row>
    <row r="385" ht="15.75" customHeight="1" s="1411">
      <c r="A385" s="6" t="n"/>
      <c r="B385" s="6" t="n"/>
      <c r="C385" s="6" t="n"/>
      <c r="D385" s="6" t="n"/>
      <c r="E385" s="6" t="n"/>
      <c r="F385" s="6" t="n"/>
      <c r="G385" s="6" t="n"/>
      <c r="H385" s="6" t="n"/>
      <c r="I385" s="6" t="n"/>
      <c r="J385" s="6" t="n"/>
      <c r="K385" s="6" t="n"/>
      <c r="L385" s="6" t="n"/>
      <c r="M385" s="6" t="n"/>
    </row>
    <row r="386" ht="15.75" customHeight="1" s="1411">
      <c r="A386" s="6" t="n"/>
      <c r="B386" s="6" t="n"/>
      <c r="C386" s="6" t="n"/>
      <c r="D386" s="6" t="n"/>
      <c r="E386" s="6" t="n"/>
      <c r="F386" s="6" t="n"/>
      <c r="G386" s="6" t="n"/>
      <c r="H386" s="6" t="n"/>
      <c r="I386" s="6" t="n"/>
      <c r="J386" s="6" t="n"/>
      <c r="K386" s="6" t="n"/>
      <c r="L386" s="6" t="n"/>
      <c r="M386" s="6" t="n"/>
    </row>
    <row r="387" ht="15.75" customHeight="1" s="1411">
      <c r="A387" s="6" t="n"/>
      <c r="B387" s="6" t="n"/>
      <c r="C387" s="6" t="n"/>
      <c r="D387" s="6" t="n"/>
      <c r="E387" s="6" t="n"/>
      <c r="F387" s="6" t="n"/>
      <c r="G387" s="6" t="n"/>
      <c r="H387" s="6" t="n"/>
      <c r="I387" s="6" t="n"/>
      <c r="J387" s="6" t="n"/>
      <c r="K387" s="6" t="n"/>
      <c r="L387" s="6" t="n"/>
      <c r="M387" s="6" t="n"/>
    </row>
    <row r="388" ht="15.75" customHeight="1" s="1411">
      <c r="A388" s="6" t="n"/>
      <c r="B388" s="6" t="n"/>
      <c r="C388" s="6" t="n"/>
      <c r="D388" s="6" t="n"/>
      <c r="E388" s="6" t="n"/>
      <c r="F388" s="6" t="n"/>
      <c r="G388" s="6" t="n"/>
      <c r="H388" s="6" t="n"/>
      <c r="I388" s="6" t="n"/>
      <c r="J388" s="6" t="n"/>
      <c r="K388" s="6" t="n"/>
      <c r="L388" s="6" t="n"/>
      <c r="M388" s="6" t="n"/>
    </row>
    <row r="389" ht="15.75" customHeight="1" s="1411">
      <c r="A389" s="6" t="n"/>
      <c r="B389" s="6" t="n"/>
      <c r="C389" s="6" t="n"/>
      <c r="D389" s="6" t="n"/>
      <c r="E389" s="6" t="n"/>
      <c r="F389" s="6" t="n"/>
      <c r="G389" s="6" t="n"/>
      <c r="H389" s="6" t="n"/>
      <c r="I389" s="6" t="n"/>
      <c r="J389" s="6" t="n"/>
      <c r="K389" s="6" t="n"/>
      <c r="L389" s="6" t="n"/>
      <c r="M389" s="6" t="n"/>
    </row>
    <row r="390" ht="15.75" customHeight="1" s="1411">
      <c r="A390" s="6" t="n"/>
      <c r="B390" s="6" t="n"/>
      <c r="C390" s="6" t="n"/>
      <c r="D390" s="6" t="n"/>
      <c r="E390" s="6" t="n"/>
      <c r="F390" s="6" t="n"/>
      <c r="G390" s="6" t="n"/>
      <c r="H390" s="6" t="n"/>
      <c r="I390" s="6" t="n"/>
      <c r="J390" s="6" t="n"/>
      <c r="K390" s="6" t="n"/>
      <c r="L390" s="6" t="n"/>
      <c r="M390" s="6" t="n"/>
    </row>
    <row r="391" ht="15.75" customHeight="1" s="1411">
      <c r="A391" s="6" t="n"/>
      <c r="B391" s="6" t="n"/>
      <c r="C391" s="6" t="n"/>
      <c r="D391" s="6" t="n"/>
      <c r="E391" s="6" t="n"/>
      <c r="F391" s="6" t="n"/>
      <c r="G391" s="6" t="n"/>
      <c r="H391" s="6" t="n"/>
      <c r="I391" s="6" t="n"/>
      <c r="J391" s="6" t="n"/>
      <c r="K391" s="6" t="n"/>
      <c r="L391" s="6" t="n"/>
      <c r="M391" s="6" t="n"/>
    </row>
    <row r="392" ht="15.75" customHeight="1" s="1411">
      <c r="A392" s="6" t="n"/>
      <c r="B392" s="6" t="n"/>
      <c r="C392" s="6" t="n"/>
      <c r="D392" s="6" t="n"/>
      <c r="E392" s="6" t="n"/>
      <c r="F392" s="6" t="n"/>
      <c r="G392" s="6" t="n"/>
      <c r="H392" s="6" t="n"/>
      <c r="I392" s="6" t="n"/>
      <c r="J392" s="6" t="n"/>
      <c r="K392" s="6" t="n"/>
      <c r="L392" s="6" t="n"/>
      <c r="M392" s="6" t="n"/>
    </row>
    <row r="393" ht="15.75" customHeight="1" s="1411">
      <c r="A393" s="6" t="n"/>
      <c r="B393" s="6" t="n"/>
      <c r="C393" s="6" t="n"/>
      <c r="D393" s="6" t="n"/>
      <c r="E393" s="6" t="n"/>
      <c r="F393" s="6" t="n"/>
      <c r="G393" s="6" t="n"/>
      <c r="H393" s="6" t="n"/>
      <c r="I393" s="6" t="n"/>
      <c r="J393" s="6" t="n"/>
      <c r="K393" s="6" t="n"/>
      <c r="L393" s="6" t="n"/>
      <c r="M393" s="6" t="n"/>
    </row>
    <row r="394" ht="15.75" customHeight="1" s="1411">
      <c r="A394" s="6" t="n"/>
      <c r="B394" s="6" t="n"/>
      <c r="C394" s="6" t="n"/>
      <c r="D394" s="6" t="n"/>
      <c r="E394" s="6" t="n"/>
      <c r="F394" s="6" t="n"/>
      <c r="G394" s="6" t="n"/>
      <c r="H394" s="6" t="n"/>
      <c r="I394" s="6" t="n"/>
      <c r="J394" s="6" t="n"/>
      <c r="K394" s="6" t="n"/>
      <c r="L394" s="6" t="n"/>
      <c r="M394" s="6" t="n"/>
    </row>
    <row r="395" ht="15.75" customHeight="1" s="1411">
      <c r="A395" s="6" t="n"/>
      <c r="B395" s="6" t="n"/>
      <c r="C395" s="6" t="n"/>
      <c r="D395" s="6" t="n"/>
      <c r="E395" s="6" t="n"/>
      <c r="F395" s="6" t="n"/>
      <c r="G395" s="6" t="n"/>
      <c r="H395" s="6" t="n"/>
      <c r="I395" s="6" t="n"/>
      <c r="J395" s="6" t="n"/>
      <c r="K395" s="6" t="n"/>
      <c r="L395" s="6" t="n"/>
      <c r="M395" s="6" t="n"/>
    </row>
    <row r="396" ht="15.75" customHeight="1" s="1411">
      <c r="A396" s="6" t="n"/>
      <c r="B396" s="6" t="n"/>
      <c r="C396" s="6" t="n"/>
      <c r="D396" s="6" t="n"/>
      <c r="E396" s="6" t="n"/>
      <c r="F396" s="6" t="n"/>
      <c r="G396" s="6" t="n"/>
      <c r="H396" s="6" t="n"/>
      <c r="I396" s="6" t="n"/>
      <c r="J396" s="6" t="n"/>
      <c r="K396" s="6" t="n"/>
      <c r="L396" s="6" t="n"/>
      <c r="M396" s="6" t="n"/>
    </row>
    <row r="397" ht="15.75" customHeight="1" s="1411">
      <c r="A397" s="6" t="n"/>
      <c r="B397" s="6" t="n"/>
      <c r="C397" s="6" t="n"/>
      <c r="D397" s="6" t="n"/>
      <c r="E397" s="6" t="n"/>
      <c r="F397" s="6" t="n"/>
      <c r="G397" s="6" t="n"/>
      <c r="H397" s="6" t="n"/>
      <c r="I397" s="6" t="n"/>
      <c r="J397" s="6" t="n"/>
      <c r="K397" s="6" t="n"/>
      <c r="L397" s="6" t="n"/>
      <c r="M397" s="6" t="n"/>
    </row>
    <row r="398" ht="15.75" customHeight="1" s="1411">
      <c r="A398" s="6" t="n"/>
      <c r="B398" s="6" t="n"/>
      <c r="C398" s="6" t="n"/>
      <c r="D398" s="6" t="n"/>
      <c r="E398" s="6" t="n"/>
      <c r="F398" s="6" t="n"/>
      <c r="G398" s="6" t="n"/>
      <c r="H398" s="6" t="n"/>
      <c r="I398" s="6" t="n"/>
      <c r="J398" s="6" t="n"/>
      <c r="K398" s="6" t="n"/>
      <c r="L398" s="6" t="n"/>
      <c r="M398" s="6" t="n"/>
    </row>
    <row r="399" ht="15.75" customHeight="1" s="1411">
      <c r="A399" s="6" t="n"/>
      <c r="B399" s="6" t="n"/>
      <c r="C399" s="6" t="n"/>
      <c r="D399" s="6" t="n"/>
      <c r="E399" s="6" t="n"/>
      <c r="F399" s="6" t="n"/>
      <c r="G399" s="6" t="n"/>
      <c r="H399" s="6" t="n"/>
      <c r="I399" s="6" t="n"/>
      <c r="J399" s="6" t="n"/>
      <c r="K399" s="6" t="n"/>
      <c r="L399" s="6" t="n"/>
      <c r="M399" s="6" t="n"/>
    </row>
    <row r="400" ht="15.75" customHeight="1" s="1411">
      <c r="A400" s="6" t="n"/>
      <c r="B400" s="6" t="n"/>
      <c r="C400" s="6" t="n"/>
      <c r="D400" s="6" t="n"/>
      <c r="E400" s="6" t="n"/>
      <c r="F400" s="6" t="n"/>
      <c r="G400" s="6" t="n"/>
      <c r="H400" s="6" t="n"/>
      <c r="I400" s="6" t="n"/>
      <c r="J400" s="6" t="n"/>
      <c r="K400" s="6" t="n"/>
      <c r="L400" s="6" t="n"/>
      <c r="M400" s="6" t="n"/>
    </row>
    <row r="401" ht="15.75" customHeight="1" s="1411">
      <c r="A401" s="6" t="n"/>
      <c r="B401" s="6" t="n"/>
      <c r="C401" s="6" t="n"/>
      <c r="D401" s="6" t="n"/>
      <c r="E401" s="6" t="n"/>
      <c r="F401" s="6" t="n"/>
      <c r="G401" s="6" t="n"/>
      <c r="H401" s="6" t="n"/>
      <c r="I401" s="6" t="n"/>
      <c r="J401" s="6" t="n"/>
      <c r="K401" s="6" t="n"/>
      <c r="L401" s="6" t="n"/>
      <c r="M401" s="6" t="n"/>
    </row>
    <row r="402" ht="15.75" customHeight="1" s="1411">
      <c r="A402" s="6" t="n"/>
      <c r="B402" s="6" t="n"/>
      <c r="C402" s="6" t="n"/>
      <c r="D402" s="6" t="n"/>
      <c r="E402" s="6" t="n"/>
      <c r="F402" s="6" t="n"/>
      <c r="G402" s="6" t="n"/>
      <c r="H402" s="6" t="n"/>
      <c r="I402" s="6" t="n"/>
      <c r="J402" s="6" t="n"/>
      <c r="K402" s="6" t="n"/>
      <c r="L402" s="6" t="n"/>
      <c r="M402" s="6" t="n"/>
    </row>
    <row r="403" ht="15.75" customHeight="1" s="1411">
      <c r="A403" s="6" t="n"/>
      <c r="B403" s="6" t="n"/>
      <c r="C403" s="6" t="n"/>
      <c r="D403" s="6" t="n"/>
      <c r="E403" s="6" t="n"/>
      <c r="F403" s="6" t="n"/>
      <c r="G403" s="6" t="n"/>
      <c r="H403" s="6" t="n"/>
      <c r="I403" s="6" t="n"/>
      <c r="J403" s="6" t="n"/>
      <c r="K403" s="6" t="n"/>
      <c r="L403" s="6" t="n"/>
      <c r="M403" s="6" t="n"/>
    </row>
    <row r="404" ht="15.75" customHeight="1" s="1411">
      <c r="A404" s="6" t="n"/>
      <c r="B404" s="6" t="n"/>
      <c r="C404" s="6" t="n"/>
      <c r="D404" s="6" t="n"/>
      <c r="E404" s="6" t="n"/>
      <c r="F404" s="6" t="n"/>
      <c r="G404" s="6" t="n"/>
      <c r="H404" s="6" t="n"/>
      <c r="I404" s="6" t="n"/>
      <c r="J404" s="6" t="n"/>
      <c r="K404" s="6" t="n"/>
      <c r="L404" s="6" t="n"/>
      <c r="M404" s="6" t="n"/>
    </row>
    <row r="405" ht="15.75" customHeight="1" s="1411">
      <c r="A405" s="6" t="n"/>
      <c r="B405" s="6" t="n"/>
      <c r="C405" s="6" t="n"/>
      <c r="D405" s="6" t="n"/>
      <c r="E405" s="6" t="n"/>
      <c r="F405" s="6" t="n"/>
      <c r="G405" s="6" t="n"/>
      <c r="H405" s="6" t="n"/>
      <c r="I405" s="6" t="n"/>
      <c r="J405" s="6" t="n"/>
      <c r="K405" s="6" t="n"/>
      <c r="L405" s="6" t="n"/>
      <c r="M405" s="6" t="n"/>
    </row>
    <row r="406" ht="15.75" customHeight="1" s="1411">
      <c r="A406" s="6" t="n"/>
      <c r="B406" s="6" t="n"/>
      <c r="C406" s="6" t="n"/>
      <c r="D406" s="6" t="n"/>
      <c r="E406" s="6" t="n"/>
      <c r="F406" s="6" t="n"/>
      <c r="G406" s="6" t="n"/>
      <c r="H406" s="6" t="n"/>
      <c r="I406" s="6" t="n"/>
      <c r="J406" s="6" t="n"/>
      <c r="K406" s="6" t="n"/>
      <c r="L406" s="6" t="n"/>
      <c r="M406" s="6" t="n"/>
    </row>
    <row r="407" ht="15.75" customHeight="1" s="1411">
      <c r="A407" s="6" t="n"/>
      <c r="B407" s="6" t="n"/>
      <c r="C407" s="6" t="n"/>
      <c r="D407" s="6" t="n"/>
      <c r="E407" s="6" t="n"/>
      <c r="F407" s="6" t="n"/>
      <c r="G407" s="6" t="n"/>
      <c r="H407" s="6" t="n"/>
      <c r="I407" s="6" t="n"/>
      <c r="J407" s="6" t="n"/>
      <c r="K407" s="6" t="n"/>
      <c r="L407" s="6" t="n"/>
      <c r="M407" s="6" t="n"/>
    </row>
    <row r="408" ht="15.75" customHeight="1" s="1411">
      <c r="A408" s="6" t="n"/>
      <c r="B408" s="6" t="n"/>
      <c r="C408" s="6" t="n"/>
      <c r="D408" s="6" t="n"/>
      <c r="E408" s="6" t="n"/>
      <c r="F408" s="6" t="n"/>
      <c r="G408" s="6" t="n"/>
      <c r="H408" s="6" t="n"/>
      <c r="I408" s="6" t="n"/>
      <c r="J408" s="6" t="n"/>
      <c r="K408" s="6" t="n"/>
      <c r="L408" s="6" t="n"/>
      <c r="M408" s="6" t="n"/>
    </row>
    <row r="409" ht="15.75" customHeight="1" s="1411">
      <c r="A409" s="6" t="n"/>
      <c r="B409" s="6" t="n"/>
      <c r="C409" s="6" t="n"/>
      <c r="D409" s="6" t="n"/>
      <c r="E409" s="6" t="n"/>
      <c r="F409" s="6" t="n"/>
      <c r="G409" s="6" t="n"/>
      <c r="H409" s="6" t="n"/>
      <c r="I409" s="6" t="n"/>
      <c r="J409" s="6" t="n"/>
      <c r="K409" s="6" t="n"/>
      <c r="L409" s="6" t="n"/>
      <c r="M409" s="6" t="n"/>
    </row>
    <row r="410" ht="15.75" customHeight="1" s="1411">
      <c r="A410" s="6" t="n"/>
      <c r="B410" s="6" t="n"/>
      <c r="C410" s="6" t="n"/>
      <c r="D410" s="6" t="n"/>
      <c r="E410" s="6" t="n"/>
      <c r="F410" s="6" t="n"/>
      <c r="G410" s="6" t="n"/>
      <c r="H410" s="6" t="n"/>
      <c r="I410" s="6" t="n"/>
      <c r="J410" s="6" t="n"/>
      <c r="K410" s="6" t="n"/>
      <c r="L410" s="6" t="n"/>
      <c r="M410" s="6" t="n"/>
    </row>
    <row r="411" ht="15.75" customHeight="1" s="1411">
      <c r="A411" s="6" t="n"/>
      <c r="B411" s="6" t="n"/>
      <c r="C411" s="6" t="n"/>
      <c r="D411" s="6" t="n"/>
      <c r="E411" s="6" t="n"/>
      <c r="F411" s="6" t="n"/>
      <c r="G411" s="6" t="n"/>
      <c r="H411" s="6" t="n"/>
      <c r="I411" s="6" t="n"/>
      <c r="J411" s="6" t="n"/>
      <c r="K411" s="6" t="n"/>
      <c r="L411" s="6" t="n"/>
      <c r="M411" s="6" t="n"/>
    </row>
    <row r="412" ht="15.75" customHeight="1" s="1411">
      <c r="A412" s="6" t="n"/>
      <c r="B412" s="6" t="n"/>
      <c r="C412" s="6" t="n"/>
      <c r="D412" s="6" t="n"/>
      <c r="E412" s="6" t="n"/>
      <c r="F412" s="6" t="n"/>
      <c r="G412" s="6" t="n"/>
      <c r="H412" s="6" t="n"/>
      <c r="I412" s="6" t="n"/>
      <c r="J412" s="6" t="n"/>
      <c r="K412" s="6" t="n"/>
      <c r="L412" s="6" t="n"/>
      <c r="M412" s="6" t="n"/>
    </row>
    <row r="413" ht="15.75" customHeight="1" s="1411">
      <c r="A413" s="6" t="n"/>
      <c r="B413" s="6" t="n"/>
      <c r="C413" s="6" t="n"/>
      <c r="D413" s="6" t="n"/>
      <c r="E413" s="6" t="n"/>
      <c r="F413" s="6" t="n"/>
      <c r="G413" s="6" t="n"/>
      <c r="H413" s="6" t="n"/>
      <c r="I413" s="6" t="n"/>
      <c r="J413" s="6" t="n"/>
      <c r="K413" s="6" t="n"/>
      <c r="L413" s="6" t="n"/>
      <c r="M413" s="6" t="n"/>
    </row>
    <row r="414" ht="15.75" customHeight="1" s="1411">
      <c r="A414" s="6" t="n"/>
      <c r="B414" s="6" t="n"/>
      <c r="C414" s="6" t="n"/>
      <c r="D414" s="6" t="n"/>
      <c r="E414" s="6" t="n"/>
      <c r="F414" s="6" t="n"/>
      <c r="G414" s="6" t="n"/>
      <c r="H414" s="6" t="n"/>
      <c r="I414" s="6" t="n"/>
      <c r="J414" s="6" t="n"/>
      <c r="K414" s="6" t="n"/>
      <c r="L414" s="6" t="n"/>
      <c r="M414" s="6" t="n"/>
    </row>
    <row r="415" ht="15.75" customHeight="1" s="1411">
      <c r="A415" s="6" t="n"/>
      <c r="B415" s="6" t="n"/>
      <c r="C415" s="6" t="n"/>
      <c r="D415" s="6" t="n"/>
      <c r="E415" s="6" t="n"/>
      <c r="F415" s="6" t="n"/>
      <c r="G415" s="6" t="n"/>
      <c r="H415" s="6" t="n"/>
      <c r="I415" s="6" t="n"/>
      <c r="J415" s="6" t="n"/>
      <c r="K415" s="6" t="n"/>
      <c r="L415" s="6" t="n"/>
      <c r="M415" s="6" t="n"/>
    </row>
    <row r="416" ht="15.75" customHeight="1" s="1411">
      <c r="A416" s="6" t="n"/>
      <c r="B416" s="6" t="n"/>
      <c r="C416" s="6" t="n"/>
      <c r="D416" s="6" t="n"/>
      <c r="E416" s="6" t="n"/>
      <c r="F416" s="6" t="n"/>
      <c r="G416" s="6" t="n"/>
      <c r="H416" s="6" t="n"/>
      <c r="I416" s="6" t="n"/>
      <c r="J416" s="6" t="n"/>
      <c r="K416" s="6" t="n"/>
      <c r="L416" s="6" t="n"/>
      <c r="M416" s="6" t="n"/>
    </row>
    <row r="417" ht="15.75" customHeight="1" s="1411">
      <c r="A417" s="6" t="n"/>
      <c r="B417" s="6" t="n"/>
      <c r="C417" s="6" t="n"/>
      <c r="D417" s="6" t="n"/>
      <c r="E417" s="6" t="n"/>
      <c r="F417" s="6" t="n"/>
      <c r="G417" s="6" t="n"/>
      <c r="H417" s="6" t="n"/>
      <c r="I417" s="6" t="n"/>
      <c r="J417" s="6" t="n"/>
      <c r="K417" s="6" t="n"/>
      <c r="L417" s="6" t="n"/>
      <c r="M417" s="6" t="n"/>
    </row>
    <row r="418" ht="15.75" customHeight="1" s="1411">
      <c r="A418" s="6" t="n"/>
      <c r="B418" s="6" t="n"/>
      <c r="C418" s="6" t="n"/>
      <c r="D418" s="6" t="n"/>
      <c r="E418" s="6" t="n"/>
      <c r="F418" s="6" t="n"/>
      <c r="G418" s="6" t="n"/>
      <c r="H418" s="6" t="n"/>
      <c r="I418" s="6" t="n"/>
      <c r="J418" s="6" t="n"/>
      <c r="K418" s="6" t="n"/>
      <c r="L418" s="6" t="n"/>
      <c r="M418" s="6" t="n"/>
    </row>
    <row r="419" ht="15.75" customHeight="1" s="1411">
      <c r="A419" s="6" t="n"/>
      <c r="B419" s="6" t="n"/>
      <c r="C419" s="6" t="n"/>
      <c r="D419" s="6" t="n"/>
      <c r="E419" s="6" t="n"/>
      <c r="F419" s="6" t="n"/>
      <c r="G419" s="6" t="n"/>
      <c r="H419" s="6" t="n"/>
      <c r="I419" s="6" t="n"/>
      <c r="J419" s="6" t="n"/>
      <c r="K419" s="6" t="n"/>
      <c r="L419" s="6" t="n"/>
      <c r="M419" s="6" t="n"/>
    </row>
    <row r="420" ht="15.75" customHeight="1" s="1411">
      <c r="A420" s="6" t="n"/>
      <c r="B420" s="6" t="n"/>
      <c r="C420" s="6" t="n"/>
      <c r="D420" s="6" t="n"/>
      <c r="E420" s="6" t="n"/>
      <c r="F420" s="6" t="n"/>
      <c r="G420" s="6" t="n"/>
      <c r="H420" s="6" t="n"/>
      <c r="I420" s="6" t="n"/>
      <c r="J420" s="6" t="n"/>
      <c r="K420" s="6" t="n"/>
      <c r="L420" s="6" t="n"/>
      <c r="M420" s="6" t="n"/>
    </row>
    <row r="421" ht="15.75" customHeight="1" s="1411">
      <c r="A421" s="6" t="n"/>
      <c r="B421" s="6" t="n"/>
      <c r="C421" s="6" t="n"/>
      <c r="D421" s="6" t="n"/>
      <c r="E421" s="6" t="n"/>
      <c r="F421" s="6" t="n"/>
      <c r="G421" s="6" t="n"/>
      <c r="H421" s="6" t="n"/>
      <c r="I421" s="6" t="n"/>
      <c r="J421" s="6" t="n"/>
      <c r="K421" s="6" t="n"/>
      <c r="L421" s="6" t="n"/>
      <c r="M421" s="6" t="n"/>
    </row>
    <row r="422" ht="15.75" customHeight="1" s="1411">
      <c r="A422" s="6" t="n"/>
      <c r="B422" s="6" t="n"/>
      <c r="C422" s="6" t="n"/>
      <c r="D422" s="6" t="n"/>
      <c r="E422" s="6" t="n"/>
      <c r="F422" s="6" t="n"/>
      <c r="G422" s="6" t="n"/>
      <c r="H422" s="6" t="n"/>
      <c r="I422" s="6" t="n"/>
      <c r="J422" s="6" t="n"/>
      <c r="K422" s="6" t="n"/>
      <c r="L422" s="6" t="n"/>
      <c r="M422" s="6" t="n"/>
    </row>
    <row r="423" ht="15.75" customHeight="1" s="1411">
      <c r="A423" s="6" t="n"/>
      <c r="B423" s="6" t="n"/>
      <c r="C423" s="6" t="n"/>
      <c r="D423" s="6" t="n"/>
      <c r="E423" s="6" t="n"/>
      <c r="F423" s="6" t="n"/>
      <c r="G423" s="6" t="n"/>
      <c r="H423" s="6" t="n"/>
      <c r="I423" s="6" t="n"/>
      <c r="J423" s="6" t="n"/>
      <c r="K423" s="6" t="n"/>
      <c r="L423" s="6" t="n"/>
      <c r="M423" s="6" t="n"/>
    </row>
    <row r="424" ht="15.75" customHeight="1" s="1411">
      <c r="A424" s="6" t="n"/>
      <c r="B424" s="6" t="n"/>
      <c r="C424" s="6" t="n"/>
      <c r="D424" s="6" t="n"/>
      <c r="E424" s="6" t="n"/>
      <c r="F424" s="6" t="n"/>
      <c r="G424" s="6" t="n"/>
      <c r="H424" s="6" t="n"/>
      <c r="I424" s="6" t="n"/>
      <c r="J424" s="6" t="n"/>
      <c r="K424" s="6" t="n"/>
      <c r="L424" s="6" t="n"/>
      <c r="M424" s="6" t="n"/>
    </row>
    <row r="425" ht="15.75" customHeight="1" s="1411">
      <c r="A425" s="6" t="n"/>
      <c r="B425" s="6" t="n"/>
      <c r="C425" s="6" t="n"/>
      <c r="D425" s="6" t="n"/>
      <c r="E425" s="6" t="n"/>
      <c r="F425" s="6" t="n"/>
      <c r="G425" s="6" t="n"/>
      <c r="H425" s="6" t="n"/>
      <c r="I425" s="6" t="n"/>
      <c r="J425" s="6" t="n"/>
      <c r="K425" s="6" t="n"/>
      <c r="L425" s="6" t="n"/>
      <c r="M425" s="6" t="n"/>
    </row>
    <row r="426" ht="15.75" customHeight="1" s="1411">
      <c r="A426" s="6" t="n"/>
      <c r="B426" s="6" t="n"/>
      <c r="C426" s="6" t="n"/>
      <c r="D426" s="6" t="n"/>
      <c r="E426" s="6" t="n"/>
      <c r="F426" s="6" t="n"/>
      <c r="G426" s="6" t="n"/>
      <c r="H426" s="6" t="n"/>
      <c r="I426" s="6" t="n"/>
      <c r="J426" s="6" t="n"/>
      <c r="K426" s="6" t="n"/>
      <c r="L426" s="6" t="n"/>
      <c r="M426" s="6" t="n"/>
    </row>
    <row r="427" ht="15.75" customHeight="1" s="1411">
      <c r="A427" s="6" t="n"/>
      <c r="B427" s="6" t="n"/>
      <c r="C427" s="6" t="n"/>
      <c r="D427" s="6" t="n"/>
      <c r="E427" s="6" t="n"/>
      <c r="F427" s="6" t="n"/>
      <c r="G427" s="6" t="n"/>
      <c r="H427" s="6" t="n"/>
      <c r="I427" s="6" t="n"/>
      <c r="J427" s="6" t="n"/>
      <c r="K427" s="6" t="n"/>
      <c r="L427" s="6" t="n"/>
      <c r="M427" s="6" t="n"/>
    </row>
    <row r="428" ht="15.75" customHeight="1" s="1411">
      <c r="A428" s="6" t="n"/>
      <c r="B428" s="6" t="n"/>
      <c r="C428" s="6" t="n"/>
      <c r="D428" s="6" t="n"/>
      <c r="E428" s="6" t="n"/>
      <c r="F428" s="6" t="n"/>
      <c r="G428" s="6" t="n"/>
      <c r="H428" s="6" t="n"/>
      <c r="I428" s="6" t="n"/>
      <c r="J428" s="6" t="n"/>
      <c r="K428" s="6" t="n"/>
      <c r="L428" s="6" t="n"/>
      <c r="M428" s="6" t="n"/>
    </row>
    <row r="429" ht="15.75" customHeight="1" s="1411">
      <c r="A429" s="6" t="n"/>
      <c r="B429" s="6" t="n"/>
      <c r="C429" s="6" t="n"/>
      <c r="D429" s="6" t="n"/>
      <c r="E429" s="6" t="n"/>
      <c r="F429" s="6" t="n"/>
      <c r="G429" s="6" t="n"/>
      <c r="H429" s="6" t="n"/>
      <c r="I429" s="6" t="n"/>
      <c r="J429" s="6" t="n"/>
      <c r="K429" s="6" t="n"/>
      <c r="L429" s="6" t="n"/>
      <c r="M429" s="6" t="n"/>
    </row>
    <row r="430" ht="15.75" customHeight="1" s="1411">
      <c r="A430" s="6" t="n"/>
      <c r="B430" s="6" t="n"/>
      <c r="C430" s="6" t="n"/>
      <c r="D430" s="6" t="n"/>
      <c r="E430" s="6" t="n"/>
      <c r="F430" s="6" t="n"/>
      <c r="G430" s="6" t="n"/>
      <c r="H430" s="6" t="n"/>
      <c r="I430" s="6" t="n"/>
      <c r="J430" s="6" t="n"/>
      <c r="K430" s="6" t="n"/>
      <c r="L430" s="6" t="n"/>
      <c r="M430" s="6" t="n"/>
    </row>
    <row r="431" ht="15.75" customHeight="1" s="1411">
      <c r="A431" s="6" t="n"/>
      <c r="B431" s="6" t="n"/>
      <c r="C431" s="6" t="n"/>
      <c r="D431" s="6" t="n"/>
      <c r="E431" s="6" t="n"/>
      <c r="F431" s="6" t="n"/>
      <c r="G431" s="6" t="n"/>
      <c r="H431" s="6" t="n"/>
      <c r="I431" s="6" t="n"/>
      <c r="J431" s="6" t="n"/>
      <c r="K431" s="6" t="n"/>
      <c r="L431" s="6" t="n"/>
      <c r="M431" s="6" t="n"/>
    </row>
    <row r="432" ht="15.75" customHeight="1" s="1411">
      <c r="A432" s="6" t="n"/>
      <c r="B432" s="6" t="n"/>
      <c r="C432" s="6" t="n"/>
      <c r="D432" s="6" t="n"/>
      <c r="E432" s="6" t="n"/>
      <c r="F432" s="6" t="n"/>
      <c r="G432" s="6" t="n"/>
      <c r="H432" s="6" t="n"/>
      <c r="I432" s="6" t="n"/>
      <c r="J432" s="6" t="n"/>
      <c r="K432" s="6" t="n"/>
      <c r="L432" s="6" t="n"/>
      <c r="M432" s="6" t="n"/>
    </row>
    <row r="433" ht="15.75" customHeight="1" s="1411">
      <c r="A433" s="6" t="n"/>
      <c r="B433" s="6" t="n"/>
      <c r="C433" s="6" t="n"/>
      <c r="D433" s="6" t="n"/>
      <c r="E433" s="6" t="n"/>
      <c r="F433" s="6" t="n"/>
      <c r="G433" s="6" t="n"/>
      <c r="H433" s="6" t="n"/>
      <c r="I433" s="6" t="n"/>
      <c r="J433" s="6" t="n"/>
      <c r="K433" s="6" t="n"/>
      <c r="L433" s="6" t="n"/>
      <c r="M433" s="6" t="n"/>
    </row>
    <row r="434" ht="15.75" customHeight="1" s="1411">
      <c r="A434" s="6" t="n"/>
      <c r="B434" s="6" t="n"/>
      <c r="C434" s="6" t="n"/>
      <c r="D434" s="6" t="n"/>
      <c r="E434" s="6" t="n"/>
      <c r="F434" s="6" t="n"/>
      <c r="G434" s="6" t="n"/>
      <c r="H434" s="6" t="n"/>
      <c r="I434" s="6" t="n"/>
      <c r="J434" s="6" t="n"/>
      <c r="K434" s="6" t="n"/>
      <c r="L434" s="6" t="n"/>
      <c r="M434" s="6" t="n"/>
    </row>
    <row r="435" ht="15.75" customHeight="1" s="1411">
      <c r="A435" s="6" t="n"/>
      <c r="B435" s="6" t="n"/>
      <c r="C435" s="6" t="n"/>
      <c r="D435" s="6" t="n"/>
      <c r="E435" s="6" t="n"/>
      <c r="F435" s="6" t="n"/>
      <c r="G435" s="6" t="n"/>
      <c r="H435" s="6" t="n"/>
      <c r="I435" s="6" t="n"/>
      <c r="J435" s="6" t="n"/>
      <c r="K435" s="6" t="n"/>
      <c r="L435" s="6" t="n"/>
      <c r="M435" s="6" t="n"/>
    </row>
    <row r="436" ht="15.75" customHeight="1" s="1411">
      <c r="A436" s="6" t="n"/>
      <c r="B436" s="6" t="n"/>
      <c r="C436" s="6" t="n"/>
      <c r="D436" s="6" t="n"/>
      <c r="E436" s="6" t="n"/>
      <c r="F436" s="6" t="n"/>
      <c r="G436" s="6" t="n"/>
      <c r="H436" s="6" t="n"/>
      <c r="I436" s="6" t="n"/>
      <c r="J436" s="6" t="n"/>
      <c r="K436" s="6" t="n"/>
      <c r="L436" s="6" t="n"/>
      <c r="M436" s="6" t="n"/>
    </row>
    <row r="437" ht="15.75" customHeight="1" s="1411">
      <c r="A437" s="6" t="n"/>
      <c r="B437" s="6" t="n"/>
      <c r="C437" s="6" t="n"/>
      <c r="D437" s="6" t="n"/>
      <c r="E437" s="6" t="n"/>
      <c r="F437" s="6" t="n"/>
      <c r="G437" s="6" t="n"/>
      <c r="H437" s="6" t="n"/>
      <c r="I437" s="6" t="n"/>
      <c r="J437" s="6" t="n"/>
      <c r="K437" s="6" t="n"/>
      <c r="L437" s="6" t="n"/>
      <c r="M437" s="6" t="n"/>
    </row>
    <row r="438" ht="15.75" customHeight="1" s="1411">
      <c r="A438" s="6" t="n"/>
      <c r="B438" s="6" t="n"/>
      <c r="C438" s="6" t="n"/>
      <c r="D438" s="6" t="n"/>
      <c r="E438" s="6" t="n"/>
      <c r="F438" s="6" t="n"/>
      <c r="G438" s="6" t="n"/>
      <c r="H438" s="6" t="n"/>
      <c r="I438" s="6" t="n"/>
      <c r="J438" s="6" t="n"/>
      <c r="K438" s="6" t="n"/>
      <c r="L438" s="6" t="n"/>
      <c r="M438" s="6" t="n"/>
    </row>
    <row r="439" ht="15.75" customHeight="1" s="1411">
      <c r="A439" s="6" t="n"/>
      <c r="B439" s="6" t="n"/>
      <c r="C439" s="6" t="n"/>
      <c r="D439" s="6" t="n"/>
      <c r="E439" s="6" t="n"/>
      <c r="F439" s="6" t="n"/>
      <c r="G439" s="6" t="n"/>
      <c r="H439" s="6" t="n"/>
      <c r="I439" s="6" t="n"/>
      <c r="J439" s="6" t="n"/>
      <c r="K439" s="6" t="n"/>
      <c r="L439" s="6" t="n"/>
      <c r="M439" s="6" t="n"/>
    </row>
    <row r="440" ht="15.75" customHeight="1" s="1411">
      <c r="A440" s="6" t="n"/>
      <c r="B440" s="6" t="n"/>
      <c r="C440" s="6" t="n"/>
      <c r="D440" s="6" t="n"/>
      <c r="E440" s="6" t="n"/>
      <c r="F440" s="6" t="n"/>
      <c r="G440" s="6" t="n"/>
      <c r="H440" s="6" t="n"/>
      <c r="I440" s="6" t="n"/>
      <c r="J440" s="6" t="n"/>
      <c r="K440" s="6" t="n"/>
      <c r="L440" s="6" t="n"/>
      <c r="M440" s="6" t="n"/>
    </row>
    <row r="441" ht="15.75" customHeight="1" s="1411">
      <c r="A441" s="6" t="n"/>
      <c r="B441" s="6" t="n"/>
      <c r="C441" s="6" t="n"/>
      <c r="D441" s="6" t="n"/>
      <c r="E441" s="6" t="n"/>
      <c r="F441" s="6" t="n"/>
      <c r="G441" s="6" t="n"/>
      <c r="H441" s="6" t="n"/>
      <c r="I441" s="6" t="n"/>
      <c r="J441" s="6" t="n"/>
      <c r="K441" s="6" t="n"/>
      <c r="L441" s="6" t="n"/>
      <c r="M441" s="6" t="n"/>
    </row>
    <row r="442" ht="15.75" customHeight="1" s="1411">
      <c r="A442" s="6" t="n"/>
      <c r="B442" s="6" t="n"/>
      <c r="C442" s="6" t="n"/>
      <c r="D442" s="6" t="n"/>
      <c r="E442" s="6" t="n"/>
      <c r="F442" s="6" t="n"/>
      <c r="G442" s="6" t="n"/>
      <c r="H442" s="6" t="n"/>
      <c r="I442" s="6" t="n"/>
      <c r="J442" s="6" t="n"/>
      <c r="K442" s="6" t="n"/>
      <c r="L442" s="6" t="n"/>
      <c r="M442" s="6" t="n"/>
    </row>
    <row r="443" ht="15.75" customHeight="1" s="1411">
      <c r="A443" s="6" t="n"/>
      <c r="B443" s="6" t="n"/>
      <c r="C443" s="6" t="n"/>
      <c r="D443" s="6" t="n"/>
      <c r="E443" s="6" t="n"/>
      <c r="F443" s="6" t="n"/>
      <c r="G443" s="6" t="n"/>
      <c r="H443" s="6" t="n"/>
      <c r="I443" s="6" t="n"/>
      <c r="J443" s="6" t="n"/>
      <c r="K443" s="6" t="n"/>
      <c r="L443" s="6" t="n"/>
      <c r="M443" s="6" t="n"/>
    </row>
    <row r="444" ht="15.75" customHeight="1" s="1411">
      <c r="A444" s="6" t="n"/>
      <c r="B444" s="6" t="n"/>
      <c r="C444" s="6" t="n"/>
      <c r="D444" s="6" t="n"/>
      <c r="E444" s="6" t="n"/>
      <c r="F444" s="6" t="n"/>
      <c r="G444" s="6" t="n"/>
      <c r="H444" s="6" t="n"/>
      <c r="I444" s="6" t="n"/>
      <c r="J444" s="6" t="n"/>
      <c r="K444" s="6" t="n"/>
      <c r="L444" s="6" t="n"/>
      <c r="M444" s="6" t="n"/>
    </row>
    <row r="445" ht="15.75" customHeight="1" s="1411">
      <c r="A445" s="6" t="n"/>
      <c r="B445" s="6" t="n"/>
      <c r="C445" s="6" t="n"/>
      <c r="D445" s="6" t="n"/>
      <c r="E445" s="6" t="n"/>
      <c r="F445" s="6" t="n"/>
      <c r="G445" s="6" t="n"/>
      <c r="H445" s="6" t="n"/>
      <c r="I445" s="6" t="n"/>
      <c r="J445" s="6" t="n"/>
      <c r="K445" s="6" t="n"/>
      <c r="L445" s="6" t="n"/>
      <c r="M445" s="6" t="n"/>
    </row>
    <row r="446" ht="15.75" customHeight="1" s="1411">
      <c r="A446" s="6" t="n"/>
      <c r="B446" s="6" t="n"/>
      <c r="C446" s="6" t="n"/>
      <c r="D446" s="6" t="n"/>
      <c r="E446" s="6" t="n"/>
      <c r="F446" s="6" t="n"/>
      <c r="G446" s="6" t="n"/>
      <c r="H446" s="6" t="n"/>
      <c r="I446" s="6" t="n"/>
      <c r="J446" s="6" t="n"/>
      <c r="K446" s="6" t="n"/>
      <c r="L446" s="6" t="n"/>
      <c r="M446" s="6" t="n"/>
    </row>
    <row r="447" ht="15.75" customHeight="1" s="1411">
      <c r="A447" s="6" t="n"/>
      <c r="B447" s="6" t="n"/>
      <c r="C447" s="6" t="n"/>
      <c r="D447" s="6" t="n"/>
      <c r="E447" s="6" t="n"/>
      <c r="F447" s="6" t="n"/>
      <c r="G447" s="6" t="n"/>
      <c r="H447" s="6" t="n"/>
      <c r="I447" s="6" t="n"/>
      <c r="J447" s="6" t="n"/>
      <c r="K447" s="6" t="n"/>
      <c r="L447" s="6" t="n"/>
      <c r="M447" s="6" t="n"/>
    </row>
    <row r="448" ht="15.75" customHeight="1" s="1411">
      <c r="A448" s="6" t="n"/>
      <c r="B448" s="6" t="n"/>
      <c r="C448" s="6" t="n"/>
      <c r="D448" s="6" t="n"/>
      <c r="E448" s="6" t="n"/>
      <c r="F448" s="6" t="n"/>
      <c r="G448" s="6" t="n"/>
      <c r="H448" s="6" t="n"/>
      <c r="I448" s="6" t="n"/>
      <c r="J448" s="6" t="n"/>
      <c r="K448" s="6" t="n"/>
      <c r="L448" s="6" t="n"/>
      <c r="M448" s="6" t="n"/>
    </row>
    <row r="449" ht="15.75" customHeight="1" s="1411">
      <c r="A449" s="6" t="n"/>
      <c r="B449" s="6" t="n"/>
      <c r="C449" s="6" t="n"/>
      <c r="D449" s="6" t="n"/>
      <c r="E449" s="6" t="n"/>
      <c r="F449" s="6" t="n"/>
      <c r="G449" s="6" t="n"/>
      <c r="H449" s="6" t="n"/>
      <c r="I449" s="6" t="n"/>
      <c r="J449" s="6" t="n"/>
      <c r="K449" s="6" t="n"/>
      <c r="L449" s="6" t="n"/>
      <c r="M449" s="6" t="n"/>
    </row>
    <row r="450" ht="15.75" customHeight="1" s="1411">
      <c r="A450" s="6" t="n"/>
      <c r="B450" s="6" t="n"/>
      <c r="C450" s="6" t="n"/>
      <c r="D450" s="6" t="n"/>
      <c r="E450" s="6" t="n"/>
      <c r="F450" s="6" t="n"/>
      <c r="G450" s="6" t="n"/>
      <c r="H450" s="6" t="n"/>
      <c r="I450" s="6" t="n"/>
      <c r="J450" s="6" t="n"/>
      <c r="K450" s="6" t="n"/>
      <c r="L450" s="6" t="n"/>
      <c r="M450" s="6" t="n"/>
    </row>
    <row r="451" ht="15.75" customHeight="1" s="1411">
      <c r="A451" s="6" t="n"/>
      <c r="B451" s="6" t="n"/>
      <c r="C451" s="6" t="n"/>
      <c r="D451" s="6" t="n"/>
      <c r="E451" s="6" t="n"/>
      <c r="F451" s="6" t="n"/>
      <c r="G451" s="6" t="n"/>
      <c r="H451" s="6" t="n"/>
      <c r="I451" s="6" t="n"/>
      <c r="J451" s="6" t="n"/>
      <c r="K451" s="6" t="n"/>
      <c r="L451" s="6" t="n"/>
      <c r="M451" s="6" t="n"/>
    </row>
    <row r="452" ht="15.75" customHeight="1" s="1411">
      <c r="A452" s="6" t="n"/>
      <c r="B452" s="6" t="n"/>
      <c r="C452" s="6" t="n"/>
      <c r="D452" s="6" t="n"/>
      <c r="E452" s="6" t="n"/>
      <c r="F452" s="6" t="n"/>
      <c r="G452" s="6" t="n"/>
      <c r="H452" s="6" t="n"/>
      <c r="I452" s="6" t="n"/>
      <c r="J452" s="6" t="n"/>
      <c r="K452" s="6" t="n"/>
      <c r="L452" s="6" t="n"/>
      <c r="M452" s="6" t="n"/>
    </row>
    <row r="453" ht="15.75" customHeight="1" s="1411">
      <c r="A453" s="6" t="n"/>
      <c r="B453" s="6" t="n"/>
      <c r="C453" s="6" t="n"/>
      <c r="D453" s="6" t="n"/>
      <c r="E453" s="6" t="n"/>
      <c r="F453" s="6" t="n"/>
      <c r="G453" s="6" t="n"/>
      <c r="H453" s="6" t="n"/>
      <c r="I453" s="6" t="n"/>
      <c r="J453" s="6" t="n"/>
      <c r="K453" s="6" t="n"/>
      <c r="L453" s="6" t="n"/>
      <c r="M453" s="6" t="n"/>
    </row>
    <row r="454" ht="15.75" customHeight="1" s="1411">
      <c r="A454" s="6" t="n"/>
      <c r="B454" s="6" t="n"/>
      <c r="C454" s="6" t="n"/>
      <c r="D454" s="6" t="n"/>
      <c r="E454" s="6" t="n"/>
      <c r="F454" s="6" t="n"/>
      <c r="G454" s="6" t="n"/>
      <c r="H454" s="6" t="n"/>
      <c r="I454" s="6" t="n"/>
      <c r="J454" s="6" t="n"/>
      <c r="K454" s="6" t="n"/>
      <c r="L454" s="6" t="n"/>
      <c r="M454" s="6" t="n"/>
    </row>
    <row r="455" ht="15.75" customHeight="1" s="1411">
      <c r="A455" s="6" t="n"/>
      <c r="B455" s="6" t="n"/>
      <c r="C455" s="6" t="n"/>
      <c r="D455" s="6" t="n"/>
      <c r="E455" s="6" t="n"/>
      <c r="F455" s="6" t="n"/>
      <c r="G455" s="6" t="n"/>
      <c r="H455" s="6" t="n"/>
      <c r="I455" s="6" t="n"/>
      <c r="J455" s="6" t="n"/>
      <c r="K455" s="6" t="n"/>
      <c r="L455" s="6" t="n"/>
      <c r="M455" s="6" t="n"/>
    </row>
    <row r="456" ht="15.75" customHeight="1" s="1411">
      <c r="A456" s="6" t="n"/>
      <c r="B456" s="6" t="n"/>
      <c r="C456" s="6" t="n"/>
      <c r="D456" s="6" t="n"/>
      <c r="E456" s="6" t="n"/>
      <c r="F456" s="6" t="n"/>
      <c r="G456" s="6" t="n"/>
      <c r="H456" s="6" t="n"/>
      <c r="I456" s="6" t="n"/>
      <c r="J456" s="6" t="n"/>
      <c r="K456" s="6" t="n"/>
      <c r="L456" s="6" t="n"/>
      <c r="M456" s="6" t="n"/>
    </row>
    <row r="457" ht="15.75" customHeight="1" s="1411">
      <c r="A457" s="6" t="n"/>
      <c r="B457" s="6" t="n"/>
      <c r="C457" s="6" t="n"/>
      <c r="D457" s="6" t="n"/>
      <c r="E457" s="6" t="n"/>
      <c r="F457" s="6" t="n"/>
      <c r="G457" s="6" t="n"/>
      <c r="H457" s="6" t="n"/>
      <c r="I457" s="6" t="n"/>
      <c r="J457" s="6" t="n"/>
      <c r="K457" s="6" t="n"/>
      <c r="L457" s="6" t="n"/>
      <c r="M457" s="6" t="n"/>
    </row>
    <row r="458" ht="15.75" customHeight="1" s="1411">
      <c r="A458" s="6" t="n"/>
      <c r="B458" s="6" t="n"/>
      <c r="C458" s="6" t="n"/>
      <c r="D458" s="6" t="n"/>
      <c r="E458" s="6" t="n"/>
      <c r="F458" s="6" t="n"/>
      <c r="G458" s="6" t="n"/>
      <c r="H458" s="6" t="n"/>
      <c r="I458" s="6" t="n"/>
      <c r="J458" s="6" t="n"/>
      <c r="K458" s="6" t="n"/>
      <c r="L458" s="6" t="n"/>
      <c r="M458" s="6" t="n"/>
    </row>
    <row r="459" ht="15.75" customHeight="1" s="1411">
      <c r="A459" s="6" t="n"/>
      <c r="B459" s="6" t="n"/>
      <c r="C459" s="6" t="n"/>
      <c r="D459" s="6" t="n"/>
      <c r="E459" s="6" t="n"/>
      <c r="F459" s="6" t="n"/>
      <c r="G459" s="6" t="n"/>
      <c r="H459" s="6" t="n"/>
      <c r="I459" s="6" t="n"/>
      <c r="J459" s="6" t="n"/>
      <c r="K459" s="6" t="n"/>
      <c r="L459" s="6" t="n"/>
      <c r="M459" s="6" t="n"/>
    </row>
    <row r="460" ht="15.75" customHeight="1" s="1411">
      <c r="A460" s="6" t="n"/>
      <c r="B460" s="6" t="n"/>
      <c r="C460" s="6" t="n"/>
      <c r="D460" s="6" t="n"/>
      <c r="E460" s="6" t="n"/>
      <c r="F460" s="6" t="n"/>
      <c r="G460" s="6" t="n"/>
      <c r="H460" s="6" t="n"/>
      <c r="I460" s="6" t="n"/>
      <c r="J460" s="6" t="n"/>
      <c r="K460" s="6" t="n"/>
      <c r="L460" s="6" t="n"/>
      <c r="M460" s="6" t="n"/>
    </row>
    <row r="461" ht="15.75" customHeight="1" s="1411">
      <c r="A461" s="6" t="n"/>
      <c r="B461" s="6" t="n"/>
      <c r="C461" s="6" t="n"/>
      <c r="D461" s="6" t="n"/>
      <c r="E461" s="6" t="n"/>
      <c r="F461" s="6" t="n"/>
      <c r="G461" s="6" t="n"/>
      <c r="H461" s="6" t="n"/>
      <c r="I461" s="6" t="n"/>
      <c r="J461" s="6" t="n"/>
      <c r="K461" s="6" t="n"/>
      <c r="L461" s="6" t="n"/>
      <c r="M461" s="6" t="n"/>
    </row>
    <row r="462" ht="15.75" customHeight="1" s="1411">
      <c r="A462" s="6" t="n"/>
      <c r="B462" s="6" t="n"/>
      <c r="C462" s="6" t="n"/>
      <c r="D462" s="6" t="n"/>
      <c r="E462" s="6" t="n"/>
      <c r="F462" s="6" t="n"/>
      <c r="G462" s="6" t="n"/>
      <c r="H462" s="6" t="n"/>
      <c r="I462" s="6" t="n"/>
      <c r="J462" s="6" t="n"/>
      <c r="K462" s="6" t="n"/>
      <c r="L462" s="6" t="n"/>
      <c r="M462" s="6" t="n"/>
    </row>
    <row r="463" ht="15.75" customHeight="1" s="1411">
      <c r="A463" s="6" t="n"/>
      <c r="B463" s="6" t="n"/>
      <c r="C463" s="6" t="n"/>
      <c r="D463" s="6" t="n"/>
      <c r="E463" s="6" t="n"/>
      <c r="F463" s="6" t="n"/>
      <c r="G463" s="6" t="n"/>
      <c r="H463" s="6" t="n"/>
      <c r="I463" s="6" t="n"/>
      <c r="J463" s="6" t="n"/>
      <c r="K463" s="6" t="n"/>
      <c r="L463" s="6" t="n"/>
      <c r="M463" s="6" t="n"/>
    </row>
    <row r="464" ht="15.75" customHeight="1" s="1411">
      <c r="A464" s="6" t="n"/>
      <c r="B464" s="6" t="n"/>
      <c r="C464" s="6" t="n"/>
      <c r="D464" s="6" t="n"/>
      <c r="E464" s="6" t="n"/>
      <c r="F464" s="6" t="n"/>
      <c r="G464" s="6" t="n"/>
      <c r="H464" s="6" t="n"/>
      <c r="I464" s="6" t="n"/>
      <c r="J464" s="6" t="n"/>
      <c r="K464" s="6" t="n"/>
      <c r="L464" s="6" t="n"/>
      <c r="M464" s="6" t="n"/>
    </row>
    <row r="465" ht="15.75" customHeight="1" s="1411">
      <c r="A465" s="6" t="n"/>
      <c r="B465" s="6" t="n"/>
      <c r="C465" s="6" t="n"/>
      <c r="D465" s="6" t="n"/>
      <c r="E465" s="6" t="n"/>
      <c r="F465" s="6" t="n"/>
      <c r="G465" s="6" t="n"/>
      <c r="H465" s="6" t="n"/>
      <c r="I465" s="6" t="n"/>
      <c r="J465" s="6" t="n"/>
      <c r="K465" s="6" t="n"/>
      <c r="L465" s="6" t="n"/>
      <c r="M465" s="6" t="n"/>
    </row>
    <row r="466" ht="15.75" customHeight="1" s="1411">
      <c r="A466" s="6" t="n"/>
      <c r="B466" s="6" t="n"/>
      <c r="C466" s="6" t="n"/>
      <c r="D466" s="6" t="n"/>
      <c r="E466" s="6" t="n"/>
      <c r="F466" s="6" t="n"/>
      <c r="G466" s="6" t="n"/>
      <c r="H466" s="6" t="n"/>
      <c r="I466" s="6" t="n"/>
      <c r="J466" s="6" t="n"/>
      <c r="K466" s="6" t="n"/>
      <c r="L466" s="6" t="n"/>
      <c r="M466" s="6" t="n"/>
    </row>
    <row r="467" ht="15.75" customHeight="1" s="1411">
      <c r="A467" s="6" t="n"/>
      <c r="B467" s="6" t="n"/>
      <c r="C467" s="6" t="n"/>
      <c r="D467" s="6" t="n"/>
      <c r="E467" s="6" t="n"/>
      <c r="F467" s="6" t="n"/>
      <c r="G467" s="6" t="n"/>
      <c r="H467" s="6" t="n"/>
      <c r="I467" s="6" t="n"/>
      <c r="J467" s="6" t="n"/>
      <c r="K467" s="6" t="n"/>
      <c r="L467" s="6" t="n"/>
      <c r="M467" s="6" t="n"/>
    </row>
    <row r="468" ht="15.75" customHeight="1" s="1411">
      <c r="A468" s="6" t="n"/>
      <c r="B468" s="6" t="n"/>
      <c r="C468" s="6" t="n"/>
      <c r="D468" s="6" t="n"/>
      <c r="E468" s="6" t="n"/>
      <c r="F468" s="6" t="n"/>
      <c r="G468" s="6" t="n"/>
      <c r="H468" s="6" t="n"/>
      <c r="I468" s="6" t="n"/>
      <c r="J468" s="6" t="n"/>
      <c r="K468" s="6" t="n"/>
      <c r="L468" s="6" t="n"/>
      <c r="M468" s="6" t="n"/>
    </row>
    <row r="469" ht="15.75" customHeight="1" s="1411">
      <c r="A469" s="6" t="n"/>
      <c r="B469" s="6" t="n"/>
      <c r="C469" s="6" t="n"/>
      <c r="D469" s="6" t="n"/>
      <c r="E469" s="6" t="n"/>
      <c r="F469" s="6" t="n"/>
      <c r="G469" s="6" t="n"/>
      <c r="H469" s="6" t="n"/>
      <c r="I469" s="6" t="n"/>
      <c r="J469" s="6" t="n"/>
      <c r="K469" s="6" t="n"/>
      <c r="L469" s="6" t="n"/>
      <c r="M469" s="6" t="n"/>
    </row>
    <row r="470" ht="15.75" customHeight="1" s="1411">
      <c r="A470" s="6" t="n"/>
      <c r="B470" s="6" t="n"/>
      <c r="C470" s="6" t="n"/>
      <c r="D470" s="6" t="n"/>
      <c r="E470" s="6" t="n"/>
      <c r="F470" s="6" t="n"/>
      <c r="G470" s="6" t="n"/>
      <c r="H470" s="6" t="n"/>
      <c r="I470" s="6" t="n"/>
      <c r="J470" s="6" t="n"/>
      <c r="K470" s="6" t="n"/>
      <c r="L470" s="6" t="n"/>
      <c r="M470" s="6" t="n"/>
    </row>
    <row r="471" ht="15.75" customHeight="1" s="1411">
      <c r="A471" s="6" t="n"/>
      <c r="B471" s="6" t="n"/>
      <c r="C471" s="6" t="n"/>
      <c r="D471" s="6" t="n"/>
      <c r="E471" s="6" t="n"/>
      <c r="F471" s="6" t="n"/>
      <c r="G471" s="6" t="n"/>
      <c r="H471" s="6" t="n"/>
      <c r="I471" s="6" t="n"/>
      <c r="J471" s="6" t="n"/>
      <c r="K471" s="6" t="n"/>
      <c r="L471" s="6" t="n"/>
      <c r="M471" s="6" t="n"/>
    </row>
    <row r="472" ht="15.75" customHeight="1" s="1411">
      <c r="A472" s="6" t="n"/>
      <c r="B472" s="6" t="n"/>
      <c r="C472" s="6" t="n"/>
      <c r="D472" s="6" t="n"/>
      <c r="E472" s="6" t="n"/>
      <c r="F472" s="6" t="n"/>
      <c r="G472" s="6" t="n"/>
      <c r="H472" s="6" t="n"/>
      <c r="I472" s="6" t="n"/>
      <c r="J472" s="6" t="n"/>
      <c r="K472" s="6" t="n"/>
      <c r="L472" s="6" t="n"/>
      <c r="M472" s="6" t="n"/>
    </row>
    <row r="473" ht="15.75" customHeight="1" s="1411">
      <c r="A473" s="6" t="n"/>
      <c r="B473" s="6" t="n"/>
      <c r="C473" s="6" t="n"/>
      <c r="D473" s="6" t="n"/>
      <c r="E473" s="6" t="n"/>
      <c r="F473" s="6" t="n"/>
      <c r="G473" s="6" t="n"/>
      <c r="H473" s="6" t="n"/>
      <c r="I473" s="6" t="n"/>
      <c r="J473" s="6" t="n"/>
      <c r="K473" s="6" t="n"/>
      <c r="L473" s="6" t="n"/>
      <c r="M473" s="6" t="n"/>
    </row>
    <row r="474" ht="15.75" customHeight="1" s="1411">
      <c r="A474" s="6" t="n"/>
      <c r="B474" s="6" t="n"/>
      <c r="C474" s="6" t="n"/>
      <c r="D474" s="6" t="n"/>
      <c r="E474" s="6" t="n"/>
      <c r="F474" s="6" t="n"/>
      <c r="G474" s="6" t="n"/>
      <c r="H474" s="6" t="n"/>
      <c r="I474" s="6" t="n"/>
      <c r="J474" s="6" t="n"/>
      <c r="K474" s="6" t="n"/>
      <c r="L474" s="6" t="n"/>
      <c r="M474" s="6" t="n"/>
    </row>
    <row r="475" ht="15.75" customHeight="1" s="1411">
      <c r="A475" s="6" t="n"/>
      <c r="B475" s="6" t="n"/>
      <c r="C475" s="6" t="n"/>
      <c r="D475" s="6" t="n"/>
      <c r="E475" s="6" t="n"/>
      <c r="F475" s="6" t="n"/>
      <c r="G475" s="6" t="n"/>
      <c r="H475" s="6" t="n"/>
      <c r="I475" s="6" t="n"/>
      <c r="J475" s="6" t="n"/>
      <c r="K475" s="6" t="n"/>
      <c r="L475" s="6" t="n"/>
      <c r="M475" s="6" t="n"/>
    </row>
    <row r="476" ht="15.75" customHeight="1" s="1411">
      <c r="A476" s="6" t="n"/>
      <c r="B476" s="6" t="n"/>
      <c r="C476" s="6" t="n"/>
      <c r="D476" s="6" t="n"/>
      <c r="E476" s="6" t="n"/>
      <c r="F476" s="6" t="n"/>
      <c r="G476" s="6" t="n"/>
      <c r="H476" s="6" t="n"/>
      <c r="I476" s="6" t="n"/>
      <c r="J476" s="6" t="n"/>
      <c r="K476" s="6" t="n"/>
      <c r="L476" s="6" t="n"/>
      <c r="M476" s="6" t="n"/>
    </row>
    <row r="477" ht="15.75" customHeight="1" s="1411">
      <c r="A477" s="6" t="n"/>
      <c r="B477" s="6" t="n"/>
      <c r="C477" s="6" t="n"/>
      <c r="D477" s="6" t="n"/>
      <c r="E477" s="6" t="n"/>
      <c r="F477" s="6" t="n"/>
      <c r="G477" s="6" t="n"/>
      <c r="H477" s="6" t="n"/>
      <c r="I477" s="6" t="n"/>
      <c r="J477" s="6" t="n"/>
      <c r="K477" s="6" t="n"/>
      <c r="L477" s="6" t="n"/>
      <c r="M477" s="6" t="n"/>
    </row>
    <row r="478" ht="15.75" customHeight="1" s="1411">
      <c r="A478" s="6" t="n"/>
      <c r="B478" s="6" t="n"/>
      <c r="C478" s="6" t="n"/>
      <c r="D478" s="6" t="n"/>
      <c r="E478" s="6" t="n"/>
      <c r="F478" s="6" t="n"/>
      <c r="G478" s="6" t="n"/>
      <c r="H478" s="6" t="n"/>
      <c r="I478" s="6" t="n"/>
      <c r="J478" s="6" t="n"/>
      <c r="K478" s="6" t="n"/>
      <c r="L478" s="6" t="n"/>
      <c r="M478" s="6" t="n"/>
    </row>
    <row r="479" ht="15.75" customHeight="1" s="1411">
      <c r="A479" s="6" t="n"/>
      <c r="B479" s="6" t="n"/>
      <c r="C479" s="6" t="n"/>
      <c r="D479" s="6" t="n"/>
      <c r="E479" s="6" t="n"/>
      <c r="F479" s="6" t="n"/>
      <c r="G479" s="6" t="n"/>
      <c r="H479" s="6" t="n"/>
      <c r="I479" s="6" t="n"/>
      <c r="J479" s="6" t="n"/>
      <c r="K479" s="6" t="n"/>
      <c r="L479" s="6" t="n"/>
      <c r="M479" s="6" t="n"/>
    </row>
    <row r="480" ht="15.75" customHeight="1" s="1411">
      <c r="A480" s="6" t="n"/>
      <c r="B480" s="6" t="n"/>
      <c r="C480" s="6" t="n"/>
      <c r="D480" s="6" t="n"/>
      <c r="E480" s="6" t="n"/>
      <c r="F480" s="6" t="n"/>
      <c r="G480" s="6" t="n"/>
      <c r="H480" s="6" t="n"/>
      <c r="I480" s="6" t="n"/>
      <c r="J480" s="6" t="n"/>
      <c r="K480" s="6" t="n"/>
      <c r="L480" s="6" t="n"/>
      <c r="M480" s="6" t="n"/>
    </row>
    <row r="481" ht="15.75" customHeight="1" s="1411">
      <c r="A481" s="6" t="n"/>
      <c r="B481" s="6" t="n"/>
      <c r="C481" s="6" t="n"/>
      <c r="D481" s="6" t="n"/>
      <c r="E481" s="6" t="n"/>
      <c r="F481" s="6" t="n"/>
      <c r="G481" s="6" t="n"/>
      <c r="H481" s="6" t="n"/>
      <c r="I481" s="6" t="n"/>
      <c r="J481" s="6" t="n"/>
      <c r="K481" s="6" t="n"/>
      <c r="L481" s="6" t="n"/>
      <c r="M481" s="6" t="n"/>
    </row>
    <row r="482" ht="15.75" customHeight="1" s="1411">
      <c r="A482" s="6" t="n"/>
      <c r="B482" s="6" t="n"/>
      <c r="C482" s="6" t="n"/>
      <c r="D482" s="6" t="n"/>
      <c r="E482" s="6" t="n"/>
      <c r="F482" s="6" t="n"/>
      <c r="G482" s="6" t="n"/>
      <c r="H482" s="6" t="n"/>
      <c r="I482" s="6" t="n"/>
      <c r="J482" s="6" t="n"/>
      <c r="K482" s="6" t="n"/>
      <c r="L482" s="6" t="n"/>
      <c r="M482" s="6" t="n"/>
    </row>
    <row r="483" ht="15.75" customHeight="1" s="1411">
      <c r="A483" s="6" t="n"/>
      <c r="B483" s="6" t="n"/>
      <c r="C483" s="6" t="n"/>
      <c r="D483" s="6" t="n"/>
      <c r="E483" s="6" t="n"/>
      <c r="F483" s="6" t="n"/>
      <c r="G483" s="6" t="n"/>
      <c r="H483" s="6" t="n"/>
      <c r="I483" s="6" t="n"/>
      <c r="J483" s="6" t="n"/>
      <c r="K483" s="6" t="n"/>
      <c r="L483" s="6" t="n"/>
      <c r="M483" s="6" t="n"/>
    </row>
    <row r="484" ht="15.75" customHeight="1" s="1411">
      <c r="A484" s="6" t="n"/>
      <c r="B484" s="6" t="n"/>
      <c r="C484" s="6" t="n"/>
      <c r="D484" s="6" t="n"/>
      <c r="E484" s="6" t="n"/>
      <c r="F484" s="6" t="n"/>
      <c r="G484" s="6" t="n"/>
      <c r="H484" s="6" t="n"/>
      <c r="I484" s="6" t="n"/>
      <c r="J484" s="6" t="n"/>
      <c r="K484" s="6" t="n"/>
      <c r="L484" s="6" t="n"/>
      <c r="M484" s="6" t="n"/>
    </row>
    <row r="485" ht="15.75" customHeight="1" s="1411">
      <c r="A485" s="6" t="n"/>
      <c r="B485" s="6" t="n"/>
      <c r="C485" s="6" t="n"/>
      <c r="D485" s="6" t="n"/>
      <c r="E485" s="6" t="n"/>
      <c r="F485" s="6" t="n"/>
      <c r="G485" s="6" t="n"/>
      <c r="H485" s="6" t="n"/>
      <c r="I485" s="6" t="n"/>
      <c r="J485" s="6" t="n"/>
      <c r="K485" s="6" t="n"/>
      <c r="L485" s="6" t="n"/>
      <c r="M485" s="6" t="n"/>
    </row>
    <row r="486" ht="15.75" customHeight="1" s="1411">
      <c r="A486" s="6" t="n"/>
      <c r="B486" s="6" t="n"/>
      <c r="C486" s="6" t="n"/>
      <c r="D486" s="6" t="n"/>
      <c r="E486" s="6" t="n"/>
      <c r="F486" s="6" t="n"/>
      <c r="G486" s="6" t="n"/>
      <c r="H486" s="6" t="n"/>
      <c r="I486" s="6" t="n"/>
      <c r="J486" s="6" t="n"/>
      <c r="K486" s="6" t="n"/>
      <c r="L486" s="6" t="n"/>
      <c r="M486" s="6" t="n"/>
    </row>
    <row r="487" ht="15.75" customHeight="1" s="1411">
      <c r="A487" s="6" t="n"/>
      <c r="B487" s="6" t="n"/>
      <c r="C487" s="6" t="n"/>
      <c r="D487" s="6" t="n"/>
      <c r="E487" s="6" t="n"/>
      <c r="F487" s="6" t="n"/>
      <c r="G487" s="6" t="n"/>
      <c r="H487" s="6" t="n"/>
      <c r="I487" s="6" t="n"/>
      <c r="J487" s="6" t="n"/>
      <c r="K487" s="6" t="n"/>
      <c r="L487" s="6" t="n"/>
      <c r="M487" s="6" t="n"/>
    </row>
    <row r="488" ht="15.75" customHeight="1" s="1411">
      <c r="A488" s="6" t="n"/>
      <c r="B488" s="6" t="n"/>
      <c r="C488" s="6" t="n"/>
      <c r="D488" s="6" t="n"/>
      <c r="E488" s="6" t="n"/>
      <c r="F488" s="6" t="n"/>
      <c r="G488" s="6" t="n"/>
      <c r="H488" s="6" t="n"/>
      <c r="I488" s="6" t="n"/>
      <c r="J488" s="6" t="n"/>
      <c r="K488" s="6" t="n"/>
      <c r="L488" s="6" t="n"/>
      <c r="M488" s="6" t="n"/>
    </row>
    <row r="489" ht="15.75" customHeight="1" s="1411">
      <c r="A489" s="6" t="n"/>
      <c r="B489" s="6" t="n"/>
      <c r="C489" s="6" t="n"/>
      <c r="D489" s="6" t="n"/>
      <c r="E489" s="6" t="n"/>
      <c r="F489" s="6" t="n"/>
      <c r="G489" s="6" t="n"/>
      <c r="H489" s="6" t="n"/>
      <c r="I489" s="6" t="n"/>
      <c r="J489" s="6" t="n"/>
      <c r="K489" s="6" t="n"/>
      <c r="L489" s="6" t="n"/>
      <c r="M489" s="6" t="n"/>
    </row>
    <row r="490" ht="15.75" customHeight="1" s="1411">
      <c r="A490" s="6" t="n"/>
      <c r="B490" s="6" t="n"/>
      <c r="C490" s="6" t="n"/>
      <c r="D490" s="6" t="n"/>
      <c r="E490" s="6" t="n"/>
      <c r="F490" s="6" t="n"/>
      <c r="G490" s="6" t="n"/>
      <c r="H490" s="6" t="n"/>
      <c r="I490" s="6" t="n"/>
      <c r="J490" s="6" t="n"/>
      <c r="K490" s="6" t="n"/>
      <c r="L490" s="6" t="n"/>
      <c r="M490" s="6" t="n"/>
    </row>
    <row r="491" ht="15.75" customHeight="1" s="1411">
      <c r="A491" s="6" t="n"/>
      <c r="B491" s="6" t="n"/>
      <c r="C491" s="6" t="n"/>
      <c r="D491" s="6" t="n"/>
      <c r="E491" s="6" t="n"/>
      <c r="F491" s="6" t="n"/>
      <c r="G491" s="6" t="n"/>
      <c r="H491" s="6" t="n"/>
      <c r="I491" s="6" t="n"/>
      <c r="J491" s="6" t="n"/>
      <c r="K491" s="6" t="n"/>
      <c r="L491" s="6" t="n"/>
      <c r="M491" s="6" t="n"/>
    </row>
    <row r="492" ht="15.75" customHeight="1" s="1411">
      <c r="A492" s="6" t="n"/>
      <c r="B492" s="6" t="n"/>
      <c r="C492" s="6" t="n"/>
      <c r="D492" s="6" t="n"/>
      <c r="E492" s="6" t="n"/>
      <c r="F492" s="6" t="n"/>
      <c r="G492" s="6" t="n"/>
      <c r="H492" s="6" t="n"/>
      <c r="I492" s="6" t="n"/>
      <c r="J492" s="6" t="n"/>
      <c r="K492" s="6" t="n"/>
      <c r="L492" s="6" t="n"/>
      <c r="M492" s="6" t="n"/>
    </row>
    <row r="493" ht="15.75" customHeight="1" s="1411">
      <c r="A493" s="6" t="n"/>
      <c r="B493" s="6" t="n"/>
      <c r="C493" s="6" t="n"/>
      <c r="D493" s="6" t="n"/>
      <c r="E493" s="6" t="n"/>
      <c r="F493" s="6" t="n"/>
      <c r="G493" s="6" t="n"/>
      <c r="H493" s="6" t="n"/>
      <c r="I493" s="6" t="n"/>
      <c r="J493" s="6" t="n"/>
      <c r="K493" s="6" t="n"/>
      <c r="L493" s="6" t="n"/>
      <c r="M493" s="6" t="n"/>
    </row>
    <row r="494" ht="15.75" customHeight="1" s="1411">
      <c r="A494" s="6" t="n"/>
      <c r="B494" s="6" t="n"/>
      <c r="C494" s="6" t="n"/>
      <c r="D494" s="6" t="n"/>
      <c r="E494" s="6" t="n"/>
      <c r="F494" s="6" t="n"/>
      <c r="G494" s="6" t="n"/>
      <c r="H494" s="6" t="n"/>
      <c r="I494" s="6" t="n"/>
      <c r="J494" s="6" t="n"/>
      <c r="K494" s="6" t="n"/>
      <c r="L494" s="6" t="n"/>
      <c r="M494" s="6" t="n"/>
    </row>
    <row r="495" ht="15.75" customHeight="1" s="1411">
      <c r="A495" s="6" t="n"/>
      <c r="B495" s="6" t="n"/>
      <c r="C495" s="6" t="n"/>
      <c r="D495" s="6" t="n"/>
      <c r="E495" s="6" t="n"/>
      <c r="F495" s="6" t="n"/>
      <c r="G495" s="6" t="n"/>
      <c r="H495" s="6" t="n"/>
      <c r="I495" s="6" t="n"/>
      <c r="J495" s="6" t="n"/>
      <c r="K495" s="6" t="n"/>
      <c r="L495" s="6" t="n"/>
      <c r="M495" s="6" t="n"/>
    </row>
    <row r="496" ht="15.75" customHeight="1" s="1411">
      <c r="A496" s="6" t="n"/>
      <c r="B496" s="6" t="n"/>
      <c r="C496" s="6" t="n"/>
      <c r="D496" s="6" t="n"/>
      <c r="E496" s="6" t="n"/>
      <c r="F496" s="6" t="n"/>
      <c r="G496" s="6" t="n"/>
      <c r="H496" s="6" t="n"/>
      <c r="I496" s="6" t="n"/>
      <c r="J496" s="6" t="n"/>
      <c r="K496" s="6" t="n"/>
      <c r="L496" s="6" t="n"/>
      <c r="M496" s="6" t="n"/>
    </row>
    <row r="497" ht="15.75" customHeight="1" s="1411">
      <c r="A497" s="6" t="n"/>
      <c r="B497" s="6" t="n"/>
      <c r="C497" s="6" t="n"/>
      <c r="D497" s="6" t="n"/>
      <c r="E497" s="6" t="n"/>
      <c r="F497" s="6" t="n"/>
      <c r="G497" s="6" t="n"/>
      <c r="H497" s="6" t="n"/>
      <c r="I497" s="6" t="n"/>
      <c r="J497" s="6" t="n"/>
      <c r="K497" s="6" t="n"/>
      <c r="L497" s="6" t="n"/>
      <c r="M497" s="6" t="n"/>
    </row>
    <row r="498" ht="15.75" customHeight="1" s="1411">
      <c r="A498" s="6" t="n"/>
      <c r="B498" s="6" t="n"/>
      <c r="C498" s="6" t="n"/>
      <c r="D498" s="6" t="n"/>
      <c r="E498" s="6" t="n"/>
      <c r="F498" s="6" t="n"/>
      <c r="G498" s="6" t="n"/>
      <c r="H498" s="6" t="n"/>
      <c r="I498" s="6" t="n"/>
      <c r="J498" s="6" t="n"/>
      <c r="K498" s="6" t="n"/>
      <c r="L498" s="6" t="n"/>
      <c r="M498" s="6" t="n"/>
    </row>
    <row r="499" ht="15.75" customHeight="1" s="1411">
      <c r="A499" s="6" t="n"/>
      <c r="B499" s="6" t="n"/>
      <c r="C499" s="6" t="n"/>
      <c r="D499" s="6" t="n"/>
      <c r="E499" s="6" t="n"/>
      <c r="F499" s="6" t="n"/>
      <c r="G499" s="6" t="n"/>
      <c r="H499" s="6" t="n"/>
      <c r="I499" s="6" t="n"/>
      <c r="J499" s="6" t="n"/>
      <c r="K499" s="6" t="n"/>
      <c r="L499" s="6" t="n"/>
      <c r="M499" s="6" t="n"/>
    </row>
    <row r="500" ht="15.75" customHeight="1" s="1411">
      <c r="A500" s="6" t="n"/>
      <c r="B500" s="6" t="n"/>
      <c r="C500" s="6" t="n"/>
      <c r="D500" s="6" t="n"/>
      <c r="E500" s="6" t="n"/>
      <c r="F500" s="6" t="n"/>
      <c r="G500" s="6" t="n"/>
      <c r="H500" s="6" t="n"/>
      <c r="I500" s="6" t="n"/>
      <c r="J500" s="6" t="n"/>
      <c r="K500" s="6" t="n"/>
      <c r="L500" s="6" t="n"/>
      <c r="M500" s="6" t="n"/>
    </row>
    <row r="501" ht="15.75" customHeight="1" s="1411">
      <c r="A501" s="6" t="n"/>
      <c r="B501" s="6" t="n"/>
      <c r="C501" s="6" t="n"/>
      <c r="D501" s="6" t="n"/>
      <c r="E501" s="6" t="n"/>
      <c r="F501" s="6" t="n"/>
      <c r="G501" s="6" t="n"/>
      <c r="H501" s="6" t="n"/>
      <c r="I501" s="6" t="n"/>
      <c r="J501" s="6" t="n"/>
      <c r="K501" s="6" t="n"/>
      <c r="L501" s="6" t="n"/>
      <c r="M501" s="6" t="n"/>
    </row>
    <row r="502" ht="15.75" customHeight="1" s="1411">
      <c r="A502" s="6" t="n"/>
      <c r="B502" s="6" t="n"/>
      <c r="C502" s="6" t="n"/>
      <c r="D502" s="6" t="n"/>
      <c r="E502" s="6" t="n"/>
      <c r="F502" s="6" t="n"/>
      <c r="G502" s="6" t="n"/>
      <c r="H502" s="6" t="n"/>
      <c r="I502" s="6" t="n"/>
      <c r="J502" s="6" t="n"/>
      <c r="K502" s="6" t="n"/>
      <c r="L502" s="6" t="n"/>
      <c r="M502" s="6" t="n"/>
    </row>
    <row r="503" ht="15.75" customHeight="1" s="1411">
      <c r="A503" s="6" t="n"/>
      <c r="B503" s="6" t="n"/>
      <c r="C503" s="6" t="n"/>
      <c r="D503" s="6" t="n"/>
      <c r="E503" s="6" t="n"/>
      <c r="F503" s="6" t="n"/>
      <c r="G503" s="6" t="n"/>
      <c r="H503" s="6" t="n"/>
      <c r="I503" s="6" t="n"/>
      <c r="J503" s="6" t="n"/>
      <c r="K503" s="6" t="n"/>
      <c r="L503" s="6" t="n"/>
      <c r="M503" s="6" t="n"/>
    </row>
    <row r="504" ht="15.75" customHeight="1" s="1411">
      <c r="A504" s="6" t="n"/>
      <c r="B504" s="6" t="n"/>
      <c r="C504" s="6" t="n"/>
      <c r="D504" s="6" t="n"/>
      <c r="E504" s="6" t="n"/>
      <c r="F504" s="6" t="n"/>
      <c r="G504" s="6" t="n"/>
      <c r="H504" s="6" t="n"/>
      <c r="I504" s="6" t="n"/>
      <c r="J504" s="6" t="n"/>
      <c r="K504" s="6" t="n"/>
      <c r="L504" s="6" t="n"/>
      <c r="M504" s="6" t="n"/>
    </row>
    <row r="505" ht="15.75" customHeight="1" s="1411">
      <c r="A505" s="6" t="n"/>
      <c r="B505" s="6" t="n"/>
      <c r="C505" s="6" t="n"/>
      <c r="D505" s="6" t="n"/>
      <c r="E505" s="6" t="n"/>
      <c r="F505" s="6" t="n"/>
      <c r="G505" s="6" t="n"/>
      <c r="H505" s="6" t="n"/>
      <c r="I505" s="6" t="n"/>
      <c r="J505" s="6" t="n"/>
      <c r="K505" s="6" t="n"/>
      <c r="L505" s="6" t="n"/>
      <c r="M505" s="6" t="n"/>
    </row>
    <row r="506" ht="15.75" customHeight="1" s="1411">
      <c r="A506" s="6" t="n"/>
      <c r="B506" s="6" t="n"/>
      <c r="C506" s="6" t="n"/>
      <c r="D506" s="6" t="n"/>
      <c r="E506" s="6" t="n"/>
      <c r="F506" s="6" t="n"/>
      <c r="G506" s="6" t="n"/>
      <c r="H506" s="6" t="n"/>
      <c r="I506" s="6" t="n"/>
      <c r="J506" s="6" t="n"/>
      <c r="K506" s="6" t="n"/>
      <c r="L506" s="6" t="n"/>
      <c r="M506" s="6" t="n"/>
    </row>
    <row r="507" ht="15.75" customHeight="1" s="1411">
      <c r="A507" s="6" t="n"/>
      <c r="B507" s="6" t="n"/>
      <c r="C507" s="6" t="n"/>
      <c r="D507" s="6" t="n"/>
      <c r="E507" s="6" t="n"/>
      <c r="F507" s="6" t="n"/>
      <c r="G507" s="6" t="n"/>
      <c r="H507" s="6" t="n"/>
      <c r="I507" s="6" t="n"/>
      <c r="J507" s="6" t="n"/>
      <c r="K507" s="6" t="n"/>
      <c r="L507" s="6" t="n"/>
      <c r="M507" s="6" t="n"/>
    </row>
    <row r="508" ht="15.75" customHeight="1" s="1411">
      <c r="A508" s="6" t="n"/>
      <c r="B508" s="6" t="n"/>
      <c r="C508" s="6" t="n"/>
      <c r="D508" s="6" t="n"/>
      <c r="E508" s="6" t="n"/>
      <c r="F508" s="6" t="n"/>
      <c r="G508" s="6" t="n"/>
      <c r="H508" s="6" t="n"/>
      <c r="I508" s="6" t="n"/>
      <c r="J508" s="6" t="n"/>
      <c r="K508" s="6" t="n"/>
      <c r="L508" s="6" t="n"/>
      <c r="M508" s="6" t="n"/>
    </row>
    <row r="509" ht="15.75" customHeight="1" s="1411">
      <c r="A509" s="6" t="n"/>
      <c r="B509" s="6" t="n"/>
      <c r="C509" s="6" t="n"/>
      <c r="D509" s="6" t="n"/>
      <c r="E509" s="6" t="n"/>
      <c r="F509" s="6" t="n"/>
      <c r="G509" s="6" t="n"/>
      <c r="H509" s="6" t="n"/>
      <c r="I509" s="6" t="n"/>
      <c r="J509" s="6" t="n"/>
      <c r="K509" s="6" t="n"/>
      <c r="L509" s="6" t="n"/>
      <c r="M509" s="6" t="n"/>
    </row>
    <row r="510" ht="15.75" customHeight="1" s="1411">
      <c r="A510" s="6" t="n"/>
      <c r="B510" s="6" t="n"/>
      <c r="C510" s="6" t="n"/>
      <c r="D510" s="6" t="n"/>
      <c r="E510" s="6" t="n"/>
      <c r="F510" s="6" t="n"/>
      <c r="G510" s="6" t="n"/>
      <c r="H510" s="6" t="n"/>
      <c r="I510" s="6" t="n"/>
      <c r="J510" s="6" t="n"/>
      <c r="K510" s="6" t="n"/>
      <c r="L510" s="6" t="n"/>
      <c r="M510" s="6" t="n"/>
    </row>
    <row r="511" ht="15.75" customHeight="1" s="1411">
      <c r="A511" s="6" t="n"/>
      <c r="B511" s="6" t="n"/>
      <c r="C511" s="6" t="n"/>
      <c r="D511" s="6" t="n"/>
      <c r="E511" s="6" t="n"/>
      <c r="F511" s="6" t="n"/>
      <c r="G511" s="6" t="n"/>
      <c r="H511" s="6" t="n"/>
      <c r="I511" s="6" t="n"/>
      <c r="J511" s="6" t="n"/>
      <c r="K511" s="6" t="n"/>
      <c r="L511" s="6" t="n"/>
      <c r="M511" s="6" t="n"/>
    </row>
    <row r="512" ht="15.75" customHeight="1" s="1411">
      <c r="A512" s="6" t="n"/>
      <c r="B512" s="6" t="n"/>
      <c r="C512" s="6" t="n"/>
      <c r="D512" s="6" t="n"/>
      <c r="E512" s="6" t="n"/>
      <c r="F512" s="6" t="n"/>
      <c r="G512" s="6" t="n"/>
      <c r="H512" s="6" t="n"/>
      <c r="I512" s="6" t="n"/>
      <c r="J512" s="6" t="n"/>
      <c r="K512" s="6" t="n"/>
      <c r="L512" s="6" t="n"/>
      <c r="M512" s="6" t="n"/>
    </row>
    <row r="513" ht="15.75" customHeight="1" s="1411">
      <c r="A513" s="6" t="n"/>
      <c r="B513" s="6" t="n"/>
      <c r="C513" s="6" t="n"/>
      <c r="D513" s="6" t="n"/>
      <c r="E513" s="6" t="n"/>
      <c r="F513" s="6" t="n"/>
      <c r="G513" s="6" t="n"/>
      <c r="H513" s="6" t="n"/>
      <c r="I513" s="6" t="n"/>
      <c r="J513" s="6" t="n"/>
      <c r="K513" s="6" t="n"/>
      <c r="L513" s="6" t="n"/>
      <c r="M513" s="6" t="n"/>
    </row>
    <row r="514" ht="15.75" customHeight="1" s="1411">
      <c r="A514" s="6" t="n"/>
      <c r="B514" s="6" t="n"/>
      <c r="C514" s="6" t="n"/>
      <c r="D514" s="6" t="n"/>
      <c r="E514" s="6" t="n"/>
      <c r="F514" s="6" t="n"/>
      <c r="G514" s="6" t="n"/>
      <c r="H514" s="6" t="n"/>
      <c r="I514" s="6" t="n"/>
      <c r="J514" s="6" t="n"/>
      <c r="K514" s="6" t="n"/>
      <c r="L514" s="6" t="n"/>
      <c r="M514" s="6" t="n"/>
    </row>
    <row r="515" ht="15.75" customHeight="1" s="1411">
      <c r="A515" s="6" t="n"/>
      <c r="B515" s="6" t="n"/>
      <c r="C515" s="6" t="n"/>
      <c r="D515" s="6" t="n"/>
      <c r="E515" s="6" t="n"/>
      <c r="F515" s="6" t="n"/>
      <c r="G515" s="6" t="n"/>
      <c r="H515" s="6" t="n"/>
      <c r="I515" s="6" t="n"/>
      <c r="J515" s="6" t="n"/>
      <c r="K515" s="6" t="n"/>
      <c r="L515" s="6" t="n"/>
      <c r="M515" s="6" t="n"/>
    </row>
    <row r="516" ht="15.75" customHeight="1" s="1411">
      <c r="A516" s="6" t="n"/>
      <c r="B516" s="6" t="n"/>
      <c r="C516" s="6" t="n"/>
      <c r="D516" s="6" t="n"/>
      <c r="E516" s="6" t="n"/>
      <c r="F516" s="6" t="n"/>
      <c r="G516" s="6" t="n"/>
      <c r="H516" s="6" t="n"/>
      <c r="I516" s="6" t="n"/>
      <c r="J516" s="6" t="n"/>
      <c r="K516" s="6" t="n"/>
      <c r="L516" s="6" t="n"/>
      <c r="M516" s="6" t="n"/>
    </row>
    <row r="517" ht="15.75" customHeight="1" s="1411">
      <c r="A517" s="6" t="n"/>
      <c r="B517" s="6" t="n"/>
      <c r="C517" s="6" t="n"/>
      <c r="D517" s="6" t="n"/>
      <c r="E517" s="6" t="n"/>
      <c r="F517" s="6" t="n"/>
      <c r="G517" s="6" t="n"/>
      <c r="H517" s="6" t="n"/>
      <c r="I517" s="6" t="n"/>
      <c r="J517" s="6" t="n"/>
      <c r="K517" s="6" t="n"/>
      <c r="L517" s="6" t="n"/>
      <c r="M517" s="6" t="n"/>
    </row>
    <row r="518" ht="15.75" customHeight="1" s="1411">
      <c r="A518" s="6" t="n"/>
      <c r="B518" s="6" t="n"/>
      <c r="C518" s="6" t="n"/>
      <c r="D518" s="6" t="n"/>
      <c r="E518" s="6" t="n"/>
      <c r="F518" s="6" t="n"/>
      <c r="G518" s="6" t="n"/>
      <c r="H518" s="6" t="n"/>
      <c r="I518" s="6" t="n"/>
      <c r="J518" s="6" t="n"/>
      <c r="K518" s="6" t="n"/>
      <c r="L518" s="6" t="n"/>
      <c r="M518" s="6" t="n"/>
    </row>
    <row r="519" ht="15.75" customHeight="1" s="1411">
      <c r="A519" s="6" t="n"/>
      <c r="B519" s="6" t="n"/>
      <c r="C519" s="6" t="n"/>
      <c r="D519" s="6" t="n"/>
      <c r="E519" s="6" t="n"/>
      <c r="F519" s="6" t="n"/>
      <c r="G519" s="6" t="n"/>
      <c r="H519" s="6" t="n"/>
      <c r="I519" s="6" t="n"/>
      <c r="J519" s="6" t="n"/>
      <c r="K519" s="6" t="n"/>
      <c r="L519" s="6" t="n"/>
      <c r="M519" s="6" t="n"/>
    </row>
    <row r="520" ht="15.75" customHeight="1" s="1411">
      <c r="A520" s="6" t="n"/>
      <c r="B520" s="6" t="n"/>
      <c r="C520" s="6" t="n"/>
      <c r="D520" s="6" t="n"/>
      <c r="E520" s="6" t="n"/>
      <c r="F520" s="6" t="n"/>
      <c r="G520" s="6" t="n"/>
      <c r="H520" s="6" t="n"/>
      <c r="I520" s="6" t="n"/>
      <c r="J520" s="6" t="n"/>
      <c r="K520" s="6" t="n"/>
      <c r="L520" s="6" t="n"/>
      <c r="M520" s="6" t="n"/>
    </row>
    <row r="521" ht="15.75" customHeight="1" s="1411">
      <c r="A521" s="6" t="n"/>
      <c r="B521" s="6" t="n"/>
      <c r="C521" s="6" t="n"/>
      <c r="D521" s="6" t="n"/>
      <c r="E521" s="6" t="n"/>
      <c r="F521" s="6" t="n"/>
      <c r="G521" s="6" t="n"/>
      <c r="H521" s="6" t="n"/>
      <c r="I521" s="6" t="n"/>
      <c r="J521" s="6" t="n"/>
      <c r="K521" s="6" t="n"/>
      <c r="L521" s="6" t="n"/>
      <c r="M521" s="6" t="n"/>
    </row>
    <row r="522" ht="15.75" customHeight="1" s="1411">
      <c r="A522" s="6" t="n"/>
      <c r="B522" s="6" t="n"/>
      <c r="C522" s="6" t="n"/>
      <c r="D522" s="6" t="n"/>
      <c r="E522" s="6" t="n"/>
      <c r="F522" s="6" t="n"/>
      <c r="G522" s="6" t="n"/>
      <c r="H522" s="6" t="n"/>
      <c r="I522" s="6" t="n"/>
      <c r="J522" s="6" t="n"/>
      <c r="K522" s="6" t="n"/>
      <c r="L522" s="6" t="n"/>
      <c r="M522" s="6" t="n"/>
    </row>
    <row r="523" ht="15.75" customHeight="1" s="1411">
      <c r="A523" s="6" t="n"/>
      <c r="B523" s="6" t="n"/>
      <c r="C523" s="6" t="n"/>
      <c r="D523" s="6" t="n"/>
      <c r="E523" s="6" t="n"/>
      <c r="F523" s="6" t="n"/>
      <c r="G523" s="6" t="n"/>
      <c r="H523" s="6" t="n"/>
      <c r="I523" s="6" t="n"/>
      <c r="J523" s="6" t="n"/>
      <c r="K523" s="6" t="n"/>
      <c r="L523" s="6" t="n"/>
      <c r="M523" s="6" t="n"/>
    </row>
    <row r="524" ht="15.75" customHeight="1" s="1411">
      <c r="A524" s="6" t="n"/>
      <c r="B524" s="6" t="n"/>
      <c r="C524" s="6" t="n"/>
      <c r="D524" s="6" t="n"/>
      <c r="E524" s="6" t="n"/>
      <c r="F524" s="6" t="n"/>
      <c r="G524" s="6" t="n"/>
      <c r="H524" s="6" t="n"/>
      <c r="I524" s="6" t="n"/>
      <c r="J524" s="6" t="n"/>
      <c r="K524" s="6" t="n"/>
      <c r="L524" s="6" t="n"/>
      <c r="M524" s="6" t="n"/>
    </row>
    <row r="525" ht="15.75" customHeight="1" s="1411">
      <c r="A525" s="6" t="n"/>
      <c r="B525" s="6" t="n"/>
      <c r="C525" s="6" t="n"/>
      <c r="D525" s="6" t="n"/>
      <c r="E525" s="6" t="n"/>
      <c r="F525" s="6" t="n"/>
      <c r="G525" s="6" t="n"/>
      <c r="H525" s="6" t="n"/>
      <c r="I525" s="6" t="n"/>
      <c r="J525" s="6" t="n"/>
      <c r="K525" s="6" t="n"/>
      <c r="L525" s="6" t="n"/>
      <c r="M525" s="6" t="n"/>
    </row>
    <row r="526" ht="15.75" customHeight="1" s="1411">
      <c r="A526" s="6" t="n"/>
      <c r="B526" s="6" t="n"/>
      <c r="C526" s="6" t="n"/>
      <c r="D526" s="6" t="n"/>
      <c r="E526" s="6" t="n"/>
      <c r="F526" s="6" t="n"/>
      <c r="G526" s="6" t="n"/>
      <c r="H526" s="6" t="n"/>
      <c r="I526" s="6" t="n"/>
      <c r="J526" s="6" t="n"/>
      <c r="K526" s="6" t="n"/>
      <c r="L526" s="6" t="n"/>
      <c r="M526" s="6" t="n"/>
    </row>
    <row r="527" ht="15.75" customHeight="1" s="1411">
      <c r="A527" s="6" t="n"/>
      <c r="B527" s="6" t="n"/>
      <c r="C527" s="6" t="n"/>
      <c r="D527" s="6" t="n"/>
      <c r="E527" s="6" t="n"/>
      <c r="F527" s="6" t="n"/>
      <c r="G527" s="6" t="n"/>
      <c r="H527" s="6" t="n"/>
      <c r="I527" s="6" t="n"/>
      <c r="J527" s="6" t="n"/>
      <c r="K527" s="6" t="n"/>
      <c r="L527" s="6" t="n"/>
      <c r="M527" s="6" t="n"/>
    </row>
    <row r="528" ht="15.75" customHeight="1" s="1411">
      <c r="A528" s="6" t="n"/>
      <c r="B528" s="6" t="n"/>
      <c r="C528" s="6" t="n"/>
      <c r="D528" s="6" t="n"/>
      <c r="E528" s="6" t="n"/>
      <c r="F528" s="6" t="n"/>
      <c r="G528" s="6" t="n"/>
      <c r="H528" s="6" t="n"/>
      <c r="I528" s="6" t="n"/>
      <c r="J528" s="6" t="n"/>
      <c r="K528" s="6" t="n"/>
      <c r="L528" s="6" t="n"/>
      <c r="M528" s="6" t="n"/>
    </row>
    <row r="529" ht="15.75" customHeight="1" s="1411">
      <c r="A529" s="6" t="n"/>
      <c r="B529" s="6" t="n"/>
      <c r="C529" s="6" t="n"/>
      <c r="D529" s="6" t="n"/>
      <c r="E529" s="6" t="n"/>
      <c r="F529" s="6" t="n"/>
      <c r="G529" s="6" t="n"/>
      <c r="H529" s="6" t="n"/>
      <c r="I529" s="6" t="n"/>
      <c r="J529" s="6" t="n"/>
      <c r="K529" s="6" t="n"/>
      <c r="L529" s="6" t="n"/>
      <c r="M529" s="6" t="n"/>
    </row>
    <row r="530" ht="15.75" customHeight="1" s="1411">
      <c r="A530" s="6" t="n"/>
      <c r="B530" s="6" t="n"/>
      <c r="C530" s="6" t="n"/>
      <c r="D530" s="6" t="n"/>
      <c r="E530" s="6" t="n"/>
      <c r="F530" s="6" t="n"/>
      <c r="G530" s="6" t="n"/>
      <c r="H530" s="6" t="n"/>
      <c r="I530" s="6" t="n"/>
      <c r="J530" s="6" t="n"/>
      <c r="K530" s="6" t="n"/>
      <c r="L530" s="6" t="n"/>
      <c r="M530" s="6" t="n"/>
    </row>
    <row r="531" ht="15.75" customHeight="1" s="1411">
      <c r="A531" s="6" t="n"/>
      <c r="B531" s="6" t="n"/>
      <c r="C531" s="6" t="n"/>
      <c r="D531" s="6" t="n"/>
      <c r="E531" s="6" t="n"/>
      <c r="F531" s="6" t="n"/>
      <c r="G531" s="6" t="n"/>
      <c r="H531" s="6" t="n"/>
      <c r="I531" s="6" t="n"/>
      <c r="J531" s="6" t="n"/>
      <c r="K531" s="6" t="n"/>
      <c r="L531" s="6" t="n"/>
      <c r="M531" s="6" t="n"/>
    </row>
    <row r="532" ht="15.75" customHeight="1" s="1411">
      <c r="A532" s="6" t="n"/>
      <c r="B532" s="6" t="n"/>
      <c r="C532" s="6" t="n"/>
      <c r="D532" s="6" t="n"/>
      <c r="E532" s="6" t="n"/>
      <c r="F532" s="6" t="n"/>
      <c r="G532" s="6" t="n"/>
      <c r="H532" s="6" t="n"/>
      <c r="I532" s="6" t="n"/>
      <c r="J532" s="6" t="n"/>
      <c r="K532" s="6" t="n"/>
      <c r="L532" s="6" t="n"/>
      <c r="M532" s="6" t="n"/>
    </row>
    <row r="533" ht="15.75" customHeight="1" s="1411">
      <c r="A533" s="6" t="n"/>
      <c r="B533" s="6" t="n"/>
      <c r="C533" s="6" t="n"/>
      <c r="D533" s="6" t="n"/>
      <c r="E533" s="6" t="n"/>
      <c r="F533" s="6" t="n"/>
      <c r="G533" s="6" t="n"/>
      <c r="H533" s="6" t="n"/>
      <c r="I533" s="6" t="n"/>
      <c r="J533" s="6" t="n"/>
      <c r="K533" s="6" t="n"/>
      <c r="L533" s="6" t="n"/>
      <c r="M533" s="6" t="n"/>
    </row>
    <row r="534" ht="15.75" customHeight="1" s="1411">
      <c r="A534" s="6" t="n"/>
      <c r="B534" s="6" t="n"/>
      <c r="C534" s="6" t="n"/>
      <c r="D534" s="6" t="n"/>
      <c r="E534" s="6" t="n"/>
      <c r="F534" s="6" t="n"/>
      <c r="G534" s="6" t="n"/>
      <c r="H534" s="6" t="n"/>
      <c r="I534" s="6" t="n"/>
      <c r="J534" s="6" t="n"/>
      <c r="K534" s="6" t="n"/>
      <c r="L534" s="6" t="n"/>
      <c r="M534" s="6" t="n"/>
    </row>
    <row r="535" ht="15.75" customHeight="1" s="1411">
      <c r="A535" s="6" t="n"/>
      <c r="B535" s="6" t="n"/>
      <c r="C535" s="6" t="n"/>
      <c r="D535" s="6" t="n"/>
      <c r="E535" s="6" t="n"/>
      <c r="F535" s="6" t="n"/>
      <c r="G535" s="6" t="n"/>
      <c r="H535" s="6" t="n"/>
      <c r="I535" s="6" t="n"/>
      <c r="J535" s="6" t="n"/>
      <c r="K535" s="6" t="n"/>
      <c r="L535" s="6" t="n"/>
      <c r="M535" s="6" t="n"/>
    </row>
    <row r="536" ht="15.75" customHeight="1" s="1411">
      <c r="A536" s="6" t="n"/>
      <c r="B536" s="6" t="n"/>
      <c r="C536" s="6" t="n"/>
      <c r="D536" s="6" t="n"/>
      <c r="E536" s="6" t="n"/>
      <c r="F536" s="6" t="n"/>
      <c r="G536" s="6" t="n"/>
      <c r="H536" s="6" t="n"/>
      <c r="I536" s="6" t="n"/>
      <c r="J536" s="6" t="n"/>
      <c r="K536" s="6" t="n"/>
      <c r="L536" s="6" t="n"/>
      <c r="M536" s="6" t="n"/>
    </row>
    <row r="537" ht="15.75" customHeight="1" s="1411">
      <c r="A537" s="6" t="n"/>
      <c r="B537" s="6" t="n"/>
      <c r="C537" s="6" t="n"/>
      <c r="D537" s="6" t="n"/>
      <c r="E537" s="6" t="n"/>
      <c r="F537" s="6" t="n"/>
      <c r="G537" s="6" t="n"/>
      <c r="H537" s="6" t="n"/>
      <c r="I537" s="6" t="n"/>
      <c r="J537" s="6" t="n"/>
      <c r="K537" s="6" t="n"/>
      <c r="L537" s="6" t="n"/>
      <c r="M537" s="6" t="n"/>
    </row>
    <row r="538" ht="15.75" customHeight="1" s="1411">
      <c r="A538" s="6" t="n"/>
      <c r="B538" s="6" t="n"/>
      <c r="C538" s="6" t="n"/>
      <c r="D538" s="6" t="n"/>
      <c r="E538" s="6" t="n"/>
      <c r="F538" s="6" t="n"/>
      <c r="G538" s="6" t="n"/>
      <c r="H538" s="6" t="n"/>
      <c r="I538" s="6" t="n"/>
      <c r="J538" s="6" t="n"/>
      <c r="K538" s="6" t="n"/>
      <c r="L538" s="6" t="n"/>
      <c r="M538" s="6" t="n"/>
    </row>
    <row r="539" ht="15.75" customHeight="1" s="1411">
      <c r="A539" s="6" t="n"/>
      <c r="B539" s="6" t="n"/>
      <c r="C539" s="6" t="n"/>
      <c r="D539" s="6" t="n"/>
      <c r="E539" s="6" t="n"/>
      <c r="F539" s="6" t="n"/>
      <c r="G539" s="6" t="n"/>
      <c r="H539" s="6" t="n"/>
      <c r="I539" s="6" t="n"/>
      <c r="J539" s="6" t="n"/>
      <c r="K539" s="6" t="n"/>
      <c r="L539" s="6" t="n"/>
      <c r="M539" s="6" t="n"/>
    </row>
    <row r="540" ht="15.75" customHeight="1" s="1411">
      <c r="A540" s="6" t="n"/>
      <c r="B540" s="6" t="n"/>
      <c r="C540" s="6" t="n"/>
      <c r="D540" s="6" t="n"/>
      <c r="E540" s="6" t="n"/>
      <c r="F540" s="6" t="n"/>
      <c r="G540" s="6" t="n"/>
      <c r="H540" s="6" t="n"/>
      <c r="I540" s="6" t="n"/>
      <c r="J540" s="6" t="n"/>
      <c r="K540" s="6" t="n"/>
      <c r="L540" s="6" t="n"/>
      <c r="M540" s="6" t="n"/>
    </row>
    <row r="541" ht="15.75" customHeight="1" s="1411">
      <c r="A541" s="6" t="n"/>
      <c r="B541" s="6" t="n"/>
      <c r="C541" s="6" t="n"/>
      <c r="D541" s="6" t="n"/>
      <c r="E541" s="6" t="n"/>
      <c r="F541" s="6" t="n"/>
      <c r="G541" s="6" t="n"/>
      <c r="H541" s="6" t="n"/>
      <c r="I541" s="6" t="n"/>
      <c r="J541" s="6" t="n"/>
      <c r="K541" s="6" t="n"/>
      <c r="L541" s="6" t="n"/>
      <c r="M541" s="6" t="n"/>
    </row>
    <row r="542" ht="15.75" customHeight="1" s="1411">
      <c r="A542" s="6" t="n"/>
      <c r="B542" s="6" t="n"/>
      <c r="C542" s="6" t="n"/>
      <c r="D542" s="6" t="n"/>
      <c r="E542" s="6" t="n"/>
      <c r="F542" s="6" t="n"/>
      <c r="G542" s="6" t="n"/>
      <c r="H542" s="6" t="n"/>
      <c r="I542" s="6" t="n"/>
      <c r="J542" s="6" t="n"/>
      <c r="K542" s="6" t="n"/>
      <c r="L542" s="6" t="n"/>
      <c r="M542" s="6" t="n"/>
    </row>
    <row r="543" ht="15.75" customHeight="1" s="1411">
      <c r="A543" s="6" t="n"/>
      <c r="B543" s="6" t="n"/>
      <c r="C543" s="6" t="n"/>
      <c r="D543" s="6" t="n"/>
      <c r="E543" s="6" t="n"/>
      <c r="F543" s="6" t="n"/>
      <c r="G543" s="6" t="n"/>
      <c r="H543" s="6" t="n"/>
      <c r="I543" s="6" t="n"/>
      <c r="J543" s="6" t="n"/>
      <c r="K543" s="6" t="n"/>
      <c r="L543" s="6" t="n"/>
      <c r="M543" s="6" t="n"/>
    </row>
    <row r="544" ht="15.75" customHeight="1" s="1411">
      <c r="A544" s="6" t="n"/>
      <c r="B544" s="6" t="n"/>
      <c r="C544" s="6" t="n"/>
      <c r="D544" s="6" t="n"/>
      <c r="E544" s="6" t="n"/>
      <c r="F544" s="6" t="n"/>
      <c r="G544" s="6" t="n"/>
      <c r="H544" s="6" t="n"/>
      <c r="I544" s="6" t="n"/>
      <c r="J544" s="6" t="n"/>
      <c r="K544" s="6" t="n"/>
      <c r="L544" s="6" t="n"/>
      <c r="M544" s="6" t="n"/>
    </row>
    <row r="545" ht="15.75" customHeight="1" s="1411">
      <c r="A545" s="6" t="n"/>
      <c r="B545" s="6" t="n"/>
      <c r="C545" s="6" t="n"/>
      <c r="D545" s="6" t="n"/>
      <c r="E545" s="6" t="n"/>
      <c r="F545" s="6" t="n"/>
      <c r="G545" s="6" t="n"/>
      <c r="H545" s="6" t="n"/>
      <c r="I545" s="6" t="n"/>
      <c r="J545" s="6" t="n"/>
      <c r="K545" s="6" t="n"/>
      <c r="L545" s="6" t="n"/>
      <c r="M545" s="6" t="n"/>
    </row>
    <row r="546" ht="15.75" customHeight="1" s="1411">
      <c r="A546" s="6" t="n"/>
      <c r="B546" s="6" t="n"/>
      <c r="C546" s="6" t="n"/>
      <c r="D546" s="6" t="n"/>
      <c r="E546" s="6" t="n"/>
      <c r="F546" s="6" t="n"/>
      <c r="G546" s="6" t="n"/>
      <c r="H546" s="6" t="n"/>
      <c r="I546" s="6" t="n"/>
      <c r="J546" s="6" t="n"/>
      <c r="K546" s="6" t="n"/>
      <c r="L546" s="6" t="n"/>
      <c r="M546" s="6" t="n"/>
    </row>
    <row r="547" ht="15.75" customHeight="1" s="1411">
      <c r="A547" s="6" t="n"/>
      <c r="B547" s="6" t="n"/>
      <c r="C547" s="6" t="n"/>
      <c r="D547" s="6" t="n"/>
      <c r="E547" s="6" t="n"/>
      <c r="F547" s="6" t="n"/>
      <c r="G547" s="6" t="n"/>
      <c r="H547" s="6" t="n"/>
      <c r="I547" s="6" t="n"/>
      <c r="J547" s="6" t="n"/>
      <c r="K547" s="6" t="n"/>
      <c r="L547" s="6" t="n"/>
      <c r="M547" s="6" t="n"/>
    </row>
    <row r="548" ht="15.75" customHeight="1" s="1411">
      <c r="A548" s="6" t="n"/>
      <c r="B548" s="6" t="n"/>
      <c r="C548" s="6" t="n"/>
      <c r="D548" s="6" t="n"/>
      <c r="E548" s="6" t="n"/>
      <c r="F548" s="6" t="n"/>
      <c r="G548" s="6" t="n"/>
      <c r="H548" s="6" t="n"/>
      <c r="I548" s="6" t="n"/>
      <c r="J548" s="6" t="n"/>
      <c r="K548" s="6" t="n"/>
      <c r="L548" s="6" t="n"/>
      <c r="M548" s="6" t="n"/>
    </row>
    <row r="549" ht="15.75" customHeight="1" s="1411">
      <c r="A549" s="6" t="n"/>
      <c r="B549" s="6" t="n"/>
      <c r="C549" s="6" t="n"/>
      <c r="D549" s="6" t="n"/>
      <c r="E549" s="6" t="n"/>
      <c r="F549" s="6" t="n"/>
      <c r="G549" s="6" t="n"/>
      <c r="H549" s="6" t="n"/>
      <c r="I549" s="6" t="n"/>
      <c r="J549" s="6" t="n"/>
      <c r="K549" s="6" t="n"/>
      <c r="L549" s="6" t="n"/>
      <c r="M549" s="6" t="n"/>
    </row>
    <row r="550" ht="15.75" customHeight="1" s="1411">
      <c r="A550" s="6" t="n"/>
      <c r="B550" s="6" t="n"/>
      <c r="C550" s="6" t="n"/>
      <c r="D550" s="6" t="n"/>
      <c r="E550" s="6" t="n"/>
      <c r="F550" s="6" t="n"/>
      <c r="G550" s="6" t="n"/>
      <c r="H550" s="6" t="n"/>
      <c r="I550" s="6" t="n"/>
      <c r="J550" s="6" t="n"/>
      <c r="K550" s="6" t="n"/>
      <c r="L550" s="6" t="n"/>
      <c r="M550" s="6" t="n"/>
    </row>
    <row r="551" ht="15.75" customHeight="1" s="1411">
      <c r="A551" s="6" t="n"/>
      <c r="B551" s="6" t="n"/>
      <c r="C551" s="6" t="n"/>
      <c r="D551" s="6" t="n"/>
      <c r="E551" s="6" t="n"/>
      <c r="F551" s="6" t="n"/>
      <c r="G551" s="6" t="n"/>
      <c r="H551" s="6" t="n"/>
      <c r="I551" s="6" t="n"/>
      <c r="J551" s="6" t="n"/>
      <c r="K551" s="6" t="n"/>
      <c r="L551" s="6" t="n"/>
      <c r="M551" s="6" t="n"/>
    </row>
    <row r="552" ht="15.75" customHeight="1" s="1411">
      <c r="A552" s="6" t="n"/>
      <c r="B552" s="6" t="n"/>
      <c r="C552" s="6" t="n"/>
      <c r="D552" s="6" t="n"/>
      <c r="E552" s="6" t="n"/>
      <c r="F552" s="6" t="n"/>
      <c r="G552" s="6" t="n"/>
      <c r="H552" s="6" t="n"/>
      <c r="I552" s="6" t="n"/>
      <c r="J552" s="6" t="n"/>
      <c r="K552" s="6" t="n"/>
      <c r="L552" s="6" t="n"/>
      <c r="M552" s="6" t="n"/>
    </row>
    <row r="553" ht="15.75" customHeight="1" s="1411">
      <c r="A553" s="6" t="n"/>
      <c r="B553" s="6" t="n"/>
      <c r="C553" s="6" t="n"/>
      <c r="D553" s="6" t="n"/>
      <c r="E553" s="6" t="n"/>
      <c r="F553" s="6" t="n"/>
      <c r="G553" s="6" t="n"/>
      <c r="H553" s="6" t="n"/>
      <c r="I553" s="6" t="n"/>
      <c r="J553" s="6" t="n"/>
      <c r="K553" s="6" t="n"/>
      <c r="L553" s="6" t="n"/>
      <c r="M553" s="6" t="n"/>
    </row>
    <row r="554" ht="15.75" customHeight="1" s="1411">
      <c r="A554" s="6" t="n"/>
      <c r="B554" s="6" t="n"/>
      <c r="C554" s="6" t="n"/>
      <c r="D554" s="6" t="n"/>
      <c r="E554" s="6" t="n"/>
      <c r="F554" s="6" t="n"/>
      <c r="G554" s="6" t="n"/>
      <c r="H554" s="6" t="n"/>
      <c r="I554" s="6" t="n"/>
      <c r="J554" s="6" t="n"/>
      <c r="K554" s="6" t="n"/>
      <c r="L554" s="6" t="n"/>
      <c r="M554" s="6" t="n"/>
    </row>
    <row r="555" ht="15.75" customHeight="1" s="1411">
      <c r="A555" s="6" t="n"/>
      <c r="B555" s="6" t="n"/>
      <c r="C555" s="6" t="n"/>
      <c r="D555" s="6" t="n"/>
      <c r="E555" s="6" t="n"/>
      <c r="F555" s="6" t="n"/>
      <c r="G555" s="6" t="n"/>
      <c r="H555" s="6" t="n"/>
      <c r="I555" s="6" t="n"/>
      <c r="J555" s="6" t="n"/>
      <c r="K555" s="6" t="n"/>
      <c r="L555" s="6" t="n"/>
      <c r="M555" s="6" t="n"/>
    </row>
    <row r="556" ht="15.75" customHeight="1" s="1411">
      <c r="A556" s="6" t="n"/>
      <c r="B556" s="6" t="n"/>
      <c r="C556" s="6" t="n"/>
      <c r="D556" s="6" t="n"/>
      <c r="E556" s="6" t="n"/>
      <c r="F556" s="6" t="n"/>
      <c r="G556" s="6" t="n"/>
      <c r="H556" s="6" t="n"/>
      <c r="I556" s="6" t="n"/>
      <c r="J556" s="6" t="n"/>
      <c r="K556" s="6" t="n"/>
      <c r="L556" s="6" t="n"/>
      <c r="M556" s="6" t="n"/>
    </row>
    <row r="557" ht="15.75" customHeight="1" s="1411">
      <c r="A557" s="6" t="n"/>
      <c r="B557" s="6" t="n"/>
      <c r="C557" s="6" t="n"/>
      <c r="D557" s="6" t="n"/>
      <c r="E557" s="6" t="n"/>
      <c r="F557" s="6" t="n"/>
      <c r="G557" s="6" t="n"/>
      <c r="H557" s="6" t="n"/>
      <c r="I557" s="6" t="n"/>
      <c r="J557" s="6" t="n"/>
      <c r="K557" s="6" t="n"/>
      <c r="L557" s="6" t="n"/>
      <c r="M557" s="6" t="n"/>
    </row>
    <row r="558" ht="15.75" customHeight="1" s="1411">
      <c r="A558" s="6" t="n"/>
      <c r="B558" s="6" t="n"/>
      <c r="C558" s="6" t="n"/>
      <c r="D558" s="6" t="n"/>
      <c r="E558" s="6" t="n"/>
      <c r="F558" s="6" t="n"/>
      <c r="G558" s="6" t="n"/>
      <c r="H558" s="6" t="n"/>
      <c r="I558" s="6" t="n"/>
      <c r="J558" s="6" t="n"/>
      <c r="K558" s="6" t="n"/>
      <c r="L558" s="6" t="n"/>
      <c r="M558" s="6" t="n"/>
    </row>
    <row r="559" ht="15.75" customHeight="1" s="1411">
      <c r="A559" s="6" t="n"/>
      <c r="B559" s="6" t="n"/>
      <c r="C559" s="6" t="n"/>
      <c r="D559" s="6" t="n"/>
      <c r="E559" s="6" t="n"/>
      <c r="F559" s="6" t="n"/>
      <c r="G559" s="6" t="n"/>
      <c r="H559" s="6" t="n"/>
      <c r="I559" s="6" t="n"/>
      <c r="J559" s="6" t="n"/>
      <c r="K559" s="6" t="n"/>
      <c r="L559" s="6" t="n"/>
      <c r="M559" s="6" t="n"/>
    </row>
    <row r="560" ht="15.75" customHeight="1" s="1411">
      <c r="A560" s="6" t="n"/>
      <c r="B560" s="6" t="n"/>
      <c r="C560" s="6" t="n"/>
      <c r="D560" s="6" t="n"/>
      <c r="E560" s="6" t="n"/>
      <c r="F560" s="6" t="n"/>
      <c r="G560" s="6" t="n"/>
      <c r="H560" s="6" t="n"/>
      <c r="I560" s="6" t="n"/>
      <c r="J560" s="6" t="n"/>
      <c r="K560" s="6" t="n"/>
      <c r="L560" s="6" t="n"/>
      <c r="M560" s="6" t="n"/>
    </row>
    <row r="561" ht="15.75" customHeight="1" s="1411">
      <c r="A561" s="6" t="n"/>
      <c r="B561" s="6" t="n"/>
      <c r="C561" s="6" t="n"/>
      <c r="D561" s="6" t="n"/>
      <c r="E561" s="6" t="n"/>
      <c r="F561" s="6" t="n"/>
      <c r="G561" s="6" t="n"/>
      <c r="H561" s="6" t="n"/>
      <c r="I561" s="6" t="n"/>
      <c r="J561" s="6" t="n"/>
      <c r="K561" s="6" t="n"/>
      <c r="L561" s="6" t="n"/>
      <c r="M561" s="6" t="n"/>
    </row>
    <row r="562" ht="15.75" customHeight="1" s="1411">
      <c r="A562" s="6" t="n"/>
      <c r="B562" s="6" t="n"/>
      <c r="C562" s="6" t="n"/>
      <c r="D562" s="6" t="n"/>
      <c r="E562" s="6" t="n"/>
      <c r="F562" s="6" t="n"/>
      <c r="G562" s="6" t="n"/>
      <c r="H562" s="6" t="n"/>
      <c r="I562" s="6" t="n"/>
      <c r="J562" s="6" t="n"/>
      <c r="K562" s="6" t="n"/>
      <c r="L562" s="6" t="n"/>
      <c r="M562" s="6" t="n"/>
    </row>
    <row r="563" ht="15.75" customHeight="1" s="1411">
      <c r="A563" s="6" t="n"/>
      <c r="B563" s="6" t="n"/>
      <c r="C563" s="6" t="n"/>
      <c r="D563" s="6" t="n"/>
      <c r="E563" s="6" t="n"/>
      <c r="F563" s="6" t="n"/>
      <c r="G563" s="6" t="n"/>
      <c r="H563" s="6" t="n"/>
      <c r="I563" s="6" t="n"/>
      <c r="J563" s="6" t="n"/>
      <c r="K563" s="6" t="n"/>
      <c r="L563" s="6" t="n"/>
      <c r="M563" s="6" t="n"/>
    </row>
    <row r="564" ht="15.75" customHeight="1" s="1411">
      <c r="A564" s="6" t="n"/>
      <c r="B564" s="6" t="n"/>
      <c r="C564" s="6" t="n"/>
      <c r="D564" s="6" t="n"/>
      <c r="E564" s="6" t="n"/>
      <c r="F564" s="6" t="n"/>
      <c r="G564" s="6" t="n"/>
      <c r="H564" s="6" t="n"/>
      <c r="I564" s="6" t="n"/>
      <c r="J564" s="6" t="n"/>
      <c r="K564" s="6" t="n"/>
      <c r="L564" s="6" t="n"/>
      <c r="M564" s="6" t="n"/>
    </row>
    <row r="565" ht="15.75" customHeight="1" s="1411">
      <c r="A565" s="6" t="n"/>
      <c r="B565" s="6" t="n"/>
      <c r="C565" s="6" t="n"/>
      <c r="D565" s="6" t="n"/>
      <c r="E565" s="6" t="n"/>
      <c r="F565" s="6" t="n"/>
      <c r="G565" s="6" t="n"/>
      <c r="H565" s="6" t="n"/>
      <c r="I565" s="6" t="n"/>
      <c r="J565" s="6" t="n"/>
      <c r="K565" s="6" t="n"/>
      <c r="L565" s="6" t="n"/>
      <c r="M565" s="6" t="n"/>
    </row>
    <row r="566" ht="15.75" customHeight="1" s="1411">
      <c r="A566" s="6" t="n"/>
      <c r="B566" s="6" t="n"/>
      <c r="C566" s="6" t="n"/>
      <c r="D566" s="6" t="n"/>
      <c r="E566" s="6" t="n"/>
      <c r="F566" s="6" t="n"/>
      <c r="G566" s="6" t="n"/>
      <c r="H566" s="6" t="n"/>
      <c r="I566" s="6" t="n"/>
      <c r="J566" s="6" t="n"/>
      <c r="K566" s="6" t="n"/>
      <c r="L566" s="6" t="n"/>
      <c r="M566" s="6" t="n"/>
    </row>
    <row r="567" ht="15.75" customHeight="1" s="1411">
      <c r="A567" s="6" t="n"/>
      <c r="B567" s="6" t="n"/>
      <c r="C567" s="6" t="n"/>
      <c r="D567" s="6" t="n"/>
      <c r="E567" s="6" t="n"/>
      <c r="F567" s="6" t="n"/>
      <c r="G567" s="6" t="n"/>
      <c r="H567" s="6" t="n"/>
      <c r="I567" s="6" t="n"/>
      <c r="J567" s="6" t="n"/>
      <c r="K567" s="6" t="n"/>
      <c r="L567" s="6" t="n"/>
      <c r="M567" s="6" t="n"/>
    </row>
    <row r="568" ht="15.75" customHeight="1" s="1411">
      <c r="A568" s="6" t="n"/>
      <c r="B568" s="6" t="n"/>
      <c r="C568" s="6" t="n"/>
      <c r="D568" s="6" t="n"/>
      <c r="E568" s="6" t="n"/>
      <c r="F568" s="6" t="n"/>
      <c r="G568" s="6" t="n"/>
      <c r="H568" s="6" t="n"/>
      <c r="I568" s="6" t="n"/>
      <c r="J568" s="6" t="n"/>
      <c r="K568" s="6" t="n"/>
      <c r="L568" s="6" t="n"/>
      <c r="M568" s="6" t="n"/>
    </row>
    <row r="569" ht="15.75" customHeight="1" s="1411">
      <c r="A569" s="6" t="n"/>
      <c r="B569" s="6" t="n"/>
      <c r="C569" s="6" t="n"/>
      <c r="D569" s="6" t="n"/>
      <c r="E569" s="6" t="n"/>
      <c r="F569" s="6" t="n"/>
      <c r="G569" s="6" t="n"/>
      <c r="H569" s="6" t="n"/>
      <c r="I569" s="6" t="n"/>
      <c r="J569" s="6" t="n"/>
      <c r="K569" s="6" t="n"/>
      <c r="L569" s="6" t="n"/>
      <c r="M569" s="6" t="n"/>
    </row>
    <row r="570" ht="15.75" customHeight="1" s="1411">
      <c r="A570" s="6" t="n"/>
      <c r="B570" s="6" t="n"/>
      <c r="C570" s="6" t="n"/>
      <c r="D570" s="6" t="n"/>
      <c r="E570" s="6" t="n"/>
      <c r="F570" s="6" t="n"/>
      <c r="G570" s="6" t="n"/>
      <c r="H570" s="6" t="n"/>
      <c r="I570" s="6" t="n"/>
      <c r="J570" s="6" t="n"/>
      <c r="K570" s="6" t="n"/>
      <c r="L570" s="6" t="n"/>
      <c r="M570" s="6" t="n"/>
    </row>
    <row r="571" ht="15.75" customHeight="1" s="1411">
      <c r="A571" s="6" t="n"/>
      <c r="B571" s="6" t="n"/>
      <c r="C571" s="6" t="n"/>
      <c r="D571" s="6" t="n"/>
      <c r="E571" s="6" t="n"/>
      <c r="F571" s="6" t="n"/>
      <c r="G571" s="6" t="n"/>
      <c r="H571" s="6" t="n"/>
      <c r="I571" s="6" t="n"/>
      <c r="J571" s="6" t="n"/>
      <c r="K571" s="6" t="n"/>
      <c r="L571" s="6" t="n"/>
      <c r="M571" s="6" t="n"/>
    </row>
    <row r="572" ht="15.75" customHeight="1" s="1411">
      <c r="A572" s="6" t="n"/>
      <c r="B572" s="6" t="n"/>
      <c r="C572" s="6" t="n"/>
      <c r="D572" s="6" t="n"/>
      <c r="E572" s="6" t="n"/>
      <c r="F572" s="6" t="n"/>
      <c r="G572" s="6" t="n"/>
      <c r="H572" s="6" t="n"/>
      <c r="I572" s="6" t="n"/>
      <c r="J572" s="6" t="n"/>
      <c r="K572" s="6" t="n"/>
      <c r="L572" s="6" t="n"/>
      <c r="M572" s="6" t="n"/>
    </row>
    <row r="573" ht="15.75" customHeight="1" s="1411">
      <c r="A573" s="6" t="n"/>
      <c r="B573" s="6" t="n"/>
      <c r="C573" s="6" t="n"/>
      <c r="D573" s="6" t="n"/>
      <c r="E573" s="6" t="n"/>
      <c r="F573" s="6" t="n"/>
      <c r="G573" s="6" t="n"/>
      <c r="H573" s="6" t="n"/>
      <c r="I573" s="6" t="n"/>
      <c r="J573" s="6" t="n"/>
      <c r="K573" s="6" t="n"/>
      <c r="L573" s="6" t="n"/>
      <c r="M573" s="6" t="n"/>
    </row>
    <row r="574" ht="15.75" customHeight="1" s="1411">
      <c r="A574" s="6" t="n"/>
      <c r="B574" s="6" t="n"/>
      <c r="C574" s="6" t="n"/>
      <c r="D574" s="6" t="n"/>
      <c r="E574" s="6" t="n"/>
      <c r="F574" s="6" t="n"/>
      <c r="G574" s="6" t="n"/>
      <c r="H574" s="6" t="n"/>
      <c r="I574" s="6" t="n"/>
      <c r="J574" s="6" t="n"/>
      <c r="K574" s="6" t="n"/>
      <c r="L574" s="6" t="n"/>
      <c r="M574" s="6" t="n"/>
    </row>
    <row r="575" ht="15.75" customHeight="1" s="1411">
      <c r="A575" s="6" t="n"/>
      <c r="B575" s="6" t="n"/>
      <c r="C575" s="6" t="n"/>
      <c r="D575" s="6" t="n"/>
      <c r="E575" s="6" t="n"/>
      <c r="F575" s="6" t="n"/>
      <c r="G575" s="6" t="n"/>
      <c r="H575" s="6" t="n"/>
      <c r="I575" s="6" t="n"/>
      <c r="J575" s="6" t="n"/>
      <c r="K575" s="6" t="n"/>
      <c r="L575" s="6" t="n"/>
      <c r="M575" s="6" t="n"/>
    </row>
    <row r="576" ht="15.75" customHeight="1" s="1411">
      <c r="A576" s="6" t="n"/>
      <c r="B576" s="6" t="n"/>
      <c r="C576" s="6" t="n"/>
      <c r="D576" s="6" t="n"/>
      <c r="E576" s="6" t="n"/>
      <c r="F576" s="6" t="n"/>
      <c r="G576" s="6" t="n"/>
      <c r="H576" s="6" t="n"/>
      <c r="I576" s="6" t="n"/>
      <c r="J576" s="6" t="n"/>
      <c r="K576" s="6" t="n"/>
      <c r="L576" s="6" t="n"/>
      <c r="M576" s="6" t="n"/>
    </row>
    <row r="577" ht="15.75" customHeight="1" s="1411">
      <c r="A577" s="6" t="n"/>
      <c r="B577" s="6" t="n"/>
      <c r="C577" s="6" t="n"/>
      <c r="D577" s="6" t="n"/>
      <c r="E577" s="6" t="n"/>
      <c r="F577" s="6" t="n"/>
      <c r="G577" s="6" t="n"/>
      <c r="H577" s="6" t="n"/>
      <c r="I577" s="6" t="n"/>
      <c r="J577" s="6" t="n"/>
      <c r="K577" s="6" t="n"/>
      <c r="L577" s="6" t="n"/>
      <c r="M577" s="6" t="n"/>
    </row>
    <row r="578" ht="15.75" customHeight="1" s="1411">
      <c r="A578" s="6" t="n"/>
      <c r="B578" s="6" t="n"/>
      <c r="C578" s="6" t="n"/>
      <c r="D578" s="6" t="n"/>
      <c r="E578" s="6" t="n"/>
      <c r="F578" s="6" t="n"/>
      <c r="G578" s="6" t="n"/>
      <c r="H578" s="6" t="n"/>
      <c r="I578" s="6" t="n"/>
      <c r="J578" s="6" t="n"/>
      <c r="K578" s="6" t="n"/>
      <c r="L578" s="6" t="n"/>
      <c r="M578" s="6" t="n"/>
    </row>
    <row r="579" ht="15.75" customHeight="1" s="1411">
      <c r="A579" s="6" t="n"/>
      <c r="B579" s="6" t="n"/>
      <c r="C579" s="6" t="n"/>
      <c r="D579" s="6" t="n"/>
      <c r="E579" s="6" t="n"/>
      <c r="F579" s="6" t="n"/>
      <c r="G579" s="6" t="n"/>
      <c r="H579" s="6" t="n"/>
      <c r="I579" s="6" t="n"/>
      <c r="J579" s="6" t="n"/>
      <c r="K579" s="6" t="n"/>
      <c r="L579" s="6" t="n"/>
      <c r="M579" s="6" t="n"/>
    </row>
    <row r="580" ht="15.75" customHeight="1" s="1411">
      <c r="A580" s="6" t="n"/>
      <c r="B580" s="6" t="n"/>
      <c r="C580" s="6" t="n"/>
      <c r="D580" s="6" t="n"/>
      <c r="E580" s="6" t="n"/>
      <c r="F580" s="6" t="n"/>
      <c r="G580" s="6" t="n"/>
      <c r="H580" s="6" t="n"/>
      <c r="I580" s="6" t="n"/>
      <c r="J580" s="6" t="n"/>
      <c r="K580" s="6" t="n"/>
      <c r="L580" s="6" t="n"/>
      <c r="M580" s="6" t="n"/>
    </row>
    <row r="581" ht="15.75" customHeight="1" s="1411">
      <c r="A581" s="6" t="n"/>
      <c r="B581" s="6" t="n"/>
      <c r="C581" s="6" t="n"/>
      <c r="D581" s="6" t="n"/>
      <c r="E581" s="6" t="n"/>
      <c r="F581" s="6" t="n"/>
      <c r="G581" s="6" t="n"/>
      <c r="H581" s="6" t="n"/>
      <c r="I581" s="6" t="n"/>
      <c r="J581" s="6" t="n"/>
      <c r="K581" s="6" t="n"/>
      <c r="L581" s="6" t="n"/>
      <c r="M581" s="6" t="n"/>
    </row>
    <row r="582" ht="15.75" customHeight="1" s="1411">
      <c r="A582" s="6" t="n"/>
      <c r="B582" s="6" t="n"/>
      <c r="C582" s="6" t="n"/>
      <c r="D582" s="6" t="n"/>
      <c r="E582" s="6" t="n"/>
      <c r="F582" s="6" t="n"/>
      <c r="G582" s="6" t="n"/>
      <c r="H582" s="6" t="n"/>
      <c r="I582" s="6" t="n"/>
      <c r="J582" s="6" t="n"/>
      <c r="K582" s="6" t="n"/>
      <c r="L582" s="6" t="n"/>
      <c r="M582" s="6" t="n"/>
    </row>
    <row r="583" ht="15.75" customHeight="1" s="1411">
      <c r="A583" s="6" t="n"/>
      <c r="B583" s="6" t="n"/>
      <c r="C583" s="6" t="n"/>
      <c r="D583" s="6" t="n"/>
      <c r="E583" s="6" t="n"/>
      <c r="F583" s="6" t="n"/>
      <c r="G583" s="6" t="n"/>
      <c r="H583" s="6" t="n"/>
      <c r="I583" s="6" t="n"/>
      <c r="J583" s="6" t="n"/>
      <c r="K583" s="6" t="n"/>
      <c r="L583" s="6" t="n"/>
      <c r="M583" s="6" t="n"/>
    </row>
    <row r="584" ht="15.75" customHeight="1" s="1411">
      <c r="A584" s="6" t="n"/>
      <c r="B584" s="6" t="n"/>
      <c r="C584" s="6" t="n"/>
      <c r="D584" s="6" t="n"/>
      <c r="E584" s="6" t="n"/>
      <c r="F584" s="6" t="n"/>
      <c r="G584" s="6" t="n"/>
      <c r="H584" s="6" t="n"/>
      <c r="I584" s="6" t="n"/>
      <c r="J584" s="6" t="n"/>
      <c r="K584" s="6" t="n"/>
      <c r="L584" s="6" t="n"/>
      <c r="M584" s="6" t="n"/>
    </row>
    <row r="585" ht="15.75" customHeight="1" s="1411">
      <c r="A585" s="6" t="n"/>
      <c r="B585" s="6" t="n"/>
      <c r="C585" s="6" t="n"/>
      <c r="D585" s="6" t="n"/>
      <c r="E585" s="6" t="n"/>
      <c r="F585" s="6" t="n"/>
      <c r="G585" s="6" t="n"/>
      <c r="H585" s="6" t="n"/>
      <c r="I585" s="6" t="n"/>
      <c r="J585" s="6" t="n"/>
      <c r="K585" s="6" t="n"/>
      <c r="L585" s="6" t="n"/>
      <c r="M585" s="6" t="n"/>
    </row>
    <row r="586" ht="15.75" customHeight="1" s="1411">
      <c r="A586" s="6" t="n"/>
      <c r="B586" s="6" t="n"/>
      <c r="C586" s="6" t="n"/>
      <c r="D586" s="6" t="n"/>
      <c r="E586" s="6" t="n"/>
      <c r="F586" s="6" t="n"/>
      <c r="G586" s="6" t="n"/>
      <c r="H586" s="6" t="n"/>
      <c r="I586" s="6" t="n"/>
      <c r="J586" s="6" t="n"/>
      <c r="K586" s="6" t="n"/>
      <c r="L586" s="6" t="n"/>
      <c r="M586" s="6" t="n"/>
    </row>
    <row r="587" ht="15.75" customHeight="1" s="1411">
      <c r="A587" s="6" t="n"/>
      <c r="B587" s="6" t="n"/>
      <c r="C587" s="6" t="n"/>
      <c r="D587" s="6" t="n"/>
      <c r="E587" s="6" t="n"/>
      <c r="F587" s="6" t="n"/>
      <c r="G587" s="6" t="n"/>
      <c r="H587" s="6" t="n"/>
      <c r="I587" s="6" t="n"/>
      <c r="J587" s="6" t="n"/>
      <c r="K587" s="6" t="n"/>
      <c r="L587" s="6" t="n"/>
      <c r="M587" s="6" t="n"/>
    </row>
    <row r="588" ht="15.75" customHeight="1" s="1411">
      <c r="A588" s="6" t="n"/>
      <c r="B588" s="6" t="n"/>
      <c r="C588" s="6" t="n"/>
      <c r="D588" s="6" t="n"/>
      <c r="E588" s="6" t="n"/>
      <c r="F588" s="6" t="n"/>
      <c r="G588" s="6" t="n"/>
      <c r="H588" s="6" t="n"/>
      <c r="I588" s="6" t="n"/>
      <c r="J588" s="6" t="n"/>
      <c r="K588" s="6" t="n"/>
      <c r="L588" s="6" t="n"/>
      <c r="M588" s="6" t="n"/>
    </row>
    <row r="589" ht="15.75" customHeight="1" s="1411">
      <c r="A589" s="6" t="n"/>
      <c r="B589" s="6" t="n"/>
      <c r="C589" s="6" t="n"/>
      <c r="D589" s="6" t="n"/>
      <c r="E589" s="6" t="n"/>
      <c r="F589" s="6" t="n"/>
      <c r="G589" s="6" t="n"/>
      <c r="H589" s="6" t="n"/>
      <c r="I589" s="6" t="n"/>
      <c r="J589" s="6" t="n"/>
      <c r="K589" s="6" t="n"/>
      <c r="L589" s="6" t="n"/>
      <c r="M589" s="6" t="n"/>
    </row>
    <row r="590" ht="15.75" customHeight="1" s="1411">
      <c r="A590" s="6" t="n"/>
      <c r="B590" s="6" t="n"/>
      <c r="C590" s="6" t="n"/>
      <c r="D590" s="6" t="n"/>
      <c r="E590" s="6" t="n"/>
      <c r="F590" s="6" t="n"/>
      <c r="G590" s="6" t="n"/>
      <c r="H590" s="6" t="n"/>
      <c r="I590" s="6" t="n"/>
      <c r="J590" s="6" t="n"/>
      <c r="K590" s="6" t="n"/>
      <c r="L590" s="6" t="n"/>
      <c r="M590" s="6" t="n"/>
    </row>
    <row r="591" ht="15.75" customHeight="1" s="1411">
      <c r="A591" s="6" t="n"/>
      <c r="B591" s="6" t="n"/>
      <c r="C591" s="6" t="n"/>
      <c r="D591" s="6" t="n"/>
      <c r="E591" s="6" t="n"/>
      <c r="F591" s="6" t="n"/>
      <c r="G591" s="6" t="n"/>
      <c r="H591" s="6" t="n"/>
      <c r="I591" s="6" t="n"/>
      <c r="J591" s="6" t="n"/>
      <c r="K591" s="6" t="n"/>
      <c r="L591" s="6" t="n"/>
      <c r="M591" s="6" t="n"/>
    </row>
    <row r="592" ht="15.75" customHeight="1" s="1411">
      <c r="A592" s="6" t="n"/>
      <c r="B592" s="6" t="n"/>
      <c r="C592" s="6" t="n"/>
      <c r="D592" s="6" t="n"/>
      <c r="E592" s="6" t="n"/>
      <c r="F592" s="6" t="n"/>
      <c r="G592" s="6" t="n"/>
      <c r="H592" s="6" t="n"/>
      <c r="I592" s="6" t="n"/>
      <c r="J592" s="6" t="n"/>
      <c r="K592" s="6" t="n"/>
      <c r="L592" s="6" t="n"/>
      <c r="M592" s="6" t="n"/>
    </row>
    <row r="593" ht="15.75" customHeight="1" s="1411">
      <c r="A593" s="6" t="n"/>
      <c r="B593" s="6" t="n"/>
      <c r="C593" s="6" t="n"/>
      <c r="D593" s="6" t="n"/>
      <c r="E593" s="6" t="n"/>
      <c r="F593" s="6" t="n"/>
      <c r="G593" s="6" t="n"/>
      <c r="H593" s="6" t="n"/>
      <c r="I593" s="6" t="n"/>
      <c r="J593" s="6" t="n"/>
      <c r="K593" s="6" t="n"/>
      <c r="L593" s="6" t="n"/>
      <c r="M593" s="6" t="n"/>
    </row>
    <row r="594" ht="15.75" customHeight="1" s="1411">
      <c r="A594" s="6" t="n"/>
      <c r="B594" s="6" t="n"/>
      <c r="C594" s="6" t="n"/>
      <c r="D594" s="6" t="n"/>
      <c r="E594" s="6" t="n"/>
      <c r="F594" s="6" t="n"/>
      <c r="G594" s="6" t="n"/>
      <c r="H594" s="6" t="n"/>
      <c r="I594" s="6" t="n"/>
      <c r="J594" s="6" t="n"/>
      <c r="K594" s="6" t="n"/>
      <c r="L594" s="6" t="n"/>
      <c r="M594" s="6" t="n"/>
    </row>
    <row r="595" ht="15.75" customHeight="1" s="1411">
      <c r="A595" s="6" t="n"/>
      <c r="B595" s="6" t="n"/>
      <c r="C595" s="6" t="n"/>
      <c r="D595" s="6" t="n"/>
      <c r="E595" s="6" t="n"/>
      <c r="F595" s="6" t="n"/>
      <c r="G595" s="6" t="n"/>
      <c r="H595" s="6" t="n"/>
      <c r="I595" s="6" t="n"/>
      <c r="J595" s="6" t="n"/>
      <c r="K595" s="6" t="n"/>
      <c r="L595" s="6" t="n"/>
      <c r="M595" s="6" t="n"/>
    </row>
    <row r="596" ht="15.75" customHeight="1" s="1411">
      <c r="A596" s="6" t="n"/>
      <c r="B596" s="6" t="n"/>
      <c r="C596" s="6" t="n"/>
      <c r="D596" s="6" t="n"/>
      <c r="E596" s="6" t="n"/>
      <c r="F596" s="6" t="n"/>
      <c r="G596" s="6" t="n"/>
      <c r="H596" s="6" t="n"/>
      <c r="I596" s="6" t="n"/>
      <c r="J596" s="6" t="n"/>
      <c r="K596" s="6" t="n"/>
      <c r="L596" s="6" t="n"/>
      <c r="M596" s="6" t="n"/>
    </row>
    <row r="597" ht="15.75" customHeight="1" s="1411">
      <c r="A597" s="6" t="n"/>
      <c r="B597" s="6" t="n"/>
      <c r="C597" s="6" t="n"/>
      <c r="D597" s="6" t="n"/>
      <c r="E597" s="6" t="n"/>
      <c r="F597" s="6" t="n"/>
      <c r="G597" s="6" t="n"/>
      <c r="H597" s="6" t="n"/>
      <c r="I597" s="6" t="n"/>
      <c r="J597" s="6" t="n"/>
      <c r="K597" s="6" t="n"/>
      <c r="L597" s="6" t="n"/>
      <c r="M597" s="6" t="n"/>
    </row>
    <row r="598" ht="15.75" customHeight="1" s="1411">
      <c r="A598" s="6" t="n"/>
      <c r="B598" s="6" t="n"/>
      <c r="C598" s="6" t="n"/>
      <c r="D598" s="6" t="n"/>
      <c r="E598" s="6" t="n"/>
      <c r="F598" s="6" t="n"/>
      <c r="G598" s="6" t="n"/>
      <c r="H598" s="6" t="n"/>
      <c r="I598" s="6" t="n"/>
      <c r="J598" s="6" t="n"/>
      <c r="K598" s="6" t="n"/>
      <c r="L598" s="6" t="n"/>
      <c r="M598" s="6" t="n"/>
    </row>
    <row r="599" ht="15.75" customHeight="1" s="1411">
      <c r="A599" s="6" t="n"/>
      <c r="B599" s="6" t="n"/>
      <c r="C599" s="6" t="n"/>
      <c r="D599" s="6" t="n"/>
      <c r="E599" s="6" t="n"/>
      <c r="F599" s="6" t="n"/>
      <c r="G599" s="6" t="n"/>
      <c r="H599" s="6" t="n"/>
      <c r="I599" s="6" t="n"/>
      <c r="J599" s="6" t="n"/>
      <c r="K599" s="6" t="n"/>
      <c r="L599" s="6" t="n"/>
      <c r="M599" s="6" t="n"/>
    </row>
    <row r="600" ht="15.75" customHeight="1" s="1411">
      <c r="A600" s="6" t="n"/>
      <c r="B600" s="6" t="n"/>
      <c r="C600" s="6" t="n"/>
      <c r="D600" s="6" t="n"/>
      <c r="E600" s="6" t="n"/>
      <c r="F600" s="6" t="n"/>
      <c r="G600" s="6" t="n"/>
      <c r="H600" s="6" t="n"/>
      <c r="I600" s="6" t="n"/>
      <c r="J600" s="6" t="n"/>
      <c r="K600" s="6" t="n"/>
      <c r="L600" s="6" t="n"/>
      <c r="M600" s="6" t="n"/>
    </row>
    <row r="601" ht="15.75" customHeight="1" s="1411">
      <c r="A601" s="6" t="n"/>
      <c r="B601" s="6" t="n"/>
      <c r="C601" s="6" t="n"/>
      <c r="D601" s="6" t="n"/>
      <c r="E601" s="6" t="n"/>
      <c r="F601" s="6" t="n"/>
      <c r="G601" s="6" t="n"/>
      <c r="H601" s="6" t="n"/>
      <c r="I601" s="6" t="n"/>
      <c r="J601" s="6" t="n"/>
      <c r="K601" s="6" t="n"/>
      <c r="L601" s="6" t="n"/>
      <c r="M601" s="6" t="n"/>
    </row>
    <row r="602" ht="15.75" customHeight="1" s="1411">
      <c r="A602" s="6" t="n"/>
      <c r="B602" s="6" t="n"/>
      <c r="C602" s="6" t="n"/>
      <c r="D602" s="6" t="n"/>
      <c r="E602" s="6" t="n"/>
      <c r="F602" s="6" t="n"/>
      <c r="G602" s="6" t="n"/>
      <c r="H602" s="6" t="n"/>
      <c r="I602" s="6" t="n"/>
      <c r="J602" s="6" t="n"/>
      <c r="K602" s="6" t="n"/>
      <c r="L602" s="6" t="n"/>
      <c r="M602" s="6" t="n"/>
    </row>
    <row r="603" ht="15.75" customHeight="1" s="1411">
      <c r="A603" s="6" t="n"/>
      <c r="B603" s="6" t="n"/>
      <c r="C603" s="6" t="n"/>
      <c r="D603" s="6" t="n"/>
      <c r="E603" s="6" t="n"/>
      <c r="F603" s="6" t="n"/>
      <c r="G603" s="6" t="n"/>
      <c r="H603" s="6" t="n"/>
      <c r="I603" s="6" t="n"/>
      <c r="J603" s="6" t="n"/>
      <c r="K603" s="6" t="n"/>
      <c r="L603" s="6" t="n"/>
      <c r="M603" s="6" t="n"/>
    </row>
    <row r="604" ht="15.75" customHeight="1" s="1411">
      <c r="A604" s="6" t="n"/>
      <c r="B604" s="6" t="n"/>
      <c r="C604" s="6" t="n"/>
      <c r="D604" s="6" t="n"/>
      <c r="E604" s="6" t="n"/>
      <c r="F604" s="6" t="n"/>
      <c r="G604" s="6" t="n"/>
      <c r="H604" s="6" t="n"/>
      <c r="I604" s="6" t="n"/>
      <c r="J604" s="6" t="n"/>
      <c r="K604" s="6" t="n"/>
      <c r="L604" s="6" t="n"/>
      <c r="M604" s="6" t="n"/>
    </row>
    <row r="605" ht="15.75" customHeight="1" s="1411">
      <c r="A605" s="6" t="n"/>
      <c r="B605" s="6" t="n"/>
      <c r="C605" s="6" t="n"/>
      <c r="D605" s="6" t="n"/>
      <c r="E605" s="6" t="n"/>
      <c r="F605" s="6" t="n"/>
      <c r="G605" s="6" t="n"/>
      <c r="H605" s="6" t="n"/>
      <c r="I605" s="6" t="n"/>
      <c r="J605" s="6" t="n"/>
      <c r="K605" s="6" t="n"/>
      <c r="L605" s="6" t="n"/>
      <c r="M605" s="6" t="n"/>
    </row>
    <row r="606" ht="15.75" customHeight="1" s="1411">
      <c r="A606" s="6" t="n"/>
      <c r="B606" s="6" t="n"/>
      <c r="C606" s="6" t="n"/>
      <c r="D606" s="6" t="n"/>
      <c r="E606" s="6" t="n"/>
      <c r="F606" s="6" t="n"/>
      <c r="G606" s="6" t="n"/>
      <c r="H606" s="6" t="n"/>
      <c r="I606" s="6" t="n"/>
      <c r="J606" s="6" t="n"/>
      <c r="K606" s="6" t="n"/>
      <c r="L606" s="6" t="n"/>
      <c r="M606" s="6" t="n"/>
    </row>
    <row r="607" ht="15.75" customHeight="1" s="1411">
      <c r="A607" s="6" t="n"/>
      <c r="B607" s="6" t="n"/>
      <c r="C607" s="6" t="n"/>
      <c r="D607" s="6" t="n"/>
      <c r="E607" s="6" t="n"/>
      <c r="F607" s="6" t="n"/>
      <c r="G607" s="6" t="n"/>
      <c r="H607" s="6" t="n"/>
      <c r="I607" s="6" t="n"/>
      <c r="J607" s="6" t="n"/>
      <c r="K607" s="6" t="n"/>
      <c r="L607" s="6" t="n"/>
      <c r="M607" s="6" t="n"/>
    </row>
    <row r="608" ht="15.75" customHeight="1" s="1411">
      <c r="A608" s="6" t="n"/>
      <c r="B608" s="6" t="n"/>
      <c r="C608" s="6" t="n"/>
      <c r="D608" s="6" t="n"/>
      <c r="E608" s="6" t="n"/>
      <c r="F608" s="6" t="n"/>
      <c r="G608" s="6" t="n"/>
      <c r="H608" s="6" t="n"/>
      <c r="I608" s="6" t="n"/>
      <c r="J608" s="6" t="n"/>
      <c r="K608" s="6" t="n"/>
      <c r="L608" s="6" t="n"/>
      <c r="M608" s="6" t="n"/>
    </row>
    <row r="609" ht="15.75" customHeight="1" s="1411">
      <c r="A609" s="6" t="n"/>
      <c r="B609" s="6" t="n"/>
      <c r="C609" s="6" t="n"/>
      <c r="D609" s="6" t="n"/>
      <c r="E609" s="6" t="n"/>
      <c r="F609" s="6" t="n"/>
      <c r="G609" s="6" t="n"/>
      <c r="H609" s="6" t="n"/>
      <c r="I609" s="6" t="n"/>
      <c r="J609" s="6" t="n"/>
      <c r="K609" s="6" t="n"/>
      <c r="L609" s="6" t="n"/>
      <c r="M609" s="6" t="n"/>
    </row>
    <row r="610" ht="15.75" customHeight="1" s="1411">
      <c r="A610" s="6" t="n"/>
      <c r="B610" s="6" t="n"/>
      <c r="C610" s="6" t="n"/>
      <c r="D610" s="6" t="n"/>
      <c r="E610" s="6" t="n"/>
      <c r="F610" s="6" t="n"/>
      <c r="G610" s="6" t="n"/>
      <c r="H610" s="6" t="n"/>
      <c r="I610" s="6" t="n"/>
      <c r="J610" s="6" t="n"/>
      <c r="K610" s="6" t="n"/>
      <c r="L610" s="6" t="n"/>
      <c r="M610" s="6" t="n"/>
    </row>
    <row r="611" ht="15.75" customHeight="1" s="1411">
      <c r="A611" s="6" t="n"/>
      <c r="B611" s="6" t="n"/>
      <c r="C611" s="6" t="n"/>
      <c r="D611" s="6" t="n"/>
      <c r="E611" s="6" t="n"/>
      <c r="F611" s="6" t="n"/>
      <c r="G611" s="6" t="n"/>
      <c r="H611" s="6" t="n"/>
      <c r="I611" s="6" t="n"/>
      <c r="J611" s="6" t="n"/>
      <c r="K611" s="6" t="n"/>
      <c r="L611" s="6" t="n"/>
      <c r="M611" s="6" t="n"/>
    </row>
    <row r="612" ht="15.75" customHeight="1" s="1411">
      <c r="A612" s="6" t="n"/>
      <c r="B612" s="6" t="n"/>
      <c r="C612" s="6" t="n"/>
      <c r="D612" s="6" t="n"/>
      <c r="E612" s="6" t="n"/>
      <c r="F612" s="6" t="n"/>
      <c r="G612" s="6" t="n"/>
      <c r="H612" s="6" t="n"/>
      <c r="I612" s="6" t="n"/>
      <c r="J612" s="6" t="n"/>
      <c r="K612" s="6" t="n"/>
      <c r="L612" s="6" t="n"/>
      <c r="M612" s="6" t="n"/>
    </row>
    <row r="613" ht="15.75" customHeight="1" s="1411">
      <c r="A613" s="6" t="n"/>
      <c r="B613" s="6" t="n"/>
      <c r="C613" s="6" t="n"/>
      <c r="D613" s="6" t="n"/>
      <c r="E613" s="6" t="n"/>
      <c r="F613" s="6" t="n"/>
      <c r="G613" s="6" t="n"/>
      <c r="H613" s="6" t="n"/>
      <c r="I613" s="6" t="n"/>
      <c r="J613" s="6" t="n"/>
      <c r="K613" s="6" t="n"/>
      <c r="L613" s="6" t="n"/>
      <c r="M613" s="6" t="n"/>
    </row>
    <row r="614" ht="15.75" customHeight="1" s="1411">
      <c r="A614" s="6" t="n"/>
      <c r="B614" s="6" t="n"/>
      <c r="C614" s="6" t="n"/>
      <c r="D614" s="6" t="n"/>
      <c r="E614" s="6" t="n"/>
      <c r="F614" s="6" t="n"/>
      <c r="G614" s="6" t="n"/>
      <c r="H614" s="6" t="n"/>
      <c r="I614" s="6" t="n"/>
      <c r="J614" s="6" t="n"/>
      <c r="K614" s="6" t="n"/>
      <c r="L614" s="6" t="n"/>
      <c r="M614" s="6" t="n"/>
    </row>
    <row r="615" ht="15.75" customHeight="1" s="1411">
      <c r="A615" s="6" t="n"/>
      <c r="B615" s="6" t="n"/>
      <c r="C615" s="6" t="n"/>
      <c r="D615" s="6" t="n"/>
      <c r="E615" s="6" t="n"/>
      <c r="F615" s="6" t="n"/>
      <c r="G615" s="6" t="n"/>
      <c r="H615" s="6" t="n"/>
      <c r="I615" s="6" t="n"/>
      <c r="J615" s="6" t="n"/>
      <c r="K615" s="6" t="n"/>
      <c r="L615" s="6" t="n"/>
      <c r="M615" s="6" t="n"/>
    </row>
    <row r="616" ht="15.75" customHeight="1" s="1411">
      <c r="A616" s="6" t="n"/>
      <c r="B616" s="6" t="n"/>
      <c r="C616" s="6" t="n"/>
      <c r="D616" s="6" t="n"/>
      <c r="E616" s="6" t="n"/>
      <c r="F616" s="6" t="n"/>
      <c r="G616" s="6" t="n"/>
      <c r="H616" s="6" t="n"/>
      <c r="I616" s="6" t="n"/>
      <c r="J616" s="6" t="n"/>
      <c r="K616" s="6" t="n"/>
      <c r="L616" s="6" t="n"/>
      <c r="M616" s="6" t="n"/>
    </row>
    <row r="617" ht="15.75" customHeight="1" s="1411">
      <c r="A617" s="6" t="n"/>
      <c r="B617" s="6" t="n"/>
      <c r="C617" s="6" t="n"/>
      <c r="D617" s="6" t="n"/>
      <c r="E617" s="6" t="n"/>
      <c r="F617" s="6" t="n"/>
      <c r="G617" s="6" t="n"/>
      <c r="H617" s="6" t="n"/>
      <c r="I617" s="6" t="n"/>
      <c r="J617" s="6" t="n"/>
      <c r="K617" s="6" t="n"/>
      <c r="L617" s="6" t="n"/>
      <c r="M617" s="6" t="n"/>
    </row>
    <row r="618" ht="15.75" customHeight="1" s="1411">
      <c r="A618" s="6" t="n"/>
      <c r="B618" s="6" t="n"/>
      <c r="C618" s="6" t="n"/>
      <c r="D618" s="6" t="n"/>
      <c r="E618" s="6" t="n"/>
      <c r="F618" s="6" t="n"/>
      <c r="G618" s="6" t="n"/>
      <c r="H618" s="6" t="n"/>
      <c r="I618" s="6" t="n"/>
      <c r="J618" s="6" t="n"/>
      <c r="K618" s="6" t="n"/>
      <c r="L618" s="6" t="n"/>
      <c r="M618" s="6" t="n"/>
    </row>
    <row r="619" ht="15.75" customHeight="1" s="1411">
      <c r="A619" s="6" t="n"/>
      <c r="B619" s="6" t="n"/>
      <c r="C619" s="6" t="n"/>
      <c r="D619" s="6" t="n"/>
      <c r="E619" s="6" t="n"/>
      <c r="F619" s="6" t="n"/>
      <c r="G619" s="6" t="n"/>
      <c r="H619" s="6" t="n"/>
      <c r="I619" s="6" t="n"/>
      <c r="J619" s="6" t="n"/>
      <c r="K619" s="6" t="n"/>
      <c r="L619" s="6" t="n"/>
      <c r="M619" s="6" t="n"/>
    </row>
    <row r="620" ht="15.75" customHeight="1" s="1411">
      <c r="A620" s="6" t="n"/>
      <c r="B620" s="6" t="n"/>
      <c r="C620" s="6" t="n"/>
      <c r="D620" s="6" t="n"/>
      <c r="E620" s="6" t="n"/>
      <c r="F620" s="6" t="n"/>
      <c r="G620" s="6" t="n"/>
      <c r="H620" s="6" t="n"/>
      <c r="I620" s="6" t="n"/>
      <c r="J620" s="6" t="n"/>
      <c r="K620" s="6" t="n"/>
      <c r="L620" s="6" t="n"/>
      <c r="M620" s="6" t="n"/>
    </row>
    <row r="621" ht="15.75" customHeight="1" s="1411">
      <c r="A621" s="6" t="n"/>
      <c r="B621" s="6" t="n"/>
      <c r="C621" s="6" t="n"/>
      <c r="D621" s="6" t="n"/>
      <c r="E621" s="6" t="n"/>
      <c r="F621" s="6" t="n"/>
      <c r="G621" s="6" t="n"/>
      <c r="H621" s="6" t="n"/>
      <c r="I621" s="6" t="n"/>
      <c r="J621" s="6" t="n"/>
      <c r="K621" s="6" t="n"/>
      <c r="L621" s="6" t="n"/>
      <c r="M621" s="6" t="n"/>
    </row>
    <row r="622" ht="15.75" customHeight="1" s="1411">
      <c r="A622" s="6" t="n"/>
      <c r="B622" s="6" t="n"/>
      <c r="C622" s="6" t="n"/>
      <c r="D622" s="6" t="n"/>
      <c r="E622" s="6" t="n"/>
      <c r="F622" s="6" t="n"/>
      <c r="G622" s="6" t="n"/>
      <c r="H622" s="6" t="n"/>
      <c r="I622" s="6" t="n"/>
      <c r="J622" s="6" t="n"/>
      <c r="K622" s="6" t="n"/>
      <c r="L622" s="6" t="n"/>
      <c r="M622" s="6" t="n"/>
    </row>
    <row r="623" ht="15.75" customHeight="1" s="1411">
      <c r="A623" s="6" t="n"/>
      <c r="B623" s="6" t="n"/>
      <c r="C623" s="6" t="n"/>
      <c r="D623" s="6" t="n"/>
      <c r="E623" s="6" t="n"/>
      <c r="F623" s="6" t="n"/>
      <c r="G623" s="6" t="n"/>
      <c r="H623" s="6" t="n"/>
      <c r="I623" s="6" t="n"/>
      <c r="J623" s="6" t="n"/>
      <c r="K623" s="6" t="n"/>
      <c r="L623" s="6" t="n"/>
      <c r="M623" s="6" t="n"/>
    </row>
    <row r="624" ht="15.75" customHeight="1" s="1411">
      <c r="A624" s="6" t="n"/>
      <c r="B624" s="6" t="n"/>
      <c r="C624" s="6" t="n"/>
      <c r="D624" s="6" t="n"/>
      <c r="E624" s="6" t="n"/>
      <c r="F624" s="6" t="n"/>
      <c r="G624" s="6" t="n"/>
      <c r="H624" s="6" t="n"/>
      <c r="I624" s="6" t="n"/>
      <c r="J624" s="6" t="n"/>
      <c r="K624" s="6" t="n"/>
      <c r="L624" s="6" t="n"/>
      <c r="M624" s="6" t="n"/>
    </row>
    <row r="625" ht="15.75" customHeight="1" s="1411">
      <c r="A625" s="6" t="n"/>
      <c r="B625" s="6" t="n"/>
      <c r="C625" s="6" t="n"/>
      <c r="D625" s="6" t="n"/>
      <c r="E625" s="6" t="n"/>
      <c r="F625" s="6" t="n"/>
      <c r="G625" s="6" t="n"/>
      <c r="H625" s="6" t="n"/>
      <c r="I625" s="6" t="n"/>
      <c r="J625" s="6" t="n"/>
      <c r="K625" s="6" t="n"/>
      <c r="L625" s="6" t="n"/>
      <c r="M625" s="6" t="n"/>
    </row>
    <row r="626" ht="15.75" customHeight="1" s="1411">
      <c r="A626" s="6" t="n"/>
      <c r="B626" s="6" t="n"/>
      <c r="C626" s="6" t="n"/>
      <c r="D626" s="6" t="n"/>
      <c r="E626" s="6" t="n"/>
      <c r="F626" s="6" t="n"/>
      <c r="G626" s="6" t="n"/>
      <c r="H626" s="6" t="n"/>
      <c r="I626" s="6" t="n"/>
      <c r="J626" s="6" t="n"/>
      <c r="K626" s="6" t="n"/>
      <c r="L626" s="6" t="n"/>
      <c r="M626" s="6" t="n"/>
    </row>
    <row r="627" ht="15.75" customHeight="1" s="1411">
      <c r="A627" s="6" t="n"/>
      <c r="B627" s="6" t="n"/>
      <c r="C627" s="6" t="n"/>
      <c r="D627" s="6" t="n"/>
      <c r="E627" s="6" t="n"/>
      <c r="F627" s="6" t="n"/>
      <c r="G627" s="6" t="n"/>
      <c r="H627" s="6" t="n"/>
      <c r="I627" s="6" t="n"/>
      <c r="J627" s="6" t="n"/>
      <c r="K627" s="6" t="n"/>
      <c r="L627" s="6" t="n"/>
      <c r="M627" s="6" t="n"/>
    </row>
    <row r="628" ht="15.75" customHeight="1" s="1411">
      <c r="A628" s="6" t="n"/>
      <c r="B628" s="6" t="n"/>
      <c r="C628" s="6" t="n"/>
      <c r="D628" s="6" t="n"/>
      <c r="E628" s="6" t="n"/>
      <c r="F628" s="6" t="n"/>
      <c r="G628" s="6" t="n"/>
      <c r="H628" s="6" t="n"/>
      <c r="I628" s="6" t="n"/>
      <c r="J628" s="6" t="n"/>
      <c r="K628" s="6" t="n"/>
      <c r="L628" s="6" t="n"/>
      <c r="M628" s="6" t="n"/>
    </row>
    <row r="629" ht="15.75" customHeight="1" s="1411">
      <c r="A629" s="6" t="n"/>
      <c r="B629" s="6" t="n"/>
      <c r="C629" s="6" t="n"/>
      <c r="D629" s="6" t="n"/>
      <c r="E629" s="6" t="n"/>
      <c r="F629" s="6" t="n"/>
      <c r="G629" s="6" t="n"/>
      <c r="H629" s="6" t="n"/>
      <c r="I629" s="6" t="n"/>
      <c r="J629" s="6" t="n"/>
      <c r="K629" s="6" t="n"/>
      <c r="L629" s="6" t="n"/>
      <c r="M629" s="6" t="n"/>
    </row>
    <row r="630" ht="15.75" customHeight="1" s="1411">
      <c r="A630" s="6" t="n"/>
      <c r="B630" s="6" t="n"/>
      <c r="C630" s="6" t="n"/>
      <c r="D630" s="6" t="n"/>
      <c r="E630" s="6" t="n"/>
      <c r="F630" s="6" t="n"/>
      <c r="G630" s="6" t="n"/>
      <c r="H630" s="6" t="n"/>
      <c r="I630" s="6" t="n"/>
      <c r="J630" s="6" t="n"/>
      <c r="K630" s="6" t="n"/>
      <c r="L630" s="6" t="n"/>
      <c r="M630" s="6" t="n"/>
    </row>
    <row r="631" ht="15.75" customHeight="1" s="1411">
      <c r="A631" s="6" t="n"/>
      <c r="B631" s="6" t="n"/>
      <c r="C631" s="6" t="n"/>
      <c r="D631" s="6" t="n"/>
      <c r="E631" s="6" t="n"/>
      <c r="F631" s="6" t="n"/>
      <c r="G631" s="6" t="n"/>
      <c r="H631" s="6" t="n"/>
      <c r="I631" s="6" t="n"/>
      <c r="J631" s="6" t="n"/>
      <c r="K631" s="6" t="n"/>
      <c r="L631" s="6" t="n"/>
      <c r="M631" s="6" t="n"/>
    </row>
    <row r="632" ht="15.75" customHeight="1" s="1411">
      <c r="A632" s="6" t="n"/>
      <c r="B632" s="6" t="n"/>
      <c r="C632" s="6" t="n"/>
      <c r="D632" s="6" t="n"/>
      <c r="E632" s="6" t="n"/>
      <c r="F632" s="6" t="n"/>
      <c r="G632" s="6" t="n"/>
      <c r="H632" s="6" t="n"/>
      <c r="I632" s="6" t="n"/>
      <c r="J632" s="6" t="n"/>
      <c r="K632" s="6" t="n"/>
      <c r="L632" s="6" t="n"/>
      <c r="M632" s="6" t="n"/>
    </row>
    <row r="633" ht="15.75" customHeight="1" s="1411">
      <c r="A633" s="6" t="n"/>
      <c r="B633" s="6" t="n"/>
      <c r="C633" s="6" t="n"/>
      <c r="D633" s="6" t="n"/>
      <c r="E633" s="6" t="n"/>
      <c r="F633" s="6" t="n"/>
      <c r="G633" s="6" t="n"/>
      <c r="H633" s="6" t="n"/>
      <c r="I633" s="6" t="n"/>
      <c r="J633" s="6" t="n"/>
      <c r="K633" s="6" t="n"/>
      <c r="L633" s="6" t="n"/>
      <c r="M633" s="6" t="n"/>
    </row>
    <row r="634" ht="15.75" customHeight="1" s="1411">
      <c r="A634" s="6" t="n"/>
      <c r="B634" s="6" t="n"/>
      <c r="C634" s="6" t="n"/>
      <c r="D634" s="6" t="n"/>
      <c r="E634" s="6" t="n"/>
      <c r="F634" s="6" t="n"/>
      <c r="G634" s="6" t="n"/>
      <c r="H634" s="6" t="n"/>
      <c r="I634" s="6" t="n"/>
      <c r="J634" s="6" t="n"/>
      <c r="K634" s="6" t="n"/>
      <c r="L634" s="6" t="n"/>
      <c r="M634" s="6" t="n"/>
    </row>
    <row r="635" ht="15.75" customHeight="1" s="1411">
      <c r="A635" s="6" t="n"/>
      <c r="B635" s="6" t="n"/>
      <c r="C635" s="6" t="n"/>
      <c r="D635" s="6" t="n"/>
      <c r="E635" s="6" t="n"/>
      <c r="F635" s="6" t="n"/>
      <c r="G635" s="6" t="n"/>
      <c r="H635" s="6" t="n"/>
      <c r="I635" s="6" t="n"/>
      <c r="J635" s="6" t="n"/>
      <c r="K635" s="6" t="n"/>
      <c r="L635" s="6" t="n"/>
      <c r="M635" s="6" t="n"/>
    </row>
    <row r="636" ht="15.75" customHeight="1" s="1411">
      <c r="A636" s="6" t="n"/>
      <c r="B636" s="6" t="n"/>
      <c r="C636" s="6" t="n"/>
      <c r="D636" s="6" t="n"/>
      <c r="E636" s="6" t="n"/>
      <c r="F636" s="6" t="n"/>
      <c r="G636" s="6" t="n"/>
      <c r="H636" s="6" t="n"/>
      <c r="I636" s="6" t="n"/>
      <c r="J636" s="6" t="n"/>
      <c r="K636" s="6" t="n"/>
      <c r="L636" s="6" t="n"/>
      <c r="M636" s="6" t="n"/>
    </row>
    <row r="637" ht="15.75" customHeight="1" s="1411">
      <c r="A637" s="6" t="n"/>
      <c r="B637" s="6" t="n"/>
      <c r="C637" s="6" t="n"/>
      <c r="D637" s="6" t="n"/>
      <c r="E637" s="6" t="n"/>
      <c r="F637" s="6" t="n"/>
      <c r="G637" s="6" t="n"/>
      <c r="H637" s="6" t="n"/>
      <c r="I637" s="6" t="n"/>
      <c r="J637" s="6" t="n"/>
      <c r="K637" s="6" t="n"/>
      <c r="L637" s="6" t="n"/>
      <c r="M637" s="6" t="n"/>
    </row>
    <row r="638" ht="15.75" customHeight="1" s="1411">
      <c r="A638" s="6" t="n"/>
      <c r="B638" s="6" t="n"/>
      <c r="C638" s="6" t="n"/>
      <c r="D638" s="6" t="n"/>
      <c r="E638" s="6" t="n"/>
      <c r="F638" s="6" t="n"/>
      <c r="G638" s="6" t="n"/>
      <c r="H638" s="6" t="n"/>
      <c r="I638" s="6" t="n"/>
      <c r="J638" s="6" t="n"/>
      <c r="K638" s="6" t="n"/>
      <c r="L638" s="6" t="n"/>
      <c r="M638" s="6" t="n"/>
    </row>
    <row r="639" ht="15.75" customHeight="1" s="1411">
      <c r="A639" s="6" t="n"/>
      <c r="B639" s="6" t="n"/>
      <c r="C639" s="6" t="n"/>
      <c r="D639" s="6" t="n"/>
      <c r="E639" s="6" t="n"/>
      <c r="F639" s="6" t="n"/>
      <c r="G639" s="6" t="n"/>
      <c r="H639" s="6" t="n"/>
      <c r="I639" s="6" t="n"/>
      <c r="J639" s="6" t="n"/>
      <c r="K639" s="6" t="n"/>
      <c r="L639" s="6" t="n"/>
      <c r="M639" s="6" t="n"/>
    </row>
    <row r="640" ht="15.75" customHeight="1" s="1411">
      <c r="A640" s="6" t="n"/>
      <c r="B640" s="6" t="n"/>
      <c r="C640" s="6" t="n"/>
      <c r="D640" s="6" t="n"/>
      <c r="E640" s="6" t="n"/>
      <c r="F640" s="6" t="n"/>
      <c r="G640" s="6" t="n"/>
      <c r="H640" s="6" t="n"/>
      <c r="I640" s="6" t="n"/>
      <c r="J640" s="6" t="n"/>
      <c r="K640" s="6" t="n"/>
      <c r="L640" s="6" t="n"/>
      <c r="M640" s="6" t="n"/>
    </row>
    <row r="641" ht="15.75" customHeight="1" s="1411">
      <c r="A641" s="6" t="n"/>
      <c r="B641" s="6" t="n"/>
      <c r="C641" s="6" t="n"/>
      <c r="D641" s="6" t="n"/>
      <c r="E641" s="6" t="n"/>
      <c r="F641" s="6" t="n"/>
      <c r="G641" s="6" t="n"/>
      <c r="H641" s="6" t="n"/>
      <c r="I641" s="6" t="n"/>
      <c r="J641" s="6" t="n"/>
      <c r="K641" s="6" t="n"/>
      <c r="L641" s="6" t="n"/>
      <c r="M641" s="6" t="n"/>
    </row>
    <row r="642" ht="15.75" customHeight="1" s="1411">
      <c r="A642" s="6" t="n"/>
      <c r="B642" s="6" t="n"/>
      <c r="C642" s="6" t="n"/>
      <c r="D642" s="6" t="n"/>
      <c r="E642" s="6" t="n"/>
      <c r="F642" s="6" t="n"/>
      <c r="G642" s="6" t="n"/>
      <c r="H642" s="6" t="n"/>
      <c r="I642" s="6" t="n"/>
      <c r="J642" s="6" t="n"/>
      <c r="K642" s="6" t="n"/>
      <c r="L642" s="6" t="n"/>
      <c r="M642" s="6" t="n"/>
    </row>
    <row r="643" ht="15.75" customHeight="1" s="1411">
      <c r="A643" s="6" t="n"/>
      <c r="B643" s="6" t="n"/>
      <c r="C643" s="6" t="n"/>
      <c r="D643" s="6" t="n"/>
      <c r="E643" s="6" t="n"/>
      <c r="F643" s="6" t="n"/>
      <c r="G643" s="6" t="n"/>
      <c r="H643" s="6" t="n"/>
      <c r="I643" s="6" t="n"/>
      <c r="J643" s="6" t="n"/>
      <c r="K643" s="6" t="n"/>
      <c r="L643" s="6" t="n"/>
      <c r="M643" s="6" t="n"/>
    </row>
    <row r="644" ht="15.75" customHeight="1" s="1411">
      <c r="A644" s="6" t="n"/>
      <c r="B644" s="6" t="n"/>
      <c r="C644" s="6" t="n"/>
      <c r="D644" s="6" t="n"/>
      <c r="E644" s="6" t="n"/>
      <c r="F644" s="6" t="n"/>
      <c r="G644" s="6" t="n"/>
      <c r="H644" s="6" t="n"/>
      <c r="I644" s="6" t="n"/>
      <c r="J644" s="6" t="n"/>
      <c r="K644" s="6" t="n"/>
      <c r="L644" s="6" t="n"/>
      <c r="M644" s="6" t="n"/>
    </row>
    <row r="645" ht="15.75" customHeight="1" s="1411">
      <c r="A645" s="6" t="n"/>
      <c r="B645" s="6" t="n"/>
      <c r="C645" s="6" t="n"/>
      <c r="D645" s="6" t="n"/>
      <c r="E645" s="6" t="n"/>
      <c r="F645" s="6" t="n"/>
      <c r="G645" s="6" t="n"/>
      <c r="H645" s="6" t="n"/>
      <c r="I645" s="6" t="n"/>
      <c r="J645" s="6" t="n"/>
      <c r="K645" s="6" t="n"/>
      <c r="L645" s="6" t="n"/>
      <c r="M645" s="6" t="n"/>
    </row>
    <row r="646" ht="15.75" customHeight="1" s="1411">
      <c r="A646" s="6" t="n"/>
      <c r="B646" s="6" t="n"/>
      <c r="C646" s="6" t="n"/>
      <c r="D646" s="6" t="n"/>
      <c r="E646" s="6" t="n"/>
      <c r="F646" s="6" t="n"/>
      <c r="G646" s="6" t="n"/>
      <c r="H646" s="6" t="n"/>
      <c r="I646" s="6" t="n"/>
      <c r="J646" s="6" t="n"/>
      <c r="K646" s="6" t="n"/>
      <c r="L646" s="6" t="n"/>
      <c r="M646" s="6" t="n"/>
    </row>
    <row r="647" ht="15.75" customHeight="1" s="1411">
      <c r="A647" s="6" t="n"/>
      <c r="B647" s="6" t="n"/>
      <c r="C647" s="6" t="n"/>
      <c r="D647" s="6" t="n"/>
      <c r="E647" s="6" t="n"/>
      <c r="F647" s="6" t="n"/>
      <c r="G647" s="6" t="n"/>
      <c r="H647" s="6" t="n"/>
      <c r="I647" s="6" t="n"/>
      <c r="J647" s="6" t="n"/>
      <c r="K647" s="6" t="n"/>
      <c r="L647" s="6" t="n"/>
      <c r="M647" s="6" t="n"/>
    </row>
    <row r="648" ht="15.75" customHeight="1" s="1411">
      <c r="A648" s="6" t="n"/>
      <c r="B648" s="6" t="n"/>
      <c r="C648" s="6" t="n"/>
      <c r="D648" s="6" t="n"/>
      <c r="E648" s="6" t="n"/>
      <c r="F648" s="6" t="n"/>
      <c r="G648" s="6" t="n"/>
      <c r="H648" s="6" t="n"/>
      <c r="I648" s="6" t="n"/>
      <c r="J648" s="6" t="n"/>
      <c r="K648" s="6" t="n"/>
      <c r="L648" s="6" t="n"/>
      <c r="M648" s="6" t="n"/>
    </row>
    <row r="649" ht="15.75" customHeight="1" s="1411">
      <c r="A649" s="6" t="n"/>
      <c r="B649" s="6" t="n"/>
      <c r="C649" s="6" t="n"/>
      <c r="D649" s="6" t="n"/>
      <c r="E649" s="6" t="n"/>
      <c r="F649" s="6" t="n"/>
      <c r="G649" s="6" t="n"/>
      <c r="H649" s="6" t="n"/>
      <c r="I649" s="6" t="n"/>
      <c r="J649" s="6" t="n"/>
      <c r="K649" s="6" t="n"/>
      <c r="L649" s="6" t="n"/>
      <c r="M649" s="6" t="n"/>
    </row>
    <row r="650" ht="15.75" customHeight="1" s="1411">
      <c r="A650" s="6" t="n"/>
      <c r="B650" s="6" t="n"/>
      <c r="C650" s="6" t="n"/>
      <c r="D650" s="6" t="n"/>
      <c r="E650" s="6" t="n"/>
      <c r="F650" s="6" t="n"/>
      <c r="G650" s="6" t="n"/>
      <c r="H650" s="6" t="n"/>
      <c r="I650" s="6" t="n"/>
      <c r="J650" s="6" t="n"/>
      <c r="K650" s="6" t="n"/>
      <c r="L650" s="6" t="n"/>
      <c r="M650" s="6" t="n"/>
    </row>
    <row r="651" ht="15.75" customHeight="1" s="1411">
      <c r="A651" s="6" t="n"/>
      <c r="B651" s="6" t="n"/>
      <c r="C651" s="6" t="n"/>
      <c r="D651" s="6" t="n"/>
      <c r="E651" s="6" t="n"/>
      <c r="F651" s="6" t="n"/>
      <c r="G651" s="6" t="n"/>
      <c r="H651" s="6" t="n"/>
      <c r="I651" s="6" t="n"/>
      <c r="J651" s="6" t="n"/>
      <c r="K651" s="6" t="n"/>
      <c r="L651" s="6" t="n"/>
      <c r="M651" s="6" t="n"/>
    </row>
    <row r="652" ht="15.75" customHeight="1" s="1411">
      <c r="A652" s="6" t="n"/>
      <c r="B652" s="6" t="n"/>
      <c r="C652" s="6" t="n"/>
      <c r="D652" s="6" t="n"/>
      <c r="E652" s="6" t="n"/>
      <c r="F652" s="6" t="n"/>
      <c r="G652" s="6" t="n"/>
      <c r="H652" s="6" t="n"/>
      <c r="I652" s="6" t="n"/>
      <c r="J652" s="6" t="n"/>
      <c r="K652" s="6" t="n"/>
      <c r="L652" s="6" t="n"/>
      <c r="M652" s="6" t="n"/>
    </row>
    <row r="653" ht="15.75" customHeight="1" s="1411">
      <c r="A653" s="6" t="n"/>
      <c r="B653" s="6" t="n"/>
      <c r="C653" s="6" t="n"/>
      <c r="D653" s="6" t="n"/>
      <c r="E653" s="6" t="n"/>
      <c r="F653" s="6" t="n"/>
      <c r="G653" s="6" t="n"/>
      <c r="H653" s="6" t="n"/>
      <c r="I653" s="6" t="n"/>
      <c r="J653" s="6" t="n"/>
      <c r="K653" s="6" t="n"/>
      <c r="L653" s="6" t="n"/>
      <c r="M653" s="6" t="n"/>
    </row>
    <row r="654" ht="15.75" customHeight="1" s="1411">
      <c r="A654" s="6" t="n"/>
      <c r="B654" s="6" t="n"/>
      <c r="C654" s="6" t="n"/>
      <c r="D654" s="6" t="n"/>
      <c r="E654" s="6" t="n"/>
      <c r="F654" s="6" t="n"/>
      <c r="G654" s="6" t="n"/>
      <c r="H654" s="6" t="n"/>
      <c r="I654" s="6" t="n"/>
      <c r="J654" s="6" t="n"/>
      <c r="K654" s="6" t="n"/>
      <c r="L654" s="6" t="n"/>
      <c r="M654" s="6" t="n"/>
    </row>
    <row r="655" ht="15.75" customHeight="1" s="1411">
      <c r="A655" s="6" t="n"/>
      <c r="B655" s="6" t="n"/>
      <c r="C655" s="6" t="n"/>
      <c r="D655" s="6" t="n"/>
      <c r="E655" s="6" t="n"/>
      <c r="F655" s="6" t="n"/>
      <c r="G655" s="6" t="n"/>
      <c r="H655" s="6" t="n"/>
      <c r="I655" s="6" t="n"/>
      <c r="J655" s="6" t="n"/>
      <c r="K655" s="6" t="n"/>
      <c r="L655" s="6" t="n"/>
      <c r="M655" s="6" t="n"/>
    </row>
    <row r="656" ht="15.75" customHeight="1" s="1411">
      <c r="A656" s="6" t="n"/>
      <c r="B656" s="6" t="n"/>
      <c r="C656" s="6" t="n"/>
      <c r="D656" s="6" t="n"/>
      <c r="E656" s="6" t="n"/>
      <c r="F656" s="6" t="n"/>
      <c r="G656" s="6" t="n"/>
      <c r="H656" s="6" t="n"/>
      <c r="I656" s="6" t="n"/>
      <c r="J656" s="6" t="n"/>
      <c r="K656" s="6" t="n"/>
      <c r="L656" s="6" t="n"/>
      <c r="M656" s="6" t="n"/>
    </row>
    <row r="657" ht="15.75" customHeight="1" s="1411">
      <c r="A657" s="6" t="n"/>
      <c r="B657" s="6" t="n"/>
      <c r="C657" s="6" t="n"/>
      <c r="D657" s="6" t="n"/>
      <c r="E657" s="6" t="n"/>
      <c r="F657" s="6" t="n"/>
      <c r="G657" s="6" t="n"/>
      <c r="H657" s="6" t="n"/>
      <c r="I657" s="6" t="n"/>
      <c r="J657" s="6" t="n"/>
      <c r="K657" s="6" t="n"/>
      <c r="L657" s="6" t="n"/>
      <c r="M657" s="6" t="n"/>
    </row>
    <row r="658" ht="15.75" customHeight="1" s="1411">
      <c r="A658" s="6" t="n"/>
      <c r="B658" s="6" t="n"/>
      <c r="C658" s="6" t="n"/>
      <c r="D658" s="6" t="n"/>
      <c r="E658" s="6" t="n"/>
      <c r="F658" s="6" t="n"/>
      <c r="G658" s="6" t="n"/>
      <c r="H658" s="6" t="n"/>
      <c r="I658" s="6" t="n"/>
      <c r="J658" s="6" t="n"/>
      <c r="K658" s="6" t="n"/>
      <c r="L658" s="6" t="n"/>
      <c r="M658" s="6" t="n"/>
    </row>
    <row r="659" ht="15.75" customHeight="1" s="1411">
      <c r="A659" s="6" t="n"/>
      <c r="B659" s="6" t="n"/>
      <c r="C659" s="6" t="n"/>
      <c r="D659" s="6" t="n"/>
      <c r="E659" s="6" t="n"/>
      <c r="F659" s="6" t="n"/>
      <c r="G659" s="6" t="n"/>
      <c r="H659" s="6" t="n"/>
      <c r="I659" s="6" t="n"/>
      <c r="J659" s="6" t="n"/>
      <c r="K659" s="6" t="n"/>
      <c r="L659" s="6" t="n"/>
      <c r="M659" s="6" t="n"/>
    </row>
    <row r="660" ht="15.75" customHeight="1" s="1411">
      <c r="A660" s="6" t="n"/>
      <c r="B660" s="6" t="n"/>
      <c r="C660" s="6" t="n"/>
      <c r="D660" s="6" t="n"/>
      <c r="E660" s="6" t="n"/>
      <c r="F660" s="6" t="n"/>
      <c r="G660" s="6" t="n"/>
      <c r="H660" s="6" t="n"/>
      <c r="I660" s="6" t="n"/>
      <c r="J660" s="6" t="n"/>
      <c r="K660" s="6" t="n"/>
      <c r="L660" s="6" t="n"/>
      <c r="M660" s="6" t="n"/>
    </row>
    <row r="661" ht="15.75" customHeight="1" s="1411">
      <c r="A661" s="6" t="n"/>
      <c r="B661" s="6" t="n"/>
      <c r="C661" s="6" t="n"/>
      <c r="D661" s="6" t="n"/>
      <c r="E661" s="6" t="n"/>
      <c r="F661" s="6" t="n"/>
      <c r="G661" s="6" t="n"/>
      <c r="H661" s="6" t="n"/>
      <c r="I661" s="6" t="n"/>
      <c r="J661" s="6" t="n"/>
      <c r="K661" s="6" t="n"/>
      <c r="L661" s="6" t="n"/>
      <c r="M661" s="6" t="n"/>
    </row>
    <row r="662" ht="15.75" customHeight="1" s="1411">
      <c r="A662" s="6" t="n"/>
      <c r="B662" s="6" t="n"/>
      <c r="C662" s="6" t="n"/>
      <c r="D662" s="6" t="n"/>
      <c r="E662" s="6" t="n"/>
      <c r="F662" s="6" t="n"/>
      <c r="G662" s="6" t="n"/>
      <c r="H662" s="6" t="n"/>
      <c r="I662" s="6" t="n"/>
      <c r="J662" s="6" t="n"/>
      <c r="K662" s="6" t="n"/>
      <c r="L662" s="6" t="n"/>
      <c r="M662" s="6" t="n"/>
    </row>
    <row r="663" ht="15.75" customHeight="1" s="1411">
      <c r="A663" s="6" t="n"/>
      <c r="B663" s="6" t="n"/>
      <c r="C663" s="6" t="n"/>
      <c r="D663" s="6" t="n"/>
      <c r="E663" s="6" t="n"/>
      <c r="F663" s="6" t="n"/>
      <c r="G663" s="6" t="n"/>
      <c r="H663" s="6" t="n"/>
      <c r="I663" s="6" t="n"/>
      <c r="J663" s="6" t="n"/>
      <c r="K663" s="6" t="n"/>
      <c r="L663" s="6" t="n"/>
      <c r="M663" s="6" t="n"/>
    </row>
    <row r="664" ht="15.75" customHeight="1" s="1411">
      <c r="A664" s="6" t="n"/>
      <c r="B664" s="6" t="n"/>
      <c r="C664" s="6" t="n"/>
      <c r="D664" s="6" t="n"/>
      <c r="E664" s="6" t="n"/>
      <c r="F664" s="6" t="n"/>
      <c r="G664" s="6" t="n"/>
      <c r="H664" s="6" t="n"/>
      <c r="I664" s="6" t="n"/>
      <c r="J664" s="6" t="n"/>
      <c r="K664" s="6" t="n"/>
      <c r="L664" s="6" t="n"/>
      <c r="M664" s="6" t="n"/>
    </row>
    <row r="665" ht="15.75" customHeight="1" s="1411">
      <c r="A665" s="6" t="n"/>
      <c r="B665" s="6" t="n"/>
      <c r="C665" s="6" t="n"/>
      <c r="D665" s="6" t="n"/>
      <c r="E665" s="6" t="n"/>
      <c r="F665" s="6" t="n"/>
      <c r="G665" s="6" t="n"/>
      <c r="H665" s="6" t="n"/>
      <c r="I665" s="6" t="n"/>
      <c r="J665" s="6" t="n"/>
      <c r="K665" s="6" t="n"/>
      <c r="L665" s="6" t="n"/>
      <c r="M665" s="6" t="n"/>
    </row>
    <row r="666" ht="15.75" customHeight="1" s="1411">
      <c r="A666" s="6" t="n"/>
      <c r="B666" s="6" t="n"/>
      <c r="C666" s="6" t="n"/>
      <c r="D666" s="6" t="n"/>
      <c r="E666" s="6" t="n"/>
      <c r="F666" s="6" t="n"/>
      <c r="G666" s="6" t="n"/>
      <c r="H666" s="6" t="n"/>
      <c r="I666" s="6" t="n"/>
      <c r="J666" s="6" t="n"/>
      <c r="K666" s="6" t="n"/>
      <c r="L666" s="6" t="n"/>
      <c r="M666" s="6" t="n"/>
    </row>
    <row r="667" ht="15.75" customHeight="1" s="1411">
      <c r="A667" s="6" t="n"/>
      <c r="B667" s="6" t="n"/>
      <c r="C667" s="6" t="n"/>
      <c r="D667" s="6" t="n"/>
      <c r="E667" s="6" t="n"/>
      <c r="F667" s="6" t="n"/>
      <c r="G667" s="6" t="n"/>
      <c r="H667" s="6" t="n"/>
      <c r="I667" s="6" t="n"/>
      <c r="J667" s="6" t="n"/>
      <c r="K667" s="6" t="n"/>
      <c r="L667" s="6" t="n"/>
      <c r="M667" s="6" t="n"/>
    </row>
    <row r="668" ht="15.75" customHeight="1" s="1411">
      <c r="A668" s="6" t="n"/>
      <c r="B668" s="6" t="n"/>
      <c r="C668" s="6" t="n"/>
      <c r="D668" s="6" t="n"/>
      <c r="E668" s="6" t="n"/>
      <c r="F668" s="6" t="n"/>
      <c r="G668" s="6" t="n"/>
      <c r="H668" s="6" t="n"/>
      <c r="I668" s="6" t="n"/>
      <c r="J668" s="6" t="n"/>
      <c r="K668" s="6" t="n"/>
      <c r="L668" s="6" t="n"/>
      <c r="M668" s="6" t="n"/>
    </row>
    <row r="669" ht="15.75" customHeight="1" s="1411">
      <c r="A669" s="6" t="n"/>
      <c r="B669" s="6" t="n"/>
      <c r="C669" s="6" t="n"/>
      <c r="D669" s="6" t="n"/>
      <c r="E669" s="6" t="n"/>
      <c r="F669" s="6" t="n"/>
      <c r="G669" s="6" t="n"/>
      <c r="H669" s="6" t="n"/>
      <c r="I669" s="6" t="n"/>
      <c r="J669" s="6" t="n"/>
      <c r="K669" s="6" t="n"/>
      <c r="L669" s="6" t="n"/>
      <c r="M669" s="6" t="n"/>
    </row>
    <row r="670" ht="15.75" customHeight="1" s="1411">
      <c r="A670" s="6" t="n"/>
      <c r="B670" s="6" t="n"/>
      <c r="C670" s="6" t="n"/>
      <c r="D670" s="6" t="n"/>
      <c r="E670" s="6" t="n"/>
      <c r="F670" s="6" t="n"/>
      <c r="G670" s="6" t="n"/>
      <c r="H670" s="6" t="n"/>
      <c r="I670" s="6" t="n"/>
      <c r="J670" s="6" t="n"/>
      <c r="K670" s="6" t="n"/>
      <c r="L670" s="6" t="n"/>
      <c r="M670" s="6" t="n"/>
    </row>
    <row r="671" ht="15.75" customHeight="1" s="1411">
      <c r="A671" s="6" t="n"/>
      <c r="B671" s="6" t="n"/>
      <c r="C671" s="6" t="n"/>
      <c r="D671" s="6" t="n"/>
      <c r="E671" s="6" t="n"/>
      <c r="F671" s="6" t="n"/>
      <c r="G671" s="6" t="n"/>
      <c r="H671" s="6" t="n"/>
      <c r="I671" s="6" t="n"/>
      <c r="J671" s="6" t="n"/>
      <c r="K671" s="6" t="n"/>
      <c r="L671" s="6" t="n"/>
      <c r="M671" s="6" t="n"/>
    </row>
    <row r="672" ht="15.75" customHeight="1" s="1411">
      <c r="A672" s="6" t="n"/>
      <c r="B672" s="6" t="n"/>
      <c r="C672" s="6" t="n"/>
      <c r="D672" s="6" t="n"/>
      <c r="E672" s="6" t="n"/>
      <c r="F672" s="6" t="n"/>
      <c r="G672" s="6" t="n"/>
      <c r="H672" s="6" t="n"/>
      <c r="I672" s="6" t="n"/>
      <c r="J672" s="6" t="n"/>
      <c r="K672" s="6" t="n"/>
      <c r="L672" s="6" t="n"/>
      <c r="M672" s="6" t="n"/>
    </row>
    <row r="673" ht="15.75" customHeight="1" s="1411">
      <c r="A673" s="6" t="n"/>
      <c r="B673" s="6" t="n"/>
      <c r="C673" s="6" t="n"/>
      <c r="D673" s="6" t="n"/>
      <c r="E673" s="6" t="n"/>
      <c r="F673" s="6" t="n"/>
      <c r="G673" s="6" t="n"/>
      <c r="H673" s="6" t="n"/>
      <c r="I673" s="6" t="n"/>
      <c r="J673" s="6" t="n"/>
      <c r="K673" s="6" t="n"/>
      <c r="L673" s="6" t="n"/>
      <c r="M673" s="6" t="n"/>
    </row>
    <row r="674" ht="15.75" customHeight="1" s="1411">
      <c r="A674" s="6" t="n"/>
      <c r="B674" s="6" t="n"/>
      <c r="C674" s="6" t="n"/>
      <c r="D674" s="6" t="n"/>
      <c r="E674" s="6" t="n"/>
      <c r="F674" s="6" t="n"/>
      <c r="G674" s="6" t="n"/>
      <c r="H674" s="6" t="n"/>
      <c r="I674" s="6" t="n"/>
      <c r="J674" s="6" t="n"/>
      <c r="K674" s="6" t="n"/>
      <c r="L674" s="6" t="n"/>
      <c r="M674" s="6" t="n"/>
    </row>
    <row r="675" ht="15.75" customHeight="1" s="1411">
      <c r="A675" s="6" t="n"/>
      <c r="B675" s="6" t="n"/>
      <c r="C675" s="6" t="n"/>
      <c r="D675" s="6" t="n"/>
      <c r="E675" s="6" t="n"/>
      <c r="F675" s="6" t="n"/>
      <c r="G675" s="6" t="n"/>
      <c r="H675" s="6" t="n"/>
      <c r="I675" s="6" t="n"/>
      <c r="J675" s="6" t="n"/>
      <c r="K675" s="6" t="n"/>
      <c r="L675" s="6" t="n"/>
      <c r="M675" s="6" t="n"/>
    </row>
    <row r="676" ht="15.75" customHeight="1" s="1411">
      <c r="A676" s="6" t="n"/>
      <c r="B676" s="6" t="n"/>
      <c r="C676" s="6" t="n"/>
      <c r="D676" s="6" t="n"/>
      <c r="E676" s="6" t="n"/>
      <c r="F676" s="6" t="n"/>
      <c r="G676" s="6" t="n"/>
      <c r="H676" s="6" t="n"/>
      <c r="I676" s="6" t="n"/>
      <c r="J676" s="6" t="n"/>
      <c r="K676" s="6" t="n"/>
      <c r="L676" s="6" t="n"/>
      <c r="M676" s="6" t="n"/>
    </row>
    <row r="677" ht="15.75" customHeight="1" s="1411">
      <c r="A677" s="6" t="n"/>
      <c r="B677" s="6" t="n"/>
      <c r="C677" s="6" t="n"/>
      <c r="D677" s="6" t="n"/>
      <c r="E677" s="6" t="n"/>
      <c r="F677" s="6" t="n"/>
      <c r="G677" s="6" t="n"/>
      <c r="H677" s="6" t="n"/>
      <c r="I677" s="6" t="n"/>
      <c r="J677" s="6" t="n"/>
      <c r="K677" s="6" t="n"/>
      <c r="L677" s="6" t="n"/>
      <c r="M677" s="6" t="n"/>
    </row>
    <row r="678" ht="15.75" customHeight="1" s="1411">
      <c r="A678" s="6" t="n"/>
      <c r="B678" s="6" t="n"/>
      <c r="C678" s="6" t="n"/>
      <c r="D678" s="6" t="n"/>
      <c r="E678" s="6" t="n"/>
      <c r="F678" s="6" t="n"/>
      <c r="G678" s="6" t="n"/>
      <c r="H678" s="6" t="n"/>
      <c r="I678" s="6" t="n"/>
      <c r="J678" s="6" t="n"/>
      <c r="K678" s="6" t="n"/>
      <c r="L678" s="6" t="n"/>
      <c r="M678" s="6" t="n"/>
    </row>
    <row r="679" ht="15.75" customHeight="1" s="1411">
      <c r="A679" s="6" t="n"/>
      <c r="B679" s="6" t="n"/>
      <c r="C679" s="6" t="n"/>
      <c r="D679" s="6" t="n"/>
      <c r="E679" s="6" t="n"/>
      <c r="F679" s="6" t="n"/>
      <c r="G679" s="6" t="n"/>
      <c r="H679" s="6" t="n"/>
      <c r="I679" s="6" t="n"/>
      <c r="J679" s="6" t="n"/>
      <c r="K679" s="6" t="n"/>
      <c r="L679" s="6" t="n"/>
      <c r="M679" s="6" t="n"/>
    </row>
    <row r="680" ht="15.75" customHeight="1" s="1411">
      <c r="A680" s="6" t="n"/>
      <c r="B680" s="6" t="n"/>
      <c r="C680" s="6" t="n"/>
      <c r="D680" s="6" t="n"/>
      <c r="E680" s="6" t="n"/>
      <c r="F680" s="6" t="n"/>
      <c r="G680" s="6" t="n"/>
      <c r="H680" s="6" t="n"/>
      <c r="I680" s="6" t="n"/>
      <c r="J680" s="6" t="n"/>
      <c r="K680" s="6" t="n"/>
      <c r="L680" s="6" t="n"/>
      <c r="M680" s="6" t="n"/>
    </row>
    <row r="681" ht="15.75" customHeight="1" s="1411">
      <c r="A681" s="6" t="n"/>
      <c r="B681" s="6" t="n"/>
      <c r="C681" s="6" t="n"/>
      <c r="D681" s="6" t="n"/>
      <c r="E681" s="6" t="n"/>
      <c r="F681" s="6" t="n"/>
      <c r="G681" s="6" t="n"/>
      <c r="H681" s="6" t="n"/>
      <c r="I681" s="6" t="n"/>
      <c r="J681" s="6" t="n"/>
      <c r="K681" s="6" t="n"/>
      <c r="L681" s="6" t="n"/>
      <c r="M681" s="6" t="n"/>
    </row>
    <row r="682" ht="15.75" customHeight="1" s="1411">
      <c r="A682" s="6" t="n"/>
      <c r="B682" s="6" t="n"/>
      <c r="C682" s="6" t="n"/>
      <c r="D682" s="6" t="n"/>
      <c r="E682" s="6" t="n"/>
      <c r="F682" s="6" t="n"/>
      <c r="G682" s="6" t="n"/>
      <c r="H682" s="6" t="n"/>
      <c r="I682" s="6" t="n"/>
      <c r="J682" s="6" t="n"/>
      <c r="K682" s="6" t="n"/>
      <c r="L682" s="6" t="n"/>
      <c r="M682" s="6" t="n"/>
    </row>
    <row r="683" ht="15.75" customHeight="1" s="1411">
      <c r="A683" s="6" t="n"/>
      <c r="B683" s="6" t="n"/>
      <c r="C683" s="6" t="n"/>
      <c r="D683" s="6" t="n"/>
      <c r="E683" s="6" t="n"/>
      <c r="F683" s="6" t="n"/>
      <c r="G683" s="6" t="n"/>
      <c r="H683" s="6" t="n"/>
      <c r="I683" s="6" t="n"/>
      <c r="J683" s="6" t="n"/>
      <c r="K683" s="6" t="n"/>
      <c r="L683" s="6" t="n"/>
      <c r="M683" s="6" t="n"/>
    </row>
    <row r="684" ht="15.75" customHeight="1" s="1411">
      <c r="A684" s="6" t="n"/>
      <c r="B684" s="6" t="n"/>
      <c r="C684" s="6" t="n"/>
      <c r="D684" s="6" t="n"/>
      <c r="E684" s="6" t="n"/>
      <c r="F684" s="6" t="n"/>
      <c r="G684" s="6" t="n"/>
      <c r="H684" s="6" t="n"/>
      <c r="I684" s="6" t="n"/>
      <c r="J684" s="6" t="n"/>
      <c r="K684" s="6" t="n"/>
      <c r="L684" s="6" t="n"/>
      <c r="M684" s="6" t="n"/>
    </row>
    <row r="685" ht="15.75" customHeight="1" s="1411">
      <c r="A685" s="6" t="n"/>
      <c r="B685" s="6" t="n"/>
      <c r="C685" s="6" t="n"/>
      <c r="D685" s="6" t="n"/>
      <c r="E685" s="6" t="n"/>
      <c r="F685" s="6" t="n"/>
      <c r="G685" s="6" t="n"/>
      <c r="H685" s="6" t="n"/>
      <c r="I685" s="6" t="n"/>
      <c r="J685" s="6" t="n"/>
      <c r="K685" s="6" t="n"/>
      <c r="L685" s="6" t="n"/>
      <c r="M685" s="6" t="n"/>
    </row>
    <row r="686" ht="15.75" customHeight="1" s="1411">
      <c r="A686" s="6" t="n"/>
      <c r="B686" s="6" t="n"/>
      <c r="C686" s="6" t="n"/>
      <c r="D686" s="6" t="n"/>
      <c r="E686" s="6" t="n"/>
      <c r="F686" s="6" t="n"/>
      <c r="G686" s="6" t="n"/>
      <c r="H686" s="6" t="n"/>
      <c r="I686" s="6" t="n"/>
      <c r="J686" s="6" t="n"/>
      <c r="K686" s="6" t="n"/>
      <c r="L686" s="6" t="n"/>
      <c r="M686" s="6" t="n"/>
    </row>
    <row r="687" ht="15.75" customHeight="1" s="1411">
      <c r="A687" s="6" t="n"/>
      <c r="B687" s="6" t="n"/>
      <c r="C687" s="6" t="n"/>
      <c r="D687" s="6" t="n"/>
      <c r="E687" s="6" t="n"/>
      <c r="F687" s="6" t="n"/>
      <c r="G687" s="6" t="n"/>
      <c r="H687" s="6" t="n"/>
      <c r="I687" s="6" t="n"/>
      <c r="J687" s="6" t="n"/>
      <c r="K687" s="6" t="n"/>
      <c r="L687" s="6" t="n"/>
      <c r="M687" s="6" t="n"/>
    </row>
    <row r="688" ht="15.75" customHeight="1" s="1411">
      <c r="A688" s="6" t="n"/>
      <c r="B688" s="6" t="n"/>
      <c r="C688" s="6" t="n"/>
      <c r="D688" s="6" t="n"/>
      <c r="E688" s="6" t="n"/>
      <c r="F688" s="6" t="n"/>
      <c r="G688" s="6" t="n"/>
      <c r="H688" s="6" t="n"/>
      <c r="I688" s="6" t="n"/>
      <c r="J688" s="6" t="n"/>
      <c r="K688" s="6" t="n"/>
      <c r="L688" s="6" t="n"/>
      <c r="M688" s="6" t="n"/>
    </row>
    <row r="689" ht="15.75" customHeight="1" s="1411">
      <c r="A689" s="6" t="n"/>
      <c r="B689" s="6" t="n"/>
      <c r="C689" s="6" t="n"/>
      <c r="D689" s="6" t="n"/>
      <c r="E689" s="6" t="n"/>
      <c r="F689" s="6" t="n"/>
      <c r="G689" s="6" t="n"/>
      <c r="H689" s="6" t="n"/>
      <c r="I689" s="6" t="n"/>
      <c r="J689" s="6" t="n"/>
      <c r="K689" s="6" t="n"/>
      <c r="L689" s="6" t="n"/>
      <c r="M689" s="6" t="n"/>
    </row>
    <row r="690" ht="15.75" customHeight="1" s="1411">
      <c r="A690" s="6" t="n"/>
      <c r="B690" s="6" t="n"/>
      <c r="C690" s="6" t="n"/>
      <c r="D690" s="6" t="n"/>
      <c r="E690" s="6" t="n"/>
      <c r="F690" s="6" t="n"/>
      <c r="G690" s="6" t="n"/>
      <c r="H690" s="6" t="n"/>
      <c r="I690" s="6" t="n"/>
      <c r="J690" s="6" t="n"/>
      <c r="K690" s="6" t="n"/>
      <c r="L690" s="6" t="n"/>
      <c r="M690" s="6" t="n"/>
    </row>
    <row r="691" ht="15.75" customHeight="1" s="1411">
      <c r="A691" s="6" t="n"/>
      <c r="B691" s="6" t="n"/>
      <c r="C691" s="6" t="n"/>
      <c r="D691" s="6" t="n"/>
      <c r="E691" s="6" t="n"/>
      <c r="F691" s="6" t="n"/>
      <c r="G691" s="6" t="n"/>
      <c r="H691" s="6" t="n"/>
      <c r="I691" s="6" t="n"/>
      <c r="J691" s="6" t="n"/>
      <c r="K691" s="6" t="n"/>
      <c r="L691" s="6" t="n"/>
      <c r="M691" s="6" t="n"/>
    </row>
    <row r="692" ht="15.75" customHeight="1" s="1411">
      <c r="A692" s="6" t="n"/>
      <c r="B692" s="6" t="n"/>
      <c r="C692" s="6" t="n"/>
      <c r="D692" s="6" t="n"/>
      <c r="E692" s="6" t="n"/>
      <c r="F692" s="6" t="n"/>
      <c r="G692" s="6" t="n"/>
      <c r="H692" s="6" t="n"/>
      <c r="I692" s="6" t="n"/>
      <c r="J692" s="6" t="n"/>
      <c r="K692" s="6" t="n"/>
      <c r="L692" s="6" t="n"/>
      <c r="M692" s="6" t="n"/>
    </row>
    <row r="693" ht="15.75" customHeight="1" s="1411">
      <c r="A693" s="6" t="n"/>
      <c r="B693" s="6" t="n"/>
      <c r="C693" s="6" t="n"/>
      <c r="D693" s="6" t="n"/>
      <c r="E693" s="6" t="n"/>
      <c r="F693" s="6" t="n"/>
      <c r="G693" s="6" t="n"/>
      <c r="H693" s="6" t="n"/>
      <c r="I693" s="6" t="n"/>
      <c r="J693" s="6" t="n"/>
      <c r="K693" s="6" t="n"/>
      <c r="L693" s="6" t="n"/>
      <c r="M693" s="6" t="n"/>
    </row>
    <row r="694" ht="15.75" customHeight="1" s="1411">
      <c r="A694" s="6" t="n"/>
      <c r="B694" s="6" t="n"/>
      <c r="C694" s="6" t="n"/>
      <c r="D694" s="6" t="n"/>
      <c r="E694" s="6" t="n"/>
      <c r="F694" s="6" t="n"/>
      <c r="G694" s="6" t="n"/>
      <c r="H694" s="6" t="n"/>
      <c r="I694" s="6" t="n"/>
      <c r="J694" s="6" t="n"/>
      <c r="K694" s="6" t="n"/>
      <c r="L694" s="6" t="n"/>
      <c r="M694" s="6" t="n"/>
    </row>
    <row r="695" ht="15.75" customHeight="1" s="1411">
      <c r="A695" s="6" t="n"/>
      <c r="B695" s="6" t="n"/>
      <c r="C695" s="6" t="n"/>
      <c r="D695" s="6" t="n"/>
      <c r="E695" s="6" t="n"/>
      <c r="F695" s="6" t="n"/>
      <c r="G695" s="6" t="n"/>
      <c r="H695" s="6" t="n"/>
      <c r="I695" s="6" t="n"/>
      <c r="J695" s="6" t="n"/>
      <c r="K695" s="6" t="n"/>
      <c r="L695" s="6" t="n"/>
      <c r="M695" s="6" t="n"/>
    </row>
    <row r="696" ht="15.75" customHeight="1" s="1411">
      <c r="A696" s="6" t="n"/>
      <c r="B696" s="6" t="n"/>
      <c r="C696" s="6" t="n"/>
      <c r="D696" s="6" t="n"/>
      <c r="E696" s="6" t="n"/>
      <c r="F696" s="6" t="n"/>
      <c r="G696" s="6" t="n"/>
      <c r="H696" s="6" t="n"/>
      <c r="I696" s="6" t="n"/>
      <c r="J696" s="6" t="n"/>
      <c r="K696" s="6" t="n"/>
      <c r="L696" s="6" t="n"/>
      <c r="M696" s="6" t="n"/>
    </row>
    <row r="697" ht="15.75" customHeight="1" s="1411">
      <c r="A697" s="6" t="n"/>
      <c r="B697" s="6" t="n"/>
      <c r="C697" s="6" t="n"/>
      <c r="D697" s="6" t="n"/>
      <c r="E697" s="6" t="n"/>
      <c r="F697" s="6" t="n"/>
      <c r="G697" s="6" t="n"/>
      <c r="H697" s="6" t="n"/>
      <c r="I697" s="6" t="n"/>
      <c r="J697" s="6" t="n"/>
      <c r="K697" s="6" t="n"/>
      <c r="L697" s="6" t="n"/>
      <c r="M697" s="6" t="n"/>
    </row>
    <row r="698" ht="15.75" customHeight="1" s="1411">
      <c r="A698" s="6" t="n"/>
      <c r="B698" s="6" t="n"/>
      <c r="C698" s="6" t="n"/>
      <c r="D698" s="6" t="n"/>
      <c r="E698" s="6" t="n"/>
      <c r="F698" s="6" t="n"/>
      <c r="G698" s="6" t="n"/>
      <c r="H698" s="6" t="n"/>
      <c r="I698" s="6" t="n"/>
      <c r="J698" s="6" t="n"/>
      <c r="K698" s="6" t="n"/>
      <c r="L698" s="6" t="n"/>
      <c r="M698" s="6" t="n"/>
    </row>
    <row r="699" ht="15.75" customHeight="1" s="1411">
      <c r="A699" s="6" t="n"/>
      <c r="B699" s="6" t="n"/>
      <c r="C699" s="6" t="n"/>
      <c r="D699" s="6" t="n"/>
      <c r="E699" s="6" t="n"/>
      <c r="F699" s="6" t="n"/>
      <c r="G699" s="6" t="n"/>
      <c r="H699" s="6" t="n"/>
      <c r="I699" s="6" t="n"/>
      <c r="J699" s="6" t="n"/>
      <c r="K699" s="6" t="n"/>
      <c r="L699" s="6" t="n"/>
      <c r="M699" s="6" t="n"/>
    </row>
    <row r="700" ht="15.75" customHeight="1" s="1411">
      <c r="A700" s="6" t="n"/>
      <c r="B700" s="6" t="n"/>
      <c r="C700" s="6" t="n"/>
      <c r="D700" s="6" t="n"/>
      <c r="E700" s="6" t="n"/>
      <c r="F700" s="6" t="n"/>
      <c r="G700" s="6" t="n"/>
      <c r="H700" s="6" t="n"/>
      <c r="I700" s="6" t="n"/>
      <c r="J700" s="6" t="n"/>
      <c r="K700" s="6" t="n"/>
      <c r="L700" s="6" t="n"/>
      <c r="M700" s="6" t="n"/>
    </row>
    <row r="701" ht="15.75" customHeight="1" s="1411">
      <c r="A701" s="6" t="n"/>
      <c r="B701" s="6" t="n"/>
      <c r="C701" s="6" t="n"/>
      <c r="D701" s="6" t="n"/>
      <c r="E701" s="6" t="n"/>
      <c r="F701" s="6" t="n"/>
      <c r="G701" s="6" t="n"/>
      <c r="H701" s="6" t="n"/>
      <c r="I701" s="6" t="n"/>
      <c r="J701" s="6" t="n"/>
      <c r="K701" s="6" t="n"/>
      <c r="L701" s="6" t="n"/>
      <c r="M701" s="6" t="n"/>
    </row>
    <row r="702" ht="15.75" customHeight="1" s="1411">
      <c r="A702" s="6" t="n"/>
      <c r="B702" s="6" t="n"/>
      <c r="C702" s="6" t="n"/>
      <c r="D702" s="6" t="n"/>
      <c r="E702" s="6" t="n"/>
      <c r="F702" s="6" t="n"/>
      <c r="G702" s="6" t="n"/>
      <c r="H702" s="6" t="n"/>
      <c r="I702" s="6" t="n"/>
      <c r="J702" s="6" t="n"/>
      <c r="K702" s="6" t="n"/>
      <c r="L702" s="6" t="n"/>
      <c r="M702" s="6" t="n"/>
    </row>
    <row r="703" ht="15.75" customHeight="1" s="1411">
      <c r="A703" s="6" t="n"/>
      <c r="B703" s="6" t="n"/>
      <c r="C703" s="6" t="n"/>
      <c r="D703" s="6" t="n"/>
      <c r="E703" s="6" t="n"/>
      <c r="F703" s="6" t="n"/>
      <c r="G703" s="6" t="n"/>
      <c r="H703" s="6" t="n"/>
      <c r="I703" s="6" t="n"/>
      <c r="J703" s="6" t="n"/>
      <c r="K703" s="6" t="n"/>
      <c r="L703" s="6" t="n"/>
      <c r="M703" s="6" t="n"/>
    </row>
    <row r="704" ht="15.75" customHeight="1" s="1411">
      <c r="A704" s="6" t="n"/>
      <c r="B704" s="6" t="n"/>
      <c r="C704" s="6" t="n"/>
      <c r="D704" s="6" t="n"/>
      <c r="E704" s="6" t="n"/>
      <c r="F704" s="6" t="n"/>
      <c r="G704" s="6" t="n"/>
      <c r="H704" s="6" t="n"/>
      <c r="I704" s="6" t="n"/>
      <c r="J704" s="6" t="n"/>
      <c r="K704" s="6" t="n"/>
      <c r="L704" s="6" t="n"/>
      <c r="M704" s="6" t="n"/>
    </row>
    <row r="705" ht="15.75" customHeight="1" s="1411">
      <c r="A705" s="6" t="n"/>
      <c r="B705" s="6" t="n"/>
      <c r="C705" s="6" t="n"/>
      <c r="D705" s="6" t="n"/>
      <c r="E705" s="6" t="n"/>
      <c r="F705" s="6" t="n"/>
      <c r="G705" s="6" t="n"/>
      <c r="H705" s="6" t="n"/>
      <c r="I705" s="6" t="n"/>
      <c r="J705" s="6" t="n"/>
      <c r="K705" s="6" t="n"/>
      <c r="L705" s="6" t="n"/>
      <c r="M705" s="6" t="n"/>
    </row>
    <row r="706" ht="15.75" customHeight="1" s="1411">
      <c r="A706" s="6" t="n"/>
      <c r="B706" s="6" t="n"/>
      <c r="C706" s="6" t="n"/>
      <c r="D706" s="6" t="n"/>
      <c r="E706" s="6" t="n"/>
      <c r="F706" s="6" t="n"/>
      <c r="G706" s="6" t="n"/>
      <c r="H706" s="6" t="n"/>
      <c r="I706" s="6" t="n"/>
      <c r="J706" s="6" t="n"/>
      <c r="K706" s="6" t="n"/>
      <c r="L706" s="6" t="n"/>
      <c r="M706" s="6" t="n"/>
    </row>
    <row r="707" ht="15.75" customHeight="1" s="1411">
      <c r="A707" s="6" t="n"/>
      <c r="B707" s="6" t="n"/>
      <c r="C707" s="6" t="n"/>
      <c r="D707" s="6" t="n"/>
      <c r="E707" s="6" t="n"/>
      <c r="F707" s="6" t="n"/>
      <c r="G707" s="6" t="n"/>
      <c r="H707" s="6" t="n"/>
      <c r="I707" s="6" t="n"/>
      <c r="J707" s="6" t="n"/>
      <c r="K707" s="6" t="n"/>
      <c r="L707" s="6" t="n"/>
      <c r="M707" s="6" t="n"/>
    </row>
    <row r="708" ht="15.75" customHeight="1" s="1411">
      <c r="A708" s="6" t="n"/>
      <c r="B708" s="6" t="n"/>
      <c r="C708" s="6" t="n"/>
      <c r="D708" s="6" t="n"/>
      <c r="E708" s="6" t="n"/>
      <c r="F708" s="6" t="n"/>
      <c r="G708" s="6" t="n"/>
      <c r="H708" s="6" t="n"/>
      <c r="I708" s="6" t="n"/>
      <c r="J708" s="6" t="n"/>
      <c r="K708" s="6" t="n"/>
      <c r="L708" s="6" t="n"/>
      <c r="M708" s="6" t="n"/>
    </row>
    <row r="709" ht="15.75" customHeight="1" s="1411">
      <c r="A709" s="6" t="n"/>
      <c r="B709" s="6" t="n"/>
      <c r="C709" s="6" t="n"/>
      <c r="D709" s="6" t="n"/>
      <c r="E709" s="6" t="n"/>
      <c r="F709" s="6" t="n"/>
      <c r="G709" s="6" t="n"/>
      <c r="H709" s="6" t="n"/>
      <c r="I709" s="6" t="n"/>
      <c r="J709" s="6" t="n"/>
      <c r="K709" s="6" t="n"/>
      <c r="L709" s="6" t="n"/>
      <c r="M709" s="6" t="n"/>
    </row>
    <row r="710" ht="15.75" customHeight="1" s="1411">
      <c r="A710" s="6" t="n"/>
      <c r="B710" s="6" t="n"/>
      <c r="C710" s="6" t="n"/>
      <c r="D710" s="6" t="n"/>
      <c r="E710" s="6" t="n"/>
      <c r="F710" s="6" t="n"/>
      <c r="G710" s="6" t="n"/>
      <c r="H710" s="6" t="n"/>
      <c r="I710" s="6" t="n"/>
      <c r="J710" s="6" t="n"/>
      <c r="K710" s="6" t="n"/>
      <c r="L710" s="6" t="n"/>
      <c r="M710" s="6" t="n"/>
    </row>
    <row r="711" ht="15.75" customHeight="1" s="1411">
      <c r="A711" s="6" t="n"/>
      <c r="B711" s="6" t="n"/>
      <c r="C711" s="6" t="n"/>
      <c r="D711" s="6" t="n"/>
      <c r="E711" s="6" t="n"/>
      <c r="F711" s="6" t="n"/>
      <c r="G711" s="6" t="n"/>
      <c r="H711" s="6" t="n"/>
      <c r="I711" s="6" t="n"/>
      <c r="J711" s="6" t="n"/>
      <c r="K711" s="6" t="n"/>
      <c r="L711" s="6" t="n"/>
      <c r="M711" s="6" t="n"/>
    </row>
    <row r="712" ht="15.75" customHeight="1" s="1411">
      <c r="A712" s="6" t="n"/>
      <c r="B712" s="6" t="n"/>
      <c r="C712" s="6" t="n"/>
      <c r="D712" s="6" t="n"/>
      <c r="E712" s="6" t="n"/>
      <c r="F712" s="6" t="n"/>
      <c r="G712" s="6" t="n"/>
      <c r="H712" s="6" t="n"/>
      <c r="I712" s="6" t="n"/>
      <c r="J712" s="6" t="n"/>
      <c r="K712" s="6" t="n"/>
      <c r="L712" s="6" t="n"/>
      <c r="M712" s="6" t="n"/>
    </row>
    <row r="713" ht="15.75" customHeight="1" s="1411">
      <c r="A713" s="6" t="n"/>
      <c r="B713" s="6" t="n"/>
      <c r="C713" s="6" t="n"/>
      <c r="D713" s="6" t="n"/>
      <c r="E713" s="6" t="n"/>
      <c r="F713" s="6" t="n"/>
      <c r="G713" s="6" t="n"/>
      <c r="H713" s="6" t="n"/>
      <c r="I713" s="6" t="n"/>
      <c r="J713" s="6" t="n"/>
      <c r="K713" s="6" t="n"/>
      <c r="L713" s="6" t="n"/>
      <c r="M713" s="6" t="n"/>
    </row>
    <row r="714" ht="15.75" customHeight="1" s="1411">
      <c r="A714" s="6" t="n"/>
      <c r="B714" s="6" t="n"/>
      <c r="C714" s="6" t="n"/>
      <c r="D714" s="6" t="n"/>
      <c r="E714" s="6" t="n"/>
      <c r="F714" s="6" t="n"/>
      <c r="G714" s="6" t="n"/>
      <c r="H714" s="6" t="n"/>
      <c r="I714" s="6" t="n"/>
      <c r="J714" s="6" t="n"/>
      <c r="K714" s="6" t="n"/>
      <c r="L714" s="6" t="n"/>
      <c r="M714" s="6" t="n"/>
    </row>
    <row r="715" ht="15.75" customHeight="1" s="1411">
      <c r="A715" s="6" t="n"/>
      <c r="B715" s="6" t="n"/>
      <c r="C715" s="6" t="n"/>
      <c r="D715" s="6" t="n"/>
      <c r="E715" s="6" t="n"/>
      <c r="F715" s="6" t="n"/>
      <c r="G715" s="6" t="n"/>
      <c r="H715" s="6" t="n"/>
      <c r="I715" s="6" t="n"/>
      <c r="J715" s="6" t="n"/>
      <c r="K715" s="6" t="n"/>
      <c r="L715" s="6" t="n"/>
      <c r="M715" s="6" t="n"/>
    </row>
    <row r="716" ht="15.75" customHeight="1" s="1411">
      <c r="A716" s="6" t="n"/>
      <c r="B716" s="6" t="n"/>
      <c r="C716" s="6" t="n"/>
      <c r="D716" s="6" t="n"/>
      <c r="E716" s="6" t="n"/>
      <c r="F716" s="6" t="n"/>
      <c r="G716" s="6" t="n"/>
      <c r="H716" s="6" t="n"/>
      <c r="I716" s="6" t="n"/>
      <c r="J716" s="6" t="n"/>
      <c r="K716" s="6" t="n"/>
      <c r="L716" s="6" t="n"/>
      <c r="M716" s="6" t="n"/>
    </row>
    <row r="717" ht="15.75" customHeight="1" s="1411">
      <c r="A717" s="6" t="n"/>
      <c r="B717" s="6" t="n"/>
      <c r="C717" s="6" t="n"/>
      <c r="D717" s="6" t="n"/>
      <c r="E717" s="6" t="n"/>
      <c r="F717" s="6" t="n"/>
      <c r="G717" s="6" t="n"/>
      <c r="H717" s="6" t="n"/>
      <c r="I717" s="6" t="n"/>
      <c r="J717" s="6" t="n"/>
      <c r="K717" s="6" t="n"/>
      <c r="L717" s="6" t="n"/>
      <c r="M717" s="6" t="n"/>
    </row>
    <row r="718" ht="15.75" customHeight="1" s="1411">
      <c r="A718" s="6" t="n"/>
      <c r="B718" s="6" t="n"/>
      <c r="C718" s="6" t="n"/>
      <c r="D718" s="6" t="n"/>
      <c r="E718" s="6" t="n"/>
      <c r="F718" s="6" t="n"/>
      <c r="G718" s="6" t="n"/>
      <c r="H718" s="6" t="n"/>
      <c r="I718" s="6" t="n"/>
      <c r="J718" s="6" t="n"/>
      <c r="K718" s="6" t="n"/>
      <c r="L718" s="6" t="n"/>
      <c r="M718" s="6" t="n"/>
    </row>
    <row r="719" ht="15.75" customHeight="1" s="1411">
      <c r="A719" s="6" t="n"/>
      <c r="B719" s="6" t="n"/>
      <c r="C719" s="6" t="n"/>
      <c r="D719" s="6" t="n"/>
      <c r="E719" s="6" t="n"/>
      <c r="F719" s="6" t="n"/>
      <c r="G719" s="6" t="n"/>
      <c r="H719" s="6" t="n"/>
      <c r="I719" s="6" t="n"/>
      <c r="J719" s="6" t="n"/>
      <c r="K719" s="6" t="n"/>
      <c r="L719" s="6" t="n"/>
      <c r="M719" s="6" t="n"/>
    </row>
    <row r="720" ht="15.75" customHeight="1" s="1411">
      <c r="A720" s="6" t="n"/>
      <c r="B720" s="6" t="n"/>
      <c r="C720" s="6" t="n"/>
      <c r="D720" s="6" t="n"/>
      <c r="E720" s="6" t="n"/>
      <c r="F720" s="6" t="n"/>
      <c r="G720" s="6" t="n"/>
      <c r="H720" s="6" t="n"/>
      <c r="I720" s="6" t="n"/>
      <c r="J720" s="6" t="n"/>
      <c r="K720" s="6" t="n"/>
      <c r="L720" s="6" t="n"/>
      <c r="M720" s="6" t="n"/>
    </row>
    <row r="721" ht="15.75" customHeight="1" s="1411">
      <c r="A721" s="6" t="n"/>
      <c r="B721" s="6" t="n"/>
      <c r="C721" s="6" t="n"/>
      <c r="D721" s="6" t="n"/>
      <c r="E721" s="6" t="n"/>
      <c r="F721" s="6" t="n"/>
      <c r="G721" s="6" t="n"/>
      <c r="H721" s="6" t="n"/>
      <c r="I721" s="6" t="n"/>
      <c r="J721" s="6" t="n"/>
      <c r="K721" s="6" t="n"/>
      <c r="L721" s="6" t="n"/>
      <c r="M721" s="6" t="n"/>
    </row>
    <row r="722" ht="15.75" customHeight="1" s="1411">
      <c r="A722" s="6" t="n"/>
      <c r="B722" s="6" t="n"/>
      <c r="C722" s="6" t="n"/>
      <c r="D722" s="6" t="n"/>
      <c r="E722" s="6" t="n"/>
      <c r="F722" s="6" t="n"/>
      <c r="G722" s="6" t="n"/>
      <c r="H722" s="6" t="n"/>
      <c r="I722" s="6" t="n"/>
      <c r="J722" s="6" t="n"/>
      <c r="K722" s="6" t="n"/>
      <c r="L722" s="6" t="n"/>
      <c r="M722" s="6" t="n"/>
    </row>
    <row r="723" ht="15.75" customHeight="1" s="1411">
      <c r="A723" s="6" t="n"/>
      <c r="B723" s="6" t="n"/>
      <c r="C723" s="6" t="n"/>
      <c r="D723" s="6" t="n"/>
      <c r="E723" s="6" t="n"/>
      <c r="F723" s="6" t="n"/>
      <c r="G723" s="6" t="n"/>
      <c r="H723" s="6" t="n"/>
      <c r="I723" s="6" t="n"/>
      <c r="J723" s="6" t="n"/>
      <c r="K723" s="6" t="n"/>
      <c r="L723" s="6" t="n"/>
      <c r="M723" s="6" t="n"/>
    </row>
    <row r="724" ht="15.75" customHeight="1" s="1411">
      <c r="A724" s="6" t="n"/>
      <c r="B724" s="6" t="n"/>
      <c r="C724" s="6" t="n"/>
      <c r="D724" s="6" t="n"/>
      <c r="E724" s="6" t="n"/>
      <c r="F724" s="6" t="n"/>
      <c r="G724" s="6" t="n"/>
      <c r="H724" s="6" t="n"/>
      <c r="I724" s="6" t="n"/>
      <c r="J724" s="6" t="n"/>
      <c r="K724" s="6" t="n"/>
      <c r="L724" s="6" t="n"/>
      <c r="M724" s="6" t="n"/>
    </row>
    <row r="725" ht="15.75" customHeight="1" s="1411">
      <c r="A725" s="6" t="n"/>
      <c r="B725" s="6" t="n"/>
      <c r="C725" s="6" t="n"/>
      <c r="D725" s="6" t="n"/>
      <c r="E725" s="6" t="n"/>
      <c r="F725" s="6" t="n"/>
      <c r="G725" s="6" t="n"/>
      <c r="H725" s="6" t="n"/>
      <c r="I725" s="6" t="n"/>
      <c r="J725" s="6" t="n"/>
      <c r="K725" s="6" t="n"/>
      <c r="L725" s="6" t="n"/>
      <c r="M725" s="6" t="n"/>
    </row>
    <row r="726" ht="15.75" customHeight="1" s="1411">
      <c r="A726" s="6" t="n"/>
      <c r="B726" s="6" t="n"/>
      <c r="C726" s="6" t="n"/>
      <c r="D726" s="6" t="n"/>
      <c r="E726" s="6" t="n"/>
      <c r="F726" s="6" t="n"/>
      <c r="G726" s="6" t="n"/>
      <c r="H726" s="6" t="n"/>
      <c r="I726" s="6" t="n"/>
      <c r="J726" s="6" t="n"/>
      <c r="K726" s="6" t="n"/>
      <c r="L726" s="6" t="n"/>
      <c r="M726" s="6" t="n"/>
    </row>
    <row r="727" ht="15.75" customHeight="1" s="1411">
      <c r="A727" s="6" t="n"/>
      <c r="B727" s="6" t="n"/>
      <c r="C727" s="6" t="n"/>
      <c r="D727" s="6" t="n"/>
      <c r="E727" s="6" t="n"/>
      <c r="F727" s="6" t="n"/>
      <c r="G727" s="6" t="n"/>
      <c r="H727" s="6" t="n"/>
      <c r="I727" s="6" t="n"/>
      <c r="J727" s="6" t="n"/>
      <c r="K727" s="6" t="n"/>
      <c r="L727" s="6" t="n"/>
      <c r="M727" s="6" t="n"/>
    </row>
    <row r="728" ht="15.75" customHeight="1" s="1411">
      <c r="A728" s="6" t="n"/>
      <c r="B728" s="6" t="n"/>
      <c r="C728" s="6" t="n"/>
      <c r="D728" s="6" t="n"/>
      <c r="E728" s="6" t="n"/>
      <c r="F728" s="6" t="n"/>
      <c r="G728" s="6" t="n"/>
      <c r="H728" s="6" t="n"/>
      <c r="I728" s="6" t="n"/>
      <c r="J728" s="6" t="n"/>
      <c r="K728" s="6" t="n"/>
      <c r="L728" s="6" t="n"/>
      <c r="M728" s="6" t="n"/>
    </row>
    <row r="729" ht="15.75" customHeight="1" s="1411">
      <c r="A729" s="6" t="n"/>
      <c r="B729" s="6" t="n"/>
      <c r="C729" s="6" t="n"/>
      <c r="D729" s="6" t="n"/>
      <c r="E729" s="6" t="n"/>
      <c r="F729" s="6" t="n"/>
      <c r="G729" s="6" t="n"/>
      <c r="H729" s="6" t="n"/>
      <c r="I729" s="6" t="n"/>
      <c r="J729" s="6" t="n"/>
      <c r="K729" s="6" t="n"/>
      <c r="L729" s="6" t="n"/>
      <c r="M729" s="6" t="n"/>
    </row>
    <row r="730" ht="15.75" customHeight="1" s="1411">
      <c r="A730" s="6" t="n"/>
      <c r="B730" s="6" t="n"/>
      <c r="C730" s="6" t="n"/>
      <c r="D730" s="6" t="n"/>
      <c r="E730" s="6" t="n"/>
      <c r="F730" s="6" t="n"/>
      <c r="G730" s="6" t="n"/>
      <c r="H730" s="6" t="n"/>
      <c r="I730" s="6" t="n"/>
      <c r="J730" s="6" t="n"/>
      <c r="K730" s="6" t="n"/>
      <c r="L730" s="6" t="n"/>
      <c r="M730" s="6" t="n"/>
    </row>
    <row r="731" ht="15.75" customHeight="1" s="1411">
      <c r="A731" s="6" t="n"/>
      <c r="B731" s="6" t="n"/>
      <c r="C731" s="6" t="n"/>
      <c r="D731" s="6" t="n"/>
      <c r="E731" s="6" t="n"/>
      <c r="F731" s="6" t="n"/>
      <c r="G731" s="6" t="n"/>
      <c r="H731" s="6" t="n"/>
      <c r="I731" s="6" t="n"/>
      <c r="J731" s="6" t="n"/>
      <c r="K731" s="6" t="n"/>
      <c r="L731" s="6" t="n"/>
      <c r="M731" s="6" t="n"/>
    </row>
    <row r="732" ht="15.75" customHeight="1" s="1411">
      <c r="A732" s="6" t="n"/>
      <c r="B732" s="6" t="n"/>
      <c r="C732" s="6" t="n"/>
      <c r="D732" s="6" t="n"/>
      <c r="E732" s="6" t="n"/>
      <c r="F732" s="6" t="n"/>
      <c r="G732" s="6" t="n"/>
      <c r="H732" s="6" t="n"/>
      <c r="I732" s="6" t="n"/>
      <c r="J732" s="6" t="n"/>
      <c r="K732" s="6" t="n"/>
      <c r="L732" s="6" t="n"/>
      <c r="M732" s="6" t="n"/>
    </row>
    <row r="733" ht="15.75" customHeight="1" s="1411">
      <c r="A733" s="6" t="n"/>
      <c r="B733" s="6" t="n"/>
      <c r="C733" s="6" t="n"/>
      <c r="D733" s="6" t="n"/>
      <c r="E733" s="6" t="n"/>
      <c r="F733" s="6" t="n"/>
      <c r="G733" s="6" t="n"/>
      <c r="H733" s="6" t="n"/>
      <c r="I733" s="6" t="n"/>
      <c r="J733" s="6" t="n"/>
      <c r="K733" s="6" t="n"/>
      <c r="L733" s="6" t="n"/>
      <c r="M733" s="6" t="n"/>
    </row>
    <row r="734" ht="15.75" customHeight="1" s="1411">
      <c r="A734" s="6" t="n"/>
      <c r="B734" s="6" t="n"/>
      <c r="C734" s="6" t="n"/>
      <c r="D734" s="6" t="n"/>
      <c r="E734" s="6" t="n"/>
      <c r="F734" s="6" t="n"/>
      <c r="G734" s="6" t="n"/>
      <c r="H734" s="6" t="n"/>
      <c r="I734" s="6" t="n"/>
      <c r="J734" s="6" t="n"/>
      <c r="K734" s="6" t="n"/>
      <c r="L734" s="6" t="n"/>
      <c r="M734" s="6" t="n"/>
    </row>
    <row r="735" ht="15.75" customHeight="1" s="1411">
      <c r="A735" s="6" t="n"/>
      <c r="B735" s="6" t="n"/>
      <c r="C735" s="6" t="n"/>
      <c r="D735" s="6" t="n"/>
      <c r="E735" s="6" t="n"/>
      <c r="F735" s="6" t="n"/>
      <c r="G735" s="6" t="n"/>
      <c r="H735" s="6" t="n"/>
      <c r="I735" s="6" t="n"/>
      <c r="J735" s="6" t="n"/>
      <c r="K735" s="6" t="n"/>
      <c r="L735" s="6" t="n"/>
      <c r="M735" s="6" t="n"/>
    </row>
    <row r="736" ht="15.75" customHeight="1" s="1411">
      <c r="A736" s="6" t="n"/>
      <c r="B736" s="6" t="n"/>
      <c r="C736" s="6" t="n"/>
      <c r="D736" s="6" t="n"/>
      <c r="E736" s="6" t="n"/>
      <c r="F736" s="6" t="n"/>
      <c r="G736" s="6" t="n"/>
      <c r="H736" s="6" t="n"/>
      <c r="I736" s="6" t="n"/>
      <c r="J736" s="6" t="n"/>
      <c r="K736" s="6" t="n"/>
      <c r="L736" s="6" t="n"/>
      <c r="M736" s="6" t="n"/>
    </row>
    <row r="737" ht="15.75" customHeight="1" s="1411">
      <c r="A737" s="6" t="n"/>
      <c r="B737" s="6" t="n"/>
      <c r="C737" s="6" t="n"/>
      <c r="D737" s="6" t="n"/>
      <c r="E737" s="6" t="n"/>
      <c r="F737" s="6" t="n"/>
      <c r="G737" s="6" t="n"/>
      <c r="H737" s="6" t="n"/>
      <c r="I737" s="6" t="n"/>
      <c r="J737" s="6" t="n"/>
      <c r="K737" s="6" t="n"/>
      <c r="L737" s="6" t="n"/>
      <c r="M737" s="6" t="n"/>
    </row>
    <row r="738" ht="15.75" customHeight="1" s="1411">
      <c r="A738" s="6" t="n"/>
      <c r="B738" s="6" t="n"/>
      <c r="C738" s="6" t="n"/>
      <c r="D738" s="6" t="n"/>
      <c r="E738" s="6" t="n"/>
      <c r="F738" s="6" t="n"/>
      <c r="G738" s="6" t="n"/>
      <c r="H738" s="6" t="n"/>
      <c r="I738" s="6" t="n"/>
      <c r="J738" s="6" t="n"/>
      <c r="K738" s="6" t="n"/>
      <c r="L738" s="6" t="n"/>
      <c r="M738" s="6" t="n"/>
    </row>
    <row r="739" ht="15.75" customHeight="1" s="1411">
      <c r="A739" s="6" t="n"/>
      <c r="B739" s="6" t="n"/>
      <c r="C739" s="6" t="n"/>
      <c r="D739" s="6" t="n"/>
      <c r="E739" s="6" t="n"/>
      <c r="F739" s="6" t="n"/>
      <c r="G739" s="6" t="n"/>
      <c r="H739" s="6" t="n"/>
      <c r="I739" s="6" t="n"/>
      <c r="J739" s="6" t="n"/>
      <c r="K739" s="6" t="n"/>
      <c r="L739" s="6" t="n"/>
      <c r="M739" s="6" t="n"/>
    </row>
    <row r="740" ht="15.75" customHeight="1" s="1411">
      <c r="A740" s="6" t="n"/>
      <c r="B740" s="6" t="n"/>
      <c r="C740" s="6" t="n"/>
      <c r="D740" s="6" t="n"/>
      <c r="E740" s="6" t="n"/>
      <c r="F740" s="6" t="n"/>
      <c r="G740" s="6" t="n"/>
      <c r="H740" s="6" t="n"/>
      <c r="I740" s="6" t="n"/>
      <c r="J740" s="6" t="n"/>
      <c r="K740" s="6" t="n"/>
      <c r="L740" s="6" t="n"/>
      <c r="M740" s="6" t="n"/>
    </row>
    <row r="741" ht="15.75" customHeight="1" s="1411">
      <c r="A741" s="6" t="n"/>
      <c r="B741" s="6" t="n"/>
      <c r="C741" s="6" t="n"/>
      <c r="D741" s="6" t="n"/>
      <c r="E741" s="6" t="n"/>
      <c r="F741" s="6" t="n"/>
      <c r="G741" s="6" t="n"/>
      <c r="H741" s="6" t="n"/>
      <c r="I741" s="6" t="n"/>
      <c r="J741" s="6" t="n"/>
      <c r="K741" s="6" t="n"/>
      <c r="L741" s="6" t="n"/>
      <c r="M741" s="6" t="n"/>
    </row>
    <row r="742" ht="15.75" customHeight="1" s="1411">
      <c r="A742" s="6" t="n"/>
      <c r="B742" s="6" t="n"/>
      <c r="C742" s="6" t="n"/>
      <c r="D742" s="6" t="n"/>
      <c r="E742" s="6" t="n"/>
      <c r="F742" s="6" t="n"/>
      <c r="G742" s="6" t="n"/>
      <c r="H742" s="6" t="n"/>
      <c r="I742" s="6" t="n"/>
      <c r="J742" s="6" t="n"/>
      <c r="K742" s="6" t="n"/>
      <c r="L742" s="6" t="n"/>
      <c r="M742" s="6" t="n"/>
    </row>
    <row r="743" ht="15.75" customHeight="1" s="1411">
      <c r="A743" s="6" t="n"/>
      <c r="B743" s="6" t="n"/>
      <c r="C743" s="6" t="n"/>
      <c r="D743" s="6" t="n"/>
      <c r="E743" s="6" t="n"/>
      <c r="F743" s="6" t="n"/>
      <c r="G743" s="6" t="n"/>
      <c r="H743" s="6" t="n"/>
      <c r="I743" s="6" t="n"/>
      <c r="J743" s="6" t="n"/>
      <c r="K743" s="6" t="n"/>
      <c r="L743" s="6" t="n"/>
      <c r="M743" s="6" t="n"/>
    </row>
    <row r="744" ht="15.75" customHeight="1" s="1411">
      <c r="A744" s="6" t="n"/>
      <c r="B744" s="6" t="n"/>
      <c r="C744" s="6" t="n"/>
      <c r="D744" s="6" t="n"/>
      <c r="E744" s="6" t="n"/>
      <c r="F744" s="6" t="n"/>
      <c r="G744" s="6" t="n"/>
      <c r="H744" s="6" t="n"/>
      <c r="I744" s="6" t="n"/>
      <c r="J744" s="6" t="n"/>
      <c r="K744" s="6" t="n"/>
      <c r="L744" s="6" t="n"/>
      <c r="M744" s="6" t="n"/>
    </row>
    <row r="745" ht="15.75" customHeight="1" s="1411">
      <c r="A745" s="6" t="n"/>
      <c r="B745" s="6" t="n"/>
      <c r="C745" s="6" t="n"/>
      <c r="D745" s="6" t="n"/>
      <c r="E745" s="6" t="n"/>
      <c r="F745" s="6" t="n"/>
      <c r="G745" s="6" t="n"/>
      <c r="H745" s="6" t="n"/>
      <c r="I745" s="6" t="n"/>
      <c r="J745" s="6" t="n"/>
      <c r="K745" s="6" t="n"/>
      <c r="L745" s="6" t="n"/>
      <c r="M745" s="6" t="n"/>
    </row>
    <row r="746" ht="15.75" customHeight="1" s="1411">
      <c r="A746" s="6" t="n"/>
      <c r="B746" s="6" t="n"/>
      <c r="C746" s="6" t="n"/>
      <c r="D746" s="6" t="n"/>
      <c r="E746" s="6" t="n"/>
      <c r="F746" s="6" t="n"/>
      <c r="G746" s="6" t="n"/>
      <c r="H746" s="6" t="n"/>
      <c r="I746" s="6" t="n"/>
      <c r="J746" s="6" t="n"/>
      <c r="K746" s="6" t="n"/>
      <c r="L746" s="6" t="n"/>
      <c r="M746" s="6" t="n"/>
    </row>
    <row r="747" ht="15.75" customHeight="1" s="1411">
      <c r="A747" s="6" t="n"/>
      <c r="B747" s="6" t="n"/>
      <c r="C747" s="6" t="n"/>
      <c r="D747" s="6" t="n"/>
      <c r="E747" s="6" t="n"/>
      <c r="F747" s="6" t="n"/>
      <c r="G747" s="6" t="n"/>
      <c r="H747" s="6" t="n"/>
      <c r="I747" s="6" t="n"/>
      <c r="J747" s="6" t="n"/>
      <c r="K747" s="6" t="n"/>
      <c r="L747" s="6" t="n"/>
      <c r="M747" s="6" t="n"/>
    </row>
    <row r="748" ht="15.75" customHeight="1" s="1411">
      <c r="A748" s="6" t="n"/>
      <c r="B748" s="6" t="n"/>
      <c r="C748" s="6" t="n"/>
      <c r="D748" s="6" t="n"/>
      <c r="E748" s="6" t="n"/>
      <c r="F748" s="6" t="n"/>
      <c r="G748" s="6" t="n"/>
      <c r="H748" s="6" t="n"/>
      <c r="I748" s="6" t="n"/>
      <c r="J748" s="6" t="n"/>
      <c r="K748" s="6" t="n"/>
      <c r="L748" s="6" t="n"/>
      <c r="M748" s="6" t="n"/>
    </row>
    <row r="749" ht="15.75" customHeight="1" s="1411">
      <c r="A749" s="6" t="n"/>
      <c r="B749" s="6" t="n"/>
      <c r="C749" s="6" t="n"/>
      <c r="D749" s="6" t="n"/>
      <c r="E749" s="6" t="n"/>
      <c r="F749" s="6" t="n"/>
      <c r="G749" s="6" t="n"/>
      <c r="H749" s="6" t="n"/>
      <c r="I749" s="6" t="n"/>
      <c r="J749" s="6" t="n"/>
      <c r="K749" s="6" t="n"/>
      <c r="L749" s="6" t="n"/>
      <c r="M749" s="6" t="n"/>
    </row>
    <row r="750" ht="15.75" customHeight="1" s="1411">
      <c r="A750" s="6" t="n"/>
      <c r="B750" s="6" t="n"/>
      <c r="C750" s="6" t="n"/>
      <c r="D750" s="6" t="n"/>
      <c r="E750" s="6" t="n"/>
      <c r="F750" s="6" t="n"/>
      <c r="G750" s="6" t="n"/>
      <c r="H750" s="6" t="n"/>
      <c r="I750" s="6" t="n"/>
      <c r="J750" s="6" t="n"/>
      <c r="K750" s="6" t="n"/>
      <c r="L750" s="6" t="n"/>
      <c r="M750" s="6" t="n"/>
    </row>
    <row r="751" ht="15.75" customHeight="1" s="1411">
      <c r="A751" s="6" t="n"/>
      <c r="B751" s="6" t="n"/>
      <c r="C751" s="6" t="n"/>
      <c r="D751" s="6" t="n"/>
      <c r="E751" s="6" t="n"/>
      <c r="F751" s="6" t="n"/>
      <c r="G751" s="6" t="n"/>
      <c r="H751" s="6" t="n"/>
      <c r="I751" s="6" t="n"/>
      <c r="J751" s="6" t="n"/>
      <c r="K751" s="6" t="n"/>
      <c r="L751" s="6" t="n"/>
      <c r="M751" s="6" t="n"/>
    </row>
    <row r="752" ht="15.75" customHeight="1" s="1411">
      <c r="A752" s="6" t="n"/>
      <c r="B752" s="6" t="n"/>
      <c r="C752" s="6" t="n"/>
      <c r="D752" s="6" t="n"/>
      <c r="E752" s="6" t="n"/>
      <c r="F752" s="6" t="n"/>
      <c r="G752" s="6" t="n"/>
      <c r="H752" s="6" t="n"/>
      <c r="I752" s="6" t="n"/>
      <c r="J752" s="6" t="n"/>
      <c r="K752" s="6" t="n"/>
      <c r="L752" s="6" t="n"/>
      <c r="M752" s="6" t="n"/>
    </row>
    <row r="753" ht="15.75" customHeight="1" s="1411">
      <c r="A753" s="6" t="n"/>
      <c r="B753" s="6" t="n"/>
      <c r="C753" s="6" t="n"/>
      <c r="D753" s="6" t="n"/>
      <c r="E753" s="6" t="n"/>
      <c r="F753" s="6" t="n"/>
      <c r="G753" s="6" t="n"/>
      <c r="H753" s="6" t="n"/>
      <c r="I753" s="6" t="n"/>
      <c r="J753" s="6" t="n"/>
      <c r="K753" s="6" t="n"/>
      <c r="L753" s="6" t="n"/>
      <c r="M753" s="6" t="n"/>
    </row>
    <row r="754" ht="15.75" customHeight="1" s="1411">
      <c r="A754" s="6" t="n"/>
      <c r="B754" s="6" t="n"/>
      <c r="C754" s="6" t="n"/>
      <c r="D754" s="6" t="n"/>
      <c r="E754" s="6" t="n"/>
      <c r="F754" s="6" t="n"/>
      <c r="G754" s="6" t="n"/>
      <c r="H754" s="6" t="n"/>
      <c r="I754" s="6" t="n"/>
      <c r="J754" s="6" t="n"/>
      <c r="K754" s="6" t="n"/>
      <c r="L754" s="6" t="n"/>
      <c r="M754" s="6" t="n"/>
    </row>
    <row r="755" ht="15.75" customHeight="1" s="1411">
      <c r="A755" s="6" t="n"/>
      <c r="B755" s="6" t="n"/>
      <c r="C755" s="6" t="n"/>
      <c r="D755" s="6" t="n"/>
      <c r="E755" s="6" t="n"/>
      <c r="F755" s="6" t="n"/>
      <c r="G755" s="6" t="n"/>
      <c r="H755" s="6" t="n"/>
      <c r="I755" s="6" t="n"/>
      <c r="J755" s="6" t="n"/>
      <c r="K755" s="6" t="n"/>
      <c r="L755" s="6" t="n"/>
      <c r="M755" s="6" t="n"/>
    </row>
    <row r="756" ht="15.75" customHeight="1" s="1411">
      <c r="A756" s="6" t="n"/>
      <c r="B756" s="6" t="n"/>
      <c r="C756" s="6" t="n"/>
      <c r="D756" s="6" t="n"/>
      <c r="E756" s="6" t="n"/>
      <c r="F756" s="6" t="n"/>
      <c r="G756" s="6" t="n"/>
      <c r="H756" s="6" t="n"/>
      <c r="I756" s="6" t="n"/>
      <c r="J756" s="6" t="n"/>
      <c r="K756" s="6" t="n"/>
      <c r="L756" s="6" t="n"/>
      <c r="M756" s="6" t="n"/>
    </row>
    <row r="757" ht="15.75" customHeight="1" s="1411">
      <c r="A757" s="6" t="n"/>
      <c r="B757" s="6" t="n"/>
      <c r="C757" s="6" t="n"/>
      <c r="D757" s="6" t="n"/>
      <c r="E757" s="6" t="n"/>
      <c r="F757" s="6" t="n"/>
      <c r="G757" s="6" t="n"/>
      <c r="H757" s="6" t="n"/>
      <c r="I757" s="6" t="n"/>
      <c r="J757" s="6" t="n"/>
      <c r="K757" s="6" t="n"/>
      <c r="L757" s="6" t="n"/>
      <c r="M757" s="6" t="n"/>
    </row>
    <row r="758" ht="15.75" customHeight="1" s="1411">
      <c r="A758" s="6" t="n"/>
      <c r="B758" s="6" t="n"/>
      <c r="C758" s="6" t="n"/>
      <c r="D758" s="6" t="n"/>
      <c r="E758" s="6" t="n"/>
      <c r="F758" s="6" t="n"/>
      <c r="G758" s="6" t="n"/>
      <c r="H758" s="6" t="n"/>
      <c r="I758" s="6" t="n"/>
      <c r="J758" s="6" t="n"/>
      <c r="K758" s="6" t="n"/>
      <c r="L758" s="6" t="n"/>
      <c r="M758" s="6" t="n"/>
    </row>
    <row r="759" ht="15.75" customHeight="1" s="1411">
      <c r="A759" s="6" t="n"/>
      <c r="B759" s="6" t="n"/>
      <c r="C759" s="6" t="n"/>
      <c r="D759" s="6" t="n"/>
      <c r="E759" s="6" t="n"/>
      <c r="F759" s="6" t="n"/>
      <c r="G759" s="6" t="n"/>
      <c r="H759" s="6" t="n"/>
      <c r="I759" s="6" t="n"/>
      <c r="J759" s="6" t="n"/>
      <c r="K759" s="6" t="n"/>
      <c r="L759" s="6" t="n"/>
      <c r="M759" s="6" t="n"/>
    </row>
    <row r="760" ht="15.75" customHeight="1" s="1411">
      <c r="A760" s="6" t="n"/>
      <c r="B760" s="6" t="n"/>
      <c r="C760" s="6" t="n"/>
      <c r="D760" s="6" t="n"/>
      <c r="E760" s="6" t="n"/>
      <c r="F760" s="6" t="n"/>
      <c r="G760" s="6" t="n"/>
      <c r="H760" s="6" t="n"/>
      <c r="I760" s="6" t="n"/>
      <c r="J760" s="6" t="n"/>
      <c r="K760" s="6" t="n"/>
      <c r="L760" s="6" t="n"/>
      <c r="M760" s="6" t="n"/>
    </row>
    <row r="761" ht="15.75" customHeight="1" s="1411">
      <c r="A761" s="6" t="n"/>
      <c r="B761" s="6" t="n"/>
      <c r="C761" s="6" t="n"/>
      <c r="D761" s="6" t="n"/>
      <c r="E761" s="6" t="n"/>
      <c r="F761" s="6" t="n"/>
      <c r="G761" s="6" t="n"/>
      <c r="H761" s="6" t="n"/>
      <c r="I761" s="6" t="n"/>
      <c r="J761" s="6" t="n"/>
      <c r="K761" s="6" t="n"/>
      <c r="L761" s="6" t="n"/>
      <c r="M761" s="6" t="n"/>
    </row>
    <row r="762" ht="15.75" customHeight="1" s="1411">
      <c r="A762" s="6" t="n"/>
      <c r="B762" s="6" t="n"/>
      <c r="C762" s="6" t="n"/>
      <c r="D762" s="6" t="n"/>
      <c r="E762" s="6" t="n"/>
      <c r="F762" s="6" t="n"/>
      <c r="G762" s="6" t="n"/>
      <c r="H762" s="6" t="n"/>
      <c r="I762" s="6" t="n"/>
      <c r="J762" s="6" t="n"/>
      <c r="K762" s="6" t="n"/>
      <c r="L762" s="6" t="n"/>
      <c r="M762" s="6" t="n"/>
    </row>
    <row r="763" ht="15.75" customHeight="1" s="1411">
      <c r="A763" s="6" t="n"/>
      <c r="B763" s="6" t="n"/>
      <c r="C763" s="6" t="n"/>
      <c r="D763" s="6" t="n"/>
      <c r="E763" s="6" t="n"/>
      <c r="F763" s="6" t="n"/>
      <c r="G763" s="6" t="n"/>
      <c r="H763" s="6" t="n"/>
      <c r="I763" s="6" t="n"/>
      <c r="J763" s="6" t="n"/>
      <c r="K763" s="6" t="n"/>
      <c r="L763" s="6" t="n"/>
      <c r="M763" s="6" t="n"/>
    </row>
    <row r="764" ht="15.75" customHeight="1" s="1411">
      <c r="A764" s="6" t="n"/>
      <c r="B764" s="6" t="n"/>
      <c r="C764" s="6" t="n"/>
      <c r="D764" s="6" t="n"/>
      <c r="E764" s="6" t="n"/>
      <c r="F764" s="6" t="n"/>
      <c r="G764" s="6" t="n"/>
      <c r="H764" s="6" t="n"/>
      <c r="I764" s="6" t="n"/>
      <c r="J764" s="6" t="n"/>
      <c r="K764" s="6" t="n"/>
      <c r="L764" s="6" t="n"/>
      <c r="M764" s="6" t="n"/>
    </row>
    <row r="765" ht="15.75" customHeight="1" s="1411">
      <c r="A765" s="6" t="n"/>
      <c r="B765" s="6" t="n"/>
      <c r="C765" s="6" t="n"/>
      <c r="D765" s="6" t="n"/>
      <c r="E765" s="6" t="n"/>
      <c r="F765" s="6" t="n"/>
      <c r="G765" s="6" t="n"/>
      <c r="H765" s="6" t="n"/>
      <c r="I765" s="6" t="n"/>
      <c r="J765" s="6" t="n"/>
      <c r="K765" s="6" t="n"/>
      <c r="L765" s="6" t="n"/>
      <c r="M765" s="6" t="n"/>
    </row>
    <row r="766" ht="15.75" customHeight="1" s="1411">
      <c r="A766" s="6" t="n"/>
      <c r="B766" s="6" t="n"/>
      <c r="C766" s="6" t="n"/>
      <c r="D766" s="6" t="n"/>
      <c r="E766" s="6" t="n"/>
      <c r="F766" s="6" t="n"/>
      <c r="G766" s="6" t="n"/>
      <c r="H766" s="6" t="n"/>
      <c r="I766" s="6" t="n"/>
      <c r="J766" s="6" t="n"/>
      <c r="K766" s="6" t="n"/>
      <c r="L766" s="6" t="n"/>
      <c r="M766" s="6" t="n"/>
    </row>
    <row r="767" ht="15.75" customHeight="1" s="1411">
      <c r="A767" s="6" t="n"/>
      <c r="B767" s="6" t="n"/>
      <c r="C767" s="6" t="n"/>
      <c r="D767" s="6" t="n"/>
      <c r="E767" s="6" t="n"/>
      <c r="F767" s="6" t="n"/>
      <c r="G767" s="6" t="n"/>
      <c r="H767" s="6" t="n"/>
      <c r="I767" s="6" t="n"/>
      <c r="J767" s="6" t="n"/>
      <c r="K767" s="6" t="n"/>
      <c r="L767" s="6" t="n"/>
      <c r="M767" s="6" t="n"/>
    </row>
    <row r="768" ht="15.75" customHeight="1" s="1411">
      <c r="A768" s="6" t="n"/>
      <c r="B768" s="6" t="n"/>
      <c r="C768" s="6" t="n"/>
      <c r="D768" s="6" t="n"/>
      <c r="E768" s="6" t="n"/>
      <c r="F768" s="6" t="n"/>
      <c r="G768" s="6" t="n"/>
      <c r="H768" s="6" t="n"/>
      <c r="I768" s="6" t="n"/>
      <c r="J768" s="6" t="n"/>
      <c r="K768" s="6" t="n"/>
      <c r="L768" s="6" t="n"/>
      <c r="M768" s="6" t="n"/>
    </row>
    <row r="769" ht="15.75" customHeight="1" s="1411">
      <c r="A769" s="6" t="n"/>
      <c r="B769" s="6" t="n"/>
      <c r="C769" s="6" t="n"/>
      <c r="D769" s="6" t="n"/>
      <c r="E769" s="6" t="n"/>
      <c r="F769" s="6" t="n"/>
      <c r="G769" s="6" t="n"/>
      <c r="H769" s="6" t="n"/>
      <c r="I769" s="6" t="n"/>
      <c r="J769" s="6" t="n"/>
      <c r="K769" s="6" t="n"/>
      <c r="L769" s="6" t="n"/>
      <c r="M769" s="6" t="n"/>
    </row>
    <row r="770" ht="15.75" customHeight="1" s="1411">
      <c r="A770" s="6" t="n"/>
      <c r="B770" s="6" t="n"/>
      <c r="C770" s="6" t="n"/>
      <c r="D770" s="6" t="n"/>
      <c r="E770" s="6" t="n"/>
      <c r="F770" s="6" t="n"/>
      <c r="G770" s="6" t="n"/>
      <c r="H770" s="6" t="n"/>
      <c r="I770" s="6" t="n"/>
      <c r="J770" s="6" t="n"/>
      <c r="K770" s="6" t="n"/>
      <c r="L770" s="6" t="n"/>
      <c r="M770" s="6" t="n"/>
    </row>
    <row r="771" ht="15.75" customHeight="1" s="1411">
      <c r="A771" s="6" t="n"/>
      <c r="B771" s="6" t="n"/>
      <c r="C771" s="6" t="n"/>
      <c r="D771" s="6" t="n"/>
      <c r="E771" s="6" t="n"/>
      <c r="F771" s="6" t="n"/>
      <c r="G771" s="6" t="n"/>
      <c r="H771" s="6" t="n"/>
      <c r="I771" s="6" t="n"/>
      <c r="J771" s="6" t="n"/>
      <c r="K771" s="6" t="n"/>
      <c r="L771" s="6" t="n"/>
      <c r="M771" s="6" t="n"/>
    </row>
    <row r="772" ht="15.75" customHeight="1" s="1411">
      <c r="A772" s="6" t="n"/>
      <c r="B772" s="6" t="n"/>
      <c r="C772" s="6" t="n"/>
      <c r="D772" s="6" t="n"/>
      <c r="E772" s="6" t="n"/>
      <c r="F772" s="6" t="n"/>
      <c r="G772" s="6" t="n"/>
      <c r="H772" s="6" t="n"/>
      <c r="I772" s="6" t="n"/>
      <c r="J772" s="6" t="n"/>
      <c r="K772" s="6" t="n"/>
      <c r="L772" s="6" t="n"/>
      <c r="M772" s="6" t="n"/>
    </row>
    <row r="773" ht="15.75" customHeight="1" s="1411">
      <c r="A773" s="6" t="n"/>
      <c r="B773" s="6" t="n"/>
      <c r="C773" s="6" t="n"/>
      <c r="D773" s="6" t="n"/>
      <c r="E773" s="6" t="n"/>
      <c r="F773" s="6" t="n"/>
      <c r="G773" s="6" t="n"/>
      <c r="H773" s="6" t="n"/>
      <c r="I773" s="6" t="n"/>
      <c r="J773" s="6" t="n"/>
      <c r="K773" s="6" t="n"/>
      <c r="L773" s="6" t="n"/>
      <c r="M773" s="6" t="n"/>
    </row>
    <row r="774" ht="15.75" customHeight="1" s="1411">
      <c r="A774" s="6" t="n"/>
      <c r="B774" s="6" t="n"/>
      <c r="C774" s="6" t="n"/>
      <c r="D774" s="6" t="n"/>
      <c r="E774" s="6" t="n"/>
      <c r="F774" s="6" t="n"/>
      <c r="G774" s="6" t="n"/>
      <c r="H774" s="6" t="n"/>
      <c r="I774" s="6" t="n"/>
      <c r="J774" s="6" t="n"/>
      <c r="K774" s="6" t="n"/>
      <c r="L774" s="6" t="n"/>
      <c r="M774" s="6" t="n"/>
    </row>
    <row r="775" ht="15.75" customHeight="1" s="1411">
      <c r="A775" s="6" t="n"/>
      <c r="B775" s="6" t="n"/>
      <c r="C775" s="6" t="n"/>
      <c r="D775" s="6" t="n"/>
      <c r="E775" s="6" t="n"/>
      <c r="F775" s="6" t="n"/>
      <c r="G775" s="6" t="n"/>
      <c r="H775" s="6" t="n"/>
      <c r="I775" s="6" t="n"/>
      <c r="J775" s="6" t="n"/>
      <c r="K775" s="6" t="n"/>
      <c r="L775" s="6" t="n"/>
      <c r="M775" s="6" t="n"/>
    </row>
    <row r="776" ht="15.75" customHeight="1" s="1411">
      <c r="A776" s="6" t="n"/>
      <c r="B776" s="6" t="n"/>
      <c r="C776" s="6" t="n"/>
      <c r="D776" s="6" t="n"/>
      <c r="E776" s="6" t="n"/>
      <c r="F776" s="6" t="n"/>
      <c r="G776" s="6" t="n"/>
      <c r="H776" s="6" t="n"/>
      <c r="I776" s="6" t="n"/>
      <c r="J776" s="6" t="n"/>
      <c r="K776" s="6" t="n"/>
      <c r="L776" s="6" t="n"/>
      <c r="M776" s="6" t="n"/>
    </row>
    <row r="777" ht="15.75" customHeight="1" s="1411">
      <c r="A777" s="6" t="n"/>
      <c r="B777" s="6" t="n"/>
      <c r="C777" s="6" t="n"/>
      <c r="D777" s="6" t="n"/>
      <c r="E777" s="6" t="n"/>
      <c r="F777" s="6" t="n"/>
      <c r="G777" s="6" t="n"/>
      <c r="H777" s="6" t="n"/>
      <c r="I777" s="6" t="n"/>
      <c r="J777" s="6" t="n"/>
      <c r="K777" s="6" t="n"/>
      <c r="L777" s="6" t="n"/>
      <c r="M777" s="6" t="n"/>
    </row>
    <row r="778" ht="15.75" customHeight="1" s="1411">
      <c r="A778" s="6" t="n"/>
      <c r="B778" s="6" t="n"/>
      <c r="C778" s="6" t="n"/>
      <c r="D778" s="6" t="n"/>
      <c r="E778" s="6" t="n"/>
      <c r="F778" s="6" t="n"/>
      <c r="G778" s="6" t="n"/>
      <c r="H778" s="6" t="n"/>
      <c r="I778" s="6" t="n"/>
      <c r="J778" s="6" t="n"/>
      <c r="K778" s="6" t="n"/>
      <c r="L778" s="6" t="n"/>
      <c r="M778" s="6" t="n"/>
    </row>
    <row r="779" ht="15.75" customHeight="1" s="1411">
      <c r="A779" s="6" t="n"/>
      <c r="B779" s="6" t="n"/>
      <c r="C779" s="6" t="n"/>
      <c r="D779" s="6" t="n"/>
      <c r="E779" s="6" t="n"/>
      <c r="F779" s="6" t="n"/>
      <c r="G779" s="6" t="n"/>
      <c r="H779" s="6" t="n"/>
      <c r="I779" s="6" t="n"/>
      <c r="J779" s="6" t="n"/>
      <c r="K779" s="6" t="n"/>
      <c r="L779" s="6" t="n"/>
      <c r="M779" s="6" t="n"/>
    </row>
    <row r="780" ht="15.75" customHeight="1" s="1411">
      <c r="A780" s="6" t="n"/>
      <c r="B780" s="6" t="n"/>
      <c r="C780" s="6" t="n"/>
      <c r="D780" s="6" t="n"/>
      <c r="E780" s="6" t="n"/>
      <c r="F780" s="6" t="n"/>
      <c r="G780" s="6" t="n"/>
      <c r="H780" s="6" t="n"/>
      <c r="I780" s="6" t="n"/>
      <c r="J780" s="6" t="n"/>
      <c r="K780" s="6" t="n"/>
      <c r="L780" s="6" t="n"/>
      <c r="M780" s="6" t="n"/>
    </row>
    <row r="781" ht="15.75" customHeight="1" s="1411">
      <c r="A781" s="6" t="n"/>
      <c r="B781" s="6" t="n"/>
      <c r="C781" s="6" t="n"/>
      <c r="D781" s="6" t="n"/>
      <c r="E781" s="6" t="n"/>
      <c r="F781" s="6" t="n"/>
      <c r="G781" s="6" t="n"/>
      <c r="H781" s="6" t="n"/>
      <c r="I781" s="6" t="n"/>
      <c r="J781" s="6" t="n"/>
      <c r="K781" s="6" t="n"/>
      <c r="L781" s="6" t="n"/>
      <c r="M781" s="6" t="n"/>
    </row>
    <row r="782" ht="15.75" customHeight="1" s="1411">
      <c r="A782" s="6" t="n"/>
      <c r="B782" s="6" t="n"/>
      <c r="C782" s="6" t="n"/>
      <c r="D782" s="6" t="n"/>
      <c r="E782" s="6" t="n"/>
      <c r="F782" s="6" t="n"/>
      <c r="G782" s="6" t="n"/>
      <c r="H782" s="6" t="n"/>
      <c r="I782" s="6" t="n"/>
      <c r="J782" s="6" t="n"/>
      <c r="K782" s="6" t="n"/>
      <c r="L782" s="6" t="n"/>
      <c r="M782" s="6" t="n"/>
    </row>
    <row r="783" ht="15.75" customHeight="1" s="1411">
      <c r="A783" s="6" t="n"/>
      <c r="B783" s="6" t="n"/>
      <c r="C783" s="6" t="n"/>
      <c r="D783" s="6" t="n"/>
      <c r="E783" s="6" t="n"/>
      <c r="F783" s="6" t="n"/>
      <c r="G783" s="6" t="n"/>
      <c r="H783" s="6" t="n"/>
      <c r="I783" s="6" t="n"/>
      <c r="J783" s="6" t="n"/>
      <c r="K783" s="6" t="n"/>
      <c r="L783" s="6" t="n"/>
      <c r="M783" s="6" t="n"/>
    </row>
    <row r="784" ht="15.75" customHeight="1" s="1411">
      <c r="A784" s="6" t="n"/>
      <c r="B784" s="6" t="n"/>
      <c r="C784" s="6" t="n"/>
      <c r="D784" s="6" t="n"/>
      <c r="E784" s="6" t="n"/>
      <c r="F784" s="6" t="n"/>
      <c r="G784" s="6" t="n"/>
      <c r="H784" s="6" t="n"/>
      <c r="I784" s="6" t="n"/>
      <c r="J784" s="6" t="n"/>
      <c r="K784" s="6" t="n"/>
      <c r="L784" s="6" t="n"/>
      <c r="M784" s="6" t="n"/>
    </row>
    <row r="785" ht="15.75" customHeight="1" s="1411">
      <c r="A785" s="6" t="n"/>
      <c r="B785" s="6" t="n"/>
      <c r="C785" s="6" t="n"/>
      <c r="D785" s="6" t="n"/>
      <c r="E785" s="6" t="n"/>
      <c r="F785" s="6" t="n"/>
      <c r="G785" s="6" t="n"/>
      <c r="H785" s="6" t="n"/>
      <c r="I785" s="6" t="n"/>
      <c r="J785" s="6" t="n"/>
      <c r="K785" s="6" t="n"/>
      <c r="L785" s="6" t="n"/>
      <c r="M785" s="6" t="n"/>
    </row>
    <row r="786" ht="15.75" customHeight="1" s="1411">
      <c r="A786" s="6" t="n"/>
      <c r="B786" s="6" t="n"/>
      <c r="C786" s="6" t="n"/>
      <c r="D786" s="6" t="n"/>
      <c r="E786" s="6" t="n"/>
      <c r="F786" s="6" t="n"/>
      <c r="G786" s="6" t="n"/>
      <c r="H786" s="6" t="n"/>
      <c r="I786" s="6" t="n"/>
      <c r="J786" s="6" t="n"/>
      <c r="K786" s="6" t="n"/>
      <c r="L786" s="6" t="n"/>
      <c r="M786" s="6" t="n"/>
    </row>
    <row r="787" ht="15.75" customHeight="1" s="1411">
      <c r="A787" s="6" t="n"/>
      <c r="B787" s="6" t="n"/>
      <c r="C787" s="6" t="n"/>
      <c r="D787" s="6" t="n"/>
      <c r="E787" s="6" t="n"/>
      <c r="F787" s="6" t="n"/>
      <c r="G787" s="6" t="n"/>
      <c r="H787" s="6" t="n"/>
      <c r="I787" s="6" t="n"/>
      <c r="J787" s="6" t="n"/>
      <c r="K787" s="6" t="n"/>
      <c r="L787" s="6" t="n"/>
      <c r="M787" s="6" t="n"/>
    </row>
    <row r="788" ht="15.75" customHeight="1" s="1411">
      <c r="A788" s="6" t="n"/>
      <c r="B788" s="6" t="n"/>
      <c r="C788" s="6" t="n"/>
      <c r="D788" s="6" t="n"/>
      <c r="E788" s="6" t="n"/>
      <c r="F788" s="6" t="n"/>
      <c r="G788" s="6" t="n"/>
      <c r="H788" s="6" t="n"/>
      <c r="I788" s="6" t="n"/>
      <c r="J788" s="6" t="n"/>
      <c r="K788" s="6" t="n"/>
      <c r="L788" s="6" t="n"/>
      <c r="M788" s="6" t="n"/>
    </row>
    <row r="789" ht="15.75" customHeight="1" s="1411">
      <c r="A789" s="6" t="n"/>
      <c r="B789" s="6" t="n"/>
      <c r="C789" s="6" t="n"/>
      <c r="D789" s="6" t="n"/>
      <c r="E789" s="6" t="n"/>
      <c r="F789" s="6" t="n"/>
      <c r="G789" s="6" t="n"/>
      <c r="H789" s="6" t="n"/>
      <c r="I789" s="6" t="n"/>
      <c r="J789" s="6" t="n"/>
      <c r="K789" s="6" t="n"/>
      <c r="L789" s="6" t="n"/>
      <c r="M789" s="6" t="n"/>
    </row>
    <row r="790" ht="15.75" customHeight="1" s="1411">
      <c r="A790" s="6" t="n"/>
      <c r="B790" s="6" t="n"/>
      <c r="C790" s="6" t="n"/>
      <c r="D790" s="6" t="n"/>
      <c r="E790" s="6" t="n"/>
      <c r="F790" s="6" t="n"/>
      <c r="G790" s="6" t="n"/>
      <c r="H790" s="6" t="n"/>
      <c r="I790" s="6" t="n"/>
      <c r="J790" s="6" t="n"/>
      <c r="K790" s="6" t="n"/>
      <c r="L790" s="6" t="n"/>
      <c r="M790" s="6" t="n"/>
    </row>
    <row r="791" ht="15.75" customHeight="1" s="1411">
      <c r="A791" s="6" t="n"/>
      <c r="B791" s="6" t="n"/>
      <c r="C791" s="6" t="n"/>
      <c r="D791" s="6" t="n"/>
      <c r="E791" s="6" t="n"/>
      <c r="F791" s="6" t="n"/>
      <c r="G791" s="6" t="n"/>
      <c r="H791" s="6" t="n"/>
      <c r="I791" s="6" t="n"/>
      <c r="J791" s="6" t="n"/>
      <c r="K791" s="6" t="n"/>
      <c r="L791" s="6" t="n"/>
      <c r="M791" s="6" t="n"/>
    </row>
    <row r="792" ht="15.75" customHeight="1" s="1411">
      <c r="A792" s="6" t="n"/>
      <c r="B792" s="6" t="n"/>
      <c r="C792" s="6" t="n"/>
      <c r="D792" s="6" t="n"/>
      <c r="E792" s="6" t="n"/>
      <c r="F792" s="6" t="n"/>
      <c r="G792" s="6" t="n"/>
      <c r="H792" s="6" t="n"/>
      <c r="I792" s="6" t="n"/>
      <c r="J792" s="6" t="n"/>
      <c r="K792" s="6" t="n"/>
      <c r="L792" s="6" t="n"/>
      <c r="M792" s="6" t="n"/>
    </row>
    <row r="793" ht="15.75" customHeight="1" s="1411">
      <c r="A793" s="6" t="n"/>
      <c r="B793" s="6" t="n"/>
      <c r="C793" s="6" t="n"/>
      <c r="D793" s="6" t="n"/>
      <c r="E793" s="6" t="n"/>
      <c r="F793" s="6" t="n"/>
      <c r="G793" s="6" t="n"/>
      <c r="H793" s="6" t="n"/>
      <c r="I793" s="6" t="n"/>
      <c r="J793" s="6" t="n"/>
      <c r="K793" s="6" t="n"/>
      <c r="L793" s="6" t="n"/>
      <c r="M793" s="6" t="n"/>
    </row>
    <row r="794" ht="15.75" customHeight="1" s="1411">
      <c r="A794" s="6" t="n"/>
      <c r="B794" s="6" t="n"/>
      <c r="C794" s="6" t="n"/>
      <c r="D794" s="6" t="n"/>
      <c r="E794" s="6" t="n"/>
      <c r="F794" s="6" t="n"/>
      <c r="G794" s="6" t="n"/>
      <c r="H794" s="6" t="n"/>
      <c r="I794" s="6" t="n"/>
      <c r="J794" s="6" t="n"/>
      <c r="K794" s="6" t="n"/>
      <c r="L794" s="6" t="n"/>
      <c r="M794" s="6" t="n"/>
    </row>
    <row r="795" ht="15.75" customHeight="1" s="1411">
      <c r="A795" s="6" t="n"/>
      <c r="B795" s="6" t="n"/>
      <c r="C795" s="6" t="n"/>
      <c r="D795" s="6" t="n"/>
      <c r="E795" s="6" t="n"/>
      <c r="F795" s="6" t="n"/>
      <c r="G795" s="6" t="n"/>
      <c r="H795" s="6" t="n"/>
      <c r="I795" s="6" t="n"/>
      <c r="J795" s="6" t="n"/>
      <c r="K795" s="6" t="n"/>
      <c r="L795" s="6" t="n"/>
      <c r="M795" s="6" t="n"/>
    </row>
    <row r="796" ht="15.75" customHeight="1" s="1411">
      <c r="A796" s="6" t="n"/>
      <c r="B796" s="6" t="n"/>
      <c r="C796" s="6" t="n"/>
      <c r="D796" s="6" t="n"/>
      <c r="E796" s="6" t="n"/>
      <c r="F796" s="6" t="n"/>
      <c r="G796" s="6" t="n"/>
      <c r="H796" s="6" t="n"/>
      <c r="I796" s="6" t="n"/>
      <c r="J796" s="6" t="n"/>
      <c r="K796" s="6" t="n"/>
      <c r="L796" s="6" t="n"/>
      <c r="M796" s="6" t="n"/>
    </row>
    <row r="797" ht="15.75" customHeight="1" s="1411">
      <c r="A797" s="6" t="n"/>
      <c r="B797" s="6" t="n"/>
      <c r="C797" s="6" t="n"/>
      <c r="D797" s="6" t="n"/>
      <c r="E797" s="6" t="n"/>
      <c r="F797" s="6" t="n"/>
      <c r="G797" s="6" t="n"/>
      <c r="H797" s="6" t="n"/>
      <c r="I797" s="6" t="n"/>
      <c r="J797" s="6" t="n"/>
      <c r="K797" s="6" t="n"/>
      <c r="L797" s="6" t="n"/>
      <c r="M797" s="6" t="n"/>
    </row>
    <row r="798" ht="15.75" customHeight="1" s="1411">
      <c r="A798" s="6" t="n"/>
      <c r="B798" s="6" t="n"/>
      <c r="C798" s="6" t="n"/>
      <c r="D798" s="6" t="n"/>
      <c r="E798" s="6" t="n"/>
      <c r="F798" s="6" t="n"/>
      <c r="G798" s="6" t="n"/>
      <c r="H798" s="6" t="n"/>
      <c r="I798" s="6" t="n"/>
      <c r="J798" s="6" t="n"/>
      <c r="K798" s="6" t="n"/>
      <c r="L798" s="6" t="n"/>
      <c r="M798" s="6" t="n"/>
    </row>
    <row r="799" ht="15.75" customHeight="1" s="1411">
      <c r="A799" s="6" t="n"/>
      <c r="B799" s="6" t="n"/>
      <c r="C799" s="6" t="n"/>
      <c r="D799" s="6" t="n"/>
      <c r="E799" s="6" t="n"/>
      <c r="F799" s="6" t="n"/>
      <c r="G799" s="6" t="n"/>
      <c r="H799" s="6" t="n"/>
      <c r="I799" s="6" t="n"/>
      <c r="J799" s="6" t="n"/>
      <c r="K799" s="6" t="n"/>
      <c r="L799" s="6" t="n"/>
      <c r="M799" s="6" t="n"/>
    </row>
    <row r="800" ht="15.75" customHeight="1" s="1411">
      <c r="A800" s="6" t="n"/>
      <c r="B800" s="6" t="n"/>
      <c r="C800" s="6" t="n"/>
      <c r="D800" s="6" t="n"/>
      <c r="E800" s="6" t="n"/>
      <c r="F800" s="6" t="n"/>
      <c r="G800" s="6" t="n"/>
      <c r="H800" s="6" t="n"/>
      <c r="I800" s="6" t="n"/>
      <c r="J800" s="6" t="n"/>
      <c r="K800" s="6" t="n"/>
      <c r="L800" s="6" t="n"/>
      <c r="M800" s="6" t="n"/>
    </row>
    <row r="801" ht="15.75" customHeight="1" s="1411">
      <c r="A801" s="6" t="n"/>
      <c r="B801" s="6" t="n"/>
      <c r="C801" s="6" t="n"/>
      <c r="D801" s="6" t="n"/>
      <c r="E801" s="6" t="n"/>
      <c r="F801" s="6" t="n"/>
      <c r="G801" s="6" t="n"/>
      <c r="H801" s="6" t="n"/>
      <c r="I801" s="6" t="n"/>
      <c r="J801" s="6" t="n"/>
      <c r="K801" s="6" t="n"/>
      <c r="L801" s="6" t="n"/>
      <c r="M801" s="6" t="n"/>
    </row>
    <row r="802" ht="15.75" customHeight="1" s="1411">
      <c r="A802" s="6" t="n"/>
      <c r="B802" s="6" t="n"/>
      <c r="C802" s="6" t="n"/>
      <c r="D802" s="6" t="n"/>
      <c r="E802" s="6" t="n"/>
      <c r="F802" s="6" t="n"/>
      <c r="G802" s="6" t="n"/>
      <c r="H802" s="6" t="n"/>
      <c r="I802" s="6" t="n"/>
      <c r="J802" s="6" t="n"/>
      <c r="K802" s="6" t="n"/>
      <c r="L802" s="6" t="n"/>
      <c r="M802" s="6" t="n"/>
    </row>
    <row r="803" ht="15.75" customHeight="1" s="1411">
      <c r="A803" s="6" t="n"/>
      <c r="B803" s="6" t="n"/>
      <c r="C803" s="6" t="n"/>
      <c r="D803" s="6" t="n"/>
      <c r="E803" s="6" t="n"/>
      <c r="F803" s="6" t="n"/>
      <c r="G803" s="6" t="n"/>
      <c r="H803" s="6" t="n"/>
      <c r="I803" s="6" t="n"/>
      <c r="J803" s="6" t="n"/>
      <c r="K803" s="6" t="n"/>
      <c r="L803" s="6" t="n"/>
      <c r="M803" s="6" t="n"/>
    </row>
    <row r="804" ht="15.75" customHeight="1" s="1411">
      <c r="A804" s="6" t="n"/>
      <c r="B804" s="6" t="n"/>
      <c r="C804" s="6" t="n"/>
      <c r="D804" s="6" t="n"/>
      <c r="E804" s="6" t="n"/>
      <c r="F804" s="6" t="n"/>
      <c r="G804" s="6" t="n"/>
      <c r="H804" s="6" t="n"/>
      <c r="I804" s="6" t="n"/>
      <c r="J804" s="6" t="n"/>
      <c r="K804" s="6" t="n"/>
      <c r="L804" s="6" t="n"/>
      <c r="M804" s="6" t="n"/>
    </row>
    <row r="805" ht="15.75" customHeight="1" s="1411">
      <c r="A805" s="6" t="n"/>
      <c r="B805" s="6" t="n"/>
      <c r="C805" s="6" t="n"/>
      <c r="D805" s="6" t="n"/>
      <c r="E805" s="6" t="n"/>
      <c r="F805" s="6" t="n"/>
      <c r="G805" s="6" t="n"/>
      <c r="H805" s="6" t="n"/>
      <c r="I805" s="6" t="n"/>
      <c r="J805" s="6" t="n"/>
      <c r="K805" s="6" t="n"/>
      <c r="L805" s="6" t="n"/>
      <c r="M805" s="6" t="n"/>
    </row>
    <row r="806" ht="15.75" customHeight="1" s="1411">
      <c r="A806" s="6" t="n"/>
      <c r="B806" s="6" t="n"/>
      <c r="C806" s="6" t="n"/>
      <c r="D806" s="6" t="n"/>
      <c r="E806" s="6" t="n"/>
      <c r="F806" s="6" t="n"/>
      <c r="G806" s="6" t="n"/>
      <c r="H806" s="6" t="n"/>
      <c r="I806" s="6" t="n"/>
      <c r="J806" s="6" t="n"/>
      <c r="K806" s="6" t="n"/>
      <c r="L806" s="6" t="n"/>
      <c r="M806" s="6" t="n"/>
    </row>
    <row r="807" ht="15.75" customHeight="1" s="1411">
      <c r="A807" s="6" t="n"/>
      <c r="B807" s="6" t="n"/>
      <c r="C807" s="6" t="n"/>
      <c r="D807" s="6" t="n"/>
      <c r="E807" s="6" t="n"/>
      <c r="F807" s="6" t="n"/>
      <c r="G807" s="6" t="n"/>
      <c r="H807" s="6" t="n"/>
      <c r="I807" s="6" t="n"/>
      <c r="J807" s="6" t="n"/>
      <c r="K807" s="6" t="n"/>
      <c r="L807" s="6" t="n"/>
      <c r="M807" s="6" t="n"/>
    </row>
    <row r="808" ht="15.75" customHeight="1" s="1411">
      <c r="A808" s="6" t="n"/>
      <c r="B808" s="6" t="n"/>
      <c r="C808" s="6" t="n"/>
      <c r="D808" s="6" t="n"/>
      <c r="E808" s="6" t="n"/>
      <c r="F808" s="6" t="n"/>
      <c r="G808" s="6" t="n"/>
      <c r="H808" s="6" t="n"/>
      <c r="I808" s="6" t="n"/>
      <c r="J808" s="6" t="n"/>
      <c r="K808" s="6" t="n"/>
      <c r="L808" s="6" t="n"/>
      <c r="M808" s="6" t="n"/>
    </row>
    <row r="809" ht="15.75" customHeight="1" s="1411">
      <c r="A809" s="6" t="n"/>
      <c r="B809" s="6" t="n"/>
      <c r="C809" s="6" t="n"/>
      <c r="D809" s="6" t="n"/>
      <c r="E809" s="6" t="n"/>
      <c r="F809" s="6" t="n"/>
      <c r="G809" s="6" t="n"/>
      <c r="H809" s="6" t="n"/>
      <c r="I809" s="6" t="n"/>
      <c r="J809" s="6" t="n"/>
      <c r="K809" s="6" t="n"/>
      <c r="L809" s="6" t="n"/>
      <c r="M809" s="6" t="n"/>
    </row>
    <row r="810" ht="15.75" customHeight="1" s="1411">
      <c r="A810" s="6" t="n"/>
      <c r="B810" s="6" t="n"/>
      <c r="C810" s="6" t="n"/>
      <c r="D810" s="6" t="n"/>
      <c r="E810" s="6" t="n"/>
      <c r="F810" s="6" t="n"/>
      <c r="G810" s="6" t="n"/>
      <c r="H810" s="6" t="n"/>
      <c r="I810" s="6" t="n"/>
      <c r="J810" s="6" t="n"/>
      <c r="K810" s="6" t="n"/>
      <c r="L810" s="6" t="n"/>
      <c r="M810" s="6" t="n"/>
    </row>
    <row r="811" ht="15.75" customHeight="1" s="1411">
      <c r="A811" s="6" t="n"/>
      <c r="B811" s="6" t="n"/>
      <c r="C811" s="6" t="n"/>
      <c r="D811" s="6" t="n"/>
      <c r="E811" s="6" t="n"/>
      <c r="F811" s="6" t="n"/>
      <c r="G811" s="6" t="n"/>
      <c r="H811" s="6" t="n"/>
      <c r="I811" s="6" t="n"/>
      <c r="J811" s="6" t="n"/>
      <c r="K811" s="6" t="n"/>
      <c r="L811" s="6" t="n"/>
      <c r="M811" s="6" t="n"/>
    </row>
    <row r="812" ht="15.75" customHeight="1" s="1411">
      <c r="A812" s="6" t="n"/>
      <c r="B812" s="6" t="n"/>
      <c r="C812" s="6" t="n"/>
      <c r="D812" s="6" t="n"/>
      <c r="E812" s="6" t="n"/>
      <c r="F812" s="6" t="n"/>
      <c r="G812" s="6" t="n"/>
      <c r="H812" s="6" t="n"/>
      <c r="I812" s="6" t="n"/>
      <c r="J812" s="6" t="n"/>
      <c r="K812" s="6" t="n"/>
      <c r="L812" s="6" t="n"/>
      <c r="M812" s="6" t="n"/>
    </row>
    <row r="813" ht="15.75" customHeight="1" s="1411">
      <c r="A813" s="6" t="n"/>
      <c r="B813" s="6" t="n"/>
      <c r="C813" s="6" t="n"/>
      <c r="D813" s="6" t="n"/>
      <c r="E813" s="6" t="n"/>
      <c r="F813" s="6" t="n"/>
      <c r="G813" s="6" t="n"/>
      <c r="H813" s="6" t="n"/>
      <c r="I813" s="6" t="n"/>
      <c r="J813" s="6" t="n"/>
      <c r="K813" s="6" t="n"/>
      <c r="L813" s="6" t="n"/>
      <c r="M813" s="6" t="n"/>
    </row>
    <row r="814" ht="15.75" customHeight="1" s="1411">
      <c r="A814" s="6" t="n"/>
      <c r="B814" s="6" t="n"/>
      <c r="C814" s="6" t="n"/>
      <c r="D814" s="6" t="n"/>
      <c r="E814" s="6" t="n"/>
      <c r="F814" s="6" t="n"/>
      <c r="G814" s="6" t="n"/>
      <c r="H814" s="6" t="n"/>
      <c r="I814" s="6" t="n"/>
      <c r="J814" s="6" t="n"/>
      <c r="K814" s="6" t="n"/>
      <c r="L814" s="6" t="n"/>
      <c r="M814" s="6" t="n"/>
    </row>
    <row r="815" ht="15.75" customHeight="1" s="1411">
      <c r="A815" s="6" t="n"/>
      <c r="B815" s="6" t="n"/>
      <c r="C815" s="6" t="n"/>
      <c r="D815" s="6" t="n"/>
      <c r="E815" s="6" t="n"/>
      <c r="F815" s="6" t="n"/>
      <c r="G815" s="6" t="n"/>
      <c r="H815" s="6" t="n"/>
      <c r="I815" s="6" t="n"/>
      <c r="J815" s="6" t="n"/>
      <c r="K815" s="6" t="n"/>
      <c r="L815" s="6" t="n"/>
      <c r="M815" s="6" t="n"/>
    </row>
    <row r="816" ht="15.75" customHeight="1" s="1411">
      <c r="A816" s="6" t="n"/>
      <c r="B816" s="6" t="n"/>
      <c r="C816" s="6" t="n"/>
      <c r="D816" s="6" t="n"/>
      <c r="E816" s="6" t="n"/>
      <c r="F816" s="6" t="n"/>
      <c r="G816" s="6" t="n"/>
      <c r="H816" s="6" t="n"/>
      <c r="I816" s="6" t="n"/>
      <c r="J816" s="6" t="n"/>
      <c r="K816" s="6" t="n"/>
      <c r="L816" s="6" t="n"/>
      <c r="M816" s="6" t="n"/>
    </row>
    <row r="817" ht="15.75" customHeight="1" s="1411">
      <c r="A817" s="6" t="n"/>
      <c r="B817" s="6" t="n"/>
      <c r="C817" s="6" t="n"/>
      <c r="D817" s="6" t="n"/>
      <c r="E817" s="6" t="n"/>
      <c r="F817" s="6" t="n"/>
      <c r="G817" s="6" t="n"/>
      <c r="H817" s="6" t="n"/>
      <c r="I817" s="6" t="n"/>
      <c r="J817" s="6" t="n"/>
      <c r="K817" s="6" t="n"/>
      <c r="L817" s="6" t="n"/>
      <c r="M817" s="6" t="n"/>
    </row>
    <row r="818" ht="15.75" customHeight="1" s="1411">
      <c r="A818" s="6" t="n"/>
      <c r="B818" s="6" t="n"/>
      <c r="C818" s="6" t="n"/>
      <c r="D818" s="6" t="n"/>
      <c r="E818" s="6" t="n"/>
      <c r="F818" s="6" t="n"/>
      <c r="G818" s="6" t="n"/>
      <c r="H818" s="6" t="n"/>
      <c r="I818" s="6" t="n"/>
      <c r="J818" s="6" t="n"/>
      <c r="K818" s="6" t="n"/>
      <c r="L818" s="6" t="n"/>
      <c r="M818" s="6" t="n"/>
    </row>
    <row r="819" ht="15.75" customHeight="1" s="1411">
      <c r="A819" s="6" t="n"/>
      <c r="B819" s="6" t="n"/>
      <c r="C819" s="6" t="n"/>
      <c r="D819" s="6" t="n"/>
      <c r="E819" s="6" t="n"/>
      <c r="F819" s="6" t="n"/>
      <c r="G819" s="6" t="n"/>
      <c r="H819" s="6" t="n"/>
      <c r="I819" s="6" t="n"/>
      <c r="J819" s="6" t="n"/>
      <c r="K819" s="6" t="n"/>
      <c r="L819" s="6" t="n"/>
      <c r="M819" s="6" t="n"/>
    </row>
    <row r="820" ht="15.75" customHeight="1" s="1411">
      <c r="A820" s="6" t="n"/>
      <c r="B820" s="6" t="n"/>
      <c r="C820" s="6" t="n"/>
      <c r="D820" s="6" t="n"/>
      <c r="E820" s="6" t="n"/>
      <c r="F820" s="6" t="n"/>
      <c r="G820" s="6" t="n"/>
      <c r="H820" s="6" t="n"/>
      <c r="I820" s="6" t="n"/>
      <c r="J820" s="6" t="n"/>
      <c r="K820" s="6" t="n"/>
      <c r="L820" s="6" t="n"/>
      <c r="M820" s="6" t="n"/>
    </row>
    <row r="821" ht="15.75" customHeight="1" s="1411">
      <c r="A821" s="6" t="n"/>
      <c r="B821" s="6" t="n"/>
      <c r="C821" s="6" t="n"/>
      <c r="D821" s="6" t="n"/>
      <c r="E821" s="6" t="n"/>
      <c r="F821" s="6" t="n"/>
      <c r="G821" s="6" t="n"/>
      <c r="H821" s="6" t="n"/>
      <c r="I821" s="6" t="n"/>
      <c r="J821" s="6" t="n"/>
      <c r="K821" s="6" t="n"/>
      <c r="L821" s="6" t="n"/>
      <c r="M821" s="6" t="n"/>
    </row>
    <row r="822" ht="15.75" customHeight="1" s="1411">
      <c r="A822" s="6" t="n"/>
      <c r="B822" s="6" t="n"/>
      <c r="C822" s="6" t="n"/>
      <c r="D822" s="6" t="n"/>
      <c r="E822" s="6" t="n"/>
      <c r="F822" s="6" t="n"/>
      <c r="G822" s="6" t="n"/>
      <c r="H822" s="6" t="n"/>
      <c r="I822" s="6" t="n"/>
      <c r="J822" s="6" t="n"/>
      <c r="K822" s="6" t="n"/>
      <c r="L822" s="6" t="n"/>
      <c r="M822" s="6" t="n"/>
    </row>
    <row r="823" ht="15.75" customHeight="1" s="1411">
      <c r="A823" s="6" t="n"/>
      <c r="B823" s="6" t="n"/>
      <c r="C823" s="6" t="n"/>
      <c r="D823" s="6" t="n"/>
      <c r="E823" s="6" t="n"/>
      <c r="F823" s="6" t="n"/>
      <c r="G823" s="6" t="n"/>
      <c r="H823" s="6" t="n"/>
      <c r="I823" s="6" t="n"/>
      <c r="J823" s="6" t="n"/>
      <c r="K823" s="6" t="n"/>
      <c r="L823" s="6" t="n"/>
      <c r="M823" s="6" t="n"/>
    </row>
    <row r="824" ht="15.75" customHeight="1" s="1411">
      <c r="A824" s="6" t="n"/>
      <c r="B824" s="6" t="n"/>
      <c r="C824" s="6" t="n"/>
      <c r="D824" s="6" t="n"/>
      <c r="E824" s="6" t="n"/>
      <c r="F824" s="6" t="n"/>
      <c r="G824" s="6" t="n"/>
      <c r="H824" s="6" t="n"/>
      <c r="I824" s="6" t="n"/>
      <c r="J824" s="6" t="n"/>
      <c r="K824" s="6" t="n"/>
      <c r="L824" s="6" t="n"/>
      <c r="M824" s="6" t="n"/>
    </row>
    <row r="825" ht="15.75" customHeight="1" s="1411">
      <c r="A825" s="6" t="n"/>
      <c r="B825" s="6" t="n"/>
      <c r="C825" s="6" t="n"/>
      <c r="D825" s="6" t="n"/>
      <c r="E825" s="6" t="n"/>
      <c r="F825" s="6" t="n"/>
      <c r="G825" s="6" t="n"/>
      <c r="H825" s="6" t="n"/>
      <c r="I825" s="6" t="n"/>
      <c r="J825" s="6" t="n"/>
      <c r="K825" s="6" t="n"/>
      <c r="L825" s="6" t="n"/>
      <c r="M825" s="6" t="n"/>
    </row>
    <row r="826" ht="15.75" customHeight="1" s="1411">
      <c r="A826" s="6" t="n"/>
      <c r="B826" s="6" t="n"/>
      <c r="C826" s="6" t="n"/>
      <c r="D826" s="6" t="n"/>
      <c r="E826" s="6" t="n"/>
      <c r="F826" s="6" t="n"/>
      <c r="G826" s="6" t="n"/>
      <c r="H826" s="6" t="n"/>
      <c r="I826" s="6" t="n"/>
      <c r="J826" s="6" t="n"/>
      <c r="K826" s="6" t="n"/>
      <c r="L826" s="6" t="n"/>
      <c r="M826" s="6" t="n"/>
    </row>
    <row r="827" ht="15.75" customHeight="1" s="1411">
      <c r="A827" s="6" t="n"/>
      <c r="B827" s="6" t="n"/>
      <c r="C827" s="6" t="n"/>
      <c r="D827" s="6" t="n"/>
      <c r="E827" s="6" t="n"/>
      <c r="F827" s="6" t="n"/>
      <c r="G827" s="6" t="n"/>
      <c r="H827" s="6" t="n"/>
      <c r="I827" s="6" t="n"/>
      <c r="J827" s="6" t="n"/>
      <c r="K827" s="6" t="n"/>
      <c r="L827" s="6" t="n"/>
      <c r="M827" s="6" t="n"/>
    </row>
    <row r="828" ht="15.75" customHeight="1" s="1411">
      <c r="A828" s="6" t="n"/>
      <c r="B828" s="6" t="n"/>
      <c r="C828" s="6" t="n"/>
      <c r="D828" s="6" t="n"/>
      <c r="E828" s="6" t="n"/>
      <c r="F828" s="6" t="n"/>
      <c r="G828" s="6" t="n"/>
      <c r="H828" s="6" t="n"/>
      <c r="I828" s="6" t="n"/>
      <c r="J828" s="6" t="n"/>
      <c r="K828" s="6" t="n"/>
      <c r="L828" s="6" t="n"/>
      <c r="M828" s="6" t="n"/>
    </row>
    <row r="829" ht="15.75" customHeight="1" s="1411">
      <c r="A829" s="6" t="n"/>
      <c r="B829" s="6" t="n"/>
      <c r="C829" s="6" t="n"/>
      <c r="D829" s="6" t="n"/>
      <c r="E829" s="6" t="n"/>
      <c r="F829" s="6" t="n"/>
      <c r="G829" s="6" t="n"/>
      <c r="H829" s="6" t="n"/>
      <c r="I829" s="6" t="n"/>
      <c r="J829" s="6" t="n"/>
      <c r="K829" s="6" t="n"/>
      <c r="L829" s="6" t="n"/>
      <c r="M829" s="6" t="n"/>
    </row>
    <row r="830" ht="15.75" customHeight="1" s="1411">
      <c r="A830" s="6" t="n"/>
      <c r="B830" s="6" t="n"/>
      <c r="C830" s="6" t="n"/>
      <c r="D830" s="6" t="n"/>
      <c r="E830" s="6" t="n"/>
      <c r="F830" s="6" t="n"/>
      <c r="G830" s="6" t="n"/>
      <c r="H830" s="6" t="n"/>
      <c r="I830" s="6" t="n"/>
      <c r="J830" s="6" t="n"/>
      <c r="K830" s="6" t="n"/>
      <c r="L830" s="6" t="n"/>
      <c r="M830" s="6" t="n"/>
    </row>
    <row r="831" ht="15.75" customHeight="1" s="1411">
      <c r="A831" s="6" t="n"/>
      <c r="B831" s="6" t="n"/>
      <c r="C831" s="6" t="n"/>
      <c r="D831" s="6" t="n"/>
      <c r="E831" s="6" t="n"/>
      <c r="F831" s="6" t="n"/>
      <c r="G831" s="6" t="n"/>
      <c r="H831" s="6" t="n"/>
      <c r="I831" s="6" t="n"/>
      <c r="J831" s="6" t="n"/>
      <c r="K831" s="6" t="n"/>
      <c r="L831" s="6" t="n"/>
      <c r="M831" s="6" t="n"/>
    </row>
    <row r="832" ht="15.75" customHeight="1" s="1411">
      <c r="A832" s="6" t="n"/>
      <c r="B832" s="6" t="n"/>
      <c r="C832" s="6" t="n"/>
      <c r="D832" s="6" t="n"/>
      <c r="E832" s="6" t="n"/>
      <c r="F832" s="6" t="n"/>
      <c r="G832" s="6" t="n"/>
      <c r="H832" s="6" t="n"/>
      <c r="I832" s="6" t="n"/>
      <c r="J832" s="6" t="n"/>
      <c r="K832" s="6" t="n"/>
      <c r="L832" s="6" t="n"/>
      <c r="M832" s="6" t="n"/>
    </row>
    <row r="833" ht="15.75" customHeight="1" s="1411">
      <c r="A833" s="6" t="n"/>
      <c r="B833" s="6" t="n"/>
      <c r="C833" s="6" t="n"/>
      <c r="D833" s="6" t="n"/>
      <c r="E833" s="6" t="n"/>
      <c r="F833" s="6" t="n"/>
      <c r="G833" s="6" t="n"/>
      <c r="H833" s="6" t="n"/>
      <c r="I833" s="6" t="n"/>
      <c r="J833" s="6" t="n"/>
      <c r="K833" s="6" t="n"/>
      <c r="L833" s="6" t="n"/>
      <c r="M833" s="6" t="n"/>
    </row>
    <row r="834" ht="15.75" customHeight="1" s="1411">
      <c r="A834" s="6" t="n"/>
      <c r="B834" s="6" t="n"/>
      <c r="C834" s="6" t="n"/>
      <c r="D834" s="6" t="n"/>
      <c r="E834" s="6" t="n"/>
      <c r="F834" s="6" t="n"/>
      <c r="G834" s="6" t="n"/>
      <c r="H834" s="6" t="n"/>
      <c r="I834" s="6" t="n"/>
      <c r="J834" s="6" t="n"/>
      <c r="K834" s="6" t="n"/>
      <c r="L834" s="6" t="n"/>
      <c r="M834" s="6" t="n"/>
    </row>
    <row r="835" ht="15.75" customHeight="1" s="1411">
      <c r="A835" s="6" t="n"/>
      <c r="B835" s="6" t="n"/>
      <c r="C835" s="6" t="n"/>
      <c r="D835" s="6" t="n"/>
      <c r="E835" s="6" t="n"/>
      <c r="F835" s="6" t="n"/>
      <c r="G835" s="6" t="n"/>
      <c r="H835" s="6" t="n"/>
      <c r="I835" s="6" t="n"/>
      <c r="J835" s="6" t="n"/>
      <c r="K835" s="6" t="n"/>
      <c r="L835" s="6" t="n"/>
      <c r="M835" s="6" t="n"/>
    </row>
    <row r="836" ht="15.75" customHeight="1" s="1411">
      <c r="A836" s="6" t="n"/>
      <c r="B836" s="6" t="n"/>
      <c r="C836" s="6" t="n"/>
      <c r="D836" s="6" t="n"/>
      <c r="E836" s="6" t="n"/>
      <c r="F836" s="6" t="n"/>
      <c r="G836" s="6" t="n"/>
      <c r="H836" s="6" t="n"/>
      <c r="I836" s="6" t="n"/>
      <c r="J836" s="6" t="n"/>
      <c r="K836" s="6" t="n"/>
      <c r="L836" s="6" t="n"/>
      <c r="M836" s="6" t="n"/>
    </row>
    <row r="837" ht="15.75" customHeight="1" s="1411">
      <c r="A837" s="6" t="n"/>
      <c r="B837" s="6" t="n"/>
      <c r="C837" s="6" t="n"/>
      <c r="D837" s="6" t="n"/>
      <c r="E837" s="6" t="n"/>
      <c r="F837" s="6" t="n"/>
      <c r="G837" s="6" t="n"/>
      <c r="H837" s="6" t="n"/>
      <c r="I837" s="6" t="n"/>
      <c r="J837" s="6" t="n"/>
      <c r="K837" s="6" t="n"/>
      <c r="L837" s="6" t="n"/>
      <c r="M837" s="6" t="n"/>
    </row>
    <row r="838" ht="15.75" customHeight="1" s="1411">
      <c r="A838" s="6" t="n"/>
      <c r="B838" s="6" t="n"/>
      <c r="C838" s="6" t="n"/>
      <c r="D838" s="6" t="n"/>
      <c r="E838" s="6" t="n"/>
      <c r="F838" s="6" t="n"/>
      <c r="G838" s="6" t="n"/>
      <c r="H838" s="6" t="n"/>
      <c r="I838" s="6" t="n"/>
      <c r="J838" s="6" t="n"/>
      <c r="K838" s="6" t="n"/>
      <c r="L838" s="6" t="n"/>
      <c r="M838" s="6" t="n"/>
    </row>
    <row r="839" ht="15.75" customHeight="1" s="1411">
      <c r="A839" s="6" t="n"/>
      <c r="B839" s="6" t="n"/>
      <c r="C839" s="6" t="n"/>
      <c r="D839" s="6" t="n"/>
      <c r="E839" s="6" t="n"/>
      <c r="F839" s="6" t="n"/>
      <c r="G839" s="6" t="n"/>
      <c r="H839" s="6" t="n"/>
      <c r="I839" s="6" t="n"/>
      <c r="J839" s="6" t="n"/>
      <c r="K839" s="6" t="n"/>
      <c r="L839" s="6" t="n"/>
      <c r="M839" s="6" t="n"/>
    </row>
    <row r="840" ht="15.75" customHeight="1" s="1411">
      <c r="A840" s="6" t="n"/>
      <c r="B840" s="6" t="n"/>
      <c r="C840" s="6" t="n"/>
      <c r="D840" s="6" t="n"/>
      <c r="E840" s="6" t="n"/>
      <c r="F840" s="6" t="n"/>
      <c r="G840" s="6" t="n"/>
      <c r="H840" s="6" t="n"/>
      <c r="I840" s="6" t="n"/>
      <c r="J840" s="6" t="n"/>
      <c r="K840" s="6" t="n"/>
      <c r="L840" s="6" t="n"/>
      <c r="M840" s="6" t="n"/>
    </row>
    <row r="841" ht="15.75" customHeight="1" s="1411">
      <c r="A841" s="6" t="n"/>
      <c r="B841" s="6" t="n"/>
      <c r="C841" s="6" t="n"/>
      <c r="D841" s="6" t="n"/>
      <c r="E841" s="6" t="n"/>
      <c r="F841" s="6" t="n"/>
      <c r="G841" s="6" t="n"/>
      <c r="H841" s="6" t="n"/>
      <c r="I841" s="6" t="n"/>
      <c r="J841" s="6" t="n"/>
      <c r="K841" s="6" t="n"/>
      <c r="L841" s="6" t="n"/>
      <c r="M841" s="6" t="n"/>
    </row>
    <row r="842" ht="15.75" customHeight="1" s="1411">
      <c r="A842" s="6" t="n"/>
      <c r="B842" s="6" t="n"/>
      <c r="C842" s="6" t="n"/>
      <c r="D842" s="6" t="n"/>
      <c r="E842" s="6" t="n"/>
      <c r="F842" s="6" t="n"/>
      <c r="G842" s="6" t="n"/>
      <c r="H842" s="6" t="n"/>
      <c r="I842" s="6" t="n"/>
      <c r="J842" s="6" t="n"/>
      <c r="K842" s="6" t="n"/>
      <c r="L842" s="6" t="n"/>
      <c r="M842" s="6" t="n"/>
    </row>
    <row r="843" ht="15.75" customHeight="1" s="1411">
      <c r="A843" s="6" t="n"/>
      <c r="B843" s="6" t="n"/>
      <c r="C843" s="6" t="n"/>
      <c r="D843" s="6" t="n"/>
      <c r="E843" s="6" t="n"/>
      <c r="F843" s="6" t="n"/>
      <c r="G843" s="6" t="n"/>
      <c r="H843" s="6" t="n"/>
      <c r="I843" s="6" t="n"/>
      <c r="J843" s="6" t="n"/>
      <c r="K843" s="6" t="n"/>
      <c r="L843" s="6" t="n"/>
      <c r="M843" s="6" t="n"/>
    </row>
    <row r="844" ht="15.75" customHeight="1" s="1411">
      <c r="A844" s="6" t="n"/>
      <c r="B844" s="6" t="n"/>
      <c r="C844" s="6" t="n"/>
      <c r="D844" s="6" t="n"/>
      <c r="E844" s="6" t="n"/>
      <c r="F844" s="6" t="n"/>
      <c r="G844" s="6" t="n"/>
      <c r="H844" s="6" t="n"/>
      <c r="I844" s="6" t="n"/>
      <c r="J844" s="6" t="n"/>
      <c r="K844" s="6" t="n"/>
      <c r="L844" s="6" t="n"/>
      <c r="M844" s="6" t="n"/>
    </row>
    <row r="845" ht="15.75" customHeight="1" s="1411">
      <c r="A845" s="6" t="n"/>
      <c r="B845" s="6" t="n"/>
      <c r="C845" s="6" t="n"/>
      <c r="D845" s="6" t="n"/>
      <c r="E845" s="6" t="n"/>
      <c r="F845" s="6" t="n"/>
      <c r="G845" s="6" t="n"/>
      <c r="H845" s="6" t="n"/>
      <c r="I845" s="6" t="n"/>
      <c r="J845" s="6" t="n"/>
      <c r="K845" s="6" t="n"/>
      <c r="L845" s="6" t="n"/>
      <c r="M845" s="6" t="n"/>
    </row>
    <row r="846" ht="15.75" customHeight="1" s="1411">
      <c r="A846" s="6" t="n"/>
      <c r="B846" s="6" t="n"/>
      <c r="C846" s="6" t="n"/>
      <c r="D846" s="6" t="n"/>
      <c r="E846" s="6" t="n"/>
      <c r="F846" s="6" t="n"/>
      <c r="G846" s="6" t="n"/>
      <c r="H846" s="6" t="n"/>
      <c r="I846" s="6" t="n"/>
      <c r="J846" s="6" t="n"/>
      <c r="K846" s="6" t="n"/>
      <c r="L846" s="6" t="n"/>
      <c r="M846" s="6" t="n"/>
    </row>
    <row r="847" ht="15.75" customHeight="1" s="1411">
      <c r="A847" s="6" t="n"/>
      <c r="B847" s="6" t="n"/>
      <c r="C847" s="6" t="n"/>
      <c r="D847" s="6" t="n"/>
      <c r="E847" s="6" t="n"/>
      <c r="F847" s="6" t="n"/>
      <c r="G847" s="6" t="n"/>
      <c r="H847" s="6" t="n"/>
      <c r="I847" s="6" t="n"/>
      <c r="J847" s="6" t="n"/>
      <c r="K847" s="6" t="n"/>
      <c r="L847" s="6" t="n"/>
      <c r="M847" s="6" t="n"/>
    </row>
    <row r="848" ht="15.75" customHeight="1" s="1411">
      <c r="A848" s="6" t="n"/>
      <c r="B848" s="6" t="n"/>
      <c r="C848" s="6" t="n"/>
      <c r="D848" s="6" t="n"/>
      <c r="E848" s="6" t="n"/>
      <c r="F848" s="6" t="n"/>
      <c r="G848" s="6" t="n"/>
      <c r="H848" s="6" t="n"/>
      <c r="I848" s="6" t="n"/>
      <c r="J848" s="6" t="n"/>
      <c r="K848" s="6" t="n"/>
      <c r="L848" s="6" t="n"/>
      <c r="M848" s="6" t="n"/>
    </row>
    <row r="849" ht="15.75" customHeight="1" s="1411">
      <c r="A849" s="6" t="n"/>
      <c r="B849" s="6" t="n"/>
      <c r="C849" s="6" t="n"/>
      <c r="D849" s="6" t="n"/>
      <c r="E849" s="6" t="n"/>
      <c r="F849" s="6" t="n"/>
      <c r="G849" s="6" t="n"/>
      <c r="H849" s="6" t="n"/>
      <c r="I849" s="6" t="n"/>
      <c r="J849" s="6" t="n"/>
      <c r="K849" s="6" t="n"/>
      <c r="L849" s="6" t="n"/>
      <c r="M849" s="6" t="n"/>
    </row>
    <row r="850" ht="15.75" customHeight="1" s="1411">
      <c r="A850" s="6" t="n"/>
      <c r="B850" s="6" t="n"/>
      <c r="C850" s="6" t="n"/>
      <c r="D850" s="6" t="n"/>
      <c r="E850" s="6" t="n"/>
      <c r="F850" s="6" t="n"/>
      <c r="G850" s="6" t="n"/>
      <c r="H850" s="6" t="n"/>
      <c r="I850" s="6" t="n"/>
      <c r="J850" s="6" t="n"/>
      <c r="K850" s="6" t="n"/>
      <c r="L850" s="6" t="n"/>
      <c r="M850" s="6" t="n"/>
    </row>
    <row r="851" ht="15.75" customHeight="1" s="1411">
      <c r="A851" s="6" t="n"/>
      <c r="B851" s="6" t="n"/>
      <c r="C851" s="6" t="n"/>
      <c r="D851" s="6" t="n"/>
      <c r="E851" s="6" t="n"/>
      <c r="F851" s="6" t="n"/>
      <c r="G851" s="6" t="n"/>
      <c r="H851" s="6" t="n"/>
      <c r="I851" s="6" t="n"/>
      <c r="J851" s="6" t="n"/>
      <c r="K851" s="6" t="n"/>
      <c r="L851" s="6" t="n"/>
      <c r="M851" s="6" t="n"/>
    </row>
    <row r="852" ht="15.75" customHeight="1" s="1411">
      <c r="A852" s="6" t="n"/>
      <c r="B852" s="6" t="n"/>
      <c r="C852" s="6" t="n"/>
      <c r="D852" s="6" t="n"/>
      <c r="E852" s="6" t="n"/>
      <c r="F852" s="6" t="n"/>
      <c r="G852" s="6" t="n"/>
      <c r="H852" s="6" t="n"/>
      <c r="I852" s="6" t="n"/>
      <c r="J852" s="6" t="n"/>
      <c r="K852" s="6" t="n"/>
      <c r="L852" s="6" t="n"/>
      <c r="M852" s="6" t="n"/>
    </row>
    <row r="853" ht="15.75" customHeight="1" s="1411">
      <c r="A853" s="6" t="n"/>
      <c r="B853" s="6" t="n"/>
      <c r="C853" s="6" t="n"/>
      <c r="D853" s="6" t="n"/>
      <c r="E853" s="6" t="n"/>
      <c r="F853" s="6" t="n"/>
      <c r="G853" s="6" t="n"/>
      <c r="H853" s="6" t="n"/>
      <c r="I853" s="6" t="n"/>
      <c r="J853" s="6" t="n"/>
      <c r="K853" s="6" t="n"/>
      <c r="L853" s="6" t="n"/>
      <c r="M853" s="6" t="n"/>
    </row>
    <row r="854" ht="15.75" customHeight="1" s="1411">
      <c r="A854" s="6" t="n"/>
      <c r="B854" s="6" t="n"/>
      <c r="C854" s="6" t="n"/>
      <c r="D854" s="6" t="n"/>
      <c r="E854" s="6" t="n"/>
      <c r="F854" s="6" t="n"/>
      <c r="G854" s="6" t="n"/>
      <c r="H854" s="6" t="n"/>
      <c r="I854" s="6" t="n"/>
      <c r="J854" s="6" t="n"/>
      <c r="K854" s="6" t="n"/>
      <c r="L854" s="6" t="n"/>
      <c r="M854" s="6" t="n"/>
    </row>
    <row r="855" ht="15.75" customHeight="1" s="1411">
      <c r="A855" s="6" t="n"/>
      <c r="B855" s="6" t="n"/>
      <c r="C855" s="6" t="n"/>
      <c r="D855" s="6" t="n"/>
      <c r="E855" s="6" t="n"/>
      <c r="F855" s="6" t="n"/>
      <c r="G855" s="6" t="n"/>
      <c r="H855" s="6" t="n"/>
      <c r="I855" s="6" t="n"/>
      <c r="J855" s="6" t="n"/>
      <c r="K855" s="6" t="n"/>
      <c r="L855" s="6" t="n"/>
      <c r="M855" s="6" t="n"/>
    </row>
    <row r="856" ht="15.75" customHeight="1" s="1411">
      <c r="A856" s="6" t="n"/>
      <c r="B856" s="6" t="n"/>
      <c r="C856" s="6" t="n"/>
      <c r="D856" s="6" t="n"/>
      <c r="E856" s="6" t="n"/>
      <c r="F856" s="6" t="n"/>
      <c r="G856" s="6" t="n"/>
      <c r="H856" s="6" t="n"/>
      <c r="I856" s="6" t="n"/>
      <c r="J856" s="6" t="n"/>
      <c r="K856" s="6" t="n"/>
      <c r="L856" s="6" t="n"/>
      <c r="M856" s="6" t="n"/>
    </row>
    <row r="857" ht="15.75" customHeight="1" s="1411">
      <c r="A857" s="6" t="n"/>
      <c r="B857" s="6" t="n"/>
      <c r="C857" s="6" t="n"/>
      <c r="D857" s="6" t="n"/>
      <c r="E857" s="6" t="n"/>
      <c r="F857" s="6" t="n"/>
      <c r="G857" s="6" t="n"/>
      <c r="H857" s="6" t="n"/>
      <c r="I857" s="6" t="n"/>
      <c r="J857" s="6" t="n"/>
      <c r="K857" s="6" t="n"/>
      <c r="L857" s="6" t="n"/>
      <c r="M857" s="6" t="n"/>
    </row>
    <row r="858" ht="15.75" customHeight="1" s="1411">
      <c r="A858" s="6" t="n"/>
      <c r="B858" s="6" t="n"/>
      <c r="C858" s="6" t="n"/>
      <c r="D858" s="6" t="n"/>
      <c r="E858" s="6" t="n"/>
      <c r="F858" s="6" t="n"/>
      <c r="G858" s="6" t="n"/>
      <c r="H858" s="6" t="n"/>
      <c r="I858" s="6" t="n"/>
      <c r="J858" s="6" t="n"/>
      <c r="K858" s="6" t="n"/>
      <c r="L858" s="6" t="n"/>
      <c r="M858" s="6" t="n"/>
    </row>
    <row r="859" ht="15.75" customHeight="1" s="1411">
      <c r="A859" s="6" t="n"/>
      <c r="B859" s="6" t="n"/>
      <c r="C859" s="6" t="n"/>
      <c r="D859" s="6" t="n"/>
      <c r="E859" s="6" t="n"/>
      <c r="F859" s="6" t="n"/>
      <c r="G859" s="6" t="n"/>
      <c r="H859" s="6" t="n"/>
      <c r="I859" s="6" t="n"/>
      <c r="J859" s="6" t="n"/>
      <c r="K859" s="6" t="n"/>
      <c r="L859" s="6" t="n"/>
      <c r="M859" s="6" t="n"/>
    </row>
    <row r="860" ht="15.75" customHeight="1" s="1411">
      <c r="A860" s="6" t="n"/>
      <c r="B860" s="6" t="n"/>
      <c r="C860" s="6" t="n"/>
      <c r="D860" s="6" t="n"/>
      <c r="E860" s="6" t="n"/>
      <c r="F860" s="6" t="n"/>
      <c r="G860" s="6" t="n"/>
      <c r="H860" s="6" t="n"/>
      <c r="I860" s="6" t="n"/>
      <c r="J860" s="6" t="n"/>
      <c r="K860" s="6" t="n"/>
      <c r="L860" s="6" t="n"/>
      <c r="M860" s="6" t="n"/>
    </row>
    <row r="861" ht="15.75" customHeight="1" s="1411">
      <c r="A861" s="6" t="n"/>
      <c r="B861" s="6" t="n"/>
      <c r="C861" s="6" t="n"/>
      <c r="D861" s="6" t="n"/>
      <c r="E861" s="6" t="n"/>
      <c r="F861" s="6" t="n"/>
      <c r="G861" s="6" t="n"/>
      <c r="H861" s="6" t="n"/>
      <c r="I861" s="6" t="n"/>
      <c r="J861" s="6" t="n"/>
      <c r="K861" s="6" t="n"/>
      <c r="L861" s="6" t="n"/>
      <c r="M861" s="6" t="n"/>
    </row>
    <row r="862" ht="15.75" customHeight="1" s="1411">
      <c r="A862" s="6" t="n"/>
      <c r="B862" s="6" t="n"/>
      <c r="C862" s="6" t="n"/>
      <c r="D862" s="6" t="n"/>
      <c r="E862" s="6" t="n"/>
      <c r="F862" s="6" t="n"/>
      <c r="G862" s="6" t="n"/>
      <c r="H862" s="6" t="n"/>
      <c r="I862" s="6" t="n"/>
      <c r="J862" s="6" t="n"/>
      <c r="K862" s="6" t="n"/>
      <c r="L862" s="6" t="n"/>
      <c r="M862" s="6" t="n"/>
    </row>
    <row r="863" ht="15.75" customHeight="1" s="1411">
      <c r="A863" s="6" t="n"/>
      <c r="B863" s="6" t="n"/>
      <c r="C863" s="6" t="n"/>
      <c r="D863" s="6" t="n"/>
      <c r="E863" s="6" t="n"/>
      <c r="F863" s="6" t="n"/>
      <c r="G863" s="6" t="n"/>
      <c r="H863" s="6" t="n"/>
      <c r="I863" s="6" t="n"/>
      <c r="J863" s="6" t="n"/>
      <c r="K863" s="6" t="n"/>
      <c r="L863" s="6" t="n"/>
      <c r="M863" s="6" t="n"/>
    </row>
    <row r="864" ht="15.75" customHeight="1" s="1411">
      <c r="A864" s="6" t="n"/>
      <c r="B864" s="6" t="n"/>
      <c r="C864" s="6" t="n"/>
      <c r="D864" s="6" t="n"/>
      <c r="E864" s="6" t="n"/>
      <c r="F864" s="6" t="n"/>
      <c r="G864" s="6" t="n"/>
      <c r="H864" s="6" t="n"/>
      <c r="I864" s="6" t="n"/>
      <c r="J864" s="6" t="n"/>
      <c r="K864" s="6" t="n"/>
      <c r="L864" s="6" t="n"/>
      <c r="M864" s="6" t="n"/>
    </row>
    <row r="865" ht="15.75" customHeight="1" s="1411">
      <c r="A865" s="6" t="n"/>
      <c r="B865" s="6" t="n"/>
      <c r="C865" s="6" t="n"/>
      <c r="D865" s="6" t="n"/>
      <c r="E865" s="6" t="n"/>
      <c r="F865" s="6" t="n"/>
      <c r="G865" s="6" t="n"/>
      <c r="H865" s="6" t="n"/>
      <c r="I865" s="6" t="n"/>
      <c r="J865" s="6" t="n"/>
      <c r="K865" s="6" t="n"/>
      <c r="L865" s="6" t="n"/>
      <c r="M865" s="6" t="n"/>
    </row>
    <row r="866" ht="15.75" customHeight="1" s="1411">
      <c r="A866" s="6" t="n"/>
      <c r="B866" s="6" t="n"/>
      <c r="C866" s="6" t="n"/>
      <c r="D866" s="6" t="n"/>
      <c r="E866" s="6" t="n"/>
      <c r="F866" s="6" t="n"/>
      <c r="G866" s="6" t="n"/>
      <c r="H866" s="6" t="n"/>
      <c r="I866" s="6" t="n"/>
      <c r="J866" s="6" t="n"/>
      <c r="K866" s="6" t="n"/>
      <c r="L866" s="6" t="n"/>
      <c r="M866" s="6" t="n"/>
    </row>
    <row r="867" ht="15.75" customHeight="1" s="1411">
      <c r="A867" s="6" t="n"/>
      <c r="B867" s="6" t="n"/>
      <c r="C867" s="6" t="n"/>
      <c r="D867" s="6" t="n"/>
      <c r="E867" s="6" t="n"/>
      <c r="F867" s="6" t="n"/>
      <c r="G867" s="6" t="n"/>
      <c r="H867" s="6" t="n"/>
      <c r="I867" s="6" t="n"/>
      <c r="J867" s="6" t="n"/>
      <c r="K867" s="6" t="n"/>
      <c r="L867" s="6" t="n"/>
      <c r="M867" s="6" t="n"/>
    </row>
    <row r="868" ht="15.75" customHeight="1" s="1411">
      <c r="A868" s="6" t="n"/>
      <c r="B868" s="6" t="n"/>
      <c r="C868" s="6" t="n"/>
      <c r="D868" s="6" t="n"/>
      <c r="E868" s="6" t="n"/>
      <c r="F868" s="6" t="n"/>
      <c r="G868" s="6" t="n"/>
      <c r="H868" s="6" t="n"/>
      <c r="I868" s="6" t="n"/>
      <c r="J868" s="6" t="n"/>
      <c r="K868" s="6" t="n"/>
      <c r="L868" s="6" t="n"/>
      <c r="M868" s="6" t="n"/>
    </row>
    <row r="869" ht="15.75" customHeight="1" s="1411">
      <c r="A869" s="6" t="n"/>
      <c r="B869" s="6" t="n"/>
      <c r="C869" s="6" t="n"/>
      <c r="D869" s="6" t="n"/>
      <c r="E869" s="6" t="n"/>
      <c r="F869" s="6" t="n"/>
      <c r="G869" s="6" t="n"/>
      <c r="H869" s="6" t="n"/>
      <c r="I869" s="6" t="n"/>
      <c r="J869" s="6" t="n"/>
      <c r="K869" s="6" t="n"/>
      <c r="L869" s="6" t="n"/>
      <c r="M869" s="6" t="n"/>
    </row>
    <row r="870" ht="15.75" customHeight="1" s="1411">
      <c r="A870" s="6" t="n"/>
      <c r="B870" s="6" t="n"/>
      <c r="C870" s="6" t="n"/>
      <c r="D870" s="6" t="n"/>
      <c r="E870" s="6" t="n"/>
      <c r="F870" s="6" t="n"/>
      <c r="G870" s="6" t="n"/>
      <c r="H870" s="6" t="n"/>
      <c r="I870" s="6" t="n"/>
      <c r="J870" s="6" t="n"/>
      <c r="K870" s="6" t="n"/>
      <c r="L870" s="6" t="n"/>
      <c r="M870" s="6" t="n"/>
    </row>
    <row r="871" ht="15.75" customHeight="1" s="1411">
      <c r="A871" s="6" t="n"/>
      <c r="B871" s="6" t="n"/>
      <c r="C871" s="6" t="n"/>
      <c r="D871" s="6" t="n"/>
      <c r="E871" s="6" t="n"/>
      <c r="F871" s="6" t="n"/>
      <c r="G871" s="6" t="n"/>
      <c r="H871" s="6" t="n"/>
      <c r="I871" s="6" t="n"/>
      <c r="J871" s="6" t="n"/>
      <c r="K871" s="6" t="n"/>
      <c r="L871" s="6" t="n"/>
      <c r="M871" s="6" t="n"/>
    </row>
    <row r="872" ht="15.75" customHeight="1" s="1411">
      <c r="A872" s="6" t="n"/>
      <c r="B872" s="6" t="n"/>
      <c r="C872" s="6" t="n"/>
      <c r="D872" s="6" t="n"/>
      <c r="E872" s="6" t="n"/>
      <c r="F872" s="6" t="n"/>
      <c r="G872" s="6" t="n"/>
      <c r="H872" s="6" t="n"/>
      <c r="I872" s="6" t="n"/>
      <c r="J872" s="6" t="n"/>
      <c r="K872" s="6" t="n"/>
      <c r="L872" s="6" t="n"/>
      <c r="M872" s="6" t="n"/>
    </row>
    <row r="873" ht="15.75" customHeight="1" s="1411">
      <c r="A873" s="6" t="n"/>
      <c r="B873" s="6" t="n"/>
      <c r="C873" s="6" t="n"/>
      <c r="D873" s="6" t="n"/>
      <c r="E873" s="6" t="n"/>
      <c r="F873" s="6" t="n"/>
      <c r="G873" s="6" t="n"/>
      <c r="H873" s="6" t="n"/>
      <c r="I873" s="6" t="n"/>
      <c r="J873" s="6" t="n"/>
      <c r="K873" s="6" t="n"/>
      <c r="L873" s="6" t="n"/>
      <c r="M873" s="6" t="n"/>
    </row>
    <row r="874" ht="15.75" customHeight="1" s="1411">
      <c r="A874" s="6" t="n"/>
      <c r="B874" s="6" t="n"/>
      <c r="C874" s="6" t="n"/>
      <c r="D874" s="6" t="n"/>
      <c r="E874" s="6" t="n"/>
      <c r="F874" s="6" t="n"/>
      <c r="G874" s="6" t="n"/>
      <c r="H874" s="6" t="n"/>
      <c r="I874" s="6" t="n"/>
      <c r="J874" s="6" t="n"/>
      <c r="K874" s="6" t="n"/>
      <c r="L874" s="6" t="n"/>
      <c r="M874" s="6" t="n"/>
    </row>
    <row r="875" ht="15.75" customHeight="1" s="1411">
      <c r="A875" s="6" t="n"/>
      <c r="B875" s="6" t="n"/>
      <c r="C875" s="6" t="n"/>
      <c r="D875" s="6" t="n"/>
      <c r="E875" s="6" t="n"/>
      <c r="F875" s="6" t="n"/>
      <c r="G875" s="6" t="n"/>
      <c r="H875" s="6" t="n"/>
      <c r="I875" s="6" t="n"/>
      <c r="J875" s="6" t="n"/>
      <c r="K875" s="6" t="n"/>
      <c r="L875" s="6" t="n"/>
      <c r="M875" s="6" t="n"/>
    </row>
    <row r="876" ht="15.75" customHeight="1" s="1411">
      <c r="A876" s="6" t="n"/>
      <c r="B876" s="6" t="n"/>
      <c r="C876" s="6" t="n"/>
      <c r="D876" s="6" t="n"/>
      <c r="E876" s="6" t="n"/>
      <c r="F876" s="6" t="n"/>
      <c r="G876" s="6" t="n"/>
      <c r="H876" s="6" t="n"/>
      <c r="I876" s="6" t="n"/>
      <c r="J876" s="6" t="n"/>
      <c r="K876" s="6" t="n"/>
      <c r="L876" s="6" t="n"/>
      <c r="M876" s="6" t="n"/>
    </row>
    <row r="877" ht="15.75" customHeight="1" s="1411">
      <c r="A877" s="6" t="n"/>
      <c r="B877" s="6" t="n"/>
      <c r="C877" s="6" t="n"/>
      <c r="D877" s="6" t="n"/>
      <c r="E877" s="6" t="n"/>
      <c r="F877" s="6" t="n"/>
      <c r="G877" s="6" t="n"/>
      <c r="H877" s="6" t="n"/>
      <c r="I877" s="6" t="n"/>
      <c r="J877" s="6" t="n"/>
      <c r="K877" s="6" t="n"/>
      <c r="L877" s="6" t="n"/>
      <c r="M877" s="6" t="n"/>
    </row>
    <row r="878" ht="15.75" customHeight="1" s="1411">
      <c r="A878" s="6" t="n"/>
      <c r="B878" s="6" t="n"/>
      <c r="C878" s="6" t="n"/>
      <c r="D878" s="6" t="n"/>
      <c r="E878" s="6" t="n"/>
      <c r="F878" s="6" t="n"/>
      <c r="G878" s="6" t="n"/>
      <c r="H878" s="6" t="n"/>
      <c r="I878" s="6" t="n"/>
      <c r="J878" s="6" t="n"/>
      <c r="K878" s="6" t="n"/>
      <c r="L878" s="6" t="n"/>
      <c r="M878" s="6" t="n"/>
    </row>
    <row r="879" ht="15.75" customHeight="1" s="1411">
      <c r="A879" s="6" t="n"/>
      <c r="B879" s="6" t="n"/>
      <c r="C879" s="6" t="n"/>
      <c r="D879" s="6" t="n"/>
      <c r="E879" s="6" t="n"/>
      <c r="F879" s="6" t="n"/>
      <c r="G879" s="6" t="n"/>
      <c r="H879" s="6" t="n"/>
      <c r="I879" s="6" t="n"/>
      <c r="J879" s="6" t="n"/>
      <c r="K879" s="6" t="n"/>
      <c r="L879" s="6" t="n"/>
      <c r="M879" s="6" t="n"/>
    </row>
    <row r="880" ht="15.75" customHeight="1" s="1411">
      <c r="A880" s="6" t="n"/>
      <c r="B880" s="6" t="n"/>
      <c r="C880" s="6" t="n"/>
      <c r="D880" s="6" t="n"/>
      <c r="E880" s="6" t="n"/>
      <c r="F880" s="6" t="n"/>
      <c r="G880" s="6" t="n"/>
      <c r="H880" s="6" t="n"/>
      <c r="I880" s="6" t="n"/>
      <c r="J880" s="6" t="n"/>
      <c r="K880" s="6" t="n"/>
      <c r="L880" s="6" t="n"/>
      <c r="M880" s="6" t="n"/>
    </row>
    <row r="881" ht="15.75" customHeight="1" s="1411">
      <c r="A881" s="6" t="n"/>
      <c r="B881" s="6" t="n"/>
      <c r="C881" s="6" t="n"/>
      <c r="D881" s="6" t="n"/>
      <c r="E881" s="6" t="n"/>
      <c r="F881" s="6" t="n"/>
      <c r="G881" s="6" t="n"/>
      <c r="H881" s="6" t="n"/>
      <c r="I881" s="6" t="n"/>
      <c r="J881" s="6" t="n"/>
      <c r="K881" s="6" t="n"/>
      <c r="L881" s="6" t="n"/>
      <c r="M881" s="6" t="n"/>
    </row>
    <row r="882" ht="15.75" customHeight="1" s="1411">
      <c r="A882" s="6" t="n"/>
      <c r="B882" s="6" t="n"/>
      <c r="C882" s="6" t="n"/>
      <c r="D882" s="6" t="n"/>
      <c r="E882" s="6" t="n"/>
      <c r="F882" s="6" t="n"/>
      <c r="G882" s="6" t="n"/>
      <c r="H882" s="6" t="n"/>
      <c r="I882" s="6" t="n"/>
      <c r="J882" s="6" t="n"/>
      <c r="K882" s="6" t="n"/>
      <c r="L882" s="6" t="n"/>
      <c r="M882" s="6" t="n"/>
    </row>
    <row r="883" ht="15.75" customHeight="1" s="1411">
      <c r="A883" s="6" t="n"/>
      <c r="B883" s="6" t="n"/>
      <c r="C883" s="6" t="n"/>
      <c r="D883" s="6" t="n"/>
      <c r="E883" s="6" t="n"/>
      <c r="F883" s="6" t="n"/>
      <c r="G883" s="6" t="n"/>
      <c r="H883" s="6" t="n"/>
      <c r="I883" s="6" t="n"/>
      <c r="J883" s="6" t="n"/>
      <c r="K883" s="6" t="n"/>
      <c r="L883" s="6" t="n"/>
      <c r="M883" s="6" t="n"/>
    </row>
    <row r="884" ht="15.75" customHeight="1" s="1411">
      <c r="A884" s="6" t="n"/>
      <c r="B884" s="6" t="n"/>
      <c r="C884" s="6" t="n"/>
      <c r="D884" s="6" t="n"/>
      <c r="E884" s="6" t="n"/>
      <c r="F884" s="6" t="n"/>
      <c r="G884" s="6" t="n"/>
      <c r="H884" s="6" t="n"/>
      <c r="I884" s="6" t="n"/>
      <c r="J884" s="6" t="n"/>
      <c r="K884" s="6" t="n"/>
      <c r="L884" s="6" t="n"/>
      <c r="M884" s="6" t="n"/>
    </row>
    <row r="885" ht="15.75" customHeight="1" s="1411">
      <c r="A885" s="6" t="n"/>
      <c r="B885" s="6" t="n"/>
      <c r="C885" s="6" t="n"/>
      <c r="D885" s="6" t="n"/>
      <c r="E885" s="6" t="n"/>
      <c r="F885" s="6" t="n"/>
      <c r="G885" s="6" t="n"/>
      <c r="H885" s="6" t="n"/>
      <c r="I885" s="6" t="n"/>
      <c r="J885" s="6" t="n"/>
      <c r="K885" s="6" t="n"/>
      <c r="L885" s="6" t="n"/>
      <c r="M885" s="6" t="n"/>
    </row>
    <row r="886" ht="15.75" customHeight="1" s="1411">
      <c r="A886" s="6" t="n"/>
      <c r="B886" s="6" t="n"/>
      <c r="C886" s="6" t="n"/>
      <c r="D886" s="6" t="n"/>
      <c r="E886" s="6" t="n"/>
      <c r="F886" s="6" t="n"/>
      <c r="G886" s="6" t="n"/>
      <c r="H886" s="6" t="n"/>
      <c r="I886" s="6" t="n"/>
      <c r="J886" s="6" t="n"/>
      <c r="K886" s="6" t="n"/>
      <c r="L886" s="6" t="n"/>
      <c r="M886" s="6" t="n"/>
    </row>
    <row r="887" ht="15.75" customHeight="1" s="1411">
      <c r="A887" s="6" t="n"/>
      <c r="B887" s="6" t="n"/>
      <c r="C887" s="6" t="n"/>
      <c r="D887" s="6" t="n"/>
      <c r="E887" s="6" t="n"/>
      <c r="F887" s="6" t="n"/>
      <c r="G887" s="6" t="n"/>
      <c r="H887" s="6" t="n"/>
      <c r="I887" s="6" t="n"/>
      <c r="J887" s="6" t="n"/>
      <c r="K887" s="6" t="n"/>
      <c r="L887" s="6" t="n"/>
      <c r="M887" s="6" t="n"/>
    </row>
    <row r="888" ht="15.75" customHeight="1" s="1411">
      <c r="A888" s="6" t="n"/>
      <c r="B888" s="6" t="n"/>
      <c r="C888" s="6" t="n"/>
      <c r="D888" s="6" t="n"/>
      <c r="E888" s="6" t="n"/>
      <c r="F888" s="6" t="n"/>
      <c r="G888" s="6" t="n"/>
      <c r="H888" s="6" t="n"/>
      <c r="I888" s="6" t="n"/>
      <c r="J888" s="6" t="n"/>
      <c r="K888" s="6" t="n"/>
      <c r="L888" s="6" t="n"/>
      <c r="M888" s="6" t="n"/>
    </row>
    <row r="889" ht="15.75" customHeight="1" s="1411">
      <c r="A889" s="6" t="n"/>
      <c r="B889" s="6" t="n"/>
      <c r="C889" s="6" t="n"/>
      <c r="D889" s="6" t="n"/>
      <c r="E889" s="6" t="n"/>
      <c r="F889" s="6" t="n"/>
      <c r="G889" s="6" t="n"/>
      <c r="H889" s="6" t="n"/>
      <c r="I889" s="6" t="n"/>
      <c r="J889" s="6" t="n"/>
      <c r="K889" s="6" t="n"/>
      <c r="L889" s="6" t="n"/>
      <c r="M889" s="6" t="n"/>
    </row>
    <row r="890" ht="15.75" customHeight="1" s="1411">
      <c r="A890" s="6" t="n"/>
      <c r="B890" s="6" t="n"/>
      <c r="C890" s="6" t="n"/>
      <c r="D890" s="6" t="n"/>
      <c r="E890" s="6" t="n"/>
      <c r="F890" s="6" t="n"/>
      <c r="G890" s="6" t="n"/>
      <c r="H890" s="6" t="n"/>
      <c r="I890" s="6" t="n"/>
      <c r="J890" s="6" t="n"/>
      <c r="K890" s="6" t="n"/>
      <c r="L890" s="6" t="n"/>
      <c r="M890" s="6" t="n"/>
    </row>
    <row r="891" ht="15.75" customHeight="1" s="1411">
      <c r="A891" s="6" t="n"/>
      <c r="B891" s="6" t="n"/>
      <c r="C891" s="6" t="n"/>
      <c r="D891" s="6" t="n"/>
      <c r="E891" s="6" t="n"/>
      <c r="F891" s="6" t="n"/>
      <c r="G891" s="6" t="n"/>
      <c r="H891" s="6" t="n"/>
      <c r="I891" s="6" t="n"/>
      <c r="J891" s="6" t="n"/>
      <c r="K891" s="6" t="n"/>
      <c r="L891" s="6" t="n"/>
      <c r="M891" s="6" t="n"/>
    </row>
    <row r="892" ht="15.75" customHeight="1" s="1411">
      <c r="A892" s="6" t="n"/>
      <c r="B892" s="6" t="n"/>
      <c r="C892" s="6" t="n"/>
      <c r="D892" s="6" t="n"/>
      <c r="E892" s="6" t="n"/>
      <c r="F892" s="6" t="n"/>
      <c r="G892" s="6" t="n"/>
      <c r="H892" s="6" t="n"/>
      <c r="I892" s="6" t="n"/>
      <c r="J892" s="6" t="n"/>
      <c r="K892" s="6" t="n"/>
      <c r="L892" s="6" t="n"/>
      <c r="M892" s="6" t="n"/>
    </row>
    <row r="893" ht="15.75" customHeight="1" s="1411">
      <c r="A893" s="6" t="n"/>
      <c r="B893" s="6" t="n"/>
      <c r="C893" s="6" t="n"/>
      <c r="D893" s="6" t="n"/>
      <c r="E893" s="6" t="n"/>
      <c r="F893" s="6" t="n"/>
      <c r="G893" s="6" t="n"/>
      <c r="H893" s="6" t="n"/>
      <c r="I893" s="6" t="n"/>
      <c r="J893" s="6" t="n"/>
      <c r="K893" s="6" t="n"/>
      <c r="L893" s="6" t="n"/>
      <c r="M893" s="6" t="n"/>
    </row>
    <row r="894" ht="15.75" customHeight="1" s="1411">
      <c r="A894" s="6" t="n"/>
      <c r="B894" s="6" t="n"/>
      <c r="C894" s="6" t="n"/>
      <c r="D894" s="6" t="n"/>
      <c r="E894" s="6" t="n"/>
      <c r="F894" s="6" t="n"/>
      <c r="G894" s="6" t="n"/>
      <c r="H894" s="6" t="n"/>
      <c r="I894" s="6" t="n"/>
      <c r="J894" s="6" t="n"/>
      <c r="K894" s="6" t="n"/>
      <c r="L894" s="6" t="n"/>
      <c r="M894" s="6" t="n"/>
    </row>
    <row r="895" ht="15.75" customHeight="1" s="1411">
      <c r="A895" s="6" t="n"/>
      <c r="B895" s="6" t="n"/>
      <c r="C895" s="6" t="n"/>
      <c r="D895" s="6" t="n"/>
      <c r="E895" s="6" t="n"/>
      <c r="F895" s="6" t="n"/>
      <c r="G895" s="6" t="n"/>
      <c r="H895" s="6" t="n"/>
      <c r="I895" s="6" t="n"/>
      <c r="J895" s="6" t="n"/>
      <c r="K895" s="6" t="n"/>
      <c r="L895" s="6" t="n"/>
      <c r="M895" s="6" t="n"/>
    </row>
    <row r="896" ht="15.75" customHeight="1" s="1411">
      <c r="A896" s="6" t="n"/>
      <c r="B896" s="6" t="n"/>
      <c r="C896" s="6" t="n"/>
      <c r="D896" s="6" t="n"/>
      <c r="E896" s="6" t="n"/>
      <c r="F896" s="6" t="n"/>
      <c r="G896" s="6" t="n"/>
      <c r="H896" s="6" t="n"/>
      <c r="I896" s="6" t="n"/>
      <c r="J896" s="6" t="n"/>
      <c r="K896" s="6" t="n"/>
      <c r="L896" s="6" t="n"/>
      <c r="M896" s="6" t="n"/>
    </row>
    <row r="897" ht="15.75" customHeight="1" s="1411">
      <c r="A897" s="6" t="n"/>
      <c r="B897" s="6" t="n"/>
      <c r="C897" s="6" t="n"/>
      <c r="D897" s="6" t="n"/>
      <c r="E897" s="6" t="n"/>
      <c r="F897" s="6" t="n"/>
      <c r="G897" s="6" t="n"/>
      <c r="H897" s="6" t="n"/>
      <c r="I897" s="6" t="n"/>
      <c r="J897" s="6" t="n"/>
      <c r="K897" s="6" t="n"/>
      <c r="L897" s="6" t="n"/>
      <c r="M897" s="6" t="n"/>
    </row>
    <row r="898" ht="15.75" customHeight="1" s="1411">
      <c r="A898" s="6" t="n"/>
      <c r="B898" s="6" t="n"/>
      <c r="C898" s="6" t="n"/>
      <c r="D898" s="6" t="n"/>
      <c r="E898" s="6" t="n"/>
      <c r="F898" s="6" t="n"/>
      <c r="G898" s="6" t="n"/>
      <c r="H898" s="6" t="n"/>
      <c r="I898" s="6" t="n"/>
      <c r="J898" s="6" t="n"/>
      <c r="K898" s="6" t="n"/>
      <c r="L898" s="6" t="n"/>
      <c r="M898" s="6" t="n"/>
    </row>
    <row r="899" ht="15.75" customHeight="1" s="1411">
      <c r="A899" s="6" t="n"/>
      <c r="B899" s="6" t="n"/>
      <c r="C899" s="6" t="n"/>
      <c r="D899" s="6" t="n"/>
      <c r="E899" s="6" t="n"/>
      <c r="F899" s="6" t="n"/>
      <c r="G899" s="6" t="n"/>
      <c r="H899" s="6" t="n"/>
      <c r="I899" s="6" t="n"/>
      <c r="J899" s="6" t="n"/>
      <c r="K899" s="6" t="n"/>
      <c r="L899" s="6" t="n"/>
      <c r="M899" s="6" t="n"/>
    </row>
    <row r="900" ht="15.75" customHeight="1" s="1411">
      <c r="A900" s="6" t="n"/>
      <c r="B900" s="6" t="n"/>
      <c r="C900" s="6" t="n"/>
      <c r="D900" s="6" t="n"/>
      <c r="E900" s="6" t="n"/>
      <c r="F900" s="6" t="n"/>
      <c r="G900" s="6" t="n"/>
      <c r="H900" s="6" t="n"/>
      <c r="I900" s="6" t="n"/>
      <c r="J900" s="6" t="n"/>
      <c r="K900" s="6" t="n"/>
      <c r="L900" s="6" t="n"/>
      <c r="M900" s="6" t="n"/>
    </row>
    <row r="901" ht="15.75" customHeight="1" s="1411">
      <c r="A901" s="6" t="n"/>
      <c r="B901" s="6" t="n"/>
      <c r="C901" s="6" t="n"/>
      <c r="D901" s="6" t="n"/>
      <c r="E901" s="6" t="n"/>
      <c r="F901" s="6" t="n"/>
      <c r="G901" s="6" t="n"/>
      <c r="H901" s="6" t="n"/>
      <c r="I901" s="6" t="n"/>
      <c r="J901" s="6" t="n"/>
      <c r="K901" s="6" t="n"/>
      <c r="L901" s="6" t="n"/>
      <c r="M901" s="6" t="n"/>
    </row>
    <row r="902" ht="15.75" customHeight="1" s="1411">
      <c r="A902" s="6" t="n"/>
      <c r="B902" s="6" t="n"/>
      <c r="C902" s="6" t="n"/>
      <c r="D902" s="6" t="n"/>
      <c r="E902" s="6" t="n"/>
      <c r="F902" s="6" t="n"/>
      <c r="G902" s="6" t="n"/>
      <c r="H902" s="6" t="n"/>
      <c r="I902" s="6" t="n"/>
      <c r="J902" s="6" t="n"/>
      <c r="K902" s="6" t="n"/>
      <c r="L902" s="6" t="n"/>
      <c r="M902" s="6" t="n"/>
    </row>
    <row r="903" ht="15.75" customHeight="1" s="1411">
      <c r="A903" s="6" t="n"/>
      <c r="B903" s="6" t="n"/>
      <c r="C903" s="6" t="n"/>
      <c r="D903" s="6" t="n"/>
      <c r="E903" s="6" t="n"/>
      <c r="F903" s="6" t="n"/>
      <c r="G903" s="6" t="n"/>
      <c r="H903" s="6" t="n"/>
      <c r="I903" s="6" t="n"/>
      <c r="J903" s="6" t="n"/>
      <c r="K903" s="6" t="n"/>
      <c r="L903" s="6" t="n"/>
      <c r="M903" s="6" t="n"/>
    </row>
    <row r="904" ht="15.75" customHeight="1" s="1411">
      <c r="A904" s="6" t="n"/>
      <c r="B904" s="6" t="n"/>
      <c r="C904" s="6" t="n"/>
      <c r="D904" s="6" t="n"/>
      <c r="E904" s="6" t="n"/>
      <c r="F904" s="6" t="n"/>
      <c r="G904" s="6" t="n"/>
      <c r="H904" s="6" t="n"/>
      <c r="I904" s="6" t="n"/>
      <c r="J904" s="6" t="n"/>
      <c r="K904" s="6" t="n"/>
      <c r="L904" s="6" t="n"/>
      <c r="M904" s="6" t="n"/>
    </row>
    <row r="905" ht="15.75" customHeight="1" s="1411">
      <c r="A905" s="6" t="n"/>
      <c r="B905" s="6" t="n"/>
      <c r="C905" s="6" t="n"/>
      <c r="D905" s="6" t="n"/>
      <c r="E905" s="6" t="n"/>
      <c r="F905" s="6" t="n"/>
      <c r="G905" s="6" t="n"/>
      <c r="H905" s="6" t="n"/>
      <c r="I905" s="6" t="n"/>
      <c r="J905" s="6" t="n"/>
      <c r="K905" s="6" t="n"/>
      <c r="L905" s="6" t="n"/>
      <c r="M905" s="6" t="n"/>
    </row>
    <row r="906" ht="15.75" customHeight="1" s="1411">
      <c r="A906" s="6" t="n"/>
      <c r="B906" s="6" t="n"/>
      <c r="C906" s="6" t="n"/>
      <c r="D906" s="6" t="n"/>
      <c r="E906" s="6" t="n"/>
      <c r="F906" s="6" t="n"/>
      <c r="G906" s="6" t="n"/>
      <c r="H906" s="6" t="n"/>
      <c r="I906" s="6" t="n"/>
      <c r="J906" s="6" t="n"/>
      <c r="K906" s="6" t="n"/>
      <c r="L906" s="6" t="n"/>
      <c r="M906" s="6" t="n"/>
    </row>
    <row r="907" ht="15.75" customHeight="1" s="1411">
      <c r="A907" s="6" t="n"/>
      <c r="B907" s="6" t="n"/>
      <c r="C907" s="6" t="n"/>
      <c r="D907" s="6" t="n"/>
      <c r="E907" s="6" t="n"/>
      <c r="F907" s="6" t="n"/>
      <c r="G907" s="6" t="n"/>
      <c r="H907" s="6" t="n"/>
      <c r="I907" s="6" t="n"/>
      <c r="J907" s="6" t="n"/>
      <c r="K907" s="6" t="n"/>
      <c r="L907" s="6" t="n"/>
      <c r="M907" s="6" t="n"/>
    </row>
    <row r="908" ht="15.75" customHeight="1" s="1411">
      <c r="A908" s="6" t="n"/>
      <c r="B908" s="6" t="n"/>
      <c r="C908" s="6" t="n"/>
      <c r="D908" s="6" t="n"/>
      <c r="E908" s="6" t="n"/>
      <c r="F908" s="6" t="n"/>
      <c r="G908" s="6" t="n"/>
      <c r="H908" s="6" t="n"/>
      <c r="I908" s="6" t="n"/>
      <c r="J908" s="6" t="n"/>
      <c r="K908" s="6" t="n"/>
      <c r="L908" s="6" t="n"/>
      <c r="M908" s="6" t="n"/>
    </row>
    <row r="909" ht="15.75" customHeight="1" s="1411">
      <c r="A909" s="6" t="n"/>
      <c r="B909" s="6" t="n"/>
      <c r="C909" s="6" t="n"/>
      <c r="D909" s="6" t="n"/>
      <c r="E909" s="6" t="n"/>
      <c r="F909" s="6" t="n"/>
      <c r="G909" s="6" t="n"/>
      <c r="H909" s="6" t="n"/>
      <c r="I909" s="6" t="n"/>
      <c r="J909" s="6" t="n"/>
      <c r="K909" s="6" t="n"/>
      <c r="L909" s="6" t="n"/>
      <c r="M909" s="6" t="n"/>
    </row>
    <row r="910" ht="15.75" customHeight="1" s="1411">
      <c r="A910" s="6" t="n"/>
      <c r="B910" s="6" t="n"/>
      <c r="C910" s="6" t="n"/>
      <c r="D910" s="6" t="n"/>
      <c r="E910" s="6" t="n"/>
      <c r="F910" s="6" t="n"/>
      <c r="G910" s="6" t="n"/>
      <c r="H910" s="6" t="n"/>
      <c r="I910" s="6" t="n"/>
      <c r="J910" s="6" t="n"/>
      <c r="K910" s="6" t="n"/>
      <c r="L910" s="6" t="n"/>
      <c r="M910" s="6" t="n"/>
    </row>
    <row r="911" ht="15.75" customHeight="1" s="1411">
      <c r="A911" s="6" t="n"/>
      <c r="B911" s="6" t="n"/>
      <c r="C911" s="6" t="n"/>
      <c r="D911" s="6" t="n"/>
      <c r="E911" s="6" t="n"/>
      <c r="F911" s="6" t="n"/>
      <c r="G911" s="6" t="n"/>
      <c r="H911" s="6" t="n"/>
      <c r="I911" s="6" t="n"/>
      <c r="J911" s="6" t="n"/>
      <c r="K911" s="6" t="n"/>
      <c r="L911" s="6" t="n"/>
      <c r="M911" s="6" t="n"/>
    </row>
    <row r="912" ht="15.75" customHeight="1" s="1411">
      <c r="A912" s="6" t="n"/>
      <c r="B912" s="6" t="n"/>
      <c r="C912" s="6" t="n"/>
      <c r="D912" s="6" t="n"/>
      <c r="E912" s="6" t="n"/>
      <c r="F912" s="6" t="n"/>
      <c r="G912" s="6" t="n"/>
      <c r="H912" s="6" t="n"/>
      <c r="I912" s="6" t="n"/>
      <c r="J912" s="6" t="n"/>
      <c r="K912" s="6" t="n"/>
      <c r="L912" s="6" t="n"/>
      <c r="M912" s="6" t="n"/>
    </row>
    <row r="913" ht="15.75" customHeight="1" s="1411">
      <c r="A913" s="6" t="n"/>
      <c r="B913" s="6" t="n"/>
      <c r="C913" s="6" t="n"/>
      <c r="D913" s="6" t="n"/>
      <c r="E913" s="6" t="n"/>
      <c r="F913" s="6" t="n"/>
      <c r="G913" s="6" t="n"/>
      <c r="H913" s="6" t="n"/>
      <c r="I913" s="6" t="n"/>
      <c r="J913" s="6" t="n"/>
      <c r="K913" s="6" t="n"/>
      <c r="L913" s="6" t="n"/>
      <c r="M913" s="6" t="n"/>
    </row>
    <row r="914" ht="15.75" customHeight="1" s="1411">
      <c r="A914" s="6" t="n"/>
      <c r="B914" s="6" t="n"/>
      <c r="C914" s="6" t="n"/>
      <c r="D914" s="6" t="n"/>
      <c r="E914" s="6" t="n"/>
      <c r="F914" s="6" t="n"/>
      <c r="G914" s="6" t="n"/>
      <c r="H914" s="6" t="n"/>
      <c r="I914" s="6" t="n"/>
      <c r="J914" s="6" t="n"/>
      <c r="K914" s="6" t="n"/>
      <c r="L914" s="6" t="n"/>
      <c r="M914" s="6" t="n"/>
    </row>
    <row r="915" ht="15.75" customHeight="1" s="1411">
      <c r="A915" s="6" t="n"/>
      <c r="B915" s="6" t="n"/>
      <c r="C915" s="6" t="n"/>
      <c r="D915" s="6" t="n"/>
      <c r="E915" s="6" t="n"/>
      <c r="F915" s="6" t="n"/>
      <c r="G915" s="6" t="n"/>
      <c r="H915" s="6" t="n"/>
      <c r="I915" s="6" t="n"/>
      <c r="J915" s="6" t="n"/>
      <c r="K915" s="6" t="n"/>
      <c r="L915" s="6" t="n"/>
      <c r="M915" s="6" t="n"/>
    </row>
    <row r="916" ht="15.75" customHeight="1" s="1411">
      <c r="A916" s="6" t="n"/>
      <c r="B916" s="6" t="n"/>
      <c r="C916" s="6" t="n"/>
      <c r="D916" s="6" t="n"/>
      <c r="E916" s="6" t="n"/>
      <c r="F916" s="6" t="n"/>
      <c r="G916" s="6" t="n"/>
      <c r="H916" s="6" t="n"/>
      <c r="I916" s="6" t="n"/>
      <c r="J916" s="6" t="n"/>
      <c r="K916" s="6" t="n"/>
      <c r="L916" s="6" t="n"/>
      <c r="M916" s="6" t="n"/>
    </row>
    <row r="917" ht="15.75" customHeight="1" s="1411">
      <c r="A917" s="6" t="n"/>
      <c r="B917" s="6" t="n"/>
      <c r="C917" s="6" t="n"/>
      <c r="D917" s="6" t="n"/>
      <c r="E917" s="6" t="n"/>
      <c r="F917" s="6" t="n"/>
      <c r="G917" s="6" t="n"/>
      <c r="H917" s="6" t="n"/>
      <c r="I917" s="6" t="n"/>
      <c r="J917" s="6" t="n"/>
      <c r="K917" s="6" t="n"/>
      <c r="L917" s="6" t="n"/>
      <c r="M917" s="6" t="n"/>
    </row>
    <row r="918" ht="15.75" customHeight="1" s="1411">
      <c r="A918" s="6" t="n"/>
      <c r="B918" s="6" t="n"/>
      <c r="C918" s="6" t="n"/>
      <c r="D918" s="6" t="n"/>
      <c r="E918" s="6" t="n"/>
      <c r="F918" s="6" t="n"/>
      <c r="G918" s="6" t="n"/>
      <c r="H918" s="6" t="n"/>
      <c r="I918" s="6" t="n"/>
      <c r="J918" s="6" t="n"/>
      <c r="K918" s="6" t="n"/>
      <c r="L918" s="6" t="n"/>
      <c r="M918" s="6" t="n"/>
    </row>
    <row r="919" ht="15.75" customHeight="1" s="1411">
      <c r="A919" s="6" t="n"/>
      <c r="B919" s="6" t="n"/>
      <c r="C919" s="6" t="n"/>
      <c r="D919" s="6" t="n"/>
      <c r="E919" s="6" t="n"/>
      <c r="F919" s="6" t="n"/>
      <c r="G919" s="6" t="n"/>
      <c r="H919" s="6" t="n"/>
      <c r="I919" s="6" t="n"/>
      <c r="J919" s="6" t="n"/>
      <c r="K919" s="6" t="n"/>
      <c r="L919" s="6" t="n"/>
      <c r="M919" s="6" t="n"/>
    </row>
    <row r="920" ht="15.75" customHeight="1" s="1411">
      <c r="A920" s="6" t="n"/>
      <c r="B920" s="6" t="n"/>
      <c r="C920" s="6" t="n"/>
      <c r="D920" s="6" t="n"/>
      <c r="E920" s="6" t="n"/>
      <c r="F920" s="6" t="n"/>
      <c r="G920" s="6" t="n"/>
      <c r="H920" s="6" t="n"/>
      <c r="I920" s="6" t="n"/>
      <c r="J920" s="6" t="n"/>
      <c r="K920" s="6" t="n"/>
      <c r="L920" s="6" t="n"/>
      <c r="M920" s="6" t="n"/>
    </row>
    <row r="921" ht="15.75" customHeight="1" s="1411">
      <c r="A921" s="6" t="n"/>
      <c r="B921" s="6" t="n"/>
      <c r="C921" s="6" t="n"/>
      <c r="D921" s="6" t="n"/>
      <c r="E921" s="6" t="n"/>
      <c r="F921" s="6" t="n"/>
      <c r="G921" s="6" t="n"/>
      <c r="H921" s="6" t="n"/>
      <c r="I921" s="6" t="n"/>
      <c r="J921" s="6" t="n"/>
      <c r="K921" s="6" t="n"/>
      <c r="L921" s="6" t="n"/>
      <c r="M921" s="6" t="n"/>
    </row>
    <row r="922" ht="15.75" customHeight="1" s="1411">
      <c r="A922" s="6" t="n"/>
      <c r="B922" s="6" t="n"/>
      <c r="C922" s="6" t="n"/>
      <c r="D922" s="6" t="n"/>
      <c r="E922" s="6" t="n"/>
      <c r="F922" s="6" t="n"/>
      <c r="G922" s="6" t="n"/>
      <c r="H922" s="6" t="n"/>
      <c r="I922" s="6" t="n"/>
      <c r="J922" s="6" t="n"/>
      <c r="K922" s="6" t="n"/>
      <c r="L922" s="6" t="n"/>
      <c r="M922" s="6" t="n"/>
    </row>
    <row r="923" ht="15.75" customHeight="1" s="1411">
      <c r="A923" s="6" t="n"/>
      <c r="B923" s="6" t="n"/>
      <c r="C923" s="6" t="n"/>
      <c r="D923" s="6" t="n"/>
      <c r="E923" s="6" t="n"/>
      <c r="F923" s="6" t="n"/>
      <c r="G923" s="6" t="n"/>
      <c r="H923" s="6" t="n"/>
      <c r="I923" s="6" t="n"/>
      <c r="J923" s="6" t="n"/>
      <c r="K923" s="6" t="n"/>
      <c r="L923" s="6" t="n"/>
      <c r="M923" s="6" t="n"/>
    </row>
    <row r="924" ht="15.75" customHeight="1" s="1411">
      <c r="A924" s="6" t="n"/>
      <c r="B924" s="6" t="n"/>
      <c r="C924" s="6" t="n"/>
      <c r="D924" s="6" t="n"/>
      <c r="E924" s="6" t="n"/>
      <c r="F924" s="6" t="n"/>
      <c r="G924" s="6" t="n"/>
      <c r="H924" s="6" t="n"/>
      <c r="I924" s="6" t="n"/>
      <c r="J924" s="6" t="n"/>
      <c r="K924" s="6" t="n"/>
      <c r="L924" s="6" t="n"/>
      <c r="M924" s="6" t="n"/>
    </row>
    <row r="925" ht="15.75" customHeight="1" s="1411">
      <c r="A925" s="6" t="n"/>
      <c r="B925" s="6" t="n"/>
      <c r="C925" s="6" t="n"/>
      <c r="D925" s="6" t="n"/>
      <c r="E925" s="6" t="n"/>
      <c r="F925" s="6" t="n"/>
      <c r="G925" s="6" t="n"/>
      <c r="H925" s="6" t="n"/>
      <c r="I925" s="6" t="n"/>
      <c r="J925" s="6" t="n"/>
      <c r="K925" s="6" t="n"/>
      <c r="L925" s="6" t="n"/>
      <c r="M925" s="6" t="n"/>
    </row>
    <row r="926" ht="15.75" customHeight="1" s="1411">
      <c r="A926" s="6" t="n"/>
      <c r="B926" s="6" t="n"/>
      <c r="C926" s="6" t="n"/>
      <c r="D926" s="6" t="n"/>
      <c r="E926" s="6" t="n"/>
      <c r="F926" s="6" t="n"/>
      <c r="G926" s="6" t="n"/>
      <c r="H926" s="6" t="n"/>
      <c r="I926" s="6" t="n"/>
      <c r="J926" s="6" t="n"/>
      <c r="K926" s="6" t="n"/>
      <c r="L926" s="6" t="n"/>
      <c r="M926" s="6" t="n"/>
    </row>
    <row r="927" ht="15.75" customHeight="1" s="1411">
      <c r="A927" s="6" t="n"/>
      <c r="B927" s="6" t="n"/>
      <c r="C927" s="6" t="n"/>
      <c r="D927" s="6" t="n"/>
      <c r="E927" s="6" t="n"/>
      <c r="F927" s="6" t="n"/>
      <c r="G927" s="6" t="n"/>
      <c r="H927" s="6" t="n"/>
      <c r="I927" s="6" t="n"/>
      <c r="J927" s="6" t="n"/>
      <c r="K927" s="6" t="n"/>
      <c r="L927" s="6" t="n"/>
      <c r="M927" s="6" t="n"/>
    </row>
    <row r="928" ht="15.75" customHeight="1" s="1411">
      <c r="A928" s="6" t="n"/>
      <c r="B928" s="6" t="n"/>
      <c r="C928" s="6" t="n"/>
      <c r="D928" s="6" t="n"/>
      <c r="E928" s="6" t="n"/>
      <c r="F928" s="6" t="n"/>
      <c r="G928" s="6" t="n"/>
      <c r="H928" s="6" t="n"/>
      <c r="I928" s="6" t="n"/>
      <c r="J928" s="6" t="n"/>
      <c r="K928" s="6" t="n"/>
      <c r="L928" s="6" t="n"/>
      <c r="M928" s="6" t="n"/>
    </row>
    <row r="929" ht="15.75" customHeight="1" s="1411">
      <c r="A929" s="6" t="n"/>
      <c r="B929" s="6" t="n"/>
      <c r="C929" s="6" t="n"/>
      <c r="D929" s="6" t="n"/>
      <c r="E929" s="6" t="n"/>
      <c r="F929" s="6" t="n"/>
      <c r="G929" s="6" t="n"/>
      <c r="H929" s="6" t="n"/>
      <c r="I929" s="6" t="n"/>
      <c r="J929" s="6" t="n"/>
      <c r="K929" s="6" t="n"/>
      <c r="L929" s="6" t="n"/>
      <c r="M929" s="6" t="n"/>
    </row>
    <row r="930" ht="15.75" customHeight="1" s="1411">
      <c r="A930" s="6" t="n"/>
      <c r="B930" s="6" t="n"/>
      <c r="C930" s="6" t="n"/>
      <c r="D930" s="6" t="n"/>
      <c r="E930" s="6" t="n"/>
      <c r="F930" s="6" t="n"/>
      <c r="G930" s="6" t="n"/>
      <c r="H930" s="6" t="n"/>
      <c r="I930" s="6" t="n"/>
      <c r="J930" s="6" t="n"/>
      <c r="K930" s="6" t="n"/>
      <c r="L930" s="6" t="n"/>
      <c r="M930" s="6" t="n"/>
    </row>
    <row r="931" ht="15.75" customHeight="1" s="1411">
      <c r="A931" s="6" t="n"/>
      <c r="B931" s="6" t="n"/>
      <c r="C931" s="6" t="n"/>
      <c r="D931" s="6" t="n"/>
      <c r="E931" s="6" t="n"/>
      <c r="F931" s="6" t="n"/>
      <c r="G931" s="6" t="n"/>
      <c r="H931" s="6" t="n"/>
      <c r="I931" s="6" t="n"/>
      <c r="J931" s="6" t="n"/>
      <c r="K931" s="6" t="n"/>
      <c r="L931" s="6" t="n"/>
      <c r="M931" s="6" t="n"/>
    </row>
    <row r="932" ht="15.75" customHeight="1" s="1411">
      <c r="A932" s="6" t="n"/>
      <c r="B932" s="6" t="n"/>
      <c r="C932" s="6" t="n"/>
      <c r="D932" s="6" t="n"/>
      <c r="E932" s="6" t="n"/>
      <c r="F932" s="6" t="n"/>
      <c r="G932" s="6" t="n"/>
      <c r="H932" s="6" t="n"/>
      <c r="I932" s="6" t="n"/>
      <c r="J932" s="6" t="n"/>
      <c r="K932" s="6" t="n"/>
      <c r="L932" s="6" t="n"/>
      <c r="M932" s="6" t="n"/>
    </row>
    <row r="933" ht="15.75" customHeight="1" s="1411">
      <c r="A933" s="6" t="n"/>
      <c r="B933" s="6" t="n"/>
      <c r="C933" s="6" t="n"/>
      <c r="D933" s="6" t="n"/>
      <c r="E933" s="6" t="n"/>
      <c r="F933" s="6" t="n"/>
      <c r="G933" s="6" t="n"/>
      <c r="H933" s="6" t="n"/>
      <c r="I933" s="6" t="n"/>
      <c r="J933" s="6" t="n"/>
      <c r="K933" s="6" t="n"/>
      <c r="L933" s="6" t="n"/>
      <c r="M933" s="6" t="n"/>
    </row>
    <row r="934" ht="15.75" customHeight="1" s="1411">
      <c r="A934" s="6" t="n"/>
      <c r="B934" s="6" t="n"/>
      <c r="C934" s="6" t="n"/>
      <c r="D934" s="6" t="n"/>
      <c r="E934" s="6" t="n"/>
      <c r="F934" s="6" t="n"/>
      <c r="G934" s="6" t="n"/>
      <c r="H934" s="6" t="n"/>
      <c r="I934" s="6" t="n"/>
      <c r="J934" s="6" t="n"/>
      <c r="K934" s="6" t="n"/>
      <c r="L934" s="6" t="n"/>
      <c r="M934" s="6" t="n"/>
    </row>
    <row r="935" ht="15.75" customHeight="1" s="1411">
      <c r="A935" s="6" t="n"/>
      <c r="B935" s="6" t="n"/>
      <c r="C935" s="6" t="n"/>
      <c r="D935" s="6" t="n"/>
      <c r="E935" s="6" t="n"/>
      <c r="F935" s="6" t="n"/>
      <c r="G935" s="6" t="n"/>
      <c r="H935" s="6" t="n"/>
      <c r="I935" s="6" t="n"/>
      <c r="J935" s="6" t="n"/>
      <c r="K935" s="6" t="n"/>
      <c r="L935" s="6" t="n"/>
      <c r="M935" s="6" t="n"/>
    </row>
    <row r="936" ht="15.75" customHeight="1" s="1411">
      <c r="A936" s="6" t="n"/>
      <c r="B936" s="6" t="n"/>
      <c r="C936" s="6" t="n"/>
      <c r="D936" s="6" t="n"/>
      <c r="E936" s="6" t="n"/>
      <c r="F936" s="6" t="n"/>
      <c r="G936" s="6" t="n"/>
      <c r="H936" s="6" t="n"/>
      <c r="I936" s="6" t="n"/>
      <c r="J936" s="6" t="n"/>
      <c r="K936" s="6" t="n"/>
      <c r="L936" s="6" t="n"/>
      <c r="M936" s="6" t="n"/>
    </row>
    <row r="937" ht="15.75" customHeight="1" s="1411">
      <c r="A937" s="6" t="n"/>
      <c r="B937" s="6" t="n"/>
      <c r="C937" s="6" t="n"/>
      <c r="D937" s="6" t="n"/>
      <c r="E937" s="6" t="n"/>
      <c r="F937" s="6" t="n"/>
      <c r="G937" s="6" t="n"/>
      <c r="H937" s="6" t="n"/>
      <c r="I937" s="6" t="n"/>
      <c r="J937" s="6" t="n"/>
      <c r="K937" s="6" t="n"/>
      <c r="L937" s="6" t="n"/>
      <c r="M937" s="6" t="n"/>
    </row>
    <row r="938" ht="15.75" customHeight="1" s="1411">
      <c r="A938" s="6" t="n"/>
      <c r="B938" s="6" t="n"/>
      <c r="C938" s="6" t="n"/>
      <c r="D938" s="6" t="n"/>
      <c r="E938" s="6" t="n"/>
      <c r="F938" s="6" t="n"/>
      <c r="G938" s="6" t="n"/>
      <c r="H938" s="6" t="n"/>
      <c r="I938" s="6" t="n"/>
      <c r="J938" s="6" t="n"/>
      <c r="K938" s="6" t="n"/>
      <c r="L938" s="6" t="n"/>
      <c r="M938" s="6" t="n"/>
    </row>
    <row r="939" ht="15.75" customHeight="1" s="1411">
      <c r="A939" s="6" t="n"/>
      <c r="B939" s="6" t="n"/>
      <c r="C939" s="6" t="n"/>
      <c r="D939" s="6" t="n"/>
      <c r="E939" s="6" t="n"/>
      <c r="F939" s="6" t="n"/>
      <c r="G939" s="6" t="n"/>
      <c r="H939" s="6" t="n"/>
      <c r="I939" s="6" t="n"/>
      <c r="J939" s="6" t="n"/>
      <c r="K939" s="6" t="n"/>
      <c r="L939" s="6" t="n"/>
      <c r="M939" s="6" t="n"/>
    </row>
    <row r="940" ht="15.75" customHeight="1" s="1411">
      <c r="A940" s="6" t="n"/>
      <c r="B940" s="6" t="n"/>
      <c r="C940" s="6" t="n"/>
      <c r="D940" s="6" t="n"/>
      <c r="E940" s="6" t="n"/>
      <c r="F940" s="6" t="n"/>
      <c r="G940" s="6" t="n"/>
      <c r="H940" s="6" t="n"/>
      <c r="I940" s="6" t="n"/>
      <c r="J940" s="6" t="n"/>
      <c r="K940" s="6" t="n"/>
      <c r="L940" s="6" t="n"/>
      <c r="M940" s="6" t="n"/>
    </row>
    <row r="941" ht="15.75" customHeight="1" s="1411">
      <c r="A941" s="6" t="n"/>
      <c r="B941" s="6" t="n"/>
      <c r="C941" s="6" t="n"/>
      <c r="D941" s="6" t="n"/>
      <c r="E941" s="6" t="n"/>
      <c r="F941" s="6" t="n"/>
      <c r="G941" s="6" t="n"/>
      <c r="H941" s="6" t="n"/>
      <c r="I941" s="6" t="n"/>
      <c r="J941" s="6" t="n"/>
      <c r="K941" s="6" t="n"/>
      <c r="L941" s="6" t="n"/>
      <c r="M941" s="6" t="n"/>
    </row>
    <row r="942" ht="15.75" customHeight="1" s="1411">
      <c r="A942" s="6" t="n"/>
      <c r="B942" s="6" t="n"/>
      <c r="C942" s="6" t="n"/>
      <c r="D942" s="6" t="n"/>
      <c r="E942" s="6" t="n"/>
      <c r="F942" s="6" t="n"/>
      <c r="G942" s="6" t="n"/>
      <c r="H942" s="6" t="n"/>
      <c r="I942" s="6" t="n"/>
      <c r="J942" s="6" t="n"/>
      <c r="K942" s="6" t="n"/>
      <c r="L942" s="6" t="n"/>
      <c r="M942" s="6" t="n"/>
    </row>
    <row r="943" ht="15.75" customHeight="1" s="1411">
      <c r="A943" s="6" t="n"/>
      <c r="B943" s="6" t="n"/>
      <c r="C943" s="6" t="n"/>
      <c r="D943" s="6" t="n"/>
      <c r="E943" s="6" t="n"/>
      <c r="F943" s="6" t="n"/>
      <c r="G943" s="6" t="n"/>
      <c r="H943" s="6" t="n"/>
      <c r="I943" s="6" t="n"/>
      <c r="J943" s="6" t="n"/>
      <c r="K943" s="6" t="n"/>
      <c r="L943" s="6" t="n"/>
      <c r="M943" s="6" t="n"/>
    </row>
    <row r="944" ht="15.75" customHeight="1" s="1411">
      <c r="A944" s="6" t="n"/>
      <c r="B944" s="6" t="n"/>
      <c r="C944" s="6" t="n"/>
      <c r="D944" s="6" t="n"/>
      <c r="E944" s="6" t="n"/>
      <c r="F944" s="6" t="n"/>
      <c r="G944" s="6" t="n"/>
      <c r="H944" s="6" t="n"/>
      <c r="I944" s="6" t="n"/>
      <c r="J944" s="6" t="n"/>
      <c r="K944" s="6" t="n"/>
      <c r="L944" s="6" t="n"/>
      <c r="M944" s="6" t="n"/>
    </row>
    <row r="945" ht="15.75" customHeight="1" s="1411">
      <c r="A945" s="6" t="n"/>
      <c r="B945" s="6" t="n"/>
      <c r="C945" s="6" t="n"/>
      <c r="D945" s="6" t="n"/>
      <c r="E945" s="6" t="n"/>
      <c r="F945" s="6" t="n"/>
      <c r="G945" s="6" t="n"/>
      <c r="H945" s="6" t="n"/>
      <c r="I945" s="6" t="n"/>
      <c r="J945" s="6" t="n"/>
      <c r="K945" s="6" t="n"/>
      <c r="L945" s="6" t="n"/>
      <c r="M945" s="6" t="n"/>
    </row>
    <row r="946" ht="15.75" customHeight="1" s="1411">
      <c r="A946" s="6" t="n"/>
      <c r="B946" s="6" t="n"/>
      <c r="C946" s="6" t="n"/>
      <c r="D946" s="6" t="n"/>
      <c r="E946" s="6" t="n"/>
      <c r="F946" s="6" t="n"/>
      <c r="G946" s="6" t="n"/>
      <c r="H946" s="6" t="n"/>
      <c r="I946" s="6" t="n"/>
      <c r="J946" s="6" t="n"/>
      <c r="K946" s="6" t="n"/>
      <c r="L946" s="6" t="n"/>
      <c r="M946" s="6" t="n"/>
    </row>
    <row r="947" ht="15.75" customHeight="1" s="1411">
      <c r="A947" s="6" t="n"/>
      <c r="B947" s="6" t="n"/>
      <c r="C947" s="6" t="n"/>
      <c r="D947" s="6" t="n"/>
      <c r="E947" s="6" t="n"/>
      <c r="F947" s="6" t="n"/>
      <c r="G947" s="6" t="n"/>
      <c r="H947" s="6" t="n"/>
      <c r="I947" s="6" t="n"/>
      <c r="J947" s="6" t="n"/>
      <c r="K947" s="6" t="n"/>
      <c r="L947" s="6" t="n"/>
      <c r="M947" s="6" t="n"/>
    </row>
    <row r="948" ht="15.75" customHeight="1" s="1411">
      <c r="A948" s="6" t="n"/>
      <c r="B948" s="6" t="n"/>
      <c r="C948" s="6" t="n"/>
      <c r="D948" s="6" t="n"/>
      <c r="E948" s="6" t="n"/>
      <c r="F948" s="6" t="n"/>
      <c r="G948" s="6" t="n"/>
      <c r="H948" s="6" t="n"/>
      <c r="I948" s="6" t="n"/>
      <c r="J948" s="6" t="n"/>
      <c r="K948" s="6" t="n"/>
      <c r="L948" s="6" t="n"/>
      <c r="M948" s="6" t="n"/>
    </row>
    <row r="949" ht="15.75" customHeight="1" s="1411">
      <c r="A949" s="6" t="n"/>
      <c r="B949" s="6" t="n"/>
      <c r="C949" s="6" t="n"/>
      <c r="D949" s="6" t="n"/>
      <c r="E949" s="6" t="n"/>
      <c r="F949" s="6" t="n"/>
      <c r="G949" s="6" t="n"/>
      <c r="H949" s="6" t="n"/>
      <c r="I949" s="6" t="n"/>
      <c r="J949" s="6" t="n"/>
      <c r="K949" s="6" t="n"/>
      <c r="L949" s="6" t="n"/>
      <c r="M949" s="6" t="n"/>
    </row>
    <row r="950" ht="15.75" customHeight="1" s="1411">
      <c r="A950" s="6" t="n"/>
      <c r="B950" s="6" t="n"/>
      <c r="C950" s="6" t="n"/>
      <c r="D950" s="6" t="n"/>
      <c r="E950" s="6" t="n"/>
      <c r="F950" s="6" t="n"/>
      <c r="G950" s="6" t="n"/>
      <c r="H950" s="6" t="n"/>
      <c r="I950" s="6" t="n"/>
      <c r="J950" s="6" t="n"/>
      <c r="K950" s="6" t="n"/>
      <c r="L950" s="6" t="n"/>
      <c r="M950" s="6" t="n"/>
    </row>
    <row r="951" ht="15.75" customHeight="1" s="1411">
      <c r="A951" s="6" t="n"/>
      <c r="B951" s="6" t="n"/>
      <c r="C951" s="6" t="n"/>
      <c r="D951" s="6" t="n"/>
      <c r="E951" s="6" t="n"/>
      <c r="F951" s="6" t="n"/>
      <c r="G951" s="6" t="n"/>
      <c r="H951" s="6" t="n"/>
      <c r="I951" s="6" t="n"/>
      <c r="J951" s="6" t="n"/>
      <c r="K951" s="6" t="n"/>
      <c r="L951" s="6" t="n"/>
      <c r="M951" s="6" t="n"/>
    </row>
    <row r="952" ht="15.75" customHeight="1" s="1411">
      <c r="A952" s="6" t="n"/>
      <c r="B952" s="6" t="n"/>
      <c r="C952" s="6" t="n"/>
      <c r="D952" s="6" t="n"/>
      <c r="E952" s="6" t="n"/>
      <c r="F952" s="6" t="n"/>
      <c r="G952" s="6" t="n"/>
      <c r="H952" s="6" t="n"/>
      <c r="I952" s="6" t="n"/>
      <c r="J952" s="6" t="n"/>
      <c r="K952" s="6" t="n"/>
      <c r="L952" s="6" t="n"/>
      <c r="M952" s="6" t="n"/>
    </row>
    <row r="953" ht="15.75" customHeight="1" s="1411">
      <c r="A953" s="6" t="n"/>
      <c r="B953" s="6" t="n"/>
      <c r="C953" s="6" t="n"/>
      <c r="D953" s="6" t="n"/>
      <c r="E953" s="6" t="n"/>
      <c r="F953" s="6" t="n"/>
      <c r="G953" s="6" t="n"/>
      <c r="H953" s="6" t="n"/>
      <c r="I953" s="6" t="n"/>
      <c r="J953" s="6" t="n"/>
      <c r="K953" s="6" t="n"/>
      <c r="L953" s="6" t="n"/>
      <c r="M953" s="6" t="n"/>
    </row>
    <row r="954" ht="15.75" customHeight="1" s="1411">
      <c r="A954" s="6" t="n"/>
      <c r="B954" s="6" t="n"/>
      <c r="C954" s="6" t="n"/>
      <c r="D954" s="6" t="n"/>
      <c r="E954" s="6" t="n"/>
      <c r="F954" s="6" t="n"/>
      <c r="G954" s="6" t="n"/>
      <c r="H954" s="6" t="n"/>
      <c r="I954" s="6" t="n"/>
      <c r="J954" s="6" t="n"/>
      <c r="K954" s="6" t="n"/>
      <c r="L954" s="6" t="n"/>
      <c r="M954" s="6" t="n"/>
    </row>
    <row r="955" ht="15.75" customHeight="1" s="1411">
      <c r="A955" s="6" t="n"/>
      <c r="B955" s="6" t="n"/>
      <c r="C955" s="6" t="n"/>
      <c r="D955" s="6" t="n"/>
      <c r="E955" s="6" t="n"/>
      <c r="F955" s="6" t="n"/>
      <c r="G955" s="6" t="n"/>
      <c r="H955" s="6" t="n"/>
      <c r="I955" s="6" t="n"/>
      <c r="J955" s="6" t="n"/>
      <c r="K955" s="6" t="n"/>
      <c r="L955" s="6" t="n"/>
      <c r="M955" s="6" t="n"/>
    </row>
    <row r="956" ht="15.75" customHeight="1" s="1411">
      <c r="A956" s="6" t="n"/>
      <c r="B956" s="6" t="n"/>
      <c r="C956" s="6" t="n"/>
      <c r="D956" s="6" t="n"/>
      <c r="E956" s="6" t="n"/>
      <c r="F956" s="6" t="n"/>
      <c r="G956" s="6" t="n"/>
      <c r="H956" s="6" t="n"/>
      <c r="I956" s="6" t="n"/>
      <c r="J956" s="6" t="n"/>
      <c r="K956" s="6" t="n"/>
      <c r="L956" s="6" t="n"/>
      <c r="M956" s="6" t="n"/>
    </row>
    <row r="957" ht="15.75" customHeight="1" s="1411">
      <c r="A957" s="6" t="n"/>
      <c r="B957" s="6" t="n"/>
      <c r="C957" s="6" t="n"/>
      <c r="D957" s="6" t="n"/>
      <c r="E957" s="6" t="n"/>
      <c r="F957" s="6" t="n"/>
      <c r="G957" s="6" t="n"/>
      <c r="H957" s="6" t="n"/>
      <c r="I957" s="6" t="n"/>
      <c r="J957" s="6" t="n"/>
      <c r="K957" s="6" t="n"/>
      <c r="L957" s="6" t="n"/>
      <c r="M957" s="6" t="n"/>
    </row>
    <row r="958" ht="15.75" customHeight="1" s="1411">
      <c r="A958" s="6" t="n"/>
      <c r="B958" s="6" t="n"/>
      <c r="C958" s="6" t="n"/>
      <c r="D958" s="6" t="n"/>
      <c r="E958" s="6" t="n"/>
      <c r="F958" s="6" t="n"/>
      <c r="G958" s="6" t="n"/>
      <c r="H958" s="6" t="n"/>
      <c r="I958" s="6" t="n"/>
      <c r="J958" s="6" t="n"/>
      <c r="K958" s="6" t="n"/>
      <c r="L958" s="6" t="n"/>
      <c r="M958" s="6" t="n"/>
    </row>
    <row r="959" ht="15.75" customHeight="1" s="1411">
      <c r="A959" s="6" t="n"/>
      <c r="B959" s="6" t="n"/>
      <c r="C959" s="6" t="n"/>
      <c r="D959" s="6" t="n"/>
      <c r="E959" s="6" t="n"/>
      <c r="F959" s="6" t="n"/>
      <c r="G959" s="6" t="n"/>
      <c r="H959" s="6" t="n"/>
      <c r="I959" s="6" t="n"/>
      <c r="J959" s="6" t="n"/>
      <c r="K959" s="6" t="n"/>
      <c r="L959" s="6" t="n"/>
      <c r="M959" s="6" t="n"/>
    </row>
    <row r="960" ht="15.75" customHeight="1" s="1411">
      <c r="A960" s="6" t="n"/>
      <c r="B960" s="6" t="n"/>
      <c r="C960" s="6" t="n"/>
      <c r="D960" s="6" t="n"/>
      <c r="E960" s="6" t="n"/>
      <c r="F960" s="6" t="n"/>
      <c r="G960" s="6" t="n"/>
      <c r="H960" s="6" t="n"/>
      <c r="I960" s="6" t="n"/>
      <c r="J960" s="6" t="n"/>
      <c r="K960" s="6" t="n"/>
      <c r="L960" s="6" t="n"/>
      <c r="M960" s="6" t="n"/>
    </row>
    <row r="961" ht="15.75" customHeight="1" s="1411">
      <c r="A961" s="6" t="n"/>
      <c r="B961" s="6" t="n"/>
      <c r="C961" s="6" t="n"/>
      <c r="D961" s="6" t="n"/>
      <c r="E961" s="6" t="n"/>
      <c r="F961" s="6" t="n"/>
      <c r="G961" s="6" t="n"/>
      <c r="H961" s="6" t="n"/>
      <c r="I961" s="6" t="n"/>
      <c r="J961" s="6" t="n"/>
      <c r="K961" s="6" t="n"/>
      <c r="L961" s="6" t="n"/>
      <c r="M961" s="6" t="n"/>
    </row>
    <row r="962" ht="15.75" customHeight="1" s="1411">
      <c r="A962" s="6" t="n"/>
      <c r="B962" s="6" t="n"/>
      <c r="C962" s="6" t="n"/>
      <c r="D962" s="6" t="n"/>
      <c r="E962" s="6" t="n"/>
      <c r="F962" s="6" t="n"/>
      <c r="G962" s="6" t="n"/>
      <c r="H962" s="6" t="n"/>
      <c r="I962" s="6" t="n"/>
      <c r="J962" s="6" t="n"/>
      <c r="K962" s="6" t="n"/>
      <c r="L962" s="6" t="n"/>
      <c r="M962" s="6" t="n"/>
    </row>
    <row r="963" ht="15.75" customHeight="1" s="1411">
      <c r="A963" s="6" t="n"/>
      <c r="B963" s="6" t="n"/>
      <c r="C963" s="6" t="n"/>
      <c r="D963" s="6" t="n"/>
      <c r="E963" s="6" t="n"/>
      <c r="F963" s="6" t="n"/>
      <c r="G963" s="6" t="n"/>
      <c r="H963" s="6" t="n"/>
      <c r="I963" s="6" t="n"/>
      <c r="J963" s="6" t="n"/>
      <c r="K963" s="6" t="n"/>
      <c r="L963" s="6" t="n"/>
      <c r="M963" s="6" t="n"/>
    </row>
    <row r="964" ht="15.75" customHeight="1" s="1411">
      <c r="A964" s="6" t="n"/>
      <c r="B964" s="6" t="n"/>
      <c r="C964" s="6" t="n"/>
      <c r="D964" s="6" t="n"/>
      <c r="E964" s="6" t="n"/>
      <c r="F964" s="6" t="n"/>
      <c r="G964" s="6" t="n"/>
      <c r="H964" s="6" t="n"/>
      <c r="I964" s="6" t="n"/>
      <c r="J964" s="6" t="n"/>
      <c r="K964" s="6" t="n"/>
      <c r="L964" s="6" t="n"/>
      <c r="M964" s="6" t="n"/>
    </row>
    <row r="965" ht="15.75" customHeight="1" s="1411">
      <c r="A965" s="6" t="n"/>
      <c r="B965" s="6" t="n"/>
      <c r="C965" s="6" t="n"/>
      <c r="D965" s="6" t="n"/>
      <c r="E965" s="6" t="n"/>
      <c r="F965" s="6" t="n"/>
      <c r="G965" s="6" t="n"/>
      <c r="H965" s="6" t="n"/>
      <c r="I965" s="6" t="n"/>
      <c r="J965" s="6" t="n"/>
      <c r="K965" s="6" t="n"/>
      <c r="L965" s="6" t="n"/>
      <c r="M965" s="6" t="n"/>
    </row>
    <row r="966" ht="15.75" customHeight="1" s="1411">
      <c r="A966" s="6" t="n"/>
      <c r="B966" s="6" t="n"/>
      <c r="C966" s="6" t="n"/>
      <c r="D966" s="6" t="n"/>
      <c r="E966" s="6" t="n"/>
      <c r="F966" s="6" t="n"/>
      <c r="G966" s="6" t="n"/>
      <c r="H966" s="6" t="n"/>
      <c r="I966" s="6" t="n"/>
      <c r="J966" s="6" t="n"/>
      <c r="K966" s="6" t="n"/>
      <c r="L966" s="6" t="n"/>
      <c r="M966" s="6" t="n"/>
    </row>
    <row r="967" ht="15.75" customHeight="1" s="1411">
      <c r="A967" s="6" t="n"/>
      <c r="B967" s="6" t="n"/>
      <c r="C967" s="6" t="n"/>
      <c r="D967" s="6" t="n"/>
      <c r="E967" s="6" t="n"/>
      <c r="F967" s="6" t="n"/>
      <c r="G967" s="6" t="n"/>
      <c r="H967" s="6" t="n"/>
      <c r="I967" s="6" t="n"/>
      <c r="J967" s="6" t="n"/>
      <c r="K967" s="6" t="n"/>
      <c r="L967" s="6" t="n"/>
      <c r="M967" s="6" t="n"/>
    </row>
    <row r="968" ht="15.75" customHeight="1" s="1411">
      <c r="A968" s="6" t="n"/>
      <c r="B968" s="6" t="n"/>
      <c r="C968" s="6" t="n"/>
      <c r="D968" s="6" t="n"/>
      <c r="E968" s="6" t="n"/>
      <c r="F968" s="6" t="n"/>
      <c r="G968" s="6" t="n"/>
      <c r="H968" s="6" t="n"/>
      <c r="I968" s="6" t="n"/>
      <c r="J968" s="6" t="n"/>
      <c r="K968" s="6" t="n"/>
      <c r="L968" s="6" t="n"/>
      <c r="M968" s="6" t="n"/>
    </row>
    <row r="969" ht="15.75" customHeight="1" s="1411">
      <c r="A969" s="6" t="n"/>
      <c r="B969" s="6" t="n"/>
      <c r="C969" s="6" t="n"/>
      <c r="D969" s="6" t="n"/>
      <c r="E969" s="6" t="n"/>
      <c r="F969" s="6" t="n"/>
      <c r="G969" s="6" t="n"/>
      <c r="H969" s="6" t="n"/>
      <c r="I969" s="6" t="n"/>
      <c r="J969" s="6" t="n"/>
      <c r="K969" s="6" t="n"/>
      <c r="L969" s="6" t="n"/>
      <c r="M969" s="6" t="n"/>
    </row>
    <row r="970" ht="15.75" customHeight="1" s="1411">
      <c r="A970" s="6" t="n"/>
      <c r="B970" s="6" t="n"/>
      <c r="C970" s="6" t="n"/>
      <c r="D970" s="6" t="n"/>
      <c r="E970" s="6" t="n"/>
      <c r="F970" s="6" t="n"/>
      <c r="G970" s="6" t="n"/>
      <c r="H970" s="6" t="n"/>
      <c r="I970" s="6" t="n"/>
      <c r="J970" s="6" t="n"/>
      <c r="K970" s="6" t="n"/>
      <c r="L970" s="6" t="n"/>
      <c r="M970" s="6" t="n"/>
    </row>
    <row r="971" ht="15.75" customHeight="1" s="1411">
      <c r="A971" s="6" t="n"/>
      <c r="B971" s="6" t="n"/>
      <c r="C971" s="6" t="n"/>
      <c r="D971" s="6" t="n"/>
      <c r="E971" s="6" t="n"/>
      <c r="F971" s="6" t="n"/>
      <c r="G971" s="6" t="n"/>
      <c r="H971" s="6" t="n"/>
      <c r="I971" s="6" t="n"/>
      <c r="J971" s="6" t="n"/>
      <c r="K971" s="6" t="n"/>
      <c r="L971" s="6" t="n"/>
      <c r="M971" s="6" t="n"/>
    </row>
    <row r="972" ht="15.75" customHeight="1" s="1411">
      <c r="A972" s="6" t="n"/>
      <c r="B972" s="6" t="n"/>
      <c r="C972" s="6" t="n"/>
      <c r="D972" s="6" t="n"/>
      <c r="E972" s="6" t="n"/>
      <c r="F972" s="6" t="n"/>
      <c r="G972" s="6" t="n"/>
      <c r="H972" s="6" t="n"/>
      <c r="I972" s="6" t="n"/>
      <c r="J972" s="6" t="n"/>
      <c r="K972" s="6" t="n"/>
      <c r="L972" s="6" t="n"/>
      <c r="M972" s="6" t="n"/>
    </row>
    <row r="973" ht="15.75" customHeight="1" s="1411">
      <c r="A973" s="6" t="n"/>
      <c r="B973" s="6" t="n"/>
      <c r="C973" s="6" t="n"/>
      <c r="D973" s="6" t="n"/>
      <c r="E973" s="6" t="n"/>
      <c r="F973" s="6" t="n"/>
      <c r="G973" s="6" t="n"/>
      <c r="H973" s="6" t="n"/>
      <c r="I973" s="6" t="n"/>
      <c r="J973" s="6" t="n"/>
      <c r="K973" s="6" t="n"/>
      <c r="L973" s="6" t="n"/>
      <c r="M973" s="6" t="n"/>
    </row>
    <row r="974" ht="15.75" customHeight="1" s="1411">
      <c r="A974" s="6" t="n"/>
      <c r="B974" s="6" t="n"/>
      <c r="C974" s="6" t="n"/>
      <c r="D974" s="6" t="n"/>
      <c r="E974" s="6" t="n"/>
      <c r="F974" s="6" t="n"/>
      <c r="G974" s="6" t="n"/>
      <c r="H974" s="6" t="n"/>
      <c r="I974" s="6" t="n"/>
      <c r="J974" s="6" t="n"/>
      <c r="K974" s="6" t="n"/>
      <c r="L974" s="6" t="n"/>
      <c r="M974" s="6" t="n"/>
    </row>
    <row r="975" ht="15.75" customHeight="1" s="1411">
      <c r="A975" s="6" t="n"/>
      <c r="B975" s="6" t="n"/>
      <c r="C975" s="6" t="n"/>
      <c r="D975" s="6" t="n"/>
      <c r="E975" s="6" t="n"/>
      <c r="F975" s="6" t="n"/>
      <c r="G975" s="6" t="n"/>
      <c r="H975" s="6" t="n"/>
      <c r="I975" s="6" t="n"/>
      <c r="J975" s="6" t="n"/>
      <c r="K975" s="6" t="n"/>
      <c r="L975" s="6" t="n"/>
      <c r="M975" s="6" t="n"/>
    </row>
    <row r="976" ht="15.75" customHeight="1" s="1411">
      <c r="A976" s="6" t="n"/>
      <c r="B976" s="6" t="n"/>
      <c r="C976" s="6" t="n"/>
      <c r="D976" s="6" t="n"/>
      <c r="E976" s="6" t="n"/>
      <c r="F976" s="6" t="n"/>
      <c r="G976" s="6" t="n"/>
      <c r="H976" s="6" t="n"/>
      <c r="I976" s="6" t="n"/>
      <c r="J976" s="6" t="n"/>
      <c r="K976" s="6" t="n"/>
      <c r="L976" s="6" t="n"/>
      <c r="M976" s="6" t="n"/>
    </row>
    <row r="977" ht="15.75" customHeight="1" s="1411">
      <c r="A977" s="6" t="n"/>
      <c r="B977" s="6" t="n"/>
      <c r="C977" s="6" t="n"/>
      <c r="D977" s="6" t="n"/>
      <c r="E977" s="6" t="n"/>
      <c r="F977" s="6" t="n"/>
      <c r="G977" s="6" t="n"/>
      <c r="H977" s="6" t="n"/>
      <c r="I977" s="6" t="n"/>
      <c r="J977" s="6" t="n"/>
      <c r="K977" s="6" t="n"/>
      <c r="L977" s="6" t="n"/>
      <c r="M977" s="6" t="n"/>
    </row>
    <row r="978" ht="15.75" customHeight="1" s="1411">
      <c r="A978" s="6" t="n"/>
      <c r="B978" s="6" t="n"/>
      <c r="C978" s="6" t="n"/>
      <c r="D978" s="6" t="n"/>
      <c r="E978" s="6" t="n"/>
      <c r="F978" s="6" t="n"/>
      <c r="G978" s="6" t="n"/>
      <c r="H978" s="6" t="n"/>
      <c r="I978" s="6" t="n"/>
      <c r="J978" s="6" t="n"/>
      <c r="K978" s="6" t="n"/>
      <c r="L978" s="6" t="n"/>
      <c r="M978" s="6" t="n"/>
    </row>
    <row r="979" ht="15.75" customHeight="1" s="1411">
      <c r="A979" s="6" t="n"/>
      <c r="B979" s="6" t="n"/>
      <c r="C979" s="6" t="n"/>
      <c r="D979" s="6" t="n"/>
      <c r="E979" s="6" t="n"/>
      <c r="F979" s="6" t="n"/>
      <c r="G979" s="6" t="n"/>
      <c r="H979" s="6" t="n"/>
      <c r="I979" s="6" t="n"/>
      <c r="J979" s="6" t="n"/>
      <c r="K979" s="6" t="n"/>
      <c r="L979" s="6" t="n"/>
      <c r="M979" s="6" t="n"/>
    </row>
    <row r="980" ht="15.75" customHeight="1" s="1411">
      <c r="A980" s="6" t="n"/>
      <c r="B980" s="6" t="n"/>
      <c r="C980" s="6" t="n"/>
      <c r="D980" s="6" t="n"/>
      <c r="E980" s="6" t="n"/>
      <c r="F980" s="6" t="n"/>
      <c r="G980" s="6" t="n"/>
      <c r="H980" s="6" t="n"/>
      <c r="I980" s="6" t="n"/>
      <c r="J980" s="6" t="n"/>
      <c r="K980" s="6" t="n"/>
      <c r="L980" s="6" t="n"/>
      <c r="M980" s="6" t="n"/>
    </row>
    <row r="981" ht="15.75" customHeight="1" s="1411">
      <c r="A981" s="6" t="n"/>
      <c r="B981" s="6" t="n"/>
      <c r="C981" s="6" t="n"/>
      <c r="D981" s="6" t="n"/>
      <c r="E981" s="6" t="n"/>
      <c r="F981" s="6" t="n"/>
      <c r="G981" s="6" t="n"/>
      <c r="H981" s="6" t="n"/>
      <c r="I981" s="6" t="n"/>
      <c r="J981" s="6" t="n"/>
      <c r="K981" s="6" t="n"/>
      <c r="L981" s="6" t="n"/>
      <c r="M981" s="6" t="n"/>
    </row>
    <row r="982" ht="15.75" customHeight="1" s="1411">
      <c r="A982" s="6" t="n"/>
      <c r="B982" s="6" t="n"/>
      <c r="C982" s="6" t="n"/>
      <c r="D982" s="6" t="n"/>
      <c r="E982" s="6" t="n"/>
      <c r="F982" s="6" t="n"/>
      <c r="G982" s="6" t="n"/>
      <c r="H982" s="6" t="n"/>
      <c r="I982" s="6" t="n"/>
      <c r="J982" s="6" t="n"/>
      <c r="K982" s="6" t="n"/>
      <c r="L982" s="6" t="n"/>
      <c r="M982" s="6" t="n"/>
    </row>
    <row r="983" ht="15.75" customHeight="1" s="1411">
      <c r="A983" s="6" t="n"/>
      <c r="B983" s="6" t="n"/>
      <c r="C983" s="6" t="n"/>
      <c r="D983" s="6" t="n"/>
      <c r="E983" s="6" t="n"/>
      <c r="F983" s="6" t="n"/>
      <c r="G983" s="6" t="n"/>
      <c r="H983" s="6" t="n"/>
      <c r="I983" s="6" t="n"/>
      <c r="J983" s="6" t="n"/>
      <c r="K983" s="6" t="n"/>
      <c r="L983" s="6" t="n"/>
      <c r="M983" s="6" t="n"/>
    </row>
    <row r="984" ht="15.75" customHeight="1" s="1411">
      <c r="A984" s="6" t="n"/>
      <c r="B984" s="6" t="n"/>
      <c r="C984" s="6" t="n"/>
      <c r="D984" s="6" t="n"/>
      <c r="E984" s="6" t="n"/>
      <c r="F984" s="6" t="n"/>
      <c r="G984" s="6" t="n"/>
      <c r="H984" s="6" t="n"/>
      <c r="I984" s="6" t="n"/>
      <c r="J984" s="6" t="n"/>
      <c r="K984" s="6" t="n"/>
      <c r="L984" s="6" t="n"/>
      <c r="M984" s="6" t="n"/>
    </row>
    <row r="985" ht="15.75" customHeight="1" s="1411">
      <c r="A985" s="6" t="n"/>
      <c r="B985" s="6" t="n"/>
      <c r="C985" s="6" t="n"/>
      <c r="D985" s="6" t="n"/>
      <c r="E985" s="6" t="n"/>
      <c r="F985" s="6" t="n"/>
      <c r="G985" s="6" t="n"/>
      <c r="H985" s="6" t="n"/>
      <c r="I985" s="6" t="n"/>
      <c r="J985" s="6" t="n"/>
      <c r="K985" s="6" t="n"/>
      <c r="L985" s="6" t="n"/>
      <c r="M985" s="6" t="n"/>
    </row>
    <row r="986" ht="15.75" customHeight="1" s="1411">
      <c r="A986" s="6" t="n"/>
      <c r="B986" s="6" t="n"/>
      <c r="C986" s="6" t="n"/>
      <c r="D986" s="6" t="n"/>
      <c r="E986" s="6" t="n"/>
      <c r="F986" s="6" t="n"/>
      <c r="G986" s="6" t="n"/>
      <c r="H986" s="6" t="n"/>
      <c r="I986" s="6" t="n"/>
      <c r="J986" s="6" t="n"/>
      <c r="K986" s="6" t="n"/>
      <c r="L986" s="6" t="n"/>
      <c r="M986" s="6" t="n"/>
    </row>
    <row r="987" ht="15.75" customHeight="1" s="1411">
      <c r="A987" s="6" t="n"/>
      <c r="B987" s="6" t="n"/>
      <c r="C987" s="6" t="n"/>
      <c r="D987" s="6" t="n"/>
      <c r="E987" s="6" t="n"/>
      <c r="F987" s="6" t="n"/>
      <c r="G987" s="6" t="n"/>
      <c r="H987" s="6" t="n"/>
      <c r="I987" s="6" t="n"/>
      <c r="J987" s="6" t="n"/>
      <c r="K987" s="6" t="n"/>
      <c r="L987" s="6" t="n"/>
      <c r="M987" s="6" t="n"/>
    </row>
    <row r="988" ht="15.75" customHeight="1" s="1411">
      <c r="A988" s="6" t="n"/>
      <c r="B988" s="6" t="n"/>
      <c r="C988" s="6" t="n"/>
      <c r="D988" s="6" t="n"/>
      <c r="E988" s="6" t="n"/>
      <c r="F988" s="6" t="n"/>
      <c r="G988" s="6" t="n"/>
      <c r="H988" s="6" t="n"/>
      <c r="I988" s="6" t="n"/>
      <c r="J988" s="6" t="n"/>
      <c r="K988" s="6" t="n"/>
      <c r="L988" s="6" t="n"/>
      <c r="M988" s="6" t="n"/>
    </row>
    <row r="989" ht="15.75" customHeight="1" s="1411">
      <c r="A989" s="6" t="n"/>
      <c r="B989" s="6" t="n"/>
      <c r="C989" s="6" t="n"/>
      <c r="D989" s="6" t="n"/>
      <c r="E989" s="6" t="n"/>
      <c r="F989" s="6" t="n"/>
      <c r="G989" s="6" t="n"/>
      <c r="H989" s="6" t="n"/>
      <c r="I989" s="6" t="n"/>
      <c r="J989" s="6" t="n"/>
      <c r="K989" s="6" t="n"/>
      <c r="L989" s="6" t="n"/>
      <c r="M989" s="6" t="n"/>
    </row>
    <row r="990" ht="15.75" customHeight="1" s="1411">
      <c r="A990" s="6" t="n"/>
      <c r="B990" s="6" t="n"/>
      <c r="C990" s="6" t="n"/>
      <c r="D990" s="6" t="n"/>
      <c r="E990" s="6" t="n"/>
      <c r="F990" s="6" t="n"/>
      <c r="G990" s="6" t="n"/>
      <c r="H990" s="6" t="n"/>
      <c r="I990" s="6" t="n"/>
      <c r="J990" s="6" t="n"/>
      <c r="K990" s="6" t="n"/>
      <c r="L990" s="6" t="n"/>
      <c r="M990" s="6" t="n"/>
    </row>
    <row r="991" ht="15.75" customHeight="1" s="1411">
      <c r="A991" s="6" t="n"/>
      <c r="B991" s="6" t="n"/>
      <c r="C991" s="6" t="n"/>
      <c r="D991" s="6" t="n"/>
      <c r="E991" s="6" t="n"/>
      <c r="F991" s="6" t="n"/>
      <c r="G991" s="6" t="n"/>
      <c r="H991" s="6" t="n"/>
      <c r="I991" s="6" t="n"/>
      <c r="J991" s="6" t="n"/>
      <c r="K991" s="6" t="n"/>
      <c r="L991" s="6" t="n"/>
      <c r="M991" s="6" t="n"/>
    </row>
    <row r="992" ht="15.75" customHeight="1" s="1411">
      <c r="A992" s="6" t="n"/>
      <c r="B992" s="6" t="n"/>
      <c r="C992" s="6" t="n"/>
      <c r="D992" s="6" t="n"/>
      <c r="E992" s="6" t="n"/>
      <c r="F992" s="6" t="n"/>
      <c r="G992" s="6" t="n"/>
      <c r="H992" s="6" t="n"/>
      <c r="I992" s="6" t="n"/>
      <c r="J992" s="6" t="n"/>
      <c r="K992" s="6" t="n"/>
      <c r="L992" s="6" t="n"/>
      <c r="M992" s="6" t="n"/>
    </row>
    <row r="993" ht="15.75" customHeight="1" s="1411">
      <c r="A993" s="6" t="n"/>
      <c r="B993" s="6" t="n"/>
      <c r="C993" s="6" t="n"/>
      <c r="D993" s="6" t="n"/>
      <c r="E993" s="6" t="n"/>
      <c r="F993" s="6" t="n"/>
      <c r="G993" s="6" t="n"/>
      <c r="H993" s="6" t="n"/>
      <c r="I993" s="6" t="n"/>
      <c r="J993" s="6" t="n"/>
      <c r="K993" s="6" t="n"/>
      <c r="L993" s="6" t="n"/>
      <c r="M993" s="6" t="n"/>
    </row>
    <row r="994" ht="15.75" customHeight="1" s="1411">
      <c r="A994" s="6" t="n"/>
      <c r="B994" s="6" t="n"/>
      <c r="C994" s="6" t="n"/>
      <c r="D994" s="6" t="n"/>
      <c r="E994" s="6" t="n"/>
      <c r="F994" s="6" t="n"/>
      <c r="G994" s="6" t="n"/>
      <c r="H994" s="6" t="n"/>
      <c r="I994" s="6" t="n"/>
      <c r="J994" s="6" t="n"/>
      <c r="K994" s="6" t="n"/>
      <c r="L994" s="6" t="n"/>
      <c r="M994" s="6" t="n"/>
    </row>
    <row r="995" ht="15.75" customHeight="1" s="1411">
      <c r="A995" s="6" t="n"/>
      <c r="B995" s="6" t="n"/>
      <c r="C995" s="6" t="n"/>
      <c r="D995" s="6" t="n"/>
      <c r="E995" s="6" t="n"/>
      <c r="F995" s="6" t="n"/>
      <c r="G995" s="6" t="n"/>
      <c r="H995" s="6" t="n"/>
      <c r="I995" s="6" t="n"/>
      <c r="J995" s="6" t="n"/>
      <c r="K995" s="6" t="n"/>
      <c r="L995" s="6" t="n"/>
      <c r="M995" s="6" t="n"/>
    </row>
    <row r="996" ht="15.75" customHeight="1" s="1411">
      <c r="A996" s="6" t="n"/>
      <c r="B996" s="6" t="n"/>
      <c r="C996" s="6" t="n"/>
      <c r="D996" s="6" t="n"/>
      <c r="E996" s="6" t="n"/>
      <c r="F996" s="6" t="n"/>
      <c r="G996" s="6" t="n"/>
      <c r="H996" s="6" t="n"/>
      <c r="I996" s="6" t="n"/>
      <c r="J996" s="6" t="n"/>
      <c r="K996" s="6" t="n"/>
      <c r="L996" s="6" t="n"/>
      <c r="M996" s="6" t="n"/>
    </row>
    <row r="997" ht="15.75" customHeight="1" s="1411">
      <c r="A997" s="6" t="n"/>
      <c r="B997" s="6" t="n"/>
      <c r="C997" s="6" t="n"/>
      <c r="D997" s="6" t="n"/>
      <c r="E997" s="6" t="n"/>
      <c r="F997" s="6" t="n"/>
      <c r="G997" s="6" t="n"/>
      <c r="H997" s="6" t="n"/>
      <c r="I997" s="6" t="n"/>
      <c r="J997" s="6" t="n"/>
      <c r="K997" s="6" t="n"/>
      <c r="L997" s="6" t="n"/>
      <c r="M997" s="6" t="n"/>
    </row>
    <row r="998" ht="15.75" customHeight="1" s="1411">
      <c r="A998" s="6" t="n"/>
      <c r="B998" s="6" t="n"/>
      <c r="C998" s="6" t="n"/>
      <c r="D998" s="6" t="n"/>
      <c r="E998" s="6" t="n"/>
      <c r="F998" s="6" t="n"/>
      <c r="G998" s="6" t="n"/>
      <c r="H998" s="6" t="n"/>
      <c r="I998" s="6" t="n"/>
      <c r="J998" s="6" t="n"/>
      <c r="K998" s="6" t="n"/>
      <c r="L998" s="6" t="n"/>
      <c r="M998" s="6" t="n"/>
    </row>
    <row r="999" ht="15.75" customHeight="1" s="1411">
      <c r="A999" s="6" t="n"/>
      <c r="B999" s="6" t="n"/>
      <c r="C999" s="6" t="n"/>
      <c r="D999" s="6" t="n"/>
      <c r="E999" s="6" t="n"/>
      <c r="F999" s="6" t="n"/>
      <c r="G999" s="6" t="n"/>
      <c r="H999" s="6" t="n"/>
      <c r="I999" s="6" t="n"/>
      <c r="J999" s="6" t="n"/>
      <c r="K999" s="6" t="n"/>
      <c r="L999" s="6" t="n"/>
      <c r="M999" s="6" t="n"/>
    </row>
    <row r="1000" ht="15.75" customHeight="1" s="1411">
      <c r="A1000" s="6" t="n"/>
      <c r="B1000" s="6" t="n"/>
      <c r="C1000" s="6" t="n"/>
      <c r="D1000" s="6" t="n"/>
      <c r="E1000" s="6" t="n"/>
      <c r="F1000" s="6" t="n"/>
      <c r="G1000" s="6" t="n"/>
      <c r="H1000" s="6" t="n"/>
      <c r="I1000" s="6" t="n"/>
      <c r="J1000" s="6" t="n"/>
      <c r="K1000" s="6" t="n"/>
      <c r="L1000" s="6" t="n"/>
      <c r="M1000" s="6" t="n"/>
    </row>
  </sheetData>
  <mergeCells count="255">
    <mergeCell ref="E153:M153"/>
    <mergeCell ref="A150:D150"/>
    <mergeCell ref="A5:D5"/>
    <mergeCell ref="J164:M164"/>
    <mergeCell ref="A144:D144"/>
    <mergeCell ref="H53:I53"/>
    <mergeCell ref="H73:M73"/>
    <mergeCell ref="F172:G172"/>
    <mergeCell ref="H98:M98"/>
    <mergeCell ref="A159:M159"/>
    <mergeCell ref="E71:F71"/>
    <mergeCell ref="H110:J110"/>
    <mergeCell ref="H88:M88"/>
    <mergeCell ref="A72:D72"/>
    <mergeCell ref="A134:D134"/>
    <mergeCell ref="H70:M70"/>
    <mergeCell ref="H55:I55"/>
    <mergeCell ref="A152:D152"/>
    <mergeCell ref="H17:J17"/>
    <mergeCell ref="A161:D161"/>
    <mergeCell ref="A121:M121"/>
    <mergeCell ref="H109:J109"/>
    <mergeCell ref="B52:F52"/>
    <mergeCell ref="I135:M135"/>
    <mergeCell ref="E73:F73"/>
    <mergeCell ref="A95:F95"/>
    <mergeCell ref="H90:M90"/>
    <mergeCell ref="A2:I2"/>
    <mergeCell ref="F173:G173"/>
    <mergeCell ref="H19:J19"/>
    <mergeCell ref="A58:M58"/>
    <mergeCell ref="E161:I161"/>
    <mergeCell ref="E139:H139"/>
    <mergeCell ref="I134:M134"/>
    <mergeCell ref="H111:J111"/>
    <mergeCell ref="H49:L49"/>
    <mergeCell ref="A73:D73"/>
    <mergeCell ref="A97:F97"/>
    <mergeCell ref="J50:L50"/>
    <mergeCell ref="H52:I52"/>
    <mergeCell ref="B20:D20"/>
    <mergeCell ref="A81:F81"/>
    <mergeCell ref="J146:M146"/>
    <mergeCell ref="B53:F53"/>
    <mergeCell ref="H77:M77"/>
    <mergeCell ref="A70:D70"/>
    <mergeCell ref="J52:L52"/>
    <mergeCell ref="J167:M167"/>
    <mergeCell ref="C120:M120"/>
    <mergeCell ref="J161:M161"/>
    <mergeCell ref="A124:M124"/>
    <mergeCell ref="A126:B126"/>
    <mergeCell ref="A164:D164"/>
    <mergeCell ref="A99:M99"/>
    <mergeCell ref="E137:H137"/>
    <mergeCell ref="K108:M108"/>
    <mergeCell ref="F170:G170"/>
    <mergeCell ref="A82:F82"/>
    <mergeCell ref="A171:E171"/>
    <mergeCell ref="A149:D149"/>
    <mergeCell ref="A110:C110"/>
    <mergeCell ref="A163:D163"/>
    <mergeCell ref="E5:M5"/>
    <mergeCell ref="K110:M110"/>
    <mergeCell ref="I137:M137"/>
    <mergeCell ref="A173:E173"/>
    <mergeCell ref="H21:J21"/>
    <mergeCell ref="K109:M109"/>
    <mergeCell ref="F171:G171"/>
    <mergeCell ref="A141:D141"/>
    <mergeCell ref="I139:M139"/>
    <mergeCell ref="B54:F54"/>
    <mergeCell ref="A135:D135"/>
    <mergeCell ref="H89:M89"/>
    <mergeCell ref="D107:F107"/>
    <mergeCell ref="K15:L15"/>
    <mergeCell ref="H54:I54"/>
    <mergeCell ref="B17:D17"/>
    <mergeCell ref="E165:I165"/>
    <mergeCell ref="A122:M122"/>
    <mergeCell ref="K111:M111"/>
    <mergeCell ref="H50:I50"/>
    <mergeCell ref="H79:M79"/>
    <mergeCell ref="E136:H136"/>
    <mergeCell ref="E141:I141"/>
    <mergeCell ref="B56:F56"/>
    <mergeCell ref="K21:L21"/>
    <mergeCell ref="H56:I56"/>
    <mergeCell ref="H16:J16"/>
    <mergeCell ref="H72:M72"/>
    <mergeCell ref="J163:M163"/>
    <mergeCell ref="B19:D19"/>
    <mergeCell ref="H81:M81"/>
    <mergeCell ref="A167:D167"/>
    <mergeCell ref="E143:I143"/>
    <mergeCell ref="A127:M127"/>
    <mergeCell ref="A142:D142"/>
    <mergeCell ref="J165:M165"/>
    <mergeCell ref="H87:M87"/>
    <mergeCell ref="E167:I167"/>
    <mergeCell ref="A169:D169"/>
    <mergeCell ref="J141:M141"/>
    <mergeCell ref="H71:M71"/>
    <mergeCell ref="D110:F110"/>
    <mergeCell ref="A153:D153"/>
    <mergeCell ref="A162:D162"/>
    <mergeCell ref="H172:M172"/>
    <mergeCell ref="H91:M91"/>
    <mergeCell ref="J166:M166"/>
    <mergeCell ref="A137:D137"/>
    <mergeCell ref="H171:M171"/>
    <mergeCell ref="D109:F109"/>
    <mergeCell ref="H20:J20"/>
    <mergeCell ref="K17:L17"/>
    <mergeCell ref="E162:I162"/>
    <mergeCell ref="H82:M82"/>
    <mergeCell ref="E144:I144"/>
    <mergeCell ref="E151:M151"/>
    <mergeCell ref="A98:F98"/>
    <mergeCell ref="A74:D74"/>
    <mergeCell ref="A136:D136"/>
    <mergeCell ref="A145:D145"/>
    <mergeCell ref="A139:D139"/>
    <mergeCell ref="A79:F79"/>
    <mergeCell ref="A170:E170"/>
    <mergeCell ref="D111:F111"/>
    <mergeCell ref="K19:L19"/>
    <mergeCell ref="E150:M150"/>
    <mergeCell ref="A88:F88"/>
    <mergeCell ref="E164:I164"/>
    <mergeCell ref="B21:D21"/>
    <mergeCell ref="D108:F108"/>
    <mergeCell ref="A71:D71"/>
    <mergeCell ref="H83:M83"/>
    <mergeCell ref="E18:F18"/>
    <mergeCell ref="A129:M129"/>
    <mergeCell ref="E145:I145"/>
    <mergeCell ref="J53:L53"/>
    <mergeCell ref="K16:L16"/>
    <mergeCell ref="A108:C108"/>
    <mergeCell ref="A116:M116"/>
    <mergeCell ref="B14:D14"/>
    <mergeCell ref="E152:M152"/>
    <mergeCell ref="A90:F90"/>
    <mergeCell ref="H108:J108"/>
    <mergeCell ref="A165:D165"/>
    <mergeCell ref="A100:M100"/>
    <mergeCell ref="J55:L55"/>
    <mergeCell ref="E149:M149"/>
    <mergeCell ref="H69:M69"/>
    <mergeCell ref="E146:I146"/>
    <mergeCell ref="E6:M6"/>
    <mergeCell ref="A115:M115"/>
    <mergeCell ref="J145:M145"/>
    <mergeCell ref="E20:F20"/>
    <mergeCell ref="J54:L54"/>
    <mergeCell ref="A117:M117"/>
    <mergeCell ref="A172:E172"/>
    <mergeCell ref="A143:D143"/>
    <mergeCell ref="H80:M80"/>
    <mergeCell ref="A166:D166"/>
    <mergeCell ref="J56:L56"/>
    <mergeCell ref="A120:B120"/>
    <mergeCell ref="H96:M96"/>
    <mergeCell ref="B13:F13"/>
    <mergeCell ref="H15:J15"/>
    <mergeCell ref="C114:M114"/>
    <mergeCell ref="E135:H135"/>
    <mergeCell ref="H170:M170"/>
    <mergeCell ref="A103:M103"/>
    <mergeCell ref="H107:J107"/>
    <mergeCell ref="E166:I166"/>
    <mergeCell ref="H18:J18"/>
    <mergeCell ref="A1:M1"/>
    <mergeCell ref="A94:M94"/>
    <mergeCell ref="H106:M106"/>
    <mergeCell ref="A83:F83"/>
    <mergeCell ref="H13:L13"/>
    <mergeCell ref="A92:F92"/>
    <mergeCell ref="A34:O34"/>
    <mergeCell ref="E70:F70"/>
    <mergeCell ref="A128:M128"/>
    <mergeCell ref="A107:C107"/>
    <mergeCell ref="E72:F72"/>
    <mergeCell ref="A104:M104"/>
    <mergeCell ref="A78:F78"/>
    <mergeCell ref="B50:F50"/>
    <mergeCell ref="A113:M113"/>
    <mergeCell ref="K18:L18"/>
    <mergeCell ref="B4:C4"/>
    <mergeCell ref="A87:F87"/>
    <mergeCell ref="H74:M74"/>
    <mergeCell ref="H173:M173"/>
    <mergeCell ref="J143:M143"/>
    <mergeCell ref="A80:F80"/>
    <mergeCell ref="A89:F89"/>
    <mergeCell ref="E142:I142"/>
    <mergeCell ref="J2:M2"/>
    <mergeCell ref="E134:H134"/>
    <mergeCell ref="H4:I4"/>
    <mergeCell ref="E17:F17"/>
    <mergeCell ref="I136:M136"/>
    <mergeCell ref="J142:M142"/>
    <mergeCell ref="C126:M126"/>
    <mergeCell ref="K20:L20"/>
    <mergeCell ref="A155:M155"/>
    <mergeCell ref="K107:M107"/>
    <mergeCell ref="A67:M67"/>
    <mergeCell ref="J144:M144"/>
    <mergeCell ref="E19:F19"/>
    <mergeCell ref="A106:F106"/>
    <mergeCell ref="H51:I51"/>
    <mergeCell ref="A130:M130"/>
    <mergeCell ref="A148:M148"/>
    <mergeCell ref="A109:C109"/>
    <mergeCell ref="B15:D15"/>
    <mergeCell ref="A96:F96"/>
    <mergeCell ref="A91:F91"/>
    <mergeCell ref="E74:F74"/>
    <mergeCell ref="A138:D138"/>
    <mergeCell ref="J51:L51"/>
    <mergeCell ref="A123:M123"/>
    <mergeCell ref="H95:M95"/>
    <mergeCell ref="A146:D146"/>
    <mergeCell ref="A6:D6"/>
    <mergeCell ref="H14:J14"/>
    <mergeCell ref="A111:C111"/>
    <mergeCell ref="H92:M92"/>
    <mergeCell ref="E138:H138"/>
    <mergeCell ref="H97:M97"/>
    <mergeCell ref="K14:L14"/>
    <mergeCell ref="E163:I163"/>
    <mergeCell ref="A77:F77"/>
    <mergeCell ref="B16:D16"/>
    <mergeCell ref="B49:F49"/>
    <mergeCell ref="H78:M78"/>
    <mergeCell ref="A84:M84"/>
    <mergeCell ref="A66:M66"/>
    <mergeCell ref="B55:F55"/>
    <mergeCell ref="A118:M118"/>
    <mergeCell ref="A133:M133"/>
    <mergeCell ref="A75:M75"/>
    <mergeCell ref="I138:M138"/>
    <mergeCell ref="A158:M158"/>
    <mergeCell ref="J162:M162"/>
    <mergeCell ref="B51:F51"/>
    <mergeCell ref="B18:D18"/>
    <mergeCell ref="A3:M3"/>
    <mergeCell ref="A151:D151"/>
    <mergeCell ref="A86:M86"/>
    <mergeCell ref="K4:L4"/>
    <mergeCell ref="A69:F69"/>
    <mergeCell ref="A114:B114"/>
    <mergeCell ref="E21:F21"/>
    <mergeCell ref="A175:M175"/>
  </mergeCells>
  <pageMargins left="0.75" right="0.75" top="1" bottom="1" header="0" footer="0"/>
  <pageSetup orientation="landscape" paperSize="9"/>
</worksheet>
</file>

<file path=xl/worksheets/sheet4.xml><?xml version="1.0" encoding="utf-8"?>
<worksheet xmlns="http://schemas.openxmlformats.org/spreadsheetml/2006/main">
  <sheetPr>
    <outlinePr summaryBelow="1" summaryRight="1"/>
    <pageSetUpPr/>
  </sheetPr>
  <dimension ref="A1:AA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baseColWidth="8" defaultColWidth="14.43" defaultRowHeight="15" customHeight="1"/>
  <cols>
    <col width="38" customWidth="1" style="1411" min="1" max="1"/>
    <col width="16" customWidth="1" style="1411" min="2" max="7"/>
    <col width="10" customWidth="1" style="1411" min="8" max="14"/>
    <col width="8.710000000000001" customWidth="1" style="1411" min="15" max="26"/>
  </cols>
  <sheetData>
    <row r="1" ht="13.5" customHeight="1" s="1411">
      <c r="A1" s="1540" t="inlineStr">
        <is>
          <t>⚠  EDIT ONLY YELLOW CELLS  —  ALL OTHER CELLS ARE LOCKED AND PROTECTED</t>
        </is>
      </c>
      <c r="H1" s="6" t="n"/>
      <c r="I1" s="6" t="n"/>
      <c r="J1" s="6" t="n"/>
      <c r="K1" s="6" t="n"/>
      <c r="L1" s="6" t="n"/>
      <c r="M1" s="6" t="n"/>
      <c r="N1" s="6" t="n"/>
      <c r="O1" s="6" t="n"/>
      <c r="P1" s="6" t="n"/>
      <c r="Q1" s="6" t="n"/>
      <c r="R1" s="6" t="n"/>
      <c r="S1" s="6" t="n"/>
      <c r="T1" s="6" t="n"/>
      <c r="U1" s="6" t="n"/>
      <c r="V1" s="6" t="n"/>
      <c r="W1" s="6" t="n"/>
      <c r="X1" s="6" t="n"/>
      <c r="Y1" s="6" t="n"/>
      <c r="Z1" s="6" t="n"/>
      <c r="AA1" s="6" t="n"/>
    </row>
    <row r="2" ht="31.5" customHeight="1" s="1411">
      <c r="A2" s="1379" t="inlineStr">
        <is>
          <t>NO DICE BOROUGH  —  INVESTMENT VALUATION  |  SHEET 1</t>
        </is>
      </c>
      <c r="H2" s="268" t="n"/>
      <c r="I2" s="268" t="n"/>
      <c r="J2" s="268" t="n"/>
      <c r="K2" s="268" t="n"/>
      <c r="L2" s="268" t="n"/>
      <c r="M2" s="268" t="n"/>
      <c r="N2" s="6" t="n"/>
      <c r="O2" s="6" t="n"/>
      <c r="P2" s="6" t="n"/>
      <c r="Q2" s="6" t="n"/>
      <c r="R2" s="6" t="n"/>
      <c r="S2" s="6" t="n"/>
      <c r="T2" s="6" t="n"/>
      <c r="U2" s="6" t="n"/>
      <c r="V2" s="6" t="n"/>
      <c r="W2" s="6" t="n"/>
      <c r="X2" s="6" t="n"/>
      <c r="Y2" s="6" t="n"/>
      <c r="Z2" s="6" t="n"/>
      <c r="AA2" s="6" t="n"/>
    </row>
    <row r="3" ht="7.5" customHeight="1" s="1411">
      <c r="A3" s="269" t="inlineStr">
        <is>
          <t>No Dice Borough LTD  |  Purchase from Liquidation  |  Prepared for Investor &amp; Stakeholder Discussions  |  Confidential</t>
        </is>
      </c>
      <c r="B3" s="6" t="n"/>
      <c r="C3" s="6" t="n"/>
      <c r="D3" s="6" t="n"/>
      <c r="E3" s="6" t="n"/>
      <c r="F3" s="6" t="n"/>
      <c r="G3" s="6" t="n"/>
      <c r="H3" s="268" t="n"/>
      <c r="I3" s="268" t="n"/>
      <c r="J3" s="268" t="n"/>
      <c r="K3" s="268" t="n"/>
      <c r="L3" s="268" t="n"/>
      <c r="M3" s="268" t="n"/>
      <c r="N3" s="6" t="n"/>
      <c r="O3" s="6" t="n"/>
      <c r="P3" s="6" t="n"/>
      <c r="Q3" s="6" t="n"/>
      <c r="R3" s="6" t="n"/>
      <c r="S3" s="6" t="n"/>
      <c r="T3" s="6" t="n"/>
      <c r="U3" s="6" t="n"/>
      <c r="V3" s="6" t="n"/>
      <c r="W3" s="6" t="n"/>
      <c r="X3" s="6" t="n"/>
      <c r="Y3" s="6" t="n"/>
      <c r="Z3" s="6" t="n"/>
      <c r="AA3" s="6" t="n"/>
    </row>
    <row r="4" ht="25.5" customHeight="1" s="1411">
      <c r="A4" s="268" t="n"/>
      <c r="H4" s="268" t="n"/>
      <c r="I4" s="268" t="n"/>
      <c r="J4" s="268" t="n"/>
      <c r="K4" s="268" t="n"/>
      <c r="L4" s="268" t="n"/>
      <c r="M4" s="268" t="n"/>
      <c r="N4" s="6" t="n"/>
      <c r="O4" s="6" t="n"/>
      <c r="P4" s="6" t="n"/>
      <c r="Q4" s="6" t="n"/>
      <c r="R4" s="6" t="n"/>
      <c r="S4" s="6" t="n"/>
      <c r="T4" s="6" t="n"/>
      <c r="U4" s="6" t="n"/>
      <c r="V4" s="6" t="n"/>
      <c r="W4" s="6" t="n"/>
      <c r="X4" s="6" t="n"/>
      <c r="Y4" s="6" t="n"/>
      <c r="Z4" s="6" t="n"/>
      <c r="AA4" s="6" t="n"/>
    </row>
    <row r="5" ht="19.5" customHeight="1" s="1411">
      <c r="A5" s="270" t="inlineStr">
        <is>
          <t>SECTION 1  —  HEADLINE VALUATION SUMMARY</t>
        </is>
      </c>
      <c r="B5" s="6" t="n"/>
      <c r="C5" s="6" t="n"/>
      <c r="D5" s="6" t="n"/>
      <c r="E5" s="6" t="n"/>
      <c r="F5" s="6" t="n"/>
      <c r="G5" s="6" t="n"/>
      <c r="H5" s="268" t="n"/>
      <c r="I5" s="268" t="n"/>
      <c r="J5" s="268" t="n"/>
      <c r="K5" s="268" t="n"/>
      <c r="L5" s="268" t="n"/>
      <c r="M5" s="268" t="n"/>
      <c r="N5" s="6" t="n"/>
      <c r="O5" s="6" t="n"/>
      <c r="P5" s="6" t="n"/>
      <c r="Q5" s="6" t="n"/>
      <c r="R5" s="6" t="n"/>
      <c r="S5" s="6" t="n"/>
      <c r="T5" s="6" t="n"/>
      <c r="U5" s="6" t="n"/>
      <c r="V5" s="6" t="n"/>
      <c r="W5" s="6" t="n"/>
      <c r="X5" s="6" t="n"/>
      <c r="Y5" s="6" t="n"/>
      <c r="Z5" s="6" t="n"/>
      <c r="AA5" s="6" t="n"/>
    </row>
    <row r="6" ht="30" customHeight="1" s="1411">
      <c r="A6" s="271" t="inlineStr">
        <is>
          <t>Annual EBITDA</t>
        </is>
      </c>
      <c r="B6" s="271" t="inlineStr">
        <is>
          <t>EBITDA × 3.5</t>
        </is>
      </c>
      <c r="C6" s="271" t="inlineStr">
        <is>
          <t>Pre-Money Value</t>
        </is>
      </c>
      <c r="D6" s="271" t="inlineStr">
        <is>
          <t>+ Investment</t>
        </is>
      </c>
      <c r="E6" s="271" t="inlineStr">
        <is>
          <t>Post-Money Value</t>
        </is>
      </c>
      <c r="F6" s="271" t="inlineStr">
        <is>
          <t>Founder Retains</t>
        </is>
      </c>
      <c r="G6" s="271" t="inlineStr">
        <is>
          <t>Investor Receives</t>
        </is>
      </c>
      <c r="H6" s="268" t="n"/>
      <c r="I6" s="268" t="n"/>
      <c r="J6" s="268" t="n"/>
      <c r="K6" s="268" t="n"/>
      <c r="L6" s="268" t="n"/>
      <c r="M6" s="268" t="n"/>
      <c r="N6" s="6" t="n"/>
      <c r="O6" s="6" t="n"/>
      <c r="P6" s="6" t="n"/>
      <c r="Q6" s="6" t="n"/>
      <c r="R6" s="6" t="n"/>
      <c r="S6" s="6" t="n"/>
      <c r="T6" s="6" t="n"/>
      <c r="U6" s="6" t="n"/>
      <c r="V6" s="6" t="n"/>
      <c r="W6" s="6" t="n"/>
      <c r="X6" s="6" t="n"/>
      <c r="Y6" s="6" t="n"/>
      <c r="Z6" s="6" t="n"/>
      <c r="AA6" s="6" t="n"/>
    </row>
    <row r="7" ht="19.5" customHeight="1" s="1411">
      <c r="A7" s="272">
        <f>'Monthly Summary'!I15</f>
        <v/>
      </c>
      <c r="B7" s="273">
        <f>'Founder Tools'!C5</f>
        <v/>
      </c>
      <c r="C7" s="274">
        <f>A7*B7</f>
        <v/>
      </c>
      <c r="D7" s="275" t="n">
        <v>79000</v>
      </c>
      <c r="E7" s="274">
        <f>C7+D7</f>
        <v/>
      </c>
      <c r="F7" s="276">
        <f>C7/E7</f>
        <v/>
      </c>
      <c r="G7" s="276">
        <f>1-F7</f>
        <v/>
      </c>
      <c r="H7" s="268" t="n"/>
      <c r="I7" s="268" t="n"/>
      <c r="J7" s="268" t="n"/>
      <c r="K7" s="268" t="n"/>
      <c r="L7" s="268" t="n"/>
      <c r="M7" s="268" t="n"/>
      <c r="N7" s="6" t="n"/>
      <c r="O7" s="6" t="n"/>
      <c r="P7" s="6" t="n"/>
      <c r="Q7" s="6" t="n"/>
      <c r="R7" s="6" t="n"/>
      <c r="S7" s="6" t="n"/>
      <c r="T7" s="6" t="n"/>
      <c r="U7" s="6" t="n"/>
      <c r="V7" s="6" t="n"/>
      <c r="W7" s="6" t="n"/>
      <c r="X7" s="6" t="n"/>
      <c r="Y7" s="6" t="n"/>
      <c r="Z7" s="6" t="n"/>
      <c r="AA7" s="6" t="n"/>
    </row>
    <row r="8" ht="19.5" customHeight="1" s="1411">
      <c r="A8" s="268" t="n"/>
      <c r="H8" s="268" t="n"/>
      <c r="I8" s="268" t="n"/>
      <c r="J8" s="268" t="n"/>
      <c r="K8" s="268" t="n"/>
      <c r="L8" s="268" t="n"/>
      <c r="M8" s="268" t="n"/>
      <c r="N8" s="6" t="n"/>
      <c r="O8" s="6" t="n"/>
      <c r="P8" s="6" t="n"/>
      <c r="Q8" s="6" t="n"/>
      <c r="R8" s="6" t="n"/>
      <c r="S8" s="6" t="n"/>
      <c r="T8" s="6" t="n"/>
      <c r="U8" s="6" t="n"/>
      <c r="V8" s="6" t="n"/>
      <c r="W8" s="6" t="n"/>
      <c r="X8" s="6" t="n"/>
      <c r="Y8" s="6" t="n"/>
      <c r="Z8" s="6" t="n"/>
      <c r="AA8" s="6" t="n"/>
    </row>
    <row r="9" ht="19.5" customHeight="1" s="1411">
      <c r="A9" s="277" t="inlineStr">
        <is>
          <t>SECTION 2  —  VALUATION BUILD</t>
        </is>
      </c>
      <c r="B9" s="6" t="n"/>
      <c r="C9" s="6" t="n"/>
      <c r="D9" s="6" t="n"/>
      <c r="E9" s="6" t="n"/>
      <c r="F9" s="6" t="n"/>
      <c r="G9" s="6" t="n"/>
      <c r="H9" s="268" t="n"/>
      <c r="I9" s="268" t="n"/>
      <c r="J9" s="268" t="n"/>
      <c r="K9" s="268" t="n"/>
      <c r="L9" s="268" t="n"/>
      <c r="M9" s="268" t="n"/>
      <c r="N9" s="6" t="n"/>
      <c r="O9" s="6" t="n"/>
      <c r="P9" s="6" t="n"/>
      <c r="Q9" s="6" t="n"/>
      <c r="R9" s="6" t="n"/>
      <c r="S9" s="6" t="n"/>
      <c r="T9" s="6" t="n"/>
      <c r="U9" s="6" t="n"/>
      <c r="V9" s="6" t="n"/>
      <c r="W9" s="6" t="n"/>
      <c r="X9" s="6" t="n"/>
      <c r="Y9" s="6" t="n"/>
      <c r="Z9" s="6" t="n"/>
      <c r="AA9" s="6" t="n"/>
    </row>
    <row r="10" ht="25.5" customHeight="1" s="1411">
      <c r="A10" s="271" t="inlineStr">
        <is>
          <t>Component</t>
        </is>
      </c>
      <c r="B10" s="278" t="n"/>
      <c r="C10" s="271" t="inlineStr">
        <is>
          <t>£ Amount</t>
        </is>
      </c>
      <c r="D10" s="278" t="n"/>
      <c r="E10" s="271" t="inlineStr">
        <is>
          <t>Cumulative</t>
        </is>
      </c>
      <c r="F10" s="278" t="n"/>
      <c r="G10" s="271" t="inlineStr">
        <is>
          <t>Notes</t>
        </is>
      </c>
      <c r="H10" s="268" t="n"/>
      <c r="I10" s="268" t="n"/>
      <c r="J10" s="268" t="n"/>
      <c r="K10" s="268" t="n"/>
      <c r="L10" s="268" t="n"/>
      <c r="M10" s="268" t="n"/>
      <c r="N10" s="6" t="n"/>
      <c r="O10" s="6" t="n"/>
      <c r="P10" s="6" t="n"/>
      <c r="Q10" s="6" t="n"/>
      <c r="R10" s="6" t="n"/>
      <c r="S10" s="6" t="n"/>
      <c r="T10" s="6" t="n"/>
      <c r="U10" s="6" t="n"/>
      <c r="V10" s="6" t="n"/>
      <c r="W10" s="6" t="n"/>
      <c r="X10" s="6" t="n"/>
      <c r="Y10" s="6" t="n"/>
      <c r="Z10" s="6" t="n"/>
      <c r="AA10" s="6" t="n"/>
    </row>
    <row r="11" ht="30" customHeight="1" s="1411">
      <c r="A11" s="279" t="inlineStr">
        <is>
          <t>2025 Annual Profit (EBITDA)</t>
        </is>
      </c>
      <c r="B11" s="268" t="n"/>
      <c r="C11" s="280">
        <f>'Monthly Summary'!I15</f>
        <v/>
      </c>
      <c r="D11" s="268" t="n"/>
      <c r="E11" s="280">
        <f>'Monthly Summary'!I15</f>
        <v/>
      </c>
      <c r="F11" s="268" t="n"/>
      <c r="G11" s="281" t="inlineStr">
        <is>
          <t>Verified 52-week trading profit, exc. VAT</t>
        </is>
      </c>
      <c r="H11" s="268" t="n"/>
      <c r="I11" s="268" t="n"/>
      <c r="J11" s="268" t="n"/>
      <c r="K11" s="268" t="n"/>
      <c r="L11" s="268" t="n"/>
      <c r="M11" s="268" t="n"/>
      <c r="N11" s="6" t="n"/>
      <c r="O11" s="6" t="n"/>
      <c r="P11" s="6" t="n"/>
      <c r="Q11" s="6" t="n"/>
      <c r="R11" s="6" t="n"/>
      <c r="S11" s="6" t="n"/>
      <c r="T11" s="6" t="n"/>
      <c r="U11" s="6" t="n"/>
      <c r="V11" s="6" t="n"/>
      <c r="W11" s="6" t="n"/>
      <c r="X11" s="6" t="n"/>
      <c r="Y11" s="6" t="n"/>
      <c r="Z11" s="6" t="n"/>
      <c r="AA11" s="6" t="n"/>
    </row>
    <row r="12" ht="30" customHeight="1" s="1411">
      <c r="A12" s="282" t="inlineStr">
        <is>
          <t>× 0.86 EBITDA Multiple — Pre-Money (distressed entry)</t>
        </is>
      </c>
      <c r="B12" s="268" t="n"/>
      <c r="C12" s="283">
        <f>C11*B7</f>
        <v/>
      </c>
      <c r="D12" s="268" t="n"/>
      <c r="E12" s="284">
        <f>C11</f>
        <v/>
      </c>
      <c r="F12" s="268" t="n"/>
      <c r="G12" s="285" t="inlineStr">
        <is>
          <t>0.86× reflects distressed acquisition pricing. Sectoral comp is 4.1×.</t>
        </is>
      </c>
      <c r="H12" s="268" t="n"/>
      <c r="I12" s="268" t="n"/>
      <c r="J12" s="268" t="n"/>
      <c r="K12" s="268" t="n"/>
      <c r="L12" s="268" t="n"/>
      <c r="M12" s="268" t="n"/>
      <c r="N12" s="6" t="n"/>
      <c r="O12" s="6" t="n"/>
      <c r="P12" s="6" t="n"/>
      <c r="Q12" s="6" t="n"/>
      <c r="R12" s="6" t="n"/>
      <c r="S12" s="6" t="n"/>
      <c r="T12" s="6" t="n"/>
      <c r="U12" s="6" t="n"/>
      <c r="V12" s="6" t="n"/>
      <c r="W12" s="6" t="n"/>
      <c r="X12" s="6" t="n"/>
      <c r="Y12" s="6" t="n"/>
      <c r="Z12" s="6" t="n"/>
      <c r="AA12" s="6" t="n"/>
    </row>
    <row r="13" ht="30" customHeight="1" s="1411">
      <c r="A13" s="279" t="inlineStr">
        <is>
          <t>+ £79,000 Investment</t>
        </is>
      </c>
      <c r="B13" s="268" t="n"/>
      <c r="C13" s="286" t="n">
        <v>79000</v>
      </c>
      <c r="D13" s="268" t="n"/>
      <c r="E13" s="287">
        <f>C11+C12</f>
        <v/>
      </c>
      <c r="F13" s="268" t="n"/>
      <c r="G13" s="281" t="inlineStr">
        <is>
          <t>Investor capital injected into business on reopening Day 1 (May 2026). Inc VAT.</t>
        </is>
      </c>
      <c r="H13" s="268" t="n"/>
      <c r="I13" s="268" t="n"/>
      <c r="J13" s="268" t="n"/>
      <c r="K13" s="268" t="n"/>
      <c r="L13" s="268" t="n"/>
      <c r="M13" s="268" t="n"/>
      <c r="N13" s="6" t="n"/>
      <c r="O13" s="6" t="n"/>
      <c r="P13" s="6" t="n"/>
      <c r="Q13" s="6" t="n"/>
      <c r="R13" s="6" t="n"/>
      <c r="S13" s="6" t="n"/>
      <c r="T13" s="6" t="n"/>
      <c r="U13" s="6" t="n"/>
      <c r="V13" s="6" t="n"/>
      <c r="W13" s="6" t="n"/>
      <c r="X13" s="6" t="n"/>
      <c r="Y13" s="6" t="n"/>
      <c r="Z13" s="6" t="n"/>
      <c r="AA13" s="6" t="n"/>
    </row>
    <row r="14" ht="21.75" customHeight="1" s="1411">
      <c r="A14" s="288" t="inlineStr">
        <is>
          <t>POST-MONEY VALUATION</t>
        </is>
      </c>
      <c r="B14" s="268" t="n"/>
      <c r="C14" s="289">
        <f>C13+C12</f>
        <v/>
      </c>
      <c r="D14" s="268" t="n"/>
      <c r="E14" s="289">
        <f>C13+C12</f>
        <v/>
      </c>
      <c r="F14" s="268" t="n"/>
      <c r="G14" s="285" t="inlineStr">
        <is>
          <t>Total company value at close — basis for shareholding</t>
        </is>
      </c>
      <c r="H14" s="268" t="n"/>
      <c r="I14" s="268" t="n"/>
      <c r="J14" s="268" t="n"/>
      <c r="K14" s="268" t="n"/>
      <c r="L14" s="268" t="n"/>
      <c r="M14" s="268" t="n"/>
      <c r="N14" s="6" t="n"/>
      <c r="O14" s="6" t="n"/>
      <c r="P14" s="6" t="n"/>
      <c r="Q14" s="6" t="n"/>
      <c r="R14" s="6" t="n"/>
      <c r="S14" s="6" t="n"/>
      <c r="T14" s="6" t="n"/>
      <c r="U14" s="6" t="n"/>
      <c r="V14" s="6" t="n"/>
      <c r="W14" s="6" t="n"/>
      <c r="X14" s="6" t="n"/>
      <c r="Y14" s="6" t="n"/>
      <c r="Z14" s="6" t="n"/>
      <c r="AA14" s="6" t="n"/>
    </row>
    <row r="15" ht="25.5" customHeight="1" s="1411">
      <c r="A15" s="268" t="n"/>
      <c r="H15" s="268" t="n"/>
      <c r="I15" s="268" t="n"/>
      <c r="J15" s="268" t="n"/>
      <c r="K15" s="268" t="n"/>
      <c r="L15" s="268" t="n"/>
      <c r="M15" s="268" t="n"/>
      <c r="N15" s="6" t="n"/>
      <c r="O15" s="6" t="n"/>
      <c r="P15" s="6" t="n"/>
      <c r="Q15" s="6" t="n"/>
      <c r="R15" s="6" t="n"/>
      <c r="S15" s="6" t="n"/>
      <c r="T15" s="6" t="n"/>
      <c r="U15" s="6" t="n"/>
      <c r="V15" s="6" t="n"/>
      <c r="W15" s="6" t="n"/>
      <c r="X15" s="6" t="n"/>
      <c r="Y15" s="6" t="n"/>
      <c r="Z15" s="6" t="n"/>
      <c r="AA15" s="6" t="n"/>
    </row>
    <row r="16" ht="19.5" customHeight="1" s="1411">
      <c r="A16" s="270" t="inlineStr">
        <is>
          <t>SECTION 3  —  SHAREHOLDING CALCULATION</t>
        </is>
      </c>
      <c r="B16" s="6" t="n"/>
      <c r="C16" s="6" t="n"/>
      <c r="D16" s="6" t="n"/>
      <c r="E16" s="6" t="n"/>
      <c r="F16" s="6" t="n"/>
      <c r="G16" s="6" t="n"/>
      <c r="H16" s="268" t="n"/>
      <c r="I16" s="268" t="n"/>
      <c r="J16" s="268" t="n"/>
      <c r="K16" s="268" t="n"/>
      <c r="L16" s="268" t="n"/>
      <c r="M16" s="268" t="n"/>
      <c r="N16" s="6" t="n"/>
      <c r="O16" s="6" t="n"/>
      <c r="P16" s="6" t="n"/>
      <c r="Q16" s="6" t="n"/>
      <c r="R16" s="6" t="n"/>
      <c r="S16" s="6" t="n"/>
      <c r="T16" s="6" t="n"/>
      <c r="U16" s="6" t="n"/>
      <c r="V16" s="6" t="n"/>
      <c r="W16" s="6" t="n"/>
      <c r="X16" s="6" t="n"/>
      <c r="Y16" s="6" t="n"/>
      <c r="Z16" s="6" t="n"/>
      <c r="AA16" s="6" t="n"/>
    </row>
    <row r="17" ht="30" customHeight="1" s="1411">
      <c r="A17" s="271" t="inlineStr">
        <is>
          <t>Party</t>
        </is>
      </c>
      <c r="B17" s="278" t="n"/>
      <c r="C17" s="271" t="inlineStr">
        <is>
          <t>Shareholding %</t>
        </is>
      </c>
      <c r="D17" s="278" t="n"/>
      <c r="E17" s="271" t="inlineStr">
        <is>
          <t>Basis</t>
        </is>
      </c>
      <c r="F17" s="278" t="n"/>
      <c r="G17" s="271" t="inlineStr">
        <is>
          <t>Notes</t>
        </is>
      </c>
      <c r="H17" s="268" t="n"/>
      <c r="I17" s="268" t="n"/>
      <c r="J17" s="268" t="n"/>
      <c r="K17" s="268" t="n"/>
      <c r="L17" s="268" t="n"/>
      <c r="M17" s="268" t="n"/>
      <c r="N17" s="6" t="n"/>
      <c r="O17" s="6" t="n"/>
      <c r="P17" s="6" t="n"/>
      <c r="Q17" s="6" t="n"/>
      <c r="R17" s="6" t="n"/>
      <c r="S17" s="6" t="n"/>
      <c r="T17" s="6" t="n"/>
      <c r="U17" s="6" t="n"/>
      <c r="V17" s="6" t="n"/>
      <c r="W17" s="6" t="n"/>
      <c r="X17" s="6" t="n"/>
      <c r="Y17" s="6" t="n"/>
      <c r="Z17" s="6" t="n"/>
      <c r="AA17" s="6" t="n"/>
    </row>
    <row r="18" ht="25.5" customHeight="1" s="1411">
      <c r="A18" s="290" t="inlineStr">
        <is>
          <t>No Dice Borough LTD (Founder)</t>
        </is>
      </c>
      <c r="B18" s="291" t="n"/>
      <c r="C18" s="292">
        <f>C12/C14</f>
        <v/>
      </c>
      <c r="D18" s="291" t="n"/>
      <c r="E18" s="293" t="inlineStr">
        <is>
          <t>Pre-money ÷ Post-money (updates with multiple)</t>
        </is>
      </c>
      <c r="F18" s="291" t="n"/>
      <c r="G18" s="294" t="inlineStr">
        <is>
          <t>Founder retains 50% controlling stake</t>
        </is>
      </c>
      <c r="H18" s="268" t="n"/>
      <c r="I18" s="268" t="n"/>
      <c r="J18" s="268" t="n"/>
      <c r="K18" s="268" t="n"/>
      <c r="L18" s="268" t="n"/>
      <c r="M18" s="268" t="n"/>
      <c r="N18" s="6" t="n"/>
      <c r="O18" s="6" t="n"/>
      <c r="P18" s="6" t="n"/>
      <c r="Q18" s="6" t="n"/>
      <c r="R18" s="6" t="n"/>
      <c r="S18" s="6" t="n"/>
      <c r="T18" s="6" t="n"/>
      <c r="U18" s="6" t="n"/>
      <c r="V18" s="6" t="n"/>
      <c r="W18" s="6" t="n"/>
      <c r="X18" s="6" t="n"/>
      <c r="Y18" s="6" t="n"/>
      <c r="Z18" s="6" t="n"/>
      <c r="AA18" s="6" t="n"/>
    </row>
    <row r="19" ht="19.5" customHeight="1" s="1411">
      <c r="A19" s="295" t="inlineStr">
        <is>
          <t>Investor</t>
        </is>
      </c>
      <c r="B19" s="268" t="n"/>
      <c r="C19" s="296">
        <f>C13/C14</f>
        <v/>
      </c>
      <c r="D19" s="268" t="n"/>
      <c r="E19" s="297" t="inlineStr">
        <is>
          <t>£70,000  ÷  Post-money valuation (updates with multiple)</t>
        </is>
      </c>
      <c r="F19" s="268" t="n"/>
      <c r="G19" s="285" t="inlineStr">
        <is>
          <t>Investor — 50% equity. A Shares (≥5% threshold = £7,900).  Below £7,900 = B Shares (economic only).</t>
        </is>
      </c>
      <c r="H19" s="268" t="n"/>
      <c r="I19" s="268" t="n"/>
      <c r="J19" s="268" t="n"/>
      <c r="K19" s="268" t="n"/>
      <c r="L19" s="268" t="n"/>
      <c r="M19" s="268" t="n"/>
      <c r="N19" s="6" t="n"/>
      <c r="O19" s="6" t="n"/>
      <c r="P19" s="6" t="n"/>
      <c r="Q19" s="6" t="n"/>
      <c r="R19" s="6" t="n"/>
      <c r="S19" s="6" t="n"/>
      <c r="T19" s="6" t="n"/>
      <c r="U19" s="6" t="n"/>
      <c r="V19" s="6" t="n"/>
      <c r="W19" s="6" t="n"/>
      <c r="X19" s="6" t="n"/>
      <c r="Y19" s="6" t="n"/>
      <c r="Z19" s="6" t="n"/>
      <c r="AA19" s="6" t="n"/>
    </row>
    <row r="20" ht="25.5" customHeight="1" s="1411">
      <c r="A20" s="298" t="inlineStr">
        <is>
          <t>TOTAL</t>
        </is>
      </c>
      <c r="B20" s="299" t="n"/>
      <c r="C20" s="300">
        <f>C18+C19</f>
        <v/>
      </c>
      <c r="D20" s="299" t="n"/>
      <c r="E20" s="301" t="inlineStr">
        <is>
          <t>Sum of both parties = 100%</t>
        </is>
      </c>
      <c r="F20" s="299" t="n"/>
      <c r="G20" s="301" t="n"/>
      <c r="H20" s="268" t="n"/>
      <c r="I20" s="268" t="n"/>
      <c r="J20" s="268" t="n"/>
      <c r="K20" s="268" t="n"/>
      <c r="L20" s="268" t="n"/>
      <c r="M20" s="268" t="n"/>
      <c r="N20" s="6" t="n"/>
      <c r="O20" s="6" t="n"/>
      <c r="P20" s="6" t="n"/>
      <c r="Q20" s="6" t="n"/>
      <c r="R20" s="6" t="n"/>
      <c r="S20" s="6" t="n"/>
      <c r="T20" s="6" t="n"/>
      <c r="U20" s="6" t="n"/>
      <c r="V20" s="6" t="n"/>
      <c r="W20" s="6" t="n"/>
      <c r="X20" s="6" t="n"/>
      <c r="Y20" s="6" t="n"/>
      <c r="Z20" s="6" t="n"/>
      <c r="AA20" s="6" t="n"/>
    </row>
    <row r="21" ht="37.5" customHeight="1" s="1411">
      <c r="A21" s="1541" t="inlineStr">
        <is>
          <t xml:space="preserve">  📋  SHARE CLASS NOTE:  At £79,000 investment (50% equity), the investor holds A Shares (full voting rights).  A/B threshold is £7,900 (5% of post-money).  Below £7,900 → B Shares (economic only).</t>
        </is>
      </c>
      <c r="B21" s="1425" t="n"/>
      <c r="C21" s="1425" t="n"/>
      <c r="D21" s="1425" t="n"/>
      <c r="E21" s="1425" t="n"/>
      <c r="F21" s="1425" t="n"/>
      <c r="G21" s="1426" t="n"/>
      <c r="H21" s="268" t="n"/>
      <c r="I21" s="268" t="n"/>
      <c r="J21" s="268" t="n"/>
      <c r="K21" s="268" t="n"/>
      <c r="L21" s="268" t="n"/>
      <c r="M21" s="268" t="n"/>
      <c r="N21" s="6" t="n"/>
      <c r="O21" s="6" t="n"/>
      <c r="P21" s="6" t="n"/>
      <c r="Q21" s="6" t="n"/>
      <c r="R21" s="6" t="n"/>
      <c r="S21" s="6" t="n"/>
      <c r="T21" s="6" t="n"/>
      <c r="U21" s="6" t="n"/>
      <c r="V21" s="6" t="n"/>
      <c r="W21" s="6" t="n"/>
      <c r="X21" s="6" t="n"/>
      <c r="Y21" s="6" t="n"/>
      <c r="Z21" s="6" t="n"/>
      <c r="AA21" s="6" t="n"/>
    </row>
    <row r="22" ht="19.5" customHeight="1" s="1411">
      <c r="A22" s="270" t="inlineStr">
        <is>
          <t>SECTION 4  —  USE OF INVESTMENT FUNDS  (£79,000 inc VAT)</t>
        </is>
      </c>
      <c r="B22" s="6" t="n"/>
      <c r="C22" s="6" t="n"/>
      <c r="D22" s="6" t="n"/>
      <c r="E22" s="6" t="n"/>
      <c r="F22" s="6" t="n"/>
      <c r="G22" s="6" t="n"/>
      <c r="H22" s="268" t="n"/>
      <c r="I22" s="268" t="n"/>
      <c r="J22" s="268" t="n"/>
      <c r="K22" s="268" t="n"/>
      <c r="L22" s="268" t="n"/>
      <c r="M22" s="268" t="n"/>
      <c r="N22" s="6" t="n"/>
      <c r="O22" s="6" t="n"/>
      <c r="P22" s="6" t="n"/>
      <c r="Q22" s="6" t="n"/>
      <c r="R22" s="6" t="n"/>
      <c r="S22" s="6" t="n"/>
      <c r="T22" s="6" t="n"/>
      <c r="U22" s="6" t="n"/>
      <c r="V22" s="6" t="n"/>
      <c r="W22" s="6" t="n"/>
      <c r="X22" s="6" t="n"/>
      <c r="Y22" s="6" t="n"/>
      <c r="Z22" s="6" t="n"/>
      <c r="AA22" s="6" t="n"/>
    </row>
    <row r="23" ht="30" customHeight="1" s="1411">
      <c r="A23" s="271" t="inlineStr">
        <is>
          <t>Item</t>
        </is>
      </c>
      <c r="B23" s="271" t="inlineStr">
        <is>
          <t>VAT</t>
        </is>
      </c>
      <c r="C23" s="271" t="inlineStr">
        <is>
          <t>Amount (inc VAT)</t>
        </is>
      </c>
      <c r="D23" s="271" t="inlineStr">
        <is>
          <t>% of Investment</t>
        </is>
      </c>
      <c r="E23" s="278" t="n"/>
      <c r="H23" s="268" t="n"/>
      <c r="I23" s="268" t="n"/>
      <c r="J23" s="268" t="n"/>
      <c r="K23" s="268" t="n"/>
      <c r="L23" s="268" t="n"/>
      <c r="M23" s="268" t="n"/>
      <c r="N23" s="6" t="n"/>
      <c r="O23" s="6" t="n"/>
      <c r="P23" s="6" t="n"/>
      <c r="Q23" s="6" t="n"/>
      <c r="R23" s="6" t="n"/>
      <c r="S23" s="6" t="n"/>
      <c r="T23" s="6" t="n"/>
      <c r="U23" s="6" t="n"/>
      <c r="V23" s="6" t="n"/>
      <c r="W23" s="6" t="n"/>
      <c r="X23" s="6" t="n"/>
      <c r="Y23" s="6" t="n"/>
      <c r="Z23" s="6" t="n"/>
      <c r="AA23" s="6" t="n"/>
    </row>
    <row r="24" ht="30" customHeight="1" s="1411">
      <c r="A24" s="304" t="inlineStr">
        <is>
          <t>Hardware — Purchased from Liquidators</t>
        </is>
      </c>
      <c r="B24" s="305" t="inlineStr">
        <is>
          <t>inc VAT</t>
        </is>
      </c>
      <c r="C24" s="286" t="n">
        <v>24000</v>
      </c>
      <c r="D24" s="306">
        <f>C24/C13</f>
        <v/>
      </c>
      <c r="E24" s="281" t="inlineStr">
        <is>
          <t>Physical bar &amp; kitchen equipment. Operational from Day 1.</t>
        </is>
      </c>
      <c r="F24" s="1494" t="n"/>
      <c r="G24" s="1542" t="n"/>
      <c r="H24" s="268" t="n"/>
      <c r="I24" s="268" t="n"/>
      <c r="J24" s="268" t="n"/>
      <c r="K24" s="268" t="n"/>
      <c r="L24" s="268" t="n"/>
      <c r="M24" s="268" t="n"/>
      <c r="N24" s="6" t="n"/>
      <c r="O24" s="6" t="n"/>
      <c r="P24" s="6" t="n"/>
      <c r="Q24" s="6" t="n"/>
      <c r="R24" s="6" t="n"/>
      <c r="S24" s="6" t="n"/>
      <c r="T24" s="6" t="n"/>
      <c r="U24" s="6" t="n"/>
      <c r="V24" s="6" t="n"/>
      <c r="W24" s="6" t="n"/>
      <c r="X24" s="6" t="n"/>
      <c r="Y24" s="6" t="n"/>
      <c r="Z24" s="6" t="n"/>
      <c r="AA24" s="6" t="n"/>
    </row>
    <row r="25" ht="30" customHeight="1" s="1411">
      <c r="A25" s="295" t="inlineStr">
        <is>
          <t>IP License Fee</t>
        </is>
      </c>
      <c r="B25" s="309" t="inlineStr">
        <is>
          <t>inc VAT</t>
        </is>
      </c>
      <c r="C25" s="286" t="n">
        <v>12000</v>
      </c>
      <c r="D25" s="310">
        <f>C25/C13</f>
        <v/>
      </c>
      <c r="E25" s="285" t="inlineStr">
        <is>
          <t>One-off licensing fee paid to No Dice Bars LTD — grants indefinite use of the Plonk name. No Dice Bars LTD also runs online sales campaigns and platform maintenance under an ongoing commission, replacing the old Design My Night bookings provider. See the Plonk tab for full IP &amp; Licensing breakdown.</t>
        </is>
      </c>
      <c r="F25" s="1494" t="n"/>
      <c r="G25" s="1542" t="n"/>
      <c r="H25" s="268" t="n"/>
      <c r="I25" s="268" t="n"/>
      <c r="J25" s="268" t="n"/>
      <c r="K25" s="268" t="n"/>
      <c r="L25" s="268" t="n"/>
      <c r="M25" s="268" t="n"/>
      <c r="N25" s="6" t="n"/>
      <c r="O25" s="6" t="n"/>
      <c r="P25" s="6" t="n"/>
      <c r="Q25" s="6" t="n"/>
      <c r="R25" s="6" t="n"/>
      <c r="S25" s="6" t="n"/>
      <c r="T25" s="6" t="n"/>
      <c r="U25" s="6" t="n"/>
      <c r="V25" s="6" t="n"/>
      <c r="W25" s="6" t="n"/>
      <c r="X25" s="6" t="n"/>
      <c r="Y25" s="6" t="n"/>
      <c r="Z25" s="6" t="n"/>
      <c r="AA25" s="6" t="n"/>
    </row>
    <row r="26" ht="30" customHeight="1" s="1411">
      <c r="A26" s="304" t="inlineStr">
        <is>
          <t>Stock &amp; Operational Setup</t>
        </is>
      </c>
      <c r="B26" s="305" t="inlineStr">
        <is>
          <t>inc VAT</t>
        </is>
      </c>
      <c r="C26" s="286" t="n">
        <v>4900</v>
      </c>
      <c r="D26" s="306">
        <f>C26/C13</f>
        <v/>
      </c>
      <c r="E26" s="281" t="inlineStr">
        <is>
          <t>Itemised £4,900 — opening alcohol stock, software subs, internet, cleaning restart, business rates (first month, VAT-exempt) + alcohol licence change (VAT-exempt). See breakdown rows 33-49.</t>
        </is>
      </c>
      <c r="F26" s="1494" t="n"/>
      <c r="G26" s="1542" t="n"/>
      <c r="H26" s="268" t="n"/>
      <c r="I26" s="268" t="n"/>
      <c r="J26" s="268" t="n"/>
      <c r="K26" s="268" t="n"/>
      <c r="L26" s="268" t="n"/>
      <c r="M26" s="268" t="n"/>
      <c r="N26" s="6" t="n"/>
      <c r="O26" s="6" t="n"/>
      <c r="P26" s="6" t="n"/>
      <c r="Q26" s="6" t="n"/>
      <c r="R26" s="6" t="n"/>
      <c r="S26" s="6" t="n"/>
      <c r="T26" s="6" t="n"/>
      <c r="U26" s="6" t="n"/>
      <c r="V26" s="6" t="n"/>
      <c r="W26" s="6" t="n"/>
      <c r="X26" s="6" t="n"/>
      <c r="Y26" s="6" t="n"/>
      <c r="Z26" s="6" t="n"/>
      <c r="AA26" s="6" t="n"/>
    </row>
    <row r="27" ht="30" customHeight="1" s="1411">
      <c r="A27" s="282" t="inlineStr">
        <is>
          <t>Landlord — 3 Months Rent in Advance</t>
        </is>
      </c>
      <c r="B27" s="309" t="inlineStr">
        <is>
          <t>inc VAT</t>
        </is>
      </c>
      <c r="C27" s="286" t="n">
        <v>27078</v>
      </c>
      <c r="D27" s="310">
        <f>C27/C13</f>
        <v/>
      </c>
      <c r="E27" s="285" t="inlineStr">
        <is>
          <t>3 months rent paid up front — covers May, Jun, Jul 2026 at the contractual 15% of 2025 turnover rate. NO deposit required. From August 2026 rent reverts to 15% of actual quarterly turnover (variable, scales with trading).</t>
        </is>
      </c>
      <c r="F27" s="1494" t="n"/>
      <c r="G27" s="1542" t="n"/>
      <c r="H27" s="268" t="n"/>
      <c r="I27" s="268" t="n"/>
      <c r="J27" s="268" t="n"/>
      <c r="K27" s="268" t="n"/>
      <c r="L27" s="268" t="n"/>
      <c r="M27" s="268" t="n"/>
      <c r="N27" s="6" t="n"/>
      <c r="O27" s="6" t="n"/>
      <c r="P27" s="6" t="n"/>
      <c r="Q27" s="6" t="n"/>
      <c r="R27" s="6" t="n"/>
      <c r="S27" s="6" t="n"/>
      <c r="T27" s="6" t="n"/>
      <c r="U27" s="6" t="n"/>
      <c r="V27" s="6" t="n"/>
      <c r="W27" s="6" t="n"/>
      <c r="X27" s="6" t="n"/>
      <c r="Y27" s="6" t="n"/>
      <c r="Z27" s="6" t="n"/>
      <c r="AA27" s="6" t="n"/>
    </row>
    <row r="28" ht="30" customHeight="1" s="1411">
      <c r="A28" s="279" t="inlineStr">
        <is>
          <t>Working Capital Buffer</t>
        </is>
      </c>
      <c r="B28" s="305" t="inlineStr">
        <is>
          <t>—</t>
        </is>
      </c>
      <c r="C28" s="287">
        <f>C13-C24-C25-C26-C27</f>
        <v/>
      </c>
      <c r="D28" s="306">
        <f>C28/C13</f>
        <v/>
      </c>
      <c r="E28" s="281" t="inlineStr">
        <is>
          <t>Staged into business per cash flow model. Covers early trading before revenue covers costs.</t>
        </is>
      </c>
      <c r="F28" s="1494" t="n"/>
      <c r="G28" s="1542" t="n"/>
      <c r="H28" s="268" t="n"/>
      <c r="I28" s="268" t="n"/>
      <c r="J28" s="268" t="n"/>
      <c r="K28" s="268" t="n"/>
      <c r="L28" s="268" t="n"/>
      <c r="M28" s="268" t="n"/>
      <c r="N28" s="6" t="n"/>
      <c r="O28" s="6" t="n"/>
      <c r="P28" s="6" t="n"/>
      <c r="Q28" s="6" t="n"/>
      <c r="R28" s="6" t="n"/>
      <c r="S28" s="6" t="n"/>
      <c r="T28" s="6" t="n"/>
      <c r="U28" s="6" t="n"/>
      <c r="V28" s="6" t="n"/>
      <c r="W28" s="6" t="n"/>
      <c r="X28" s="6" t="n"/>
      <c r="Y28" s="6" t="n"/>
      <c r="Z28" s="6" t="n"/>
      <c r="AA28" s="6" t="n"/>
    </row>
    <row r="29" ht="24" customHeight="1" s="1411">
      <c r="A29" s="312" t="inlineStr">
        <is>
          <t>TOTAL INVESTMENT DEPLOYED</t>
        </is>
      </c>
      <c r="B29" s="313" t="n"/>
      <c r="C29" s="314">
        <f>SUM(C24:C28)</f>
        <v/>
      </c>
      <c r="D29" s="315">
        <f>C29/C13</f>
        <v/>
      </c>
      <c r="E29" s="316" t="inlineStr">
        <is>
          <t>All funds deployed on reopening day or staged per cash flow forecast.</t>
        </is>
      </c>
      <c r="F29" s="317" t="n"/>
      <c r="G29" s="318" t="n"/>
      <c r="H29" s="268" t="n"/>
      <c r="I29" s="268" t="n"/>
      <c r="J29" s="268" t="n"/>
      <c r="K29" s="268" t="n"/>
      <c r="L29" s="268" t="n"/>
      <c r="M29" s="268" t="n"/>
      <c r="N29" s="6" t="n"/>
      <c r="O29" s="6" t="n"/>
      <c r="P29" s="6" t="n"/>
      <c r="Q29" s="6" t="n"/>
      <c r="R29" s="6" t="n"/>
      <c r="S29" s="6" t="n"/>
      <c r="T29" s="6" t="n"/>
      <c r="U29" s="6" t="n"/>
      <c r="V29" s="6" t="n"/>
      <c r="W29" s="6" t="n"/>
      <c r="X29" s="6" t="n"/>
      <c r="Y29" s="6" t="n"/>
      <c r="Z29" s="6" t="n"/>
      <c r="AA29" s="6" t="n"/>
    </row>
    <row r="30" ht="18" customHeight="1" s="1411">
      <c r="A30" s="268" t="n"/>
      <c r="B30" s="268" t="n"/>
      <c r="C30" s="268" t="n"/>
      <c r="D30" s="268" t="n"/>
      <c r="E30" s="268" t="n"/>
      <c r="F30" s="268" t="n"/>
      <c r="G30" s="268" t="n"/>
      <c r="H30" s="268" t="n"/>
      <c r="I30" s="268" t="n"/>
      <c r="J30" s="268" t="n"/>
      <c r="K30" s="268" t="n"/>
      <c r="L30" s="268" t="n"/>
      <c r="M30" s="268" t="n"/>
      <c r="N30" s="6" t="n"/>
      <c r="O30" s="6" t="n"/>
      <c r="P30" s="6" t="n"/>
      <c r="Q30" s="6" t="n"/>
      <c r="R30" s="6" t="n"/>
      <c r="S30" s="6" t="n"/>
      <c r="T30" s="6" t="n"/>
      <c r="U30" s="6" t="n"/>
      <c r="V30" s="6" t="n"/>
      <c r="W30" s="6" t="n"/>
      <c r="X30" s="6" t="n"/>
      <c r="Y30" s="6" t="n"/>
      <c r="Z30" s="6" t="n"/>
      <c r="AA30" s="6"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row>
    <row r="32" ht="18" customHeight="1" s="1411">
      <c r="A32" s="319" t="inlineStr">
        <is>
          <t>SECTION 4a  —  STOCK &amp; OPERATIONAL SETUP DETAIL  (£4,900 — inc VAT items + VAT-exempt regulatory costs)</t>
        </is>
      </c>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row>
    <row r="33" ht="18" customHeight="1" s="1411">
      <c r="A33" s="319" t="inlineStr">
        <is>
          <t>Item</t>
        </is>
      </c>
      <c r="B33" s="319" t="inlineStr">
        <is>
          <t>VAT basis</t>
        </is>
      </c>
      <c r="C33" s="319" t="inlineStr">
        <is>
          <t>Amount</t>
        </is>
      </c>
      <c r="D33" s="319" t="inlineStr">
        <is>
          <t>% of £4,900</t>
        </is>
      </c>
      <c r="E33" s="319" t="inlineStr">
        <is>
          <t>Note</t>
        </is>
      </c>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row>
    <row r="34" ht="18" customHeight="1" s="1411">
      <c r="A34" s="319" t="inlineStr">
        <is>
          <t>Alcohol stock (opening fill)</t>
        </is>
      </c>
      <c r="B34" s="319" t="inlineStr">
        <is>
          <t>inc VAT</t>
        </is>
      </c>
      <c r="C34" s="319" t="n">
        <v>1500</v>
      </c>
      <c r="D34" s="319">
        <f>C34/4900</f>
        <v/>
      </c>
      <c r="E34" s="319" t="inlineStr">
        <is>
          <t>Wines, spirits, beer for Day 1 trading</t>
        </is>
      </c>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row>
    <row r="35" ht="18" customHeight="1" s="1411">
      <c r="A35" s="319" t="inlineStr">
        <is>
          <t>Soft drinks, mixers &amp; non-alcohol stock</t>
        </is>
      </c>
      <c r="B35" s="319" t="inlineStr">
        <is>
          <t>inc VAT</t>
        </is>
      </c>
      <c r="C35" s="319" t="n">
        <v>300</v>
      </c>
      <c r="D35" s="319">
        <f>C35/4900</f>
        <v/>
      </c>
      <c r="E35" s="319" t="inlineStr">
        <is>
          <t>Mixers, juices, soft drinks opening fill</t>
        </is>
      </c>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row>
    <row r="36" ht="18" customHeight="1" s="1411">
      <c r="A36" s="319" t="inlineStr">
        <is>
          <t>Ice supplies (first delivery)</t>
        </is>
      </c>
      <c r="B36" s="319" t="inlineStr">
        <is>
          <t>inc VAT</t>
        </is>
      </c>
      <c r="C36" s="319" t="n">
        <v>30</v>
      </c>
      <c r="D36" s="319">
        <f>C36/4900</f>
        <v/>
      </c>
      <c r="E36" s="319" t="inlineStr">
        <is>
          <t>Daily delivery — first delivery only</t>
        </is>
      </c>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row>
    <row r="37" ht="18" customHeight="1" s="1411">
      <c r="A37" s="319" t="inlineStr">
        <is>
          <t>Cleaning contracts restart</t>
        </is>
      </c>
      <c r="B37" s="319" t="inlineStr">
        <is>
          <t>inc VAT</t>
        </is>
      </c>
      <c r="C37" s="319" t="n">
        <v>250</v>
      </c>
      <c r="D37" s="319">
        <f>C37/4900</f>
        <v/>
      </c>
      <c r="E37" s="319" t="inlineStr">
        <is>
          <t>Deep clean + first month commercial cleaning</t>
        </is>
      </c>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row>
    <row r="38" ht="18" customHeight="1" s="1411">
      <c r="A38" s="319" t="inlineStr">
        <is>
          <t>Internet — Starlink / BT Business (setup + 1 mo)</t>
        </is>
      </c>
      <c r="B38" s="319" t="inlineStr">
        <is>
          <t>inc VAT</t>
        </is>
      </c>
      <c r="C38" s="319" t="n">
        <v>300</v>
      </c>
      <c r="D38" s="319">
        <f>C38/4900</f>
        <v/>
      </c>
      <c r="E38" s="319" t="inlineStr">
        <is>
          <t>Hardware setup + first month connectivity</t>
        </is>
      </c>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row>
    <row r="39" ht="18" customHeight="1" s="1411">
      <c r="A39" s="319" t="inlineStr">
        <is>
          <t>App &amp; booking platform setup</t>
        </is>
      </c>
      <c r="B39" s="319" t="inlineStr">
        <is>
          <t>inc VAT</t>
        </is>
      </c>
      <c r="C39" s="319" t="n">
        <v>200</v>
      </c>
      <c r="D39" s="319">
        <f>C39/4900</f>
        <v/>
      </c>
      <c r="E39" s="319" t="inlineStr">
        <is>
          <t>Plonk Golf booking + delivery app integrations</t>
        </is>
      </c>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row>
    <row r="40" ht="18" customHeight="1" s="1411">
      <c r="A40" s="319" t="inlineStr">
        <is>
          <t>Xero accounting (3 months)</t>
        </is>
      </c>
      <c r="B40" s="319" t="inlineStr">
        <is>
          <t>inc VAT</t>
        </is>
      </c>
      <c r="C40" s="319" t="n">
        <v>75</v>
      </c>
      <c r="D40" s="319">
        <f>C40/4900</f>
        <v/>
      </c>
      <c r="E40" s="319" t="inlineStr">
        <is>
          <t>£25/mth × 3 — cloud accounting</t>
        </is>
      </c>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row>
    <row r="41" ht="18" customHeight="1" s="1411">
      <c r="A41" s="319" t="inlineStr">
        <is>
          <t>Rota Cloud — staff scheduling (3 months)</t>
        </is>
      </c>
      <c r="B41" s="319" t="inlineStr">
        <is>
          <t>inc VAT</t>
        </is>
      </c>
      <c r="C41" s="319" t="n">
        <v>75</v>
      </c>
      <c r="D41" s="319">
        <f>C41/4900</f>
        <v/>
      </c>
      <c r="E41" s="319" t="inlineStr">
        <is>
          <t>£25/mth × 3 — rota &amp; timesheet system</t>
        </is>
      </c>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row>
    <row r="42" ht="18" customHeight="1" s="1411">
      <c r="A42" s="319" t="inlineStr">
        <is>
          <t>Google Workspace (3 months)</t>
        </is>
      </c>
      <c r="B42" s="319" t="inlineStr">
        <is>
          <t>inc VAT</t>
        </is>
      </c>
      <c r="C42" s="319" t="n">
        <v>75</v>
      </c>
      <c r="D42" s="319">
        <f>C42/4900</f>
        <v/>
      </c>
      <c r="E42" s="319" t="inlineStr">
        <is>
          <t>Email + Drive + collab tools, 2 users</t>
        </is>
      </c>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row>
    <row r="43" ht="18" customHeight="1" s="1411">
      <c r="A43" s="319" t="inlineStr">
        <is>
          <t>Spotify Business (3 months)</t>
        </is>
      </c>
      <c r="B43" s="319" t="inlineStr">
        <is>
          <t>inc VAT</t>
        </is>
      </c>
      <c r="C43" s="319" t="n">
        <v>60</v>
      </c>
      <c r="D43" s="319">
        <f>C43/4900</f>
        <v/>
      </c>
      <c r="E43" s="319" t="inlineStr">
        <is>
          <t>£20/mth × 3 — bar music licensing</t>
        </is>
      </c>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row>
    <row r="44" ht="18" customHeight="1" s="1411">
      <c r="A44" s="319" t="inlineStr">
        <is>
          <t>Supplier contract deposits</t>
        </is>
      </c>
      <c r="B44" s="319" t="inlineStr">
        <is>
          <t>inc VAT</t>
        </is>
      </c>
      <c r="C44" s="319" t="n">
        <v>135</v>
      </c>
      <c r="D44" s="319">
        <f>C44/4900</f>
        <v/>
      </c>
      <c r="E44" s="319" t="inlineStr">
        <is>
          <t>Water, refuse, gas/electricity meter deposits</t>
        </is>
      </c>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row>
    <row r="45" ht="18" customHeight="1" s="1411">
      <c r="A45" s="319" t="inlineStr">
        <is>
          <t>Business rates (first month)</t>
        </is>
      </c>
      <c r="B45" s="319" t="inlineStr">
        <is>
          <t>VAT-exempt</t>
        </is>
      </c>
      <c r="C45" s="319" t="n">
        <v>1800</v>
      </c>
      <c r="D45" s="319">
        <f>C45/4900</f>
        <v/>
      </c>
      <c r="E45" s="319" t="inlineStr">
        <is>
          <t>First month UK business rates — Southwark Council, post-relief</t>
        </is>
      </c>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row>
    <row r="46" ht="18" customHeight="1" s="1411">
      <c r="A46" s="319" t="inlineStr">
        <is>
          <t>Alcohol licence change (DPS)</t>
        </is>
      </c>
      <c r="B46" s="319" t="inlineStr">
        <is>
          <t>VAT-exempt</t>
        </is>
      </c>
      <c r="C46" s="319" t="n">
        <v>100</v>
      </c>
      <c r="D46" s="319">
        <f>C46/4900</f>
        <v/>
      </c>
      <c r="E46" s="319" t="inlineStr">
        <is>
          <t>Designated Premises Supervisor change fee — Southwark Licensing</t>
        </is>
      </c>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row>
    <row r="47" ht="18" customHeight="1" s="1411">
      <c r="A47" s="319" t="inlineStr">
        <is>
          <t>TOTAL — STOCK &amp; OPERATIONAL SETUP</t>
        </is>
      </c>
      <c r="B47" s="319" t="n"/>
      <c r="C47" s="319">
        <f>SUM(C34:C46)</f>
        <v/>
      </c>
      <c r="D47" s="319">
        <f>C47/4900</f>
        <v/>
      </c>
      <c r="E47" s="319" t="inlineStr">
        <is>
          <t>Cross-check: must equal C26 (£4,900) on the headline use-of-funds line.</t>
        </is>
      </c>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row>
    <row r="49" ht="18" customHeight="1" s="1411">
      <c r="A49" s="319" t="inlineStr">
        <is>
          <t>★  Mix of inc-VAT items (alcohol, software subs, internet, cleaning) and VAT-exempt regulatory costs (business rates, alcohol licence). The two VAT-exempt items are pre-trading obligations — first month rates due to Southwark Council before opening, alcohol licence change required before trading begins.</t>
        </is>
      </c>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row>
    <row r="52" ht="18" customHeight="1" s="1411">
      <c r="A52" s="319" t="inlineStr">
        <is>
          <t>SECTION 4b  —  HARDWARE FROM LIQUIDATORS DETAIL  (£20,000 ex VAT  ·  £24,000 inc VAT)</t>
        </is>
      </c>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row>
    <row r="53" ht="18" customHeight="1" s="1411">
      <c r="A53" s="319" t="inlineStr">
        <is>
          <t>Item</t>
        </is>
      </c>
      <c r="B53" s="319" t="inlineStr">
        <is>
          <t>VAT basis</t>
        </is>
      </c>
      <c r="C53" s="319" t="inlineStr">
        <is>
          <t>Amount (ex VAT)</t>
        </is>
      </c>
      <c r="D53" s="319" t="inlineStr">
        <is>
          <t>% of £20,000</t>
        </is>
      </c>
      <c r="E53" s="319" t="inlineStr">
        <is>
          <t>Note</t>
        </is>
      </c>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row>
    <row r="54" ht="18" customHeight="1" s="1411">
      <c r="A54" s="319" t="inlineStr">
        <is>
          <t>Mini golf course</t>
        </is>
      </c>
      <c r="B54" s="319" t="inlineStr">
        <is>
          <t>ex VAT</t>
        </is>
      </c>
      <c r="C54" s="319" t="n">
        <v>4000</v>
      </c>
      <c r="D54" s="319">
        <f>C54/20000</f>
        <v/>
      </c>
      <c r="E54" s="319" t="inlineStr">
        <is>
          <t>Holes, putting surfaces, course fittings &amp; feature props</t>
        </is>
      </c>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row>
    <row r="55" ht="18" customHeight="1" s="1411">
      <c r="A55" s="319" t="inlineStr">
        <is>
          <t>Bar equipment across site</t>
        </is>
      </c>
      <c r="B55" s="319" t="inlineStr">
        <is>
          <t>ex VAT</t>
        </is>
      </c>
      <c r="C55" s="319" t="n">
        <v>10000</v>
      </c>
      <c r="D55" s="319">
        <f>C55/20000</f>
        <v/>
      </c>
      <c r="E55" s="319" t="inlineStr">
        <is>
          <t>Beer lines, fridges, glasswash, bar tops, taps, ice machine, POS hardware</t>
        </is>
      </c>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row>
    <row r="56" ht="18" customHeight="1" s="1411">
      <c r="A56" s="319" t="inlineStr">
        <is>
          <t>Wet stock consumables &amp; tools</t>
        </is>
      </c>
      <c r="B56" s="319" t="inlineStr">
        <is>
          <t>ex VAT</t>
        </is>
      </c>
      <c r="C56" s="319" t="n">
        <v>2000</v>
      </c>
      <c r="D56" s="319">
        <f>C56/20000</f>
        <v/>
      </c>
      <c r="E56" s="319" t="inlineStr">
        <is>
          <t>Glassware, cleaning chemicals, repair tools, hand-trolleys, small wares</t>
        </is>
      </c>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row>
    <row r="57" ht="18" customHeight="1" s="1411">
      <c r="A57" s="319" t="inlineStr">
        <is>
          <t>Arcade machines, furniture &amp; fittings</t>
        </is>
      </c>
      <c r="B57" s="319" t="inlineStr">
        <is>
          <t>ex VAT</t>
        </is>
      </c>
      <c r="C57" s="319" t="n">
        <v>4000</v>
      </c>
      <c r="D57" s="319">
        <f>C57/20000</f>
        <v/>
      </c>
      <c r="E57" s="319" t="inlineStr">
        <is>
          <t>Arcade cabinets, pool tables, board game stock, seating, lighting fittings</t>
        </is>
      </c>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row>
    <row r="59" ht="18" customHeight="1" s="1411">
      <c r="A59" s="319" t="inlineStr">
        <is>
          <t>SUBTOTAL — ex VAT</t>
        </is>
      </c>
      <c r="B59" s="319" t="n"/>
      <c r="C59" s="319">
        <f>SUM(C54:C57)</f>
        <v/>
      </c>
      <c r="D59" s="319">
        <f>C59/20000</f>
        <v/>
      </c>
      <c r="E59" s="319" t="inlineStr">
        <is>
          <t>Sum of the four equipment categories.</t>
        </is>
      </c>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row>
    <row r="60" ht="18" customHeight="1" s="1411">
      <c r="A60" s="319" t="inlineStr">
        <is>
          <t>VAT (20%)</t>
        </is>
      </c>
      <c r="B60" s="319" t="n"/>
      <c r="C60" s="319">
        <f>C59*0.2</f>
        <v/>
      </c>
      <c r="D60" s="319" t="n"/>
      <c r="E60" s="319" t="inlineStr">
        <is>
          <t>20% UK standard rate VAT applied to the £20,000 ex-VAT subtotal.</t>
        </is>
      </c>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row>
    <row r="61" ht="18" customHeight="1" s="1411">
      <c r="A61" s="319" t="inlineStr">
        <is>
          <t>TOTAL — HARDWARE FROM LIQUIDATORS  (inc VAT)</t>
        </is>
      </c>
      <c r="B61" s="319" t="n"/>
      <c r="C61" s="319">
        <f>C59+C60</f>
        <v/>
      </c>
      <c r="D61" s="319" t="n"/>
      <c r="E61" s="319" t="inlineStr">
        <is>
          <t>Cross-check: must equal C24 (£24,000) on the headline use-of-funds line.</t>
        </is>
      </c>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row>
    <row r="63" ht="18" customHeight="1" s="1411">
      <c r="A63" s="319" t="inlineStr">
        <is>
          <t>★  All four equipment categories purchased from the liquidation auction at distressed pricing — operational from Day 1 of reopening.</t>
        </is>
      </c>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row>
    <row r="221" ht="18" customHeight="1" s="1411">
      <c r="A221" s="319" t="n"/>
      <c r="B221" s="319" t="n"/>
      <c r="C221" s="319" t="n"/>
      <c r="D221" s="319" t="n"/>
      <c r="E221" s="319" t="n"/>
      <c r="F221" s="319" t="n"/>
      <c r="G221" s="319" t="n"/>
      <c r="H221" s="319" t="n"/>
      <c r="I221" s="319" t="n"/>
      <c r="J221" s="319" t="n"/>
      <c r="K221" s="319" t="n"/>
      <c r="L221" s="319" t="n"/>
      <c r="M221" s="319" t="n"/>
      <c r="N221" s="319" t="n"/>
      <c r="O221" s="319" t="n"/>
      <c r="P221" s="319" t="n"/>
      <c r="Q221" s="319" t="n"/>
      <c r="R221" s="319" t="n"/>
      <c r="S221" s="319" t="n"/>
      <c r="T221" s="319" t="n"/>
      <c r="U221" s="319" t="n"/>
      <c r="V221" s="319" t="n"/>
      <c r="W221" s="319" t="n"/>
      <c r="X221" s="319" t="n"/>
      <c r="Y221" s="319" t="n"/>
      <c r="Z221" s="319" t="n"/>
      <c r="AA221" s="319" t="n"/>
    </row>
    <row r="222" ht="18" customHeight="1" s="1411">
      <c r="A222" s="319" t="n"/>
      <c r="B222" s="319" t="n"/>
      <c r="C222" s="319" t="n"/>
      <c r="D222" s="319" t="n"/>
      <c r="E222" s="319" t="n"/>
      <c r="F222" s="319" t="n"/>
      <c r="G222" s="319" t="n"/>
      <c r="H222" s="319" t="n"/>
      <c r="I222" s="319" t="n"/>
      <c r="J222" s="319" t="n"/>
      <c r="K222" s="319" t="n"/>
      <c r="L222" s="319" t="n"/>
      <c r="M222" s="319" t="n"/>
      <c r="N222" s="319" t="n"/>
      <c r="O222" s="319" t="n"/>
      <c r="P222" s="319" t="n"/>
      <c r="Q222" s="319" t="n"/>
      <c r="R222" s="319" t="n"/>
      <c r="S222" s="319" t="n"/>
      <c r="T222" s="319" t="n"/>
      <c r="U222" s="319" t="n"/>
      <c r="V222" s="319" t="n"/>
      <c r="W222" s="319" t="n"/>
      <c r="X222" s="319" t="n"/>
      <c r="Y222" s="319" t="n"/>
      <c r="Z222" s="319" t="n"/>
      <c r="AA222" s="319" t="n"/>
    </row>
    <row r="223" ht="18" customHeight="1" s="1411">
      <c r="A223" s="319" t="n"/>
      <c r="B223" s="319" t="n"/>
      <c r="C223" s="319" t="n"/>
      <c r="D223" s="319" t="n"/>
      <c r="E223" s="319" t="n"/>
      <c r="F223" s="319" t="n"/>
      <c r="G223" s="319" t="n"/>
      <c r="H223" s="319" t="n"/>
      <c r="I223" s="319" t="n"/>
      <c r="J223" s="319" t="n"/>
      <c r="K223" s="319" t="n"/>
      <c r="L223" s="319" t="n"/>
      <c r="M223" s="319" t="n"/>
      <c r="N223" s="319" t="n"/>
      <c r="O223" s="319" t="n"/>
      <c r="P223" s="319" t="n"/>
      <c r="Q223" s="319" t="n"/>
      <c r="R223" s="319" t="n"/>
      <c r="S223" s="319" t="n"/>
      <c r="T223" s="319" t="n"/>
      <c r="U223" s="319" t="n"/>
      <c r="V223" s="319" t="n"/>
      <c r="W223" s="319" t="n"/>
      <c r="X223" s="319" t="n"/>
      <c r="Y223" s="319" t="n"/>
      <c r="Z223" s="319" t="n"/>
      <c r="AA223" s="319" t="n"/>
    </row>
    <row r="224" ht="18" customHeight="1" s="1411">
      <c r="A224" s="319" t="n"/>
      <c r="B224" s="319" t="n"/>
      <c r="C224" s="319" t="n"/>
      <c r="D224" s="319" t="n"/>
      <c r="E224" s="319" t="n"/>
      <c r="F224" s="319" t="n"/>
      <c r="G224" s="319" t="n"/>
      <c r="H224" s="319" t="n"/>
      <c r="I224" s="319" t="n"/>
      <c r="J224" s="319" t="n"/>
      <c r="K224" s="319" t="n"/>
      <c r="L224" s="319" t="n"/>
      <c r="M224" s="319" t="n"/>
      <c r="N224" s="319" t="n"/>
      <c r="O224" s="319" t="n"/>
      <c r="P224" s="319" t="n"/>
      <c r="Q224" s="319" t="n"/>
      <c r="R224" s="319" t="n"/>
      <c r="S224" s="319" t="n"/>
      <c r="T224" s="319" t="n"/>
      <c r="U224" s="319" t="n"/>
      <c r="V224" s="319" t="n"/>
      <c r="W224" s="319" t="n"/>
      <c r="X224" s="319" t="n"/>
      <c r="Y224" s="319" t="n"/>
      <c r="Z224" s="319" t="n"/>
      <c r="AA224" s="319" t="n"/>
    </row>
    <row r="225" ht="18" customHeight="1" s="1411">
      <c r="A225" s="319" t="n"/>
      <c r="B225" s="319" t="n"/>
      <c r="C225" s="319" t="n"/>
      <c r="D225" s="319" t="n"/>
      <c r="E225" s="319" t="n"/>
      <c r="F225" s="319" t="n"/>
      <c r="G225" s="319" t="n"/>
      <c r="H225" s="319" t="n"/>
      <c r="I225" s="319" t="n"/>
      <c r="J225" s="319" t="n"/>
      <c r="K225" s="319" t="n"/>
      <c r="L225" s="319" t="n"/>
      <c r="M225" s="319" t="n"/>
      <c r="N225" s="319" t="n"/>
      <c r="O225" s="319" t="n"/>
      <c r="P225" s="319" t="n"/>
      <c r="Q225" s="319" t="n"/>
      <c r="R225" s="319" t="n"/>
      <c r="S225" s="319" t="n"/>
      <c r="T225" s="319" t="n"/>
      <c r="U225" s="319" t="n"/>
      <c r="V225" s="319" t="n"/>
      <c r="W225" s="319" t="n"/>
      <c r="X225" s="319" t="n"/>
      <c r="Y225" s="319" t="n"/>
      <c r="Z225" s="319" t="n"/>
      <c r="AA225" s="319" t="n"/>
    </row>
    <row r="226" ht="18" customHeight="1" s="1411">
      <c r="A226" s="319" t="n"/>
      <c r="B226" s="319" t="n"/>
      <c r="C226" s="319" t="n"/>
      <c r="D226" s="319" t="n"/>
      <c r="E226" s="319" t="n"/>
      <c r="F226" s="319" t="n"/>
      <c r="G226" s="319" t="n"/>
      <c r="H226" s="319" t="n"/>
      <c r="I226" s="319" t="n"/>
      <c r="J226" s="319" t="n"/>
      <c r="K226" s="319" t="n"/>
      <c r="L226" s="319" t="n"/>
      <c r="M226" s="319" t="n"/>
      <c r="N226" s="319" t="n"/>
      <c r="O226" s="319" t="n"/>
      <c r="P226" s="319" t="n"/>
      <c r="Q226" s="319" t="n"/>
      <c r="R226" s="319" t="n"/>
      <c r="S226" s="319" t="n"/>
      <c r="T226" s="319" t="n"/>
      <c r="U226" s="319" t="n"/>
      <c r="V226" s="319" t="n"/>
      <c r="W226" s="319" t="n"/>
      <c r="X226" s="319" t="n"/>
      <c r="Y226" s="319" t="n"/>
      <c r="Z226" s="319" t="n"/>
      <c r="AA226" s="319" t="n"/>
    </row>
    <row r="227" ht="18" customHeight="1" s="1411">
      <c r="A227" s="319" t="n"/>
      <c r="B227" s="319" t="n"/>
      <c r="C227" s="319" t="n"/>
      <c r="D227" s="319" t="n"/>
      <c r="E227" s="319" t="n"/>
      <c r="F227" s="319" t="n"/>
      <c r="G227" s="319" t="n"/>
      <c r="H227" s="319" t="n"/>
      <c r="I227" s="319" t="n"/>
      <c r="J227" s="319" t="n"/>
      <c r="K227" s="319" t="n"/>
      <c r="L227" s="319" t="n"/>
      <c r="M227" s="319" t="n"/>
      <c r="N227" s="319" t="n"/>
      <c r="O227" s="319" t="n"/>
      <c r="P227" s="319" t="n"/>
      <c r="Q227" s="319" t="n"/>
      <c r="R227" s="319" t="n"/>
      <c r="S227" s="319" t="n"/>
      <c r="T227" s="319" t="n"/>
      <c r="U227" s="319" t="n"/>
      <c r="V227" s="319" t="n"/>
      <c r="W227" s="319" t="n"/>
      <c r="X227" s="319" t="n"/>
      <c r="Y227" s="319" t="n"/>
      <c r="Z227" s="319" t="n"/>
      <c r="AA227" s="319" t="n"/>
    </row>
    <row r="228" ht="18" customHeight="1" s="1411">
      <c r="A228" s="319" t="n"/>
      <c r="B228" s="319" t="n"/>
      <c r="C228" s="319" t="n"/>
      <c r="D228" s="319" t="n"/>
      <c r="E228" s="319" t="n"/>
      <c r="F228" s="319" t="n"/>
      <c r="G228" s="319" t="n"/>
      <c r="H228" s="319" t="n"/>
      <c r="I228" s="319" t="n"/>
      <c r="J228" s="319" t="n"/>
      <c r="K228" s="319" t="n"/>
      <c r="L228" s="319" t="n"/>
      <c r="M228" s="319" t="n"/>
      <c r="N228" s="319" t="n"/>
      <c r="O228" s="319" t="n"/>
      <c r="P228" s="319" t="n"/>
      <c r="Q228" s="319" t="n"/>
      <c r="R228" s="319" t="n"/>
      <c r="S228" s="319" t="n"/>
      <c r="T228" s="319" t="n"/>
      <c r="U228" s="319" t="n"/>
      <c r="V228" s="319" t="n"/>
      <c r="W228" s="319" t="n"/>
      <c r="X228" s="319" t="n"/>
      <c r="Y228" s="319" t="n"/>
      <c r="Z228" s="319" t="n"/>
      <c r="AA228" s="319" t="n"/>
    </row>
    <row r="229" ht="18" customHeight="1" s="1411">
      <c r="A229" s="319" t="n"/>
      <c r="B229" s="319" t="n"/>
      <c r="C229" s="319" t="n"/>
      <c r="D229" s="319" t="n"/>
      <c r="E229" s="319" t="n"/>
      <c r="F229" s="319" t="n"/>
      <c r="G229" s="319" t="n"/>
      <c r="H229" s="319" t="n"/>
      <c r="I229" s="319" t="n"/>
      <c r="J229" s="319" t="n"/>
      <c r="K229" s="319" t="n"/>
      <c r="L229" s="319" t="n"/>
      <c r="M229" s="319" t="n"/>
      <c r="N229" s="319" t="n"/>
      <c r="O229" s="319" t="n"/>
      <c r="P229" s="319" t="n"/>
      <c r="Q229" s="319" t="n"/>
      <c r="R229" s="319" t="n"/>
      <c r="S229" s="319" t="n"/>
      <c r="T229" s="319" t="n"/>
      <c r="U229" s="319" t="n"/>
      <c r="V229" s="319" t="n"/>
      <c r="W229" s="319" t="n"/>
      <c r="X229" s="319" t="n"/>
      <c r="Y229" s="319" t="n"/>
      <c r="Z229" s="319" t="n"/>
      <c r="AA229" s="319" t="n"/>
    </row>
    <row r="230" ht="15.75" customHeight="1" s="1411">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5.75" customHeight="1" s="141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5.75" customHeight="1" s="1411">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5.75" customHeight="1" s="1411">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5.75" customHeight="1" s="1411">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5.75" customHeight="1" s="1411">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5.75" customHeight="1" s="1411">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5.75" customHeight="1" s="1411">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5.75" customHeight="1" s="1411">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5.75" customHeight="1" s="1411">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5.75" customHeight="1" s="1411">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5.75" customHeight="1" s="141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5.75" customHeight="1" s="1411">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5.75" customHeight="1" s="1411">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5.75" customHeight="1" s="1411">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5.75" customHeight="1" s="1411">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5.75" customHeight="1" s="1411">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5.75" customHeight="1" s="1411">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5.75" customHeight="1" s="1411">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5.75" customHeight="1" s="1411">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5.75" customHeight="1" s="1411">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5.75" customHeight="1" s="141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5.75" customHeight="1" s="1411">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5.75" customHeight="1" s="1411">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5.75" customHeight="1" s="1411">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5.75" customHeight="1" s="1411">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5.75" customHeight="1" s="1411">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5.75" customHeight="1" s="1411">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5.75" customHeight="1" s="1411">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5.75" customHeight="1" s="1411">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5.75" customHeight="1" s="1411">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5.75" customHeight="1" s="141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5.75" customHeight="1" s="1411">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5.75" customHeight="1" s="1411">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5.75" customHeight="1" s="1411">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5.75" customHeight="1" s="1411">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5.75" customHeight="1" s="1411">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5.75" customHeight="1" s="1411">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5.75" customHeight="1" s="1411">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5.75" customHeight="1" s="1411">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5.75" customHeight="1" s="1411">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5.75" customHeight="1" s="141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5.75" customHeight="1" s="1411">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5.75" customHeight="1" s="1411">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5.75" customHeight="1" s="1411">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5.75" customHeight="1" s="1411">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5.75" customHeight="1" s="1411">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5.75" customHeight="1" s="1411">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5.75" customHeight="1" s="1411">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5.75" customHeight="1" s="1411">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5.75" customHeight="1" s="1411">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5.75" customHeight="1" s="141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5.75" customHeight="1" s="1411">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5.75" customHeight="1" s="1411">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5.75" customHeight="1" s="1411">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5.75" customHeight="1" s="1411">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5.75" customHeight="1" s="1411">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5.75" customHeight="1" s="1411">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5.75" customHeight="1" s="1411">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5.75" customHeight="1" s="1411">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5.75" customHeight="1" s="1411">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5.75" customHeight="1" s="141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5.75" customHeight="1" s="1411">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5.75" customHeight="1" s="1411">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5.75" customHeight="1" s="1411">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5.75" customHeight="1" s="1411">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5.75" customHeight="1" s="1411">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5.75" customHeight="1" s="1411">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5.75" customHeight="1" s="1411">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5.75" customHeight="1" s="1411">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5.75" customHeight="1" s="1411">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5.75" customHeight="1" s="141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5.75" customHeight="1" s="1411">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5.75" customHeight="1" s="1411">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5.75" customHeight="1" s="1411">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5.75" customHeight="1" s="1411">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5.75" customHeight="1" s="1411">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5.75" customHeight="1" s="1411">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5.75" customHeight="1" s="1411">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5.75" customHeight="1" s="1411">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5.75" customHeight="1" s="1411">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5.75" customHeight="1" s="14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5.75" customHeight="1" s="1411">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5.75" customHeight="1" s="1411">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5.75" customHeight="1" s="1411">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5.75" customHeight="1" s="1411">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5.75" customHeight="1" s="1411">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5.75" customHeight="1" s="1411">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5.75" customHeight="1" s="1411">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5.75" customHeight="1" s="1411">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5.75" customHeight="1" s="1411">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5.75" customHeight="1" s="141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5.75" customHeight="1" s="1411">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5.75" customHeight="1" s="1411">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5.75" customHeight="1" s="1411">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5.75" customHeight="1" s="1411">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5.75" customHeight="1" s="1411">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5.75" customHeight="1" s="1411">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5.75" customHeight="1" s="1411">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5.75" customHeight="1" s="1411">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5.75" customHeight="1" s="1411">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5.75" customHeight="1" s="141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5.75" customHeight="1" s="1411">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5.75" customHeight="1" s="1411">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5.75" customHeight="1" s="1411">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5.75" customHeight="1" s="1411">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5.75" customHeight="1" s="1411">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5.75" customHeight="1" s="1411">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5.75" customHeight="1" s="1411">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5.75" customHeight="1" s="1411">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5.75" customHeight="1" s="1411">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5.75" customHeight="1" s="141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5.75" customHeight="1" s="1411">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5.75" customHeight="1" s="1411">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5.75" customHeight="1" s="1411">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5.75" customHeight="1" s="1411">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5.75" customHeight="1" s="1411">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5.75" customHeight="1" s="1411">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5.75" customHeight="1" s="1411">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5.75" customHeight="1" s="1411">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5.75" customHeight="1" s="1411">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5.75" customHeight="1" s="141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5.75" customHeight="1" s="1411">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5.75" customHeight="1" s="1411">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5.75" customHeight="1" s="1411">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5.75" customHeight="1" s="1411">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5.75" customHeight="1" s="1411">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5.75" customHeight="1" s="1411">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5.75" customHeight="1" s="1411">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5.75" customHeight="1" s="1411">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5.75" customHeight="1" s="1411">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5.75" customHeight="1" s="141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5.75" customHeight="1" s="1411">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5.75" customHeight="1" s="1411">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5.75" customHeight="1" s="1411">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5.75" customHeight="1" s="1411">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5.75" customHeight="1" s="1411">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5.75" customHeight="1" s="1411">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5.75" customHeight="1" s="1411">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5.75" customHeight="1" s="1411">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5.75" customHeight="1" s="1411">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5.75" customHeight="1" s="141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5.75" customHeight="1" s="1411">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5.75" customHeight="1" s="1411">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5.75" customHeight="1" s="1411">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5.75" customHeight="1" s="1411">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5.75" customHeight="1" s="1411">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5.75" customHeight="1" s="1411">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5.75" customHeight="1" s="1411">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5.75" customHeight="1" s="1411">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5.75" customHeight="1" s="1411">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5.75" customHeight="1" s="141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5.75" customHeight="1" s="1411">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5.75" customHeight="1" s="1411">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5.75" customHeight="1" s="1411">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5.75" customHeight="1" s="1411">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5.75" customHeight="1" s="1411">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5.75" customHeight="1" s="1411">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5.75" customHeight="1" s="1411">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5.75" customHeight="1" s="1411">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5.75" customHeight="1" s="1411">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5.75" customHeight="1" s="141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5.75" customHeight="1" s="1411">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5.75" customHeight="1" s="1411">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5.75" customHeight="1" s="1411">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5.75" customHeight="1" s="1411">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5.75" customHeight="1" s="1411">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5.75" customHeight="1" s="1411">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5.75" customHeight="1" s="1411">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5.75" customHeight="1" s="1411">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5.75" customHeight="1" s="1411">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5.75" customHeight="1" s="141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5.75" customHeight="1" s="1411">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5.75" customHeight="1" s="1411">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5.75" customHeight="1" s="1411">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5.75" customHeight="1" s="1411">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5.75" customHeight="1" s="1411">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5.75" customHeight="1" s="1411">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5.75" customHeight="1" s="1411">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5.75" customHeight="1" s="1411">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5.75" customHeight="1" s="1411">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5.75" customHeight="1" s="1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5.75" customHeight="1" s="1411">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5.75" customHeight="1" s="1411">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5.75" customHeight="1" s="1411">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5.75" customHeight="1" s="1411">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5.75" customHeight="1" s="1411">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5.75" customHeight="1" s="1411">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5.75" customHeight="1" s="1411">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5.75" customHeight="1" s="1411">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5.75" customHeight="1" s="1411">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5.75" customHeight="1" s="141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5.75" customHeight="1" s="1411">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5.75" customHeight="1" s="1411">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5.75" customHeight="1" s="1411">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5.75" customHeight="1" s="1411">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5.75" customHeight="1" s="1411">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5.75" customHeight="1" s="1411">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5.75" customHeight="1" s="1411">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5.75" customHeight="1" s="1411">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5.75" customHeight="1" s="1411">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5.75" customHeight="1" s="141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5.75" customHeight="1" s="1411">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5.75" customHeight="1" s="1411">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5.75" customHeight="1" s="1411">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5.75" customHeight="1" s="1411">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5.75" customHeight="1" s="1411">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5.75" customHeight="1" s="1411">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5.75" customHeight="1" s="1411">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5.75" customHeight="1" s="1411">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5.75" customHeight="1" s="1411">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5.75" customHeight="1" s="141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5.75" customHeight="1" s="1411">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5.75" customHeight="1" s="1411">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5.75" customHeight="1" s="1411">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5.75" customHeight="1" s="1411">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5.75" customHeight="1" s="1411">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5.75" customHeight="1" s="1411">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5.75" customHeight="1" s="1411">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5.75" customHeight="1" s="1411">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5.75" customHeight="1" s="1411">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5.75" customHeight="1" s="141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5.75" customHeight="1" s="1411">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5.75" customHeight="1" s="1411">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5.75" customHeight="1" s="1411">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5.75" customHeight="1" s="1411">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5.75" customHeight="1" s="1411">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5.75" customHeight="1" s="1411">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5.75" customHeight="1" s="1411">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5.75" customHeight="1" s="1411">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5.75" customHeight="1" s="1411">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5.75" customHeight="1" s="141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5.75" customHeight="1" s="1411">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5.75" customHeight="1" s="1411">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5.75" customHeight="1" s="1411">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5.75" customHeight="1" s="1411">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5.75" customHeight="1" s="1411">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5.75" customHeight="1" s="1411">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5.75" customHeight="1" s="1411">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5.75" customHeight="1" s="1411">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5.75" customHeight="1" s="1411">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5.75" customHeight="1" s="141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5.75" customHeight="1" s="1411">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5.75" customHeight="1" s="1411">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5.75" customHeight="1" s="1411">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5.75" customHeight="1" s="1411">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5.75" customHeight="1" s="1411">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5.75" customHeight="1" s="1411">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5.75" customHeight="1" s="1411">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5.75" customHeight="1" s="1411">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5.75" customHeight="1" s="1411">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5.75" customHeight="1" s="141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5.75" customHeight="1" s="1411">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5.75" customHeight="1" s="1411">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5.75" customHeight="1" s="1411">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5.75" customHeight="1" s="1411">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5.75" customHeight="1" s="1411">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5.75" customHeight="1" s="1411">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5.75" customHeight="1" s="1411">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5.75" customHeight="1" s="1411">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5.75" customHeight="1" s="1411">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5.75" customHeight="1" s="141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5.75" customHeight="1" s="1411">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5.75" customHeight="1" s="1411">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5.75" customHeight="1" s="1411">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5.75" customHeight="1" s="1411">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5.75" customHeight="1" s="1411">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5.75" customHeight="1" s="1411">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5.75" customHeight="1" s="1411">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5.75" customHeight="1" s="1411">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5.75" customHeight="1" s="1411">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5.75" customHeight="1" s="141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5.75" customHeight="1" s="1411">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5.75" customHeight="1" s="1411">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5.75" customHeight="1" s="1411">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5.75" customHeight="1" s="1411">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5.75" customHeight="1" s="1411">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5.75" customHeight="1" s="1411">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5.75" customHeight="1" s="1411">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5.75" customHeight="1" s="1411">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5.75" customHeight="1" s="1411">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5.75" customHeight="1" s="14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5.75" customHeight="1" s="1411">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5.75" customHeight="1" s="1411">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5.75" customHeight="1" s="1411">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5.75" customHeight="1" s="1411">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5.75" customHeight="1" s="1411">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5.75" customHeight="1" s="1411">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5.75" customHeight="1" s="1411">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5.75" customHeight="1" s="1411">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5.75" customHeight="1" s="1411">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5.75" customHeight="1" s="141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5.75" customHeight="1" s="1411">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5.75" customHeight="1" s="1411">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5.75" customHeight="1" s="1411">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5.75" customHeight="1" s="1411">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5.75" customHeight="1" s="1411">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5.75" customHeight="1" s="1411">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5.75" customHeight="1" s="1411">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5.75" customHeight="1" s="1411">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5.75" customHeight="1" s="1411">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5.75" customHeight="1" s="141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5.75" customHeight="1" s="1411">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5.75" customHeight="1" s="1411">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5.75" customHeight="1" s="1411">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5.75" customHeight="1" s="1411">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5.75" customHeight="1" s="1411">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5.75" customHeight="1" s="1411">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5.75" customHeight="1" s="1411">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5.75" customHeight="1" s="1411">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5.75" customHeight="1" s="1411">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5.75" customHeight="1" s="141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5.75" customHeight="1" s="1411">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5.75" customHeight="1" s="1411">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5.75" customHeight="1" s="1411">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5.75" customHeight="1" s="1411">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5.75" customHeight="1" s="1411">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5.75" customHeight="1" s="1411">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5.75" customHeight="1" s="1411">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5.75" customHeight="1" s="1411">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5.75" customHeight="1" s="1411">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5.75" customHeight="1" s="141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5.75" customHeight="1" s="1411">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5.75" customHeight="1" s="1411">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5.75" customHeight="1" s="1411">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5.75" customHeight="1" s="1411">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5.75" customHeight="1" s="1411">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5.75" customHeight="1" s="1411">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5.75" customHeight="1" s="1411">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5.75" customHeight="1" s="1411">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5.75" customHeight="1" s="1411">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5.75" customHeight="1" s="141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5.75" customHeight="1" s="1411">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5.75" customHeight="1" s="1411">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5.75" customHeight="1" s="1411">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5.75" customHeight="1" s="1411">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5.75" customHeight="1" s="1411">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5.75" customHeight="1" s="1411">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5.75" customHeight="1" s="1411">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5.75" customHeight="1" s="1411">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5.75" customHeight="1" s="1411">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5.75" customHeight="1" s="141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5.75" customHeight="1" s="1411">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5.75" customHeight="1" s="1411">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5.75" customHeight="1" s="1411">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5.75" customHeight="1" s="1411">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5.75" customHeight="1" s="1411">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5.75" customHeight="1" s="1411">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5.75" customHeight="1" s="1411">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5.75" customHeight="1" s="1411">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5.75" customHeight="1" s="1411">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5.75" customHeight="1" s="141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5.75" customHeight="1" s="1411">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5.75" customHeight="1" s="1411">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5.75" customHeight="1" s="1411">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5.75" customHeight="1" s="1411">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5.75" customHeight="1" s="1411">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5.75" customHeight="1" s="1411">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5.75" customHeight="1" s="1411">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5.75" customHeight="1" s="1411">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5.75" customHeight="1" s="1411">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5.75" customHeight="1" s="141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5.75" customHeight="1" s="1411">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5.75" customHeight="1" s="1411">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5.75" customHeight="1" s="1411">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5.75" customHeight="1" s="1411">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5.75" customHeight="1" s="1411">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5.75" customHeight="1" s="1411">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5.75" customHeight="1" s="1411">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5.75" customHeight="1" s="1411">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5.75" customHeight="1" s="1411">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5.75" customHeight="1" s="141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5.75" customHeight="1" s="1411">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5.75" customHeight="1" s="1411">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5.75" customHeight="1" s="1411">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5.75" customHeight="1" s="1411">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5.75" customHeight="1" s="1411">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5.75" customHeight="1" s="1411">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5.75" customHeight="1" s="1411">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5.75" customHeight="1" s="1411">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5.75" customHeight="1" s="1411">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5.75" customHeight="1" s="14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5.75" customHeight="1" s="1411">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5.75" customHeight="1" s="1411">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5.75" customHeight="1" s="1411">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5.75" customHeight="1" s="1411">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5.75" customHeight="1" s="1411">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5.75" customHeight="1" s="1411">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5.75" customHeight="1" s="1411">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5.75" customHeight="1" s="1411">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5.75" customHeight="1" s="1411">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5.75" customHeight="1" s="141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5.75" customHeight="1" s="1411">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5.75" customHeight="1" s="1411">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5.75" customHeight="1" s="1411">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5.75" customHeight="1" s="1411">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5.75" customHeight="1" s="1411">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5.75" customHeight="1" s="1411">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5.75" customHeight="1" s="1411">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5.75" customHeight="1" s="1411">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5.75" customHeight="1" s="1411">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5.75" customHeight="1" s="141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5.75" customHeight="1" s="1411">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5.75" customHeight="1" s="1411">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5.75" customHeight="1" s="1411">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5.75" customHeight="1" s="1411">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5.75" customHeight="1" s="1411">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5.75" customHeight="1" s="1411">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5.75" customHeight="1" s="1411">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5.75" customHeight="1" s="1411">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5.75" customHeight="1" s="1411">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5.75" customHeight="1" s="141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5.75" customHeight="1" s="1411">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5.75" customHeight="1" s="1411">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5.75" customHeight="1" s="1411">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5.75" customHeight="1" s="1411">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5.75" customHeight="1" s="1411">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5.75" customHeight="1" s="1411">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5.75" customHeight="1" s="1411">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5.75" customHeight="1" s="1411">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5.75" customHeight="1" s="1411">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5.75" customHeight="1" s="141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5.75" customHeight="1" s="1411">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5.75" customHeight="1" s="1411">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5.75" customHeight="1" s="1411">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5.75" customHeight="1" s="1411">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5.75" customHeight="1" s="1411">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5.75" customHeight="1" s="1411">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5.75" customHeight="1" s="1411">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5.75" customHeight="1" s="1411">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5.75" customHeight="1" s="1411">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5.75" customHeight="1" s="141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5.75" customHeight="1" s="1411">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5.75" customHeight="1" s="1411">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5.75" customHeight="1" s="1411">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5.75" customHeight="1" s="1411">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5.75" customHeight="1" s="1411">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5.75" customHeight="1" s="1411">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5.75" customHeight="1" s="1411">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5.75" customHeight="1" s="1411">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5.75" customHeight="1" s="1411">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5.75" customHeight="1" s="141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5.75" customHeight="1" s="1411">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5.75" customHeight="1" s="1411">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5.75" customHeight="1" s="1411">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5.75" customHeight="1" s="1411">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5.75" customHeight="1" s="1411">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5.75" customHeight="1" s="1411">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5.75" customHeight="1" s="1411">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5.75" customHeight="1" s="1411">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5.75" customHeight="1" s="1411">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5.75" customHeight="1" s="141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5.75" customHeight="1" s="1411">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5.75" customHeight="1" s="1411">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5.75" customHeight="1" s="1411">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5.75" customHeight="1" s="1411">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5.75" customHeight="1" s="1411">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5.75" customHeight="1" s="1411">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5.75" customHeight="1" s="1411">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5.75" customHeight="1" s="1411">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5.75" customHeight="1" s="1411">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5.75" customHeight="1" s="141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5.75" customHeight="1" s="1411">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5.75" customHeight="1" s="1411">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5.75" customHeight="1" s="1411">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5.75" customHeight="1" s="1411">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5.75" customHeight="1" s="1411">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5.75" customHeight="1" s="1411">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5.75" customHeight="1" s="1411">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5.75" customHeight="1" s="1411">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5.75" customHeight="1" s="1411">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5.75" customHeight="1" s="141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5.75" customHeight="1" s="1411">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5.75" customHeight="1" s="1411">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5.75" customHeight="1" s="1411">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5.75" customHeight="1" s="1411">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5.75" customHeight="1" s="1411">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5.75" customHeight="1" s="1411">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5.75" customHeight="1" s="1411">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5.75" customHeight="1" s="1411">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5.75" customHeight="1" s="1411">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5.75" customHeight="1" s="14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5.75" customHeight="1" s="1411">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5.75" customHeight="1" s="1411">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5.75" customHeight="1" s="1411">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5.75" customHeight="1" s="1411">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5.75" customHeight="1" s="1411">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5.75" customHeight="1" s="1411">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5.75" customHeight="1" s="1411">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5.75" customHeight="1" s="1411">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5.75" customHeight="1" s="1411">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5.75" customHeight="1" s="141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5.75" customHeight="1" s="1411">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5.75" customHeight="1" s="1411">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5.75" customHeight="1" s="1411">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5.75" customHeight="1" s="1411">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5.75" customHeight="1" s="1411">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5.75" customHeight="1" s="1411">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5.75" customHeight="1" s="1411">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5.75" customHeight="1" s="1411">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5.75" customHeight="1" s="1411">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5.75" customHeight="1" s="141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5.75" customHeight="1" s="1411">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5.75" customHeight="1" s="1411">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5.75" customHeight="1" s="1411">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5.75" customHeight="1" s="1411">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5.75" customHeight="1" s="1411">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5.75" customHeight="1" s="1411">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5.75" customHeight="1" s="1411">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5.75" customHeight="1" s="1411">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5.75" customHeight="1" s="1411">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5.75" customHeight="1" s="141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5.75" customHeight="1" s="1411">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5.75" customHeight="1" s="1411">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5.75" customHeight="1" s="1411">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5.75" customHeight="1" s="1411">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5.75" customHeight="1" s="1411">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5.75" customHeight="1" s="1411">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5.75" customHeight="1" s="1411">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5.75" customHeight="1" s="1411">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5.75" customHeight="1" s="1411">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5.75" customHeight="1" s="141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5.75" customHeight="1" s="1411">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5.75" customHeight="1" s="1411">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5.75" customHeight="1" s="1411">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5.75" customHeight="1" s="1411">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5.75" customHeight="1" s="1411">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5.75" customHeight="1" s="1411">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5.75" customHeight="1" s="1411">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5.75" customHeight="1" s="1411">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5.75" customHeight="1" s="1411">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5.75" customHeight="1" s="141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5.75" customHeight="1" s="1411">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5.75" customHeight="1" s="1411">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5.75" customHeight="1" s="1411">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5.75" customHeight="1" s="1411">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5.75" customHeight="1" s="1411">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5.75" customHeight="1" s="1411">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5.75" customHeight="1" s="1411">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5.75" customHeight="1" s="1411">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5.75" customHeight="1" s="1411">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5.75" customHeight="1" s="141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5.75" customHeight="1" s="1411">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5.75" customHeight="1" s="1411">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5.75" customHeight="1" s="1411">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5.75" customHeight="1" s="1411">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5.75" customHeight="1" s="1411">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5.75" customHeight="1" s="1411">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5.75" customHeight="1" s="1411">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5.75" customHeight="1" s="1411">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5.75" customHeight="1" s="1411">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5.75" customHeight="1" s="141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5.75" customHeight="1" s="1411">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5.75" customHeight="1" s="1411">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5.75" customHeight="1" s="1411">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5.75" customHeight="1" s="1411">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5.75" customHeight="1" s="1411">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5.75" customHeight="1" s="1411">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5.75" customHeight="1" s="1411">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5.75" customHeight="1" s="1411">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5.75" customHeight="1" s="1411">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5.75" customHeight="1" s="141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5.75" customHeight="1" s="1411">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5.75" customHeight="1" s="1411">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5.75" customHeight="1" s="1411">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5.75" customHeight="1" s="1411">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5.75" customHeight="1" s="1411">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5.75" customHeight="1" s="1411">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5.75" customHeight="1" s="1411">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5.75" customHeight="1" s="1411">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5.75" customHeight="1" s="1411">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5.75" customHeight="1" s="141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5.75" customHeight="1" s="1411">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5.75" customHeight="1" s="1411">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5.75" customHeight="1" s="1411">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5.75" customHeight="1" s="1411">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5.75" customHeight="1" s="1411">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5.75" customHeight="1" s="1411">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5.75" customHeight="1" s="1411">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5.75" customHeight="1" s="1411">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5.75" customHeight="1" s="1411">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5.75" customHeight="1" s="14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5.75" customHeight="1" s="1411">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5.75" customHeight="1" s="1411">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5.75" customHeight="1" s="1411">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5.75" customHeight="1" s="1411">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5.75" customHeight="1" s="1411">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5.75" customHeight="1" s="1411">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5.75" customHeight="1" s="1411">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5.75" customHeight="1" s="1411">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5.75" customHeight="1" s="1411">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5.75" customHeight="1" s="141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5.75" customHeight="1" s="1411">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5.75" customHeight="1" s="1411">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5.75" customHeight="1" s="1411">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5.75" customHeight="1" s="1411">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5.75" customHeight="1" s="1411">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5.75" customHeight="1" s="1411">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5.75" customHeight="1" s="1411">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5.75" customHeight="1" s="1411">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5.75" customHeight="1" s="1411">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5.75" customHeight="1" s="141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5.75" customHeight="1" s="1411">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5.75" customHeight="1" s="1411">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5.75" customHeight="1" s="1411">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5.75" customHeight="1" s="1411">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5.75" customHeight="1" s="1411">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5.75" customHeight="1" s="1411">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5.75" customHeight="1" s="1411">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5.75" customHeight="1" s="1411">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5.75" customHeight="1" s="1411">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5.75" customHeight="1" s="141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5.75" customHeight="1" s="1411">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5.75" customHeight="1" s="1411">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5.75" customHeight="1" s="1411">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5.75" customHeight="1" s="1411">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5.75" customHeight="1" s="1411">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5.75" customHeight="1" s="1411">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5.75" customHeight="1" s="1411">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5.75" customHeight="1" s="1411">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5.75" customHeight="1" s="1411">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5.75" customHeight="1" s="141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5.75" customHeight="1" s="1411">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5.75" customHeight="1" s="1411">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5.75" customHeight="1" s="1411">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5.75" customHeight="1" s="1411">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5.75" customHeight="1" s="1411">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5.75" customHeight="1" s="1411">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5.75" customHeight="1" s="1411">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5.75" customHeight="1" s="1411">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5.75" customHeight="1" s="1411">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5.75" customHeight="1" s="141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5.75" customHeight="1" s="1411">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5.75" customHeight="1" s="1411">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5.75" customHeight="1" s="1411">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5.75" customHeight="1" s="1411">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5.75" customHeight="1" s="1411">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5.75" customHeight="1" s="1411">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5.75" customHeight="1" s="1411">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5.75" customHeight="1" s="1411">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5.75" customHeight="1" s="1411">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5.75" customHeight="1" s="141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5.75" customHeight="1" s="1411">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5.75" customHeight="1" s="1411">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5.75" customHeight="1" s="1411">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5.75" customHeight="1" s="1411">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5.75" customHeight="1" s="1411">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5.75" customHeight="1" s="1411">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5.75" customHeight="1" s="1411">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5.75" customHeight="1" s="1411">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5.75" customHeight="1" s="1411">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5.75" customHeight="1" s="141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5.75" customHeight="1" s="1411">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5.75" customHeight="1" s="1411">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5.75" customHeight="1" s="1411">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5.75" customHeight="1" s="1411">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5.75" customHeight="1" s="1411">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5.75" customHeight="1" s="1411">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5.75" customHeight="1" s="1411">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5.75" customHeight="1" s="1411">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5.75" customHeight="1" s="1411">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5.75" customHeight="1" s="141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5.75" customHeight="1" s="1411">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5.75" customHeight="1" s="1411">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5.75" customHeight="1" s="1411">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5.75" customHeight="1" s="1411">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5.75" customHeight="1" s="1411">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5.75" customHeight="1" s="1411">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5.75" customHeight="1" s="1411">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5.75" customHeight="1" s="1411">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5.75" customHeight="1" s="1411">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5.75" customHeight="1" s="141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5.75" customHeight="1" s="1411">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5.75" customHeight="1" s="1411">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5.75" customHeight="1" s="1411">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5.75" customHeight="1" s="1411">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5.75" customHeight="1" s="1411">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5.75" customHeight="1" s="1411">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5.75" customHeight="1" s="1411">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5.75" customHeight="1" s="1411">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5.75" customHeight="1" s="1411">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5.75" customHeight="1" s="14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5.75" customHeight="1" s="1411">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5.75" customHeight="1" s="1411">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5.75" customHeight="1" s="1411">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5.75" customHeight="1" s="1411">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5.75" customHeight="1" s="1411">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5.75" customHeight="1" s="1411">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5.75" customHeight="1" s="1411">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5.75" customHeight="1" s="1411">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5.75" customHeight="1" s="1411">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5.75" customHeight="1" s="141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5.75" customHeight="1" s="1411">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5.75" customHeight="1" s="1411">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5.75" customHeight="1" s="1411">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5.75" customHeight="1" s="1411">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5.75" customHeight="1" s="1411">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5.75" customHeight="1" s="1411">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5.75" customHeight="1" s="1411">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5.75" customHeight="1" s="1411">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5.75" customHeight="1" s="1411">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5.75" customHeight="1" s="141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5.75" customHeight="1" s="1411">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5.75" customHeight="1" s="1411">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5.75" customHeight="1" s="1411">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5.75" customHeight="1" s="1411">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5.75" customHeight="1" s="1411">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5.75" customHeight="1" s="1411">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5.75" customHeight="1" s="1411">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5.75" customHeight="1" s="1411">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5.75" customHeight="1" s="1411">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5.75" customHeight="1" s="141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5.75" customHeight="1" s="1411">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5.75" customHeight="1" s="1411">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5.75" customHeight="1" s="1411">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5.75" customHeight="1" s="1411">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5.75" customHeight="1" s="1411">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5.75" customHeight="1" s="1411">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5.75" customHeight="1" s="1411">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5.75" customHeight="1" s="1411">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5.75" customHeight="1" s="1411">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5.75" customHeight="1" s="141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5.75" customHeight="1" s="1411">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5.75" customHeight="1" s="1411">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5.75" customHeight="1" s="1411">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5.75" customHeight="1" s="1411">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5.75" customHeight="1" s="1411">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5.75" customHeight="1" s="1411">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5.75" customHeight="1" s="1411">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5.75" customHeight="1" s="1411">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5.75" customHeight="1" s="1411">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5.75" customHeight="1" s="141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5.75" customHeight="1" s="1411">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5.75" customHeight="1" s="1411">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5.75" customHeight="1" s="1411">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5.75" customHeight="1" s="1411">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5.75" customHeight="1" s="1411">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5.75" customHeight="1" s="1411">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5.75" customHeight="1" s="1411">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5.75" customHeight="1" s="1411">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5.75" customHeight="1" s="1411">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5.75" customHeight="1" s="141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5.75" customHeight="1" s="1411">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5.75" customHeight="1" s="1411">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5.75" customHeight="1" s="1411">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5.75" customHeight="1" s="1411">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5.75" customHeight="1" s="1411">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5.75" customHeight="1" s="1411">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5.75" customHeight="1" s="1411">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5.75" customHeight="1" s="1411">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5.75" customHeight="1" s="1411">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5.75" customHeight="1" s="141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5.75" customHeight="1" s="1411">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5.75" customHeight="1" s="1411">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5.75" customHeight="1" s="1411">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5.75" customHeight="1" s="1411">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5.75" customHeight="1" s="1411">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5.75" customHeight="1" s="1411">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5.75" customHeight="1" s="1411">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5.75" customHeight="1" s="1411">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5.75" customHeight="1" s="1411">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5.75" customHeight="1" s="141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5.75" customHeight="1" s="1411">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5.75" customHeight="1" s="1411">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5.75" customHeight="1" s="1411">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5.75" customHeight="1" s="1411">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5.75" customHeight="1" s="1411">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5.75" customHeight="1" s="1411">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5.75" customHeight="1" s="1411">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5.75" customHeight="1" s="1411">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5.75" customHeight="1" s="1411">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mergeCells count="12">
    <mergeCell ref="E24:G24"/>
    <mergeCell ref="E28:G28"/>
    <mergeCell ref="A1:G1"/>
    <mergeCell ref="A8:G8"/>
    <mergeCell ref="E27:G27"/>
    <mergeCell ref="A21:G21"/>
    <mergeCell ref="E23:G23"/>
    <mergeCell ref="A4:G4"/>
    <mergeCell ref="E26:G26"/>
    <mergeCell ref="A2:G2"/>
    <mergeCell ref="A15:G15"/>
    <mergeCell ref="E25:G25"/>
  </mergeCells>
  <pageMargins left="0.75" right="0.75" top="1" bottom="1" header="0" footer="0"/>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6" customWidth="1" style="1411" min="1" max="1"/>
    <col width="16" customWidth="1" style="1411" min="2" max="7"/>
    <col width="18" customWidth="1" style="1411" min="8" max="8"/>
    <col width="16" customWidth="1" style="1411" min="9" max="9"/>
    <col width="8.710000000000001" customWidth="1" style="1411" min="10" max="26"/>
  </cols>
  <sheetData>
    <row r="1" ht="33.75" customHeight="1" s="1411">
      <c r="A1" s="493" t="inlineStr">
        <is>
          <t>NO DICE BOROUGH LTD  —  INVESTMENT STRUCTURE MODEL  |  Share Classes · Dilution · Buyback · Returns</t>
        </is>
      </c>
      <c r="B1" s="1433" t="n"/>
      <c r="C1" s="1433" t="n"/>
      <c r="D1" s="1433" t="n"/>
      <c r="E1" s="1433" t="n"/>
      <c r="F1" s="1433" t="n"/>
      <c r="G1" s="1433" t="n"/>
      <c r="H1" s="1433" t="n"/>
      <c r="I1" s="1433" t="n"/>
    </row>
    <row r="2" ht="18" customHeight="1" s="1411">
      <c r="A2" s="494" t="inlineStr">
        <is>
          <t>⚠  Yellow cells are editable inputs.  All other cells are formula-driven.  Live-linked to Investment Valuation 1 and Base Case Forecast.</t>
        </is>
      </c>
      <c r="B2" s="1441" t="n"/>
      <c r="C2" s="1441" t="n"/>
      <c r="D2" s="1441" t="n"/>
      <c r="E2" s="1441" t="n"/>
      <c r="F2" s="1441" t="n"/>
      <c r="G2" s="1441" t="n"/>
      <c r="H2" s="1441" t="n"/>
      <c r="I2" s="1441" t="n"/>
    </row>
    <row r="3" ht="9.75" customHeight="1" s="1411">
      <c r="A3" s="6" t="n"/>
      <c r="B3" s="6" t="n"/>
      <c r="C3" s="6" t="n"/>
      <c r="D3" s="6" t="n"/>
      <c r="E3" s="6" t="n"/>
      <c r="F3" s="6" t="n"/>
      <c r="G3" s="6" t="n"/>
      <c r="H3" s="6" t="n"/>
      <c r="I3" s="6" t="n"/>
    </row>
    <row r="4" ht="25.5" customHeight="1" s="1411">
      <c r="A4" s="495" t="inlineStr">
        <is>
          <t xml:space="preserve">  SECTION 1 — SHARE CLASS STRUCTURE</t>
        </is>
      </c>
      <c r="B4" s="1444" t="n"/>
      <c r="C4" s="1444" t="n"/>
      <c r="D4" s="1444" t="n"/>
      <c r="E4" s="1444" t="n"/>
      <c r="F4" s="1444" t="n"/>
      <c r="G4" s="1444" t="n"/>
      <c r="H4" s="1444" t="n"/>
      <c r="I4" s="1444" t="n"/>
    </row>
    <row r="5" ht="21.75" customHeight="1" s="1411">
      <c r="A5" s="323" t="inlineStr">
        <is>
          <t>Share Class</t>
        </is>
      </c>
      <c r="B5" s="323" t="inlineStr">
        <is>
          <t>Holder</t>
        </is>
      </c>
      <c r="C5" s="323" t="inlineStr">
        <is>
          <t>Voting Rights</t>
        </is>
      </c>
      <c r="D5" s="323" t="inlineStr">
        <is>
          <t>Economic Rights</t>
        </is>
      </c>
      <c r="E5" s="323" t="inlineStr">
        <is>
          <t>Transferability</t>
        </is>
      </c>
      <c r="F5" s="323" t="inlineStr">
        <is>
          <t>Drag-Along</t>
        </is>
      </c>
      <c r="G5" s="323" t="inlineStr">
        <is>
          <t>Tag-Along</t>
        </is>
      </c>
      <c r="H5" s="323" t="inlineStr">
        <is>
          <t>Anti-Dilution</t>
        </is>
      </c>
      <c r="I5" s="323" t="inlineStr">
        <is>
          <t>Notes</t>
        </is>
      </c>
    </row>
    <row r="6" ht="25.5" customHeight="1" s="1411">
      <c r="A6" s="324" t="inlineStr">
        <is>
          <t>A Shares</t>
        </is>
      </c>
      <c r="B6" s="325" t="inlineStr">
        <is>
          <t>No Dice Borough LTD (Founder / Elliot Scott)</t>
        </is>
      </c>
      <c r="C6" s="326" t="inlineStr">
        <is>
          <t>✓  Full voting</t>
        </is>
      </c>
      <c r="D6" s="326" t="inlineStr">
        <is>
          <t>✓  Full economic</t>
        </is>
      </c>
      <c r="E6" s="325" t="inlineStr">
        <is>
          <t>Restricted — founder consent required</t>
        </is>
      </c>
      <c r="F6" s="326" t="inlineStr">
        <is>
          <t>✓  Can drag investors</t>
        </is>
      </c>
      <c r="G6" s="326" t="inlineStr">
        <is>
          <t>✗  No tag-along</t>
        </is>
      </c>
      <c r="H6" s="326" t="inlineStr">
        <is>
          <t>N/A — protected class</t>
        </is>
      </c>
      <c r="I6" s="325" t="inlineStr">
        <is>
          <t>Ordinary shares with full control rights. Founder holds all A shares.</t>
        </is>
      </c>
    </row>
    <row r="7" ht="25.5" customHeight="1" s="1411">
      <c r="A7" s="327" t="inlineStr">
        <is>
          <t>B Shares</t>
        </is>
      </c>
      <c r="B7" s="328" t="inlineStr">
        <is>
          <t>Investor(s)</t>
        </is>
      </c>
      <c r="C7" s="329" t="inlineStr">
        <is>
          <t>✗  No voting rights</t>
        </is>
      </c>
      <c r="D7" s="329" t="inlineStr">
        <is>
          <t>✓  Full economic</t>
        </is>
      </c>
      <c r="E7" s="328" t="inlineStr">
        <is>
          <t>Restricted — board approval</t>
        </is>
      </c>
      <c r="F7" s="329" t="inlineStr">
        <is>
          <t>✓  Subject to drag</t>
        </is>
      </c>
      <c r="G7" s="329" t="inlineStr">
        <is>
          <t>✓  Tag-along on exit</t>
        </is>
      </c>
      <c r="H7" s="329" t="inlineStr">
        <is>
          <t>✓  Broad-based weighted avg</t>
        </is>
      </c>
      <c r="I7" s="328" t="inlineStr">
        <is>
          <t>Preference shares, economic rights only. Issued exclusively to investors.</t>
        </is>
      </c>
    </row>
    <row r="8" ht="36" customHeight="1" s="1411">
      <c r="A8" s="1424" t="inlineStr">
        <is>
          <t xml:space="preserve">  ⚡  A/B SHARE THRESHOLD:  Investors holding ≥5% of post-money (£7,900+) hold A Shares (voting rights).  Below 5% → B Shares (economic rights only).</t>
        </is>
      </c>
      <c r="B8" s="1425" t="n"/>
      <c r="C8" s="1425" t="n"/>
      <c r="D8" s="1425" t="n"/>
      <c r="E8" s="1425" t="n"/>
      <c r="F8" s="1425" t="n"/>
      <c r="G8" s="1426" t="n"/>
      <c r="H8" s="6" t="n"/>
      <c r="I8" s="6" t="n"/>
    </row>
    <row r="9" ht="18" customHeight="1" s="1411">
      <c r="A9" s="65" t="inlineStr">
        <is>
          <t>Investment Amount</t>
        </is>
      </c>
      <c r="B9" s="65" t="inlineStr">
        <is>
          <t>Equity %</t>
        </is>
      </c>
      <c r="C9" s="65" t="inlineStr">
        <is>
          <t>Share Class</t>
        </is>
      </c>
      <c r="D9" s="65" t="inlineStr">
        <is>
          <t>Voting Rights</t>
        </is>
      </c>
      <c r="E9" s="65" t="inlineStr">
        <is>
          <t>Economic Rights</t>
        </is>
      </c>
      <c r="F9" s="6" t="n"/>
      <c r="G9" s="6" t="n"/>
      <c r="H9" s="6" t="n"/>
      <c r="I9" s="6" t="n"/>
    </row>
    <row r="10" ht="18" customHeight="1" s="1411">
      <c r="A10" s="1543" t="inlineStr">
        <is>
          <t>✓ Full economic</t>
        </is>
      </c>
      <c r="B10" s="1413" t="n"/>
      <c r="C10" s="1413" t="n"/>
      <c r="D10" s="1413" t="n"/>
      <c r="E10" s="1413" t="n"/>
      <c r="F10" s="1413" t="n"/>
      <c r="G10" s="1413" t="n"/>
      <c r="H10" s="1413" t="n"/>
      <c r="I10" s="1413" t="n"/>
    </row>
    <row r="11" ht="18" customHeight="1" s="1411">
      <c r="A11" s="331" t="inlineStr">
        <is>
          <t>£7,900</t>
        </is>
      </c>
      <c r="B11" s="331" t="inlineStr">
        <is>
          <t>5.00%</t>
        </is>
      </c>
      <c r="C11" s="331" t="inlineStr">
        <is>
          <t>← A/B THRESHOLD</t>
        </is>
      </c>
      <c r="D11" s="331" t="inlineStr"/>
      <c r="E11" s="331" t="inlineStr"/>
      <c r="F11" s="331" t="n"/>
      <c r="G11" s="331" t="n"/>
      <c r="H11" s="323" t="inlineStr">
        <is>
          <t>Gain / (Loss)</t>
        </is>
      </c>
      <c r="I11" s="323" t="inlineStr">
        <is>
          <t>Status</t>
        </is>
      </c>
    </row>
    <row r="12" ht="18" customHeight="1" s="1411">
      <c r="A12" s="331" t="inlineStr">
        <is>
          <t>£10,000</t>
        </is>
      </c>
      <c r="B12" s="331" t="inlineStr">
        <is>
          <t>6.33%</t>
        </is>
      </c>
      <c r="C12" s="332" t="inlineStr">
        <is>
          <t>A Shares</t>
        </is>
      </c>
      <c r="D12" s="333" t="inlineStr">
        <is>
          <t>✓ Full voting</t>
        </is>
      </c>
      <c r="E12" s="331" t="inlineStr">
        <is>
          <t>✓ Full economic</t>
        </is>
      </c>
      <c r="F12" s="334" t="n"/>
      <c r="G12" s="334" t="n"/>
      <c r="H12" s="335">
        <f>ROUND('Investment Valuation 1'!C12*'Investment Valuation 1'!C18,2)</f>
        <v/>
      </c>
      <c r="I12" s="336" t="inlineStr">
        <is>
          <t>Founder — controlling shareholder</t>
        </is>
      </c>
    </row>
    <row r="13" ht="18" customHeight="1" s="1411">
      <c r="A13" s="337" t="inlineStr">
        <is>
          <t>£25,000</t>
        </is>
      </c>
      <c r="B13" s="337" t="inlineStr">
        <is>
          <t>15.82%</t>
        </is>
      </c>
      <c r="C13" s="338" t="inlineStr">
        <is>
          <t>A Shares</t>
        </is>
      </c>
      <c r="D13" s="339" t="inlineStr">
        <is>
          <t>✓ Full voting</t>
        </is>
      </c>
      <c r="E13" s="337" t="inlineStr">
        <is>
          <t>✓ Full economic</t>
        </is>
      </c>
      <c r="F13" s="340" t="n"/>
      <c r="G13" s="340" t="n"/>
      <c r="H13" s="341">
        <f>ROUND('Investment Valuation 1'!C12*'Investment Valuation 1'!C19-'Investment Valuation 1'!C13,2)</f>
        <v/>
      </c>
      <c r="I13" s="342" t="inlineStr">
        <is>
          <t>Seed investor — B shares, economic rights only</t>
        </is>
      </c>
    </row>
    <row r="14" ht="18" customHeight="1" s="1411">
      <c r="A14" s="331" t="inlineStr">
        <is>
          <t>£50,000</t>
        </is>
      </c>
      <c r="B14" s="331" t="inlineStr">
        <is>
          <t>31.65%</t>
        </is>
      </c>
      <c r="C14" s="332" t="inlineStr">
        <is>
          <t>A Shares</t>
        </is>
      </c>
      <c r="D14" s="333" t="inlineStr">
        <is>
          <t>✓ Full voting</t>
        </is>
      </c>
      <c r="E14" s="331" t="inlineStr">
        <is>
          <t>✓ Full economic</t>
        </is>
      </c>
      <c r="F14" s="334" t="n"/>
      <c r="G14" s="334" t="n"/>
      <c r="H14" s="343">
        <f>H12+H13</f>
        <v/>
      </c>
      <c r="I14" s="344" t="inlineStr">
        <is>
          <t>✓  OK</t>
        </is>
      </c>
    </row>
    <row r="15" ht="18" customHeight="1" s="1411">
      <c r="A15" s="331" t="inlineStr">
        <is>
          <t>£79,000</t>
        </is>
      </c>
      <c r="B15" s="331" t="inlineStr">
        <is>
          <t>50.00%</t>
        </is>
      </c>
      <c r="C15" s="331" t="inlineStr">
        <is>
          <t>A Shares</t>
        </is>
      </c>
      <c r="D15" s="331" t="inlineStr">
        <is>
          <t>✓ Full voting</t>
        </is>
      </c>
      <c r="E15" s="331" t="inlineStr">
        <is>
          <t>✓ Full economic</t>
        </is>
      </c>
      <c r="F15" s="331" t="n"/>
      <c r="G15" s="331" t="n"/>
      <c r="H15" s="6" t="n"/>
      <c r="I15" s="6" t="n"/>
    </row>
    <row r="16" ht="18" customHeight="1" s="1411">
      <c r="A16" s="331" t="inlineStr"/>
      <c r="B16" s="331" t="inlineStr"/>
      <c r="C16" s="331" t="inlineStr"/>
      <c r="D16" s="331" t="inlineStr"/>
      <c r="E16" s="331" t="inlineStr"/>
      <c r="F16" s="331" t="n"/>
      <c r="G16" s="331" t="n"/>
      <c r="H16" s="6" t="n"/>
      <c r="I16" s="6" t="n"/>
    </row>
    <row r="17" ht="18" customHeight="1" s="1411">
      <c r="A17" s="1544" t="inlineStr"/>
      <c r="B17" s="1413" t="n"/>
      <c r="C17" s="1413" t="n"/>
      <c r="D17" s="1413" t="n"/>
      <c r="E17" s="1413" t="n"/>
      <c r="F17" s="1413" t="n"/>
      <c r="G17" s="1413" t="n"/>
      <c r="H17" s="1413" t="n"/>
      <c r="I17" s="1413" t="n"/>
    </row>
    <row r="18" ht="21.75" customHeight="1" s="1411">
      <c r="A18" s="346" t="inlineStr">
        <is>
          <t>Founder Ownership %</t>
        </is>
      </c>
      <c r="B18" s="1545">
        <f>'Investment Valuation 1'!C18</f>
        <v/>
      </c>
      <c r="C18" s="1546" t="n"/>
      <c r="D18" s="1546" t="n"/>
      <c r="E18" s="6" t="n"/>
    </row>
    <row r="19" ht="21.75" customHeight="1" s="1411">
      <c r="A19" s="350" t="inlineStr">
        <is>
          <t>Investor Ownership %</t>
        </is>
      </c>
      <c r="B19" s="1547">
        <f>'Investment Valuation 1'!C19</f>
        <v/>
      </c>
      <c r="C19" s="1546" t="n"/>
      <c r="D19" s="1546" t="n"/>
      <c r="E19" s="6" t="n"/>
    </row>
    <row r="20" ht="21.75" customHeight="1" s="1411">
      <c r="A20" s="346" t="inlineStr">
        <is>
          <t>Voting Control</t>
        </is>
      </c>
      <c r="B20" s="1548" t="inlineStr">
        <is>
          <t>50/50 split — Founder and Investor both hold A Shares (≥5% threshold each)</t>
        </is>
      </c>
      <c r="C20" s="1546" t="n"/>
      <c r="D20" s="1546" t="n"/>
      <c r="E20" s="6" t="n"/>
    </row>
    <row r="21" ht="21.75" customHeight="1" s="1411">
      <c r="A21" s="353" t="inlineStr">
        <is>
          <t>Total Shares in Issue</t>
        </is>
      </c>
      <c r="B21" s="1549">
        <f>C14</f>
        <v/>
      </c>
      <c r="C21" s="1546" t="n"/>
      <c r="D21" s="1546" t="n"/>
      <c r="E21" s="6" t="n"/>
    </row>
    <row r="22" ht="21.75" customHeight="1" s="1411">
      <c r="A22" s="346" t="inlineStr">
        <is>
          <t>Founder Shares (A)</t>
        </is>
      </c>
      <c r="B22" s="1550">
        <f>C12</f>
        <v/>
      </c>
      <c r="C22" s="1546" t="n"/>
      <c r="D22" s="1546" t="n"/>
      <c r="E22" s="6" t="n"/>
    </row>
    <row r="23" ht="21.75" customHeight="1" s="1411">
      <c r="A23" s="350" t="inlineStr">
        <is>
          <t>Investor Shares (B)</t>
        </is>
      </c>
      <c r="B23" s="1551">
        <f>C13</f>
        <v/>
      </c>
      <c r="C23" s="1546" t="n"/>
      <c r="D23" s="1546" t="n"/>
      <c r="E23" s="6" t="n"/>
    </row>
    <row r="24" ht="21.75" customHeight="1" s="1411">
      <c r="A24" s="353" t="inlineStr">
        <is>
          <t>Pre-Money Valuation</t>
        </is>
      </c>
      <c r="B24" s="1552">
        <f>'Investment Valuation 1'!C12</f>
        <v/>
      </c>
      <c r="C24" s="1546" t="n"/>
      <c r="D24" s="1546" t="n"/>
      <c r="E24" s="6" t="n"/>
    </row>
    <row r="25" ht="21.75" customHeight="1" s="1411">
      <c r="A25" s="353" t="inlineStr">
        <is>
          <t>Post-Money Valuation</t>
        </is>
      </c>
      <c r="B25" s="1552">
        <f>'Investment Valuation 1'!C14</f>
        <v/>
      </c>
      <c r="C25" s="1546" t="n"/>
      <c r="D25" s="1546" t="n"/>
      <c r="E25" s="6" t="n"/>
    </row>
    <row r="26" ht="21.75" customHeight="1" s="1411">
      <c r="A26" s="353" t="inlineStr">
        <is>
          <t>Ownership Validation</t>
        </is>
      </c>
      <c r="B26" s="1553" t="inlineStr">
        <is>
          <t>✓  OK</t>
        </is>
      </c>
      <c r="C26" s="1546" t="n"/>
      <c r="D26" s="1546" t="n"/>
      <c r="E26" s="6" t="n"/>
    </row>
    <row r="27" ht="15" customHeight="1" s="1411">
      <c r="A27" s="6" t="n"/>
      <c r="B27" s="6" t="n"/>
      <c r="C27" s="6" t="n"/>
      <c r="D27" s="6" t="n"/>
      <c r="E27" s="6" t="n"/>
      <c r="F27" s="6" t="n"/>
      <c r="G27" s="6" t="n"/>
      <c r="H27" s="6" t="n"/>
      <c r="I27" s="6" t="n"/>
    </row>
    <row r="28" ht="9.75" customHeight="1" s="1411">
      <c r="A28" s="6" t="n"/>
      <c r="B28" s="6" t="n"/>
      <c r="C28" s="6" t="n"/>
      <c r="D28" s="6" t="n"/>
      <c r="E28" s="6" t="n"/>
      <c r="F28" s="6" t="n"/>
      <c r="G28" s="6" t="n"/>
      <c r="H28" s="6" t="n"/>
      <c r="I28" s="6" t="n"/>
    </row>
    <row r="29" ht="25.5" customHeight="1" s="1411">
      <c r="A29" s="495" t="inlineStr">
        <is>
          <t xml:space="preserve">  SECTION 4 — DILUTION MODEL  |  New rounds are B shares only  |  Toggle founder participation below</t>
        </is>
      </c>
      <c r="B29" s="1444" t="n"/>
      <c r="C29" s="1444" t="n"/>
      <c r="D29" s="1444" t="n"/>
      <c r="E29" s="1444" t="n"/>
      <c r="F29" s="1444" t="n"/>
      <c r="G29" s="1444" t="n"/>
      <c r="H29" s="1444" t="n"/>
      <c r="I29" s="1444" t="n"/>
    </row>
    <row r="30" ht="21.75" customHeight="1" s="1411">
      <c r="A30" s="1554" t="inlineStr">
        <is>
          <t xml:space="preserve">  INPUTS — Round 2 parameters</t>
        </is>
      </c>
      <c r="B30" s="1441" t="n"/>
      <c r="C30" s="1441" t="n"/>
      <c r="D30" s="1441" t="n"/>
      <c r="E30" s="1441" t="n"/>
      <c r="F30" s="1441" t="n"/>
      <c r="G30" s="1441" t="n"/>
      <c r="H30" s="1441" t="n"/>
      <c r="I30" s="1441" t="n"/>
    </row>
    <row r="31" ht="24" customHeight="1" s="1411">
      <c r="A31" s="360" t="inlineStr">
        <is>
          <t>Founder Participates in Round 2?</t>
        </is>
      </c>
      <c r="B31" s="361" t="inlineStr">
        <is>
          <t>No</t>
        </is>
      </c>
      <c r="C31" s="1555" t="inlineStr">
        <is>
          <t>If Yes → Founder invests pro-rata to maintain %. If No → Founder dilutes.</t>
        </is>
      </c>
      <c r="D31" s="1546" t="n"/>
      <c r="E31" s="1546" t="n"/>
      <c r="F31" s="1546" t="n"/>
      <c r="G31" s="1546" t="n"/>
      <c r="H31" s="1546" t="n"/>
      <c r="I31" s="1556" t="n"/>
    </row>
    <row r="32" ht="24" customHeight="1" s="1411">
      <c r="A32" s="353" t="inlineStr">
        <is>
          <t>New Investment (Round 2) — £</t>
        </is>
      </c>
      <c r="B32" s="364" t="n">
        <v>1000000</v>
      </c>
      <c r="C32" s="1557" t="inlineStr">
        <is>
          <t>New cash injected. Issued as B shares only.</t>
        </is>
      </c>
      <c r="D32" s="1546" t="n"/>
      <c r="E32" s="1546" t="n"/>
      <c r="F32" s="1546" t="n"/>
      <c r="G32" s="1546" t="n"/>
      <c r="H32" s="1546" t="n"/>
      <c r="I32" s="1546" t="n"/>
    </row>
    <row r="33" ht="24" customHeight="1" s="1411">
      <c r="A33" s="353" t="inlineStr">
        <is>
          <t>Pre-Money Valuation — Round 2</t>
        </is>
      </c>
      <c r="B33" s="364" t="n">
        <v>2000000</v>
      </c>
      <c r="C33" s="1557" t="inlineStr">
        <is>
          <t>Agreed pre-money valuation at Round 2. Edit this cell.</t>
        </is>
      </c>
      <c r="D33" s="1546" t="n"/>
      <c r="E33" s="1546" t="n"/>
      <c r="F33" s="1546" t="n"/>
      <c r="G33" s="1546" t="n"/>
      <c r="H33" s="1546" t="n"/>
      <c r="I33" s="1546" t="n"/>
    </row>
    <row r="34" ht="24" customHeight="1" s="1411">
      <c r="A34" s="353" t="inlineStr">
        <is>
          <t>Founder Top-Up (if participates)</t>
        </is>
      </c>
      <c r="B34" s="364" t="n">
        <v>0</v>
      </c>
      <c r="C34" s="1557" t="inlineStr">
        <is>
          <t>Amount founder invests if toggle = Yes. Set to 0 if No.</t>
        </is>
      </c>
      <c r="D34" s="1546" t="n"/>
      <c r="E34" s="1546" t="n"/>
      <c r="F34" s="1546" t="n"/>
      <c r="G34" s="1546" t="n"/>
      <c r="H34" s="1546" t="n"/>
      <c r="I34" s="1546" t="n"/>
    </row>
    <row r="35" ht="15" customHeight="1" s="1411">
      <c r="A35" s="6" t="n"/>
      <c r="B35" s="6" t="n"/>
      <c r="C35" s="6" t="n"/>
      <c r="D35" s="6" t="n"/>
      <c r="E35" s="6" t="n"/>
      <c r="F35" s="6" t="n"/>
      <c r="G35" s="6" t="n"/>
      <c r="H35" s="6" t="n"/>
      <c r="I35" s="6" t="n"/>
    </row>
    <row r="36" ht="19.5" customHeight="1" s="1411">
      <c r="A36" s="1554" t="inlineStr">
        <is>
          <t xml:space="preserve">  DILUTION CALCULATIONS</t>
        </is>
      </c>
      <c r="B36" s="1441" t="n"/>
      <c r="C36" s="1441" t="n"/>
      <c r="D36" s="1441" t="n"/>
      <c r="E36" s="1441" t="n"/>
      <c r="F36" s="1441" t="n"/>
      <c r="G36" s="1441" t="n"/>
      <c r="H36" s="1441" t="n"/>
      <c r="I36" s="1441" t="n"/>
    </row>
    <row r="37" ht="21.75" customHeight="1" s="1411">
      <c r="A37" s="323" t="inlineStr">
        <is>
          <t>Metric</t>
        </is>
      </c>
      <c r="B37" s="323" t="inlineStr">
        <is>
          <t>Round 1 (Seed)</t>
        </is>
      </c>
      <c r="C37" s="323" t="inlineStr">
        <is>
          <t>Round 2 (New)</t>
        </is>
      </c>
      <c r="D37" s="323" t="inlineStr">
        <is>
          <t>Change</t>
        </is>
      </c>
      <c r="E37" s="323" t="inlineStr">
        <is>
          <t>Notes</t>
        </is>
      </c>
      <c r="F37" s="1441" t="n"/>
      <c r="G37" s="1441" t="n"/>
      <c r="H37" s="1441" t="n"/>
      <c r="I37" s="1558" t="n"/>
    </row>
    <row r="38" ht="24" customHeight="1" s="1411">
      <c r="A38" s="353" t="inlineStr">
        <is>
          <t>Pre-Money Valuation</t>
        </is>
      </c>
      <c r="B38" s="367">
        <f>'Investment Valuation 1'!C12</f>
        <v/>
      </c>
      <c r="C38" s="368">
        <f>B33</f>
        <v/>
      </c>
      <c r="D38" s="369">
        <f>C38-B38</f>
        <v/>
      </c>
      <c r="E38" s="564" t="inlineStr">
        <is>
          <t>Agreed company value before new money enters</t>
        </is>
      </c>
      <c r="F38" s="1546" t="n"/>
      <c r="G38" s="1546" t="n"/>
      <c r="H38" s="1546" t="n"/>
      <c r="I38" s="1546" t="n"/>
    </row>
    <row r="39" ht="24" customHeight="1" s="1411">
      <c r="A39" s="353" t="inlineStr">
        <is>
          <t>New Investment</t>
        </is>
      </c>
      <c r="B39" s="367">
        <f>'Investment Valuation 1'!C13</f>
        <v/>
      </c>
      <c r="C39" s="368">
        <f>B32</f>
        <v/>
      </c>
      <c r="D39" s="369">
        <f>C38-B38</f>
        <v/>
      </c>
      <c r="E39" s="564" t="inlineStr">
        <is>
          <t>Cash injected in this round (B shares)</t>
        </is>
      </c>
      <c r="F39" s="1546" t="n"/>
      <c r="G39" s="1546" t="n"/>
      <c r="H39" s="1546" t="n"/>
      <c r="I39" s="1546" t="n"/>
    </row>
    <row r="40" ht="24" customHeight="1" s="1411">
      <c r="A40" s="353" t="inlineStr">
        <is>
          <t>Post-Money Valuation</t>
        </is>
      </c>
      <c r="B40" s="367">
        <f>'Investment Valuation 1'!C14</f>
        <v/>
      </c>
      <c r="C40" s="368">
        <f>B33+B32+IF(B31="Yes",B34,0)</f>
        <v/>
      </c>
      <c r="D40" s="369">
        <f>C38-B38</f>
        <v/>
      </c>
      <c r="E40" s="564" t="inlineStr">
        <is>
          <t>Pre-money + total investment including founder top-up</t>
        </is>
      </c>
      <c r="F40" s="1546" t="n"/>
      <c r="G40" s="1546" t="n"/>
      <c r="H40" s="1546" t="n"/>
      <c r="I40" s="1546" t="n"/>
    </row>
    <row r="41" ht="24" customHeight="1" s="1411">
      <c r="A41" s="360" t="inlineStr">
        <is>
          <t>Founder Ownership %</t>
        </is>
      </c>
      <c r="B41" s="371">
        <f>'Investment Valuation 1'!C18</f>
        <v/>
      </c>
      <c r="C41" s="372">
        <f>IF(B31="Yes",('Investment Valuation 1'!C18*B33+B34)/(B33+B32+B34),'Investment Valuation 1'!C18*B33/(B33+B32))</f>
        <v/>
      </c>
      <c r="D41" s="373">
        <f>C38-B38</f>
        <v/>
      </c>
      <c r="E41" s="1559" t="inlineStr">
        <is>
          <t>Dilutes if no participation; maintained if founder tops up pro-rata</t>
        </is>
      </c>
      <c r="F41" s="1546" t="n"/>
      <c r="G41" s="1546" t="n"/>
      <c r="H41" s="1546" t="n"/>
      <c r="I41" s="1546" t="n"/>
    </row>
    <row r="42" ht="24" customHeight="1" s="1411">
      <c r="A42" s="375" t="inlineStr">
        <is>
          <t>Investor (R1) Ownership %</t>
        </is>
      </c>
      <c r="B42" s="376">
        <f>'Investment Valuation 1'!C19</f>
        <v/>
      </c>
      <c r="C42" s="377">
        <f>'Investment Valuation 1'!C19*B33/(B33+B32+IF(B31="Yes",B34,0))</f>
        <v/>
      </c>
      <c r="D42" s="378">
        <f>C38-B38</f>
        <v/>
      </c>
      <c r="E42" s="542" t="inlineStr">
        <is>
          <t>R1 investor always dilutes proportionally by new money</t>
        </is>
      </c>
      <c r="F42" s="1546" t="n"/>
      <c r="G42" s="1546" t="n"/>
      <c r="H42" s="1546" t="n"/>
      <c r="I42" s="1546" t="n"/>
    </row>
    <row r="43" ht="24" customHeight="1" s="1411">
      <c r="A43" s="380" t="inlineStr">
        <is>
          <t>New Investor (R2) Ownership %</t>
        </is>
      </c>
      <c r="B43" s="381" t="inlineStr">
        <is>
          <t>0%</t>
        </is>
      </c>
      <c r="C43" s="382">
        <f>B32/(B33+B32+IF(B31="Yes",B34,0))</f>
        <v/>
      </c>
      <c r="D43" s="383">
        <f>C38-B38</f>
        <v/>
      </c>
      <c r="E43" s="1560" t="inlineStr">
        <is>
          <t>New B shares issued to Round 2 investor</t>
        </is>
      </c>
      <c r="F43" s="1546" t="n"/>
      <c r="G43" s="1546" t="n"/>
      <c r="H43" s="1546" t="n"/>
      <c r="I43" s="1546" t="n"/>
    </row>
    <row r="44" ht="21.75" customHeight="1" s="1411">
      <c r="A44" s="385" t="inlineStr">
        <is>
          <t>OWNERSHIP TOTAL (must = 100%)</t>
        </is>
      </c>
      <c r="B44" s="386">
        <f>B41+B42</f>
        <v/>
      </c>
      <c r="C44" s="386">
        <f>C41+C42+C43</f>
        <v/>
      </c>
      <c r="D44" s="387" t="n"/>
      <c r="E44" s="344">
        <f>IF(ABS(C44-1)&lt;0.001,"✓  Valid — sums to 100%","✗  ERROR — check inputs")</f>
        <v/>
      </c>
      <c r="F44" s="1546" t="n"/>
      <c r="G44" s="1546" t="n"/>
      <c r="H44" s="1546" t="n"/>
      <c r="I44" s="1556" t="n"/>
    </row>
    <row r="45" ht="15" customHeight="1" s="1411">
      <c r="A45" s="6" t="n"/>
      <c r="B45" s="6" t="n"/>
      <c r="C45" s="6" t="n"/>
      <c r="D45" s="6" t="n"/>
      <c r="E45" s="6" t="n"/>
      <c r="F45" s="6" t="n"/>
      <c r="G45" s="6" t="n"/>
      <c r="H45" s="6" t="n"/>
      <c r="I45" s="6" t="n"/>
    </row>
    <row r="46" ht="9.75" customHeight="1" s="1411">
      <c r="A46" s="6" t="n"/>
      <c r="B46" s="6" t="n"/>
      <c r="C46" s="6" t="n"/>
      <c r="D46" s="6" t="n"/>
      <c r="E46" s="6" t="n"/>
      <c r="F46" s="6" t="n"/>
      <c r="G46" s="6" t="n"/>
      <c r="H46" s="6" t="n"/>
      <c r="I46" s="6" t="n"/>
    </row>
    <row r="47" ht="25.5" customHeight="1" s="1411">
      <c r="A47" s="495" t="inlineStr">
        <is>
          <t xml:space="preserve">  SECTION 5 — PRE-EMPTION RIGHTS MODEL</t>
        </is>
      </c>
      <c r="B47" s="1444" t="n"/>
      <c r="C47" s="1444" t="n"/>
      <c r="D47" s="1444" t="n"/>
      <c r="E47" s="1444" t="n"/>
      <c r="F47" s="1444" t="n"/>
      <c r="G47" s="1444" t="n"/>
      <c r="H47" s="1444" t="n"/>
      <c r="I47" s="1444" t="n"/>
    </row>
    <row r="48" ht="39.75" customHeight="1" s="1411">
      <c r="A48" s="1561" t="inlineStr">
        <is>
          <t>The Founder holds statutory pre-emption rights on all future share issuances.  If the Founder exercises these rights in a new round, they invest pro-rata to maintain their ownership percentage.  If waived, the Founder dilutes proportionally with all other existing shareholders.
B shares issued in future rounds carry no voting rights regardless of holder.</t>
        </is>
      </c>
      <c r="B48" s="1546" t="n"/>
      <c r="C48" s="1546" t="n"/>
      <c r="D48" s="1546" t="n"/>
      <c r="E48" s="1546" t="n"/>
      <c r="F48" s="1546" t="n"/>
      <c r="G48" s="1546" t="n"/>
      <c r="H48" s="1546" t="n"/>
      <c r="I48" s="1546" t="n"/>
    </row>
    <row r="49" ht="21.75" customHeight="1" s="1411">
      <c r="A49" s="323" t="inlineStr">
        <is>
          <t>Scenario</t>
        </is>
      </c>
      <c r="B49" s="323" t="inlineStr">
        <is>
          <t>Founder Exercises?</t>
        </is>
      </c>
      <c r="C49" s="323" t="inlineStr">
        <is>
          <t>Founder % Maintained</t>
        </is>
      </c>
      <c r="D49" s="323" t="inlineStr">
        <is>
          <t>Founder Investment Required</t>
        </is>
      </c>
      <c r="E49" s="323" t="inlineStr">
        <is>
          <t>Outcome</t>
        </is>
      </c>
      <c r="F49" s="1441" t="n"/>
      <c r="G49" s="1441" t="n"/>
      <c r="H49" s="1441" t="n"/>
      <c r="I49" s="1558" t="n"/>
    </row>
    <row r="50" ht="25.5" customHeight="1" s="1411">
      <c r="A50" s="360" t="inlineStr">
        <is>
          <t>Exercises rights (maintains %)</t>
        </is>
      </c>
      <c r="B50" s="390" t="inlineStr">
        <is>
          <t>Yes</t>
        </is>
      </c>
      <c r="C50" s="372">
        <f>'Investment Valuation 1'!C18</f>
        <v/>
      </c>
      <c r="D50" s="335">
        <f>B32*'Investment Valuation 1'!C18/(1-'Investment Valuation 1'!C18)</f>
        <v/>
      </c>
      <c r="E50" s="1559" t="inlineStr">
        <is>
          <t>Founder invests pro-rata. Ownership % preserved. New money dilutes R1 investor only.</t>
        </is>
      </c>
      <c r="F50" s="1546" t="n"/>
      <c r="G50" s="1546" t="n"/>
      <c r="H50" s="1546" t="n"/>
      <c r="I50" s="1546" t="n"/>
    </row>
    <row r="51" ht="25.5" customHeight="1" s="1411">
      <c r="A51" s="375" t="inlineStr">
        <is>
          <t>Waives rights (dilutes normally)</t>
        </is>
      </c>
      <c r="B51" s="391" t="inlineStr">
        <is>
          <t>No</t>
        </is>
      </c>
      <c r="C51" s="377">
        <f>'Investment Valuation 1'!C18*B33/(B33+B32)</f>
        <v/>
      </c>
      <c r="D51" s="392" t="inlineStr">
        <is>
          <t>—</t>
        </is>
      </c>
      <c r="E51" s="542" t="inlineStr">
        <is>
          <t>Founder dilutes alongside R1 investor. No cash required. Control maintained via A shares.</t>
        </is>
      </c>
      <c r="F51" s="1546" t="n"/>
      <c r="G51" s="1546" t="n"/>
      <c r="H51" s="1546" t="n"/>
      <c r="I51" s="1546" t="n"/>
    </row>
    <row r="52" ht="15" customHeight="1" s="1411">
      <c r="A52" s="6" t="n"/>
      <c r="B52" s="6" t="n"/>
      <c r="C52" s="6" t="n"/>
      <c r="D52" s="6" t="n"/>
      <c r="E52" s="6" t="n"/>
      <c r="F52" s="6" t="n"/>
      <c r="G52" s="6" t="n"/>
      <c r="H52" s="6" t="n"/>
      <c r="I52" s="6" t="n"/>
    </row>
    <row r="53" ht="9.75" customHeight="1" s="1411">
      <c r="A53" s="6" t="n"/>
      <c r="B53" s="6" t="n"/>
      <c r="C53" s="6" t="n"/>
      <c r="D53" s="6" t="n"/>
      <c r="E53" s="6" t="n"/>
      <c r="F53" s="6" t="n"/>
      <c r="G53" s="6" t="n"/>
      <c r="H53" s="6" t="n"/>
      <c r="I53" s="6" t="n"/>
    </row>
    <row r="54" ht="25.5" customHeight="1" s="1411">
      <c r="A54" s="495" t="inlineStr">
        <is>
          <t xml:space="preserve">  SECTION 6 — BUYBACK MECHANISM  |  Inputs below drive the scenarios table</t>
        </is>
      </c>
      <c r="B54" s="1444" t="n"/>
      <c r="C54" s="1444" t="n"/>
      <c r="D54" s="1444" t="n"/>
      <c r="E54" s="1444" t="n"/>
      <c r="F54" s="1444" t="n"/>
      <c r="G54" s="1444" t="n"/>
      <c r="H54" s="1444" t="n"/>
      <c r="I54" s="1444" t="n"/>
    </row>
    <row r="55" ht="21.75" customHeight="1" s="1411">
      <c r="A55" s="1554" t="inlineStr">
        <is>
          <t xml:space="preserve">  BUYBACK INPUTS</t>
        </is>
      </c>
      <c r="B55" s="1441" t="n"/>
      <c r="C55" s="1441" t="n"/>
      <c r="D55" s="1441" t="n"/>
      <c r="E55" s="1441" t="n"/>
      <c r="F55" s="1441" t="n"/>
      <c r="G55" s="1441" t="n"/>
      <c r="H55" s="1441" t="n"/>
      <c r="I55" s="1441" t="n"/>
    </row>
    <row r="56" ht="24" customHeight="1" s="1411">
      <c r="A56" s="353" t="inlineStr">
        <is>
          <t>EBITDA for Buyback Calculation</t>
        </is>
      </c>
      <c r="B56" s="393">
        <f>'Dividend &amp; Distribution Model'!B14</f>
        <v/>
      </c>
      <c r="C56" s="548" t="inlineStr">
        <is>
          <t>Live-linked to Base Case Forecast Year 1 profit after salary. Edit to override.</t>
        </is>
      </c>
      <c r="D56" s="1546" t="n"/>
      <c r="E56" s="1546" t="n"/>
      <c r="F56" s="1546" t="n"/>
      <c r="G56" s="1546" t="n"/>
      <c r="H56" s="1546" t="n"/>
      <c r="I56" s="1546" t="n"/>
    </row>
    <row r="57" ht="24" customHeight="1" s="1411">
      <c r="A57" s="353" t="inlineStr">
        <is>
          <t>Exit / Buyback Multiple</t>
        </is>
      </c>
      <c r="B57" s="395" t="n">
        <v>4</v>
      </c>
      <c r="C57" s="548" t="inlineStr">
        <is>
          <t>3.5× entry (distressed acquisition). Hospitality sector average: 4.1× (Houlihan Lokey H1 2025). UK mid-market: 5.3×.</t>
        </is>
      </c>
      <c r="D57" s="1546" t="n"/>
      <c r="E57" s="1546" t="n"/>
      <c r="F57" s="1546" t="n"/>
      <c r="G57" s="1546" t="n"/>
      <c r="H57" s="1546" t="n"/>
      <c r="I57" s="1546" t="n"/>
    </row>
    <row r="58" ht="24" customHeight="1" s="1411">
      <c r="A58" s="353" t="inlineStr">
        <is>
          <t>Investor Ownership % (for buyback)</t>
        </is>
      </c>
      <c r="B58" s="396">
        <f>'Investment Valuation 1'!C19</f>
        <v/>
      </c>
      <c r="C58" s="548" t="inlineStr">
        <is>
          <t>Live-linked to current investor equity. Adjust if round 2 has occurred.</t>
        </is>
      </c>
      <c r="D58" s="1546" t="n"/>
      <c r="E58" s="1546" t="n"/>
      <c r="F58" s="1546" t="n"/>
      <c r="G58" s="1546" t="n"/>
      <c r="H58" s="1546" t="n"/>
      <c r="I58" s="1546" t="n"/>
    </row>
    <row r="59" ht="15" customHeight="1" s="1411">
      <c r="A59" s="6" t="n"/>
      <c r="B59" s="6" t="n"/>
      <c r="C59" s="6" t="n"/>
      <c r="D59" s="6" t="n"/>
      <c r="E59" s="6" t="n"/>
      <c r="F59" s="6" t="n"/>
      <c r="G59" s="6" t="n"/>
      <c r="H59" s="6" t="n"/>
      <c r="I59" s="6" t="n"/>
    </row>
    <row r="60" ht="19.5" customHeight="1" s="1411">
      <c r="A60" s="1554" t="inlineStr">
        <is>
          <t xml:space="preserve">  BUYBACK CALCULATION</t>
        </is>
      </c>
      <c r="B60" s="1441" t="n"/>
      <c r="C60" s="1441" t="n"/>
      <c r="D60" s="1441" t="n"/>
      <c r="E60" s="1441" t="n"/>
      <c r="F60" s="1441" t="n"/>
      <c r="G60" s="1441" t="n"/>
      <c r="H60" s="1441" t="n"/>
      <c r="I60" s="1441" t="n"/>
    </row>
    <row r="61" ht="24" customHeight="1" s="1411">
      <c r="A61" s="346" t="inlineStr">
        <is>
          <t>Company Valuation</t>
        </is>
      </c>
      <c r="B61" s="397">
        <f>IFERROR(RATE(5,0,-('Investment Valuation 1'!C13),ROUND(B56*B57*B58,2)),0)</f>
        <v/>
      </c>
      <c r="C61" s="1559" t="inlineStr">
        <is>
          <t>EBITDA × Multiple</t>
        </is>
      </c>
      <c r="D61" s="1546" t="n"/>
      <c r="E61" s="1546" t="n"/>
      <c r="F61" s="1546" t="n"/>
      <c r="G61" s="1546" t="n"/>
      <c r="H61" s="1546" t="n"/>
      <c r="I61" s="1546" t="n"/>
    </row>
    <row r="62" ht="24" customHeight="1" s="1411">
      <c r="A62" s="350" t="inlineStr">
        <is>
          <t>Investor Buyback Price</t>
        </is>
      </c>
      <c r="B62" s="398">
        <f>ROUND(B56*B57*B58,2)</f>
        <v/>
      </c>
      <c r="C62" s="542" t="inlineStr">
        <is>
          <t>Valuation × Investor Ownership %</t>
        </is>
      </c>
      <c r="D62" s="1546" t="n"/>
      <c r="E62" s="1546" t="n"/>
      <c r="F62" s="1546" t="n"/>
      <c r="G62" s="1546" t="n"/>
      <c r="H62" s="1546" t="n"/>
      <c r="I62" s="1546" t="n"/>
    </row>
    <row r="63" ht="24" customHeight="1" s="1411">
      <c r="A63" s="346" t="inlineStr">
        <is>
          <t>Founder Retains (post-buyback)</t>
        </is>
      </c>
      <c r="B63" s="399">
        <f>ROUND(B56*B57*(1-B58),2)</f>
        <v/>
      </c>
      <c r="C63" s="1559" t="inlineStr">
        <is>
          <t>Valuation × Founder Ownership % — value accruing to founder</t>
        </is>
      </c>
      <c r="D63" s="1546" t="n"/>
      <c r="E63" s="1546" t="n"/>
      <c r="F63" s="1546" t="n"/>
      <c r="G63" s="1546" t="n"/>
      <c r="H63" s="1546" t="n"/>
      <c r="I63" s="1546" t="n"/>
    </row>
    <row r="64" ht="24" customHeight="1" s="1411">
      <c r="A64" s="353" t="inlineStr">
        <is>
          <t>Original Investment</t>
        </is>
      </c>
      <c r="B64" s="368">
        <f>'Investment Valuation 1'!C13</f>
        <v/>
      </c>
      <c r="C64" s="564" t="inlineStr">
        <is>
          <t>Capital invested by investor</t>
        </is>
      </c>
      <c r="D64" s="1546" t="n"/>
      <c r="E64" s="1546" t="n"/>
      <c r="F64" s="1546" t="n"/>
      <c r="G64" s="1546" t="n"/>
      <c r="H64" s="1546" t="n"/>
      <c r="I64" s="1546" t="n"/>
    </row>
    <row r="65" ht="24" customHeight="1" s="1411">
      <c r="A65" s="353" t="inlineStr">
        <is>
          <t>Investor Return Multiple (MoM)</t>
        </is>
      </c>
      <c r="B65" s="400">
        <f>ROUND(B56*B57*B58/'Investment Valuation 1'!C13,2)</f>
        <v/>
      </c>
      <c r="C65" s="564" t="inlineStr">
        <is>
          <t>Buyback price ÷ original investment</t>
        </is>
      </c>
      <c r="D65" s="1546" t="n"/>
      <c r="E65" s="1546" t="n"/>
      <c r="F65" s="1546" t="n"/>
      <c r="G65" s="1546" t="n"/>
      <c r="H65" s="1546" t="n"/>
      <c r="I65" s="1546" t="n"/>
    </row>
    <row r="66" ht="24" customHeight="1" s="1411">
      <c r="A66" s="353" t="inlineStr">
        <is>
          <t>Investor IRR (approx, 5-year)</t>
        </is>
      </c>
      <c r="B66" s="401">
        <f>IFERROR(RATE(5,0,-'Investment Valuation 1'!C13,ROUND(B56*B57*B58,2)),0)</f>
        <v/>
      </c>
      <c r="C66" s="564" t="inlineStr">
        <is>
          <t>Approximate annualised return over 5-year hold</t>
        </is>
      </c>
      <c r="D66" s="1546" t="n"/>
      <c r="E66" s="1546" t="n"/>
      <c r="F66" s="1546" t="n"/>
      <c r="G66" s="1546" t="n"/>
      <c r="H66" s="1546" t="n"/>
      <c r="I66" s="1546" t="n"/>
    </row>
    <row r="67" ht="15" customHeight="1" s="1411">
      <c r="A67" s="6" t="n"/>
      <c r="B67" s="6" t="n"/>
      <c r="C67" s="6" t="n"/>
      <c r="D67" s="6" t="n"/>
      <c r="E67" s="6" t="n"/>
      <c r="F67" s="6" t="n"/>
      <c r="G67" s="6" t="n"/>
      <c r="H67" s="6" t="n"/>
      <c r="I67" s="6" t="n"/>
    </row>
    <row r="68" ht="9.75" customHeight="1" s="1411">
      <c r="A68" s="6" t="n"/>
      <c r="B68" s="6" t="n"/>
      <c r="C68" s="6" t="n"/>
      <c r="D68" s="6" t="n"/>
      <c r="E68" s="6" t="n"/>
      <c r="F68" s="6" t="n"/>
      <c r="G68" s="6" t="n"/>
      <c r="H68" s="6" t="n"/>
      <c r="I68" s="6" t="n"/>
    </row>
    <row r="69" ht="25.5" customHeight="1" s="1411">
      <c r="A69" s="495" t="inlineStr">
        <is>
          <t xml:space="preserve">  SECTION 7 — BUYBACK SCENARIOS  (EBITDA × multiple, investor return by scenario)</t>
        </is>
      </c>
      <c r="B69" s="1444" t="n"/>
      <c r="C69" s="1444" t="n"/>
      <c r="D69" s="1444" t="n"/>
      <c r="E69" s="1444" t="n"/>
      <c r="F69" s="1444" t="n"/>
      <c r="G69" s="1444" t="n"/>
      <c r="H69" s="1444" t="n"/>
      <c r="I69" s="1444" t="n"/>
    </row>
    <row r="70" ht="21.75" customHeight="1" s="1411">
      <c r="A70" s="323" t="inlineStr">
        <is>
          <t>Scenario</t>
        </is>
      </c>
      <c r="B70" s="323" t="inlineStr">
        <is>
          <t>EBITDA</t>
        </is>
      </c>
      <c r="C70" s="323" t="inlineStr">
        <is>
          <t>Multiple</t>
        </is>
      </c>
      <c r="D70" s="323" t="inlineStr">
        <is>
          <t>Valuation</t>
        </is>
      </c>
      <c r="E70" s="323" t="inlineStr">
        <is>
          <t>Investor Value</t>
        </is>
      </c>
      <c r="F70" s="323" t="inlineStr">
        <is>
          <t>Investment In</t>
        </is>
      </c>
      <c r="G70" s="323" t="inlineStr">
        <is>
          <t>Investor MoM</t>
        </is>
      </c>
      <c r="H70" s="323" t="inlineStr">
        <is>
          <t>Investor IRR (5yr)</t>
        </is>
      </c>
      <c r="I70" s="323" t="inlineStr">
        <is>
          <t>Status</t>
        </is>
      </c>
    </row>
    <row r="71" ht="21.75" customHeight="1" s="1411">
      <c r="A71" s="402" t="inlineStr">
        <is>
          <t>Conservative Exit</t>
        </is>
      </c>
      <c r="B71" s="403">
        <f>B56</f>
        <v/>
      </c>
      <c r="C71" s="404" t="n">
        <v>3</v>
      </c>
      <c r="D71" s="403">
        <f>ROUND(B71*C71,2)</f>
        <v/>
      </c>
      <c r="E71" s="405">
        <f>ROUND(D71*B58,2)</f>
        <v/>
      </c>
      <c r="F71" s="403">
        <f>'Investment Valuation 1'!C13</f>
        <v/>
      </c>
      <c r="G71" s="406">
        <f>ROUND(E71/F71,2)</f>
        <v/>
      </c>
      <c r="H71" s="407">
        <f>IFERROR(RATE(5,0,-F71,E71),0)</f>
        <v/>
      </c>
      <c r="I71" s="408">
        <f>IF(G71&gt;=2,"✓  Attractive",IF(G71&gt;=1,"⚠  Marginal","✗  Below cost"))</f>
        <v/>
      </c>
    </row>
    <row r="72" ht="21.75" customHeight="1" s="1411">
      <c r="A72" s="346" t="inlineStr">
        <is>
          <t>Base Case Exit</t>
        </is>
      </c>
      <c r="B72" s="335">
        <f>B56</f>
        <v/>
      </c>
      <c r="C72" s="409" t="n">
        <v>4</v>
      </c>
      <c r="D72" s="335">
        <f>ROUND(B72*C72,2)</f>
        <v/>
      </c>
      <c r="E72" s="399">
        <f>ROUND(D72*B58,2)</f>
        <v/>
      </c>
      <c r="F72" s="335">
        <f>'Investment Valuation 1'!C13</f>
        <v/>
      </c>
      <c r="G72" s="410">
        <f>ROUND(E72/F72,2)</f>
        <v/>
      </c>
      <c r="H72" s="397">
        <f>IFERROR(RATE(5,0,-F72,E72),0)</f>
        <v/>
      </c>
      <c r="I72" s="411">
        <f>IF(G72&gt;=2,"✓  Attractive",IF(G72&gt;=1,"⚠  Marginal","✗  Below cost"))</f>
        <v/>
      </c>
    </row>
    <row r="73" ht="21.75" customHeight="1" s="1411">
      <c r="A73" s="412" t="inlineStr">
        <is>
          <t>Strong Exit</t>
        </is>
      </c>
      <c r="B73" s="413">
        <f>B56</f>
        <v/>
      </c>
      <c r="C73" s="414" t="n">
        <v>5</v>
      </c>
      <c r="D73" s="413">
        <f>ROUND(B73*C73,2)</f>
        <v/>
      </c>
      <c r="E73" s="415">
        <f>ROUND(D73*B58,2)</f>
        <v/>
      </c>
      <c r="F73" s="413">
        <f>'Investment Valuation 1'!C13</f>
        <v/>
      </c>
      <c r="G73" s="416">
        <f>ROUND(E73/F73,2)</f>
        <v/>
      </c>
      <c r="H73" s="417">
        <f>IFERROR(RATE(5,0,-F73,E73),0)</f>
        <v/>
      </c>
      <c r="I73" s="418">
        <f>IF(G73&gt;=2,"✓  Attractive",IF(G73&gt;=1,"⚠  Marginal","✗  Below cost"))</f>
        <v/>
      </c>
    </row>
    <row r="74" ht="21.75" customHeight="1" s="1411">
      <c r="A74" s="350" t="inlineStr">
        <is>
          <t>Premium Exit</t>
        </is>
      </c>
      <c r="B74" s="341">
        <f>B56</f>
        <v/>
      </c>
      <c r="C74" s="419" t="n">
        <v>6</v>
      </c>
      <c r="D74" s="341">
        <f>ROUND(B74*C74,2)</f>
        <v/>
      </c>
      <c r="E74" s="398">
        <f>ROUND(D74*B58,2)</f>
        <v/>
      </c>
      <c r="F74" s="341">
        <f>'Investment Valuation 1'!C13</f>
        <v/>
      </c>
      <c r="G74" s="420">
        <f>ROUND(E74/F74,2)</f>
        <v/>
      </c>
      <c r="H74" s="421">
        <f>IFERROR(RATE(5,0,-F74,E74),0)</f>
        <v/>
      </c>
      <c r="I74" s="422">
        <f>IF(G74&gt;=2,"✓  Attractive",IF(G74&gt;=1,"⚠  Marginal","✗  Below cost"))</f>
        <v/>
      </c>
    </row>
    <row r="75" ht="21.75" customHeight="1" s="1411">
      <c r="A75" s="402" t="inlineStr">
        <is>
          <t>Stress Test (2×)</t>
        </is>
      </c>
      <c r="B75" s="403">
        <f>B56</f>
        <v/>
      </c>
      <c r="C75" s="404" t="n">
        <v>2</v>
      </c>
      <c r="D75" s="403">
        <f>ROUND(B75*C75,2)</f>
        <v/>
      </c>
      <c r="E75" s="405">
        <f>ROUND(D75*B58,2)</f>
        <v/>
      </c>
      <c r="F75" s="403">
        <f>'Investment Valuation 1'!C13</f>
        <v/>
      </c>
      <c r="G75" s="406">
        <f>ROUND(E75/F75,2)</f>
        <v/>
      </c>
      <c r="H75" s="407">
        <f>IFERROR(RATE(5,0,-F75,E75),0)</f>
        <v/>
      </c>
      <c r="I75" s="408">
        <f>IF(G75&gt;=2,"✓  Attractive",IF(G75&gt;=1,"⚠  Marginal","✗  Below cost"))</f>
        <v/>
      </c>
    </row>
    <row r="76" ht="15" customHeight="1" s="1411">
      <c r="A76" s="6" t="n"/>
      <c r="B76" s="6" t="n"/>
      <c r="C76" s="6" t="n"/>
      <c r="D76" s="6" t="n"/>
      <c r="E76" s="6" t="n"/>
      <c r="F76" s="6" t="n"/>
      <c r="G76" s="6" t="n"/>
      <c r="H76" s="6" t="n"/>
      <c r="I76" s="6" t="n"/>
    </row>
    <row r="77" ht="9.75" customHeight="1" s="1411">
      <c r="A77" s="6" t="n"/>
      <c r="B77" s="6" t="n"/>
      <c r="C77" s="6" t="n"/>
      <c r="D77" s="6" t="n"/>
      <c r="E77" s="6" t="n"/>
      <c r="F77" s="6" t="n"/>
      <c r="G77" s="6" t="n"/>
      <c r="H77" s="6" t="n"/>
      <c r="I77" s="6" t="n"/>
    </row>
    <row r="78" ht="25.5" customHeight="1" s="1411">
      <c r="A78" s="495" t="inlineStr">
        <is>
          <t xml:space="preserve">  SECTION 8 — INVESTOR RETURNS BY ROUND</t>
        </is>
      </c>
      <c r="B78" s="1444" t="n"/>
      <c r="C78" s="1444" t="n"/>
      <c r="D78" s="1444" t="n"/>
      <c r="E78" s="1444" t="n"/>
      <c r="F78" s="1444" t="n"/>
      <c r="G78" s="1444" t="n"/>
      <c r="H78" s="1444" t="n"/>
      <c r="I78" s="1444" t="n"/>
    </row>
    <row r="79" ht="21.75" customHeight="1" s="1411">
      <c r="A79" s="323" t="inlineStr">
        <is>
          <t>Round</t>
        </is>
      </c>
      <c r="B79" s="323" t="inlineStr">
        <is>
          <t>Investment</t>
        </is>
      </c>
      <c r="C79" s="323" t="inlineStr">
        <is>
          <t>Pre-Money</t>
        </is>
      </c>
      <c r="D79" s="323" t="inlineStr">
        <is>
          <t>Post-Money</t>
        </is>
      </c>
      <c r="E79" s="323" t="inlineStr">
        <is>
          <t>Ownership %</t>
        </is>
      </c>
      <c r="F79" s="323" t="inlineStr">
        <is>
          <t>Exit Value @ 3.5×</t>
        </is>
      </c>
      <c r="G79" s="323" t="inlineStr">
        <is>
          <t>Exit Value @ 6×</t>
        </is>
      </c>
      <c r="H79" s="323" t="inlineStr">
        <is>
          <t>MoM @ 3.5×</t>
        </is>
      </c>
      <c r="I79" s="323" t="inlineStr">
        <is>
          <t>MoM @ 6×</t>
        </is>
      </c>
    </row>
    <row r="80" ht="24" customHeight="1" s="1411">
      <c r="A80" s="375" t="inlineStr">
        <is>
          <t>Round 1 — Seed (Current)</t>
        </is>
      </c>
      <c r="B80" s="341">
        <f>'Investment Valuation 1'!C13</f>
        <v/>
      </c>
      <c r="C80" s="341">
        <f>'Investment Valuation 1'!C12</f>
        <v/>
      </c>
      <c r="D80" s="341">
        <f>'Investment Valuation 1'!C14</f>
        <v/>
      </c>
      <c r="E80" s="377">
        <f>'Investment Valuation 1'!C19</f>
        <v/>
      </c>
      <c r="F80" s="341">
        <f>ROUND('Dividend &amp; Distribution Model'!B14*4*E80,2)</f>
        <v/>
      </c>
      <c r="G80" s="341">
        <f>ROUND('Dividend &amp; Distribution Model'!B14*6*E80,2)</f>
        <v/>
      </c>
      <c r="H80" s="420">
        <f>ROUND(F80/B80,2)</f>
        <v/>
      </c>
      <c r="I80" s="420">
        <f>ROUND(G80/B80,2)</f>
        <v/>
      </c>
    </row>
    <row r="81" ht="24" customHeight="1" s="1411">
      <c r="A81" s="380" t="inlineStr">
        <is>
          <t>Round 2 — Projected</t>
        </is>
      </c>
      <c r="B81" s="423">
        <f>B32</f>
        <v/>
      </c>
      <c r="C81" s="423">
        <f>B33</f>
        <v/>
      </c>
      <c r="D81" s="423">
        <f>B33+B32</f>
        <v/>
      </c>
      <c r="E81" s="382">
        <f>ROUND(B32/(B33+B32),4)</f>
        <v/>
      </c>
      <c r="F81" s="423">
        <f>ROUND('Dividend &amp; Distribution Model'!B14*4*E80,2)</f>
        <v/>
      </c>
      <c r="G81" s="423">
        <f>ROUND('Dividend &amp; Distribution Model'!B14*6*E80,2)</f>
        <v/>
      </c>
      <c r="H81" s="424">
        <f>ROUND(F80/B80,2)</f>
        <v/>
      </c>
      <c r="I81" s="424">
        <f>ROUND(G80/B80,2)</f>
        <v/>
      </c>
    </row>
    <row r="82" ht="15" customHeight="1" s="1411">
      <c r="A82" s="6" t="n"/>
      <c r="B82" s="6" t="n"/>
      <c r="C82" s="6" t="n"/>
      <c r="D82" s="6" t="n"/>
      <c r="E82" s="6" t="n"/>
      <c r="F82" s="6" t="n"/>
      <c r="G82" s="6" t="n"/>
      <c r="H82" s="6" t="n"/>
      <c r="I82" s="6" t="n"/>
    </row>
    <row r="83" ht="9.75" customHeight="1" s="1411">
      <c r="A83" s="6" t="n"/>
      <c r="B83" s="6" t="n"/>
      <c r="C83" s="6" t="n"/>
      <c r="D83" s="6" t="n"/>
      <c r="E83" s="6" t="n"/>
      <c r="F83" s="6" t="n"/>
      <c r="G83" s="6" t="n"/>
      <c r="H83" s="6" t="n"/>
      <c r="I83" s="6" t="n"/>
    </row>
    <row r="84" ht="25.5" customHeight="1" s="1411">
      <c r="A84" s="544" t="inlineStr">
        <is>
          <t xml:space="preserve">  SECTION 9 — MODEL VALIDATION</t>
        </is>
      </c>
      <c r="B84" s="1441" t="n"/>
      <c r="C84" s="1441" t="n"/>
      <c r="D84" s="1441" t="n"/>
      <c r="E84" s="1441" t="n"/>
      <c r="F84" s="1441" t="n"/>
      <c r="G84" s="1441" t="n"/>
      <c r="H84" s="1441" t="n"/>
      <c r="I84" s="1441" t="n"/>
    </row>
    <row r="85" ht="21.75" customHeight="1" s="1411">
      <c r="A85" s="353" t="inlineStr">
        <is>
          <t>Ownership totals 100% (Current)</t>
        </is>
      </c>
      <c r="B85" s="426" t="inlineStr">
        <is>
          <t>✓  OK</t>
        </is>
      </c>
      <c r="C85" s="427">
        <f>D14</f>
        <v/>
      </c>
      <c r="D85" s="428">
        <f>100%</f>
        <v/>
      </c>
      <c r="E85" s="563" t="inlineStr">
        <is>
          <t>Founder + Investor must sum to exactly 100%.</t>
        </is>
      </c>
      <c r="F85" s="1546" t="n"/>
      <c r="G85" s="1546" t="n"/>
      <c r="H85" s="1546" t="n"/>
      <c r="I85" s="1562" t="n"/>
    </row>
    <row r="86" ht="21.75" customHeight="1" s="1411">
      <c r="A86" s="353" t="inlineStr">
        <is>
          <t>Ownership totals 100% (Post-Round 2)</t>
        </is>
      </c>
      <c r="B86" s="426">
        <f>IF(ABS(C44-1)&lt;0.001,"✓  OK","✗  ERROR")</f>
        <v/>
      </c>
      <c r="C86" s="427">
        <f>C44</f>
        <v/>
      </c>
      <c r="D86" s="428">
        <f>100%</f>
        <v/>
      </c>
      <c r="E86" s="564" t="inlineStr">
        <is>
          <t>Founder + R1 investor + R2 investor must sum to 100%.</t>
        </is>
      </c>
      <c r="F86" s="1546" t="n"/>
      <c r="G86" s="1546" t="n"/>
      <c r="H86" s="1546" t="n"/>
      <c r="I86" s="1546" t="n"/>
    </row>
    <row r="87" ht="21.75" customHeight="1" s="1411">
      <c r="A87" s="353" t="inlineStr">
        <is>
          <t>Investor MoM ≥ 2× (Base buyback)</t>
        </is>
      </c>
      <c r="B87" s="426">
        <f>IF(ROUND(B56*B57*B58/'Investment Valuation 1'!C13,2)&gt;=2,"✓  OK","⚠  BELOW 2×")</f>
        <v/>
      </c>
      <c r="C87" s="430">
        <f>ROUND(B56*B57*B58/'Investment Valuation 1'!C13,2)</f>
        <v/>
      </c>
      <c r="D87" s="431" t="inlineStr">
        <is>
          <t>≥ 2×</t>
        </is>
      </c>
      <c r="E87" s="564" t="inlineStr">
        <is>
          <t>Industry threshold for attractive returns.</t>
        </is>
      </c>
      <c r="F87" s="1546" t="n"/>
      <c r="G87" s="1546" t="n"/>
      <c r="H87" s="1546" t="n"/>
      <c r="I87" s="1546" t="n"/>
    </row>
    <row r="88" ht="21.75" customHeight="1" s="1411">
      <c r="A88" s="353" t="inlineStr">
        <is>
          <t>Founder retains majority post-R2</t>
        </is>
      </c>
      <c r="B88" s="426">
        <f>IF(C41&gt;0.5,"✓  OK","⚠  MINORITY")</f>
        <v/>
      </c>
      <c r="C88" s="427">
        <f>C41</f>
        <v/>
      </c>
      <c r="D88" s="431" t="inlineStr">
        <is>
          <t>&gt; 50%</t>
        </is>
      </c>
      <c r="E88" s="564" t="inlineStr">
        <is>
          <t>Founder must hold majority for A-share control to be meaningful.</t>
        </is>
      </c>
      <c r="F88" s="1546" t="n"/>
      <c r="G88" s="1546" t="n"/>
      <c r="H88" s="1546" t="n"/>
      <c r="I88" s="1546" t="n"/>
    </row>
    <row r="89" ht="21.75" customHeight="1" s="1411">
      <c r="A89" s="353" t="inlineStr">
        <is>
          <t>Founder retains voting control</t>
        </is>
      </c>
      <c r="B89" s="426" t="inlineStr">
        <is>
          <t>"✓  Always (A Shares)"</t>
        </is>
      </c>
      <c r="C89" s="432" t="inlineStr">
        <is>
          <t>"100%"</t>
        </is>
      </c>
      <c r="D89" s="428">
        <f>100%</f>
        <v/>
      </c>
      <c r="E89" s="564" t="inlineStr">
        <is>
          <t>A shares carry all voting rights regardless of % ownership.</t>
        </is>
      </c>
      <c r="F89" s="1546" t="n"/>
      <c r="G89" s="1546" t="n"/>
      <c r="H89" s="1546" t="n"/>
      <c r="I89" s="1546" t="n"/>
    </row>
    <row r="90" ht="21.75" customHeight="1" s="1411">
      <c r="A90" s="353" t="inlineStr">
        <is>
          <t>Working capital buffer &gt; £0</t>
        </is>
      </c>
      <c r="B90" s="426">
        <f>IF('Investment Valuation 1'!C28&gt;0,"✓  OK","✗  INSUFFICIENT")</f>
        <v/>
      </c>
      <c r="C90" s="433">
        <f>'Investment Valuation 1'!C28</f>
        <v/>
      </c>
      <c r="D90" s="431" t="inlineStr">
        <is>
          <t>&gt; £0</t>
        </is>
      </c>
      <c r="E90" s="564" t="inlineStr">
        <is>
          <t>Investment must cover all startup costs and leave positive working capital.</t>
        </is>
      </c>
      <c r="F90" s="1546" t="n"/>
      <c r="G90" s="1546" t="n"/>
      <c r="H90" s="1546" t="n"/>
      <c r="I90" s="1546" t="n"/>
    </row>
    <row r="91" ht="15.75" customHeight="1" s="1411">
      <c r="A91" s="6" t="n"/>
      <c r="B91" s="6" t="n"/>
      <c r="C91" s="6" t="n"/>
      <c r="D91" s="6" t="n"/>
      <c r="E91" s="6" t="n"/>
      <c r="F91" s="6" t="n"/>
      <c r="G91" s="6" t="n"/>
      <c r="H91" s="6" t="n"/>
      <c r="I91" s="6" t="n"/>
    </row>
    <row r="92" ht="15.75" customHeight="1" s="1411">
      <c r="A92" s="6" t="n"/>
      <c r="B92" s="6" t="n"/>
      <c r="C92" s="6" t="n"/>
      <c r="D92" s="6" t="n"/>
      <c r="E92" s="6" t="n"/>
      <c r="F92" s="6" t="n"/>
      <c r="G92" s="6" t="n"/>
      <c r="H92" s="6" t="n"/>
      <c r="I92" s="6" t="n"/>
    </row>
    <row r="93" ht="15.75" customHeight="1" s="1411">
      <c r="A93" s="6" t="n"/>
      <c r="B93" s="6" t="n"/>
      <c r="C93" s="6" t="n"/>
      <c r="D93" s="6" t="n"/>
      <c r="E93" s="6" t="n"/>
      <c r="F93" s="6" t="n"/>
      <c r="G93" s="6" t="n"/>
      <c r="H93" s="6" t="n"/>
      <c r="I93" s="6" t="n"/>
    </row>
    <row r="94" ht="15.75" customHeight="1" s="1411">
      <c r="A94" s="6" t="n"/>
      <c r="B94" s="6" t="n"/>
      <c r="C94" s="6" t="n"/>
      <c r="D94" s="6" t="n"/>
      <c r="E94" s="6" t="n"/>
      <c r="F94" s="6" t="n"/>
      <c r="G94" s="6" t="n"/>
      <c r="H94" s="6" t="n"/>
      <c r="I94" s="6" t="n"/>
    </row>
    <row r="95" ht="15.75" customHeight="1" s="1411">
      <c r="A95" s="6" t="n"/>
      <c r="B95" s="6" t="n"/>
      <c r="C95" s="6" t="n"/>
      <c r="D95" s="6" t="n"/>
      <c r="E95" s="6" t="n"/>
      <c r="F95" s="6" t="n"/>
      <c r="G95" s="6" t="n"/>
      <c r="H95" s="6" t="n"/>
      <c r="I95" s="6" t="n"/>
    </row>
    <row r="96" ht="15.75" customHeight="1" s="1411">
      <c r="A96" s="6" t="n"/>
      <c r="B96" s="6" t="n"/>
      <c r="C96" s="6" t="n"/>
      <c r="D96" s="6" t="n"/>
      <c r="E96" s="6" t="n"/>
      <c r="F96" s="6" t="n"/>
      <c r="G96" s="6" t="n"/>
      <c r="H96" s="6" t="n"/>
      <c r="I96" s="6" t="n"/>
    </row>
    <row r="97" ht="15.75" customHeight="1" s="1411">
      <c r="A97" s="6" t="n"/>
      <c r="B97" s="6" t="n"/>
      <c r="C97" s="6" t="n"/>
      <c r="D97" s="6" t="n"/>
      <c r="E97" s="6" t="n"/>
      <c r="F97" s="6" t="n"/>
      <c r="G97" s="6" t="n"/>
      <c r="H97" s="6" t="n"/>
      <c r="I97" s="6" t="n"/>
    </row>
    <row r="98" ht="15.75" customHeight="1" s="1411">
      <c r="A98" s="6" t="n"/>
      <c r="B98" s="6" t="n"/>
      <c r="C98" s="6" t="n"/>
      <c r="D98" s="6" t="n"/>
      <c r="E98" s="6" t="n"/>
      <c r="F98" s="6" t="n"/>
      <c r="G98" s="6" t="n"/>
      <c r="H98" s="6" t="n"/>
      <c r="I98" s="6" t="n"/>
    </row>
    <row r="99" ht="15.75" customHeight="1" s="1411">
      <c r="A99" s="6" t="n"/>
      <c r="B99" s="6" t="n"/>
      <c r="C99" s="6" t="n"/>
      <c r="D99" s="6" t="n"/>
      <c r="E99" s="6" t="n"/>
      <c r="F99" s="6" t="n"/>
      <c r="G99" s="6" t="n"/>
      <c r="H99" s="6" t="n"/>
      <c r="I99" s="6" t="n"/>
    </row>
    <row r="100" ht="15.75" customHeight="1" s="1411">
      <c r="A100" s="6" t="n"/>
      <c r="B100" s="6" t="n"/>
      <c r="C100" s="6" t="n"/>
      <c r="D100" s="6" t="n"/>
      <c r="E100" s="6" t="n"/>
      <c r="F100" s="6" t="n"/>
      <c r="G100" s="6" t="n"/>
      <c r="H100" s="6" t="n"/>
      <c r="I100" s="6" t="n"/>
    </row>
    <row r="101" ht="15.75" customHeight="1" s="1411">
      <c r="A101" s="6" t="n"/>
      <c r="B101" s="6" t="n"/>
      <c r="C101" s="6" t="n"/>
      <c r="D101" s="6" t="n"/>
      <c r="E101" s="6" t="n"/>
      <c r="F101" s="6" t="n"/>
      <c r="G101" s="6" t="n"/>
      <c r="H101" s="6" t="n"/>
      <c r="I101" s="6" t="n"/>
    </row>
    <row r="102" ht="15.75" customHeight="1" s="1411">
      <c r="A102" s="6" t="n"/>
      <c r="B102" s="6" t="n"/>
      <c r="C102" s="6" t="n"/>
      <c r="D102" s="6" t="n"/>
      <c r="E102" s="6" t="n"/>
      <c r="F102" s="6" t="n"/>
      <c r="G102" s="6" t="n"/>
      <c r="H102" s="6" t="n"/>
      <c r="I102" s="6" t="n"/>
    </row>
    <row r="103" ht="15.75" customHeight="1" s="1411">
      <c r="A103" s="6" t="n"/>
      <c r="B103" s="6" t="n"/>
      <c r="C103" s="6" t="n"/>
      <c r="D103" s="6" t="n"/>
      <c r="E103" s="6" t="n"/>
      <c r="F103" s="6" t="n"/>
      <c r="G103" s="6" t="n"/>
      <c r="H103" s="6" t="n"/>
      <c r="I103" s="6" t="n"/>
    </row>
    <row r="104" ht="15.75" customHeight="1" s="1411">
      <c r="A104" s="6" t="n"/>
      <c r="B104" s="6" t="n"/>
      <c r="C104" s="6" t="n"/>
      <c r="D104" s="6" t="n"/>
      <c r="E104" s="6" t="n"/>
      <c r="F104" s="6" t="n"/>
      <c r="G104" s="6" t="n"/>
      <c r="H104" s="6" t="n"/>
      <c r="I104" s="6" t="n"/>
    </row>
    <row r="105" ht="15.75" customHeight="1" s="1411">
      <c r="A105" s="6" t="n"/>
      <c r="B105" s="6" t="n"/>
      <c r="C105" s="6" t="n"/>
      <c r="D105" s="6" t="n"/>
      <c r="E105" s="6" t="n"/>
      <c r="F105" s="6" t="n"/>
      <c r="G105" s="6" t="n"/>
      <c r="H105" s="6" t="n"/>
      <c r="I105" s="6" t="n"/>
    </row>
    <row r="106" ht="15.75" customHeight="1" s="1411">
      <c r="A106" s="6" t="n"/>
      <c r="B106" s="6" t="n"/>
      <c r="C106" s="6" t="n"/>
      <c r="D106" s="6" t="n"/>
      <c r="E106" s="6" t="n"/>
      <c r="F106" s="6" t="n"/>
      <c r="G106" s="6" t="n"/>
      <c r="H106" s="6" t="n"/>
      <c r="I106" s="6" t="n"/>
    </row>
    <row r="107" ht="15.75" customHeight="1" s="1411">
      <c r="A107" s="6" t="n"/>
      <c r="B107" s="6" t="n"/>
      <c r="C107" s="6" t="n"/>
      <c r="D107" s="6" t="n"/>
      <c r="E107" s="6" t="n"/>
      <c r="F107" s="6" t="n"/>
      <c r="G107" s="6" t="n"/>
      <c r="H107" s="6" t="n"/>
      <c r="I107" s="6" t="n"/>
    </row>
    <row r="108" ht="15.75" customHeight="1" s="1411">
      <c r="A108" s="6" t="n"/>
      <c r="B108" s="6" t="n"/>
      <c r="C108" s="6" t="n"/>
      <c r="D108" s="6" t="n"/>
      <c r="E108" s="6" t="n"/>
      <c r="F108" s="6" t="n"/>
      <c r="G108" s="6" t="n"/>
      <c r="H108" s="6" t="n"/>
      <c r="I108" s="6" t="n"/>
    </row>
    <row r="109" ht="15.75" customHeight="1" s="1411">
      <c r="A109" s="6" t="n"/>
      <c r="B109" s="6" t="n"/>
      <c r="C109" s="6" t="n"/>
      <c r="D109" s="6" t="n"/>
      <c r="E109" s="6" t="n"/>
      <c r="F109" s="6" t="n"/>
      <c r="G109" s="6" t="n"/>
      <c r="H109" s="6" t="n"/>
      <c r="I109" s="6" t="n"/>
    </row>
    <row r="110" ht="15.75" customHeight="1" s="1411">
      <c r="A110" s="6" t="n"/>
      <c r="B110" s="6" t="n"/>
      <c r="C110" s="6" t="n"/>
      <c r="D110" s="6" t="n"/>
      <c r="E110" s="6" t="n"/>
      <c r="F110" s="6" t="n"/>
      <c r="G110" s="6" t="n"/>
      <c r="H110" s="6" t="n"/>
      <c r="I110" s="6" t="n"/>
    </row>
    <row r="111" ht="15.75" customHeight="1" s="1411">
      <c r="A111" s="6" t="n"/>
      <c r="B111" s="6" t="n"/>
      <c r="C111" s="6" t="n"/>
      <c r="D111" s="6" t="n"/>
      <c r="E111" s="6" t="n"/>
      <c r="F111" s="6" t="n"/>
      <c r="G111" s="6" t="n"/>
      <c r="H111" s="6" t="n"/>
      <c r="I111" s="6" t="n"/>
    </row>
    <row r="112" ht="15.75" customHeight="1" s="1411">
      <c r="A112" s="6" t="n"/>
      <c r="B112" s="6" t="n"/>
      <c r="C112" s="6" t="n"/>
      <c r="D112" s="6" t="n"/>
      <c r="E112" s="6" t="n"/>
      <c r="F112" s="6" t="n"/>
      <c r="G112" s="6" t="n"/>
      <c r="H112" s="6" t="n"/>
      <c r="I112" s="6" t="n"/>
    </row>
    <row r="113" ht="15.75" customHeight="1" s="1411">
      <c r="A113" s="6" t="n"/>
      <c r="B113" s="6" t="n"/>
      <c r="C113" s="6" t="n"/>
      <c r="D113" s="6" t="n"/>
      <c r="E113" s="6" t="n"/>
      <c r="F113" s="6" t="n"/>
      <c r="G113" s="6" t="n"/>
      <c r="H113" s="6" t="n"/>
      <c r="I113" s="6" t="n"/>
    </row>
    <row r="114" ht="15.75" customHeight="1" s="1411">
      <c r="A114" s="6" t="n"/>
      <c r="B114" s="6" t="n"/>
      <c r="C114" s="6" t="n"/>
      <c r="D114" s="6" t="n"/>
      <c r="E114" s="6" t="n"/>
      <c r="F114" s="6" t="n"/>
      <c r="G114" s="6" t="n"/>
      <c r="H114" s="6" t="n"/>
      <c r="I114" s="6" t="n"/>
    </row>
    <row r="115" ht="15.75" customHeight="1" s="1411">
      <c r="A115" s="6" t="n"/>
      <c r="B115" s="6" t="n"/>
      <c r="C115" s="6" t="n"/>
      <c r="D115" s="6" t="n"/>
      <c r="E115" s="6" t="n"/>
      <c r="F115" s="6" t="n"/>
      <c r="G115" s="6" t="n"/>
      <c r="H115" s="6" t="n"/>
      <c r="I115" s="6" t="n"/>
    </row>
    <row r="116" ht="15.75" customHeight="1" s="1411">
      <c r="A116" s="6" t="n"/>
      <c r="B116" s="6" t="n"/>
      <c r="C116" s="6" t="n"/>
      <c r="D116" s="6" t="n"/>
      <c r="E116" s="6" t="n"/>
      <c r="F116" s="6" t="n"/>
      <c r="G116" s="6" t="n"/>
      <c r="H116" s="6" t="n"/>
      <c r="I116" s="6" t="n"/>
    </row>
    <row r="117" ht="15.75" customHeight="1" s="1411">
      <c r="A117" s="6" t="n"/>
      <c r="B117" s="6" t="n"/>
      <c r="C117" s="6" t="n"/>
      <c r="D117" s="6" t="n"/>
      <c r="E117" s="6" t="n"/>
      <c r="F117" s="6" t="n"/>
      <c r="G117" s="6" t="n"/>
      <c r="H117" s="6" t="n"/>
      <c r="I117" s="6" t="n"/>
    </row>
    <row r="118" ht="15.75" customHeight="1" s="1411">
      <c r="A118" s="6" t="n"/>
      <c r="B118" s="6" t="n"/>
      <c r="C118" s="6" t="n"/>
      <c r="D118" s="6" t="n"/>
      <c r="E118" s="6" t="n"/>
      <c r="F118" s="6" t="n"/>
      <c r="G118" s="6" t="n"/>
      <c r="H118" s="6" t="n"/>
      <c r="I118" s="6" t="n"/>
    </row>
    <row r="119" ht="15.75" customHeight="1" s="1411">
      <c r="A119" s="6" t="n"/>
      <c r="B119" s="6" t="n"/>
      <c r="C119" s="6" t="n"/>
      <c r="D119" s="6" t="n"/>
      <c r="E119" s="6" t="n"/>
      <c r="F119" s="6" t="n"/>
      <c r="G119" s="6" t="n"/>
      <c r="H119" s="6" t="n"/>
      <c r="I119" s="6" t="n"/>
    </row>
    <row r="120" ht="15.75" customHeight="1" s="1411">
      <c r="A120" s="6" t="n"/>
      <c r="B120" s="6" t="n"/>
      <c r="C120" s="6" t="n"/>
      <c r="D120" s="6" t="n"/>
      <c r="E120" s="6" t="n"/>
      <c r="F120" s="6" t="n"/>
      <c r="G120" s="6" t="n"/>
      <c r="H120" s="6" t="n"/>
      <c r="I120" s="6" t="n"/>
    </row>
    <row r="121" ht="15.75" customHeight="1" s="1411">
      <c r="A121" s="6" t="n"/>
      <c r="B121" s="6" t="n"/>
      <c r="C121" s="6" t="n"/>
      <c r="D121" s="6" t="n"/>
      <c r="E121" s="6" t="n"/>
      <c r="F121" s="6" t="n"/>
      <c r="G121" s="6" t="n"/>
      <c r="H121" s="6" t="n"/>
      <c r="I121" s="6" t="n"/>
    </row>
    <row r="122" ht="15.75" customHeight="1" s="1411">
      <c r="A122" s="6" t="n"/>
      <c r="B122" s="6" t="n"/>
      <c r="C122" s="6" t="n"/>
      <c r="D122" s="6" t="n"/>
      <c r="E122" s="6" t="n"/>
      <c r="F122" s="6" t="n"/>
      <c r="G122" s="6" t="n"/>
      <c r="H122" s="6" t="n"/>
      <c r="I122" s="6" t="n"/>
    </row>
    <row r="123" ht="15.75" customHeight="1" s="1411">
      <c r="A123" s="6" t="n"/>
      <c r="B123" s="6" t="n"/>
      <c r="C123" s="6" t="n"/>
      <c r="D123" s="6" t="n"/>
      <c r="E123" s="6" t="n"/>
      <c r="F123" s="6" t="n"/>
      <c r="G123" s="6" t="n"/>
      <c r="H123" s="6" t="n"/>
      <c r="I123" s="6" t="n"/>
    </row>
    <row r="124" ht="15.75" customHeight="1" s="1411">
      <c r="A124" s="6" t="n"/>
      <c r="B124" s="6" t="n"/>
      <c r="C124" s="6" t="n"/>
      <c r="D124" s="6" t="n"/>
      <c r="E124" s="6" t="n"/>
      <c r="F124" s="6" t="n"/>
      <c r="G124" s="6" t="n"/>
      <c r="H124" s="6" t="n"/>
      <c r="I124" s="6" t="n"/>
    </row>
    <row r="125" ht="15.75" customHeight="1" s="1411">
      <c r="A125" s="6" t="n"/>
      <c r="B125" s="6" t="n"/>
      <c r="C125" s="6" t="n"/>
      <c r="D125" s="6" t="n"/>
      <c r="E125" s="6" t="n"/>
      <c r="F125" s="6" t="n"/>
      <c r="G125" s="6" t="n"/>
      <c r="H125" s="6" t="n"/>
      <c r="I125" s="6" t="n"/>
    </row>
    <row r="126" ht="15.75" customHeight="1" s="1411">
      <c r="A126" s="6" t="n"/>
      <c r="B126" s="6" t="n"/>
      <c r="C126" s="6" t="n"/>
      <c r="D126" s="6" t="n"/>
      <c r="E126" s="6" t="n"/>
      <c r="F126" s="6" t="n"/>
      <c r="G126" s="6" t="n"/>
      <c r="H126" s="6" t="n"/>
      <c r="I126" s="6" t="n"/>
    </row>
    <row r="127" ht="15.75" customHeight="1" s="1411">
      <c r="A127" s="6" t="n"/>
      <c r="B127" s="6" t="n"/>
      <c r="C127" s="6" t="n"/>
      <c r="D127" s="6" t="n"/>
      <c r="E127" s="6" t="n"/>
      <c r="F127" s="6" t="n"/>
      <c r="G127" s="6" t="n"/>
      <c r="H127" s="6" t="n"/>
      <c r="I127" s="6" t="n"/>
    </row>
    <row r="128" ht="15.75" customHeight="1" s="1411">
      <c r="A128" s="6" t="n"/>
      <c r="B128" s="6" t="n"/>
      <c r="C128" s="6" t="n"/>
      <c r="D128" s="6" t="n"/>
      <c r="E128" s="6" t="n"/>
      <c r="F128" s="6" t="n"/>
      <c r="G128" s="6" t="n"/>
      <c r="H128" s="6" t="n"/>
      <c r="I128" s="6" t="n"/>
    </row>
    <row r="129" ht="15.75" customHeight="1" s="1411">
      <c r="A129" s="6" t="n"/>
      <c r="B129" s="6" t="n"/>
      <c r="C129" s="6" t="n"/>
      <c r="D129" s="6" t="n"/>
      <c r="E129" s="6" t="n"/>
      <c r="F129" s="6" t="n"/>
      <c r="G129" s="6" t="n"/>
      <c r="H129" s="6" t="n"/>
      <c r="I129" s="6" t="n"/>
    </row>
    <row r="130" ht="15.75" customHeight="1" s="1411">
      <c r="A130" s="6" t="n"/>
      <c r="B130" s="6" t="n"/>
      <c r="C130" s="6" t="n"/>
      <c r="D130" s="6" t="n"/>
      <c r="E130" s="6" t="n"/>
      <c r="F130" s="6" t="n"/>
      <c r="G130" s="6" t="n"/>
      <c r="H130" s="6" t="n"/>
      <c r="I130" s="6" t="n"/>
    </row>
    <row r="131" ht="15.75" customHeight="1" s="1411">
      <c r="A131" s="6" t="n"/>
      <c r="B131" s="6" t="n"/>
      <c r="C131" s="6" t="n"/>
      <c r="D131" s="6" t="n"/>
      <c r="E131" s="6" t="n"/>
      <c r="F131" s="6" t="n"/>
      <c r="G131" s="6" t="n"/>
      <c r="H131" s="6" t="n"/>
      <c r="I131" s="6" t="n"/>
    </row>
    <row r="132" ht="15.75" customHeight="1" s="1411">
      <c r="A132" s="6" t="n"/>
      <c r="B132" s="6" t="n"/>
      <c r="C132" s="6" t="n"/>
      <c r="D132" s="6" t="n"/>
      <c r="E132" s="6" t="n"/>
      <c r="F132" s="6" t="n"/>
      <c r="G132" s="6" t="n"/>
      <c r="H132" s="6" t="n"/>
      <c r="I132" s="6" t="n"/>
    </row>
    <row r="133" ht="15.75" customHeight="1" s="1411">
      <c r="A133" s="6" t="n"/>
      <c r="B133" s="6" t="n"/>
      <c r="C133" s="6" t="n"/>
      <c r="D133" s="6" t="n"/>
      <c r="E133" s="6" t="n"/>
      <c r="F133" s="6" t="n"/>
      <c r="G133" s="6" t="n"/>
      <c r="H133" s="6" t="n"/>
      <c r="I133" s="6" t="n"/>
    </row>
    <row r="134" ht="15.75" customHeight="1" s="1411">
      <c r="A134" s="6" t="n"/>
      <c r="B134" s="6" t="n"/>
      <c r="C134" s="6" t="n"/>
      <c r="D134" s="6" t="n"/>
      <c r="E134" s="6" t="n"/>
      <c r="F134" s="6" t="n"/>
      <c r="G134" s="6" t="n"/>
      <c r="H134" s="6" t="n"/>
      <c r="I134" s="6" t="n"/>
    </row>
    <row r="135" ht="15.75" customHeight="1" s="1411">
      <c r="A135" s="6" t="n"/>
      <c r="B135" s="6" t="n"/>
      <c r="C135" s="6" t="n"/>
      <c r="D135" s="6" t="n"/>
      <c r="E135" s="6" t="n"/>
      <c r="F135" s="6" t="n"/>
      <c r="G135" s="6" t="n"/>
      <c r="H135" s="6" t="n"/>
      <c r="I135" s="6" t="n"/>
    </row>
    <row r="136" ht="15.75" customHeight="1" s="1411">
      <c r="A136" s="6" t="n"/>
      <c r="B136" s="6" t="n"/>
      <c r="C136" s="6" t="n"/>
      <c r="D136" s="6" t="n"/>
      <c r="E136" s="6" t="n"/>
      <c r="F136" s="6" t="n"/>
      <c r="G136" s="6" t="n"/>
      <c r="H136" s="6" t="n"/>
      <c r="I136" s="6" t="n"/>
    </row>
    <row r="137" ht="15.75" customHeight="1" s="1411">
      <c r="A137" s="6" t="n"/>
      <c r="B137" s="6" t="n"/>
      <c r="C137" s="6" t="n"/>
      <c r="D137" s="6" t="n"/>
      <c r="E137" s="6" t="n"/>
      <c r="F137" s="6" t="n"/>
      <c r="G137" s="6" t="n"/>
      <c r="H137" s="6" t="n"/>
      <c r="I137" s="6" t="n"/>
    </row>
    <row r="138" ht="15.75" customHeight="1" s="1411">
      <c r="A138" s="6" t="n"/>
      <c r="B138" s="6" t="n"/>
      <c r="C138" s="6" t="n"/>
      <c r="D138" s="6" t="n"/>
      <c r="E138" s="6" t="n"/>
      <c r="F138" s="6" t="n"/>
      <c r="G138" s="6" t="n"/>
      <c r="H138" s="6" t="n"/>
      <c r="I138" s="6" t="n"/>
    </row>
    <row r="139" ht="15.75" customHeight="1" s="1411">
      <c r="A139" s="6" t="n"/>
      <c r="B139" s="6" t="n"/>
      <c r="C139" s="6" t="n"/>
      <c r="D139" s="6" t="n"/>
      <c r="E139" s="6" t="n"/>
      <c r="F139" s="6" t="n"/>
      <c r="G139" s="6" t="n"/>
      <c r="H139" s="6" t="n"/>
      <c r="I139" s="6" t="n"/>
    </row>
    <row r="140" ht="15.75" customHeight="1" s="1411">
      <c r="A140" s="6" t="n"/>
      <c r="B140" s="6" t="n"/>
      <c r="C140" s="6" t="n"/>
      <c r="D140" s="6" t="n"/>
      <c r="E140" s="6" t="n"/>
      <c r="F140" s="6" t="n"/>
      <c r="G140" s="6" t="n"/>
      <c r="H140" s="6" t="n"/>
      <c r="I140" s="6" t="n"/>
    </row>
    <row r="141" ht="15.75" customHeight="1" s="1411">
      <c r="A141" s="6" t="n"/>
      <c r="B141" s="6" t="n"/>
      <c r="C141" s="6" t="n"/>
      <c r="D141" s="6" t="n"/>
      <c r="E141" s="6" t="n"/>
      <c r="F141" s="6" t="n"/>
      <c r="G141" s="6" t="n"/>
      <c r="H141" s="6" t="n"/>
      <c r="I141" s="6" t="n"/>
    </row>
    <row r="142" ht="15.75" customHeight="1" s="1411">
      <c r="A142" s="6" t="n"/>
      <c r="B142" s="6" t="n"/>
      <c r="C142" s="6" t="n"/>
      <c r="D142" s="6" t="n"/>
      <c r="E142" s="6" t="n"/>
      <c r="F142" s="6" t="n"/>
      <c r="G142" s="6" t="n"/>
      <c r="H142" s="6" t="n"/>
      <c r="I142" s="6" t="n"/>
    </row>
    <row r="143" ht="15.75" customHeight="1" s="1411">
      <c r="A143" s="6" t="n"/>
      <c r="B143" s="6" t="n"/>
      <c r="C143" s="6" t="n"/>
      <c r="D143" s="6" t="n"/>
      <c r="E143" s="6" t="n"/>
      <c r="F143" s="6" t="n"/>
      <c r="G143" s="6" t="n"/>
      <c r="H143" s="6" t="n"/>
      <c r="I143" s="6" t="n"/>
    </row>
    <row r="144" ht="15.75" customHeight="1" s="1411">
      <c r="A144" s="6" t="n"/>
      <c r="B144" s="6" t="n"/>
      <c r="C144" s="6" t="n"/>
      <c r="D144" s="6" t="n"/>
      <c r="E144" s="6" t="n"/>
      <c r="F144" s="6" t="n"/>
      <c r="G144" s="6" t="n"/>
      <c r="H144" s="6" t="n"/>
      <c r="I144" s="6" t="n"/>
    </row>
    <row r="145" ht="15.75" customHeight="1" s="1411">
      <c r="A145" s="6" t="n"/>
      <c r="B145" s="6" t="n"/>
      <c r="C145" s="6" t="n"/>
      <c r="D145" s="6" t="n"/>
      <c r="E145" s="6" t="n"/>
      <c r="F145" s="6" t="n"/>
      <c r="G145" s="6" t="n"/>
      <c r="H145" s="6" t="n"/>
      <c r="I145" s="6" t="n"/>
    </row>
    <row r="146" ht="15.75" customHeight="1" s="1411">
      <c r="A146" s="6" t="n"/>
      <c r="B146" s="6" t="n"/>
      <c r="C146" s="6" t="n"/>
      <c r="D146" s="6" t="n"/>
      <c r="E146" s="6" t="n"/>
      <c r="F146" s="6" t="n"/>
      <c r="G146" s="6" t="n"/>
      <c r="H146" s="6" t="n"/>
      <c r="I146" s="6" t="n"/>
    </row>
    <row r="147" ht="15.75" customHeight="1" s="1411">
      <c r="A147" s="6" t="n"/>
      <c r="B147" s="6" t="n"/>
      <c r="C147" s="6" t="n"/>
      <c r="D147" s="6" t="n"/>
      <c r="E147" s="6" t="n"/>
      <c r="F147" s="6" t="n"/>
      <c r="G147" s="6" t="n"/>
      <c r="H147" s="6" t="n"/>
      <c r="I147" s="6" t="n"/>
    </row>
    <row r="148" ht="15.75" customHeight="1" s="1411">
      <c r="A148" s="6" t="n"/>
      <c r="B148" s="6" t="n"/>
      <c r="C148" s="6" t="n"/>
      <c r="D148" s="6" t="n"/>
      <c r="E148" s="6" t="n"/>
      <c r="F148" s="6" t="n"/>
      <c r="G148" s="6" t="n"/>
      <c r="H148" s="6" t="n"/>
      <c r="I148" s="6" t="n"/>
    </row>
    <row r="149" ht="15.75" customHeight="1" s="1411">
      <c r="A149" s="6" t="n"/>
      <c r="B149" s="6" t="n"/>
      <c r="C149" s="6" t="n"/>
      <c r="D149" s="6" t="n"/>
      <c r="E149" s="6" t="n"/>
      <c r="F149" s="6" t="n"/>
      <c r="G149" s="6" t="n"/>
      <c r="H149" s="6" t="n"/>
      <c r="I149" s="6" t="n"/>
    </row>
    <row r="150" ht="15.75" customHeight="1" s="1411">
      <c r="A150" s="6" t="n"/>
      <c r="B150" s="6" t="n"/>
      <c r="C150" s="6" t="n"/>
      <c r="D150" s="6" t="n"/>
      <c r="E150" s="6" t="n"/>
      <c r="F150" s="6" t="n"/>
      <c r="G150" s="6" t="n"/>
      <c r="H150" s="6" t="n"/>
      <c r="I150" s="6" t="n"/>
    </row>
    <row r="151" ht="15.75" customHeight="1" s="1411">
      <c r="A151" s="6" t="n"/>
      <c r="B151" s="6" t="n"/>
      <c r="C151" s="6" t="n"/>
      <c r="D151" s="6" t="n"/>
      <c r="E151" s="6" t="n"/>
      <c r="F151" s="6" t="n"/>
      <c r="G151" s="6" t="n"/>
      <c r="H151" s="6" t="n"/>
      <c r="I151" s="6" t="n"/>
    </row>
    <row r="152" ht="15.75" customHeight="1" s="1411">
      <c r="A152" s="6" t="n"/>
      <c r="B152" s="6" t="n"/>
      <c r="C152" s="6" t="n"/>
      <c r="D152" s="6" t="n"/>
      <c r="E152" s="6" t="n"/>
      <c r="F152" s="6" t="n"/>
      <c r="G152" s="6" t="n"/>
      <c r="H152" s="6" t="n"/>
      <c r="I152" s="6" t="n"/>
    </row>
    <row r="153" ht="15.75" customHeight="1" s="1411">
      <c r="A153" s="6" t="n"/>
      <c r="B153" s="6" t="n"/>
      <c r="C153" s="6" t="n"/>
      <c r="D153" s="6" t="n"/>
      <c r="E153" s="6" t="n"/>
      <c r="F153" s="6" t="n"/>
      <c r="G153" s="6" t="n"/>
      <c r="H153" s="6" t="n"/>
      <c r="I153" s="6" t="n"/>
    </row>
    <row r="154" ht="15.75" customHeight="1" s="1411">
      <c r="A154" s="6" t="n"/>
      <c r="B154" s="6" t="n"/>
      <c r="C154" s="6" t="n"/>
      <c r="D154" s="6" t="n"/>
      <c r="E154" s="6" t="n"/>
      <c r="F154" s="6" t="n"/>
      <c r="G154" s="6" t="n"/>
      <c r="H154" s="6" t="n"/>
      <c r="I154" s="6" t="n"/>
    </row>
    <row r="155" ht="15.75" customHeight="1" s="1411">
      <c r="A155" s="6" t="n"/>
      <c r="B155" s="6" t="n"/>
      <c r="C155" s="6" t="n"/>
      <c r="D155" s="6" t="n"/>
      <c r="E155" s="6" t="n"/>
      <c r="F155" s="6" t="n"/>
      <c r="G155" s="6" t="n"/>
      <c r="H155" s="6" t="n"/>
      <c r="I155" s="6" t="n"/>
    </row>
    <row r="156" ht="15.75" customHeight="1" s="1411">
      <c r="A156" s="6" t="n"/>
      <c r="B156" s="6" t="n"/>
      <c r="C156" s="6" t="n"/>
      <c r="D156" s="6" t="n"/>
      <c r="E156" s="6" t="n"/>
      <c r="F156" s="6" t="n"/>
      <c r="G156" s="6" t="n"/>
      <c r="H156" s="6" t="n"/>
      <c r="I156" s="6" t="n"/>
    </row>
    <row r="157" ht="15.75" customHeight="1" s="1411">
      <c r="A157" s="6" t="n"/>
      <c r="B157" s="6" t="n"/>
      <c r="C157" s="6" t="n"/>
      <c r="D157" s="6" t="n"/>
      <c r="E157" s="6" t="n"/>
      <c r="F157" s="6" t="n"/>
      <c r="G157" s="6" t="n"/>
      <c r="H157" s="6" t="n"/>
      <c r="I157" s="6" t="n"/>
    </row>
    <row r="158" ht="15.75" customHeight="1" s="1411">
      <c r="A158" s="6" t="n"/>
      <c r="B158" s="6" t="n"/>
      <c r="C158" s="6" t="n"/>
      <c r="D158" s="6" t="n"/>
      <c r="E158" s="6" t="n"/>
      <c r="F158" s="6" t="n"/>
      <c r="G158" s="6" t="n"/>
      <c r="H158" s="6" t="n"/>
      <c r="I158" s="6" t="n"/>
    </row>
    <row r="159" ht="15.75" customHeight="1" s="1411">
      <c r="A159" s="6" t="n"/>
      <c r="B159" s="6" t="n"/>
      <c r="C159" s="6" t="n"/>
      <c r="D159" s="6" t="n"/>
      <c r="E159" s="6" t="n"/>
      <c r="F159" s="6" t="n"/>
      <c r="G159" s="6" t="n"/>
      <c r="H159" s="6" t="n"/>
      <c r="I159" s="6" t="n"/>
    </row>
    <row r="160" ht="15.75" customHeight="1" s="1411">
      <c r="A160" s="6" t="n"/>
      <c r="B160" s="6" t="n"/>
      <c r="C160" s="6" t="n"/>
      <c r="D160" s="6" t="n"/>
      <c r="E160" s="6" t="n"/>
      <c r="F160" s="6" t="n"/>
      <c r="G160" s="6" t="n"/>
      <c r="H160" s="6" t="n"/>
      <c r="I160" s="6" t="n"/>
    </row>
    <row r="161" ht="15.75" customHeight="1" s="1411">
      <c r="A161" s="6" t="n"/>
      <c r="B161" s="6" t="n"/>
      <c r="C161" s="6" t="n"/>
      <c r="D161" s="6" t="n"/>
      <c r="E161" s="6" t="n"/>
      <c r="F161" s="6" t="n"/>
      <c r="G161" s="6" t="n"/>
      <c r="H161" s="6" t="n"/>
      <c r="I161" s="6" t="n"/>
    </row>
    <row r="162" ht="15.75" customHeight="1" s="1411">
      <c r="A162" s="6" t="n"/>
      <c r="B162" s="6" t="n"/>
      <c r="C162" s="6" t="n"/>
      <c r="D162" s="6" t="n"/>
      <c r="E162" s="6" t="n"/>
      <c r="F162" s="6" t="n"/>
      <c r="G162" s="6" t="n"/>
      <c r="H162" s="6" t="n"/>
      <c r="I162" s="6" t="n"/>
    </row>
    <row r="163" ht="15.75" customHeight="1" s="1411">
      <c r="A163" s="6" t="n"/>
      <c r="B163" s="6" t="n"/>
      <c r="C163" s="6" t="n"/>
      <c r="D163" s="6" t="n"/>
      <c r="E163" s="6" t="n"/>
      <c r="F163" s="6" t="n"/>
      <c r="G163" s="6" t="n"/>
      <c r="H163" s="6" t="n"/>
      <c r="I163" s="6" t="n"/>
    </row>
    <row r="164" ht="15.75" customHeight="1" s="1411">
      <c r="A164" s="6" t="n"/>
      <c r="B164" s="6" t="n"/>
      <c r="C164" s="6" t="n"/>
      <c r="D164" s="6" t="n"/>
      <c r="E164" s="6" t="n"/>
      <c r="F164" s="6" t="n"/>
      <c r="G164" s="6" t="n"/>
      <c r="H164" s="6" t="n"/>
      <c r="I164" s="6" t="n"/>
    </row>
    <row r="165" ht="15.75" customHeight="1" s="1411">
      <c r="A165" s="6" t="n"/>
      <c r="B165" s="6" t="n"/>
      <c r="C165" s="6" t="n"/>
      <c r="D165" s="6" t="n"/>
      <c r="E165" s="6" t="n"/>
      <c r="F165" s="6" t="n"/>
      <c r="G165" s="6" t="n"/>
      <c r="H165" s="6" t="n"/>
      <c r="I165" s="6" t="n"/>
    </row>
    <row r="166" ht="15.75" customHeight="1" s="1411">
      <c r="A166" s="6" t="n"/>
      <c r="B166" s="6" t="n"/>
      <c r="C166" s="6" t="n"/>
      <c r="D166" s="6" t="n"/>
      <c r="E166" s="6" t="n"/>
      <c r="F166" s="6" t="n"/>
      <c r="G166" s="6" t="n"/>
      <c r="H166" s="6" t="n"/>
      <c r="I166" s="6" t="n"/>
    </row>
    <row r="167" ht="15.75" customHeight="1" s="1411">
      <c r="A167" s="6" t="n"/>
      <c r="B167" s="6" t="n"/>
      <c r="C167" s="6" t="n"/>
      <c r="D167" s="6" t="n"/>
      <c r="E167" s="6" t="n"/>
      <c r="F167" s="6" t="n"/>
      <c r="G167" s="6" t="n"/>
      <c r="H167" s="6" t="n"/>
      <c r="I167" s="6" t="n"/>
    </row>
    <row r="168" ht="15.75" customHeight="1" s="1411">
      <c r="A168" s="6" t="n"/>
      <c r="B168" s="6" t="n"/>
      <c r="C168" s="6" t="n"/>
      <c r="D168" s="6" t="n"/>
      <c r="E168" s="6" t="n"/>
      <c r="F168" s="6" t="n"/>
      <c r="G168" s="6" t="n"/>
      <c r="H168" s="6" t="n"/>
      <c r="I168" s="6" t="n"/>
    </row>
    <row r="169" ht="15.75" customHeight="1" s="1411">
      <c r="A169" s="6" t="n"/>
      <c r="B169" s="6" t="n"/>
      <c r="C169" s="6" t="n"/>
      <c r="D169" s="6" t="n"/>
      <c r="E169" s="6" t="n"/>
      <c r="F169" s="6" t="n"/>
      <c r="G169" s="6" t="n"/>
      <c r="H169" s="6" t="n"/>
      <c r="I169" s="6" t="n"/>
    </row>
    <row r="170" ht="15.75" customHeight="1" s="1411">
      <c r="A170" s="6" t="n"/>
      <c r="B170" s="6" t="n"/>
      <c r="C170" s="6" t="n"/>
      <c r="D170" s="6" t="n"/>
      <c r="E170" s="6" t="n"/>
      <c r="F170" s="6" t="n"/>
      <c r="G170" s="6" t="n"/>
      <c r="H170" s="6" t="n"/>
      <c r="I170" s="6" t="n"/>
    </row>
    <row r="171" ht="15.75" customHeight="1" s="1411">
      <c r="A171" s="6" t="n"/>
      <c r="B171" s="6" t="n"/>
      <c r="C171" s="6" t="n"/>
      <c r="D171" s="6" t="n"/>
      <c r="E171" s="6" t="n"/>
      <c r="F171" s="6" t="n"/>
      <c r="G171" s="6" t="n"/>
      <c r="H171" s="6" t="n"/>
      <c r="I171" s="6" t="n"/>
    </row>
    <row r="172" ht="15.75" customHeight="1" s="1411">
      <c r="A172" s="6" t="n"/>
      <c r="B172" s="6" t="n"/>
      <c r="C172" s="6" t="n"/>
      <c r="D172" s="6" t="n"/>
      <c r="E172" s="6" t="n"/>
      <c r="F172" s="6" t="n"/>
      <c r="G172" s="6" t="n"/>
      <c r="H172" s="6" t="n"/>
      <c r="I172" s="6" t="n"/>
    </row>
    <row r="173" ht="15.75" customHeight="1" s="1411">
      <c r="A173" s="6" t="n"/>
      <c r="B173" s="6" t="n"/>
      <c r="C173" s="6" t="n"/>
      <c r="D173" s="6" t="n"/>
      <c r="E173" s="6" t="n"/>
      <c r="F173" s="6" t="n"/>
      <c r="G173" s="6" t="n"/>
      <c r="H173" s="6" t="n"/>
      <c r="I173" s="6" t="n"/>
    </row>
    <row r="174" ht="15.75" customHeight="1" s="1411">
      <c r="A174" s="6" t="n"/>
      <c r="B174" s="6" t="n"/>
      <c r="C174" s="6" t="n"/>
      <c r="D174" s="6" t="n"/>
      <c r="E174" s="6" t="n"/>
      <c r="F174" s="6" t="n"/>
      <c r="G174" s="6" t="n"/>
      <c r="H174" s="6" t="n"/>
      <c r="I174" s="6" t="n"/>
    </row>
    <row r="175" ht="15.75" customHeight="1" s="1411">
      <c r="A175" s="6" t="n"/>
      <c r="B175" s="6" t="n"/>
      <c r="C175" s="6" t="n"/>
      <c r="D175" s="6" t="n"/>
      <c r="E175" s="6" t="n"/>
      <c r="F175" s="6" t="n"/>
      <c r="G175" s="6" t="n"/>
      <c r="H175" s="6" t="n"/>
      <c r="I175" s="6" t="n"/>
    </row>
    <row r="176" ht="15.75" customHeight="1" s="1411">
      <c r="A176" s="6" t="n"/>
      <c r="B176" s="6" t="n"/>
      <c r="C176" s="6" t="n"/>
      <c r="D176" s="6" t="n"/>
      <c r="E176" s="6" t="n"/>
      <c r="F176" s="6" t="n"/>
      <c r="G176" s="6" t="n"/>
      <c r="H176" s="6" t="n"/>
      <c r="I176" s="6" t="n"/>
    </row>
    <row r="177" ht="15.75" customHeight="1" s="1411">
      <c r="A177" s="6" t="n"/>
      <c r="B177" s="6" t="n"/>
      <c r="C177" s="6" t="n"/>
      <c r="D177" s="6" t="n"/>
      <c r="E177" s="6" t="n"/>
      <c r="F177" s="6" t="n"/>
      <c r="G177" s="6" t="n"/>
      <c r="H177" s="6" t="n"/>
      <c r="I177" s="6" t="n"/>
    </row>
    <row r="178" ht="15.75" customHeight="1" s="1411">
      <c r="A178" s="6" t="n"/>
      <c r="B178" s="6" t="n"/>
      <c r="C178" s="6" t="n"/>
      <c r="D178" s="6" t="n"/>
      <c r="E178" s="6" t="n"/>
      <c r="F178" s="6" t="n"/>
      <c r="G178" s="6" t="n"/>
      <c r="H178" s="6" t="n"/>
      <c r="I178" s="6" t="n"/>
    </row>
    <row r="179" ht="15.75" customHeight="1" s="1411">
      <c r="A179" s="6" t="n"/>
      <c r="B179" s="6" t="n"/>
      <c r="C179" s="6" t="n"/>
      <c r="D179" s="6" t="n"/>
      <c r="E179" s="6" t="n"/>
      <c r="F179" s="6" t="n"/>
      <c r="G179" s="6" t="n"/>
      <c r="H179" s="6" t="n"/>
      <c r="I179" s="6" t="n"/>
    </row>
    <row r="180" ht="15.75" customHeight="1" s="1411">
      <c r="A180" s="6" t="n"/>
      <c r="B180" s="6" t="n"/>
      <c r="C180" s="6" t="n"/>
      <c r="D180" s="6" t="n"/>
      <c r="E180" s="6" t="n"/>
      <c r="F180" s="6" t="n"/>
      <c r="G180" s="6" t="n"/>
      <c r="H180" s="6" t="n"/>
      <c r="I180" s="6" t="n"/>
    </row>
    <row r="181" ht="15.75" customHeight="1" s="1411">
      <c r="A181" s="6" t="n"/>
      <c r="B181" s="6" t="n"/>
      <c r="C181" s="6" t="n"/>
      <c r="D181" s="6" t="n"/>
      <c r="E181" s="6" t="n"/>
      <c r="F181" s="6" t="n"/>
      <c r="G181" s="6" t="n"/>
      <c r="H181" s="6" t="n"/>
      <c r="I181" s="6" t="n"/>
    </row>
    <row r="182" ht="15.75" customHeight="1" s="1411">
      <c r="A182" s="6" t="n"/>
      <c r="B182" s="6" t="n"/>
      <c r="C182" s="6" t="n"/>
      <c r="D182" s="6" t="n"/>
      <c r="E182" s="6" t="n"/>
      <c r="F182" s="6" t="n"/>
      <c r="G182" s="6" t="n"/>
      <c r="H182" s="6" t="n"/>
      <c r="I182" s="6" t="n"/>
    </row>
    <row r="183" ht="15.75" customHeight="1" s="1411">
      <c r="A183" s="6" t="n"/>
      <c r="B183" s="6" t="n"/>
      <c r="C183" s="6" t="n"/>
      <c r="D183" s="6" t="n"/>
      <c r="E183" s="6" t="n"/>
      <c r="F183" s="6" t="n"/>
      <c r="G183" s="6" t="n"/>
      <c r="H183" s="6" t="n"/>
      <c r="I183" s="6" t="n"/>
    </row>
    <row r="184" ht="15.75" customHeight="1" s="1411">
      <c r="A184" s="6" t="n"/>
      <c r="B184" s="6" t="n"/>
      <c r="C184" s="6" t="n"/>
      <c r="D184" s="6" t="n"/>
      <c r="E184" s="6" t="n"/>
      <c r="F184" s="6" t="n"/>
      <c r="G184" s="6" t="n"/>
      <c r="H184" s="6" t="n"/>
      <c r="I184" s="6" t="n"/>
    </row>
    <row r="185" ht="15.75" customHeight="1" s="1411">
      <c r="A185" s="6" t="n"/>
      <c r="B185" s="6" t="n"/>
      <c r="C185" s="6" t="n"/>
      <c r="D185" s="6" t="n"/>
      <c r="E185" s="6" t="n"/>
      <c r="F185" s="6" t="n"/>
      <c r="G185" s="6" t="n"/>
      <c r="H185" s="6" t="n"/>
      <c r="I185" s="6" t="n"/>
    </row>
    <row r="186" ht="15.75" customHeight="1" s="1411">
      <c r="A186" s="6" t="n"/>
      <c r="B186" s="6" t="n"/>
      <c r="C186" s="6" t="n"/>
      <c r="D186" s="6" t="n"/>
      <c r="E186" s="6" t="n"/>
      <c r="F186" s="6" t="n"/>
      <c r="G186" s="6" t="n"/>
      <c r="H186" s="6" t="n"/>
      <c r="I186" s="6" t="n"/>
    </row>
    <row r="187" ht="15.75" customHeight="1" s="1411">
      <c r="A187" s="6" t="n"/>
      <c r="B187" s="6" t="n"/>
      <c r="C187" s="6" t="n"/>
      <c r="D187" s="6" t="n"/>
      <c r="E187" s="6" t="n"/>
      <c r="F187" s="6" t="n"/>
      <c r="G187" s="6" t="n"/>
      <c r="H187" s="6" t="n"/>
      <c r="I187" s="6" t="n"/>
    </row>
    <row r="188" ht="15.75" customHeight="1" s="1411">
      <c r="A188" s="6" t="n"/>
      <c r="B188" s="6" t="n"/>
      <c r="C188" s="6" t="n"/>
      <c r="D188" s="6" t="n"/>
      <c r="E188" s="6" t="n"/>
      <c r="F188" s="6" t="n"/>
      <c r="G188" s="6" t="n"/>
      <c r="H188" s="6" t="n"/>
      <c r="I188" s="6" t="n"/>
    </row>
    <row r="189" ht="15.75" customHeight="1" s="1411">
      <c r="A189" s="6" t="n"/>
      <c r="B189" s="6" t="n"/>
      <c r="C189" s="6" t="n"/>
      <c r="D189" s="6" t="n"/>
      <c r="E189" s="6" t="n"/>
      <c r="F189" s="6" t="n"/>
      <c r="G189" s="6" t="n"/>
      <c r="H189" s="6" t="n"/>
      <c r="I189" s="6" t="n"/>
    </row>
    <row r="190" ht="15.75" customHeight="1" s="1411">
      <c r="A190" s="6" t="n"/>
      <c r="B190" s="6" t="n"/>
      <c r="C190" s="6" t="n"/>
      <c r="D190" s="6" t="n"/>
      <c r="E190" s="6" t="n"/>
      <c r="F190" s="6" t="n"/>
      <c r="G190" s="6" t="n"/>
      <c r="H190" s="6" t="n"/>
      <c r="I190" s="6" t="n"/>
    </row>
    <row r="191" ht="15.75" customHeight="1" s="1411">
      <c r="A191" s="6" t="n"/>
      <c r="B191" s="6" t="n"/>
      <c r="C191" s="6" t="n"/>
      <c r="D191" s="6" t="n"/>
      <c r="E191" s="6" t="n"/>
      <c r="F191" s="6" t="n"/>
      <c r="G191" s="6" t="n"/>
      <c r="H191" s="6" t="n"/>
      <c r="I191" s="6" t="n"/>
    </row>
    <row r="192" ht="15.75" customHeight="1" s="1411">
      <c r="A192" s="6" t="n"/>
      <c r="B192" s="6" t="n"/>
      <c r="C192" s="6" t="n"/>
      <c r="D192" s="6" t="n"/>
      <c r="E192" s="6" t="n"/>
      <c r="F192" s="6" t="n"/>
      <c r="G192" s="6" t="n"/>
      <c r="H192" s="6" t="n"/>
      <c r="I192" s="6" t="n"/>
    </row>
    <row r="193" ht="15.75" customHeight="1" s="1411">
      <c r="A193" s="6" t="n"/>
      <c r="B193" s="6" t="n"/>
      <c r="C193" s="6" t="n"/>
      <c r="D193" s="6" t="n"/>
      <c r="E193" s="6" t="n"/>
      <c r="F193" s="6" t="n"/>
      <c r="G193" s="6" t="n"/>
      <c r="H193" s="6" t="n"/>
      <c r="I193" s="6" t="n"/>
    </row>
    <row r="194" ht="15.75" customHeight="1" s="1411">
      <c r="A194" s="6" t="n"/>
      <c r="B194" s="6" t="n"/>
      <c r="C194" s="6" t="n"/>
      <c r="D194" s="6" t="n"/>
      <c r="E194" s="6" t="n"/>
      <c r="F194" s="6" t="n"/>
      <c r="G194" s="6" t="n"/>
      <c r="H194" s="6" t="n"/>
      <c r="I194" s="6" t="n"/>
    </row>
    <row r="195" ht="15.75" customHeight="1" s="1411">
      <c r="A195" s="6" t="n"/>
      <c r="B195" s="6" t="n"/>
      <c r="C195" s="6" t="n"/>
      <c r="D195" s="6" t="n"/>
      <c r="E195" s="6" t="n"/>
      <c r="F195" s="6" t="n"/>
      <c r="G195" s="6" t="n"/>
      <c r="H195" s="6" t="n"/>
      <c r="I195" s="6" t="n"/>
    </row>
    <row r="196" ht="15.75" customHeight="1" s="1411">
      <c r="A196" s="6" t="n"/>
      <c r="B196" s="6" t="n"/>
      <c r="C196" s="6" t="n"/>
      <c r="D196" s="6" t="n"/>
      <c r="E196" s="6" t="n"/>
      <c r="F196" s="6" t="n"/>
      <c r="G196" s="6" t="n"/>
      <c r="H196" s="6" t="n"/>
      <c r="I196" s="6" t="n"/>
    </row>
    <row r="197" ht="15.75" customHeight="1" s="1411">
      <c r="A197" s="6" t="n"/>
      <c r="B197" s="6" t="n"/>
      <c r="C197" s="6" t="n"/>
      <c r="D197" s="6" t="n"/>
      <c r="E197" s="6" t="n"/>
      <c r="F197" s="6" t="n"/>
      <c r="G197" s="6" t="n"/>
      <c r="H197" s="6" t="n"/>
      <c r="I197" s="6" t="n"/>
    </row>
    <row r="198" ht="15.75" customHeight="1" s="1411">
      <c r="A198" s="6" t="n"/>
      <c r="B198" s="6" t="n"/>
      <c r="C198" s="6" t="n"/>
      <c r="D198" s="6" t="n"/>
      <c r="E198" s="6" t="n"/>
      <c r="F198" s="6" t="n"/>
      <c r="G198" s="6" t="n"/>
      <c r="H198" s="6" t="n"/>
      <c r="I198" s="6" t="n"/>
    </row>
    <row r="199" ht="15.75" customHeight="1" s="1411">
      <c r="A199" s="6" t="n"/>
      <c r="B199" s="6" t="n"/>
      <c r="C199" s="6" t="n"/>
      <c r="D199" s="6" t="n"/>
      <c r="E199" s="6" t="n"/>
      <c r="F199" s="6" t="n"/>
      <c r="G199" s="6" t="n"/>
      <c r="H199" s="6" t="n"/>
      <c r="I199" s="6" t="n"/>
    </row>
    <row r="200" ht="15.75" customHeight="1" s="1411">
      <c r="A200" s="6" t="n"/>
      <c r="B200" s="6" t="n"/>
      <c r="C200" s="6" t="n"/>
      <c r="D200" s="6" t="n"/>
      <c r="E200" s="6" t="n"/>
      <c r="F200" s="6" t="n"/>
      <c r="G200" s="6" t="n"/>
      <c r="H200" s="6" t="n"/>
      <c r="I200" s="6" t="n"/>
    </row>
    <row r="201" ht="15.75" customHeight="1" s="1411">
      <c r="A201" s="6" t="n"/>
      <c r="B201" s="6" t="n"/>
      <c r="C201" s="6" t="n"/>
      <c r="D201" s="6" t="n"/>
      <c r="E201" s="6" t="n"/>
      <c r="F201" s="6" t="n"/>
      <c r="G201" s="6" t="n"/>
      <c r="H201" s="6" t="n"/>
      <c r="I201" s="6" t="n"/>
    </row>
    <row r="202" ht="15.75" customHeight="1" s="1411">
      <c r="A202" s="6" t="n"/>
      <c r="B202" s="6" t="n"/>
      <c r="C202" s="6" t="n"/>
      <c r="D202" s="6" t="n"/>
      <c r="E202" s="6" t="n"/>
      <c r="F202" s="6" t="n"/>
      <c r="G202" s="6" t="n"/>
      <c r="H202" s="6" t="n"/>
      <c r="I202" s="6" t="n"/>
    </row>
    <row r="203" ht="15.75" customHeight="1" s="1411">
      <c r="A203" s="6" t="n"/>
      <c r="B203" s="6" t="n"/>
      <c r="C203" s="6" t="n"/>
      <c r="D203" s="6" t="n"/>
      <c r="E203" s="6" t="n"/>
      <c r="F203" s="6" t="n"/>
      <c r="G203" s="6" t="n"/>
      <c r="H203" s="6" t="n"/>
      <c r="I203" s="6" t="n"/>
    </row>
    <row r="204" ht="15.75" customHeight="1" s="1411">
      <c r="A204" s="6" t="n"/>
      <c r="B204" s="6" t="n"/>
      <c r="C204" s="6" t="n"/>
      <c r="D204" s="6" t="n"/>
      <c r="E204" s="6" t="n"/>
      <c r="F204" s="6" t="n"/>
      <c r="G204" s="6" t="n"/>
      <c r="H204" s="6" t="n"/>
      <c r="I204" s="6" t="n"/>
    </row>
    <row r="205" ht="15.75" customHeight="1" s="1411">
      <c r="A205" s="6" t="n"/>
      <c r="B205" s="6" t="n"/>
      <c r="C205" s="6" t="n"/>
      <c r="D205" s="6" t="n"/>
      <c r="E205" s="6" t="n"/>
      <c r="F205" s="6" t="n"/>
      <c r="G205" s="6" t="n"/>
      <c r="H205" s="6" t="n"/>
      <c r="I205" s="6" t="n"/>
    </row>
    <row r="206" ht="15.75" customHeight="1" s="1411">
      <c r="A206" s="6" t="n"/>
      <c r="B206" s="6" t="n"/>
      <c r="C206" s="6" t="n"/>
      <c r="D206" s="6" t="n"/>
      <c r="E206" s="6" t="n"/>
      <c r="F206" s="6" t="n"/>
      <c r="G206" s="6" t="n"/>
      <c r="H206" s="6" t="n"/>
      <c r="I206" s="6" t="n"/>
    </row>
    <row r="207" ht="15.75" customHeight="1" s="1411">
      <c r="A207" s="6" t="n"/>
      <c r="B207" s="6" t="n"/>
      <c r="C207" s="6" t="n"/>
      <c r="D207" s="6" t="n"/>
      <c r="E207" s="6" t="n"/>
      <c r="F207" s="6" t="n"/>
      <c r="G207" s="6" t="n"/>
      <c r="H207" s="6" t="n"/>
      <c r="I207" s="6" t="n"/>
    </row>
    <row r="208" ht="15.75" customHeight="1" s="1411">
      <c r="A208" s="6" t="n"/>
      <c r="B208" s="6" t="n"/>
      <c r="C208" s="6" t="n"/>
      <c r="D208" s="6" t="n"/>
      <c r="E208" s="6" t="n"/>
      <c r="F208" s="6" t="n"/>
      <c r="G208" s="6" t="n"/>
      <c r="H208" s="6" t="n"/>
      <c r="I208" s="6" t="n"/>
    </row>
    <row r="209" ht="15.75" customHeight="1" s="1411">
      <c r="A209" s="6" t="n"/>
      <c r="B209" s="6" t="n"/>
      <c r="C209" s="6" t="n"/>
      <c r="D209" s="6" t="n"/>
      <c r="E209" s="6" t="n"/>
      <c r="F209" s="6" t="n"/>
      <c r="G209" s="6" t="n"/>
      <c r="H209" s="6" t="n"/>
      <c r="I209" s="6" t="n"/>
    </row>
    <row r="210" ht="15.75" customHeight="1" s="1411">
      <c r="A210" s="6" t="n"/>
      <c r="B210" s="6" t="n"/>
      <c r="C210" s="6" t="n"/>
      <c r="D210" s="6" t="n"/>
      <c r="E210" s="6" t="n"/>
      <c r="F210" s="6" t="n"/>
      <c r="G210" s="6" t="n"/>
      <c r="H210" s="6" t="n"/>
      <c r="I210" s="6" t="n"/>
    </row>
    <row r="211" ht="15.75" customHeight="1" s="1411">
      <c r="A211" s="6" t="n"/>
      <c r="B211" s="6" t="n"/>
      <c r="C211" s="6" t="n"/>
      <c r="D211" s="6" t="n"/>
      <c r="E211" s="6" t="n"/>
      <c r="F211" s="6" t="n"/>
      <c r="G211" s="6" t="n"/>
      <c r="H211" s="6" t="n"/>
      <c r="I211" s="6" t="n"/>
    </row>
    <row r="212" ht="15.75" customHeight="1" s="1411">
      <c r="A212" s="6" t="n"/>
      <c r="B212" s="6" t="n"/>
      <c r="C212" s="6" t="n"/>
      <c r="D212" s="6" t="n"/>
      <c r="E212" s="6" t="n"/>
      <c r="F212" s="6" t="n"/>
      <c r="G212" s="6" t="n"/>
      <c r="H212" s="6" t="n"/>
      <c r="I212" s="6" t="n"/>
    </row>
    <row r="213" ht="15.75" customHeight="1" s="1411">
      <c r="A213" s="6" t="n"/>
      <c r="B213" s="6" t="n"/>
      <c r="C213" s="6" t="n"/>
      <c r="D213" s="6" t="n"/>
      <c r="E213" s="6" t="n"/>
      <c r="F213" s="6" t="n"/>
      <c r="G213" s="6" t="n"/>
      <c r="H213" s="6" t="n"/>
      <c r="I213" s="6" t="n"/>
    </row>
    <row r="214" ht="15.75" customHeight="1" s="1411">
      <c r="A214" s="6" t="n"/>
      <c r="B214" s="6" t="n"/>
      <c r="C214" s="6" t="n"/>
      <c r="D214" s="6" t="n"/>
      <c r="E214" s="6" t="n"/>
      <c r="F214" s="6" t="n"/>
      <c r="G214" s="6" t="n"/>
      <c r="H214" s="6" t="n"/>
      <c r="I214" s="6" t="n"/>
    </row>
    <row r="215" ht="15.75" customHeight="1" s="1411">
      <c r="A215" s="6" t="n"/>
      <c r="B215" s="6" t="n"/>
      <c r="C215" s="6" t="n"/>
      <c r="D215" s="6" t="n"/>
      <c r="E215" s="6" t="n"/>
      <c r="F215" s="6" t="n"/>
      <c r="G215" s="6" t="n"/>
      <c r="H215" s="6" t="n"/>
      <c r="I215" s="6" t="n"/>
    </row>
    <row r="216" ht="15.75" customHeight="1" s="1411">
      <c r="A216" s="6" t="n"/>
      <c r="B216" s="6" t="n"/>
      <c r="C216" s="6" t="n"/>
      <c r="D216" s="6" t="n"/>
      <c r="E216" s="6" t="n"/>
      <c r="F216" s="6" t="n"/>
      <c r="G216" s="6" t="n"/>
      <c r="H216" s="6" t="n"/>
      <c r="I216" s="6" t="n"/>
    </row>
    <row r="217" ht="15.75" customHeight="1" s="1411">
      <c r="A217" s="6" t="n"/>
      <c r="B217" s="6" t="n"/>
      <c r="C217" s="6" t="n"/>
      <c r="D217" s="6" t="n"/>
      <c r="E217" s="6" t="n"/>
      <c r="F217" s="6" t="n"/>
      <c r="G217" s="6" t="n"/>
      <c r="H217" s="6" t="n"/>
      <c r="I217" s="6" t="n"/>
    </row>
    <row r="218" ht="15.75" customHeight="1" s="1411">
      <c r="A218" s="6" t="n"/>
      <c r="B218" s="6" t="n"/>
      <c r="C218" s="6" t="n"/>
      <c r="D218" s="6" t="n"/>
      <c r="E218" s="6" t="n"/>
      <c r="F218" s="6" t="n"/>
      <c r="G218" s="6" t="n"/>
      <c r="H218" s="6" t="n"/>
      <c r="I218" s="6" t="n"/>
    </row>
    <row r="219" ht="15.75" customHeight="1" s="1411">
      <c r="A219" s="6" t="n"/>
      <c r="B219" s="6" t="n"/>
      <c r="C219" s="6" t="n"/>
      <c r="D219" s="6" t="n"/>
      <c r="E219" s="6" t="n"/>
      <c r="F219" s="6" t="n"/>
      <c r="G219" s="6" t="n"/>
      <c r="H219" s="6" t="n"/>
      <c r="I219" s="6" t="n"/>
    </row>
    <row r="220" ht="15.75" customHeight="1" s="1411">
      <c r="A220" s="6" t="n"/>
      <c r="B220" s="6" t="n"/>
      <c r="C220" s="6" t="n"/>
      <c r="D220" s="6" t="n"/>
      <c r="E220" s="6" t="n"/>
      <c r="F220" s="6" t="n"/>
      <c r="G220" s="6" t="n"/>
      <c r="H220" s="6" t="n"/>
      <c r="I220" s="6"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65">
    <mergeCell ref="C61:I61"/>
    <mergeCell ref="E21:I21"/>
    <mergeCell ref="E43:I43"/>
    <mergeCell ref="E50:I50"/>
    <mergeCell ref="A54:I54"/>
    <mergeCell ref="A8:G8"/>
    <mergeCell ref="B23:D23"/>
    <mergeCell ref="A84:I84"/>
    <mergeCell ref="E24:I24"/>
    <mergeCell ref="E42:I42"/>
    <mergeCell ref="C32:I32"/>
    <mergeCell ref="E23:I23"/>
    <mergeCell ref="A55:I55"/>
    <mergeCell ref="E39:I39"/>
    <mergeCell ref="C57:I57"/>
    <mergeCell ref="E88:I88"/>
    <mergeCell ref="A69:I69"/>
    <mergeCell ref="C66:I66"/>
    <mergeCell ref="E44:I44"/>
    <mergeCell ref="B19:D19"/>
    <mergeCell ref="A2:I2"/>
    <mergeCell ref="E51:I51"/>
    <mergeCell ref="E20:I20"/>
    <mergeCell ref="E38:I38"/>
    <mergeCell ref="A47:I47"/>
    <mergeCell ref="E87:I87"/>
    <mergeCell ref="C34:I34"/>
    <mergeCell ref="E19:I19"/>
    <mergeCell ref="A17:I17"/>
    <mergeCell ref="C62:I62"/>
    <mergeCell ref="C33:I33"/>
    <mergeCell ref="A4:I4"/>
    <mergeCell ref="B24:D24"/>
    <mergeCell ref="E40:I40"/>
    <mergeCell ref="C58:I58"/>
    <mergeCell ref="B20:D20"/>
    <mergeCell ref="A29:I29"/>
    <mergeCell ref="E90:I90"/>
    <mergeCell ref="A10:I10"/>
    <mergeCell ref="C64:I64"/>
    <mergeCell ref="E86:I86"/>
    <mergeCell ref="E89:I89"/>
    <mergeCell ref="B26:D26"/>
    <mergeCell ref="E49:I49"/>
    <mergeCell ref="C65:I65"/>
    <mergeCell ref="C63:I63"/>
    <mergeCell ref="B25:D25"/>
    <mergeCell ref="E26:I26"/>
    <mergeCell ref="A30:I30"/>
    <mergeCell ref="A48:I48"/>
    <mergeCell ref="C31:I31"/>
    <mergeCell ref="E85:I85"/>
    <mergeCell ref="C56:I56"/>
    <mergeCell ref="A60:I60"/>
    <mergeCell ref="B22:D22"/>
    <mergeCell ref="A36:I36"/>
    <mergeCell ref="E25:I25"/>
    <mergeCell ref="A1:I1"/>
    <mergeCell ref="B18:D18"/>
    <mergeCell ref="E41:I41"/>
    <mergeCell ref="B21:D21"/>
    <mergeCell ref="E37:I37"/>
    <mergeCell ref="E22:I22"/>
    <mergeCell ref="A78:I78"/>
    <mergeCell ref="E18:I18"/>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H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2" customWidth="1" style="1411" min="1" max="1"/>
    <col width="15" customWidth="1" style="1411" min="2" max="3"/>
    <col width="18" customWidth="1" style="1411" min="4" max="4"/>
    <col width="4" customWidth="1" style="1411" min="5" max="5"/>
    <col width="38" customWidth="1" style="1411" min="6" max="6"/>
    <col width="15" customWidth="1" style="1411" min="7" max="7"/>
    <col width="36" customWidth="1" style="1411" min="8" max="8"/>
    <col width="8.710000000000001" customWidth="1" style="1411" min="9" max="26"/>
  </cols>
  <sheetData>
    <row r="1" ht="13.5" customHeight="1" s="1411">
      <c r="A1" s="1540" t="inlineStr">
        <is>
          <t>⚠  EDIT ONLY YELLOW CELLS  —  ALL OTHER CELLS ARE LOCKED AND PROTECTED</t>
        </is>
      </c>
    </row>
    <row r="2" ht="30" customHeight="1" s="1411">
      <c r="A2" s="1563" t="inlineStr">
        <is>
          <t>NO DICE BOROUGH LTD  —  INVESTOR RETURNS ANALYSIS  |  Base Case (+15%) with Marketing</t>
        </is>
      </c>
    </row>
    <row r="3" ht="21.75" customHeight="1" s="1411">
      <c r="A3" s="435" t="inlineStr">
        <is>
          <t>Investment: £79,000  |  Equity: 50%  |  Distribution: pure pro-rata (no preferred, no priority tiers)</t>
        </is>
      </c>
      <c r="B3" s="6" t="n"/>
      <c r="C3" s="6" t="n"/>
      <c r="D3" s="6" t="n"/>
      <c r="E3" s="6" t="n"/>
      <c r="F3" s="6" t="n"/>
      <c r="G3" s="6" t="n"/>
      <c r="H3" s="6" t="n"/>
    </row>
    <row r="4" ht="30" customHeight="1" s="1411">
      <c r="A4" s="6" t="n"/>
    </row>
    <row r="5" ht="30" customHeight="1" s="1411">
      <c r="A5" s="1156" t="inlineStr">
        <is>
          <t>SECTION A  —  YEAR 1 INVESTOR RETURNS  (Base Case, May 2026 – Apr 2027)</t>
        </is>
      </c>
    </row>
    <row r="6" ht="25.5" customHeight="1" s="1411">
      <c r="A6" s="453" t="inlineStr">
        <is>
          <t>Base Case Forecast profit after director salary = 'Base Case Forecast'!N15. Investor equity = 'Investment Valuation 1'!C18. All calculations are formula-driven.</t>
        </is>
      </c>
      <c r="D6" s="6" t="n"/>
      <c r="F6" s="6" t="n"/>
    </row>
    <row r="7" ht="30" customHeight="1" s="1411">
      <c r="A7" s="454" t="inlineStr">
        <is>
          <t>Metric</t>
        </is>
      </c>
      <c r="B7" s="1433" t="n"/>
      <c r="C7" s="1564" t="n"/>
      <c r="D7" s="454" t="inlineStr">
        <is>
          <t>Value</t>
        </is>
      </c>
      <c r="E7" s="1564" t="n"/>
      <c r="F7" s="454" t="inlineStr">
        <is>
          <t>Notes</t>
        </is>
      </c>
      <c r="G7" s="1433" t="n"/>
      <c r="H7" s="1564" t="n"/>
    </row>
    <row r="8" ht="30" customHeight="1" s="1411">
      <c r="A8" s="448" t="inlineStr">
        <is>
          <t>Forecast Revenue (Year 1, Base +15%)</t>
        </is>
      </c>
      <c r="B8" s="1485" t="n"/>
      <c r="C8" s="1565" t="n"/>
      <c r="D8" s="1566">
        <f>'Base Case Forecast'!N6</f>
        <v/>
      </c>
      <c r="E8" s="1565" t="n"/>
      <c r="F8" s="452" t="inlineStr">
        <is>
          <t>Total revenue forecast May 2026–Apr 2027 from Base Case Forecast</t>
        </is>
      </c>
      <c r="G8" s="1485" t="n"/>
      <c r="H8" s="1565" t="n"/>
    </row>
    <row r="9" ht="30" customHeight="1" s="1411">
      <c r="A9" s="448" t="inlineStr">
        <is>
          <t>Forecast Profit after Director Salary</t>
        </is>
      </c>
      <c r="B9" s="1485" t="n"/>
      <c r="C9" s="1565" t="n"/>
      <c r="D9" s="1566">
        <f>'Dividend &amp; Distribution Model'!B14</f>
        <v/>
      </c>
      <c r="E9" s="1565" t="n"/>
      <c r="F9" s="452" t="inlineStr">
        <is>
          <t>Operating profit after £30,000 director salary</t>
        </is>
      </c>
      <c r="G9" s="1485" t="n"/>
      <c r="H9" s="1565" t="n"/>
    </row>
    <row r="10" ht="30" customHeight="1" s="1411">
      <c r="A10" s="448" t="inlineStr">
        <is>
          <t>Investor Equity %</t>
        </is>
      </c>
      <c r="B10" s="1485" t="n"/>
      <c r="C10" s="1565" t="n"/>
      <c r="D10" s="1567">
        <f>'Investment Valuation 1'!C19</f>
        <v/>
      </c>
      <c r="E10" s="1565" t="n"/>
      <c r="F10" s="452" t="inlineStr">
        <is>
          <t>£79,000 ÷ £158,000 post-money valuation = 50.00%</t>
        </is>
      </c>
      <c r="G10" s="1485" t="n"/>
      <c r="H10" s="1565" t="n"/>
    </row>
    <row r="11" ht="21.75" customHeight="1" s="1411">
      <c r="A11" s="448" t="inlineStr">
        <is>
          <t>Investor Share of Year 1 Profit</t>
        </is>
      </c>
      <c r="B11" s="1485" t="n"/>
      <c r="C11" s="1565" t="n"/>
      <c r="D11" s="1566">
        <f>ROUND('Dividend &amp; Distribution Model'!B14*'Investment Valuation 1'!C19,2)</f>
        <v/>
      </c>
      <c r="E11" s="1565" t="n"/>
      <c r="F11" s="452" t="inlineStr">
        <is>
          <t>Profit × equity %. Assumes profit distributed in full</t>
        </is>
      </c>
      <c r="G11" s="1485" t="n"/>
      <c r="H11" s="1565" t="n"/>
    </row>
    <row r="12" ht="30" customHeight="1" s="1411">
      <c r="A12" s="448" t="inlineStr">
        <is>
          <t>Investment Amount</t>
        </is>
      </c>
      <c r="B12" s="1485" t="n"/>
      <c r="C12" s="1565" t="n"/>
      <c r="D12" s="1568">
        <f>'Investment Valuation 1'!C12</f>
        <v/>
      </c>
      <c r="E12" s="1565" t="n"/>
      <c r="F12" s="1569" t="inlineStr">
        <is>
          <t>Total investment received May 2026</t>
        </is>
      </c>
      <c r="G12" s="1485" t="n"/>
      <c r="H12" s="1565" t="n"/>
    </row>
    <row r="13" ht="30" customHeight="1" s="1411">
      <c r="A13" s="448" t="inlineStr">
        <is>
          <t>Year 1 Cash-on-Cash Return</t>
        </is>
      </c>
      <c r="B13" s="1485" t="n"/>
      <c r="C13" s="1565" t="n"/>
      <c r="D13" s="1570">
        <f>ROUND('Dividend &amp; Distribution Model'!B14*'Investment Valuation 1'!C19/'Investment Valuation 1'!C12,4)</f>
        <v/>
      </c>
      <c r="E13" s="1565" t="n"/>
      <c r="F13" s="452" t="inlineStr">
        <is>
          <t>Investor Year 1 profit share ÷ investment. Simple cash return.</t>
        </is>
      </c>
      <c r="G13" s="1485" t="n"/>
      <c r="H13" s="1565" t="n"/>
    </row>
    <row r="14" ht="21.75" customHeight="1" s="1411">
      <c r="A14" s="448" t="inlineStr">
        <is>
          <t>Simple Payback Period (years)</t>
        </is>
      </c>
      <c r="B14" s="449" t="n"/>
      <c r="C14" s="450" t="n"/>
      <c r="D14" s="451">
        <f>ROUND('Investment Valuation 1'!C12/('Dividend &amp; Distribution Model'!B14*'Investment Valuation 1'!C19),2)</f>
        <v/>
      </c>
      <c r="E14" s="450" t="n"/>
      <c r="F14" s="452" t="inlineStr">
        <is>
          <t>Investment ÷ annual investor share. Assumes consistent profit.</t>
        </is>
      </c>
      <c r="G14" s="449" t="n"/>
      <c r="H14" s="450" t="n"/>
    </row>
    <row r="15" ht="30" customHeight="1" s="1411">
      <c r="A15" s="6" t="n"/>
    </row>
    <row r="16" ht="30" customHeight="1" s="1411">
      <c r="A16" s="1156" t="inlineStr">
        <is>
          <t>SECTION B  —  5-YEAR INVESTOR PROJECTION  (Revenue growth 7.5% pa, stable margins)</t>
        </is>
      </c>
    </row>
    <row r="17" ht="31.5" customHeight="1" s="1411">
      <c r="A17" s="453" t="inlineStr">
        <is>
          <t>Growth assumption: 7.5% revenue growth per year (conservative — between DJ nights scaling and corporate season maturing). Margin held at Year 1 Base Case level. Exit at Year 5 on 4× EBITDA multiple. Edit growth rate in the Assumptions block below.</t>
        </is>
      </c>
      <c r="B17" s="6" t="n"/>
      <c r="C17" s="6" t="n"/>
      <c r="D17" s="6" t="n"/>
      <c r="E17" s="6" t="n"/>
      <c r="F17" s="6" t="n"/>
      <c r="G17" s="6" t="n"/>
      <c r="H17" s="6" t="n"/>
    </row>
    <row r="18" ht="21.75" customHeight="1" s="1411">
      <c r="A18" s="454" t="inlineStr">
        <is>
          <t>Metric</t>
        </is>
      </c>
      <c r="B18" s="454" t="inlineStr">
        <is>
          <t>Year 1
2026/27</t>
        </is>
      </c>
      <c r="C18" s="454" t="inlineStr">
        <is>
          <t>Year 2
2027/28</t>
        </is>
      </c>
      <c r="D18" s="454" t="inlineStr">
        <is>
          <t>Year 3
2028/29</t>
        </is>
      </c>
      <c r="E18" s="454" t="inlineStr">
        <is>
          <t>Year 4
2029/30</t>
        </is>
      </c>
      <c r="F18" s="454" t="inlineStr">
        <is>
          <t>Year 5
2030/31</t>
        </is>
      </c>
      <c r="G18" s="454" t="inlineStr">
        <is>
          <t>5-Year
Total</t>
        </is>
      </c>
      <c r="H18" s="454" t="inlineStr">
        <is>
          <t>Notes</t>
        </is>
      </c>
    </row>
    <row r="19" ht="21.75" customHeight="1" s="1411">
      <c r="A19" s="455" t="inlineStr">
        <is>
          <t>Revenue</t>
        </is>
      </c>
      <c r="B19" s="456">
        <f>'Base Case Forecast'!N6</f>
        <v/>
      </c>
      <c r="C19" s="457">
        <f>ROUND(B19*(1+$B$47),2)</f>
        <v/>
      </c>
      <c r="D19" s="457">
        <f>ROUND(C19*(1+$B$47),2)</f>
        <v/>
      </c>
      <c r="E19" s="457">
        <f>ROUND(D19*(1+$B$47),2)</f>
        <v/>
      </c>
      <c r="F19" s="457">
        <f>ROUND(E19*(1+$B$47),2)</f>
        <v/>
      </c>
      <c r="G19" s="456">
        <f>SUM(B19:F19)</f>
        <v/>
      </c>
      <c r="H19" s="452" t="inlineStr">
        <is>
          <t>Annual trading revenue</t>
        </is>
      </c>
    </row>
    <row r="20" ht="21.75" customHeight="1" s="1411">
      <c r="A20" s="455" t="inlineStr">
        <is>
          <t>Profit (after dir. salary)</t>
        </is>
      </c>
      <c r="B20" s="456">
        <f>'Dividend &amp; Distribution Model'!B14</f>
        <v/>
      </c>
      <c r="C20" s="457">
        <f>ROUND(C19*(B20/B19),2)</f>
        <v/>
      </c>
      <c r="D20" s="457">
        <f>ROUND(D19*(C20/C19),2)</f>
        <v/>
      </c>
      <c r="E20" s="457">
        <f>ROUND(E19*(D20/D19),2)</f>
        <v/>
      </c>
      <c r="F20" s="457">
        <f>ROUND(F19*(E20/E19),2)</f>
        <v/>
      </c>
      <c r="G20" s="456">
        <f>SUM(B20:F20)</f>
        <v/>
      </c>
      <c r="H20" s="452" t="inlineStr">
        <is>
          <t>Operating profit at Year 1 margin %</t>
        </is>
      </c>
    </row>
    <row r="21" ht="30" customHeight="1" s="1411">
      <c r="A21" s="448" t="inlineStr">
        <is>
          <t>Profit Margin %</t>
        </is>
      </c>
      <c r="B21" s="458">
        <f>IF(B19&lt;&gt;0,B20/B19,0)</f>
        <v/>
      </c>
      <c r="C21" s="458">
        <f>IF(C19&lt;&gt;0,C20/C19,0)</f>
        <v/>
      </c>
      <c r="D21" s="458">
        <f>IF(D19&lt;&gt;0,D20/D19,0)</f>
        <v/>
      </c>
      <c r="E21" s="458">
        <f>IF(E19&lt;&gt;0,E20/E19,0)</f>
        <v/>
      </c>
      <c r="F21" s="458">
        <f>IF(F19&lt;&gt;0,F20/F19,0)</f>
        <v/>
      </c>
      <c r="G21" s="458">
        <f>IF(G19&lt;&gt;0,G20/G19,0)</f>
        <v/>
      </c>
      <c r="H21" s="452" t="inlineStr">
        <is>
          <t>Held at Year 1 Base Case margin</t>
        </is>
      </c>
    </row>
    <row r="22" ht="21.75" customHeight="1" s="1411">
      <c r="A22" s="459" t="inlineStr">
        <is>
          <t>Investor Share of Profit</t>
        </is>
      </c>
      <c r="B22" s="460">
        <f>ROUND(B20*'Investment Valuation 1'!C19,2)</f>
        <v/>
      </c>
      <c r="C22" s="460">
        <f>ROUND(C20*'Investment Valuation 1'!C19,2)</f>
        <v/>
      </c>
      <c r="D22" s="460">
        <f>ROUND(D20*'Investment Valuation 1'!C19,2)</f>
        <v/>
      </c>
      <c r="E22" s="460">
        <f>ROUND(E20*'Investment Valuation 1'!C19,2)</f>
        <v/>
      </c>
      <c r="F22" s="460">
        <f>ROUND(F20*'Investment Valuation 1'!C19,2)</f>
        <v/>
      </c>
      <c r="G22" s="460">
        <f>SUM(B22:F22)</f>
        <v/>
      </c>
      <c r="H22" s="461" t="inlineStr">
        <is>
          <t>Profit × 'Investment Valuation 1'!C18 investor equity</t>
        </is>
      </c>
    </row>
    <row r="23" ht="21.75" customHeight="1" s="1411">
      <c r="A23" s="462" t="inlineStr">
        <is>
          <t>Cumulative Cash Received</t>
        </is>
      </c>
      <c r="B23" s="460">
        <f>B22</f>
        <v/>
      </c>
      <c r="C23" s="460">
        <f>B23+C22</f>
        <v/>
      </c>
      <c r="D23" s="460">
        <f>C23+D22</f>
        <v/>
      </c>
      <c r="E23" s="460">
        <f>D23+E22</f>
        <v/>
      </c>
      <c r="F23" s="460">
        <f>E23+F22</f>
        <v/>
      </c>
      <c r="G23" s="6" t="n"/>
      <c r="H23" s="461" t="inlineStr">
        <is>
          <t>Running total of investor profit shares</t>
        </is>
      </c>
    </row>
    <row r="24" ht="30" customHeight="1" s="1411">
      <c r="A24" s="6" t="n"/>
    </row>
    <row r="25" ht="27.75" customHeight="1" s="1411">
      <c r="A25" s="1156" t="inlineStr">
        <is>
          <t>SECTION C  —  YEAR 5 EXIT ANALYSIS  (4× EBITDA Exit (entry at 3.5×))</t>
        </is>
      </c>
      <c r="D25" s="6" t="n"/>
      <c r="F25" s="6" t="n"/>
    </row>
    <row r="26" ht="30" customHeight="1" s="1411">
      <c r="A26" s="448" t="inlineStr">
        <is>
          <t>Year 5 EBITDA (Profit)</t>
        </is>
      </c>
      <c r="B26" s="1485" t="n"/>
      <c r="C26" s="1565" t="n"/>
      <c r="D26" s="1566">
        <f>F20</f>
        <v/>
      </c>
      <c r="E26" s="1565" t="n"/>
      <c r="F26" s="1569" t="inlineStr">
        <is>
          <t>Year 5 operating profit used as EBITDA proxy</t>
        </is>
      </c>
      <c r="G26" s="1485" t="n"/>
      <c r="H26" s="1565" t="n"/>
    </row>
    <row r="27" ht="21.75" customHeight="1" s="1411">
      <c r="A27" s="448" t="inlineStr">
        <is>
          <t>Exit Valuation Multiple</t>
        </is>
      </c>
      <c r="B27" s="1485" t="n"/>
      <c r="C27" s="1565" t="n"/>
      <c r="D27" s="1571">
        <f>$B$48</f>
        <v/>
      </c>
      <c r="E27" s="1565" t="n"/>
      <c r="F27" s="452" t="inlineStr">
        <is>
          <t>4× EBITDA for Year 5 exit — normalised going concern multiple. Entry multiple 3.5× (distressed). Exit at 4× reflects stabilised trading.</t>
        </is>
      </c>
      <c r="G27" s="1485" t="n"/>
      <c r="H27" s="1565" t="n"/>
    </row>
    <row r="28" ht="21.75" customHeight="1" s="1411">
      <c r="A28" s="448" t="inlineStr">
        <is>
          <t>Year 5 Business Valuation</t>
        </is>
      </c>
      <c r="B28" s="1485" t="n"/>
      <c r="C28" s="1565" t="n"/>
      <c r="D28" s="1566">
        <f>ROUND(F20*$B$48,2)</f>
        <v/>
      </c>
      <c r="E28" s="1565" t="n"/>
      <c r="F28" s="1569" t="inlineStr">
        <is>
          <t>EBITDA × multiple = total business sale value</t>
        </is>
      </c>
      <c r="G28" s="1485" t="n"/>
      <c r="H28" s="1565" t="n"/>
    </row>
    <row r="29" ht="21.75" customHeight="1" s="1411">
      <c r="A29" s="448" t="inlineStr">
        <is>
          <t>Investor Exit Proceeds (equity share)</t>
        </is>
      </c>
      <c r="B29" s="1485" t="n"/>
      <c r="C29" s="1565" t="n"/>
      <c r="D29" s="1572">
        <f>ROUND(F20*$B$48*'Investment Valuation 1'!C19,2)</f>
        <v/>
      </c>
      <c r="E29" s="1565" t="n"/>
      <c r="F29" s="1569" t="inlineStr">
        <is>
          <t>Business value × investor equity %</t>
        </is>
      </c>
      <c r="G29" s="1485" t="n"/>
      <c r="H29" s="1565" t="n"/>
    </row>
    <row r="30" ht="30" customHeight="1" s="1411">
      <c r="A30" s="448" t="inlineStr">
        <is>
          <t>Total Cash Returned (dividends + exit)</t>
        </is>
      </c>
      <c r="B30" s="1485" t="n"/>
      <c r="C30" s="1565" t="n"/>
      <c r="D30" s="1572">
        <f>F22+ROUND(F20*$B$48*'Investment Valuation 1'!C19,2)</f>
        <v/>
      </c>
      <c r="E30" s="1565" t="n"/>
      <c r="F30" s="1569" t="inlineStr">
        <is>
          <t>5 years of profit shares + exit proceeds</t>
        </is>
      </c>
      <c r="G30" s="1485" t="n"/>
      <c r="H30" s="1565" t="n"/>
    </row>
    <row r="31" ht="21.75" customHeight="1" s="1411">
      <c r="A31" s="448" t="inlineStr">
        <is>
          <t>Multiple of Money (MoM)</t>
        </is>
      </c>
      <c r="B31" s="449" t="n"/>
      <c r="C31" s="450" t="n"/>
      <c r="D31" s="465">
        <f>ROUND((F22+ROUND(F20*$B$48*'Investment Valuation 1'!C19,2))/'Investment Valuation 1'!C12,2)</f>
        <v/>
      </c>
      <c r="E31" s="450" t="n"/>
      <c r="F31" s="452" t="inlineStr">
        <is>
          <t>Total returned ÷ £79,000 invested. Target: positive cash-on-cash from Year 1.</t>
        </is>
      </c>
      <c r="G31" s="449" t="n"/>
      <c r="H31" s="450" t="n"/>
    </row>
    <row r="32" ht="27.75" customHeight="1" s="1411">
      <c r="A32" s="6" t="n"/>
    </row>
    <row r="33" ht="30" customHeight="1" s="1411">
      <c r="A33" s="704" t="inlineStr">
        <is>
          <t>IRR CALCULATION  —  Internal Rate of Return</t>
        </is>
      </c>
    </row>
    <row r="34" ht="21.75" customHeight="1" s="1411">
      <c r="A34" s="467" t="inlineStr">
        <is>
          <t>Cash flows: Year 0 = -£79,000 (investment). Years 1-4 = investor profit share (50% pro-rata). Year 5 = profit share + exit proceeds at exit multiple.</t>
        </is>
      </c>
      <c r="B34" s="468">
        <f>-'Investment Valuation 1'!C12</f>
        <v/>
      </c>
      <c r="C34" s="468">
        <f>B22</f>
        <v/>
      </c>
      <c r="D34" s="468">
        <f>C22</f>
        <v/>
      </c>
      <c r="E34" s="468">
        <f>D22</f>
        <v/>
      </c>
      <c r="F34" s="468">
        <f>E22+ROUND(F20*$B$48*'Investment Valuation 1'!C19,2)</f>
        <v/>
      </c>
      <c r="G34" s="6" t="n"/>
      <c r="H34" s="6" t="n"/>
    </row>
    <row r="35" ht="30" customHeight="1" s="1411">
      <c r="A35" s="1573" t="inlineStr">
        <is>
          <t>Cash Flows for IRR</t>
        </is>
      </c>
      <c r="B35" s="1485" t="n"/>
      <c r="C35" s="1565" t="n"/>
      <c r="D35" s="458">
        <f>D21</f>
        <v/>
      </c>
      <c r="E35" s="1565" t="n"/>
      <c r="F35" s="1574">
        <f>F21+ROUND(F19*$B$47*'Investment Valuation 1'!C19,2)</f>
        <v/>
      </c>
      <c r="G35" s="1485" t="n"/>
      <c r="H35" s="1565" t="n"/>
    </row>
    <row r="36" ht="21.75" customHeight="1" s="1411">
      <c r="A36" s="472" t="inlineStr">
        <is>
          <t>INTERNAL RATE OF RETURN (IRR)</t>
        </is>
      </c>
      <c r="B36" s="449" t="n"/>
      <c r="C36" s="450" t="n"/>
      <c r="D36" s="473">
        <f>IRR(B34:F34)</f>
        <v/>
      </c>
      <c r="E36" s="450" t="n"/>
      <c r="F36" s="461" t="inlineStr">
        <is>
          <t>IRR of ~49% reflects high Year 1 returns and strong exit value. Hospitality sector IRR benchmark: 25-40%. This model comfortably exceeds it.</t>
        </is>
      </c>
      <c r="G36" s="449" t="n"/>
      <c r="H36" s="450" t="n"/>
    </row>
    <row r="37" ht="21.75" customHeight="1" s="1411">
      <c r="A37" s="6" t="n"/>
      <c r="B37" s="6" t="n"/>
      <c r="C37" s="6" t="n"/>
      <c r="D37" s="6" t="n"/>
      <c r="E37" s="6" t="n"/>
      <c r="F37" s="6" t="n"/>
      <c r="G37" s="6" t="n"/>
      <c r="H37" s="6" t="n"/>
    </row>
    <row r="38" ht="21.75" customHeight="1" s="1411">
      <c r="A38" s="6" t="n"/>
      <c r="B38" s="6" t="n"/>
      <c r="C38" s="6" t="n"/>
      <c r="D38" s="6" t="n"/>
      <c r="E38" s="6" t="n"/>
      <c r="F38" s="6" t="n"/>
      <c r="G38" s="6" t="n"/>
      <c r="H38" s="6" t="n"/>
    </row>
    <row r="39" ht="27.75" customHeight="1" s="1411">
      <c r="A39" s="6" t="n"/>
      <c r="B39" s="6" t="n"/>
      <c r="C39" s="6" t="n"/>
      <c r="D39" s="6" t="n"/>
      <c r="E39" s="6" t="n"/>
      <c r="F39" s="6" t="n"/>
      <c r="G39" s="6" t="n"/>
      <c r="H39" s="6" t="n"/>
    </row>
    <row r="40" ht="27.75" customHeight="1" s="1411">
      <c r="A40" s="6" t="n"/>
      <c r="B40" s="6" t="n"/>
      <c r="C40" s="6" t="n"/>
      <c r="D40" s="6" t="n"/>
      <c r="E40" s="6" t="n"/>
      <c r="F40" s="6" t="n"/>
      <c r="G40" s="6" t="n"/>
      <c r="H40" s="6" t="n"/>
    </row>
    <row r="41" ht="21.75" customHeight="1" s="1411">
      <c r="A41" s="6" t="n"/>
      <c r="B41" s="6" t="n"/>
      <c r="C41" s="6" t="n"/>
      <c r="D41" s="6" t="n"/>
      <c r="E41" s="6" t="n"/>
      <c r="F41" s="6" t="n"/>
      <c r="G41" s="6" t="n"/>
      <c r="H41" s="6" t="n"/>
    </row>
    <row r="42" ht="21.75" customHeight="1" s="1411">
      <c r="A42" s="6" t="n"/>
      <c r="B42" s="6" t="n"/>
      <c r="C42" s="6" t="n"/>
      <c r="D42" s="6" t="n"/>
      <c r="E42" s="6" t="n"/>
      <c r="F42" s="6" t="n"/>
      <c r="G42" s="6" t="n"/>
      <c r="H42" s="6" t="n"/>
    </row>
    <row r="43" ht="21.75" customHeight="1" s="1411">
      <c r="A43" s="6" t="n"/>
      <c r="B43" s="6" t="n"/>
      <c r="C43" s="6" t="n"/>
      <c r="D43" s="6" t="n"/>
      <c r="E43" s="6" t="n"/>
      <c r="F43" s="6" t="n"/>
      <c r="G43" s="6" t="n"/>
      <c r="H43" s="6" t="n"/>
    </row>
    <row r="44" ht="21.75" customHeight="1" s="1411">
      <c r="A44" s="6" t="n"/>
      <c r="B44" s="6" t="n"/>
      <c r="C44" s="6" t="n"/>
      <c r="D44" s="6" t="n"/>
      <c r="E44" s="6" t="n"/>
      <c r="F44" s="6" t="n"/>
      <c r="G44" s="6" t="n"/>
      <c r="H44" s="6" t="n"/>
    </row>
    <row r="45" ht="30" customHeight="1" s="1411">
      <c r="A45" s="6" t="n"/>
    </row>
    <row r="46" ht="24" customHeight="1" s="1411">
      <c r="A46" s="270" t="inlineStr">
        <is>
          <t>SECTION D  —  PROJECTION ASSUMPTIONS  (Edit these cells to update the model)</t>
        </is>
      </c>
      <c r="B46" s="6" t="n"/>
      <c r="C46" s="6" t="n"/>
    </row>
    <row r="47" ht="24" customHeight="1" s="1411">
      <c r="A47" s="474" t="inlineStr">
        <is>
          <t>Annual Revenue Growth Rate (Years 2-5)</t>
        </is>
      </c>
      <c r="B47" s="475" t="n">
        <v>0.075</v>
      </c>
      <c r="C47" s="481" t="inlineStr">
        <is>
          <t>Conservative: 7.5% pa. Edit to test different scenarios.</t>
        </is>
      </c>
    </row>
    <row r="48" ht="24" customHeight="1" s="1411">
      <c r="A48" s="474" t="inlineStr">
        <is>
          <t>Exit EBITDA Multiple (Year 5)</t>
        </is>
      </c>
      <c r="B48" s="477" t="n">
        <v>4</v>
      </c>
      <c r="C48" s="481" t="inlineStr">
        <is>
          <t>4× EBITDA — Year 5 exit assumption (normalised). Entry: 3.5× (distressed). Range: 3× distressed to 5–6× premium.</t>
        </is>
      </c>
    </row>
    <row r="49" ht="24" customHeight="1" s="1411">
      <c r="A49" s="474" t="inlineStr">
        <is>
          <t>Year 1 Base Profit (from BCF)</t>
        </is>
      </c>
      <c r="B49" s="478">
        <f>'Base Case Forecast'!N15</f>
        <v/>
      </c>
      <c r="C49" s="481" t="inlineStr">
        <is>
          <t>Links live to Base Case Forecast — do not edit.</t>
        </is>
      </c>
    </row>
    <row r="50" ht="24" customHeight="1" s="1411">
      <c r="A50" s="474" t="inlineStr">
        <is>
          <t>Investor Equity (from valuation)</t>
        </is>
      </c>
      <c r="B50" s="479">
        <f>'Investment Valuation 1'!C19</f>
        <v/>
      </c>
      <c r="C50" s="481" t="inlineStr">
        <is>
          <t>Links live to Investment Valuation — do not edit.</t>
        </is>
      </c>
    </row>
    <row r="51" ht="21.75" customHeight="1" s="1411">
      <c r="A51" s="474" t="inlineStr">
        <is>
          <t>Investment Amount</t>
        </is>
      </c>
      <c r="B51" s="480">
        <f>'Investment Valuation 1'!C12</f>
        <v/>
      </c>
      <c r="C51" s="481" t="inlineStr">
        <is>
          <t>Links live to Investment Valuation — do not edit.</t>
        </is>
      </c>
      <c r="D51" s="6" t="n"/>
      <c r="E51" s="6" t="n"/>
      <c r="F51" s="6" t="n"/>
      <c r="G51" s="6" t="n"/>
      <c r="H51" s="6" t="n"/>
    </row>
    <row r="52" ht="7.5" customHeight="1" s="1411">
      <c r="A52" s="6" t="n"/>
      <c r="B52" s="6" t="n"/>
      <c r="C52" s="6" t="n"/>
      <c r="D52" s="6" t="n"/>
      <c r="E52" s="6" t="n"/>
      <c r="F52" s="6" t="n"/>
      <c r="G52" s="6" t="n"/>
      <c r="H52" s="6" t="n"/>
    </row>
    <row r="53" ht="42" customHeight="1" s="1411">
      <c r="A53" s="1541" t="inlineStr">
        <is>
          <t xml:space="preserve">  📋  SHARE CLASS NOTE:  At £79,000 investment (50% equity), the investor holds A Shares (full voting). A/B threshold is £7,900 (5% of post-money). Below £7,900 → B Shares (economic only).</t>
        </is>
      </c>
      <c r="B53" s="1425" t="n"/>
      <c r="C53" s="1426" t="n"/>
      <c r="D53" s="6" t="n"/>
      <c r="E53" s="6" t="n"/>
      <c r="F53" s="6" t="n"/>
      <c r="G53" s="6" t="n"/>
      <c r="H53" s="6" t="n"/>
    </row>
    <row r="54" ht="21.75" customHeight="1" s="1411">
      <c r="A54" s="6" t="n"/>
      <c r="B54" s="6" t="n"/>
      <c r="C54" s="6" t="n"/>
      <c r="D54" s="6" t="n"/>
      <c r="E54" s="6" t="n"/>
      <c r="F54" s="6" t="n"/>
      <c r="G54" s="6" t="n"/>
      <c r="H54" s="6" t="n"/>
    </row>
    <row r="55" ht="15.75" customHeight="1" s="1411">
      <c r="A55" s="6" t="n"/>
      <c r="B55" s="6" t="n"/>
      <c r="C55" s="6" t="n"/>
      <c r="D55" s="6" t="n"/>
      <c r="E55" s="6" t="n"/>
      <c r="F55" s="6" t="n"/>
      <c r="G55" s="6" t="n"/>
      <c r="H55" s="6" t="n"/>
    </row>
    <row r="56" ht="15.75" customHeight="1" s="1411">
      <c r="A56" s="6" t="n"/>
      <c r="B56" s="6" t="n"/>
      <c r="C56" s="6" t="n"/>
      <c r="D56" s="6" t="n"/>
      <c r="E56" s="6" t="n"/>
      <c r="F56" s="6" t="n"/>
      <c r="G56" s="6" t="n"/>
      <c r="H56" s="6" t="n"/>
    </row>
    <row r="57" ht="15.75" customHeight="1" s="1411">
      <c r="A57" s="6" t="n"/>
      <c r="B57" s="6" t="n"/>
      <c r="C57" s="6" t="n"/>
      <c r="D57" s="6" t="n"/>
      <c r="E57" s="6" t="n"/>
      <c r="F57" s="6" t="n"/>
      <c r="G57" s="6" t="n"/>
      <c r="H57" s="6" t="n"/>
    </row>
    <row r="58" ht="15.75" customHeight="1" s="1411">
      <c r="A58" s="6" t="n"/>
      <c r="B58" s="6" t="n"/>
      <c r="C58" s="6" t="n"/>
      <c r="D58" s="6" t="n"/>
      <c r="E58" s="6" t="n"/>
      <c r="F58" s="6" t="n"/>
      <c r="G58" s="6" t="n"/>
      <c r="H58" s="6" t="n"/>
    </row>
    <row r="59" ht="15.75" customHeight="1" s="1411">
      <c r="A59" s="6" t="n"/>
      <c r="B59" s="6" t="n"/>
      <c r="C59" s="6" t="n"/>
      <c r="D59" s="6" t="n"/>
      <c r="E59" s="6" t="n"/>
      <c r="F59" s="6" t="n"/>
      <c r="G59" s="6" t="n"/>
      <c r="H59" s="6" t="n"/>
    </row>
    <row r="60" ht="15.75" customHeight="1" s="1411">
      <c r="A60" s="6" t="n"/>
      <c r="B60" s="6" t="n"/>
      <c r="C60" s="6" t="n"/>
      <c r="D60" s="6" t="n"/>
      <c r="E60" s="6" t="n"/>
      <c r="F60" s="6" t="n"/>
      <c r="G60" s="6" t="n"/>
      <c r="H60" s="6" t="n"/>
    </row>
    <row r="61" ht="15.75" customHeight="1" s="1411">
      <c r="A61" s="6" t="n"/>
      <c r="B61" s="6" t="n"/>
      <c r="C61" s="6" t="n"/>
      <c r="D61" s="6" t="n"/>
      <c r="E61" s="6" t="n"/>
      <c r="F61" s="6" t="n"/>
      <c r="G61" s="6" t="n"/>
      <c r="H61" s="6" t="n"/>
    </row>
    <row r="62" ht="15.75" customHeight="1" s="1411">
      <c r="A62" s="6" t="n"/>
      <c r="B62" s="6" t="n"/>
      <c r="C62" s="6" t="n"/>
      <c r="D62" s="6" t="n"/>
      <c r="E62" s="6" t="n"/>
      <c r="F62" s="6" t="n"/>
      <c r="G62" s="6" t="n"/>
      <c r="H62" s="6" t="n"/>
    </row>
    <row r="63" ht="15.75" customHeight="1" s="1411">
      <c r="A63" s="6" t="n"/>
      <c r="B63" s="6" t="n"/>
      <c r="C63" s="6" t="n"/>
      <c r="D63" s="6" t="n"/>
      <c r="E63" s="6" t="n"/>
      <c r="F63" s="6" t="n"/>
      <c r="G63" s="6" t="n"/>
      <c r="H63" s="6" t="n"/>
    </row>
    <row r="64" ht="15.75" customHeight="1" s="1411">
      <c r="A64" s="6" t="n"/>
      <c r="B64" s="6" t="n"/>
      <c r="C64" s="6" t="n"/>
      <c r="D64" s="6" t="n"/>
      <c r="E64" s="6" t="n"/>
      <c r="F64" s="6" t="n"/>
      <c r="G64" s="6" t="n"/>
      <c r="H64" s="6" t="n"/>
    </row>
    <row r="65" ht="15.75" customHeight="1" s="1411">
      <c r="A65" s="6" t="n"/>
      <c r="B65" s="6" t="n"/>
      <c r="C65" s="6" t="n"/>
      <c r="D65" s="6" t="n"/>
      <c r="E65" s="6" t="n"/>
      <c r="F65" s="6" t="n"/>
      <c r="G65" s="6" t="n"/>
      <c r="H65" s="6" t="n"/>
    </row>
    <row r="66" ht="15.75" customHeight="1" s="1411">
      <c r="A66" s="6" t="n"/>
      <c r="B66" s="6" t="n"/>
      <c r="C66" s="6" t="n"/>
      <c r="D66" s="6" t="n"/>
      <c r="E66" s="6" t="n"/>
      <c r="F66" s="6" t="n"/>
      <c r="G66" s="6" t="n"/>
      <c r="H66" s="6" t="n"/>
    </row>
    <row r="67" ht="15.75" customHeight="1" s="1411">
      <c r="A67" s="6" t="n"/>
      <c r="B67" s="6" t="n"/>
      <c r="C67" s="6" t="n"/>
      <c r="D67" s="6" t="n"/>
      <c r="E67" s="6" t="n"/>
      <c r="F67" s="6" t="n"/>
      <c r="G67" s="6" t="n"/>
      <c r="H67" s="6" t="n"/>
    </row>
    <row r="68" ht="15.75" customHeight="1" s="1411">
      <c r="A68" s="6" t="n"/>
      <c r="B68" s="6" t="n"/>
      <c r="C68" s="6" t="n"/>
      <c r="D68" s="6" t="n"/>
      <c r="E68" s="6" t="n"/>
      <c r="F68" s="6" t="n"/>
      <c r="G68" s="6" t="n"/>
      <c r="H68" s="6" t="n"/>
    </row>
    <row r="69" ht="15.75" customHeight="1" s="1411">
      <c r="A69" s="6" t="n"/>
      <c r="B69" s="6" t="n"/>
      <c r="C69" s="6" t="n"/>
      <c r="D69" s="6" t="n"/>
      <c r="E69" s="6" t="n"/>
      <c r="F69" s="6" t="n"/>
      <c r="G69" s="6" t="n"/>
      <c r="H69" s="6" t="n"/>
    </row>
    <row r="70" ht="15.75" customHeight="1" s="1411">
      <c r="A70" s="6" t="n"/>
      <c r="B70" s="6" t="n"/>
      <c r="C70" s="6" t="n"/>
      <c r="D70" s="6" t="n"/>
      <c r="E70" s="6" t="n"/>
      <c r="F70" s="6" t="n"/>
      <c r="G70" s="6" t="n"/>
      <c r="H70" s="6" t="n"/>
    </row>
    <row r="71" ht="15.75" customHeight="1" s="1411">
      <c r="A71" s="6" t="n"/>
      <c r="B71" s="6" t="n"/>
      <c r="C71" s="6" t="n"/>
      <c r="D71" s="6" t="n"/>
      <c r="E71" s="6" t="n"/>
      <c r="F71" s="6" t="n"/>
      <c r="G71" s="6" t="n"/>
      <c r="H71" s="6" t="n"/>
    </row>
    <row r="72" ht="15.75" customHeight="1" s="1411">
      <c r="A72" s="6" t="n"/>
      <c r="B72" s="6" t="n"/>
      <c r="C72" s="6" t="n"/>
      <c r="D72" s="6" t="n"/>
      <c r="E72" s="6" t="n"/>
      <c r="F72" s="6" t="n"/>
      <c r="G72" s="6" t="n"/>
      <c r="H72" s="6" t="n"/>
    </row>
    <row r="73" ht="15.75" customHeight="1" s="1411">
      <c r="A73" s="6" t="n"/>
      <c r="B73" s="6" t="n"/>
      <c r="C73" s="6" t="n"/>
      <c r="D73" s="6" t="n"/>
      <c r="E73" s="6" t="n"/>
      <c r="F73" s="6" t="n"/>
      <c r="G73" s="6" t="n"/>
      <c r="H73" s="6" t="n"/>
    </row>
    <row r="74" ht="15.75" customHeight="1" s="1411">
      <c r="A74" s="6" t="n"/>
      <c r="B74" s="6" t="n"/>
      <c r="C74" s="6" t="n"/>
      <c r="D74" s="6" t="n"/>
      <c r="E74" s="6" t="n"/>
      <c r="F74" s="6" t="n"/>
      <c r="G74" s="6" t="n"/>
      <c r="H74" s="6" t="n"/>
    </row>
    <row r="75" ht="15.75" customHeight="1" s="1411">
      <c r="A75" s="6" t="n"/>
      <c r="B75" s="6" t="n"/>
      <c r="C75" s="6" t="n"/>
      <c r="D75" s="6" t="n"/>
      <c r="E75" s="6" t="n"/>
      <c r="F75" s="6" t="n"/>
      <c r="G75" s="6" t="n"/>
      <c r="H75" s="6" t="n"/>
    </row>
    <row r="76" ht="15.75" customHeight="1" s="1411">
      <c r="A76" s="6" t="n"/>
      <c r="B76" s="6" t="n"/>
      <c r="C76" s="6" t="n"/>
      <c r="D76" s="6" t="n"/>
      <c r="E76" s="6" t="n"/>
      <c r="F76" s="6" t="n"/>
      <c r="G76" s="6" t="n"/>
      <c r="H76" s="6" t="n"/>
    </row>
    <row r="77" ht="15.75" customHeight="1" s="1411">
      <c r="A77" s="6" t="n"/>
      <c r="B77" s="6" t="n"/>
      <c r="C77" s="6" t="n"/>
      <c r="D77" s="6" t="n"/>
      <c r="E77" s="6" t="n"/>
      <c r="F77" s="6" t="n"/>
      <c r="G77" s="6" t="n"/>
      <c r="H77" s="6" t="n"/>
    </row>
    <row r="78" ht="15.75" customHeight="1" s="1411">
      <c r="A78" s="6" t="n"/>
      <c r="B78" s="6" t="n"/>
      <c r="C78" s="6" t="n"/>
      <c r="D78" s="6" t="n"/>
      <c r="E78" s="6" t="n"/>
      <c r="F78" s="6" t="n"/>
      <c r="G78" s="6" t="n"/>
      <c r="H78" s="6" t="n"/>
    </row>
    <row r="79" ht="15.75" customHeight="1" s="1411">
      <c r="A79" s="6" t="n"/>
      <c r="B79" s="6" t="n"/>
      <c r="C79" s="6" t="n"/>
      <c r="D79" s="6" t="n"/>
      <c r="E79" s="6" t="n"/>
      <c r="F79" s="6" t="n"/>
      <c r="G79" s="6" t="n"/>
      <c r="H79" s="6" t="n"/>
    </row>
    <row r="80" ht="15.75" customHeight="1" s="1411">
      <c r="A80" s="6" t="n"/>
      <c r="B80" s="6" t="n"/>
      <c r="C80" s="6" t="n"/>
      <c r="D80" s="6" t="n"/>
      <c r="E80" s="6" t="n"/>
      <c r="F80" s="6" t="n"/>
      <c r="G80" s="6" t="n"/>
      <c r="H80" s="6" t="n"/>
    </row>
    <row r="81" ht="15.75" customHeight="1" s="1411">
      <c r="A81" s="6" t="n"/>
      <c r="B81" s="6" t="n"/>
      <c r="C81" s="6" t="n"/>
      <c r="D81" s="6" t="n"/>
      <c r="E81" s="6" t="n"/>
      <c r="F81" s="6" t="n"/>
      <c r="G81" s="6" t="n"/>
      <c r="H81" s="6" t="n"/>
    </row>
    <row r="82" ht="15.75" customHeight="1" s="1411">
      <c r="A82" s="6" t="n"/>
      <c r="B82" s="6" t="n"/>
      <c r="C82" s="6" t="n"/>
      <c r="D82" s="6" t="n"/>
      <c r="E82" s="6" t="n"/>
      <c r="F82" s="6" t="n"/>
      <c r="G82" s="6" t="n"/>
      <c r="H82" s="6" t="n"/>
    </row>
    <row r="83" ht="15.75" customHeight="1" s="1411">
      <c r="A83" s="6" t="n"/>
      <c r="B83" s="6" t="n"/>
      <c r="C83" s="6" t="n"/>
      <c r="D83" s="6" t="n"/>
      <c r="E83" s="6" t="n"/>
      <c r="F83" s="6" t="n"/>
      <c r="G83" s="6" t="n"/>
      <c r="H83" s="6" t="n"/>
    </row>
    <row r="84" ht="15.75" customHeight="1" s="1411">
      <c r="A84" s="6" t="n"/>
      <c r="B84" s="6" t="n"/>
      <c r="C84" s="6" t="n"/>
      <c r="D84" s="6" t="n"/>
      <c r="E84" s="6" t="n"/>
      <c r="F84" s="6" t="n"/>
      <c r="G84" s="6" t="n"/>
      <c r="H84" s="6" t="n"/>
    </row>
    <row r="85" ht="15.75" customHeight="1" s="1411">
      <c r="A85" s="6" t="n"/>
      <c r="B85" s="6" t="n"/>
      <c r="C85" s="6" t="n"/>
      <c r="D85" s="6" t="n"/>
      <c r="E85" s="6" t="n"/>
      <c r="F85" s="6" t="n"/>
      <c r="G85" s="6" t="n"/>
      <c r="H85" s="6" t="n"/>
    </row>
    <row r="86" ht="15.75" customHeight="1" s="1411">
      <c r="A86" s="6" t="n"/>
      <c r="B86" s="6" t="n"/>
      <c r="C86" s="6" t="n"/>
      <c r="D86" s="6" t="n"/>
      <c r="E86" s="6" t="n"/>
      <c r="F86" s="6" t="n"/>
      <c r="G86" s="6" t="n"/>
      <c r="H86" s="6" t="n"/>
    </row>
    <row r="87" ht="15.75" customHeight="1" s="1411">
      <c r="A87" s="6" t="n"/>
      <c r="B87" s="6" t="n"/>
      <c r="C87" s="6" t="n"/>
      <c r="D87" s="6" t="n"/>
      <c r="E87" s="6" t="n"/>
      <c r="F87" s="6" t="n"/>
      <c r="G87" s="6" t="n"/>
      <c r="H87" s="6" t="n"/>
    </row>
    <row r="88" ht="15.75" customHeight="1" s="1411">
      <c r="A88" s="6" t="n"/>
      <c r="B88" s="6" t="n"/>
      <c r="C88" s="6" t="n"/>
      <c r="D88" s="6" t="n"/>
      <c r="E88" s="6" t="n"/>
      <c r="F88" s="6" t="n"/>
      <c r="G88" s="6" t="n"/>
      <c r="H88" s="6" t="n"/>
    </row>
    <row r="89" ht="15.75" customHeight="1" s="1411">
      <c r="A89" s="6" t="n"/>
      <c r="B89" s="6" t="n"/>
      <c r="C89" s="6" t="n"/>
      <c r="D89" s="6" t="n"/>
      <c r="E89" s="6" t="n"/>
      <c r="F89" s="6" t="n"/>
      <c r="G89" s="6" t="n"/>
      <c r="H89" s="6" t="n"/>
    </row>
    <row r="90" ht="15.75" customHeight="1" s="1411">
      <c r="A90" s="6" t="n"/>
      <c r="B90" s="6" t="n"/>
      <c r="C90" s="6" t="n"/>
      <c r="D90" s="6" t="n"/>
      <c r="E90" s="6" t="n"/>
      <c r="F90" s="6" t="n"/>
      <c r="G90" s="6" t="n"/>
      <c r="H90" s="6" t="n"/>
    </row>
    <row r="91" ht="15.75" customHeight="1" s="1411">
      <c r="A91" s="6" t="n"/>
      <c r="B91" s="6" t="n"/>
      <c r="C91" s="6" t="n"/>
      <c r="D91" s="6" t="n"/>
      <c r="E91" s="6" t="n"/>
      <c r="F91" s="6" t="n"/>
      <c r="G91" s="6" t="n"/>
      <c r="H91" s="6" t="n"/>
    </row>
    <row r="92" ht="15.75" customHeight="1" s="1411">
      <c r="A92" s="6" t="n"/>
      <c r="B92" s="6" t="n"/>
      <c r="C92" s="6" t="n"/>
      <c r="D92" s="6" t="n"/>
      <c r="E92" s="6" t="n"/>
      <c r="F92" s="6" t="n"/>
      <c r="G92" s="6" t="n"/>
      <c r="H92" s="6" t="n"/>
    </row>
    <row r="93" ht="15.75" customHeight="1" s="1411">
      <c r="A93" s="6" t="n"/>
      <c r="B93" s="6" t="n"/>
      <c r="C93" s="6" t="n"/>
      <c r="D93" s="6" t="n"/>
      <c r="E93" s="6" t="n"/>
      <c r="F93" s="6" t="n"/>
      <c r="G93" s="6" t="n"/>
      <c r="H93" s="6" t="n"/>
    </row>
    <row r="94" ht="15.75" customHeight="1" s="1411">
      <c r="A94" s="6" t="n"/>
      <c r="B94" s="6" t="n"/>
      <c r="C94" s="6" t="n"/>
      <c r="D94" s="6" t="n"/>
      <c r="E94" s="6" t="n"/>
      <c r="F94" s="6" t="n"/>
      <c r="G94" s="6" t="n"/>
      <c r="H94" s="6" t="n"/>
    </row>
    <row r="95" ht="15.75" customHeight="1" s="1411">
      <c r="A95" s="6" t="n"/>
      <c r="B95" s="6" t="n"/>
      <c r="C95" s="6" t="n"/>
      <c r="D95" s="6" t="n"/>
      <c r="E95" s="6" t="n"/>
      <c r="F95" s="6" t="n"/>
      <c r="G95" s="6" t="n"/>
      <c r="H95" s="6" t="n"/>
    </row>
    <row r="96" ht="15.75" customHeight="1" s="1411">
      <c r="A96" s="6" t="n"/>
      <c r="B96" s="6" t="n"/>
      <c r="C96" s="6" t="n"/>
      <c r="D96" s="6" t="n"/>
      <c r="E96" s="6" t="n"/>
      <c r="F96" s="6" t="n"/>
      <c r="G96" s="6" t="n"/>
      <c r="H96" s="6" t="n"/>
    </row>
    <row r="97" ht="15.75" customHeight="1" s="1411">
      <c r="A97" s="6" t="n"/>
      <c r="B97" s="6" t="n"/>
      <c r="C97" s="6" t="n"/>
      <c r="D97" s="6" t="n"/>
      <c r="E97" s="6" t="n"/>
      <c r="F97" s="6" t="n"/>
      <c r="G97" s="6" t="n"/>
      <c r="H97" s="6" t="n"/>
    </row>
    <row r="98" ht="15.75" customHeight="1" s="1411">
      <c r="A98" s="6" t="n"/>
      <c r="B98" s="6" t="n"/>
      <c r="C98" s="6" t="n"/>
      <c r="D98" s="6" t="n"/>
      <c r="E98" s="6" t="n"/>
      <c r="F98" s="6" t="n"/>
      <c r="G98" s="6" t="n"/>
      <c r="H98" s="6" t="n"/>
    </row>
    <row r="99" ht="15.75" customHeight="1" s="1411">
      <c r="A99" s="6" t="n"/>
      <c r="B99" s="6" t="n"/>
      <c r="C99" s="6" t="n"/>
      <c r="D99" s="6" t="n"/>
      <c r="E99" s="6" t="n"/>
      <c r="F99" s="6" t="n"/>
      <c r="G99" s="6" t="n"/>
      <c r="H99" s="6" t="n"/>
    </row>
    <row r="100" ht="15.75" customHeight="1" s="1411">
      <c r="A100" s="6" t="n"/>
      <c r="B100" s="6" t="n"/>
      <c r="C100" s="6" t="n"/>
      <c r="D100" s="6" t="n"/>
      <c r="E100" s="6" t="n"/>
      <c r="F100" s="6" t="n"/>
      <c r="G100" s="6" t="n"/>
      <c r="H100" s="6" t="n"/>
    </row>
    <row r="101" ht="15.75" customHeight="1" s="1411">
      <c r="A101" s="6" t="n"/>
      <c r="B101" s="6" t="n"/>
      <c r="C101" s="6" t="n"/>
      <c r="D101" s="6" t="n"/>
      <c r="E101" s="6" t="n"/>
      <c r="F101" s="6" t="n"/>
      <c r="G101" s="6" t="n"/>
      <c r="H101" s="6" t="n"/>
    </row>
    <row r="102" ht="15.75" customHeight="1" s="1411">
      <c r="A102" s="6" t="n"/>
      <c r="B102" s="6" t="n"/>
      <c r="C102" s="6" t="n"/>
      <c r="D102" s="6" t="n"/>
      <c r="E102" s="6" t="n"/>
      <c r="F102" s="6" t="n"/>
      <c r="G102" s="6" t="n"/>
      <c r="H102" s="6" t="n"/>
    </row>
    <row r="103" ht="15.75" customHeight="1" s="1411">
      <c r="A103" s="6" t="n"/>
      <c r="B103" s="6" t="n"/>
      <c r="C103" s="6" t="n"/>
      <c r="D103" s="6" t="n"/>
      <c r="E103" s="6" t="n"/>
      <c r="F103" s="6" t="n"/>
      <c r="G103" s="6" t="n"/>
      <c r="H103" s="6" t="n"/>
    </row>
    <row r="104" ht="15.75" customHeight="1" s="1411">
      <c r="A104" s="6" t="n"/>
      <c r="B104" s="6" t="n"/>
      <c r="C104" s="6" t="n"/>
      <c r="D104" s="6" t="n"/>
      <c r="E104" s="6" t="n"/>
      <c r="F104" s="6" t="n"/>
      <c r="G104" s="6" t="n"/>
      <c r="H104" s="6" t="n"/>
    </row>
    <row r="105" ht="15.75" customHeight="1" s="1411">
      <c r="A105" s="6" t="n"/>
      <c r="B105" s="6" t="n"/>
      <c r="C105" s="6" t="n"/>
      <c r="D105" s="6" t="n"/>
      <c r="E105" s="6" t="n"/>
      <c r="F105" s="6" t="n"/>
      <c r="G105" s="6" t="n"/>
      <c r="H105" s="6" t="n"/>
    </row>
    <row r="106" ht="15.75" customHeight="1" s="1411">
      <c r="A106" s="6" t="n"/>
      <c r="B106" s="6" t="n"/>
      <c r="C106" s="6" t="n"/>
      <c r="D106" s="6" t="n"/>
      <c r="E106" s="6" t="n"/>
      <c r="F106" s="6" t="n"/>
      <c r="G106" s="6" t="n"/>
      <c r="H106" s="6" t="n"/>
    </row>
    <row r="107" ht="15.75" customHeight="1" s="1411">
      <c r="A107" s="6" t="n"/>
      <c r="B107" s="6" t="n"/>
      <c r="C107" s="6" t="n"/>
      <c r="D107" s="6" t="n"/>
      <c r="E107" s="6" t="n"/>
      <c r="F107" s="6" t="n"/>
      <c r="G107" s="6" t="n"/>
      <c r="H107" s="6" t="n"/>
    </row>
    <row r="108" ht="15.75" customHeight="1" s="1411">
      <c r="A108" s="6" t="n"/>
      <c r="B108" s="6" t="n"/>
      <c r="C108" s="6" t="n"/>
      <c r="D108" s="6" t="n"/>
      <c r="E108" s="6" t="n"/>
      <c r="F108" s="6" t="n"/>
      <c r="G108" s="6" t="n"/>
      <c r="H108" s="6" t="n"/>
    </row>
    <row r="109" ht="15.75" customHeight="1" s="1411">
      <c r="A109" s="6" t="n"/>
      <c r="B109" s="6" t="n"/>
      <c r="C109" s="6" t="n"/>
      <c r="D109" s="6" t="n"/>
      <c r="E109" s="6" t="n"/>
      <c r="F109" s="6" t="n"/>
      <c r="G109" s="6" t="n"/>
      <c r="H109" s="6" t="n"/>
    </row>
    <row r="110" ht="15.75" customHeight="1" s="1411">
      <c r="A110" s="6" t="n"/>
      <c r="B110" s="6" t="n"/>
      <c r="C110" s="6" t="n"/>
      <c r="D110" s="6" t="n"/>
      <c r="E110" s="6" t="n"/>
      <c r="F110" s="6" t="n"/>
      <c r="G110" s="6" t="n"/>
      <c r="H110" s="6" t="n"/>
    </row>
    <row r="111" ht="15.75" customHeight="1" s="1411">
      <c r="A111" s="6" t="n"/>
      <c r="B111" s="6" t="n"/>
      <c r="C111" s="6" t="n"/>
      <c r="D111" s="6" t="n"/>
      <c r="E111" s="6" t="n"/>
      <c r="F111" s="6" t="n"/>
      <c r="G111" s="6" t="n"/>
      <c r="H111" s="6" t="n"/>
    </row>
    <row r="112" ht="15.75" customHeight="1" s="1411">
      <c r="A112" s="6" t="n"/>
      <c r="B112" s="6" t="n"/>
      <c r="C112" s="6" t="n"/>
      <c r="D112" s="6" t="n"/>
      <c r="E112" s="6" t="n"/>
      <c r="F112" s="6" t="n"/>
      <c r="G112" s="6" t="n"/>
      <c r="H112" s="6" t="n"/>
    </row>
    <row r="113" ht="15.75" customHeight="1" s="1411">
      <c r="A113" s="6" t="n"/>
      <c r="B113" s="6" t="n"/>
      <c r="C113" s="6" t="n"/>
      <c r="D113" s="6" t="n"/>
      <c r="E113" s="6" t="n"/>
      <c r="F113" s="6" t="n"/>
      <c r="G113" s="6" t="n"/>
      <c r="H113" s="6" t="n"/>
    </row>
    <row r="114" ht="15.75" customHeight="1" s="1411">
      <c r="A114" s="6" t="n"/>
      <c r="B114" s="6" t="n"/>
      <c r="C114" s="6" t="n"/>
      <c r="D114" s="6" t="n"/>
      <c r="E114" s="6" t="n"/>
      <c r="F114" s="6" t="n"/>
      <c r="G114" s="6" t="n"/>
      <c r="H114" s="6" t="n"/>
    </row>
    <row r="115" ht="15.75" customHeight="1" s="1411">
      <c r="A115" s="6" t="n"/>
      <c r="B115" s="6" t="n"/>
      <c r="C115" s="6" t="n"/>
      <c r="D115" s="6" t="n"/>
      <c r="E115" s="6" t="n"/>
      <c r="F115" s="6" t="n"/>
      <c r="G115" s="6" t="n"/>
      <c r="H115" s="6" t="n"/>
    </row>
    <row r="116" ht="15.75" customHeight="1" s="1411">
      <c r="A116" s="6" t="n"/>
      <c r="B116" s="6" t="n"/>
      <c r="C116" s="6" t="n"/>
      <c r="D116" s="6" t="n"/>
      <c r="E116" s="6" t="n"/>
      <c r="F116" s="6" t="n"/>
      <c r="G116" s="6" t="n"/>
      <c r="H116" s="6" t="n"/>
    </row>
    <row r="117" ht="15.75" customHeight="1" s="1411">
      <c r="A117" s="6" t="n"/>
      <c r="B117" s="6" t="n"/>
      <c r="C117" s="6" t="n"/>
      <c r="D117" s="6" t="n"/>
      <c r="E117" s="6" t="n"/>
      <c r="F117" s="6" t="n"/>
      <c r="G117" s="6" t="n"/>
      <c r="H117" s="6" t="n"/>
    </row>
    <row r="118" ht="15.75" customHeight="1" s="1411">
      <c r="A118" s="6" t="n"/>
      <c r="B118" s="6" t="n"/>
      <c r="C118" s="6" t="n"/>
      <c r="D118" s="6" t="n"/>
      <c r="E118" s="6" t="n"/>
      <c r="F118" s="6" t="n"/>
      <c r="G118" s="6" t="n"/>
      <c r="H118" s="6" t="n"/>
    </row>
    <row r="119" ht="15.75" customHeight="1" s="1411">
      <c r="A119" s="6" t="n"/>
      <c r="B119" s="6" t="n"/>
      <c r="C119" s="6" t="n"/>
      <c r="D119" s="6" t="n"/>
      <c r="E119" s="6" t="n"/>
      <c r="F119" s="6" t="n"/>
      <c r="G119" s="6" t="n"/>
      <c r="H119" s="6" t="n"/>
    </row>
    <row r="120" ht="15.75" customHeight="1" s="1411">
      <c r="A120" s="6" t="n"/>
      <c r="B120" s="6" t="n"/>
      <c r="C120" s="6" t="n"/>
      <c r="D120" s="6" t="n"/>
      <c r="E120" s="6" t="n"/>
      <c r="F120" s="6" t="n"/>
      <c r="G120" s="6" t="n"/>
      <c r="H120" s="6" t="n"/>
    </row>
    <row r="121" ht="15.75" customHeight="1" s="1411">
      <c r="A121" s="6" t="n"/>
      <c r="B121" s="6" t="n"/>
      <c r="C121" s="6" t="n"/>
      <c r="D121" s="6" t="n"/>
      <c r="E121" s="6" t="n"/>
      <c r="F121" s="6" t="n"/>
      <c r="G121" s="6" t="n"/>
      <c r="H121" s="6" t="n"/>
    </row>
    <row r="122" ht="15.75" customHeight="1" s="1411">
      <c r="A122" s="6" t="n"/>
      <c r="B122" s="6" t="n"/>
      <c r="C122" s="6" t="n"/>
      <c r="D122" s="6" t="n"/>
      <c r="E122" s="6" t="n"/>
      <c r="F122" s="6" t="n"/>
      <c r="G122" s="6" t="n"/>
      <c r="H122" s="6" t="n"/>
    </row>
    <row r="123" ht="15.75" customHeight="1" s="1411">
      <c r="A123" s="6" t="n"/>
      <c r="B123" s="6" t="n"/>
      <c r="C123" s="6" t="n"/>
      <c r="D123" s="6" t="n"/>
      <c r="E123" s="6" t="n"/>
      <c r="F123" s="6" t="n"/>
      <c r="G123" s="6" t="n"/>
      <c r="H123" s="6" t="n"/>
    </row>
    <row r="124" ht="15.75" customHeight="1" s="1411">
      <c r="A124" s="6" t="n"/>
      <c r="B124" s="6" t="n"/>
      <c r="C124" s="6" t="n"/>
      <c r="D124" s="6" t="n"/>
      <c r="E124" s="6" t="n"/>
      <c r="F124" s="6" t="n"/>
      <c r="G124" s="6" t="n"/>
      <c r="H124" s="6" t="n"/>
    </row>
    <row r="125" ht="15.75" customHeight="1" s="1411">
      <c r="A125" s="6" t="n"/>
      <c r="B125" s="6" t="n"/>
      <c r="C125" s="6" t="n"/>
      <c r="D125" s="6" t="n"/>
      <c r="E125" s="6" t="n"/>
      <c r="F125" s="6" t="n"/>
      <c r="G125" s="6" t="n"/>
      <c r="H125" s="6" t="n"/>
    </row>
    <row r="126" ht="15.75" customHeight="1" s="1411">
      <c r="A126" s="6" t="n"/>
      <c r="B126" s="6" t="n"/>
      <c r="C126" s="6" t="n"/>
      <c r="D126" s="6" t="n"/>
      <c r="E126" s="6" t="n"/>
      <c r="F126" s="6" t="n"/>
      <c r="G126" s="6" t="n"/>
      <c r="H126" s="6" t="n"/>
    </row>
    <row r="127" ht="15.75" customHeight="1" s="1411">
      <c r="A127" s="6" t="n"/>
      <c r="B127" s="6" t="n"/>
      <c r="C127" s="6" t="n"/>
      <c r="D127" s="6" t="n"/>
      <c r="E127" s="6" t="n"/>
      <c r="F127" s="6" t="n"/>
      <c r="G127" s="6" t="n"/>
      <c r="H127" s="6" t="n"/>
    </row>
    <row r="128" ht="15.75" customHeight="1" s="1411">
      <c r="A128" s="6" t="n"/>
      <c r="B128" s="6" t="n"/>
      <c r="C128" s="6" t="n"/>
      <c r="D128" s="6" t="n"/>
      <c r="E128" s="6" t="n"/>
      <c r="F128" s="6" t="n"/>
      <c r="G128" s="6" t="n"/>
      <c r="H128" s="6" t="n"/>
    </row>
    <row r="129" ht="15.75" customHeight="1" s="1411">
      <c r="A129" s="6" t="n"/>
      <c r="B129" s="6" t="n"/>
      <c r="C129" s="6" t="n"/>
      <c r="D129" s="6" t="n"/>
      <c r="E129" s="6" t="n"/>
      <c r="F129" s="6" t="n"/>
      <c r="G129" s="6" t="n"/>
      <c r="H129" s="6" t="n"/>
    </row>
    <row r="130" ht="15.75" customHeight="1" s="1411">
      <c r="A130" s="6" t="n"/>
      <c r="B130" s="6" t="n"/>
      <c r="C130" s="6" t="n"/>
      <c r="D130" s="6" t="n"/>
      <c r="E130" s="6" t="n"/>
      <c r="F130" s="6" t="n"/>
      <c r="G130" s="6" t="n"/>
      <c r="H130" s="6" t="n"/>
    </row>
    <row r="131" ht="15.75" customHeight="1" s="1411">
      <c r="A131" s="6" t="n"/>
      <c r="B131" s="6" t="n"/>
      <c r="C131" s="6" t="n"/>
      <c r="D131" s="6" t="n"/>
      <c r="E131" s="6" t="n"/>
      <c r="F131" s="6" t="n"/>
      <c r="G131" s="6" t="n"/>
      <c r="H131" s="6" t="n"/>
    </row>
    <row r="132" ht="15.75" customHeight="1" s="1411">
      <c r="A132" s="6" t="n"/>
      <c r="B132" s="6" t="n"/>
      <c r="C132" s="6" t="n"/>
      <c r="D132" s="6" t="n"/>
      <c r="E132" s="6" t="n"/>
      <c r="F132" s="6" t="n"/>
      <c r="G132" s="6" t="n"/>
      <c r="H132" s="6" t="n"/>
    </row>
    <row r="133" ht="15.75" customHeight="1" s="1411">
      <c r="A133" s="6" t="n"/>
      <c r="B133" s="6" t="n"/>
      <c r="C133" s="6" t="n"/>
      <c r="D133" s="6" t="n"/>
      <c r="E133" s="6" t="n"/>
      <c r="F133" s="6" t="n"/>
      <c r="G133" s="6" t="n"/>
      <c r="H133" s="6" t="n"/>
    </row>
    <row r="134" ht="15.75" customHeight="1" s="1411">
      <c r="A134" s="6" t="n"/>
      <c r="B134" s="6" t="n"/>
      <c r="C134" s="6" t="n"/>
      <c r="D134" s="6" t="n"/>
      <c r="E134" s="6" t="n"/>
      <c r="F134" s="6" t="n"/>
      <c r="G134" s="6" t="n"/>
      <c r="H134" s="6" t="n"/>
    </row>
    <row r="135" ht="15.75" customHeight="1" s="1411">
      <c r="A135" s="6" t="n"/>
      <c r="B135" s="6" t="n"/>
      <c r="C135" s="6" t="n"/>
      <c r="D135" s="6" t="n"/>
      <c r="E135" s="6" t="n"/>
      <c r="F135" s="6" t="n"/>
      <c r="G135" s="6" t="n"/>
      <c r="H135" s="6" t="n"/>
    </row>
    <row r="136" ht="15.75" customHeight="1" s="1411">
      <c r="A136" s="6" t="n"/>
      <c r="B136" s="6" t="n"/>
      <c r="C136" s="6" t="n"/>
      <c r="D136" s="6" t="n"/>
      <c r="E136" s="6" t="n"/>
      <c r="F136" s="6" t="n"/>
      <c r="G136" s="6" t="n"/>
      <c r="H136" s="6" t="n"/>
    </row>
    <row r="137" ht="15.75" customHeight="1" s="1411">
      <c r="A137" s="6" t="n"/>
      <c r="B137" s="6" t="n"/>
      <c r="C137" s="6" t="n"/>
      <c r="D137" s="6" t="n"/>
      <c r="E137" s="6" t="n"/>
      <c r="F137" s="6" t="n"/>
      <c r="G137" s="6" t="n"/>
      <c r="H137" s="6" t="n"/>
    </row>
    <row r="138" ht="15.75" customHeight="1" s="1411">
      <c r="A138" s="6" t="n"/>
      <c r="B138" s="6" t="n"/>
      <c r="C138" s="6" t="n"/>
      <c r="D138" s="6" t="n"/>
      <c r="E138" s="6" t="n"/>
      <c r="F138" s="6" t="n"/>
      <c r="G138" s="6" t="n"/>
      <c r="H138" s="6" t="n"/>
    </row>
    <row r="139" ht="15.75" customHeight="1" s="1411">
      <c r="A139" s="6" t="n"/>
      <c r="B139" s="6" t="n"/>
      <c r="C139" s="6" t="n"/>
      <c r="D139" s="6" t="n"/>
      <c r="E139" s="6" t="n"/>
      <c r="F139" s="6" t="n"/>
      <c r="G139" s="6" t="n"/>
      <c r="H139" s="6" t="n"/>
    </row>
    <row r="140" ht="15.75" customHeight="1" s="1411">
      <c r="A140" s="6" t="n"/>
      <c r="B140" s="6" t="n"/>
      <c r="C140" s="6" t="n"/>
      <c r="D140" s="6" t="n"/>
      <c r="E140" s="6" t="n"/>
      <c r="F140" s="6" t="n"/>
      <c r="G140" s="6" t="n"/>
      <c r="H140" s="6" t="n"/>
    </row>
    <row r="141" ht="15.75" customHeight="1" s="1411">
      <c r="A141" s="6" t="n"/>
      <c r="B141" s="6" t="n"/>
      <c r="C141" s="6" t="n"/>
      <c r="D141" s="6" t="n"/>
      <c r="E141" s="6" t="n"/>
      <c r="F141" s="6" t="n"/>
      <c r="G141" s="6" t="n"/>
      <c r="H141" s="6" t="n"/>
    </row>
    <row r="142" ht="15.75" customHeight="1" s="1411">
      <c r="A142" s="6" t="n"/>
      <c r="B142" s="6" t="n"/>
      <c r="C142" s="6" t="n"/>
      <c r="D142" s="6" t="n"/>
      <c r="E142" s="6" t="n"/>
      <c r="F142" s="6" t="n"/>
      <c r="G142" s="6" t="n"/>
      <c r="H142" s="6" t="n"/>
    </row>
    <row r="143" ht="15.75" customHeight="1" s="1411">
      <c r="A143" s="6" t="n"/>
      <c r="B143" s="6" t="n"/>
      <c r="C143" s="6" t="n"/>
      <c r="D143" s="6" t="n"/>
      <c r="E143" s="6" t="n"/>
      <c r="F143" s="6" t="n"/>
      <c r="G143" s="6" t="n"/>
      <c r="H143" s="6" t="n"/>
    </row>
    <row r="144" ht="15.75" customHeight="1" s="1411">
      <c r="A144" s="6" t="n"/>
      <c r="B144" s="6" t="n"/>
      <c r="C144" s="6" t="n"/>
      <c r="D144" s="6" t="n"/>
      <c r="E144" s="6" t="n"/>
      <c r="F144" s="6" t="n"/>
      <c r="G144" s="6" t="n"/>
      <c r="H144" s="6" t="n"/>
    </row>
    <row r="145" ht="15.75" customHeight="1" s="1411">
      <c r="A145" s="6" t="n"/>
      <c r="B145" s="6" t="n"/>
      <c r="C145" s="6" t="n"/>
      <c r="D145" s="6" t="n"/>
      <c r="E145" s="6" t="n"/>
      <c r="F145" s="6" t="n"/>
      <c r="G145" s="6" t="n"/>
      <c r="H145" s="6" t="n"/>
    </row>
    <row r="146" ht="15.75" customHeight="1" s="1411">
      <c r="A146" s="6" t="n"/>
      <c r="B146" s="6" t="n"/>
      <c r="C146" s="6" t="n"/>
      <c r="D146" s="6" t="n"/>
      <c r="E146" s="6" t="n"/>
      <c r="F146" s="6" t="n"/>
      <c r="G146" s="6" t="n"/>
      <c r="H146" s="6" t="n"/>
    </row>
    <row r="147" ht="15.75" customHeight="1" s="1411">
      <c r="A147" s="6" t="n"/>
      <c r="B147" s="6" t="n"/>
      <c r="C147" s="6" t="n"/>
      <c r="D147" s="6" t="n"/>
      <c r="E147" s="6" t="n"/>
      <c r="F147" s="6" t="n"/>
      <c r="G147" s="6" t="n"/>
      <c r="H147" s="6" t="n"/>
    </row>
    <row r="148" ht="15.75" customHeight="1" s="1411">
      <c r="A148" s="6" t="n"/>
      <c r="B148" s="6" t="n"/>
      <c r="C148" s="6" t="n"/>
      <c r="D148" s="6" t="n"/>
      <c r="E148" s="6" t="n"/>
      <c r="F148" s="6" t="n"/>
      <c r="G148" s="6" t="n"/>
      <c r="H148" s="6" t="n"/>
    </row>
    <row r="149" ht="15.75" customHeight="1" s="1411">
      <c r="A149" s="6" t="n"/>
      <c r="B149" s="6" t="n"/>
      <c r="C149" s="6" t="n"/>
      <c r="D149" s="6" t="n"/>
      <c r="E149" s="6" t="n"/>
      <c r="F149" s="6" t="n"/>
      <c r="G149" s="6" t="n"/>
      <c r="H149" s="6" t="n"/>
    </row>
    <row r="150" ht="15.75" customHeight="1" s="1411">
      <c r="A150" s="6" t="n"/>
      <c r="B150" s="6" t="n"/>
      <c r="C150" s="6" t="n"/>
      <c r="D150" s="6" t="n"/>
      <c r="E150" s="6" t="n"/>
      <c r="F150" s="6" t="n"/>
      <c r="G150" s="6" t="n"/>
      <c r="H150" s="6" t="n"/>
    </row>
    <row r="151" ht="15.75" customHeight="1" s="1411">
      <c r="A151" s="6" t="n"/>
      <c r="B151" s="6" t="n"/>
      <c r="C151" s="6" t="n"/>
      <c r="D151" s="6" t="n"/>
      <c r="E151" s="6" t="n"/>
      <c r="F151" s="6" t="n"/>
      <c r="G151" s="6" t="n"/>
      <c r="H151" s="6" t="n"/>
    </row>
    <row r="152" ht="15.75" customHeight="1" s="1411">
      <c r="A152" s="6" t="n"/>
      <c r="B152" s="6" t="n"/>
      <c r="C152" s="6" t="n"/>
      <c r="D152" s="6" t="n"/>
      <c r="E152" s="6" t="n"/>
      <c r="F152" s="6" t="n"/>
      <c r="G152" s="6" t="n"/>
      <c r="H152" s="6" t="n"/>
    </row>
    <row r="153" ht="15.75" customHeight="1" s="1411">
      <c r="A153" s="6" t="n"/>
      <c r="B153" s="6" t="n"/>
      <c r="C153" s="6" t="n"/>
      <c r="D153" s="6" t="n"/>
      <c r="E153" s="6" t="n"/>
      <c r="F153" s="6" t="n"/>
      <c r="G153" s="6" t="n"/>
      <c r="H153" s="6" t="n"/>
    </row>
    <row r="154" ht="15.75" customHeight="1" s="1411">
      <c r="A154" s="6" t="n"/>
      <c r="B154" s="6" t="n"/>
      <c r="C154" s="6" t="n"/>
      <c r="D154" s="6" t="n"/>
      <c r="E154" s="6" t="n"/>
      <c r="F154" s="6" t="n"/>
      <c r="G154" s="6" t="n"/>
      <c r="H154" s="6" t="n"/>
    </row>
    <row r="155" ht="15.75" customHeight="1" s="1411">
      <c r="A155" s="6" t="n"/>
      <c r="B155" s="6" t="n"/>
      <c r="C155" s="6" t="n"/>
      <c r="D155" s="6" t="n"/>
      <c r="E155" s="6" t="n"/>
      <c r="F155" s="6" t="n"/>
      <c r="G155" s="6" t="n"/>
      <c r="H155" s="6" t="n"/>
    </row>
    <row r="156" ht="15.75" customHeight="1" s="1411">
      <c r="A156" s="6" t="n"/>
      <c r="B156" s="6" t="n"/>
      <c r="C156" s="6" t="n"/>
      <c r="D156" s="6" t="n"/>
      <c r="E156" s="6" t="n"/>
      <c r="F156" s="6" t="n"/>
      <c r="G156" s="6" t="n"/>
      <c r="H156" s="6" t="n"/>
    </row>
    <row r="157" ht="15.75" customHeight="1" s="1411">
      <c r="A157" s="6" t="n"/>
      <c r="B157" s="6" t="n"/>
      <c r="C157" s="6" t="n"/>
      <c r="D157" s="6" t="n"/>
      <c r="E157" s="6" t="n"/>
      <c r="F157" s="6" t="n"/>
      <c r="G157" s="6" t="n"/>
      <c r="H157" s="6" t="n"/>
    </row>
    <row r="158" ht="15.75" customHeight="1" s="1411">
      <c r="A158" s="6" t="n"/>
      <c r="B158" s="6" t="n"/>
      <c r="C158" s="6" t="n"/>
      <c r="D158" s="6" t="n"/>
      <c r="E158" s="6" t="n"/>
      <c r="F158" s="6" t="n"/>
      <c r="G158" s="6" t="n"/>
      <c r="H158" s="6" t="n"/>
    </row>
    <row r="159" ht="15.75" customHeight="1" s="1411">
      <c r="A159" s="6" t="n"/>
      <c r="B159" s="6" t="n"/>
      <c r="C159" s="6" t="n"/>
      <c r="D159" s="6" t="n"/>
      <c r="E159" s="6" t="n"/>
      <c r="F159" s="6" t="n"/>
      <c r="G159" s="6" t="n"/>
      <c r="H159" s="6" t="n"/>
    </row>
    <row r="160" ht="15.75" customHeight="1" s="1411">
      <c r="A160" s="6" t="n"/>
      <c r="B160" s="6" t="n"/>
      <c r="C160" s="6" t="n"/>
      <c r="D160" s="6" t="n"/>
      <c r="E160" s="6" t="n"/>
      <c r="F160" s="6" t="n"/>
      <c r="G160" s="6" t="n"/>
      <c r="H160" s="6" t="n"/>
    </row>
    <row r="161" ht="15.75" customHeight="1" s="1411">
      <c r="A161" s="6" t="n"/>
      <c r="B161" s="6" t="n"/>
      <c r="C161" s="6" t="n"/>
      <c r="D161" s="6" t="n"/>
      <c r="E161" s="6" t="n"/>
      <c r="F161" s="6" t="n"/>
      <c r="G161" s="6" t="n"/>
      <c r="H161" s="6" t="n"/>
    </row>
    <row r="162" ht="15.75" customHeight="1" s="1411">
      <c r="A162" s="6" t="n"/>
      <c r="B162" s="6" t="n"/>
      <c r="C162" s="6" t="n"/>
      <c r="D162" s="6" t="n"/>
      <c r="E162" s="6" t="n"/>
      <c r="F162" s="6" t="n"/>
      <c r="G162" s="6" t="n"/>
      <c r="H162" s="6" t="n"/>
    </row>
    <row r="163" ht="15.75" customHeight="1" s="1411">
      <c r="A163" s="6" t="n"/>
      <c r="B163" s="6" t="n"/>
      <c r="C163" s="6" t="n"/>
      <c r="D163" s="6" t="n"/>
      <c r="E163" s="6" t="n"/>
      <c r="F163" s="6" t="n"/>
      <c r="G163" s="6" t="n"/>
      <c r="H163" s="6" t="n"/>
    </row>
    <row r="164" ht="15.75" customHeight="1" s="1411">
      <c r="A164" s="6" t="n"/>
      <c r="B164" s="6" t="n"/>
      <c r="C164" s="6" t="n"/>
      <c r="D164" s="6" t="n"/>
      <c r="E164" s="6" t="n"/>
      <c r="F164" s="6" t="n"/>
      <c r="G164" s="6" t="n"/>
      <c r="H164" s="6" t="n"/>
    </row>
    <row r="165" ht="15.75" customHeight="1" s="1411">
      <c r="A165" s="6" t="n"/>
      <c r="B165" s="6" t="n"/>
      <c r="C165" s="6" t="n"/>
      <c r="D165" s="6" t="n"/>
      <c r="E165" s="6" t="n"/>
      <c r="F165" s="6" t="n"/>
      <c r="G165" s="6" t="n"/>
      <c r="H165" s="6" t="n"/>
    </row>
    <row r="166" ht="15.75" customHeight="1" s="1411">
      <c r="A166" s="6" t="n"/>
      <c r="B166" s="6" t="n"/>
      <c r="C166" s="6" t="n"/>
      <c r="D166" s="6" t="n"/>
      <c r="E166" s="6" t="n"/>
      <c r="F166" s="6" t="n"/>
      <c r="G166" s="6" t="n"/>
      <c r="H166" s="6" t="n"/>
    </row>
    <row r="167" ht="15.75" customHeight="1" s="1411">
      <c r="A167" s="6" t="n"/>
      <c r="B167" s="6" t="n"/>
      <c r="C167" s="6" t="n"/>
      <c r="D167" s="6" t="n"/>
      <c r="E167" s="6" t="n"/>
      <c r="F167" s="6" t="n"/>
      <c r="G167" s="6" t="n"/>
      <c r="H167" s="6" t="n"/>
    </row>
    <row r="168" ht="15.75" customHeight="1" s="1411">
      <c r="A168" s="6" t="n"/>
      <c r="B168" s="6" t="n"/>
      <c r="C168" s="6" t="n"/>
      <c r="D168" s="6" t="n"/>
      <c r="E168" s="6" t="n"/>
      <c r="F168" s="6" t="n"/>
      <c r="G168" s="6" t="n"/>
      <c r="H168" s="6" t="n"/>
    </row>
    <row r="169" ht="15.75" customHeight="1" s="1411">
      <c r="A169" s="6" t="n"/>
      <c r="B169" s="6" t="n"/>
      <c r="C169" s="6" t="n"/>
      <c r="D169" s="6" t="n"/>
      <c r="E169" s="6" t="n"/>
      <c r="F169" s="6" t="n"/>
      <c r="G169" s="6" t="n"/>
      <c r="H169" s="6" t="n"/>
    </row>
    <row r="170" ht="15.75" customHeight="1" s="1411">
      <c r="A170" s="6" t="n"/>
      <c r="B170" s="6" t="n"/>
      <c r="C170" s="6" t="n"/>
      <c r="D170" s="6" t="n"/>
      <c r="E170" s="6" t="n"/>
      <c r="F170" s="6" t="n"/>
      <c r="G170" s="6" t="n"/>
      <c r="H170" s="6" t="n"/>
    </row>
    <row r="171" ht="15.75" customHeight="1" s="1411">
      <c r="A171" s="6" t="n"/>
      <c r="B171" s="6" t="n"/>
      <c r="C171" s="6" t="n"/>
      <c r="D171" s="6" t="n"/>
      <c r="E171" s="6" t="n"/>
      <c r="F171" s="6" t="n"/>
      <c r="G171" s="6" t="n"/>
      <c r="H171" s="6" t="n"/>
    </row>
    <row r="172" ht="15.75" customHeight="1" s="1411">
      <c r="A172" s="6" t="n"/>
      <c r="B172" s="6" t="n"/>
      <c r="C172" s="6" t="n"/>
      <c r="D172" s="6" t="n"/>
      <c r="E172" s="6" t="n"/>
      <c r="F172" s="6" t="n"/>
      <c r="G172" s="6" t="n"/>
      <c r="H172" s="6" t="n"/>
    </row>
    <row r="173" ht="15.75" customHeight="1" s="1411">
      <c r="A173" s="6" t="n"/>
      <c r="B173" s="6" t="n"/>
      <c r="C173" s="6" t="n"/>
      <c r="D173" s="6" t="n"/>
      <c r="E173" s="6" t="n"/>
      <c r="F173" s="6" t="n"/>
      <c r="G173" s="6" t="n"/>
      <c r="H173" s="6" t="n"/>
    </row>
    <row r="174" ht="15.75" customHeight="1" s="1411">
      <c r="A174" s="6" t="n"/>
      <c r="B174" s="6" t="n"/>
      <c r="C174" s="6" t="n"/>
      <c r="D174" s="6" t="n"/>
      <c r="E174" s="6" t="n"/>
      <c r="F174" s="6" t="n"/>
      <c r="G174" s="6" t="n"/>
      <c r="H174" s="6" t="n"/>
    </row>
    <row r="175" ht="15.75" customHeight="1" s="1411">
      <c r="A175" s="6" t="n"/>
      <c r="B175" s="6" t="n"/>
      <c r="C175" s="6" t="n"/>
      <c r="D175" s="6" t="n"/>
      <c r="E175" s="6" t="n"/>
      <c r="F175" s="6" t="n"/>
      <c r="G175" s="6" t="n"/>
      <c r="H175" s="6" t="n"/>
    </row>
    <row r="176" ht="15.75" customHeight="1" s="1411">
      <c r="A176" s="6" t="n"/>
      <c r="B176" s="6" t="n"/>
      <c r="C176" s="6" t="n"/>
      <c r="D176" s="6" t="n"/>
      <c r="E176" s="6" t="n"/>
      <c r="F176" s="6" t="n"/>
      <c r="G176" s="6" t="n"/>
      <c r="H176" s="6" t="n"/>
    </row>
    <row r="177" ht="15.75" customHeight="1" s="1411">
      <c r="A177" s="6" t="n"/>
      <c r="B177" s="6" t="n"/>
      <c r="C177" s="6" t="n"/>
      <c r="D177" s="6" t="n"/>
      <c r="E177" s="6" t="n"/>
      <c r="F177" s="6" t="n"/>
      <c r="G177" s="6" t="n"/>
      <c r="H177" s="6" t="n"/>
    </row>
    <row r="178" ht="15.75" customHeight="1" s="1411">
      <c r="A178" s="6" t="n"/>
      <c r="B178" s="6" t="n"/>
      <c r="C178" s="6" t="n"/>
      <c r="D178" s="6" t="n"/>
      <c r="E178" s="6" t="n"/>
      <c r="F178" s="6" t="n"/>
      <c r="G178" s="6" t="n"/>
      <c r="H178" s="6" t="n"/>
    </row>
    <row r="179" ht="15.75" customHeight="1" s="1411">
      <c r="A179" s="6" t="n"/>
      <c r="B179" s="6" t="n"/>
      <c r="C179" s="6" t="n"/>
      <c r="D179" s="6" t="n"/>
      <c r="E179" s="6" t="n"/>
      <c r="F179" s="6" t="n"/>
      <c r="G179" s="6" t="n"/>
      <c r="H179" s="6" t="n"/>
    </row>
    <row r="180" ht="15.75" customHeight="1" s="1411">
      <c r="A180" s="6" t="n"/>
      <c r="B180" s="6" t="n"/>
      <c r="C180" s="6" t="n"/>
      <c r="D180" s="6" t="n"/>
      <c r="E180" s="6" t="n"/>
      <c r="F180" s="6" t="n"/>
      <c r="G180" s="6" t="n"/>
      <c r="H180" s="6" t="n"/>
    </row>
    <row r="181" ht="15.75" customHeight="1" s="1411">
      <c r="A181" s="6" t="n"/>
      <c r="B181" s="6" t="n"/>
      <c r="C181" s="6" t="n"/>
      <c r="D181" s="6" t="n"/>
      <c r="E181" s="6" t="n"/>
      <c r="F181" s="6" t="n"/>
      <c r="G181" s="6" t="n"/>
      <c r="H181" s="6" t="n"/>
    </row>
    <row r="182" ht="15.75" customHeight="1" s="1411">
      <c r="A182" s="6" t="n"/>
      <c r="B182" s="6" t="n"/>
      <c r="C182" s="6" t="n"/>
      <c r="D182" s="6" t="n"/>
      <c r="E182" s="6" t="n"/>
      <c r="F182" s="6" t="n"/>
      <c r="G182" s="6" t="n"/>
      <c r="H182" s="6" t="n"/>
    </row>
    <row r="183" ht="15.75" customHeight="1" s="1411">
      <c r="A183" s="6" t="n"/>
      <c r="B183" s="6" t="n"/>
      <c r="C183" s="6" t="n"/>
      <c r="D183" s="6" t="n"/>
      <c r="E183" s="6" t="n"/>
      <c r="F183" s="6" t="n"/>
      <c r="G183" s="6" t="n"/>
      <c r="H183" s="6" t="n"/>
    </row>
    <row r="184" ht="15.75" customHeight="1" s="1411">
      <c r="A184" s="6" t="n"/>
      <c r="B184" s="6" t="n"/>
      <c r="C184" s="6" t="n"/>
      <c r="D184" s="6" t="n"/>
      <c r="E184" s="6" t="n"/>
      <c r="F184" s="6" t="n"/>
      <c r="G184" s="6" t="n"/>
      <c r="H184" s="6" t="n"/>
    </row>
    <row r="185" ht="15.75" customHeight="1" s="1411">
      <c r="A185" s="6" t="n"/>
      <c r="B185" s="6" t="n"/>
      <c r="C185" s="6" t="n"/>
      <c r="D185" s="6" t="n"/>
      <c r="E185" s="6" t="n"/>
      <c r="F185" s="6" t="n"/>
      <c r="G185" s="6" t="n"/>
      <c r="H185" s="6" t="n"/>
    </row>
    <row r="186" ht="15.75" customHeight="1" s="1411">
      <c r="A186" s="6" t="n"/>
      <c r="B186" s="6" t="n"/>
      <c r="C186" s="6" t="n"/>
      <c r="D186" s="6" t="n"/>
      <c r="E186" s="6" t="n"/>
      <c r="F186" s="6" t="n"/>
      <c r="G186" s="6" t="n"/>
      <c r="H186" s="6" t="n"/>
    </row>
    <row r="187" ht="15.75" customHeight="1" s="1411">
      <c r="A187" s="6" t="n"/>
      <c r="B187" s="6" t="n"/>
      <c r="C187" s="6" t="n"/>
      <c r="D187" s="6" t="n"/>
      <c r="E187" s="6" t="n"/>
      <c r="F187" s="6" t="n"/>
      <c r="G187" s="6" t="n"/>
      <c r="H187" s="6" t="n"/>
    </row>
    <row r="188" ht="15.75" customHeight="1" s="1411">
      <c r="A188" s="6" t="n"/>
      <c r="B188" s="6" t="n"/>
      <c r="C188" s="6" t="n"/>
      <c r="D188" s="6" t="n"/>
      <c r="E188" s="6" t="n"/>
      <c r="F188" s="6" t="n"/>
      <c r="G188" s="6" t="n"/>
      <c r="H188" s="6" t="n"/>
    </row>
    <row r="189" ht="15.75" customHeight="1" s="1411">
      <c r="A189" s="6" t="n"/>
      <c r="B189" s="6" t="n"/>
      <c r="C189" s="6" t="n"/>
      <c r="D189" s="6" t="n"/>
      <c r="E189" s="6" t="n"/>
      <c r="F189" s="6" t="n"/>
      <c r="G189" s="6" t="n"/>
      <c r="H189" s="6" t="n"/>
    </row>
    <row r="190" ht="15.75" customHeight="1" s="1411">
      <c r="A190" s="6" t="n"/>
      <c r="B190" s="6" t="n"/>
      <c r="C190" s="6" t="n"/>
      <c r="D190" s="6" t="n"/>
      <c r="E190" s="6" t="n"/>
      <c r="F190" s="6" t="n"/>
      <c r="G190" s="6" t="n"/>
      <c r="H190" s="6" t="n"/>
    </row>
    <row r="191" ht="15.75" customHeight="1" s="1411">
      <c r="A191" s="6" t="n"/>
      <c r="B191" s="6" t="n"/>
      <c r="C191" s="6" t="n"/>
      <c r="D191" s="6" t="n"/>
      <c r="E191" s="6" t="n"/>
      <c r="F191" s="6" t="n"/>
      <c r="G191" s="6" t="n"/>
      <c r="H191" s="6" t="n"/>
    </row>
    <row r="192" ht="15.75" customHeight="1" s="1411">
      <c r="A192" s="6" t="n"/>
      <c r="B192" s="6" t="n"/>
      <c r="C192" s="6" t="n"/>
      <c r="D192" s="6" t="n"/>
      <c r="E192" s="6" t="n"/>
      <c r="F192" s="6" t="n"/>
      <c r="G192" s="6" t="n"/>
      <c r="H192" s="6" t="n"/>
    </row>
    <row r="193" ht="15.75" customHeight="1" s="1411">
      <c r="A193" s="6" t="n"/>
      <c r="B193" s="6" t="n"/>
      <c r="C193" s="6" t="n"/>
      <c r="D193" s="6" t="n"/>
      <c r="E193" s="6" t="n"/>
      <c r="F193" s="6" t="n"/>
      <c r="G193" s="6" t="n"/>
      <c r="H193" s="6" t="n"/>
    </row>
    <row r="194" ht="15.75" customHeight="1" s="1411">
      <c r="A194" s="6" t="n"/>
      <c r="B194" s="6" t="n"/>
      <c r="C194" s="6" t="n"/>
      <c r="D194" s="6" t="n"/>
      <c r="E194" s="6" t="n"/>
      <c r="F194" s="6" t="n"/>
      <c r="G194" s="6" t="n"/>
      <c r="H194" s="6" t="n"/>
    </row>
    <row r="195" ht="15.75" customHeight="1" s="1411">
      <c r="A195" s="6" t="n"/>
      <c r="B195" s="6" t="n"/>
      <c r="C195" s="6" t="n"/>
      <c r="D195" s="6" t="n"/>
      <c r="E195" s="6" t="n"/>
      <c r="F195" s="6" t="n"/>
      <c r="G195" s="6" t="n"/>
      <c r="H195" s="6" t="n"/>
    </row>
    <row r="196" ht="15.75" customHeight="1" s="1411">
      <c r="A196" s="6" t="n"/>
      <c r="B196" s="6" t="n"/>
      <c r="C196" s="6" t="n"/>
      <c r="D196" s="6" t="n"/>
      <c r="E196" s="6" t="n"/>
      <c r="F196" s="6" t="n"/>
      <c r="G196" s="6" t="n"/>
      <c r="H196" s="6" t="n"/>
    </row>
    <row r="197" ht="15.75" customHeight="1" s="1411">
      <c r="A197" s="6" t="n"/>
      <c r="B197" s="6" t="n"/>
      <c r="C197" s="6" t="n"/>
      <c r="D197" s="6" t="n"/>
      <c r="E197" s="6" t="n"/>
      <c r="F197" s="6" t="n"/>
      <c r="G197" s="6" t="n"/>
      <c r="H197" s="6" t="n"/>
    </row>
    <row r="198" ht="15.75" customHeight="1" s="1411">
      <c r="A198" s="6" t="n"/>
      <c r="B198" s="6" t="n"/>
      <c r="C198" s="6" t="n"/>
      <c r="D198" s="6" t="n"/>
      <c r="E198" s="6" t="n"/>
      <c r="F198" s="6" t="n"/>
      <c r="G198" s="6" t="n"/>
      <c r="H198" s="6" t="n"/>
    </row>
    <row r="199" ht="15.75" customHeight="1" s="1411">
      <c r="A199" s="6" t="n"/>
      <c r="B199" s="6" t="n"/>
      <c r="C199" s="6" t="n"/>
      <c r="D199" s="6" t="n"/>
      <c r="E199" s="6" t="n"/>
      <c r="F199" s="6" t="n"/>
      <c r="G199" s="6" t="n"/>
      <c r="H199" s="6" t="n"/>
    </row>
    <row r="200" ht="15.75" customHeight="1" s="1411">
      <c r="A200" s="6" t="n"/>
      <c r="B200" s="6" t="n"/>
      <c r="C200" s="6" t="n"/>
      <c r="D200" s="6" t="n"/>
      <c r="E200" s="6" t="n"/>
      <c r="F200" s="6" t="n"/>
      <c r="G200" s="6" t="n"/>
      <c r="H200" s="6" t="n"/>
    </row>
    <row r="201" ht="15.75" customHeight="1" s="1411">
      <c r="A201" s="6" t="n"/>
      <c r="B201" s="6" t="n"/>
      <c r="C201" s="6" t="n"/>
      <c r="D201" s="6" t="n"/>
      <c r="E201" s="6" t="n"/>
      <c r="F201" s="6" t="n"/>
      <c r="G201" s="6" t="n"/>
      <c r="H201" s="6" t="n"/>
    </row>
    <row r="202" ht="15.75" customHeight="1" s="1411">
      <c r="A202" s="6" t="n"/>
      <c r="B202" s="6" t="n"/>
      <c r="C202" s="6" t="n"/>
      <c r="D202" s="6" t="n"/>
      <c r="E202" s="6" t="n"/>
      <c r="F202" s="6" t="n"/>
      <c r="G202" s="6" t="n"/>
      <c r="H202" s="6" t="n"/>
    </row>
    <row r="203" ht="15.75" customHeight="1" s="1411">
      <c r="A203" s="6" t="n"/>
      <c r="B203" s="6" t="n"/>
      <c r="C203" s="6" t="n"/>
      <c r="D203" s="6" t="n"/>
      <c r="E203" s="6" t="n"/>
      <c r="F203" s="6" t="n"/>
      <c r="G203" s="6" t="n"/>
      <c r="H203" s="6" t="n"/>
    </row>
    <row r="204" ht="15.75" customHeight="1" s="1411">
      <c r="A204" s="6" t="n"/>
      <c r="B204" s="6" t="n"/>
      <c r="C204" s="6" t="n"/>
      <c r="D204" s="6" t="n"/>
      <c r="E204" s="6" t="n"/>
      <c r="F204" s="6" t="n"/>
      <c r="G204" s="6" t="n"/>
      <c r="H204" s="6" t="n"/>
    </row>
    <row r="205" ht="15.75" customHeight="1" s="1411">
      <c r="A205" s="6" t="n"/>
      <c r="B205" s="6" t="n"/>
      <c r="C205" s="6" t="n"/>
      <c r="D205" s="6" t="n"/>
      <c r="E205" s="6" t="n"/>
      <c r="F205" s="6" t="n"/>
      <c r="G205" s="6" t="n"/>
      <c r="H205" s="6" t="n"/>
    </row>
    <row r="206" ht="15.75" customHeight="1" s="1411">
      <c r="A206" s="6" t="n"/>
      <c r="B206" s="6" t="n"/>
      <c r="C206" s="6" t="n"/>
      <c r="D206" s="6" t="n"/>
      <c r="E206" s="6" t="n"/>
      <c r="F206" s="6" t="n"/>
      <c r="G206" s="6" t="n"/>
      <c r="H206" s="6" t="n"/>
    </row>
    <row r="207" ht="15.75" customHeight="1" s="1411">
      <c r="A207" s="6" t="n"/>
      <c r="B207" s="6" t="n"/>
      <c r="C207" s="6" t="n"/>
      <c r="D207" s="6" t="n"/>
      <c r="E207" s="6" t="n"/>
      <c r="F207" s="6" t="n"/>
      <c r="G207" s="6" t="n"/>
      <c r="H207" s="6" t="n"/>
    </row>
    <row r="208" ht="15.75" customHeight="1" s="1411">
      <c r="A208" s="6" t="n"/>
      <c r="B208" s="6" t="n"/>
      <c r="C208" s="6" t="n"/>
      <c r="D208" s="6" t="n"/>
      <c r="E208" s="6" t="n"/>
      <c r="F208" s="6" t="n"/>
      <c r="G208" s="6" t="n"/>
      <c r="H208" s="6" t="n"/>
    </row>
    <row r="209" ht="15.75" customHeight="1" s="1411">
      <c r="A209" s="6" t="n"/>
      <c r="B209" s="6" t="n"/>
      <c r="C209" s="6" t="n"/>
      <c r="D209" s="6" t="n"/>
      <c r="E209" s="6" t="n"/>
      <c r="F209" s="6" t="n"/>
      <c r="G209" s="6" t="n"/>
      <c r="H209" s="6" t="n"/>
    </row>
    <row r="210" ht="15.75" customHeight="1" s="1411">
      <c r="A210" s="6" t="n"/>
      <c r="B210" s="6" t="n"/>
      <c r="C210" s="6" t="n"/>
      <c r="D210" s="6" t="n"/>
      <c r="E210" s="6" t="n"/>
      <c r="F210" s="6" t="n"/>
      <c r="G210" s="6" t="n"/>
      <c r="H210" s="6" t="n"/>
    </row>
    <row r="211" ht="15.75" customHeight="1" s="1411">
      <c r="A211" s="6" t="n"/>
      <c r="B211" s="6" t="n"/>
      <c r="C211" s="6" t="n"/>
      <c r="D211" s="6" t="n"/>
      <c r="E211" s="6" t="n"/>
      <c r="F211" s="6" t="n"/>
      <c r="G211" s="6" t="n"/>
      <c r="H211" s="6" t="n"/>
    </row>
    <row r="212" ht="15.75" customHeight="1" s="1411">
      <c r="A212" s="6" t="n"/>
      <c r="B212" s="6" t="n"/>
      <c r="C212" s="6" t="n"/>
      <c r="D212" s="6" t="n"/>
      <c r="E212" s="6" t="n"/>
      <c r="F212" s="6" t="n"/>
      <c r="G212" s="6" t="n"/>
      <c r="H212" s="6" t="n"/>
    </row>
    <row r="213" ht="15.75" customHeight="1" s="1411">
      <c r="A213" s="6" t="n"/>
      <c r="B213" s="6" t="n"/>
      <c r="C213" s="6" t="n"/>
      <c r="D213" s="6" t="n"/>
      <c r="E213" s="6" t="n"/>
      <c r="F213" s="6" t="n"/>
      <c r="G213" s="6" t="n"/>
      <c r="H213" s="6" t="n"/>
    </row>
    <row r="214" ht="15.75" customHeight="1" s="1411">
      <c r="A214" s="6" t="n"/>
      <c r="B214" s="6" t="n"/>
      <c r="C214" s="6" t="n"/>
      <c r="D214" s="6" t="n"/>
      <c r="E214" s="6" t="n"/>
      <c r="F214" s="6" t="n"/>
      <c r="G214" s="6" t="n"/>
      <c r="H214" s="6" t="n"/>
    </row>
    <row r="215" ht="15.75" customHeight="1" s="1411">
      <c r="A215" s="6" t="n"/>
      <c r="B215" s="6" t="n"/>
      <c r="C215" s="6" t="n"/>
      <c r="D215" s="6" t="n"/>
      <c r="E215" s="6" t="n"/>
      <c r="F215" s="6" t="n"/>
      <c r="G215" s="6" t="n"/>
      <c r="H215" s="6" t="n"/>
    </row>
    <row r="216" ht="15.75" customHeight="1" s="1411">
      <c r="A216" s="6" t="n"/>
      <c r="B216" s="6" t="n"/>
      <c r="C216" s="6" t="n"/>
      <c r="D216" s="6" t="n"/>
      <c r="E216" s="6" t="n"/>
      <c r="F216" s="6" t="n"/>
      <c r="G216" s="6" t="n"/>
      <c r="H216" s="6" t="n"/>
    </row>
    <row r="217" ht="15.75" customHeight="1" s="1411">
      <c r="A217" s="6" t="n"/>
      <c r="B217" s="6" t="n"/>
      <c r="C217" s="6" t="n"/>
      <c r="D217" s="6" t="n"/>
      <c r="E217" s="6" t="n"/>
      <c r="F217" s="6" t="n"/>
      <c r="G217" s="6" t="n"/>
      <c r="H217" s="6" t="n"/>
    </row>
    <row r="218" ht="15.75" customHeight="1" s="1411">
      <c r="A218" s="6" t="n"/>
      <c r="B218" s="6" t="n"/>
      <c r="C218" s="6" t="n"/>
      <c r="D218" s="6" t="n"/>
      <c r="E218" s="6" t="n"/>
      <c r="F218" s="6" t="n"/>
      <c r="G218" s="6" t="n"/>
      <c r="H218" s="6" t="n"/>
    </row>
    <row r="219" ht="15.75" customHeight="1" s="1411">
      <c r="A219" s="6" t="n"/>
      <c r="B219" s="6" t="n"/>
      <c r="C219" s="6" t="n"/>
      <c r="D219" s="6" t="n"/>
      <c r="E219" s="6" t="n"/>
      <c r="F219" s="6" t="n"/>
      <c r="G219" s="6" t="n"/>
      <c r="H219" s="6" t="n"/>
    </row>
    <row r="220" ht="15.75" customHeight="1" s="1411">
      <c r="A220" s="6" t="n"/>
      <c r="B220" s="6" t="n"/>
      <c r="C220" s="6" t="n"/>
      <c r="D220" s="6" t="n"/>
      <c r="E220" s="6" t="n"/>
      <c r="F220" s="6" t="n"/>
      <c r="G220" s="6" t="n"/>
      <c r="H220" s="6" t="n"/>
    </row>
    <row r="221" ht="15.75" customHeight="1" s="1411">
      <c r="A221" s="6" t="n"/>
      <c r="B221" s="6" t="n"/>
      <c r="C221" s="6" t="n"/>
      <c r="D221" s="6" t="n"/>
      <c r="E221" s="6" t="n"/>
      <c r="F221" s="6" t="n"/>
      <c r="G221" s="6" t="n"/>
      <c r="H221" s="6" t="n"/>
    </row>
    <row r="222" ht="15.75" customHeight="1" s="1411">
      <c r="A222" s="6" t="n"/>
      <c r="B222" s="6" t="n"/>
      <c r="C222" s="6" t="n"/>
      <c r="D222" s="6" t="n"/>
      <c r="E222" s="6" t="n"/>
      <c r="F222" s="6" t="n"/>
      <c r="G222" s="6" t="n"/>
      <c r="H222" s="6" t="n"/>
    </row>
    <row r="223" ht="15.75" customHeight="1" s="1411">
      <c r="A223" s="6" t="n"/>
      <c r="B223" s="6" t="n"/>
      <c r="C223" s="6" t="n"/>
      <c r="D223" s="6" t="n"/>
      <c r="E223" s="6" t="n"/>
      <c r="F223" s="6" t="n"/>
      <c r="G223" s="6" t="n"/>
      <c r="H223" s="6" t="n"/>
    </row>
    <row r="224" ht="15.75" customHeight="1" s="1411">
      <c r="A224" s="6" t="n"/>
      <c r="B224" s="6" t="n"/>
      <c r="C224" s="6" t="n"/>
      <c r="D224" s="6" t="n"/>
      <c r="E224" s="6" t="n"/>
      <c r="F224" s="6" t="n"/>
      <c r="G224" s="6" t="n"/>
      <c r="H224" s="6" t="n"/>
    </row>
    <row r="225" ht="15.75" customHeight="1" s="1411">
      <c r="A225" s="6" t="n"/>
      <c r="B225" s="6" t="n"/>
      <c r="C225" s="6" t="n"/>
      <c r="D225" s="6" t="n"/>
      <c r="E225" s="6" t="n"/>
      <c r="F225" s="6" t="n"/>
      <c r="G225" s="6" t="n"/>
      <c r="H225" s="6" t="n"/>
    </row>
    <row r="226" ht="15.75" customHeight="1" s="1411">
      <c r="A226" s="6" t="n"/>
      <c r="B226" s="6" t="n"/>
      <c r="C226" s="6" t="n"/>
      <c r="D226" s="6" t="n"/>
      <c r="E226" s="6" t="n"/>
      <c r="F226" s="6" t="n"/>
      <c r="G226" s="6" t="n"/>
      <c r="H226" s="6" t="n"/>
    </row>
    <row r="227" ht="15.75" customHeight="1" s="1411">
      <c r="A227" s="6" t="n"/>
      <c r="B227" s="6" t="n"/>
      <c r="C227" s="6" t="n"/>
      <c r="D227" s="6" t="n"/>
      <c r="E227" s="6" t="n"/>
      <c r="F227" s="6" t="n"/>
      <c r="G227" s="6" t="n"/>
      <c r="H227" s="6" t="n"/>
    </row>
    <row r="228" ht="15.75" customHeight="1" s="1411">
      <c r="A228" s="6" t="n"/>
      <c r="B228" s="6" t="n"/>
      <c r="C228" s="6" t="n"/>
      <c r="D228" s="6" t="n"/>
      <c r="E228" s="6" t="n"/>
      <c r="F228" s="6" t="n"/>
      <c r="G228" s="6" t="n"/>
      <c r="H228" s="6" t="n"/>
    </row>
    <row r="229" ht="15.75" customHeight="1" s="1411">
      <c r="A229" s="6" t="n"/>
      <c r="B229" s="6" t="n"/>
      <c r="C229" s="6" t="n"/>
      <c r="D229" s="6" t="n"/>
      <c r="E229" s="6" t="n"/>
      <c r="F229" s="6" t="n"/>
      <c r="G229" s="6" t="n"/>
      <c r="H229" s="6" t="n"/>
    </row>
    <row r="230" ht="15.75" customHeight="1" s="1411">
      <c r="A230" s="6" t="n"/>
      <c r="B230" s="6" t="n"/>
      <c r="C230" s="6" t="n"/>
      <c r="D230" s="6" t="n"/>
      <c r="E230" s="6" t="n"/>
      <c r="F230" s="6" t="n"/>
      <c r="G230" s="6" t="n"/>
      <c r="H230" s="6" t="n"/>
    </row>
    <row r="231" ht="15.75" customHeight="1" s="1411">
      <c r="A231" s="6" t="n"/>
      <c r="B231" s="6" t="n"/>
      <c r="C231" s="6" t="n"/>
      <c r="D231" s="6" t="n"/>
      <c r="E231" s="6" t="n"/>
      <c r="F231" s="6" t="n"/>
      <c r="G231" s="6" t="n"/>
      <c r="H231" s="6" t="n"/>
    </row>
    <row r="232" ht="15.75" customHeight="1" s="1411">
      <c r="A232" s="6" t="n"/>
      <c r="B232" s="6" t="n"/>
      <c r="C232" s="6" t="n"/>
      <c r="D232" s="6" t="n"/>
      <c r="E232" s="6" t="n"/>
      <c r="F232" s="6" t="n"/>
      <c r="G232" s="6" t="n"/>
      <c r="H232" s="6" t="n"/>
    </row>
    <row r="233" ht="15.75" customHeight="1" s="1411">
      <c r="A233" s="6" t="n"/>
      <c r="B233" s="6" t="n"/>
      <c r="C233" s="6" t="n"/>
      <c r="D233" s="6" t="n"/>
      <c r="E233" s="6" t="n"/>
      <c r="F233" s="6" t="n"/>
      <c r="G233" s="6" t="n"/>
      <c r="H233" s="6" t="n"/>
    </row>
    <row r="234" ht="15.75" customHeight="1" s="1411">
      <c r="A234" s="6" t="n"/>
      <c r="B234" s="6" t="n"/>
      <c r="C234" s="6" t="n"/>
      <c r="D234" s="6" t="n"/>
      <c r="E234" s="6" t="n"/>
      <c r="F234" s="6" t="n"/>
      <c r="G234" s="6" t="n"/>
      <c r="H234" s="6" t="n"/>
    </row>
    <row r="235" ht="15.75" customHeight="1" s="1411">
      <c r="A235" s="6" t="n"/>
      <c r="B235" s="6" t="n"/>
      <c r="C235" s="6" t="n"/>
      <c r="D235" s="6" t="n"/>
      <c r="E235" s="6" t="n"/>
      <c r="F235" s="6" t="n"/>
      <c r="G235" s="6" t="n"/>
      <c r="H235" s="6" t="n"/>
    </row>
    <row r="236" ht="15.75" customHeight="1" s="1411">
      <c r="A236" s="6" t="n"/>
      <c r="B236" s="6" t="n"/>
      <c r="C236" s="6" t="n"/>
      <c r="D236" s="6" t="n"/>
      <c r="E236" s="6" t="n"/>
      <c r="F236" s="6" t="n"/>
      <c r="G236" s="6" t="n"/>
      <c r="H236" s="6" t="n"/>
    </row>
    <row r="237" ht="15.75" customHeight="1" s="1411">
      <c r="A237" s="6" t="n"/>
      <c r="B237" s="6" t="n"/>
      <c r="C237" s="6" t="n"/>
      <c r="D237" s="6" t="n"/>
      <c r="E237" s="6" t="n"/>
      <c r="F237" s="6" t="n"/>
      <c r="G237" s="6" t="n"/>
      <c r="H237" s="6" t="n"/>
    </row>
    <row r="238" ht="15.75" customHeight="1" s="1411">
      <c r="A238" s="6" t="n"/>
      <c r="B238" s="6" t="n"/>
      <c r="C238" s="6" t="n"/>
      <c r="D238" s="6" t="n"/>
      <c r="E238" s="6" t="n"/>
      <c r="F238" s="6" t="n"/>
      <c r="G238" s="6" t="n"/>
      <c r="H238" s="6" t="n"/>
    </row>
    <row r="239" ht="15.75" customHeight="1" s="1411">
      <c r="A239" s="6" t="n"/>
      <c r="B239" s="6" t="n"/>
      <c r="C239" s="6" t="n"/>
      <c r="D239" s="6" t="n"/>
      <c r="E239" s="6" t="n"/>
      <c r="F239" s="6" t="n"/>
      <c r="G239" s="6" t="n"/>
      <c r="H239" s="6" t="n"/>
    </row>
    <row r="240" ht="15.75" customHeight="1" s="1411">
      <c r="A240" s="6" t="n"/>
      <c r="B240" s="6" t="n"/>
      <c r="C240" s="6" t="n"/>
      <c r="D240" s="6" t="n"/>
      <c r="E240" s="6" t="n"/>
      <c r="F240" s="6" t="n"/>
      <c r="G240" s="6" t="n"/>
      <c r="H240" s="6" t="n"/>
    </row>
    <row r="241" ht="15.75" customHeight="1" s="1411">
      <c r="A241" s="6" t="n"/>
      <c r="B241" s="6" t="n"/>
      <c r="C241" s="6" t="n"/>
      <c r="D241" s="6" t="n"/>
      <c r="E241" s="6" t="n"/>
      <c r="F241" s="6" t="n"/>
      <c r="G241" s="6" t="n"/>
      <c r="H241" s="6" t="n"/>
    </row>
    <row r="242" ht="15.75" customHeight="1" s="1411">
      <c r="A242" s="6" t="n"/>
      <c r="B242" s="6" t="n"/>
      <c r="C242" s="6" t="n"/>
      <c r="D242" s="6" t="n"/>
      <c r="E242" s="6" t="n"/>
      <c r="F242" s="6" t="n"/>
      <c r="G242" s="6" t="n"/>
      <c r="H242" s="6" t="n"/>
    </row>
    <row r="243" ht="15.75" customHeight="1" s="1411">
      <c r="A243" s="6" t="n"/>
      <c r="B243" s="6" t="n"/>
      <c r="C243" s="6" t="n"/>
      <c r="D243" s="6" t="n"/>
      <c r="E243" s="6" t="n"/>
      <c r="F243" s="6" t="n"/>
      <c r="G243" s="6" t="n"/>
      <c r="H243" s="6" t="n"/>
    </row>
    <row r="244" ht="15.75" customHeight="1" s="1411">
      <c r="A244" s="6" t="n"/>
      <c r="B244" s="6" t="n"/>
      <c r="C244" s="6" t="n"/>
      <c r="D244" s="6" t="n"/>
      <c r="E244" s="6" t="n"/>
      <c r="F244" s="6" t="n"/>
      <c r="G244" s="6" t="n"/>
      <c r="H244" s="6" t="n"/>
    </row>
    <row r="245" ht="15.75" customHeight="1" s="1411">
      <c r="A245" s="6" t="n"/>
      <c r="B245" s="6" t="n"/>
      <c r="C245" s="6" t="n"/>
      <c r="D245" s="6" t="n"/>
      <c r="E245" s="6" t="n"/>
      <c r="F245" s="6" t="n"/>
      <c r="G245" s="6" t="n"/>
      <c r="H245" s="6" t="n"/>
    </row>
    <row r="246" ht="15.75" customHeight="1" s="1411">
      <c r="A246" s="6" t="n"/>
      <c r="B246" s="6" t="n"/>
      <c r="C246" s="6" t="n"/>
      <c r="D246" s="6" t="n"/>
      <c r="E246" s="6" t="n"/>
      <c r="F246" s="6" t="n"/>
      <c r="G246" s="6" t="n"/>
      <c r="H246" s="6" t="n"/>
    </row>
    <row r="247" ht="15.75" customHeight="1" s="1411">
      <c r="A247" s="6" t="n"/>
      <c r="B247" s="6" t="n"/>
      <c r="C247" s="6" t="n"/>
      <c r="D247" s="6" t="n"/>
      <c r="E247" s="6" t="n"/>
      <c r="F247" s="6" t="n"/>
      <c r="G247" s="6" t="n"/>
      <c r="H247" s="6" t="n"/>
    </row>
    <row r="248" ht="15.75" customHeight="1" s="1411">
      <c r="A248" s="6" t="n"/>
      <c r="B248" s="6" t="n"/>
      <c r="C248" s="6" t="n"/>
      <c r="D248" s="6" t="n"/>
      <c r="E248" s="6" t="n"/>
      <c r="F248" s="6" t="n"/>
      <c r="G248" s="6" t="n"/>
      <c r="H248" s="6" t="n"/>
    </row>
    <row r="249" ht="15.75" customHeight="1" s="1411">
      <c r="A249" s="6" t="n"/>
      <c r="B249" s="6" t="n"/>
      <c r="C249" s="6" t="n"/>
      <c r="D249" s="6" t="n"/>
      <c r="E249" s="6" t="n"/>
      <c r="F249" s="6" t="n"/>
      <c r="G249" s="6" t="n"/>
      <c r="H249" s="6" t="n"/>
    </row>
    <row r="250" ht="15.75" customHeight="1" s="1411">
      <c r="A250" s="6" t="n"/>
      <c r="B250" s="6" t="n"/>
      <c r="C250" s="6" t="n"/>
      <c r="D250" s="6" t="n"/>
      <c r="E250" s="6" t="n"/>
      <c r="F250" s="6" t="n"/>
      <c r="G250" s="6" t="n"/>
      <c r="H250" s="6" t="n"/>
    </row>
    <row r="251" ht="15.75" customHeight="1" s="1411">
      <c r="A251" s="6" t="n"/>
      <c r="B251" s="6" t="n"/>
      <c r="C251" s="6" t="n"/>
      <c r="D251" s="6" t="n"/>
      <c r="E251" s="6" t="n"/>
      <c r="F251" s="6" t="n"/>
      <c r="G251" s="6" t="n"/>
      <c r="H251" s="6" t="n"/>
    </row>
    <row r="252" ht="15.75" customHeight="1" s="1411">
      <c r="A252" s="6" t="n"/>
      <c r="B252" s="6" t="n"/>
      <c r="C252" s="6" t="n"/>
      <c r="D252" s="6" t="n"/>
      <c r="E252" s="6" t="n"/>
      <c r="F252" s="6" t="n"/>
      <c r="G252" s="6" t="n"/>
      <c r="H252" s="6" t="n"/>
    </row>
    <row r="253" ht="15.75" customHeight="1" s="1411">
      <c r="A253" s="6" t="n"/>
      <c r="B253" s="6" t="n"/>
      <c r="C253" s="6" t="n"/>
      <c r="D253" s="6" t="n"/>
      <c r="E253" s="6" t="n"/>
      <c r="F253" s="6" t="n"/>
      <c r="G253" s="6" t="n"/>
      <c r="H253" s="6" t="n"/>
    </row>
    <row r="254" ht="15.75" customHeight="1" s="1411">
      <c r="A254" s="6" t="n"/>
      <c r="B254" s="6" t="n"/>
      <c r="C254" s="6" t="n"/>
      <c r="D254" s="6" t="n"/>
      <c r="E254" s="6" t="n"/>
      <c r="F254" s="6" t="n"/>
      <c r="G254" s="6" t="n"/>
      <c r="H254" s="6" t="n"/>
    </row>
    <row r="255" ht="15.75" customHeight="1" s="1411">
      <c r="A255" s="6" t="n"/>
      <c r="B255" s="6" t="n"/>
      <c r="C255" s="6" t="n"/>
      <c r="D255" s="6" t="n"/>
      <c r="E255" s="6" t="n"/>
      <c r="F255" s="6" t="n"/>
      <c r="G255" s="6" t="n"/>
      <c r="H255" s="6" t="n"/>
    </row>
    <row r="256" ht="15.75" customHeight="1" s="1411">
      <c r="A256" s="6" t="n"/>
      <c r="B256" s="6" t="n"/>
      <c r="C256" s="6" t="n"/>
      <c r="D256" s="6" t="n"/>
      <c r="E256" s="6" t="n"/>
      <c r="F256" s="6" t="n"/>
      <c r="G256" s="6" t="n"/>
      <c r="H256" s="6" t="n"/>
    </row>
    <row r="257" ht="15.75" customHeight="1" s="1411">
      <c r="A257" s="6" t="n"/>
      <c r="B257" s="6" t="n"/>
      <c r="C257" s="6" t="n"/>
      <c r="D257" s="6" t="n"/>
      <c r="E257" s="6" t="n"/>
      <c r="F257" s="6" t="n"/>
      <c r="G257" s="6" t="n"/>
      <c r="H257" s="6" t="n"/>
    </row>
    <row r="258" ht="15.75" customHeight="1" s="1411">
      <c r="A258" s="6" t="n"/>
      <c r="B258" s="6" t="n"/>
      <c r="C258" s="6" t="n"/>
      <c r="D258" s="6" t="n"/>
      <c r="E258" s="6" t="n"/>
      <c r="F258" s="6" t="n"/>
      <c r="G258" s="6" t="n"/>
      <c r="H258" s="6" t="n"/>
    </row>
    <row r="259" ht="15.75" customHeight="1" s="1411">
      <c r="A259" s="6" t="n"/>
      <c r="B259" s="6" t="n"/>
      <c r="C259" s="6" t="n"/>
      <c r="D259" s="6" t="n"/>
      <c r="E259" s="6" t="n"/>
      <c r="F259" s="6" t="n"/>
      <c r="G259" s="6" t="n"/>
      <c r="H259" s="6" t="n"/>
    </row>
    <row r="260" ht="15.75" customHeight="1" s="1411">
      <c r="A260" s="6" t="n"/>
      <c r="B260" s="6" t="n"/>
      <c r="C260" s="6" t="n"/>
      <c r="D260" s="6" t="n"/>
      <c r="E260" s="6" t="n"/>
      <c r="F260" s="6" t="n"/>
      <c r="G260" s="6" t="n"/>
      <c r="H260" s="6" t="n"/>
    </row>
    <row r="261" ht="15.75" customHeight="1" s="1411">
      <c r="A261" s="6" t="n"/>
      <c r="B261" s="6" t="n"/>
      <c r="C261" s="6" t="n"/>
      <c r="D261" s="6" t="n"/>
      <c r="E261" s="6" t="n"/>
      <c r="F261" s="6" t="n"/>
      <c r="G261" s="6" t="n"/>
      <c r="H261" s="6" t="n"/>
    </row>
    <row r="262" ht="15.75" customHeight="1" s="1411">
      <c r="A262" s="6" t="n"/>
      <c r="B262" s="6" t="n"/>
      <c r="C262" s="6" t="n"/>
      <c r="D262" s="6" t="n"/>
      <c r="E262" s="6" t="n"/>
      <c r="F262" s="6" t="n"/>
      <c r="G262" s="6" t="n"/>
      <c r="H262" s="6" t="n"/>
    </row>
    <row r="263" ht="15.75" customHeight="1" s="1411">
      <c r="A263" s="6" t="n"/>
      <c r="B263" s="6" t="n"/>
      <c r="C263" s="6" t="n"/>
      <c r="D263" s="6" t="n"/>
      <c r="E263" s="6" t="n"/>
      <c r="F263" s="6" t="n"/>
      <c r="G263" s="6" t="n"/>
      <c r="H263" s="6" t="n"/>
    </row>
    <row r="264" ht="15.75" customHeight="1" s="1411">
      <c r="A264" s="6" t="n"/>
      <c r="B264" s="6" t="n"/>
      <c r="C264" s="6" t="n"/>
      <c r="D264" s="6" t="n"/>
      <c r="E264" s="6" t="n"/>
      <c r="F264" s="6" t="n"/>
      <c r="G264" s="6" t="n"/>
      <c r="H264" s="6" t="n"/>
    </row>
    <row r="265" ht="15.75" customHeight="1" s="1411">
      <c r="A265" s="6" t="n"/>
      <c r="B265" s="6" t="n"/>
      <c r="C265" s="6" t="n"/>
      <c r="D265" s="6" t="n"/>
      <c r="E265" s="6" t="n"/>
      <c r="F265" s="6" t="n"/>
      <c r="G265" s="6" t="n"/>
      <c r="H265" s="6" t="n"/>
    </row>
    <row r="266" ht="15.75" customHeight="1" s="1411">
      <c r="A266" s="6" t="n"/>
      <c r="B266" s="6" t="n"/>
      <c r="C266" s="6" t="n"/>
      <c r="D266" s="6" t="n"/>
      <c r="E266" s="6" t="n"/>
      <c r="F266" s="6" t="n"/>
      <c r="G266" s="6" t="n"/>
      <c r="H266" s="6" t="n"/>
    </row>
    <row r="267" ht="15.75" customHeight="1" s="1411">
      <c r="A267" s="6" t="n"/>
      <c r="B267" s="6" t="n"/>
      <c r="C267" s="6" t="n"/>
      <c r="D267" s="6" t="n"/>
      <c r="E267" s="6" t="n"/>
      <c r="F267" s="6" t="n"/>
      <c r="G267" s="6" t="n"/>
      <c r="H267" s="6" t="n"/>
    </row>
    <row r="268" ht="15.75" customHeight="1" s="1411">
      <c r="A268" s="6" t="n"/>
      <c r="B268" s="6" t="n"/>
      <c r="C268" s="6" t="n"/>
      <c r="D268" s="6" t="n"/>
      <c r="E268" s="6" t="n"/>
      <c r="F268" s="6" t="n"/>
      <c r="G268" s="6" t="n"/>
      <c r="H268" s="6" t="n"/>
    </row>
    <row r="269" ht="15.75" customHeight="1" s="1411">
      <c r="A269" s="6" t="n"/>
      <c r="B269" s="6" t="n"/>
      <c r="C269" s="6" t="n"/>
      <c r="D269" s="6" t="n"/>
      <c r="E269" s="6" t="n"/>
      <c r="F269" s="6" t="n"/>
      <c r="G269" s="6" t="n"/>
      <c r="H269" s="6" t="n"/>
    </row>
    <row r="270" ht="15.75" customHeight="1" s="1411">
      <c r="A270" s="6" t="n"/>
      <c r="B270" s="6" t="n"/>
      <c r="C270" s="6" t="n"/>
      <c r="D270" s="6" t="n"/>
      <c r="E270" s="6" t="n"/>
      <c r="F270" s="6" t="n"/>
      <c r="G270" s="6" t="n"/>
      <c r="H270" s="6" t="n"/>
    </row>
    <row r="271" ht="15.75" customHeight="1" s="1411">
      <c r="A271" s="6" t="n"/>
      <c r="B271" s="6" t="n"/>
      <c r="C271" s="6" t="n"/>
      <c r="D271" s="6" t="n"/>
      <c r="E271" s="6" t="n"/>
      <c r="F271" s="6" t="n"/>
      <c r="G271" s="6" t="n"/>
      <c r="H271" s="6" t="n"/>
    </row>
    <row r="272" ht="15.75" customHeight="1" s="1411">
      <c r="A272" s="6" t="n"/>
      <c r="B272" s="6" t="n"/>
      <c r="C272" s="6" t="n"/>
      <c r="D272" s="6" t="n"/>
      <c r="E272" s="6" t="n"/>
      <c r="F272" s="6" t="n"/>
      <c r="G272" s="6" t="n"/>
      <c r="H272" s="6" t="n"/>
    </row>
    <row r="273" ht="15.75" customHeight="1" s="1411">
      <c r="A273" s="6" t="n"/>
      <c r="B273" s="6" t="n"/>
      <c r="C273" s="6" t="n"/>
      <c r="D273" s="6" t="n"/>
      <c r="E273" s="6" t="n"/>
      <c r="F273" s="6" t="n"/>
      <c r="G273" s="6" t="n"/>
      <c r="H273" s="6" t="n"/>
    </row>
    <row r="274" ht="15.75" customHeight="1" s="1411">
      <c r="A274" s="6" t="n"/>
      <c r="B274" s="6" t="n"/>
      <c r="C274" s="6" t="n"/>
      <c r="D274" s="6" t="n"/>
      <c r="E274" s="6" t="n"/>
      <c r="F274" s="6" t="n"/>
      <c r="G274" s="6" t="n"/>
      <c r="H274" s="6" t="n"/>
    </row>
    <row r="275" ht="15.75" customHeight="1" s="1411">
      <c r="A275" s="6" t="n"/>
      <c r="B275" s="6" t="n"/>
      <c r="C275" s="6" t="n"/>
      <c r="D275" s="6" t="n"/>
      <c r="E275" s="6" t="n"/>
      <c r="F275" s="6" t="n"/>
      <c r="G275" s="6" t="n"/>
      <c r="H275" s="6" t="n"/>
    </row>
    <row r="276" ht="15.75" customHeight="1" s="1411">
      <c r="A276" s="6" t="n"/>
      <c r="B276" s="6" t="n"/>
      <c r="C276" s="6" t="n"/>
      <c r="D276" s="6" t="n"/>
      <c r="E276" s="6" t="n"/>
      <c r="F276" s="6" t="n"/>
      <c r="G276" s="6" t="n"/>
      <c r="H276" s="6" t="n"/>
    </row>
    <row r="277" ht="15.75" customHeight="1" s="1411">
      <c r="A277" s="6" t="n"/>
      <c r="B277" s="6" t="n"/>
      <c r="C277" s="6" t="n"/>
      <c r="D277" s="6" t="n"/>
      <c r="E277" s="6" t="n"/>
      <c r="F277" s="6" t="n"/>
      <c r="G277" s="6" t="n"/>
      <c r="H277" s="6" t="n"/>
    </row>
    <row r="278" ht="15.75" customHeight="1" s="1411">
      <c r="A278" s="6" t="n"/>
      <c r="B278" s="6" t="n"/>
      <c r="C278" s="6" t="n"/>
      <c r="D278" s="6" t="n"/>
      <c r="E278" s="6" t="n"/>
      <c r="F278" s="6" t="n"/>
      <c r="G278" s="6" t="n"/>
      <c r="H278" s="6" t="n"/>
    </row>
    <row r="279" ht="15.75" customHeight="1" s="1411">
      <c r="A279" s="6" t="n"/>
      <c r="B279" s="6" t="n"/>
      <c r="C279" s="6" t="n"/>
      <c r="D279" s="6" t="n"/>
      <c r="E279" s="6" t="n"/>
      <c r="F279" s="6" t="n"/>
      <c r="G279" s="6" t="n"/>
      <c r="H279" s="6" t="n"/>
    </row>
    <row r="280" ht="15.75" customHeight="1" s="1411">
      <c r="A280" s="6" t="n"/>
      <c r="B280" s="6" t="n"/>
      <c r="C280" s="6" t="n"/>
      <c r="D280" s="6" t="n"/>
      <c r="E280" s="6" t="n"/>
      <c r="F280" s="6" t="n"/>
      <c r="G280" s="6" t="n"/>
      <c r="H280" s="6" t="n"/>
    </row>
    <row r="281" ht="15.75" customHeight="1" s="1411">
      <c r="A281" s="6" t="n"/>
      <c r="B281" s="6" t="n"/>
      <c r="C281" s="6" t="n"/>
      <c r="D281" s="6" t="n"/>
      <c r="E281" s="6" t="n"/>
      <c r="F281" s="6" t="n"/>
      <c r="G281" s="6" t="n"/>
      <c r="H281" s="6" t="n"/>
    </row>
    <row r="282" ht="15.75" customHeight="1" s="1411">
      <c r="A282" s="6" t="n"/>
      <c r="B282" s="6" t="n"/>
      <c r="C282" s="6" t="n"/>
      <c r="D282" s="6" t="n"/>
      <c r="E282" s="6" t="n"/>
      <c r="F282" s="6" t="n"/>
      <c r="G282" s="6" t="n"/>
      <c r="H282" s="6" t="n"/>
    </row>
    <row r="283" ht="15.75" customHeight="1" s="1411">
      <c r="A283" s="6" t="n"/>
      <c r="B283" s="6" t="n"/>
      <c r="C283" s="6" t="n"/>
      <c r="D283" s="6" t="n"/>
      <c r="E283" s="6" t="n"/>
      <c r="F283" s="6" t="n"/>
      <c r="G283" s="6" t="n"/>
      <c r="H283" s="6" t="n"/>
    </row>
    <row r="284" ht="15.75" customHeight="1" s="1411">
      <c r="A284" s="6" t="n"/>
      <c r="B284" s="6" t="n"/>
      <c r="C284" s="6" t="n"/>
      <c r="D284" s="6" t="n"/>
      <c r="E284" s="6" t="n"/>
      <c r="F284" s="6" t="n"/>
      <c r="G284" s="6" t="n"/>
      <c r="H284" s="6" t="n"/>
    </row>
    <row r="285" ht="15.75" customHeight="1" s="1411">
      <c r="A285" s="6" t="n"/>
      <c r="B285" s="6" t="n"/>
      <c r="C285" s="6" t="n"/>
      <c r="D285" s="6" t="n"/>
      <c r="E285" s="6" t="n"/>
      <c r="F285" s="6" t="n"/>
      <c r="G285" s="6" t="n"/>
      <c r="H285" s="6" t="n"/>
    </row>
    <row r="286" ht="15.75" customHeight="1" s="1411">
      <c r="A286" s="6" t="n"/>
      <c r="B286" s="6" t="n"/>
      <c r="C286" s="6" t="n"/>
      <c r="D286" s="6" t="n"/>
      <c r="E286" s="6" t="n"/>
      <c r="F286" s="6" t="n"/>
      <c r="G286" s="6" t="n"/>
      <c r="H286" s="6" t="n"/>
    </row>
    <row r="287" ht="15.75" customHeight="1" s="1411">
      <c r="A287" s="6" t="n"/>
      <c r="B287" s="6" t="n"/>
      <c r="C287" s="6" t="n"/>
      <c r="D287" s="6" t="n"/>
      <c r="E287" s="6" t="n"/>
      <c r="F287" s="6" t="n"/>
      <c r="G287" s="6" t="n"/>
      <c r="H287" s="6" t="n"/>
    </row>
    <row r="288" ht="15.75" customHeight="1" s="1411">
      <c r="A288" s="6" t="n"/>
      <c r="B288" s="6" t="n"/>
      <c r="C288" s="6" t="n"/>
      <c r="D288" s="6" t="n"/>
      <c r="E288" s="6" t="n"/>
      <c r="F288" s="6" t="n"/>
      <c r="G288" s="6" t="n"/>
      <c r="H288" s="6" t="n"/>
    </row>
    <row r="289" ht="15.75" customHeight="1" s="1411">
      <c r="A289" s="6" t="n"/>
      <c r="B289" s="6" t="n"/>
      <c r="C289" s="6" t="n"/>
      <c r="D289" s="6" t="n"/>
      <c r="E289" s="6" t="n"/>
      <c r="F289" s="6" t="n"/>
      <c r="G289" s="6" t="n"/>
      <c r="H289" s="6" t="n"/>
    </row>
    <row r="290" ht="15.75" customHeight="1" s="1411">
      <c r="A290" s="6" t="n"/>
      <c r="B290" s="6" t="n"/>
      <c r="C290" s="6" t="n"/>
      <c r="D290" s="6" t="n"/>
      <c r="E290" s="6" t="n"/>
      <c r="F290" s="6" t="n"/>
      <c r="G290" s="6" t="n"/>
      <c r="H290" s="6" t="n"/>
    </row>
    <row r="291" ht="15.75" customHeight="1" s="1411">
      <c r="A291" s="6" t="n"/>
      <c r="B291" s="6" t="n"/>
      <c r="C291" s="6" t="n"/>
      <c r="D291" s="6" t="n"/>
      <c r="E291" s="6" t="n"/>
      <c r="F291" s="6" t="n"/>
      <c r="G291" s="6" t="n"/>
      <c r="H291" s="6" t="n"/>
    </row>
    <row r="292" ht="15.75" customHeight="1" s="1411">
      <c r="A292" s="6" t="n"/>
      <c r="B292" s="6" t="n"/>
      <c r="C292" s="6" t="n"/>
      <c r="D292" s="6" t="n"/>
      <c r="E292" s="6" t="n"/>
      <c r="F292" s="6" t="n"/>
      <c r="G292" s="6" t="n"/>
      <c r="H292" s="6" t="n"/>
    </row>
    <row r="293" ht="15.75" customHeight="1" s="1411">
      <c r="A293" s="6" t="n"/>
      <c r="B293" s="6" t="n"/>
      <c r="C293" s="6" t="n"/>
      <c r="D293" s="6" t="n"/>
      <c r="E293" s="6" t="n"/>
      <c r="F293" s="6" t="n"/>
      <c r="G293" s="6" t="n"/>
      <c r="H293" s="6" t="n"/>
    </row>
    <row r="294" ht="15.75" customHeight="1" s="1411">
      <c r="A294" s="6" t="n"/>
      <c r="B294" s="6" t="n"/>
      <c r="C294" s="6" t="n"/>
      <c r="D294" s="6" t="n"/>
      <c r="E294" s="6" t="n"/>
      <c r="F294" s="6" t="n"/>
      <c r="G294" s="6" t="n"/>
      <c r="H294" s="6" t="n"/>
    </row>
    <row r="295" ht="15.75" customHeight="1" s="1411">
      <c r="A295" s="6" t="n"/>
      <c r="B295" s="6" t="n"/>
      <c r="C295" s="6" t="n"/>
      <c r="D295" s="6" t="n"/>
      <c r="E295" s="6" t="n"/>
      <c r="F295" s="6" t="n"/>
      <c r="G295" s="6" t="n"/>
      <c r="H295" s="6" t="n"/>
    </row>
    <row r="296" ht="15.75" customHeight="1" s="1411">
      <c r="A296" s="6" t="n"/>
      <c r="B296" s="6" t="n"/>
      <c r="C296" s="6" t="n"/>
      <c r="D296" s="6" t="n"/>
      <c r="E296" s="6" t="n"/>
      <c r="F296" s="6" t="n"/>
      <c r="G296" s="6" t="n"/>
      <c r="H296" s="6" t="n"/>
    </row>
    <row r="297" ht="15.75" customHeight="1" s="1411">
      <c r="A297" s="6" t="n"/>
      <c r="B297" s="6" t="n"/>
      <c r="C297" s="6" t="n"/>
      <c r="D297" s="6" t="n"/>
      <c r="E297" s="6" t="n"/>
      <c r="F297" s="6" t="n"/>
      <c r="G297" s="6" t="n"/>
      <c r="H297" s="6" t="n"/>
    </row>
    <row r="298" ht="15.75" customHeight="1" s="1411">
      <c r="A298" s="6" t="n"/>
      <c r="B298" s="6" t="n"/>
      <c r="C298" s="6" t="n"/>
      <c r="D298" s="6" t="n"/>
      <c r="E298" s="6" t="n"/>
      <c r="F298" s="6" t="n"/>
      <c r="G298" s="6" t="n"/>
      <c r="H298" s="6" t="n"/>
    </row>
    <row r="299" ht="15.75" customHeight="1" s="1411">
      <c r="A299" s="6" t="n"/>
      <c r="B299" s="6" t="n"/>
      <c r="C299" s="6" t="n"/>
      <c r="D299" s="6" t="n"/>
      <c r="E299" s="6" t="n"/>
      <c r="F299" s="6" t="n"/>
      <c r="G299" s="6" t="n"/>
      <c r="H299" s="6" t="n"/>
    </row>
    <row r="300" ht="15.75" customHeight="1" s="1411">
      <c r="A300" s="6" t="n"/>
      <c r="B300" s="6" t="n"/>
      <c r="C300" s="6" t="n"/>
      <c r="D300" s="6" t="n"/>
      <c r="E300" s="6" t="n"/>
      <c r="F300" s="6" t="n"/>
      <c r="G300" s="6" t="n"/>
      <c r="H300" s="6" t="n"/>
    </row>
    <row r="301" ht="15.75" customHeight="1" s="1411">
      <c r="A301" s="6" t="n"/>
      <c r="B301" s="6" t="n"/>
      <c r="C301" s="6" t="n"/>
      <c r="D301" s="6" t="n"/>
      <c r="E301" s="6" t="n"/>
      <c r="F301" s="6" t="n"/>
      <c r="G301" s="6" t="n"/>
      <c r="H301" s="6" t="n"/>
    </row>
    <row r="302" ht="15.75" customHeight="1" s="1411">
      <c r="A302" s="6" t="n"/>
      <c r="B302" s="6" t="n"/>
      <c r="C302" s="6" t="n"/>
      <c r="D302" s="6" t="n"/>
      <c r="E302" s="6" t="n"/>
      <c r="F302" s="6" t="n"/>
      <c r="G302" s="6" t="n"/>
      <c r="H302" s="6" t="n"/>
    </row>
    <row r="303" ht="15.75" customHeight="1" s="1411">
      <c r="A303" s="6" t="n"/>
      <c r="B303" s="6" t="n"/>
      <c r="C303" s="6" t="n"/>
      <c r="D303" s="6" t="n"/>
      <c r="E303" s="6" t="n"/>
      <c r="F303" s="6" t="n"/>
      <c r="G303" s="6" t="n"/>
      <c r="H303" s="6" t="n"/>
    </row>
    <row r="304" ht="15.75" customHeight="1" s="1411">
      <c r="A304" s="6" t="n"/>
      <c r="B304" s="6" t="n"/>
      <c r="C304" s="6" t="n"/>
      <c r="D304" s="6" t="n"/>
      <c r="E304" s="6" t="n"/>
      <c r="F304" s="6" t="n"/>
      <c r="G304" s="6" t="n"/>
      <c r="H304" s="6" t="n"/>
    </row>
    <row r="305" ht="15.75" customHeight="1" s="1411">
      <c r="A305" s="6" t="n"/>
      <c r="B305" s="6" t="n"/>
      <c r="C305" s="6" t="n"/>
      <c r="D305" s="6" t="n"/>
      <c r="E305" s="6" t="n"/>
      <c r="F305" s="6" t="n"/>
      <c r="G305" s="6" t="n"/>
      <c r="H305" s="6" t="n"/>
    </row>
    <row r="306" ht="15.75" customHeight="1" s="1411">
      <c r="A306" s="6" t="n"/>
      <c r="B306" s="6" t="n"/>
      <c r="C306" s="6" t="n"/>
      <c r="D306" s="6" t="n"/>
      <c r="E306" s="6" t="n"/>
      <c r="F306" s="6" t="n"/>
      <c r="G306" s="6" t="n"/>
      <c r="H306" s="6" t="n"/>
    </row>
    <row r="307" ht="15.75" customHeight="1" s="1411">
      <c r="A307" s="6" t="n"/>
      <c r="B307" s="6" t="n"/>
      <c r="C307" s="6" t="n"/>
      <c r="D307" s="6" t="n"/>
      <c r="E307" s="6" t="n"/>
      <c r="F307" s="6" t="n"/>
      <c r="G307" s="6" t="n"/>
      <c r="H307" s="6" t="n"/>
    </row>
    <row r="308" ht="15.75" customHeight="1" s="1411">
      <c r="A308" s="6" t="n"/>
      <c r="B308" s="6" t="n"/>
      <c r="C308" s="6" t="n"/>
      <c r="D308" s="6" t="n"/>
      <c r="E308" s="6" t="n"/>
      <c r="F308" s="6" t="n"/>
      <c r="G308" s="6" t="n"/>
      <c r="H308" s="6" t="n"/>
    </row>
    <row r="309" ht="15.75" customHeight="1" s="1411">
      <c r="A309" s="6" t="n"/>
      <c r="B309" s="6" t="n"/>
      <c r="C309" s="6" t="n"/>
      <c r="D309" s="6" t="n"/>
      <c r="E309" s="6" t="n"/>
      <c r="F309" s="6" t="n"/>
      <c r="G309" s="6" t="n"/>
      <c r="H309" s="6" t="n"/>
    </row>
    <row r="310" ht="15.75" customHeight="1" s="1411">
      <c r="A310" s="6" t="n"/>
      <c r="B310" s="6" t="n"/>
      <c r="C310" s="6" t="n"/>
      <c r="D310" s="6" t="n"/>
      <c r="E310" s="6" t="n"/>
      <c r="F310" s="6" t="n"/>
      <c r="G310" s="6" t="n"/>
      <c r="H310" s="6" t="n"/>
    </row>
    <row r="311" ht="15.75" customHeight="1" s="1411">
      <c r="A311" s="6" t="n"/>
      <c r="B311" s="6" t="n"/>
      <c r="C311" s="6" t="n"/>
      <c r="D311" s="6" t="n"/>
      <c r="E311" s="6" t="n"/>
      <c r="F311" s="6" t="n"/>
      <c r="G311" s="6" t="n"/>
      <c r="H311" s="6" t="n"/>
    </row>
    <row r="312" ht="15.75" customHeight="1" s="1411">
      <c r="A312" s="6" t="n"/>
      <c r="B312" s="6" t="n"/>
      <c r="C312" s="6" t="n"/>
      <c r="D312" s="6" t="n"/>
      <c r="E312" s="6" t="n"/>
      <c r="F312" s="6" t="n"/>
      <c r="G312" s="6" t="n"/>
      <c r="H312" s="6" t="n"/>
    </row>
    <row r="313" ht="15.75" customHeight="1" s="1411">
      <c r="A313" s="6" t="n"/>
      <c r="B313" s="6" t="n"/>
      <c r="C313" s="6" t="n"/>
      <c r="D313" s="6" t="n"/>
      <c r="E313" s="6" t="n"/>
      <c r="F313" s="6" t="n"/>
      <c r="G313" s="6" t="n"/>
      <c r="H313" s="6" t="n"/>
    </row>
    <row r="314" ht="15.75" customHeight="1" s="1411">
      <c r="A314" s="6" t="n"/>
      <c r="B314" s="6" t="n"/>
      <c r="C314" s="6" t="n"/>
      <c r="D314" s="6" t="n"/>
      <c r="E314" s="6" t="n"/>
      <c r="F314" s="6" t="n"/>
      <c r="G314" s="6" t="n"/>
      <c r="H314" s="6" t="n"/>
    </row>
    <row r="315" ht="15.75" customHeight="1" s="1411">
      <c r="A315" s="6" t="n"/>
      <c r="B315" s="6" t="n"/>
      <c r="C315" s="6" t="n"/>
      <c r="D315" s="6" t="n"/>
      <c r="E315" s="6" t="n"/>
      <c r="F315" s="6" t="n"/>
      <c r="G315" s="6" t="n"/>
      <c r="H315" s="6" t="n"/>
    </row>
    <row r="316" ht="15.75" customHeight="1" s="1411">
      <c r="A316" s="6" t="n"/>
      <c r="B316" s="6" t="n"/>
      <c r="C316" s="6" t="n"/>
      <c r="D316" s="6" t="n"/>
      <c r="E316" s="6" t="n"/>
      <c r="F316" s="6" t="n"/>
      <c r="G316" s="6" t="n"/>
      <c r="H316" s="6" t="n"/>
    </row>
    <row r="317" ht="15.75" customHeight="1" s="1411">
      <c r="A317" s="6" t="n"/>
      <c r="B317" s="6" t="n"/>
      <c r="C317" s="6" t="n"/>
      <c r="D317" s="6" t="n"/>
      <c r="E317" s="6" t="n"/>
      <c r="F317" s="6" t="n"/>
      <c r="G317" s="6" t="n"/>
      <c r="H317" s="6" t="n"/>
    </row>
    <row r="318" ht="15.75" customHeight="1" s="1411">
      <c r="A318" s="6" t="n"/>
      <c r="B318" s="6" t="n"/>
      <c r="C318" s="6" t="n"/>
      <c r="D318" s="6" t="n"/>
      <c r="E318" s="6" t="n"/>
      <c r="F318" s="6" t="n"/>
      <c r="G318" s="6" t="n"/>
      <c r="H318" s="6" t="n"/>
    </row>
    <row r="319" ht="15.75" customHeight="1" s="1411">
      <c r="A319" s="6" t="n"/>
      <c r="B319" s="6" t="n"/>
      <c r="C319" s="6" t="n"/>
      <c r="D319" s="6" t="n"/>
      <c r="E319" s="6" t="n"/>
      <c r="F319" s="6" t="n"/>
      <c r="G319" s="6" t="n"/>
      <c r="H319" s="6" t="n"/>
    </row>
    <row r="320" ht="15.75" customHeight="1" s="1411">
      <c r="A320" s="6" t="n"/>
      <c r="B320" s="6" t="n"/>
      <c r="C320" s="6" t="n"/>
      <c r="D320" s="6" t="n"/>
      <c r="E320" s="6" t="n"/>
      <c r="F320" s="6" t="n"/>
      <c r="G320" s="6" t="n"/>
      <c r="H320" s="6" t="n"/>
    </row>
    <row r="321" ht="15.75" customHeight="1" s="1411">
      <c r="A321" s="6" t="n"/>
      <c r="B321" s="6" t="n"/>
      <c r="C321" s="6" t="n"/>
      <c r="D321" s="6" t="n"/>
      <c r="E321" s="6" t="n"/>
      <c r="F321" s="6" t="n"/>
      <c r="G321" s="6" t="n"/>
      <c r="H321" s="6" t="n"/>
    </row>
    <row r="322" ht="15.75" customHeight="1" s="1411">
      <c r="A322" s="6" t="n"/>
      <c r="B322" s="6" t="n"/>
      <c r="C322" s="6" t="n"/>
      <c r="D322" s="6" t="n"/>
      <c r="E322" s="6" t="n"/>
      <c r="F322" s="6" t="n"/>
      <c r="G322" s="6" t="n"/>
      <c r="H322" s="6" t="n"/>
    </row>
    <row r="323" ht="15.75" customHeight="1" s="1411">
      <c r="A323" s="6" t="n"/>
      <c r="B323" s="6" t="n"/>
      <c r="C323" s="6" t="n"/>
      <c r="D323" s="6" t="n"/>
      <c r="E323" s="6" t="n"/>
      <c r="F323" s="6" t="n"/>
      <c r="G323" s="6" t="n"/>
      <c r="H323" s="6" t="n"/>
    </row>
    <row r="324" ht="15.75" customHeight="1" s="1411">
      <c r="A324" s="6" t="n"/>
      <c r="B324" s="6" t="n"/>
      <c r="C324" s="6" t="n"/>
      <c r="D324" s="6" t="n"/>
      <c r="E324" s="6" t="n"/>
      <c r="F324" s="6" t="n"/>
      <c r="G324" s="6" t="n"/>
      <c r="H324" s="6" t="n"/>
    </row>
    <row r="325" ht="15.75" customHeight="1" s="1411">
      <c r="A325" s="6" t="n"/>
      <c r="B325" s="6" t="n"/>
      <c r="C325" s="6" t="n"/>
      <c r="D325" s="6" t="n"/>
      <c r="E325" s="6" t="n"/>
      <c r="F325" s="6" t="n"/>
      <c r="G325" s="6" t="n"/>
      <c r="H325" s="6" t="n"/>
    </row>
    <row r="326" ht="15.75" customHeight="1" s="1411">
      <c r="A326" s="6" t="n"/>
      <c r="B326" s="6" t="n"/>
      <c r="C326" s="6" t="n"/>
      <c r="D326" s="6" t="n"/>
      <c r="E326" s="6" t="n"/>
      <c r="F326" s="6" t="n"/>
      <c r="G326" s="6" t="n"/>
      <c r="H326" s="6" t="n"/>
    </row>
    <row r="327" ht="15.75" customHeight="1" s="1411">
      <c r="A327" s="6" t="n"/>
      <c r="B327" s="6" t="n"/>
      <c r="C327" s="6" t="n"/>
      <c r="D327" s="6" t="n"/>
      <c r="E327" s="6" t="n"/>
      <c r="F327" s="6" t="n"/>
      <c r="G327" s="6" t="n"/>
      <c r="H327" s="6" t="n"/>
    </row>
    <row r="328" ht="15.75" customHeight="1" s="1411">
      <c r="A328" s="6" t="n"/>
      <c r="B328" s="6" t="n"/>
      <c r="C328" s="6" t="n"/>
      <c r="D328" s="6" t="n"/>
      <c r="E328" s="6" t="n"/>
      <c r="F328" s="6" t="n"/>
      <c r="G328" s="6" t="n"/>
      <c r="H328" s="6" t="n"/>
    </row>
    <row r="329" ht="15.75" customHeight="1" s="1411">
      <c r="A329" s="6" t="n"/>
      <c r="B329" s="6" t="n"/>
      <c r="C329" s="6" t="n"/>
      <c r="D329" s="6" t="n"/>
      <c r="E329" s="6" t="n"/>
      <c r="F329" s="6" t="n"/>
      <c r="G329" s="6" t="n"/>
      <c r="H329" s="6" t="n"/>
    </row>
    <row r="330" ht="15.75" customHeight="1" s="1411">
      <c r="A330" s="6" t="n"/>
      <c r="B330" s="6" t="n"/>
      <c r="C330" s="6" t="n"/>
      <c r="D330" s="6" t="n"/>
      <c r="E330" s="6" t="n"/>
      <c r="F330" s="6" t="n"/>
      <c r="G330" s="6" t="n"/>
      <c r="H330" s="6" t="n"/>
    </row>
    <row r="331" ht="15.75" customHeight="1" s="1411">
      <c r="A331" s="6" t="n"/>
      <c r="B331" s="6" t="n"/>
      <c r="C331" s="6" t="n"/>
      <c r="D331" s="6" t="n"/>
      <c r="E331" s="6" t="n"/>
      <c r="F331" s="6" t="n"/>
      <c r="G331" s="6" t="n"/>
      <c r="H331" s="6" t="n"/>
    </row>
    <row r="332" ht="15.75" customHeight="1" s="1411">
      <c r="A332" s="6" t="n"/>
      <c r="B332" s="6" t="n"/>
      <c r="C332" s="6" t="n"/>
      <c r="D332" s="6" t="n"/>
      <c r="E332" s="6" t="n"/>
      <c r="F332" s="6" t="n"/>
      <c r="G332" s="6" t="n"/>
      <c r="H332" s="6" t="n"/>
    </row>
    <row r="333" ht="15.75" customHeight="1" s="1411">
      <c r="A333" s="6" t="n"/>
      <c r="B333" s="6" t="n"/>
      <c r="C333" s="6" t="n"/>
      <c r="D333" s="6" t="n"/>
      <c r="E333" s="6" t="n"/>
      <c r="F333" s="6" t="n"/>
      <c r="G333" s="6" t="n"/>
      <c r="H333" s="6" t="n"/>
    </row>
    <row r="334" ht="15.75" customHeight="1" s="1411">
      <c r="A334" s="6" t="n"/>
      <c r="B334" s="6" t="n"/>
      <c r="C334" s="6" t="n"/>
      <c r="D334" s="6" t="n"/>
      <c r="E334" s="6" t="n"/>
      <c r="F334" s="6" t="n"/>
      <c r="G334" s="6" t="n"/>
      <c r="H334" s="6" t="n"/>
    </row>
    <row r="335" ht="15.75" customHeight="1" s="1411">
      <c r="A335" s="6" t="n"/>
      <c r="B335" s="6" t="n"/>
      <c r="C335" s="6" t="n"/>
      <c r="D335" s="6" t="n"/>
      <c r="E335" s="6" t="n"/>
      <c r="F335" s="6" t="n"/>
      <c r="G335" s="6" t="n"/>
      <c r="H335" s="6" t="n"/>
    </row>
    <row r="336" ht="15.75" customHeight="1" s="1411">
      <c r="A336" s="6" t="n"/>
      <c r="B336" s="6" t="n"/>
      <c r="C336" s="6" t="n"/>
      <c r="D336" s="6" t="n"/>
      <c r="E336" s="6" t="n"/>
      <c r="F336" s="6" t="n"/>
      <c r="G336" s="6" t="n"/>
      <c r="H336" s="6" t="n"/>
    </row>
    <row r="337" ht="15.75" customHeight="1" s="1411">
      <c r="A337" s="6" t="n"/>
      <c r="B337" s="6" t="n"/>
      <c r="C337" s="6" t="n"/>
      <c r="D337" s="6" t="n"/>
      <c r="E337" s="6" t="n"/>
      <c r="F337" s="6" t="n"/>
      <c r="G337" s="6" t="n"/>
      <c r="H337" s="6" t="n"/>
    </row>
    <row r="338" ht="15.75" customHeight="1" s="1411">
      <c r="A338" s="6" t="n"/>
      <c r="B338" s="6" t="n"/>
      <c r="C338" s="6" t="n"/>
      <c r="D338" s="6" t="n"/>
      <c r="E338" s="6" t="n"/>
      <c r="F338" s="6" t="n"/>
      <c r="G338" s="6" t="n"/>
      <c r="H338" s="6" t="n"/>
    </row>
    <row r="339" ht="15.75" customHeight="1" s="1411">
      <c r="A339" s="6" t="n"/>
      <c r="B339" s="6" t="n"/>
      <c r="C339" s="6" t="n"/>
      <c r="D339" s="6" t="n"/>
      <c r="E339" s="6" t="n"/>
      <c r="F339" s="6" t="n"/>
      <c r="G339" s="6" t="n"/>
      <c r="H339" s="6" t="n"/>
    </row>
    <row r="340" ht="15.75" customHeight="1" s="1411">
      <c r="A340" s="6" t="n"/>
      <c r="B340" s="6" t="n"/>
      <c r="C340" s="6" t="n"/>
      <c r="D340" s="6" t="n"/>
      <c r="E340" s="6" t="n"/>
      <c r="F340" s="6" t="n"/>
      <c r="G340" s="6" t="n"/>
      <c r="H340" s="6" t="n"/>
    </row>
    <row r="341" ht="15.75" customHeight="1" s="1411">
      <c r="A341" s="6" t="n"/>
      <c r="B341" s="6" t="n"/>
      <c r="C341" s="6" t="n"/>
      <c r="D341" s="6" t="n"/>
      <c r="E341" s="6" t="n"/>
      <c r="F341" s="6" t="n"/>
      <c r="G341" s="6" t="n"/>
      <c r="H341" s="6" t="n"/>
    </row>
    <row r="342" ht="15.75" customHeight="1" s="1411">
      <c r="A342" s="6" t="n"/>
      <c r="B342" s="6" t="n"/>
      <c r="C342" s="6" t="n"/>
      <c r="D342" s="6" t="n"/>
      <c r="E342" s="6" t="n"/>
      <c r="F342" s="6" t="n"/>
      <c r="G342" s="6" t="n"/>
      <c r="H342" s="6" t="n"/>
    </row>
    <row r="343" ht="15.75" customHeight="1" s="1411">
      <c r="A343" s="6" t="n"/>
      <c r="B343" s="6" t="n"/>
      <c r="C343" s="6" t="n"/>
      <c r="D343" s="6" t="n"/>
      <c r="E343" s="6" t="n"/>
      <c r="F343" s="6" t="n"/>
      <c r="G343" s="6" t="n"/>
      <c r="H343" s="6" t="n"/>
    </row>
    <row r="344" ht="15.75" customHeight="1" s="1411">
      <c r="A344" s="6" t="n"/>
      <c r="B344" s="6" t="n"/>
      <c r="C344" s="6" t="n"/>
      <c r="D344" s="6" t="n"/>
      <c r="E344" s="6" t="n"/>
      <c r="F344" s="6" t="n"/>
      <c r="G344" s="6" t="n"/>
      <c r="H344" s="6" t="n"/>
    </row>
    <row r="345" ht="15.75" customHeight="1" s="1411">
      <c r="A345" s="6" t="n"/>
      <c r="B345" s="6" t="n"/>
      <c r="C345" s="6" t="n"/>
      <c r="D345" s="6" t="n"/>
      <c r="E345" s="6" t="n"/>
      <c r="F345" s="6" t="n"/>
      <c r="G345" s="6" t="n"/>
      <c r="H345" s="6" t="n"/>
    </row>
    <row r="346" ht="15.75" customHeight="1" s="1411">
      <c r="A346" s="6" t="n"/>
      <c r="B346" s="6" t="n"/>
      <c r="C346" s="6" t="n"/>
      <c r="D346" s="6" t="n"/>
      <c r="E346" s="6" t="n"/>
      <c r="F346" s="6" t="n"/>
      <c r="G346" s="6" t="n"/>
      <c r="H346" s="6" t="n"/>
    </row>
    <row r="347" ht="15.75" customHeight="1" s="1411">
      <c r="A347" s="6" t="n"/>
      <c r="B347" s="6" t="n"/>
      <c r="C347" s="6" t="n"/>
      <c r="D347" s="6" t="n"/>
      <c r="E347" s="6" t="n"/>
      <c r="F347" s="6" t="n"/>
      <c r="G347" s="6" t="n"/>
      <c r="H347" s="6" t="n"/>
    </row>
    <row r="348" ht="15.75" customHeight="1" s="1411">
      <c r="A348" s="6" t="n"/>
      <c r="B348" s="6" t="n"/>
      <c r="C348" s="6" t="n"/>
      <c r="D348" s="6" t="n"/>
      <c r="E348" s="6" t="n"/>
      <c r="F348" s="6" t="n"/>
      <c r="G348" s="6" t="n"/>
      <c r="H348" s="6" t="n"/>
    </row>
    <row r="349" ht="15.75" customHeight="1" s="1411">
      <c r="A349" s="6" t="n"/>
      <c r="B349" s="6" t="n"/>
      <c r="C349" s="6" t="n"/>
      <c r="D349" s="6" t="n"/>
      <c r="E349" s="6" t="n"/>
      <c r="F349" s="6" t="n"/>
      <c r="G349" s="6" t="n"/>
      <c r="H349" s="6" t="n"/>
    </row>
    <row r="350" ht="15.75" customHeight="1" s="1411">
      <c r="A350" s="6" t="n"/>
      <c r="B350" s="6" t="n"/>
      <c r="C350" s="6" t="n"/>
      <c r="D350" s="6" t="n"/>
      <c r="E350" s="6" t="n"/>
      <c r="F350" s="6" t="n"/>
      <c r="G350" s="6" t="n"/>
      <c r="H350" s="6" t="n"/>
    </row>
    <row r="351" ht="15.75" customHeight="1" s="1411">
      <c r="A351" s="6" t="n"/>
      <c r="B351" s="6" t="n"/>
      <c r="C351" s="6" t="n"/>
      <c r="D351" s="6" t="n"/>
      <c r="E351" s="6" t="n"/>
      <c r="F351" s="6" t="n"/>
      <c r="G351" s="6" t="n"/>
      <c r="H351" s="6" t="n"/>
    </row>
    <row r="352" ht="15.75" customHeight="1" s="1411">
      <c r="A352" s="6" t="n"/>
      <c r="B352" s="6" t="n"/>
      <c r="C352" s="6" t="n"/>
      <c r="D352" s="6" t="n"/>
      <c r="E352" s="6" t="n"/>
      <c r="F352" s="6" t="n"/>
      <c r="G352" s="6" t="n"/>
      <c r="H352" s="6" t="n"/>
    </row>
    <row r="353" ht="15.75" customHeight="1" s="1411">
      <c r="A353" s="6" t="n"/>
      <c r="B353" s="6" t="n"/>
      <c r="C353" s="6" t="n"/>
      <c r="D353" s="6" t="n"/>
      <c r="E353" s="6" t="n"/>
      <c r="F353" s="6" t="n"/>
      <c r="G353" s="6" t="n"/>
      <c r="H353" s="6" t="n"/>
    </row>
    <row r="354" ht="15.75" customHeight="1" s="1411">
      <c r="A354" s="6" t="n"/>
      <c r="B354" s="6" t="n"/>
      <c r="C354" s="6" t="n"/>
      <c r="D354" s="6" t="n"/>
      <c r="E354" s="6" t="n"/>
      <c r="F354" s="6" t="n"/>
      <c r="G354" s="6" t="n"/>
      <c r="H354" s="6" t="n"/>
    </row>
    <row r="355" ht="15.75" customHeight="1" s="1411">
      <c r="A355" s="6" t="n"/>
      <c r="B355" s="6" t="n"/>
      <c r="C355" s="6" t="n"/>
      <c r="D355" s="6" t="n"/>
      <c r="E355" s="6" t="n"/>
      <c r="F355" s="6" t="n"/>
      <c r="G355" s="6" t="n"/>
      <c r="H355" s="6" t="n"/>
    </row>
    <row r="356" ht="15.75" customHeight="1" s="1411">
      <c r="A356" s="6" t="n"/>
      <c r="B356" s="6" t="n"/>
      <c r="C356" s="6" t="n"/>
      <c r="D356" s="6" t="n"/>
      <c r="E356" s="6" t="n"/>
      <c r="F356" s="6" t="n"/>
      <c r="G356" s="6" t="n"/>
      <c r="H356" s="6" t="n"/>
    </row>
    <row r="357" ht="15.75" customHeight="1" s="1411">
      <c r="A357" s="6" t="n"/>
      <c r="B357" s="6" t="n"/>
      <c r="C357" s="6" t="n"/>
      <c r="D357" s="6" t="n"/>
      <c r="E357" s="6" t="n"/>
      <c r="F357" s="6" t="n"/>
      <c r="G357" s="6" t="n"/>
      <c r="H357" s="6" t="n"/>
    </row>
    <row r="358" ht="15.75" customHeight="1" s="1411">
      <c r="A358" s="6" t="n"/>
      <c r="B358" s="6" t="n"/>
      <c r="C358" s="6" t="n"/>
      <c r="D358" s="6" t="n"/>
      <c r="E358" s="6" t="n"/>
      <c r="F358" s="6" t="n"/>
      <c r="G358" s="6" t="n"/>
      <c r="H358" s="6" t="n"/>
    </row>
    <row r="359" ht="15.75" customHeight="1" s="1411">
      <c r="A359" s="6" t="n"/>
      <c r="B359" s="6" t="n"/>
      <c r="C359" s="6" t="n"/>
      <c r="D359" s="6" t="n"/>
      <c r="E359" s="6" t="n"/>
      <c r="F359" s="6" t="n"/>
      <c r="G359" s="6" t="n"/>
      <c r="H359" s="6" t="n"/>
    </row>
    <row r="360" ht="15.75" customHeight="1" s="1411">
      <c r="A360" s="6" t="n"/>
      <c r="B360" s="6" t="n"/>
      <c r="C360" s="6" t="n"/>
      <c r="D360" s="6" t="n"/>
      <c r="E360" s="6" t="n"/>
      <c r="F360" s="6" t="n"/>
      <c r="G360" s="6" t="n"/>
      <c r="H360" s="6" t="n"/>
    </row>
    <row r="361" ht="15.75" customHeight="1" s="1411">
      <c r="A361" s="6" t="n"/>
      <c r="B361" s="6" t="n"/>
      <c r="C361" s="6" t="n"/>
      <c r="D361" s="6" t="n"/>
      <c r="E361" s="6" t="n"/>
      <c r="F361" s="6" t="n"/>
      <c r="G361" s="6" t="n"/>
      <c r="H361" s="6" t="n"/>
    </row>
    <row r="362" ht="15.75" customHeight="1" s="1411">
      <c r="A362" s="6" t="n"/>
      <c r="B362" s="6" t="n"/>
      <c r="C362" s="6" t="n"/>
      <c r="D362" s="6" t="n"/>
      <c r="E362" s="6" t="n"/>
      <c r="F362" s="6" t="n"/>
      <c r="G362" s="6" t="n"/>
      <c r="H362" s="6" t="n"/>
    </row>
    <row r="363" ht="15.75" customHeight="1" s="1411">
      <c r="A363" s="6" t="n"/>
      <c r="B363" s="6" t="n"/>
      <c r="C363" s="6" t="n"/>
      <c r="D363" s="6" t="n"/>
      <c r="E363" s="6" t="n"/>
      <c r="F363" s="6" t="n"/>
      <c r="G363" s="6" t="n"/>
      <c r="H363" s="6" t="n"/>
    </row>
    <row r="364" ht="15.75" customHeight="1" s="1411">
      <c r="A364" s="6" t="n"/>
      <c r="B364" s="6" t="n"/>
      <c r="C364" s="6" t="n"/>
      <c r="D364" s="6" t="n"/>
      <c r="E364" s="6" t="n"/>
      <c r="F364" s="6" t="n"/>
      <c r="G364" s="6" t="n"/>
      <c r="H364" s="6" t="n"/>
    </row>
    <row r="365" ht="15.75" customHeight="1" s="1411">
      <c r="A365" s="6" t="n"/>
      <c r="B365" s="6" t="n"/>
      <c r="C365" s="6" t="n"/>
      <c r="D365" s="6" t="n"/>
      <c r="E365" s="6" t="n"/>
      <c r="F365" s="6" t="n"/>
      <c r="G365" s="6" t="n"/>
      <c r="H365" s="6" t="n"/>
    </row>
    <row r="366" ht="15.75" customHeight="1" s="1411">
      <c r="A366" s="6" t="n"/>
      <c r="B366" s="6" t="n"/>
      <c r="C366" s="6" t="n"/>
      <c r="D366" s="6" t="n"/>
      <c r="E366" s="6" t="n"/>
      <c r="F366" s="6" t="n"/>
      <c r="G366" s="6" t="n"/>
      <c r="H366" s="6" t="n"/>
    </row>
    <row r="367" ht="15.75" customHeight="1" s="1411">
      <c r="A367" s="6" t="n"/>
      <c r="B367" s="6" t="n"/>
      <c r="C367" s="6" t="n"/>
      <c r="D367" s="6" t="n"/>
      <c r="E367" s="6" t="n"/>
      <c r="F367" s="6" t="n"/>
      <c r="G367" s="6" t="n"/>
      <c r="H367" s="6" t="n"/>
    </row>
    <row r="368" ht="15.75" customHeight="1" s="1411">
      <c r="A368" s="6" t="n"/>
      <c r="B368" s="6" t="n"/>
      <c r="C368" s="6" t="n"/>
      <c r="D368" s="6" t="n"/>
      <c r="E368" s="6" t="n"/>
      <c r="F368" s="6" t="n"/>
      <c r="G368" s="6" t="n"/>
      <c r="H368" s="6" t="n"/>
    </row>
    <row r="369" ht="15.75" customHeight="1" s="1411">
      <c r="A369" s="6" t="n"/>
      <c r="B369" s="6" t="n"/>
      <c r="C369" s="6" t="n"/>
      <c r="D369" s="6" t="n"/>
      <c r="E369" s="6" t="n"/>
      <c r="F369" s="6" t="n"/>
      <c r="G369" s="6" t="n"/>
      <c r="H369" s="6" t="n"/>
    </row>
    <row r="370" ht="15.75" customHeight="1" s="1411">
      <c r="A370" s="6" t="n"/>
      <c r="B370" s="6" t="n"/>
      <c r="C370" s="6" t="n"/>
      <c r="D370" s="6" t="n"/>
      <c r="E370" s="6" t="n"/>
      <c r="F370" s="6" t="n"/>
      <c r="G370" s="6" t="n"/>
      <c r="H370" s="6" t="n"/>
    </row>
    <row r="371" ht="15.75" customHeight="1" s="1411">
      <c r="A371" s="6" t="n"/>
      <c r="B371" s="6" t="n"/>
      <c r="C371" s="6" t="n"/>
      <c r="D371" s="6" t="n"/>
      <c r="E371" s="6" t="n"/>
      <c r="F371" s="6" t="n"/>
      <c r="G371" s="6" t="n"/>
      <c r="H371" s="6" t="n"/>
    </row>
    <row r="372" ht="15.75" customHeight="1" s="1411">
      <c r="A372" s="6" t="n"/>
      <c r="B372" s="6" t="n"/>
      <c r="C372" s="6" t="n"/>
      <c r="D372" s="6" t="n"/>
      <c r="E372" s="6" t="n"/>
      <c r="F372" s="6" t="n"/>
      <c r="G372" s="6" t="n"/>
      <c r="H372" s="6" t="n"/>
    </row>
    <row r="373" ht="15.75" customHeight="1" s="1411">
      <c r="A373" s="6" t="n"/>
      <c r="B373" s="6" t="n"/>
      <c r="C373" s="6" t="n"/>
      <c r="D373" s="6" t="n"/>
      <c r="E373" s="6" t="n"/>
      <c r="F373" s="6" t="n"/>
      <c r="G373" s="6" t="n"/>
      <c r="H373" s="6" t="n"/>
    </row>
    <row r="374" ht="15.75" customHeight="1" s="1411">
      <c r="A374" s="6" t="n"/>
      <c r="B374" s="6" t="n"/>
      <c r="C374" s="6" t="n"/>
      <c r="D374" s="6" t="n"/>
      <c r="E374" s="6" t="n"/>
      <c r="F374" s="6" t="n"/>
      <c r="G374" s="6" t="n"/>
      <c r="H374" s="6" t="n"/>
    </row>
    <row r="375" ht="15.75" customHeight="1" s="1411">
      <c r="A375" s="6" t="n"/>
      <c r="B375" s="6" t="n"/>
      <c r="C375" s="6" t="n"/>
      <c r="D375" s="6" t="n"/>
      <c r="E375" s="6" t="n"/>
      <c r="F375" s="6" t="n"/>
      <c r="G375" s="6" t="n"/>
      <c r="H375" s="6" t="n"/>
    </row>
    <row r="376" ht="15.75" customHeight="1" s="1411">
      <c r="A376" s="6" t="n"/>
      <c r="B376" s="6" t="n"/>
      <c r="C376" s="6" t="n"/>
      <c r="D376" s="6" t="n"/>
      <c r="E376" s="6" t="n"/>
      <c r="F376" s="6" t="n"/>
      <c r="G376" s="6" t="n"/>
      <c r="H376" s="6" t="n"/>
    </row>
    <row r="377" ht="15.75" customHeight="1" s="1411">
      <c r="A377" s="6" t="n"/>
      <c r="B377" s="6" t="n"/>
      <c r="C377" s="6" t="n"/>
      <c r="D377" s="6" t="n"/>
      <c r="E377" s="6" t="n"/>
      <c r="F377" s="6" t="n"/>
      <c r="G377" s="6" t="n"/>
      <c r="H377" s="6" t="n"/>
    </row>
    <row r="378" ht="15.75" customHeight="1" s="1411">
      <c r="A378" s="6" t="n"/>
      <c r="B378" s="6" t="n"/>
      <c r="C378" s="6" t="n"/>
      <c r="D378" s="6" t="n"/>
      <c r="E378" s="6" t="n"/>
      <c r="F378" s="6" t="n"/>
      <c r="G378" s="6" t="n"/>
      <c r="H378" s="6" t="n"/>
    </row>
    <row r="379" ht="15.75" customHeight="1" s="1411">
      <c r="A379" s="6" t="n"/>
      <c r="B379" s="6" t="n"/>
      <c r="C379" s="6" t="n"/>
      <c r="D379" s="6" t="n"/>
      <c r="E379" s="6" t="n"/>
      <c r="F379" s="6" t="n"/>
      <c r="G379" s="6" t="n"/>
      <c r="H379" s="6" t="n"/>
    </row>
    <row r="380" ht="15.75" customHeight="1" s="1411">
      <c r="A380" s="6" t="n"/>
      <c r="B380" s="6" t="n"/>
      <c r="C380" s="6" t="n"/>
      <c r="D380" s="6" t="n"/>
      <c r="E380" s="6" t="n"/>
      <c r="F380" s="6" t="n"/>
      <c r="G380" s="6" t="n"/>
      <c r="H380" s="6" t="n"/>
    </row>
    <row r="381" ht="15.75" customHeight="1" s="1411">
      <c r="A381" s="6" t="n"/>
      <c r="B381" s="6" t="n"/>
      <c r="C381" s="6" t="n"/>
      <c r="D381" s="6" t="n"/>
      <c r="E381" s="6" t="n"/>
      <c r="F381" s="6" t="n"/>
      <c r="G381" s="6" t="n"/>
      <c r="H381" s="6" t="n"/>
    </row>
    <row r="382" ht="15.75" customHeight="1" s="1411">
      <c r="A382" s="6" t="n"/>
      <c r="B382" s="6" t="n"/>
      <c r="C382" s="6" t="n"/>
      <c r="D382" s="6" t="n"/>
      <c r="E382" s="6" t="n"/>
      <c r="F382" s="6" t="n"/>
      <c r="G382" s="6" t="n"/>
      <c r="H382" s="6" t="n"/>
    </row>
    <row r="383" ht="15.75" customHeight="1" s="1411">
      <c r="A383" s="6" t="n"/>
      <c r="B383" s="6" t="n"/>
      <c r="C383" s="6" t="n"/>
      <c r="D383" s="6" t="n"/>
      <c r="E383" s="6" t="n"/>
      <c r="F383" s="6" t="n"/>
      <c r="G383" s="6" t="n"/>
      <c r="H383" s="6" t="n"/>
    </row>
    <row r="384" ht="15.75" customHeight="1" s="1411">
      <c r="A384" s="6" t="n"/>
      <c r="B384" s="6" t="n"/>
      <c r="C384" s="6" t="n"/>
      <c r="D384" s="6" t="n"/>
      <c r="E384" s="6" t="n"/>
      <c r="F384" s="6" t="n"/>
      <c r="G384" s="6" t="n"/>
      <c r="H384" s="6" t="n"/>
    </row>
    <row r="385" ht="15.75" customHeight="1" s="1411">
      <c r="A385" s="6" t="n"/>
      <c r="B385" s="6" t="n"/>
      <c r="C385" s="6" t="n"/>
      <c r="D385" s="6" t="n"/>
      <c r="E385" s="6" t="n"/>
      <c r="F385" s="6" t="n"/>
      <c r="G385" s="6" t="n"/>
      <c r="H385" s="6" t="n"/>
    </row>
    <row r="386" ht="15.75" customHeight="1" s="1411">
      <c r="A386" s="6" t="n"/>
      <c r="B386" s="6" t="n"/>
      <c r="C386" s="6" t="n"/>
      <c r="D386" s="6" t="n"/>
      <c r="E386" s="6" t="n"/>
      <c r="F386" s="6" t="n"/>
      <c r="G386" s="6" t="n"/>
      <c r="H386" s="6" t="n"/>
    </row>
    <row r="387" ht="15.75" customHeight="1" s="1411">
      <c r="A387" s="6" t="n"/>
      <c r="B387" s="6" t="n"/>
      <c r="C387" s="6" t="n"/>
      <c r="D387" s="6" t="n"/>
      <c r="E387" s="6" t="n"/>
      <c r="F387" s="6" t="n"/>
      <c r="G387" s="6" t="n"/>
      <c r="H387" s="6" t="n"/>
    </row>
    <row r="388" ht="15.75" customHeight="1" s="1411">
      <c r="A388" s="6" t="n"/>
      <c r="B388" s="6" t="n"/>
      <c r="C388" s="6" t="n"/>
      <c r="D388" s="6" t="n"/>
      <c r="E388" s="6" t="n"/>
      <c r="F388" s="6" t="n"/>
      <c r="G388" s="6" t="n"/>
      <c r="H388" s="6" t="n"/>
    </row>
    <row r="389" ht="15.75" customHeight="1" s="1411">
      <c r="A389" s="6" t="n"/>
      <c r="B389" s="6" t="n"/>
      <c r="C389" s="6" t="n"/>
      <c r="D389" s="6" t="n"/>
      <c r="E389" s="6" t="n"/>
      <c r="F389" s="6" t="n"/>
      <c r="G389" s="6" t="n"/>
      <c r="H389" s="6" t="n"/>
    </row>
    <row r="390" ht="15.75" customHeight="1" s="1411">
      <c r="A390" s="6" t="n"/>
      <c r="B390" s="6" t="n"/>
      <c r="C390" s="6" t="n"/>
      <c r="D390" s="6" t="n"/>
      <c r="E390" s="6" t="n"/>
      <c r="F390" s="6" t="n"/>
      <c r="G390" s="6" t="n"/>
      <c r="H390" s="6" t="n"/>
    </row>
    <row r="391" ht="15.75" customHeight="1" s="1411">
      <c r="A391" s="6" t="n"/>
      <c r="B391" s="6" t="n"/>
      <c r="C391" s="6" t="n"/>
      <c r="D391" s="6" t="n"/>
      <c r="E391" s="6" t="n"/>
      <c r="F391" s="6" t="n"/>
      <c r="G391" s="6" t="n"/>
      <c r="H391" s="6" t="n"/>
    </row>
    <row r="392" ht="15.75" customHeight="1" s="1411">
      <c r="A392" s="6" t="n"/>
      <c r="B392" s="6" t="n"/>
      <c r="C392" s="6" t="n"/>
      <c r="D392" s="6" t="n"/>
      <c r="E392" s="6" t="n"/>
      <c r="F392" s="6" t="n"/>
      <c r="G392" s="6" t="n"/>
      <c r="H392" s="6" t="n"/>
    </row>
    <row r="393" ht="15.75" customHeight="1" s="1411">
      <c r="A393" s="6" t="n"/>
      <c r="B393" s="6" t="n"/>
      <c r="C393" s="6" t="n"/>
      <c r="D393" s="6" t="n"/>
      <c r="E393" s="6" t="n"/>
      <c r="F393" s="6" t="n"/>
      <c r="G393" s="6" t="n"/>
      <c r="H393" s="6" t="n"/>
    </row>
    <row r="394" ht="15.75" customHeight="1" s="1411">
      <c r="A394" s="6" t="n"/>
      <c r="B394" s="6" t="n"/>
      <c r="C394" s="6" t="n"/>
      <c r="D394" s="6" t="n"/>
      <c r="E394" s="6" t="n"/>
      <c r="F394" s="6" t="n"/>
      <c r="G394" s="6" t="n"/>
      <c r="H394" s="6" t="n"/>
    </row>
    <row r="395" ht="15.75" customHeight="1" s="1411">
      <c r="A395" s="6" t="n"/>
      <c r="B395" s="6" t="n"/>
      <c r="C395" s="6" t="n"/>
      <c r="D395" s="6" t="n"/>
      <c r="E395" s="6" t="n"/>
      <c r="F395" s="6" t="n"/>
      <c r="G395" s="6" t="n"/>
      <c r="H395" s="6" t="n"/>
    </row>
    <row r="396" ht="15.75" customHeight="1" s="1411">
      <c r="A396" s="6" t="n"/>
      <c r="B396" s="6" t="n"/>
      <c r="C396" s="6" t="n"/>
      <c r="D396" s="6" t="n"/>
      <c r="E396" s="6" t="n"/>
      <c r="F396" s="6" t="n"/>
      <c r="G396" s="6" t="n"/>
      <c r="H396" s="6" t="n"/>
    </row>
    <row r="397" ht="15.75" customHeight="1" s="1411">
      <c r="A397" s="6" t="n"/>
      <c r="B397" s="6" t="n"/>
      <c r="C397" s="6" t="n"/>
      <c r="D397" s="6" t="n"/>
      <c r="E397" s="6" t="n"/>
      <c r="F397" s="6" t="n"/>
      <c r="G397" s="6" t="n"/>
      <c r="H397" s="6" t="n"/>
    </row>
    <row r="398" ht="15.75" customHeight="1" s="1411">
      <c r="A398" s="6" t="n"/>
      <c r="B398" s="6" t="n"/>
      <c r="C398" s="6" t="n"/>
      <c r="D398" s="6" t="n"/>
      <c r="E398" s="6" t="n"/>
      <c r="F398" s="6" t="n"/>
      <c r="G398" s="6" t="n"/>
      <c r="H398" s="6" t="n"/>
    </row>
    <row r="399" ht="15.75" customHeight="1" s="1411">
      <c r="A399" s="6" t="n"/>
      <c r="B399" s="6" t="n"/>
      <c r="C399" s="6" t="n"/>
      <c r="D399" s="6" t="n"/>
      <c r="E399" s="6" t="n"/>
      <c r="F399" s="6" t="n"/>
      <c r="G399" s="6" t="n"/>
      <c r="H399" s="6" t="n"/>
    </row>
    <row r="400" ht="15.75" customHeight="1" s="1411">
      <c r="A400" s="6" t="n"/>
      <c r="B400" s="6" t="n"/>
      <c r="C400" s="6" t="n"/>
      <c r="D400" s="6" t="n"/>
      <c r="E400" s="6" t="n"/>
      <c r="F400" s="6" t="n"/>
      <c r="G400" s="6" t="n"/>
      <c r="H400" s="6" t="n"/>
    </row>
    <row r="401" ht="15.75" customHeight="1" s="1411">
      <c r="A401" s="6" t="n"/>
      <c r="B401" s="6" t="n"/>
      <c r="C401" s="6" t="n"/>
      <c r="D401" s="6" t="n"/>
      <c r="E401" s="6" t="n"/>
      <c r="F401" s="6" t="n"/>
      <c r="G401" s="6" t="n"/>
      <c r="H401" s="6" t="n"/>
    </row>
    <row r="402" ht="15.75" customHeight="1" s="1411">
      <c r="A402" s="6" t="n"/>
      <c r="B402" s="6" t="n"/>
      <c r="C402" s="6" t="n"/>
      <c r="D402" s="6" t="n"/>
      <c r="E402" s="6" t="n"/>
      <c r="F402" s="6" t="n"/>
      <c r="G402" s="6" t="n"/>
      <c r="H402" s="6" t="n"/>
    </row>
    <row r="403" ht="15.75" customHeight="1" s="1411">
      <c r="A403" s="6" t="n"/>
      <c r="B403" s="6" t="n"/>
      <c r="C403" s="6" t="n"/>
      <c r="D403" s="6" t="n"/>
      <c r="E403" s="6" t="n"/>
      <c r="F403" s="6" t="n"/>
      <c r="G403" s="6" t="n"/>
      <c r="H403" s="6" t="n"/>
    </row>
    <row r="404" ht="15.75" customHeight="1" s="1411">
      <c r="A404" s="6" t="n"/>
      <c r="B404" s="6" t="n"/>
      <c r="C404" s="6" t="n"/>
      <c r="D404" s="6" t="n"/>
      <c r="E404" s="6" t="n"/>
      <c r="F404" s="6" t="n"/>
      <c r="G404" s="6" t="n"/>
      <c r="H404" s="6" t="n"/>
    </row>
    <row r="405" ht="15.75" customHeight="1" s="1411">
      <c r="A405" s="6" t="n"/>
      <c r="B405" s="6" t="n"/>
      <c r="C405" s="6" t="n"/>
      <c r="D405" s="6" t="n"/>
      <c r="E405" s="6" t="n"/>
      <c r="F405" s="6" t="n"/>
      <c r="G405" s="6" t="n"/>
      <c r="H405" s="6" t="n"/>
    </row>
    <row r="406" ht="15.75" customHeight="1" s="1411">
      <c r="A406" s="6" t="n"/>
      <c r="B406" s="6" t="n"/>
      <c r="C406" s="6" t="n"/>
      <c r="D406" s="6" t="n"/>
      <c r="E406" s="6" t="n"/>
      <c r="F406" s="6" t="n"/>
      <c r="G406" s="6" t="n"/>
      <c r="H406" s="6" t="n"/>
    </row>
    <row r="407" ht="15.75" customHeight="1" s="1411">
      <c r="A407" s="6" t="n"/>
      <c r="B407" s="6" t="n"/>
      <c r="C407" s="6" t="n"/>
      <c r="D407" s="6" t="n"/>
      <c r="E407" s="6" t="n"/>
      <c r="F407" s="6" t="n"/>
      <c r="G407" s="6" t="n"/>
      <c r="H407" s="6" t="n"/>
    </row>
    <row r="408" ht="15.75" customHeight="1" s="1411">
      <c r="A408" s="6" t="n"/>
      <c r="B408" s="6" t="n"/>
      <c r="C408" s="6" t="n"/>
      <c r="D408" s="6" t="n"/>
      <c r="E408" s="6" t="n"/>
      <c r="F408" s="6" t="n"/>
      <c r="G408" s="6" t="n"/>
      <c r="H408" s="6" t="n"/>
    </row>
    <row r="409" ht="15.75" customHeight="1" s="1411">
      <c r="A409" s="6" t="n"/>
      <c r="B409" s="6" t="n"/>
      <c r="C409" s="6" t="n"/>
      <c r="D409" s="6" t="n"/>
      <c r="E409" s="6" t="n"/>
      <c r="F409" s="6" t="n"/>
      <c r="G409" s="6" t="n"/>
      <c r="H409" s="6" t="n"/>
    </row>
    <row r="410" ht="15.75" customHeight="1" s="1411">
      <c r="A410" s="6" t="n"/>
      <c r="B410" s="6" t="n"/>
      <c r="C410" s="6" t="n"/>
      <c r="D410" s="6" t="n"/>
      <c r="E410" s="6" t="n"/>
      <c r="F410" s="6" t="n"/>
      <c r="G410" s="6" t="n"/>
      <c r="H410" s="6" t="n"/>
    </row>
    <row r="411" ht="15.75" customHeight="1" s="1411">
      <c r="A411" s="6" t="n"/>
      <c r="B411" s="6" t="n"/>
      <c r="C411" s="6" t="n"/>
      <c r="D411" s="6" t="n"/>
      <c r="E411" s="6" t="n"/>
      <c r="F411" s="6" t="n"/>
      <c r="G411" s="6" t="n"/>
      <c r="H411" s="6" t="n"/>
    </row>
    <row r="412" ht="15.75" customHeight="1" s="1411">
      <c r="A412" s="6" t="n"/>
      <c r="B412" s="6" t="n"/>
      <c r="C412" s="6" t="n"/>
      <c r="D412" s="6" t="n"/>
      <c r="E412" s="6" t="n"/>
      <c r="F412" s="6" t="n"/>
      <c r="G412" s="6" t="n"/>
      <c r="H412" s="6" t="n"/>
    </row>
    <row r="413" ht="15.75" customHeight="1" s="1411">
      <c r="A413" s="6" t="n"/>
      <c r="B413" s="6" t="n"/>
      <c r="C413" s="6" t="n"/>
      <c r="D413" s="6" t="n"/>
      <c r="E413" s="6" t="n"/>
      <c r="F413" s="6" t="n"/>
      <c r="G413" s="6" t="n"/>
      <c r="H413" s="6" t="n"/>
    </row>
    <row r="414" ht="15.75" customHeight="1" s="1411">
      <c r="A414" s="6" t="n"/>
      <c r="B414" s="6" t="n"/>
      <c r="C414" s="6" t="n"/>
      <c r="D414" s="6" t="n"/>
      <c r="E414" s="6" t="n"/>
      <c r="F414" s="6" t="n"/>
      <c r="G414" s="6" t="n"/>
      <c r="H414" s="6" t="n"/>
    </row>
    <row r="415" ht="15.75" customHeight="1" s="1411">
      <c r="A415" s="6" t="n"/>
      <c r="B415" s="6" t="n"/>
      <c r="C415" s="6" t="n"/>
      <c r="D415" s="6" t="n"/>
      <c r="E415" s="6" t="n"/>
      <c r="F415" s="6" t="n"/>
      <c r="G415" s="6" t="n"/>
      <c r="H415" s="6" t="n"/>
    </row>
    <row r="416" ht="15.75" customHeight="1" s="1411">
      <c r="A416" s="6" t="n"/>
      <c r="B416" s="6" t="n"/>
      <c r="C416" s="6" t="n"/>
      <c r="D416" s="6" t="n"/>
      <c r="E416" s="6" t="n"/>
      <c r="F416" s="6" t="n"/>
      <c r="G416" s="6" t="n"/>
      <c r="H416" s="6" t="n"/>
    </row>
    <row r="417" ht="15.75" customHeight="1" s="1411">
      <c r="A417" s="6" t="n"/>
      <c r="B417" s="6" t="n"/>
      <c r="C417" s="6" t="n"/>
      <c r="D417" s="6" t="n"/>
      <c r="E417" s="6" t="n"/>
      <c r="F417" s="6" t="n"/>
      <c r="G417" s="6" t="n"/>
      <c r="H417" s="6" t="n"/>
    </row>
    <row r="418" ht="15.75" customHeight="1" s="1411">
      <c r="A418" s="6" t="n"/>
      <c r="B418" s="6" t="n"/>
      <c r="C418" s="6" t="n"/>
      <c r="D418" s="6" t="n"/>
      <c r="E418" s="6" t="n"/>
      <c r="F418" s="6" t="n"/>
      <c r="G418" s="6" t="n"/>
      <c r="H418" s="6" t="n"/>
    </row>
    <row r="419" ht="15.75" customHeight="1" s="1411">
      <c r="A419" s="6" t="n"/>
      <c r="B419" s="6" t="n"/>
      <c r="C419" s="6" t="n"/>
      <c r="D419" s="6" t="n"/>
      <c r="E419" s="6" t="n"/>
      <c r="F419" s="6" t="n"/>
      <c r="G419" s="6" t="n"/>
      <c r="H419" s="6" t="n"/>
    </row>
    <row r="420" ht="15.75" customHeight="1" s="1411">
      <c r="A420" s="6" t="n"/>
      <c r="B420" s="6" t="n"/>
      <c r="C420" s="6" t="n"/>
      <c r="D420" s="6" t="n"/>
      <c r="E420" s="6" t="n"/>
      <c r="F420" s="6" t="n"/>
      <c r="G420" s="6" t="n"/>
      <c r="H420" s="6" t="n"/>
    </row>
    <row r="421" ht="15.75" customHeight="1" s="1411">
      <c r="A421" s="6" t="n"/>
      <c r="B421" s="6" t="n"/>
      <c r="C421" s="6" t="n"/>
      <c r="D421" s="6" t="n"/>
      <c r="E421" s="6" t="n"/>
      <c r="F421" s="6" t="n"/>
      <c r="G421" s="6" t="n"/>
      <c r="H421" s="6" t="n"/>
    </row>
    <row r="422" ht="15.75" customHeight="1" s="1411">
      <c r="A422" s="6" t="n"/>
      <c r="B422" s="6" t="n"/>
      <c r="C422" s="6" t="n"/>
      <c r="D422" s="6" t="n"/>
      <c r="E422" s="6" t="n"/>
      <c r="F422" s="6" t="n"/>
      <c r="G422" s="6" t="n"/>
      <c r="H422" s="6" t="n"/>
    </row>
    <row r="423" ht="15.75" customHeight="1" s="1411">
      <c r="A423" s="6" t="n"/>
      <c r="B423" s="6" t="n"/>
      <c r="C423" s="6" t="n"/>
      <c r="D423" s="6" t="n"/>
      <c r="E423" s="6" t="n"/>
      <c r="F423" s="6" t="n"/>
      <c r="G423" s="6" t="n"/>
      <c r="H423" s="6" t="n"/>
    </row>
    <row r="424" ht="15.75" customHeight="1" s="1411">
      <c r="A424" s="6" t="n"/>
      <c r="B424" s="6" t="n"/>
      <c r="C424" s="6" t="n"/>
      <c r="D424" s="6" t="n"/>
      <c r="E424" s="6" t="n"/>
      <c r="F424" s="6" t="n"/>
      <c r="G424" s="6" t="n"/>
      <c r="H424" s="6" t="n"/>
    </row>
    <row r="425" ht="15.75" customHeight="1" s="1411">
      <c r="A425" s="6" t="n"/>
      <c r="B425" s="6" t="n"/>
      <c r="C425" s="6" t="n"/>
      <c r="D425" s="6" t="n"/>
      <c r="E425" s="6" t="n"/>
      <c r="F425" s="6" t="n"/>
      <c r="G425" s="6" t="n"/>
      <c r="H425" s="6" t="n"/>
    </row>
    <row r="426" ht="15.75" customHeight="1" s="1411">
      <c r="A426" s="6" t="n"/>
      <c r="B426" s="6" t="n"/>
      <c r="C426" s="6" t="n"/>
      <c r="D426" s="6" t="n"/>
      <c r="E426" s="6" t="n"/>
      <c r="F426" s="6" t="n"/>
      <c r="G426" s="6" t="n"/>
      <c r="H426" s="6" t="n"/>
    </row>
    <row r="427" ht="15.75" customHeight="1" s="1411">
      <c r="A427" s="6" t="n"/>
      <c r="B427" s="6" t="n"/>
      <c r="C427" s="6" t="n"/>
      <c r="D427" s="6" t="n"/>
      <c r="E427" s="6" t="n"/>
      <c r="F427" s="6" t="n"/>
      <c r="G427" s="6" t="n"/>
      <c r="H427" s="6" t="n"/>
    </row>
    <row r="428" ht="15.75" customHeight="1" s="1411">
      <c r="A428" s="6" t="n"/>
      <c r="B428" s="6" t="n"/>
      <c r="C428" s="6" t="n"/>
      <c r="D428" s="6" t="n"/>
      <c r="E428" s="6" t="n"/>
      <c r="F428" s="6" t="n"/>
      <c r="G428" s="6" t="n"/>
      <c r="H428" s="6" t="n"/>
    </row>
    <row r="429" ht="15.75" customHeight="1" s="1411">
      <c r="A429" s="6" t="n"/>
      <c r="B429" s="6" t="n"/>
      <c r="C429" s="6" t="n"/>
      <c r="D429" s="6" t="n"/>
      <c r="E429" s="6" t="n"/>
      <c r="F429" s="6" t="n"/>
      <c r="G429" s="6" t="n"/>
      <c r="H429" s="6" t="n"/>
    </row>
    <row r="430" ht="15.75" customHeight="1" s="1411">
      <c r="A430" s="6" t="n"/>
      <c r="B430" s="6" t="n"/>
      <c r="C430" s="6" t="n"/>
      <c r="D430" s="6" t="n"/>
      <c r="E430" s="6" t="n"/>
      <c r="F430" s="6" t="n"/>
      <c r="G430" s="6" t="n"/>
      <c r="H430" s="6" t="n"/>
    </row>
    <row r="431" ht="15.75" customHeight="1" s="1411">
      <c r="A431" s="6" t="n"/>
      <c r="B431" s="6" t="n"/>
      <c r="C431" s="6" t="n"/>
      <c r="D431" s="6" t="n"/>
      <c r="E431" s="6" t="n"/>
      <c r="F431" s="6" t="n"/>
      <c r="G431" s="6" t="n"/>
      <c r="H431" s="6" t="n"/>
    </row>
    <row r="432" ht="15.75" customHeight="1" s="1411">
      <c r="A432" s="6" t="n"/>
      <c r="B432" s="6" t="n"/>
      <c r="C432" s="6" t="n"/>
      <c r="D432" s="6" t="n"/>
      <c r="E432" s="6" t="n"/>
      <c r="F432" s="6" t="n"/>
      <c r="G432" s="6" t="n"/>
      <c r="H432" s="6" t="n"/>
    </row>
    <row r="433" ht="15.75" customHeight="1" s="1411">
      <c r="A433" s="6" t="n"/>
      <c r="B433" s="6" t="n"/>
      <c r="C433" s="6" t="n"/>
      <c r="D433" s="6" t="n"/>
      <c r="E433" s="6" t="n"/>
      <c r="F433" s="6" t="n"/>
      <c r="G433" s="6" t="n"/>
      <c r="H433" s="6" t="n"/>
    </row>
    <row r="434" ht="15.75" customHeight="1" s="1411">
      <c r="A434" s="6" t="n"/>
      <c r="B434" s="6" t="n"/>
      <c r="C434" s="6" t="n"/>
      <c r="D434" s="6" t="n"/>
      <c r="E434" s="6" t="n"/>
      <c r="F434" s="6" t="n"/>
      <c r="G434" s="6" t="n"/>
      <c r="H434" s="6" t="n"/>
    </row>
    <row r="435" ht="15.75" customHeight="1" s="1411">
      <c r="A435" s="6" t="n"/>
      <c r="B435" s="6" t="n"/>
      <c r="C435" s="6" t="n"/>
      <c r="D435" s="6" t="n"/>
      <c r="E435" s="6" t="n"/>
      <c r="F435" s="6" t="n"/>
      <c r="G435" s="6" t="n"/>
      <c r="H435" s="6" t="n"/>
    </row>
    <row r="436" ht="15.75" customHeight="1" s="1411">
      <c r="A436" s="6" t="n"/>
      <c r="B436" s="6" t="n"/>
      <c r="C436" s="6" t="n"/>
      <c r="D436" s="6" t="n"/>
      <c r="E436" s="6" t="n"/>
      <c r="F436" s="6" t="n"/>
      <c r="G436" s="6" t="n"/>
      <c r="H436" s="6" t="n"/>
    </row>
    <row r="437" ht="15.75" customHeight="1" s="1411">
      <c r="A437" s="6" t="n"/>
      <c r="B437" s="6" t="n"/>
      <c r="C437" s="6" t="n"/>
      <c r="D437" s="6" t="n"/>
      <c r="E437" s="6" t="n"/>
      <c r="F437" s="6" t="n"/>
      <c r="G437" s="6" t="n"/>
      <c r="H437" s="6" t="n"/>
    </row>
    <row r="438" ht="15.75" customHeight="1" s="1411">
      <c r="A438" s="6" t="n"/>
      <c r="B438" s="6" t="n"/>
      <c r="C438" s="6" t="n"/>
      <c r="D438" s="6" t="n"/>
      <c r="E438" s="6" t="n"/>
      <c r="F438" s="6" t="n"/>
      <c r="G438" s="6" t="n"/>
      <c r="H438" s="6" t="n"/>
    </row>
    <row r="439" ht="15.75" customHeight="1" s="1411">
      <c r="A439" s="6" t="n"/>
      <c r="B439" s="6" t="n"/>
      <c r="C439" s="6" t="n"/>
      <c r="D439" s="6" t="n"/>
      <c r="E439" s="6" t="n"/>
      <c r="F439" s="6" t="n"/>
      <c r="G439" s="6" t="n"/>
      <c r="H439" s="6" t="n"/>
    </row>
    <row r="440" ht="15.75" customHeight="1" s="1411">
      <c r="A440" s="6" t="n"/>
      <c r="B440" s="6" t="n"/>
      <c r="C440" s="6" t="n"/>
      <c r="D440" s="6" t="n"/>
      <c r="E440" s="6" t="n"/>
      <c r="F440" s="6" t="n"/>
      <c r="G440" s="6" t="n"/>
      <c r="H440" s="6" t="n"/>
    </row>
    <row r="441" ht="15.75" customHeight="1" s="1411">
      <c r="A441" s="6" t="n"/>
      <c r="B441" s="6" t="n"/>
      <c r="C441" s="6" t="n"/>
      <c r="D441" s="6" t="n"/>
      <c r="E441" s="6" t="n"/>
      <c r="F441" s="6" t="n"/>
      <c r="G441" s="6" t="n"/>
      <c r="H441" s="6" t="n"/>
    </row>
    <row r="442" ht="15.75" customHeight="1" s="1411">
      <c r="A442" s="6" t="n"/>
      <c r="B442" s="6" t="n"/>
      <c r="C442" s="6" t="n"/>
      <c r="D442" s="6" t="n"/>
      <c r="E442" s="6" t="n"/>
      <c r="F442" s="6" t="n"/>
      <c r="G442" s="6" t="n"/>
      <c r="H442" s="6" t="n"/>
    </row>
    <row r="443" ht="15.75" customHeight="1" s="1411">
      <c r="A443" s="6" t="n"/>
      <c r="B443" s="6" t="n"/>
      <c r="C443" s="6" t="n"/>
      <c r="D443" s="6" t="n"/>
      <c r="E443" s="6" t="n"/>
      <c r="F443" s="6" t="n"/>
      <c r="G443" s="6" t="n"/>
      <c r="H443" s="6" t="n"/>
    </row>
    <row r="444" ht="15.75" customHeight="1" s="1411">
      <c r="A444" s="6" t="n"/>
      <c r="B444" s="6" t="n"/>
      <c r="C444" s="6" t="n"/>
      <c r="D444" s="6" t="n"/>
      <c r="E444" s="6" t="n"/>
      <c r="F444" s="6" t="n"/>
      <c r="G444" s="6" t="n"/>
      <c r="H444" s="6" t="n"/>
    </row>
    <row r="445" ht="15.75" customHeight="1" s="1411">
      <c r="A445" s="6" t="n"/>
      <c r="B445" s="6" t="n"/>
      <c r="C445" s="6" t="n"/>
      <c r="D445" s="6" t="n"/>
      <c r="E445" s="6" t="n"/>
      <c r="F445" s="6" t="n"/>
      <c r="G445" s="6" t="n"/>
      <c r="H445" s="6" t="n"/>
    </row>
    <row r="446" ht="15.75" customHeight="1" s="1411">
      <c r="A446" s="6" t="n"/>
      <c r="B446" s="6" t="n"/>
      <c r="C446" s="6" t="n"/>
      <c r="D446" s="6" t="n"/>
      <c r="E446" s="6" t="n"/>
      <c r="F446" s="6" t="n"/>
      <c r="G446" s="6" t="n"/>
      <c r="H446" s="6" t="n"/>
    </row>
    <row r="447" ht="15.75" customHeight="1" s="1411">
      <c r="A447" s="6" t="n"/>
      <c r="B447" s="6" t="n"/>
      <c r="C447" s="6" t="n"/>
      <c r="D447" s="6" t="n"/>
      <c r="E447" s="6" t="n"/>
      <c r="F447" s="6" t="n"/>
      <c r="G447" s="6" t="n"/>
      <c r="H447" s="6" t="n"/>
    </row>
    <row r="448" ht="15.75" customHeight="1" s="1411">
      <c r="A448" s="6" t="n"/>
      <c r="B448" s="6" t="n"/>
      <c r="C448" s="6" t="n"/>
      <c r="D448" s="6" t="n"/>
      <c r="E448" s="6" t="n"/>
      <c r="F448" s="6" t="n"/>
      <c r="G448" s="6" t="n"/>
      <c r="H448" s="6" t="n"/>
    </row>
    <row r="449" ht="15.75" customHeight="1" s="1411">
      <c r="A449" s="6" t="n"/>
      <c r="B449" s="6" t="n"/>
      <c r="C449" s="6" t="n"/>
      <c r="D449" s="6" t="n"/>
      <c r="E449" s="6" t="n"/>
      <c r="F449" s="6" t="n"/>
      <c r="G449" s="6" t="n"/>
      <c r="H449" s="6" t="n"/>
    </row>
    <row r="450" ht="15.75" customHeight="1" s="1411">
      <c r="A450" s="6" t="n"/>
      <c r="B450" s="6" t="n"/>
      <c r="C450" s="6" t="n"/>
      <c r="D450" s="6" t="n"/>
      <c r="E450" s="6" t="n"/>
      <c r="F450" s="6" t="n"/>
      <c r="G450" s="6" t="n"/>
      <c r="H450" s="6" t="n"/>
    </row>
    <row r="451" ht="15.75" customHeight="1" s="1411">
      <c r="A451" s="6" t="n"/>
      <c r="B451" s="6" t="n"/>
      <c r="C451" s="6" t="n"/>
      <c r="D451" s="6" t="n"/>
      <c r="E451" s="6" t="n"/>
      <c r="F451" s="6" t="n"/>
      <c r="G451" s="6" t="n"/>
      <c r="H451" s="6" t="n"/>
    </row>
    <row r="452" ht="15.75" customHeight="1" s="1411">
      <c r="A452" s="6" t="n"/>
      <c r="B452" s="6" t="n"/>
      <c r="C452" s="6" t="n"/>
      <c r="D452" s="6" t="n"/>
      <c r="E452" s="6" t="n"/>
      <c r="F452" s="6" t="n"/>
      <c r="G452" s="6" t="n"/>
      <c r="H452" s="6" t="n"/>
    </row>
    <row r="453" ht="15.75" customHeight="1" s="1411">
      <c r="A453" s="6" t="n"/>
      <c r="B453" s="6" t="n"/>
      <c r="C453" s="6" t="n"/>
      <c r="D453" s="6" t="n"/>
      <c r="E453" s="6" t="n"/>
      <c r="F453" s="6" t="n"/>
      <c r="G453" s="6" t="n"/>
      <c r="H453" s="6" t="n"/>
    </row>
    <row r="454" ht="15.75" customHeight="1" s="1411">
      <c r="A454" s="6" t="n"/>
      <c r="B454" s="6" t="n"/>
      <c r="C454" s="6" t="n"/>
      <c r="D454" s="6" t="n"/>
      <c r="E454" s="6" t="n"/>
      <c r="F454" s="6" t="n"/>
      <c r="G454" s="6" t="n"/>
      <c r="H454" s="6" t="n"/>
    </row>
    <row r="455" ht="15.75" customHeight="1" s="1411">
      <c r="A455" s="6" t="n"/>
      <c r="B455" s="6" t="n"/>
      <c r="C455" s="6" t="n"/>
      <c r="D455" s="6" t="n"/>
      <c r="E455" s="6" t="n"/>
      <c r="F455" s="6" t="n"/>
      <c r="G455" s="6" t="n"/>
      <c r="H455" s="6" t="n"/>
    </row>
    <row r="456" ht="15.75" customHeight="1" s="1411">
      <c r="A456" s="6" t="n"/>
      <c r="B456" s="6" t="n"/>
      <c r="C456" s="6" t="n"/>
      <c r="D456" s="6" t="n"/>
      <c r="E456" s="6" t="n"/>
      <c r="F456" s="6" t="n"/>
      <c r="G456" s="6" t="n"/>
      <c r="H456" s="6" t="n"/>
    </row>
    <row r="457" ht="15.75" customHeight="1" s="1411">
      <c r="A457" s="6" t="n"/>
      <c r="B457" s="6" t="n"/>
      <c r="C457" s="6" t="n"/>
      <c r="D457" s="6" t="n"/>
      <c r="E457" s="6" t="n"/>
      <c r="F457" s="6" t="n"/>
      <c r="G457" s="6" t="n"/>
      <c r="H457" s="6" t="n"/>
    </row>
    <row r="458" ht="15.75" customHeight="1" s="1411">
      <c r="A458" s="6" t="n"/>
      <c r="B458" s="6" t="n"/>
      <c r="C458" s="6" t="n"/>
      <c r="D458" s="6" t="n"/>
      <c r="E458" s="6" t="n"/>
      <c r="F458" s="6" t="n"/>
      <c r="G458" s="6" t="n"/>
      <c r="H458" s="6" t="n"/>
    </row>
    <row r="459" ht="15.75" customHeight="1" s="1411">
      <c r="A459" s="6" t="n"/>
      <c r="B459" s="6" t="n"/>
      <c r="C459" s="6" t="n"/>
      <c r="D459" s="6" t="n"/>
      <c r="E459" s="6" t="n"/>
      <c r="F459" s="6" t="n"/>
      <c r="G459" s="6" t="n"/>
      <c r="H459" s="6" t="n"/>
    </row>
    <row r="460" ht="15.75" customHeight="1" s="1411">
      <c r="A460" s="6" t="n"/>
      <c r="B460" s="6" t="n"/>
      <c r="C460" s="6" t="n"/>
      <c r="D460" s="6" t="n"/>
      <c r="E460" s="6" t="n"/>
      <c r="F460" s="6" t="n"/>
      <c r="G460" s="6" t="n"/>
      <c r="H460" s="6" t="n"/>
    </row>
    <row r="461" ht="15.75" customHeight="1" s="1411">
      <c r="A461" s="6" t="n"/>
      <c r="B461" s="6" t="n"/>
      <c r="C461" s="6" t="n"/>
      <c r="D461" s="6" t="n"/>
      <c r="E461" s="6" t="n"/>
      <c r="F461" s="6" t="n"/>
      <c r="G461" s="6" t="n"/>
      <c r="H461" s="6" t="n"/>
    </row>
    <row r="462" ht="15.75" customHeight="1" s="1411">
      <c r="A462" s="6" t="n"/>
      <c r="B462" s="6" t="n"/>
      <c r="C462" s="6" t="n"/>
      <c r="D462" s="6" t="n"/>
      <c r="E462" s="6" t="n"/>
      <c r="F462" s="6" t="n"/>
      <c r="G462" s="6" t="n"/>
      <c r="H462" s="6" t="n"/>
    </row>
    <row r="463" ht="15.75" customHeight="1" s="1411">
      <c r="A463" s="6" t="n"/>
      <c r="B463" s="6" t="n"/>
      <c r="C463" s="6" t="n"/>
      <c r="D463" s="6" t="n"/>
      <c r="E463" s="6" t="n"/>
      <c r="F463" s="6" t="n"/>
      <c r="G463" s="6" t="n"/>
      <c r="H463" s="6" t="n"/>
    </row>
    <row r="464" ht="15.75" customHeight="1" s="1411">
      <c r="A464" s="6" t="n"/>
      <c r="B464" s="6" t="n"/>
      <c r="C464" s="6" t="n"/>
      <c r="D464" s="6" t="n"/>
      <c r="E464" s="6" t="n"/>
      <c r="F464" s="6" t="n"/>
      <c r="G464" s="6" t="n"/>
      <c r="H464" s="6" t="n"/>
    </row>
    <row r="465" ht="15.75" customHeight="1" s="1411">
      <c r="A465" s="6" t="n"/>
      <c r="B465" s="6" t="n"/>
      <c r="C465" s="6" t="n"/>
      <c r="D465" s="6" t="n"/>
      <c r="E465" s="6" t="n"/>
      <c r="F465" s="6" t="n"/>
      <c r="G465" s="6" t="n"/>
      <c r="H465" s="6" t="n"/>
    </row>
    <row r="466" ht="15.75" customHeight="1" s="1411">
      <c r="A466" s="6" t="n"/>
      <c r="B466" s="6" t="n"/>
      <c r="C466" s="6" t="n"/>
      <c r="D466" s="6" t="n"/>
      <c r="E466" s="6" t="n"/>
      <c r="F466" s="6" t="n"/>
      <c r="G466" s="6" t="n"/>
      <c r="H466" s="6" t="n"/>
    </row>
    <row r="467" ht="15.75" customHeight="1" s="1411">
      <c r="A467" s="6" t="n"/>
      <c r="B467" s="6" t="n"/>
      <c r="C467" s="6" t="n"/>
      <c r="D467" s="6" t="n"/>
      <c r="E467" s="6" t="n"/>
      <c r="F467" s="6" t="n"/>
      <c r="G467" s="6" t="n"/>
      <c r="H467" s="6" t="n"/>
    </row>
    <row r="468" ht="15.75" customHeight="1" s="1411">
      <c r="A468" s="6" t="n"/>
      <c r="B468" s="6" t="n"/>
      <c r="C468" s="6" t="n"/>
      <c r="D468" s="6" t="n"/>
      <c r="E468" s="6" t="n"/>
      <c r="F468" s="6" t="n"/>
      <c r="G468" s="6" t="n"/>
      <c r="H468" s="6" t="n"/>
    </row>
    <row r="469" ht="15.75" customHeight="1" s="1411">
      <c r="A469" s="6" t="n"/>
      <c r="B469" s="6" t="n"/>
      <c r="C469" s="6" t="n"/>
      <c r="D469" s="6" t="n"/>
      <c r="E469" s="6" t="n"/>
      <c r="F469" s="6" t="n"/>
      <c r="G469" s="6" t="n"/>
      <c r="H469" s="6" t="n"/>
    </row>
    <row r="470" ht="15.75" customHeight="1" s="1411">
      <c r="A470" s="6" t="n"/>
      <c r="B470" s="6" t="n"/>
      <c r="C470" s="6" t="n"/>
      <c r="D470" s="6" t="n"/>
      <c r="E470" s="6" t="n"/>
      <c r="F470" s="6" t="n"/>
      <c r="G470" s="6" t="n"/>
      <c r="H470" s="6" t="n"/>
    </row>
    <row r="471" ht="15.75" customHeight="1" s="1411">
      <c r="A471" s="6" t="n"/>
      <c r="B471" s="6" t="n"/>
      <c r="C471" s="6" t="n"/>
      <c r="D471" s="6" t="n"/>
      <c r="E471" s="6" t="n"/>
      <c r="F471" s="6" t="n"/>
      <c r="G471" s="6" t="n"/>
      <c r="H471" s="6" t="n"/>
    </row>
    <row r="472" ht="15.75" customHeight="1" s="1411">
      <c r="A472" s="6" t="n"/>
      <c r="B472" s="6" t="n"/>
      <c r="C472" s="6" t="n"/>
      <c r="D472" s="6" t="n"/>
      <c r="E472" s="6" t="n"/>
      <c r="F472" s="6" t="n"/>
      <c r="G472" s="6" t="n"/>
      <c r="H472" s="6" t="n"/>
    </row>
    <row r="473" ht="15.75" customHeight="1" s="1411">
      <c r="A473" s="6" t="n"/>
      <c r="B473" s="6" t="n"/>
      <c r="C473" s="6" t="n"/>
      <c r="D473" s="6" t="n"/>
      <c r="E473" s="6" t="n"/>
      <c r="F473" s="6" t="n"/>
      <c r="G473" s="6" t="n"/>
      <c r="H473" s="6" t="n"/>
    </row>
    <row r="474" ht="15.75" customHeight="1" s="1411">
      <c r="A474" s="6" t="n"/>
      <c r="B474" s="6" t="n"/>
      <c r="C474" s="6" t="n"/>
      <c r="D474" s="6" t="n"/>
      <c r="E474" s="6" t="n"/>
      <c r="F474" s="6" t="n"/>
      <c r="G474" s="6" t="n"/>
      <c r="H474" s="6" t="n"/>
    </row>
    <row r="475" ht="15.75" customHeight="1" s="1411">
      <c r="A475" s="6" t="n"/>
      <c r="B475" s="6" t="n"/>
      <c r="C475" s="6" t="n"/>
      <c r="D475" s="6" t="n"/>
      <c r="E475" s="6" t="n"/>
      <c r="F475" s="6" t="n"/>
      <c r="G475" s="6" t="n"/>
      <c r="H475" s="6" t="n"/>
    </row>
    <row r="476" ht="15.75" customHeight="1" s="1411">
      <c r="A476" s="6" t="n"/>
      <c r="B476" s="6" t="n"/>
      <c r="C476" s="6" t="n"/>
      <c r="D476" s="6" t="n"/>
      <c r="E476" s="6" t="n"/>
      <c r="F476" s="6" t="n"/>
      <c r="G476" s="6" t="n"/>
      <c r="H476" s="6" t="n"/>
    </row>
    <row r="477" ht="15.75" customHeight="1" s="1411">
      <c r="A477" s="6" t="n"/>
      <c r="B477" s="6" t="n"/>
      <c r="C477" s="6" t="n"/>
      <c r="D477" s="6" t="n"/>
      <c r="E477" s="6" t="n"/>
      <c r="F477" s="6" t="n"/>
      <c r="G477" s="6" t="n"/>
      <c r="H477" s="6" t="n"/>
    </row>
    <row r="478" ht="15.75" customHeight="1" s="1411">
      <c r="A478" s="6" t="n"/>
      <c r="B478" s="6" t="n"/>
      <c r="C478" s="6" t="n"/>
      <c r="D478" s="6" t="n"/>
      <c r="E478" s="6" t="n"/>
      <c r="F478" s="6" t="n"/>
      <c r="G478" s="6" t="n"/>
      <c r="H478" s="6" t="n"/>
    </row>
    <row r="479" ht="15.75" customHeight="1" s="1411">
      <c r="A479" s="6" t="n"/>
      <c r="B479" s="6" t="n"/>
      <c r="C479" s="6" t="n"/>
      <c r="D479" s="6" t="n"/>
      <c r="E479" s="6" t="n"/>
      <c r="F479" s="6" t="n"/>
      <c r="G479" s="6" t="n"/>
      <c r="H479" s="6" t="n"/>
    </row>
    <row r="480" ht="15.75" customHeight="1" s="1411">
      <c r="A480" s="6" t="n"/>
      <c r="B480" s="6" t="n"/>
      <c r="C480" s="6" t="n"/>
      <c r="D480" s="6" t="n"/>
      <c r="E480" s="6" t="n"/>
      <c r="F480" s="6" t="n"/>
      <c r="G480" s="6" t="n"/>
      <c r="H480" s="6" t="n"/>
    </row>
    <row r="481" ht="15.75" customHeight="1" s="1411">
      <c r="A481" s="6" t="n"/>
      <c r="B481" s="6" t="n"/>
      <c r="C481" s="6" t="n"/>
      <c r="D481" s="6" t="n"/>
      <c r="E481" s="6" t="n"/>
      <c r="F481" s="6" t="n"/>
      <c r="G481" s="6" t="n"/>
      <c r="H481" s="6" t="n"/>
    </row>
    <row r="482" ht="15.75" customHeight="1" s="1411">
      <c r="A482" s="6" t="n"/>
      <c r="B482" s="6" t="n"/>
      <c r="C482" s="6" t="n"/>
      <c r="D482" s="6" t="n"/>
      <c r="E482" s="6" t="n"/>
      <c r="F482" s="6" t="n"/>
      <c r="G482" s="6" t="n"/>
      <c r="H482" s="6" t="n"/>
    </row>
    <row r="483" ht="15.75" customHeight="1" s="1411">
      <c r="A483" s="6" t="n"/>
      <c r="B483" s="6" t="n"/>
      <c r="C483" s="6" t="n"/>
      <c r="D483" s="6" t="n"/>
      <c r="E483" s="6" t="n"/>
      <c r="F483" s="6" t="n"/>
      <c r="G483" s="6" t="n"/>
      <c r="H483" s="6" t="n"/>
    </row>
    <row r="484" ht="15.75" customHeight="1" s="1411">
      <c r="A484" s="6" t="n"/>
      <c r="B484" s="6" t="n"/>
      <c r="C484" s="6" t="n"/>
      <c r="D484" s="6" t="n"/>
      <c r="E484" s="6" t="n"/>
      <c r="F484" s="6" t="n"/>
      <c r="G484" s="6" t="n"/>
      <c r="H484" s="6" t="n"/>
    </row>
    <row r="485" ht="15.75" customHeight="1" s="1411">
      <c r="A485" s="6" t="n"/>
      <c r="B485" s="6" t="n"/>
      <c r="C485" s="6" t="n"/>
      <c r="D485" s="6" t="n"/>
      <c r="E485" s="6" t="n"/>
      <c r="F485" s="6" t="n"/>
      <c r="G485" s="6" t="n"/>
      <c r="H485" s="6" t="n"/>
    </row>
    <row r="486" ht="15.75" customHeight="1" s="1411">
      <c r="A486" s="6" t="n"/>
      <c r="B486" s="6" t="n"/>
      <c r="C486" s="6" t="n"/>
      <c r="D486" s="6" t="n"/>
      <c r="E486" s="6" t="n"/>
      <c r="F486" s="6" t="n"/>
      <c r="G486" s="6" t="n"/>
      <c r="H486" s="6" t="n"/>
    </row>
    <row r="487" ht="15.75" customHeight="1" s="1411">
      <c r="A487" s="6" t="n"/>
      <c r="B487" s="6" t="n"/>
      <c r="C487" s="6" t="n"/>
      <c r="D487" s="6" t="n"/>
      <c r="E487" s="6" t="n"/>
      <c r="F487" s="6" t="n"/>
      <c r="G487" s="6" t="n"/>
      <c r="H487" s="6" t="n"/>
    </row>
    <row r="488" ht="15.75" customHeight="1" s="1411">
      <c r="A488" s="6" t="n"/>
      <c r="B488" s="6" t="n"/>
      <c r="C488" s="6" t="n"/>
      <c r="D488" s="6" t="n"/>
      <c r="E488" s="6" t="n"/>
      <c r="F488" s="6" t="n"/>
      <c r="G488" s="6" t="n"/>
      <c r="H488" s="6" t="n"/>
    </row>
    <row r="489" ht="15.75" customHeight="1" s="1411">
      <c r="A489" s="6" t="n"/>
      <c r="B489" s="6" t="n"/>
      <c r="C489" s="6" t="n"/>
      <c r="D489" s="6" t="n"/>
      <c r="E489" s="6" t="n"/>
      <c r="F489" s="6" t="n"/>
      <c r="G489" s="6" t="n"/>
      <c r="H489" s="6" t="n"/>
    </row>
    <row r="490" ht="15.75" customHeight="1" s="1411">
      <c r="A490" s="6" t="n"/>
      <c r="B490" s="6" t="n"/>
      <c r="C490" s="6" t="n"/>
      <c r="D490" s="6" t="n"/>
      <c r="E490" s="6" t="n"/>
      <c r="F490" s="6" t="n"/>
      <c r="G490" s="6" t="n"/>
      <c r="H490" s="6" t="n"/>
    </row>
    <row r="491" ht="15.75" customHeight="1" s="1411">
      <c r="A491" s="6" t="n"/>
      <c r="B491" s="6" t="n"/>
      <c r="C491" s="6" t="n"/>
      <c r="D491" s="6" t="n"/>
      <c r="E491" s="6" t="n"/>
      <c r="F491" s="6" t="n"/>
      <c r="G491" s="6" t="n"/>
      <c r="H491" s="6" t="n"/>
    </row>
    <row r="492" ht="15.75" customHeight="1" s="1411">
      <c r="A492" s="6" t="n"/>
      <c r="B492" s="6" t="n"/>
      <c r="C492" s="6" t="n"/>
      <c r="D492" s="6" t="n"/>
      <c r="E492" s="6" t="n"/>
      <c r="F492" s="6" t="n"/>
      <c r="G492" s="6" t="n"/>
      <c r="H492" s="6" t="n"/>
    </row>
    <row r="493" ht="15.75" customHeight="1" s="1411">
      <c r="A493" s="6" t="n"/>
      <c r="B493" s="6" t="n"/>
      <c r="C493" s="6" t="n"/>
      <c r="D493" s="6" t="n"/>
      <c r="E493" s="6" t="n"/>
      <c r="F493" s="6" t="n"/>
      <c r="G493" s="6" t="n"/>
      <c r="H493" s="6" t="n"/>
    </row>
    <row r="494" ht="15.75" customHeight="1" s="1411">
      <c r="A494" s="6" t="n"/>
      <c r="B494" s="6" t="n"/>
      <c r="C494" s="6" t="n"/>
      <c r="D494" s="6" t="n"/>
      <c r="E494" s="6" t="n"/>
      <c r="F494" s="6" t="n"/>
      <c r="G494" s="6" t="n"/>
      <c r="H494" s="6" t="n"/>
    </row>
    <row r="495" ht="15.75" customHeight="1" s="1411">
      <c r="A495" s="6" t="n"/>
      <c r="B495" s="6" t="n"/>
      <c r="C495" s="6" t="n"/>
      <c r="D495" s="6" t="n"/>
      <c r="E495" s="6" t="n"/>
      <c r="F495" s="6" t="n"/>
      <c r="G495" s="6" t="n"/>
      <c r="H495" s="6" t="n"/>
    </row>
    <row r="496" ht="15.75" customHeight="1" s="1411">
      <c r="A496" s="6" t="n"/>
      <c r="B496" s="6" t="n"/>
      <c r="C496" s="6" t="n"/>
      <c r="D496" s="6" t="n"/>
      <c r="E496" s="6" t="n"/>
      <c r="F496" s="6" t="n"/>
      <c r="G496" s="6" t="n"/>
      <c r="H496" s="6" t="n"/>
    </row>
    <row r="497" ht="15.75" customHeight="1" s="1411">
      <c r="A497" s="6" t="n"/>
      <c r="B497" s="6" t="n"/>
      <c r="C497" s="6" t="n"/>
      <c r="D497" s="6" t="n"/>
      <c r="E497" s="6" t="n"/>
      <c r="F497" s="6" t="n"/>
      <c r="G497" s="6" t="n"/>
      <c r="H497" s="6" t="n"/>
    </row>
    <row r="498" ht="15.75" customHeight="1" s="1411">
      <c r="A498" s="6" t="n"/>
      <c r="B498" s="6" t="n"/>
      <c r="C498" s="6" t="n"/>
      <c r="D498" s="6" t="n"/>
      <c r="E498" s="6" t="n"/>
      <c r="F498" s="6" t="n"/>
      <c r="G498" s="6" t="n"/>
      <c r="H498" s="6" t="n"/>
    </row>
    <row r="499" ht="15.75" customHeight="1" s="1411">
      <c r="A499" s="6" t="n"/>
      <c r="B499" s="6" t="n"/>
      <c r="C499" s="6" t="n"/>
      <c r="D499" s="6" t="n"/>
      <c r="E499" s="6" t="n"/>
      <c r="F499" s="6" t="n"/>
      <c r="G499" s="6" t="n"/>
      <c r="H499" s="6" t="n"/>
    </row>
    <row r="500" ht="15.75" customHeight="1" s="1411">
      <c r="A500" s="6" t="n"/>
      <c r="B500" s="6" t="n"/>
      <c r="C500" s="6" t="n"/>
      <c r="D500" s="6" t="n"/>
      <c r="E500" s="6" t="n"/>
      <c r="F500" s="6" t="n"/>
      <c r="G500" s="6" t="n"/>
      <c r="H500" s="6" t="n"/>
    </row>
    <row r="501" ht="15.75" customHeight="1" s="1411">
      <c r="A501" s="6" t="n"/>
      <c r="B501" s="6" t="n"/>
      <c r="C501" s="6" t="n"/>
      <c r="D501" s="6" t="n"/>
      <c r="E501" s="6" t="n"/>
      <c r="F501" s="6" t="n"/>
      <c r="G501" s="6" t="n"/>
      <c r="H501" s="6" t="n"/>
    </row>
    <row r="502" ht="15.75" customHeight="1" s="1411">
      <c r="A502" s="6" t="n"/>
      <c r="B502" s="6" t="n"/>
      <c r="C502" s="6" t="n"/>
      <c r="D502" s="6" t="n"/>
      <c r="E502" s="6" t="n"/>
      <c r="F502" s="6" t="n"/>
      <c r="G502" s="6" t="n"/>
      <c r="H502" s="6" t="n"/>
    </row>
    <row r="503" ht="15.75" customHeight="1" s="1411">
      <c r="A503" s="6" t="n"/>
      <c r="B503" s="6" t="n"/>
      <c r="C503" s="6" t="n"/>
      <c r="D503" s="6" t="n"/>
      <c r="E503" s="6" t="n"/>
      <c r="F503" s="6" t="n"/>
      <c r="G503" s="6" t="n"/>
      <c r="H503" s="6" t="n"/>
    </row>
    <row r="504" ht="15.75" customHeight="1" s="1411">
      <c r="A504" s="6" t="n"/>
      <c r="B504" s="6" t="n"/>
      <c r="C504" s="6" t="n"/>
      <c r="D504" s="6" t="n"/>
      <c r="E504" s="6" t="n"/>
      <c r="F504" s="6" t="n"/>
      <c r="G504" s="6" t="n"/>
      <c r="H504" s="6" t="n"/>
    </row>
    <row r="505" ht="15.75" customHeight="1" s="1411">
      <c r="A505" s="6" t="n"/>
      <c r="B505" s="6" t="n"/>
      <c r="C505" s="6" t="n"/>
      <c r="D505" s="6" t="n"/>
      <c r="E505" s="6" t="n"/>
      <c r="F505" s="6" t="n"/>
      <c r="G505" s="6" t="n"/>
      <c r="H505" s="6" t="n"/>
    </row>
    <row r="506" ht="15.75" customHeight="1" s="1411">
      <c r="A506" s="6" t="n"/>
      <c r="B506" s="6" t="n"/>
      <c r="C506" s="6" t="n"/>
      <c r="D506" s="6" t="n"/>
      <c r="E506" s="6" t="n"/>
      <c r="F506" s="6" t="n"/>
      <c r="G506" s="6" t="n"/>
      <c r="H506" s="6" t="n"/>
    </row>
    <row r="507" ht="15.75" customHeight="1" s="1411">
      <c r="A507" s="6" t="n"/>
      <c r="B507" s="6" t="n"/>
      <c r="C507" s="6" t="n"/>
      <c r="D507" s="6" t="n"/>
      <c r="E507" s="6" t="n"/>
      <c r="F507" s="6" t="n"/>
      <c r="G507" s="6" t="n"/>
      <c r="H507" s="6" t="n"/>
    </row>
    <row r="508" ht="15.75" customHeight="1" s="1411">
      <c r="A508" s="6" t="n"/>
      <c r="B508" s="6" t="n"/>
      <c r="C508" s="6" t="n"/>
      <c r="D508" s="6" t="n"/>
      <c r="E508" s="6" t="n"/>
      <c r="F508" s="6" t="n"/>
      <c r="G508" s="6" t="n"/>
      <c r="H508" s="6" t="n"/>
    </row>
    <row r="509" ht="15.75" customHeight="1" s="1411">
      <c r="A509" s="6" t="n"/>
      <c r="B509" s="6" t="n"/>
      <c r="C509" s="6" t="n"/>
      <c r="D509" s="6" t="n"/>
      <c r="E509" s="6" t="n"/>
      <c r="F509" s="6" t="n"/>
      <c r="G509" s="6" t="n"/>
      <c r="H509" s="6" t="n"/>
    </row>
    <row r="510" ht="15.75" customHeight="1" s="1411">
      <c r="A510" s="6" t="n"/>
      <c r="B510" s="6" t="n"/>
      <c r="C510" s="6" t="n"/>
      <c r="D510" s="6" t="n"/>
      <c r="E510" s="6" t="n"/>
      <c r="F510" s="6" t="n"/>
      <c r="G510" s="6" t="n"/>
      <c r="H510" s="6" t="n"/>
    </row>
    <row r="511" ht="15.75" customHeight="1" s="1411">
      <c r="A511" s="6" t="n"/>
      <c r="B511" s="6" t="n"/>
      <c r="C511" s="6" t="n"/>
      <c r="D511" s="6" t="n"/>
      <c r="E511" s="6" t="n"/>
      <c r="F511" s="6" t="n"/>
      <c r="G511" s="6" t="n"/>
      <c r="H511" s="6" t="n"/>
    </row>
    <row r="512" ht="15.75" customHeight="1" s="1411">
      <c r="A512" s="6" t="n"/>
      <c r="B512" s="6" t="n"/>
      <c r="C512" s="6" t="n"/>
      <c r="D512" s="6" t="n"/>
      <c r="E512" s="6" t="n"/>
      <c r="F512" s="6" t="n"/>
      <c r="G512" s="6" t="n"/>
      <c r="H512" s="6" t="n"/>
    </row>
    <row r="513" ht="15.75" customHeight="1" s="1411">
      <c r="A513" s="6" t="n"/>
      <c r="B513" s="6" t="n"/>
      <c r="C513" s="6" t="n"/>
      <c r="D513" s="6" t="n"/>
      <c r="E513" s="6" t="n"/>
      <c r="F513" s="6" t="n"/>
      <c r="G513" s="6" t="n"/>
      <c r="H513" s="6" t="n"/>
    </row>
    <row r="514" ht="15.75" customHeight="1" s="1411">
      <c r="A514" s="6" t="n"/>
      <c r="B514" s="6" t="n"/>
      <c r="C514" s="6" t="n"/>
      <c r="D514" s="6" t="n"/>
      <c r="E514" s="6" t="n"/>
      <c r="F514" s="6" t="n"/>
      <c r="G514" s="6" t="n"/>
      <c r="H514" s="6" t="n"/>
    </row>
    <row r="515" ht="15.75" customHeight="1" s="1411">
      <c r="A515" s="6" t="n"/>
      <c r="B515" s="6" t="n"/>
      <c r="C515" s="6" t="n"/>
      <c r="D515" s="6" t="n"/>
      <c r="E515" s="6" t="n"/>
      <c r="F515" s="6" t="n"/>
      <c r="G515" s="6" t="n"/>
      <c r="H515" s="6" t="n"/>
    </row>
    <row r="516" ht="15.75" customHeight="1" s="1411">
      <c r="A516" s="6" t="n"/>
      <c r="B516" s="6" t="n"/>
      <c r="C516" s="6" t="n"/>
      <c r="D516" s="6" t="n"/>
      <c r="E516" s="6" t="n"/>
      <c r="F516" s="6" t="n"/>
      <c r="G516" s="6" t="n"/>
      <c r="H516" s="6" t="n"/>
    </row>
    <row r="517" ht="15.75" customHeight="1" s="1411">
      <c r="A517" s="6" t="n"/>
      <c r="B517" s="6" t="n"/>
      <c r="C517" s="6" t="n"/>
      <c r="D517" s="6" t="n"/>
      <c r="E517" s="6" t="n"/>
      <c r="F517" s="6" t="n"/>
      <c r="G517" s="6" t="n"/>
      <c r="H517" s="6" t="n"/>
    </row>
    <row r="518" ht="15.75" customHeight="1" s="1411">
      <c r="A518" s="6" t="n"/>
      <c r="B518" s="6" t="n"/>
      <c r="C518" s="6" t="n"/>
      <c r="D518" s="6" t="n"/>
      <c r="E518" s="6" t="n"/>
      <c r="F518" s="6" t="n"/>
      <c r="G518" s="6" t="n"/>
      <c r="H518" s="6" t="n"/>
    </row>
    <row r="519" ht="15.75" customHeight="1" s="1411">
      <c r="A519" s="6" t="n"/>
      <c r="B519" s="6" t="n"/>
      <c r="C519" s="6" t="n"/>
      <c r="D519" s="6" t="n"/>
      <c r="E519" s="6" t="n"/>
      <c r="F519" s="6" t="n"/>
      <c r="G519" s="6" t="n"/>
      <c r="H519" s="6" t="n"/>
    </row>
    <row r="520" ht="15.75" customHeight="1" s="1411">
      <c r="A520" s="6" t="n"/>
      <c r="B520" s="6" t="n"/>
      <c r="C520" s="6" t="n"/>
      <c r="D520" s="6" t="n"/>
      <c r="E520" s="6" t="n"/>
      <c r="F520" s="6" t="n"/>
      <c r="G520" s="6" t="n"/>
      <c r="H520" s="6" t="n"/>
    </row>
    <row r="521" ht="15.75" customHeight="1" s="1411">
      <c r="A521" s="6" t="n"/>
      <c r="B521" s="6" t="n"/>
      <c r="C521" s="6" t="n"/>
      <c r="D521" s="6" t="n"/>
      <c r="E521" s="6" t="n"/>
      <c r="F521" s="6" t="n"/>
      <c r="G521" s="6" t="n"/>
      <c r="H521" s="6" t="n"/>
    </row>
    <row r="522" ht="15.75" customHeight="1" s="1411">
      <c r="A522" s="6" t="n"/>
      <c r="B522" s="6" t="n"/>
      <c r="C522" s="6" t="n"/>
      <c r="D522" s="6" t="n"/>
      <c r="E522" s="6" t="n"/>
      <c r="F522" s="6" t="n"/>
      <c r="G522" s="6" t="n"/>
      <c r="H522" s="6" t="n"/>
    </row>
    <row r="523" ht="15.75" customHeight="1" s="1411">
      <c r="A523" s="6" t="n"/>
      <c r="B523" s="6" t="n"/>
      <c r="C523" s="6" t="n"/>
      <c r="D523" s="6" t="n"/>
      <c r="E523" s="6" t="n"/>
      <c r="F523" s="6" t="n"/>
      <c r="G523" s="6" t="n"/>
      <c r="H523" s="6" t="n"/>
    </row>
    <row r="524" ht="15.75" customHeight="1" s="1411">
      <c r="A524" s="6" t="n"/>
      <c r="B524" s="6" t="n"/>
      <c r="C524" s="6" t="n"/>
      <c r="D524" s="6" t="n"/>
      <c r="E524" s="6" t="n"/>
      <c r="F524" s="6" t="n"/>
      <c r="G524" s="6" t="n"/>
      <c r="H524" s="6" t="n"/>
    </row>
    <row r="525" ht="15.75" customHeight="1" s="1411">
      <c r="A525" s="6" t="n"/>
      <c r="B525" s="6" t="n"/>
      <c r="C525" s="6" t="n"/>
      <c r="D525" s="6" t="n"/>
      <c r="E525" s="6" t="n"/>
      <c r="F525" s="6" t="n"/>
      <c r="G525" s="6" t="n"/>
      <c r="H525" s="6" t="n"/>
    </row>
    <row r="526" ht="15.75" customHeight="1" s="1411">
      <c r="A526" s="6" t="n"/>
      <c r="B526" s="6" t="n"/>
      <c r="C526" s="6" t="n"/>
      <c r="D526" s="6" t="n"/>
      <c r="E526" s="6" t="n"/>
      <c r="F526" s="6" t="n"/>
      <c r="G526" s="6" t="n"/>
      <c r="H526" s="6" t="n"/>
    </row>
    <row r="527" ht="15.75" customHeight="1" s="1411">
      <c r="A527" s="6" t="n"/>
      <c r="B527" s="6" t="n"/>
      <c r="C527" s="6" t="n"/>
      <c r="D527" s="6" t="n"/>
      <c r="E527" s="6" t="n"/>
      <c r="F527" s="6" t="n"/>
      <c r="G527" s="6" t="n"/>
      <c r="H527" s="6" t="n"/>
    </row>
    <row r="528" ht="15.75" customHeight="1" s="1411">
      <c r="A528" s="6" t="n"/>
      <c r="B528" s="6" t="n"/>
      <c r="C528" s="6" t="n"/>
      <c r="D528" s="6" t="n"/>
      <c r="E528" s="6" t="n"/>
      <c r="F528" s="6" t="n"/>
      <c r="G528" s="6" t="n"/>
      <c r="H528" s="6" t="n"/>
    </row>
    <row r="529" ht="15.75" customHeight="1" s="1411">
      <c r="A529" s="6" t="n"/>
      <c r="B529" s="6" t="n"/>
      <c r="C529" s="6" t="n"/>
      <c r="D529" s="6" t="n"/>
      <c r="E529" s="6" t="n"/>
      <c r="F529" s="6" t="n"/>
      <c r="G529" s="6" t="n"/>
      <c r="H529" s="6" t="n"/>
    </row>
    <row r="530" ht="15.75" customHeight="1" s="1411">
      <c r="A530" s="6" t="n"/>
      <c r="B530" s="6" t="n"/>
      <c r="C530" s="6" t="n"/>
      <c r="D530" s="6" t="n"/>
      <c r="E530" s="6" t="n"/>
      <c r="F530" s="6" t="n"/>
      <c r="G530" s="6" t="n"/>
      <c r="H530" s="6" t="n"/>
    </row>
    <row r="531" ht="15.75" customHeight="1" s="1411">
      <c r="A531" s="6" t="n"/>
      <c r="B531" s="6" t="n"/>
      <c r="C531" s="6" t="n"/>
      <c r="D531" s="6" t="n"/>
      <c r="E531" s="6" t="n"/>
      <c r="F531" s="6" t="n"/>
      <c r="G531" s="6" t="n"/>
      <c r="H531" s="6" t="n"/>
    </row>
    <row r="532" ht="15.75" customHeight="1" s="1411">
      <c r="A532" s="6" t="n"/>
      <c r="B532" s="6" t="n"/>
      <c r="C532" s="6" t="n"/>
      <c r="D532" s="6" t="n"/>
      <c r="E532" s="6" t="n"/>
      <c r="F532" s="6" t="n"/>
      <c r="G532" s="6" t="n"/>
      <c r="H532" s="6" t="n"/>
    </row>
    <row r="533" ht="15.75" customHeight="1" s="1411">
      <c r="A533" s="6" t="n"/>
      <c r="B533" s="6" t="n"/>
      <c r="C533" s="6" t="n"/>
      <c r="D533" s="6" t="n"/>
      <c r="E533" s="6" t="n"/>
      <c r="F533" s="6" t="n"/>
      <c r="G533" s="6" t="n"/>
      <c r="H533" s="6" t="n"/>
    </row>
    <row r="534" ht="15.75" customHeight="1" s="1411">
      <c r="A534" s="6" t="n"/>
      <c r="B534" s="6" t="n"/>
      <c r="C534" s="6" t="n"/>
      <c r="D534" s="6" t="n"/>
      <c r="E534" s="6" t="n"/>
      <c r="F534" s="6" t="n"/>
      <c r="G534" s="6" t="n"/>
      <c r="H534" s="6" t="n"/>
    </row>
    <row r="535" ht="15.75" customHeight="1" s="1411">
      <c r="A535" s="6" t="n"/>
      <c r="B535" s="6" t="n"/>
      <c r="C535" s="6" t="n"/>
      <c r="D535" s="6" t="n"/>
      <c r="E535" s="6" t="n"/>
      <c r="F535" s="6" t="n"/>
      <c r="G535" s="6" t="n"/>
      <c r="H535" s="6" t="n"/>
    </row>
    <row r="536" ht="15.75" customHeight="1" s="1411">
      <c r="A536" s="6" t="n"/>
      <c r="B536" s="6" t="n"/>
      <c r="C536" s="6" t="n"/>
      <c r="D536" s="6" t="n"/>
      <c r="E536" s="6" t="n"/>
      <c r="F536" s="6" t="n"/>
      <c r="G536" s="6" t="n"/>
      <c r="H536" s="6" t="n"/>
    </row>
    <row r="537" ht="15.75" customHeight="1" s="1411">
      <c r="A537" s="6" t="n"/>
      <c r="B537" s="6" t="n"/>
      <c r="C537" s="6" t="n"/>
      <c r="D537" s="6" t="n"/>
      <c r="E537" s="6" t="n"/>
      <c r="F537" s="6" t="n"/>
      <c r="G537" s="6" t="n"/>
      <c r="H537" s="6" t="n"/>
    </row>
    <row r="538" ht="15.75" customHeight="1" s="1411">
      <c r="A538" s="6" t="n"/>
      <c r="B538" s="6" t="n"/>
      <c r="C538" s="6" t="n"/>
      <c r="D538" s="6" t="n"/>
      <c r="E538" s="6" t="n"/>
      <c r="F538" s="6" t="n"/>
      <c r="G538" s="6" t="n"/>
      <c r="H538" s="6" t="n"/>
    </row>
    <row r="539" ht="15.75" customHeight="1" s="1411">
      <c r="A539" s="6" t="n"/>
      <c r="B539" s="6" t="n"/>
      <c r="C539" s="6" t="n"/>
      <c r="D539" s="6" t="n"/>
      <c r="E539" s="6" t="n"/>
      <c r="F539" s="6" t="n"/>
      <c r="G539" s="6" t="n"/>
      <c r="H539" s="6" t="n"/>
    </row>
    <row r="540" ht="15.75" customHeight="1" s="1411">
      <c r="A540" s="6" t="n"/>
      <c r="B540" s="6" t="n"/>
      <c r="C540" s="6" t="n"/>
      <c r="D540" s="6" t="n"/>
      <c r="E540" s="6" t="n"/>
      <c r="F540" s="6" t="n"/>
      <c r="G540" s="6" t="n"/>
      <c r="H540" s="6" t="n"/>
    </row>
    <row r="541" ht="15.75" customHeight="1" s="1411">
      <c r="A541" s="6" t="n"/>
      <c r="B541" s="6" t="n"/>
      <c r="C541" s="6" t="n"/>
      <c r="D541" s="6" t="n"/>
      <c r="E541" s="6" t="n"/>
      <c r="F541" s="6" t="n"/>
      <c r="G541" s="6" t="n"/>
      <c r="H541" s="6" t="n"/>
    </row>
    <row r="542" ht="15.75" customHeight="1" s="1411">
      <c r="A542" s="6" t="n"/>
      <c r="B542" s="6" t="n"/>
      <c r="C542" s="6" t="n"/>
      <c r="D542" s="6" t="n"/>
      <c r="E542" s="6" t="n"/>
      <c r="F542" s="6" t="n"/>
      <c r="G542" s="6" t="n"/>
      <c r="H542" s="6" t="n"/>
    </row>
    <row r="543" ht="15.75" customHeight="1" s="1411">
      <c r="A543" s="6" t="n"/>
      <c r="B543" s="6" t="n"/>
      <c r="C543" s="6" t="n"/>
      <c r="D543" s="6" t="n"/>
      <c r="E543" s="6" t="n"/>
      <c r="F543" s="6" t="n"/>
      <c r="G543" s="6" t="n"/>
      <c r="H543" s="6" t="n"/>
    </row>
    <row r="544" ht="15.75" customHeight="1" s="1411">
      <c r="A544" s="6" t="n"/>
      <c r="B544" s="6" t="n"/>
      <c r="C544" s="6" t="n"/>
      <c r="D544" s="6" t="n"/>
      <c r="E544" s="6" t="n"/>
      <c r="F544" s="6" t="n"/>
      <c r="G544" s="6" t="n"/>
      <c r="H544" s="6" t="n"/>
    </row>
    <row r="545" ht="15.75" customHeight="1" s="1411">
      <c r="A545" s="6" t="n"/>
      <c r="B545" s="6" t="n"/>
      <c r="C545" s="6" t="n"/>
      <c r="D545" s="6" t="n"/>
      <c r="E545" s="6" t="n"/>
      <c r="F545" s="6" t="n"/>
      <c r="G545" s="6" t="n"/>
      <c r="H545" s="6" t="n"/>
    </row>
    <row r="546" ht="15.75" customHeight="1" s="1411">
      <c r="A546" s="6" t="n"/>
      <c r="B546" s="6" t="n"/>
      <c r="C546" s="6" t="n"/>
      <c r="D546" s="6" t="n"/>
      <c r="E546" s="6" t="n"/>
      <c r="F546" s="6" t="n"/>
      <c r="G546" s="6" t="n"/>
      <c r="H546" s="6" t="n"/>
    </row>
    <row r="547" ht="15.75" customHeight="1" s="1411">
      <c r="A547" s="6" t="n"/>
      <c r="B547" s="6" t="n"/>
      <c r="C547" s="6" t="n"/>
      <c r="D547" s="6" t="n"/>
      <c r="E547" s="6" t="n"/>
      <c r="F547" s="6" t="n"/>
      <c r="G547" s="6" t="n"/>
      <c r="H547" s="6" t="n"/>
    </row>
    <row r="548" ht="15.75" customHeight="1" s="1411">
      <c r="A548" s="6" t="n"/>
      <c r="B548" s="6" t="n"/>
      <c r="C548" s="6" t="n"/>
      <c r="D548" s="6" t="n"/>
      <c r="E548" s="6" t="n"/>
      <c r="F548" s="6" t="n"/>
      <c r="G548" s="6" t="n"/>
      <c r="H548" s="6" t="n"/>
    </row>
    <row r="549" ht="15.75" customHeight="1" s="1411">
      <c r="A549" s="6" t="n"/>
      <c r="B549" s="6" t="n"/>
      <c r="C549" s="6" t="n"/>
      <c r="D549" s="6" t="n"/>
      <c r="E549" s="6" t="n"/>
      <c r="F549" s="6" t="n"/>
      <c r="G549" s="6" t="n"/>
      <c r="H549" s="6" t="n"/>
    </row>
    <row r="550" ht="15.75" customHeight="1" s="1411">
      <c r="A550" s="6" t="n"/>
      <c r="B550" s="6" t="n"/>
      <c r="C550" s="6" t="n"/>
      <c r="D550" s="6" t="n"/>
      <c r="E550" s="6" t="n"/>
      <c r="F550" s="6" t="n"/>
      <c r="G550" s="6" t="n"/>
      <c r="H550" s="6" t="n"/>
    </row>
    <row r="551" ht="15.75" customHeight="1" s="1411">
      <c r="A551" s="6" t="n"/>
      <c r="B551" s="6" t="n"/>
      <c r="C551" s="6" t="n"/>
      <c r="D551" s="6" t="n"/>
      <c r="E551" s="6" t="n"/>
      <c r="F551" s="6" t="n"/>
      <c r="G551" s="6" t="n"/>
      <c r="H551" s="6" t="n"/>
    </row>
    <row r="552" ht="15.75" customHeight="1" s="1411">
      <c r="A552" s="6" t="n"/>
      <c r="B552" s="6" t="n"/>
      <c r="C552" s="6" t="n"/>
      <c r="D552" s="6" t="n"/>
      <c r="E552" s="6" t="n"/>
      <c r="F552" s="6" t="n"/>
      <c r="G552" s="6" t="n"/>
      <c r="H552" s="6" t="n"/>
    </row>
    <row r="553" ht="15.75" customHeight="1" s="1411">
      <c r="A553" s="6" t="n"/>
      <c r="B553" s="6" t="n"/>
      <c r="C553" s="6" t="n"/>
      <c r="D553" s="6" t="n"/>
      <c r="E553" s="6" t="n"/>
      <c r="F553" s="6" t="n"/>
      <c r="G553" s="6" t="n"/>
      <c r="H553" s="6" t="n"/>
    </row>
    <row r="554" ht="15.75" customHeight="1" s="1411">
      <c r="A554" s="6" t="n"/>
      <c r="B554" s="6" t="n"/>
      <c r="C554" s="6" t="n"/>
      <c r="D554" s="6" t="n"/>
      <c r="E554" s="6" t="n"/>
      <c r="F554" s="6" t="n"/>
      <c r="G554" s="6" t="n"/>
      <c r="H554" s="6" t="n"/>
    </row>
    <row r="555" ht="15.75" customHeight="1" s="1411">
      <c r="A555" s="6" t="n"/>
      <c r="B555" s="6" t="n"/>
      <c r="C555" s="6" t="n"/>
      <c r="D555" s="6" t="n"/>
      <c r="E555" s="6" t="n"/>
      <c r="F555" s="6" t="n"/>
      <c r="G555" s="6" t="n"/>
      <c r="H555" s="6" t="n"/>
    </row>
    <row r="556" ht="15.75" customHeight="1" s="1411">
      <c r="A556" s="6" t="n"/>
      <c r="B556" s="6" t="n"/>
      <c r="C556" s="6" t="n"/>
      <c r="D556" s="6" t="n"/>
      <c r="E556" s="6" t="n"/>
      <c r="F556" s="6" t="n"/>
      <c r="G556" s="6" t="n"/>
      <c r="H556" s="6" t="n"/>
    </row>
    <row r="557" ht="15.75" customHeight="1" s="1411">
      <c r="A557" s="6" t="n"/>
      <c r="B557" s="6" t="n"/>
      <c r="C557" s="6" t="n"/>
      <c r="D557" s="6" t="n"/>
      <c r="E557" s="6" t="n"/>
      <c r="F557" s="6" t="n"/>
      <c r="G557" s="6" t="n"/>
      <c r="H557" s="6" t="n"/>
    </row>
    <row r="558" ht="15.75" customHeight="1" s="1411">
      <c r="A558" s="6" t="n"/>
      <c r="B558" s="6" t="n"/>
      <c r="C558" s="6" t="n"/>
      <c r="D558" s="6" t="n"/>
      <c r="E558" s="6" t="n"/>
      <c r="F558" s="6" t="n"/>
      <c r="G558" s="6" t="n"/>
      <c r="H558" s="6" t="n"/>
    </row>
    <row r="559" ht="15.75" customHeight="1" s="1411">
      <c r="A559" s="6" t="n"/>
      <c r="B559" s="6" t="n"/>
      <c r="C559" s="6" t="n"/>
      <c r="D559" s="6" t="n"/>
      <c r="E559" s="6" t="n"/>
      <c r="F559" s="6" t="n"/>
      <c r="G559" s="6" t="n"/>
      <c r="H559" s="6" t="n"/>
    </row>
    <row r="560" ht="15.75" customHeight="1" s="1411">
      <c r="A560" s="6" t="n"/>
      <c r="B560" s="6" t="n"/>
      <c r="C560" s="6" t="n"/>
      <c r="D560" s="6" t="n"/>
      <c r="E560" s="6" t="n"/>
      <c r="F560" s="6" t="n"/>
      <c r="G560" s="6" t="n"/>
      <c r="H560" s="6" t="n"/>
    </row>
    <row r="561" ht="15.75" customHeight="1" s="1411">
      <c r="A561" s="6" t="n"/>
      <c r="B561" s="6" t="n"/>
      <c r="C561" s="6" t="n"/>
      <c r="D561" s="6" t="n"/>
      <c r="E561" s="6" t="n"/>
      <c r="F561" s="6" t="n"/>
      <c r="G561" s="6" t="n"/>
      <c r="H561" s="6" t="n"/>
    </row>
    <row r="562" ht="15.75" customHeight="1" s="1411">
      <c r="A562" s="6" t="n"/>
      <c r="B562" s="6" t="n"/>
      <c r="C562" s="6" t="n"/>
      <c r="D562" s="6" t="n"/>
      <c r="E562" s="6" t="n"/>
      <c r="F562" s="6" t="n"/>
      <c r="G562" s="6" t="n"/>
      <c r="H562" s="6" t="n"/>
    </row>
    <row r="563" ht="15.75" customHeight="1" s="1411">
      <c r="A563" s="6" t="n"/>
      <c r="B563" s="6" t="n"/>
      <c r="C563" s="6" t="n"/>
      <c r="D563" s="6" t="n"/>
      <c r="E563" s="6" t="n"/>
      <c r="F563" s="6" t="n"/>
      <c r="G563" s="6" t="n"/>
      <c r="H563" s="6" t="n"/>
    </row>
    <row r="564" ht="15.75" customHeight="1" s="1411">
      <c r="A564" s="6" t="n"/>
      <c r="B564" s="6" t="n"/>
      <c r="C564" s="6" t="n"/>
      <c r="D564" s="6" t="n"/>
      <c r="E564" s="6" t="n"/>
      <c r="F564" s="6" t="n"/>
      <c r="G564" s="6" t="n"/>
      <c r="H564" s="6" t="n"/>
    </row>
    <row r="565" ht="15.75" customHeight="1" s="1411">
      <c r="A565" s="6" t="n"/>
      <c r="B565" s="6" t="n"/>
      <c r="C565" s="6" t="n"/>
      <c r="D565" s="6" t="n"/>
      <c r="E565" s="6" t="n"/>
      <c r="F565" s="6" t="n"/>
      <c r="G565" s="6" t="n"/>
      <c r="H565" s="6" t="n"/>
    </row>
    <row r="566" ht="15.75" customHeight="1" s="1411">
      <c r="A566" s="6" t="n"/>
      <c r="B566" s="6" t="n"/>
      <c r="C566" s="6" t="n"/>
      <c r="D566" s="6" t="n"/>
      <c r="E566" s="6" t="n"/>
      <c r="F566" s="6" t="n"/>
      <c r="G566" s="6" t="n"/>
      <c r="H566" s="6" t="n"/>
    </row>
    <row r="567" ht="15.75" customHeight="1" s="1411">
      <c r="A567" s="6" t="n"/>
      <c r="B567" s="6" t="n"/>
      <c r="C567" s="6" t="n"/>
      <c r="D567" s="6" t="n"/>
      <c r="E567" s="6" t="n"/>
      <c r="F567" s="6" t="n"/>
      <c r="G567" s="6" t="n"/>
      <c r="H567" s="6" t="n"/>
    </row>
    <row r="568" ht="15.75" customHeight="1" s="1411">
      <c r="A568" s="6" t="n"/>
      <c r="B568" s="6" t="n"/>
      <c r="C568" s="6" t="n"/>
      <c r="D568" s="6" t="n"/>
      <c r="E568" s="6" t="n"/>
      <c r="F568" s="6" t="n"/>
      <c r="G568" s="6" t="n"/>
      <c r="H568" s="6" t="n"/>
    </row>
    <row r="569" ht="15.75" customHeight="1" s="1411">
      <c r="A569" s="6" t="n"/>
      <c r="B569" s="6" t="n"/>
      <c r="C569" s="6" t="n"/>
      <c r="D569" s="6" t="n"/>
      <c r="E569" s="6" t="n"/>
      <c r="F569" s="6" t="n"/>
      <c r="G569" s="6" t="n"/>
      <c r="H569" s="6" t="n"/>
    </row>
    <row r="570" ht="15.75" customHeight="1" s="1411">
      <c r="A570" s="6" t="n"/>
      <c r="B570" s="6" t="n"/>
      <c r="C570" s="6" t="n"/>
      <c r="D570" s="6" t="n"/>
      <c r="E570" s="6" t="n"/>
      <c r="F570" s="6" t="n"/>
      <c r="G570" s="6" t="n"/>
      <c r="H570" s="6" t="n"/>
    </row>
    <row r="571" ht="15.75" customHeight="1" s="1411">
      <c r="A571" s="6" t="n"/>
      <c r="B571" s="6" t="n"/>
      <c r="C571" s="6" t="n"/>
      <c r="D571" s="6" t="n"/>
      <c r="E571" s="6" t="n"/>
      <c r="F571" s="6" t="n"/>
      <c r="G571" s="6" t="n"/>
      <c r="H571" s="6" t="n"/>
    </row>
    <row r="572" ht="15.75" customHeight="1" s="1411">
      <c r="A572" s="6" t="n"/>
      <c r="B572" s="6" t="n"/>
      <c r="C572" s="6" t="n"/>
      <c r="D572" s="6" t="n"/>
      <c r="E572" s="6" t="n"/>
      <c r="F572" s="6" t="n"/>
      <c r="G572" s="6" t="n"/>
      <c r="H572" s="6" t="n"/>
    </row>
    <row r="573" ht="15.75" customHeight="1" s="1411">
      <c r="A573" s="6" t="n"/>
      <c r="B573" s="6" t="n"/>
      <c r="C573" s="6" t="n"/>
      <c r="D573" s="6" t="n"/>
      <c r="E573" s="6" t="n"/>
      <c r="F573" s="6" t="n"/>
      <c r="G573" s="6" t="n"/>
      <c r="H573" s="6" t="n"/>
    </row>
    <row r="574" ht="15.75" customHeight="1" s="1411">
      <c r="A574" s="6" t="n"/>
      <c r="B574" s="6" t="n"/>
      <c r="C574" s="6" t="n"/>
      <c r="D574" s="6" t="n"/>
      <c r="E574" s="6" t="n"/>
      <c r="F574" s="6" t="n"/>
      <c r="G574" s="6" t="n"/>
      <c r="H574" s="6" t="n"/>
    </row>
    <row r="575" ht="15.75" customHeight="1" s="1411">
      <c r="A575" s="6" t="n"/>
      <c r="B575" s="6" t="n"/>
      <c r="C575" s="6" t="n"/>
      <c r="D575" s="6" t="n"/>
      <c r="E575" s="6" t="n"/>
      <c r="F575" s="6" t="n"/>
      <c r="G575" s="6" t="n"/>
      <c r="H575" s="6" t="n"/>
    </row>
    <row r="576" ht="15.75" customHeight="1" s="1411">
      <c r="A576" s="6" t="n"/>
      <c r="B576" s="6" t="n"/>
      <c r="C576" s="6" t="n"/>
      <c r="D576" s="6" t="n"/>
      <c r="E576" s="6" t="n"/>
      <c r="F576" s="6" t="n"/>
      <c r="G576" s="6" t="n"/>
      <c r="H576" s="6" t="n"/>
    </row>
    <row r="577" ht="15.75" customHeight="1" s="1411">
      <c r="A577" s="6" t="n"/>
      <c r="B577" s="6" t="n"/>
      <c r="C577" s="6" t="n"/>
      <c r="D577" s="6" t="n"/>
      <c r="E577" s="6" t="n"/>
      <c r="F577" s="6" t="n"/>
      <c r="G577" s="6" t="n"/>
      <c r="H577" s="6" t="n"/>
    </row>
    <row r="578" ht="15.75" customHeight="1" s="1411">
      <c r="A578" s="6" t="n"/>
      <c r="B578" s="6" t="n"/>
      <c r="C578" s="6" t="n"/>
      <c r="D578" s="6" t="n"/>
      <c r="E578" s="6" t="n"/>
      <c r="F578" s="6" t="n"/>
      <c r="G578" s="6" t="n"/>
      <c r="H578" s="6" t="n"/>
    </row>
    <row r="579" ht="15.75" customHeight="1" s="1411">
      <c r="A579" s="6" t="n"/>
      <c r="B579" s="6" t="n"/>
      <c r="C579" s="6" t="n"/>
      <c r="D579" s="6" t="n"/>
      <c r="E579" s="6" t="n"/>
      <c r="F579" s="6" t="n"/>
      <c r="G579" s="6" t="n"/>
      <c r="H579" s="6" t="n"/>
    </row>
    <row r="580" ht="15.75" customHeight="1" s="1411">
      <c r="A580" s="6" t="n"/>
      <c r="B580" s="6" t="n"/>
      <c r="C580" s="6" t="n"/>
      <c r="D580" s="6" t="n"/>
      <c r="E580" s="6" t="n"/>
      <c r="F580" s="6" t="n"/>
      <c r="G580" s="6" t="n"/>
      <c r="H580" s="6" t="n"/>
    </row>
    <row r="581" ht="15.75" customHeight="1" s="1411">
      <c r="A581" s="6" t="n"/>
      <c r="B581" s="6" t="n"/>
      <c r="C581" s="6" t="n"/>
      <c r="D581" s="6" t="n"/>
      <c r="E581" s="6" t="n"/>
      <c r="F581" s="6" t="n"/>
      <c r="G581" s="6" t="n"/>
      <c r="H581" s="6" t="n"/>
    </row>
    <row r="582" ht="15.75" customHeight="1" s="1411">
      <c r="A582" s="6" t="n"/>
      <c r="B582" s="6" t="n"/>
      <c r="C582" s="6" t="n"/>
      <c r="D582" s="6" t="n"/>
      <c r="E582" s="6" t="n"/>
      <c r="F582" s="6" t="n"/>
      <c r="G582" s="6" t="n"/>
      <c r="H582" s="6" t="n"/>
    </row>
    <row r="583" ht="15.75" customHeight="1" s="1411">
      <c r="A583" s="6" t="n"/>
      <c r="B583" s="6" t="n"/>
      <c r="C583" s="6" t="n"/>
      <c r="D583" s="6" t="n"/>
      <c r="E583" s="6" t="n"/>
      <c r="F583" s="6" t="n"/>
      <c r="G583" s="6" t="n"/>
      <c r="H583" s="6" t="n"/>
    </row>
    <row r="584" ht="15.75" customHeight="1" s="1411">
      <c r="A584" s="6" t="n"/>
      <c r="B584" s="6" t="n"/>
      <c r="C584" s="6" t="n"/>
      <c r="D584" s="6" t="n"/>
      <c r="E584" s="6" t="n"/>
      <c r="F584" s="6" t="n"/>
      <c r="G584" s="6" t="n"/>
      <c r="H584" s="6" t="n"/>
    </row>
    <row r="585" ht="15.75" customHeight="1" s="1411">
      <c r="A585" s="6" t="n"/>
      <c r="B585" s="6" t="n"/>
      <c r="C585" s="6" t="n"/>
      <c r="D585" s="6" t="n"/>
      <c r="E585" s="6" t="n"/>
      <c r="F585" s="6" t="n"/>
      <c r="G585" s="6" t="n"/>
      <c r="H585" s="6" t="n"/>
    </row>
    <row r="586" ht="15.75" customHeight="1" s="1411">
      <c r="A586" s="6" t="n"/>
      <c r="B586" s="6" t="n"/>
      <c r="C586" s="6" t="n"/>
      <c r="D586" s="6" t="n"/>
      <c r="E586" s="6" t="n"/>
      <c r="F586" s="6" t="n"/>
      <c r="G586" s="6" t="n"/>
      <c r="H586" s="6" t="n"/>
    </row>
    <row r="587" ht="15.75" customHeight="1" s="1411">
      <c r="A587" s="6" t="n"/>
      <c r="B587" s="6" t="n"/>
      <c r="C587" s="6" t="n"/>
      <c r="D587" s="6" t="n"/>
      <c r="E587" s="6" t="n"/>
      <c r="F587" s="6" t="n"/>
      <c r="G587" s="6" t="n"/>
      <c r="H587" s="6" t="n"/>
    </row>
    <row r="588" ht="15.75" customHeight="1" s="1411">
      <c r="A588" s="6" t="n"/>
      <c r="B588" s="6" t="n"/>
      <c r="C588" s="6" t="n"/>
      <c r="D588" s="6" t="n"/>
      <c r="E588" s="6" t="n"/>
      <c r="F588" s="6" t="n"/>
      <c r="G588" s="6" t="n"/>
      <c r="H588" s="6" t="n"/>
    </row>
    <row r="589" ht="15.75" customHeight="1" s="1411">
      <c r="A589" s="6" t="n"/>
      <c r="B589" s="6" t="n"/>
      <c r="C589" s="6" t="n"/>
      <c r="D589" s="6" t="n"/>
      <c r="E589" s="6" t="n"/>
      <c r="F589" s="6" t="n"/>
      <c r="G589" s="6" t="n"/>
      <c r="H589" s="6" t="n"/>
    </row>
    <row r="590" ht="15.75" customHeight="1" s="1411">
      <c r="A590" s="6" t="n"/>
      <c r="B590" s="6" t="n"/>
      <c r="C590" s="6" t="n"/>
      <c r="D590" s="6" t="n"/>
      <c r="E590" s="6" t="n"/>
      <c r="F590" s="6" t="n"/>
      <c r="G590" s="6" t="n"/>
      <c r="H590" s="6" t="n"/>
    </row>
    <row r="591" ht="15.75" customHeight="1" s="1411">
      <c r="A591" s="6" t="n"/>
      <c r="B591" s="6" t="n"/>
      <c r="C591" s="6" t="n"/>
      <c r="D591" s="6" t="n"/>
      <c r="E591" s="6" t="n"/>
      <c r="F591" s="6" t="n"/>
      <c r="G591" s="6" t="n"/>
      <c r="H591" s="6" t="n"/>
    </row>
    <row r="592" ht="15.75" customHeight="1" s="1411">
      <c r="A592" s="6" t="n"/>
      <c r="B592" s="6" t="n"/>
      <c r="C592" s="6" t="n"/>
      <c r="D592" s="6" t="n"/>
      <c r="E592" s="6" t="n"/>
      <c r="F592" s="6" t="n"/>
      <c r="G592" s="6" t="n"/>
      <c r="H592" s="6" t="n"/>
    </row>
    <row r="593" ht="15.75" customHeight="1" s="1411">
      <c r="A593" s="6" t="n"/>
      <c r="B593" s="6" t="n"/>
      <c r="C593" s="6" t="n"/>
      <c r="D593" s="6" t="n"/>
      <c r="E593" s="6" t="n"/>
      <c r="F593" s="6" t="n"/>
      <c r="G593" s="6" t="n"/>
      <c r="H593" s="6" t="n"/>
    </row>
    <row r="594" ht="15.75" customHeight="1" s="1411">
      <c r="A594" s="6" t="n"/>
      <c r="B594" s="6" t="n"/>
      <c r="C594" s="6" t="n"/>
      <c r="D594" s="6" t="n"/>
      <c r="E594" s="6" t="n"/>
      <c r="F594" s="6" t="n"/>
      <c r="G594" s="6" t="n"/>
      <c r="H594" s="6" t="n"/>
    </row>
    <row r="595" ht="15.75" customHeight="1" s="1411">
      <c r="A595" s="6" t="n"/>
      <c r="B595" s="6" t="n"/>
      <c r="C595" s="6" t="n"/>
      <c r="D595" s="6" t="n"/>
      <c r="E595" s="6" t="n"/>
      <c r="F595" s="6" t="n"/>
      <c r="G595" s="6" t="n"/>
      <c r="H595" s="6" t="n"/>
    </row>
    <row r="596" ht="15.75" customHeight="1" s="1411">
      <c r="A596" s="6" t="n"/>
      <c r="B596" s="6" t="n"/>
      <c r="C596" s="6" t="n"/>
      <c r="D596" s="6" t="n"/>
      <c r="E596" s="6" t="n"/>
      <c r="F596" s="6" t="n"/>
      <c r="G596" s="6" t="n"/>
      <c r="H596" s="6" t="n"/>
    </row>
    <row r="597" ht="15.75" customHeight="1" s="1411">
      <c r="A597" s="6" t="n"/>
      <c r="B597" s="6" t="n"/>
      <c r="C597" s="6" t="n"/>
      <c r="D597" s="6" t="n"/>
      <c r="E597" s="6" t="n"/>
      <c r="F597" s="6" t="n"/>
      <c r="G597" s="6" t="n"/>
      <c r="H597" s="6" t="n"/>
    </row>
    <row r="598" ht="15.75" customHeight="1" s="1411">
      <c r="A598" s="6" t="n"/>
      <c r="B598" s="6" t="n"/>
      <c r="C598" s="6" t="n"/>
      <c r="D598" s="6" t="n"/>
      <c r="E598" s="6" t="n"/>
      <c r="F598" s="6" t="n"/>
      <c r="G598" s="6" t="n"/>
      <c r="H598" s="6" t="n"/>
    </row>
    <row r="599" ht="15.75" customHeight="1" s="1411">
      <c r="A599" s="6" t="n"/>
      <c r="B599" s="6" t="n"/>
      <c r="C599" s="6" t="n"/>
      <c r="D599" s="6" t="n"/>
      <c r="E599" s="6" t="n"/>
      <c r="F599" s="6" t="n"/>
      <c r="G599" s="6" t="n"/>
      <c r="H599" s="6" t="n"/>
    </row>
    <row r="600" ht="15.75" customHeight="1" s="1411">
      <c r="A600" s="6" t="n"/>
      <c r="B600" s="6" t="n"/>
      <c r="C600" s="6" t="n"/>
      <c r="D600" s="6" t="n"/>
      <c r="E600" s="6" t="n"/>
      <c r="F600" s="6" t="n"/>
      <c r="G600" s="6" t="n"/>
      <c r="H600" s="6" t="n"/>
    </row>
    <row r="601" ht="15.75" customHeight="1" s="1411">
      <c r="A601" s="6" t="n"/>
      <c r="B601" s="6" t="n"/>
      <c r="C601" s="6" t="n"/>
      <c r="D601" s="6" t="n"/>
      <c r="E601" s="6" t="n"/>
      <c r="F601" s="6" t="n"/>
      <c r="G601" s="6" t="n"/>
      <c r="H601" s="6" t="n"/>
    </row>
    <row r="602" ht="15.75" customHeight="1" s="1411">
      <c r="A602" s="6" t="n"/>
      <c r="B602" s="6" t="n"/>
      <c r="C602" s="6" t="n"/>
      <c r="D602" s="6" t="n"/>
      <c r="E602" s="6" t="n"/>
      <c r="F602" s="6" t="n"/>
      <c r="G602" s="6" t="n"/>
      <c r="H602" s="6" t="n"/>
    </row>
    <row r="603" ht="15.75" customHeight="1" s="1411">
      <c r="A603" s="6" t="n"/>
      <c r="B603" s="6" t="n"/>
      <c r="C603" s="6" t="n"/>
      <c r="D603" s="6" t="n"/>
      <c r="E603" s="6" t="n"/>
      <c r="F603" s="6" t="n"/>
      <c r="G603" s="6" t="n"/>
      <c r="H603" s="6" t="n"/>
    </row>
    <row r="604" ht="15.75" customHeight="1" s="1411">
      <c r="A604" s="6" t="n"/>
      <c r="B604" s="6" t="n"/>
      <c r="C604" s="6" t="n"/>
      <c r="D604" s="6" t="n"/>
      <c r="E604" s="6" t="n"/>
      <c r="F604" s="6" t="n"/>
      <c r="G604" s="6" t="n"/>
      <c r="H604" s="6" t="n"/>
    </row>
    <row r="605" ht="15.75" customHeight="1" s="1411">
      <c r="A605" s="6" t="n"/>
      <c r="B605" s="6" t="n"/>
      <c r="C605" s="6" t="n"/>
      <c r="D605" s="6" t="n"/>
      <c r="E605" s="6" t="n"/>
      <c r="F605" s="6" t="n"/>
      <c r="G605" s="6" t="n"/>
      <c r="H605" s="6" t="n"/>
    </row>
    <row r="606" ht="15.75" customHeight="1" s="1411">
      <c r="A606" s="6" t="n"/>
      <c r="B606" s="6" t="n"/>
      <c r="C606" s="6" t="n"/>
      <c r="D606" s="6" t="n"/>
      <c r="E606" s="6" t="n"/>
      <c r="F606" s="6" t="n"/>
      <c r="G606" s="6" t="n"/>
      <c r="H606" s="6" t="n"/>
    </row>
    <row r="607" ht="15.75" customHeight="1" s="1411">
      <c r="A607" s="6" t="n"/>
      <c r="B607" s="6" t="n"/>
      <c r="C607" s="6" t="n"/>
      <c r="D607" s="6" t="n"/>
      <c r="E607" s="6" t="n"/>
      <c r="F607" s="6" t="n"/>
      <c r="G607" s="6" t="n"/>
      <c r="H607" s="6" t="n"/>
    </row>
    <row r="608" ht="15.75" customHeight="1" s="1411">
      <c r="A608" s="6" t="n"/>
      <c r="B608" s="6" t="n"/>
      <c r="C608" s="6" t="n"/>
      <c r="D608" s="6" t="n"/>
      <c r="E608" s="6" t="n"/>
      <c r="F608" s="6" t="n"/>
      <c r="G608" s="6" t="n"/>
      <c r="H608" s="6" t="n"/>
    </row>
    <row r="609" ht="15.75" customHeight="1" s="1411">
      <c r="A609" s="6" t="n"/>
      <c r="B609" s="6" t="n"/>
      <c r="C609" s="6" t="n"/>
      <c r="D609" s="6" t="n"/>
      <c r="E609" s="6" t="n"/>
      <c r="F609" s="6" t="n"/>
      <c r="G609" s="6" t="n"/>
      <c r="H609" s="6" t="n"/>
    </row>
    <row r="610" ht="15.75" customHeight="1" s="1411">
      <c r="A610" s="6" t="n"/>
      <c r="B610" s="6" t="n"/>
      <c r="C610" s="6" t="n"/>
      <c r="D610" s="6" t="n"/>
      <c r="E610" s="6" t="n"/>
      <c r="F610" s="6" t="n"/>
      <c r="G610" s="6" t="n"/>
      <c r="H610" s="6" t="n"/>
    </row>
    <row r="611" ht="15.75" customHeight="1" s="1411">
      <c r="A611" s="6" t="n"/>
      <c r="B611" s="6" t="n"/>
      <c r="C611" s="6" t="n"/>
      <c r="D611" s="6" t="n"/>
      <c r="E611" s="6" t="n"/>
      <c r="F611" s="6" t="n"/>
      <c r="G611" s="6" t="n"/>
      <c r="H611" s="6" t="n"/>
    </row>
    <row r="612" ht="15.75" customHeight="1" s="1411">
      <c r="A612" s="6" t="n"/>
      <c r="B612" s="6" t="n"/>
      <c r="C612" s="6" t="n"/>
      <c r="D612" s="6" t="n"/>
      <c r="E612" s="6" t="n"/>
      <c r="F612" s="6" t="n"/>
      <c r="G612" s="6" t="n"/>
      <c r="H612" s="6" t="n"/>
    </row>
    <row r="613" ht="15.75" customHeight="1" s="1411">
      <c r="A613" s="6" t="n"/>
      <c r="B613" s="6" t="n"/>
      <c r="C613" s="6" t="n"/>
      <c r="D613" s="6" t="n"/>
      <c r="E613" s="6" t="n"/>
      <c r="F613" s="6" t="n"/>
      <c r="G613" s="6" t="n"/>
      <c r="H613" s="6" t="n"/>
    </row>
    <row r="614" ht="15.75" customHeight="1" s="1411">
      <c r="A614" s="6" t="n"/>
      <c r="B614" s="6" t="n"/>
      <c r="C614" s="6" t="n"/>
      <c r="D614" s="6" t="n"/>
      <c r="E614" s="6" t="n"/>
      <c r="F614" s="6" t="n"/>
      <c r="G614" s="6" t="n"/>
      <c r="H614" s="6" t="n"/>
    </row>
    <row r="615" ht="15.75" customHeight="1" s="1411">
      <c r="A615" s="6" t="n"/>
      <c r="B615" s="6" t="n"/>
      <c r="C615" s="6" t="n"/>
      <c r="D615" s="6" t="n"/>
      <c r="E615" s="6" t="n"/>
      <c r="F615" s="6" t="n"/>
      <c r="G615" s="6" t="n"/>
      <c r="H615" s="6" t="n"/>
    </row>
    <row r="616" ht="15.75" customHeight="1" s="1411">
      <c r="A616" s="6" t="n"/>
      <c r="B616" s="6" t="n"/>
      <c r="C616" s="6" t="n"/>
      <c r="D616" s="6" t="n"/>
      <c r="E616" s="6" t="n"/>
      <c r="F616" s="6" t="n"/>
      <c r="G616" s="6" t="n"/>
      <c r="H616" s="6" t="n"/>
    </row>
    <row r="617" ht="15.75" customHeight="1" s="1411">
      <c r="A617" s="6" t="n"/>
      <c r="B617" s="6" t="n"/>
      <c r="C617" s="6" t="n"/>
      <c r="D617" s="6" t="n"/>
      <c r="E617" s="6" t="n"/>
      <c r="F617" s="6" t="n"/>
      <c r="G617" s="6" t="n"/>
      <c r="H617" s="6" t="n"/>
    </row>
    <row r="618" ht="15.75" customHeight="1" s="1411">
      <c r="A618" s="6" t="n"/>
      <c r="B618" s="6" t="n"/>
      <c r="C618" s="6" t="n"/>
      <c r="D618" s="6" t="n"/>
      <c r="E618" s="6" t="n"/>
      <c r="F618" s="6" t="n"/>
      <c r="G618" s="6" t="n"/>
      <c r="H618" s="6" t="n"/>
    </row>
    <row r="619" ht="15.75" customHeight="1" s="1411">
      <c r="A619" s="6" t="n"/>
      <c r="B619" s="6" t="n"/>
      <c r="C619" s="6" t="n"/>
      <c r="D619" s="6" t="n"/>
      <c r="E619" s="6" t="n"/>
      <c r="F619" s="6" t="n"/>
      <c r="G619" s="6" t="n"/>
      <c r="H619" s="6" t="n"/>
    </row>
    <row r="620" ht="15.75" customHeight="1" s="1411">
      <c r="A620" s="6" t="n"/>
      <c r="B620" s="6" t="n"/>
      <c r="C620" s="6" t="n"/>
      <c r="D620" s="6" t="n"/>
      <c r="E620" s="6" t="n"/>
      <c r="F620" s="6" t="n"/>
      <c r="G620" s="6" t="n"/>
      <c r="H620" s="6" t="n"/>
    </row>
    <row r="621" ht="15.75" customHeight="1" s="1411">
      <c r="A621" s="6" t="n"/>
      <c r="B621" s="6" t="n"/>
      <c r="C621" s="6" t="n"/>
      <c r="D621" s="6" t="n"/>
      <c r="E621" s="6" t="n"/>
      <c r="F621" s="6" t="n"/>
      <c r="G621" s="6" t="n"/>
      <c r="H621" s="6" t="n"/>
    </row>
    <row r="622" ht="15.75" customHeight="1" s="1411">
      <c r="A622" s="6" t="n"/>
      <c r="B622" s="6" t="n"/>
      <c r="C622" s="6" t="n"/>
      <c r="D622" s="6" t="n"/>
      <c r="E622" s="6" t="n"/>
      <c r="F622" s="6" t="n"/>
      <c r="G622" s="6" t="n"/>
      <c r="H622" s="6" t="n"/>
    </row>
    <row r="623" ht="15.75" customHeight="1" s="1411">
      <c r="A623" s="6" t="n"/>
      <c r="B623" s="6" t="n"/>
      <c r="C623" s="6" t="n"/>
      <c r="D623" s="6" t="n"/>
      <c r="E623" s="6" t="n"/>
      <c r="F623" s="6" t="n"/>
      <c r="G623" s="6" t="n"/>
      <c r="H623" s="6" t="n"/>
    </row>
    <row r="624" ht="15.75" customHeight="1" s="1411">
      <c r="A624" s="6" t="n"/>
      <c r="B624" s="6" t="n"/>
      <c r="C624" s="6" t="n"/>
      <c r="D624" s="6" t="n"/>
      <c r="E624" s="6" t="n"/>
      <c r="F624" s="6" t="n"/>
      <c r="G624" s="6" t="n"/>
      <c r="H624" s="6" t="n"/>
    </row>
    <row r="625" ht="15.75" customHeight="1" s="1411">
      <c r="A625" s="6" t="n"/>
      <c r="B625" s="6" t="n"/>
      <c r="C625" s="6" t="n"/>
      <c r="D625" s="6" t="n"/>
      <c r="E625" s="6" t="n"/>
      <c r="F625" s="6" t="n"/>
      <c r="G625" s="6" t="n"/>
      <c r="H625" s="6" t="n"/>
    </row>
    <row r="626" ht="15.75" customHeight="1" s="1411">
      <c r="A626" s="6" t="n"/>
      <c r="B626" s="6" t="n"/>
      <c r="C626" s="6" t="n"/>
      <c r="D626" s="6" t="n"/>
      <c r="E626" s="6" t="n"/>
      <c r="F626" s="6" t="n"/>
      <c r="G626" s="6" t="n"/>
      <c r="H626" s="6" t="n"/>
    </row>
    <row r="627" ht="15.75" customHeight="1" s="1411">
      <c r="A627" s="6" t="n"/>
      <c r="B627" s="6" t="n"/>
      <c r="C627" s="6" t="n"/>
      <c r="D627" s="6" t="n"/>
      <c r="E627" s="6" t="n"/>
      <c r="F627" s="6" t="n"/>
      <c r="G627" s="6" t="n"/>
      <c r="H627" s="6" t="n"/>
    </row>
    <row r="628" ht="15.75" customHeight="1" s="1411">
      <c r="A628" s="6" t="n"/>
      <c r="B628" s="6" t="n"/>
      <c r="C628" s="6" t="n"/>
      <c r="D628" s="6" t="n"/>
      <c r="E628" s="6" t="n"/>
      <c r="F628" s="6" t="n"/>
      <c r="G628" s="6" t="n"/>
      <c r="H628" s="6" t="n"/>
    </row>
    <row r="629" ht="15.75" customHeight="1" s="1411">
      <c r="A629" s="6" t="n"/>
      <c r="B629" s="6" t="n"/>
      <c r="C629" s="6" t="n"/>
      <c r="D629" s="6" t="n"/>
      <c r="E629" s="6" t="n"/>
      <c r="F629" s="6" t="n"/>
      <c r="G629" s="6" t="n"/>
      <c r="H629" s="6" t="n"/>
    </row>
    <row r="630" ht="15.75" customHeight="1" s="1411">
      <c r="A630" s="6" t="n"/>
      <c r="B630" s="6" t="n"/>
      <c r="C630" s="6" t="n"/>
      <c r="D630" s="6" t="n"/>
      <c r="E630" s="6" t="n"/>
      <c r="F630" s="6" t="n"/>
      <c r="G630" s="6" t="n"/>
      <c r="H630" s="6" t="n"/>
    </row>
    <row r="631" ht="15.75" customHeight="1" s="1411">
      <c r="A631" s="6" t="n"/>
      <c r="B631" s="6" t="n"/>
      <c r="C631" s="6" t="n"/>
      <c r="D631" s="6" t="n"/>
      <c r="E631" s="6" t="n"/>
      <c r="F631" s="6" t="n"/>
      <c r="G631" s="6" t="n"/>
      <c r="H631" s="6" t="n"/>
    </row>
    <row r="632" ht="15.75" customHeight="1" s="1411">
      <c r="A632" s="6" t="n"/>
      <c r="B632" s="6" t="n"/>
      <c r="C632" s="6" t="n"/>
      <c r="D632" s="6" t="n"/>
      <c r="E632" s="6" t="n"/>
      <c r="F632" s="6" t="n"/>
      <c r="G632" s="6" t="n"/>
      <c r="H632" s="6" t="n"/>
    </row>
    <row r="633" ht="15.75" customHeight="1" s="1411">
      <c r="A633" s="6" t="n"/>
      <c r="B633" s="6" t="n"/>
      <c r="C633" s="6" t="n"/>
      <c r="D633" s="6" t="n"/>
      <c r="E633" s="6" t="n"/>
      <c r="F633" s="6" t="n"/>
      <c r="G633" s="6" t="n"/>
      <c r="H633" s="6" t="n"/>
    </row>
    <row r="634" ht="15.75" customHeight="1" s="1411">
      <c r="A634" s="6" t="n"/>
      <c r="B634" s="6" t="n"/>
      <c r="C634" s="6" t="n"/>
      <c r="D634" s="6" t="n"/>
      <c r="E634" s="6" t="n"/>
      <c r="F634" s="6" t="n"/>
      <c r="G634" s="6" t="n"/>
      <c r="H634" s="6" t="n"/>
    </row>
    <row r="635" ht="15.75" customHeight="1" s="1411">
      <c r="A635" s="6" t="n"/>
      <c r="B635" s="6" t="n"/>
      <c r="C635" s="6" t="n"/>
      <c r="D635" s="6" t="n"/>
      <c r="E635" s="6" t="n"/>
      <c r="F635" s="6" t="n"/>
      <c r="G635" s="6" t="n"/>
      <c r="H635" s="6" t="n"/>
    </row>
    <row r="636" ht="15.75" customHeight="1" s="1411">
      <c r="A636" s="6" t="n"/>
      <c r="B636" s="6" t="n"/>
      <c r="C636" s="6" t="n"/>
      <c r="D636" s="6" t="n"/>
      <c r="E636" s="6" t="n"/>
      <c r="F636" s="6" t="n"/>
      <c r="G636" s="6" t="n"/>
      <c r="H636" s="6" t="n"/>
    </row>
    <row r="637" ht="15.75" customHeight="1" s="1411">
      <c r="A637" s="6" t="n"/>
      <c r="B637" s="6" t="n"/>
      <c r="C637" s="6" t="n"/>
      <c r="D637" s="6" t="n"/>
      <c r="E637" s="6" t="n"/>
      <c r="F637" s="6" t="n"/>
      <c r="G637" s="6" t="n"/>
      <c r="H637" s="6" t="n"/>
    </row>
    <row r="638" ht="15.75" customHeight="1" s="1411">
      <c r="A638" s="6" t="n"/>
      <c r="B638" s="6" t="n"/>
      <c r="C638" s="6" t="n"/>
      <c r="D638" s="6" t="n"/>
      <c r="E638" s="6" t="n"/>
      <c r="F638" s="6" t="n"/>
      <c r="G638" s="6" t="n"/>
      <c r="H638" s="6" t="n"/>
    </row>
    <row r="639" ht="15.75" customHeight="1" s="1411">
      <c r="A639" s="6" t="n"/>
      <c r="B639" s="6" t="n"/>
      <c r="C639" s="6" t="n"/>
      <c r="D639" s="6" t="n"/>
      <c r="E639" s="6" t="n"/>
      <c r="F639" s="6" t="n"/>
      <c r="G639" s="6" t="n"/>
      <c r="H639" s="6" t="n"/>
    </row>
    <row r="640" ht="15.75" customHeight="1" s="1411">
      <c r="A640" s="6" t="n"/>
      <c r="B640" s="6" t="n"/>
      <c r="C640" s="6" t="n"/>
      <c r="D640" s="6" t="n"/>
      <c r="E640" s="6" t="n"/>
      <c r="F640" s="6" t="n"/>
      <c r="G640" s="6" t="n"/>
      <c r="H640" s="6" t="n"/>
    </row>
    <row r="641" ht="15.75" customHeight="1" s="1411">
      <c r="A641" s="6" t="n"/>
      <c r="B641" s="6" t="n"/>
      <c r="C641" s="6" t="n"/>
      <c r="D641" s="6" t="n"/>
      <c r="E641" s="6" t="n"/>
      <c r="F641" s="6" t="n"/>
      <c r="G641" s="6" t="n"/>
      <c r="H641" s="6" t="n"/>
    </row>
    <row r="642" ht="15.75" customHeight="1" s="1411">
      <c r="A642" s="6" t="n"/>
      <c r="B642" s="6" t="n"/>
      <c r="C642" s="6" t="n"/>
      <c r="D642" s="6" t="n"/>
      <c r="E642" s="6" t="n"/>
      <c r="F642" s="6" t="n"/>
      <c r="G642" s="6" t="n"/>
      <c r="H642" s="6" t="n"/>
    </row>
    <row r="643" ht="15.75" customHeight="1" s="1411">
      <c r="A643" s="6" t="n"/>
      <c r="B643" s="6" t="n"/>
      <c r="C643" s="6" t="n"/>
      <c r="D643" s="6" t="n"/>
      <c r="E643" s="6" t="n"/>
      <c r="F643" s="6" t="n"/>
      <c r="G643" s="6" t="n"/>
      <c r="H643" s="6" t="n"/>
    </row>
    <row r="644" ht="15.75" customHeight="1" s="1411">
      <c r="A644" s="6" t="n"/>
      <c r="B644" s="6" t="n"/>
      <c r="C644" s="6" t="n"/>
      <c r="D644" s="6" t="n"/>
      <c r="E644" s="6" t="n"/>
      <c r="F644" s="6" t="n"/>
      <c r="G644" s="6" t="n"/>
      <c r="H644" s="6" t="n"/>
    </row>
    <row r="645" ht="15.75" customHeight="1" s="1411">
      <c r="A645" s="6" t="n"/>
      <c r="B645" s="6" t="n"/>
      <c r="C645" s="6" t="n"/>
      <c r="D645" s="6" t="n"/>
      <c r="E645" s="6" t="n"/>
      <c r="F645" s="6" t="n"/>
      <c r="G645" s="6" t="n"/>
      <c r="H645" s="6" t="n"/>
    </row>
    <row r="646" ht="15.75" customHeight="1" s="1411">
      <c r="A646" s="6" t="n"/>
      <c r="B646" s="6" t="n"/>
      <c r="C646" s="6" t="n"/>
      <c r="D646" s="6" t="n"/>
      <c r="E646" s="6" t="n"/>
      <c r="F646" s="6" t="n"/>
      <c r="G646" s="6" t="n"/>
      <c r="H646" s="6" t="n"/>
    </row>
    <row r="647" ht="15.75" customHeight="1" s="1411">
      <c r="A647" s="6" t="n"/>
      <c r="B647" s="6" t="n"/>
      <c r="C647" s="6" t="n"/>
      <c r="D647" s="6" t="n"/>
      <c r="E647" s="6" t="n"/>
      <c r="F647" s="6" t="n"/>
      <c r="G647" s="6" t="n"/>
      <c r="H647" s="6" t="n"/>
    </row>
    <row r="648" ht="15.75" customHeight="1" s="1411">
      <c r="A648" s="6" t="n"/>
      <c r="B648" s="6" t="n"/>
      <c r="C648" s="6" t="n"/>
      <c r="D648" s="6" t="n"/>
      <c r="E648" s="6" t="n"/>
      <c r="F648" s="6" t="n"/>
      <c r="G648" s="6" t="n"/>
      <c r="H648" s="6" t="n"/>
    </row>
    <row r="649" ht="15.75" customHeight="1" s="1411">
      <c r="A649" s="6" t="n"/>
      <c r="B649" s="6" t="n"/>
      <c r="C649" s="6" t="n"/>
      <c r="D649" s="6" t="n"/>
      <c r="E649" s="6" t="n"/>
      <c r="F649" s="6" t="n"/>
      <c r="G649" s="6" t="n"/>
      <c r="H649" s="6" t="n"/>
    </row>
    <row r="650" ht="15.75" customHeight="1" s="1411">
      <c r="A650" s="6" t="n"/>
      <c r="B650" s="6" t="n"/>
      <c r="C650" s="6" t="n"/>
      <c r="D650" s="6" t="n"/>
      <c r="E650" s="6" t="n"/>
      <c r="F650" s="6" t="n"/>
      <c r="G650" s="6" t="n"/>
      <c r="H650" s="6" t="n"/>
    </row>
    <row r="651" ht="15.75" customHeight="1" s="1411">
      <c r="A651" s="6" t="n"/>
      <c r="B651" s="6" t="n"/>
      <c r="C651" s="6" t="n"/>
      <c r="D651" s="6" t="n"/>
      <c r="E651" s="6" t="n"/>
      <c r="F651" s="6" t="n"/>
      <c r="G651" s="6" t="n"/>
      <c r="H651" s="6" t="n"/>
    </row>
    <row r="652" ht="15.75" customHeight="1" s="1411">
      <c r="A652" s="6" t="n"/>
      <c r="B652" s="6" t="n"/>
      <c r="C652" s="6" t="n"/>
      <c r="D652" s="6" t="n"/>
      <c r="E652" s="6" t="n"/>
      <c r="F652" s="6" t="n"/>
      <c r="G652" s="6" t="n"/>
      <c r="H652" s="6" t="n"/>
    </row>
    <row r="653" ht="15.75" customHeight="1" s="1411">
      <c r="A653" s="6" t="n"/>
      <c r="B653" s="6" t="n"/>
      <c r="C653" s="6" t="n"/>
      <c r="D653" s="6" t="n"/>
      <c r="E653" s="6" t="n"/>
      <c r="F653" s="6" t="n"/>
      <c r="G653" s="6" t="n"/>
      <c r="H653" s="6" t="n"/>
    </row>
    <row r="654" ht="15.75" customHeight="1" s="1411">
      <c r="A654" s="6" t="n"/>
      <c r="B654" s="6" t="n"/>
      <c r="C654" s="6" t="n"/>
      <c r="D654" s="6" t="n"/>
      <c r="E654" s="6" t="n"/>
      <c r="F654" s="6" t="n"/>
      <c r="G654" s="6" t="n"/>
      <c r="H654" s="6" t="n"/>
    </row>
    <row r="655" ht="15.75" customHeight="1" s="1411">
      <c r="A655" s="6" t="n"/>
      <c r="B655" s="6" t="n"/>
      <c r="C655" s="6" t="n"/>
      <c r="D655" s="6" t="n"/>
      <c r="E655" s="6" t="n"/>
      <c r="F655" s="6" t="n"/>
      <c r="G655" s="6" t="n"/>
      <c r="H655" s="6" t="n"/>
    </row>
    <row r="656" ht="15.75" customHeight="1" s="1411">
      <c r="A656" s="6" t="n"/>
      <c r="B656" s="6" t="n"/>
      <c r="C656" s="6" t="n"/>
      <c r="D656" s="6" t="n"/>
      <c r="E656" s="6" t="n"/>
      <c r="F656" s="6" t="n"/>
      <c r="G656" s="6" t="n"/>
      <c r="H656" s="6" t="n"/>
    </row>
    <row r="657" ht="15.75" customHeight="1" s="1411">
      <c r="A657" s="6" t="n"/>
      <c r="B657" s="6" t="n"/>
      <c r="C657" s="6" t="n"/>
      <c r="D657" s="6" t="n"/>
      <c r="E657" s="6" t="n"/>
      <c r="F657" s="6" t="n"/>
      <c r="G657" s="6" t="n"/>
      <c r="H657" s="6" t="n"/>
    </row>
    <row r="658" ht="15.75" customHeight="1" s="1411">
      <c r="A658" s="6" t="n"/>
      <c r="B658" s="6" t="n"/>
      <c r="C658" s="6" t="n"/>
      <c r="D658" s="6" t="n"/>
      <c r="E658" s="6" t="n"/>
      <c r="F658" s="6" t="n"/>
      <c r="G658" s="6" t="n"/>
      <c r="H658" s="6" t="n"/>
    </row>
    <row r="659" ht="15.75" customHeight="1" s="1411">
      <c r="A659" s="6" t="n"/>
      <c r="B659" s="6" t="n"/>
      <c r="C659" s="6" t="n"/>
      <c r="D659" s="6" t="n"/>
      <c r="E659" s="6" t="n"/>
      <c r="F659" s="6" t="n"/>
      <c r="G659" s="6" t="n"/>
      <c r="H659" s="6" t="n"/>
    </row>
    <row r="660" ht="15.75" customHeight="1" s="1411">
      <c r="A660" s="6" t="n"/>
      <c r="B660" s="6" t="n"/>
      <c r="C660" s="6" t="n"/>
      <c r="D660" s="6" t="n"/>
      <c r="E660" s="6" t="n"/>
      <c r="F660" s="6" t="n"/>
      <c r="G660" s="6" t="n"/>
      <c r="H660" s="6" t="n"/>
    </row>
    <row r="661" ht="15.75" customHeight="1" s="1411">
      <c r="A661" s="6" t="n"/>
      <c r="B661" s="6" t="n"/>
      <c r="C661" s="6" t="n"/>
      <c r="D661" s="6" t="n"/>
      <c r="E661" s="6" t="n"/>
      <c r="F661" s="6" t="n"/>
      <c r="G661" s="6" t="n"/>
      <c r="H661" s="6" t="n"/>
    </row>
    <row r="662" ht="15.75" customHeight="1" s="1411">
      <c r="A662" s="6" t="n"/>
      <c r="B662" s="6" t="n"/>
      <c r="C662" s="6" t="n"/>
      <c r="D662" s="6" t="n"/>
      <c r="E662" s="6" t="n"/>
      <c r="F662" s="6" t="n"/>
      <c r="G662" s="6" t="n"/>
      <c r="H662" s="6" t="n"/>
    </row>
    <row r="663" ht="15.75" customHeight="1" s="1411">
      <c r="A663" s="6" t="n"/>
      <c r="B663" s="6" t="n"/>
      <c r="C663" s="6" t="n"/>
      <c r="D663" s="6" t="n"/>
      <c r="E663" s="6" t="n"/>
      <c r="F663" s="6" t="n"/>
      <c r="G663" s="6" t="n"/>
      <c r="H663" s="6" t="n"/>
    </row>
    <row r="664" ht="15.75" customHeight="1" s="1411">
      <c r="A664" s="6" t="n"/>
      <c r="B664" s="6" t="n"/>
      <c r="C664" s="6" t="n"/>
      <c r="D664" s="6" t="n"/>
      <c r="E664" s="6" t="n"/>
      <c r="F664" s="6" t="n"/>
      <c r="G664" s="6" t="n"/>
      <c r="H664" s="6" t="n"/>
    </row>
    <row r="665" ht="15.75" customHeight="1" s="1411">
      <c r="A665" s="6" t="n"/>
      <c r="B665" s="6" t="n"/>
      <c r="C665" s="6" t="n"/>
      <c r="D665" s="6" t="n"/>
      <c r="E665" s="6" t="n"/>
      <c r="F665" s="6" t="n"/>
      <c r="G665" s="6" t="n"/>
      <c r="H665" s="6" t="n"/>
    </row>
    <row r="666" ht="15.75" customHeight="1" s="1411">
      <c r="A666" s="6" t="n"/>
      <c r="B666" s="6" t="n"/>
      <c r="C666" s="6" t="n"/>
      <c r="D666" s="6" t="n"/>
      <c r="E666" s="6" t="n"/>
      <c r="F666" s="6" t="n"/>
      <c r="G666" s="6" t="n"/>
      <c r="H666" s="6" t="n"/>
    </row>
    <row r="667" ht="15.75" customHeight="1" s="1411">
      <c r="A667" s="6" t="n"/>
      <c r="B667" s="6" t="n"/>
      <c r="C667" s="6" t="n"/>
      <c r="D667" s="6" t="n"/>
      <c r="E667" s="6" t="n"/>
      <c r="F667" s="6" t="n"/>
      <c r="G667" s="6" t="n"/>
      <c r="H667" s="6" t="n"/>
    </row>
    <row r="668" ht="15.75" customHeight="1" s="1411">
      <c r="A668" s="6" t="n"/>
      <c r="B668" s="6" t="n"/>
      <c r="C668" s="6" t="n"/>
      <c r="D668" s="6" t="n"/>
      <c r="E668" s="6" t="n"/>
      <c r="F668" s="6" t="n"/>
      <c r="G668" s="6" t="n"/>
      <c r="H668" s="6" t="n"/>
    </row>
    <row r="669" ht="15.75" customHeight="1" s="1411">
      <c r="A669" s="6" t="n"/>
      <c r="B669" s="6" t="n"/>
      <c r="C669" s="6" t="n"/>
      <c r="D669" s="6" t="n"/>
      <c r="E669" s="6" t="n"/>
      <c r="F669" s="6" t="n"/>
      <c r="G669" s="6" t="n"/>
      <c r="H669" s="6" t="n"/>
    </row>
    <row r="670" ht="15.75" customHeight="1" s="1411">
      <c r="A670" s="6" t="n"/>
      <c r="B670" s="6" t="n"/>
      <c r="C670" s="6" t="n"/>
      <c r="D670" s="6" t="n"/>
      <c r="E670" s="6" t="n"/>
      <c r="F670" s="6" t="n"/>
      <c r="G670" s="6" t="n"/>
      <c r="H670" s="6" t="n"/>
    </row>
    <row r="671" ht="15.75" customHeight="1" s="1411">
      <c r="A671" s="6" t="n"/>
      <c r="B671" s="6" t="n"/>
      <c r="C671" s="6" t="n"/>
      <c r="D671" s="6" t="n"/>
      <c r="E671" s="6" t="n"/>
      <c r="F671" s="6" t="n"/>
      <c r="G671" s="6" t="n"/>
      <c r="H671" s="6" t="n"/>
    </row>
    <row r="672" ht="15.75" customHeight="1" s="1411">
      <c r="A672" s="6" t="n"/>
      <c r="B672" s="6" t="n"/>
      <c r="C672" s="6" t="n"/>
      <c r="D672" s="6" t="n"/>
      <c r="E672" s="6" t="n"/>
      <c r="F672" s="6" t="n"/>
      <c r="G672" s="6" t="n"/>
      <c r="H672" s="6" t="n"/>
    </row>
    <row r="673" ht="15.75" customHeight="1" s="1411">
      <c r="A673" s="6" t="n"/>
      <c r="B673" s="6" t="n"/>
      <c r="C673" s="6" t="n"/>
      <c r="D673" s="6" t="n"/>
      <c r="E673" s="6" t="n"/>
      <c r="F673" s="6" t="n"/>
      <c r="G673" s="6" t="n"/>
      <c r="H673" s="6" t="n"/>
    </row>
    <row r="674" ht="15.75" customHeight="1" s="1411">
      <c r="A674" s="6" t="n"/>
      <c r="B674" s="6" t="n"/>
      <c r="C674" s="6" t="n"/>
      <c r="D674" s="6" t="n"/>
      <c r="E674" s="6" t="n"/>
      <c r="F674" s="6" t="n"/>
      <c r="G674" s="6" t="n"/>
      <c r="H674" s="6" t="n"/>
    </row>
    <row r="675" ht="15.75" customHeight="1" s="1411">
      <c r="A675" s="6" t="n"/>
      <c r="B675" s="6" t="n"/>
      <c r="C675" s="6" t="n"/>
      <c r="D675" s="6" t="n"/>
      <c r="E675" s="6" t="n"/>
      <c r="F675" s="6" t="n"/>
      <c r="G675" s="6" t="n"/>
      <c r="H675" s="6" t="n"/>
    </row>
    <row r="676" ht="15.75" customHeight="1" s="1411">
      <c r="A676" s="6" t="n"/>
      <c r="B676" s="6" t="n"/>
      <c r="C676" s="6" t="n"/>
      <c r="D676" s="6" t="n"/>
      <c r="E676" s="6" t="n"/>
      <c r="F676" s="6" t="n"/>
      <c r="G676" s="6" t="n"/>
      <c r="H676" s="6" t="n"/>
    </row>
    <row r="677" ht="15.75" customHeight="1" s="1411">
      <c r="A677" s="6" t="n"/>
      <c r="B677" s="6" t="n"/>
      <c r="C677" s="6" t="n"/>
      <c r="D677" s="6" t="n"/>
      <c r="E677" s="6" t="n"/>
      <c r="F677" s="6" t="n"/>
      <c r="G677" s="6" t="n"/>
      <c r="H677" s="6" t="n"/>
    </row>
    <row r="678" ht="15.75" customHeight="1" s="1411">
      <c r="A678" s="6" t="n"/>
      <c r="B678" s="6" t="n"/>
      <c r="C678" s="6" t="n"/>
      <c r="D678" s="6" t="n"/>
      <c r="E678" s="6" t="n"/>
      <c r="F678" s="6" t="n"/>
      <c r="G678" s="6" t="n"/>
      <c r="H678" s="6" t="n"/>
    </row>
    <row r="679" ht="15.75" customHeight="1" s="1411">
      <c r="A679" s="6" t="n"/>
      <c r="B679" s="6" t="n"/>
      <c r="C679" s="6" t="n"/>
      <c r="D679" s="6" t="n"/>
      <c r="E679" s="6" t="n"/>
      <c r="F679" s="6" t="n"/>
      <c r="G679" s="6" t="n"/>
      <c r="H679" s="6" t="n"/>
    </row>
    <row r="680" ht="15.75" customHeight="1" s="1411">
      <c r="A680" s="6" t="n"/>
      <c r="B680" s="6" t="n"/>
      <c r="C680" s="6" t="n"/>
      <c r="D680" s="6" t="n"/>
      <c r="E680" s="6" t="n"/>
      <c r="F680" s="6" t="n"/>
      <c r="G680" s="6" t="n"/>
      <c r="H680" s="6" t="n"/>
    </row>
    <row r="681" ht="15.75" customHeight="1" s="1411">
      <c r="A681" s="6" t="n"/>
      <c r="B681" s="6" t="n"/>
      <c r="C681" s="6" t="n"/>
      <c r="D681" s="6" t="n"/>
      <c r="E681" s="6" t="n"/>
      <c r="F681" s="6" t="n"/>
      <c r="G681" s="6" t="n"/>
      <c r="H681" s="6" t="n"/>
    </row>
    <row r="682" ht="15.75" customHeight="1" s="1411">
      <c r="A682" s="6" t="n"/>
      <c r="B682" s="6" t="n"/>
      <c r="C682" s="6" t="n"/>
      <c r="D682" s="6" t="n"/>
      <c r="E682" s="6" t="n"/>
      <c r="F682" s="6" t="n"/>
      <c r="G682" s="6" t="n"/>
      <c r="H682" s="6" t="n"/>
    </row>
    <row r="683" ht="15.75" customHeight="1" s="1411">
      <c r="A683" s="6" t="n"/>
      <c r="B683" s="6" t="n"/>
      <c r="C683" s="6" t="n"/>
      <c r="D683" s="6" t="n"/>
      <c r="E683" s="6" t="n"/>
      <c r="F683" s="6" t="n"/>
      <c r="G683" s="6" t="n"/>
      <c r="H683" s="6" t="n"/>
    </row>
    <row r="684" ht="15.75" customHeight="1" s="1411">
      <c r="A684" s="6" t="n"/>
      <c r="B684" s="6" t="n"/>
      <c r="C684" s="6" t="n"/>
      <c r="D684" s="6" t="n"/>
      <c r="E684" s="6" t="n"/>
      <c r="F684" s="6" t="n"/>
      <c r="G684" s="6" t="n"/>
      <c r="H684" s="6" t="n"/>
    </row>
    <row r="685" ht="15.75" customHeight="1" s="1411">
      <c r="A685" s="6" t="n"/>
      <c r="B685" s="6" t="n"/>
      <c r="C685" s="6" t="n"/>
      <c r="D685" s="6" t="n"/>
      <c r="E685" s="6" t="n"/>
      <c r="F685" s="6" t="n"/>
      <c r="G685" s="6" t="n"/>
      <c r="H685" s="6" t="n"/>
    </row>
    <row r="686" ht="15.75" customHeight="1" s="1411">
      <c r="A686" s="6" t="n"/>
      <c r="B686" s="6" t="n"/>
      <c r="C686" s="6" t="n"/>
      <c r="D686" s="6" t="n"/>
      <c r="E686" s="6" t="n"/>
      <c r="F686" s="6" t="n"/>
      <c r="G686" s="6" t="n"/>
      <c r="H686" s="6" t="n"/>
    </row>
    <row r="687" ht="15.75" customHeight="1" s="1411">
      <c r="A687" s="6" t="n"/>
      <c r="B687" s="6" t="n"/>
      <c r="C687" s="6" t="n"/>
      <c r="D687" s="6" t="n"/>
      <c r="E687" s="6" t="n"/>
      <c r="F687" s="6" t="n"/>
      <c r="G687" s="6" t="n"/>
      <c r="H687" s="6" t="n"/>
    </row>
    <row r="688" ht="15.75" customHeight="1" s="1411">
      <c r="A688" s="6" t="n"/>
      <c r="B688" s="6" t="n"/>
      <c r="C688" s="6" t="n"/>
      <c r="D688" s="6" t="n"/>
      <c r="E688" s="6" t="n"/>
      <c r="F688" s="6" t="n"/>
      <c r="G688" s="6" t="n"/>
      <c r="H688" s="6" t="n"/>
    </row>
    <row r="689" ht="15.75" customHeight="1" s="1411">
      <c r="A689" s="6" t="n"/>
      <c r="B689" s="6" t="n"/>
      <c r="C689" s="6" t="n"/>
      <c r="D689" s="6" t="n"/>
      <c r="E689" s="6" t="n"/>
      <c r="F689" s="6" t="n"/>
      <c r="G689" s="6" t="n"/>
      <c r="H689" s="6" t="n"/>
    </row>
    <row r="690" ht="15.75" customHeight="1" s="1411">
      <c r="A690" s="6" t="n"/>
      <c r="B690" s="6" t="n"/>
      <c r="C690" s="6" t="n"/>
      <c r="D690" s="6" t="n"/>
      <c r="E690" s="6" t="n"/>
      <c r="F690" s="6" t="n"/>
      <c r="G690" s="6" t="n"/>
      <c r="H690" s="6" t="n"/>
    </row>
    <row r="691" ht="15.75" customHeight="1" s="1411">
      <c r="A691" s="6" t="n"/>
      <c r="B691" s="6" t="n"/>
      <c r="C691" s="6" t="n"/>
      <c r="D691" s="6" t="n"/>
      <c r="E691" s="6" t="n"/>
      <c r="F691" s="6" t="n"/>
      <c r="G691" s="6" t="n"/>
      <c r="H691" s="6" t="n"/>
    </row>
    <row r="692" ht="15.75" customHeight="1" s="1411">
      <c r="A692" s="6" t="n"/>
      <c r="B692" s="6" t="n"/>
      <c r="C692" s="6" t="n"/>
      <c r="D692" s="6" t="n"/>
      <c r="E692" s="6" t="n"/>
      <c r="F692" s="6" t="n"/>
      <c r="G692" s="6" t="n"/>
      <c r="H692" s="6" t="n"/>
    </row>
    <row r="693" ht="15.75" customHeight="1" s="1411">
      <c r="A693" s="6" t="n"/>
      <c r="B693" s="6" t="n"/>
      <c r="C693" s="6" t="n"/>
      <c r="D693" s="6" t="n"/>
      <c r="E693" s="6" t="n"/>
      <c r="F693" s="6" t="n"/>
      <c r="G693" s="6" t="n"/>
      <c r="H693" s="6" t="n"/>
    </row>
    <row r="694" ht="15.75" customHeight="1" s="1411">
      <c r="A694" s="6" t="n"/>
      <c r="B694" s="6" t="n"/>
      <c r="C694" s="6" t="n"/>
      <c r="D694" s="6" t="n"/>
      <c r="E694" s="6" t="n"/>
      <c r="F694" s="6" t="n"/>
      <c r="G694" s="6" t="n"/>
      <c r="H694" s="6" t="n"/>
    </row>
    <row r="695" ht="15.75" customHeight="1" s="1411">
      <c r="A695" s="6" t="n"/>
      <c r="B695" s="6" t="n"/>
      <c r="C695" s="6" t="n"/>
      <c r="D695" s="6" t="n"/>
      <c r="E695" s="6" t="n"/>
      <c r="F695" s="6" t="n"/>
      <c r="G695" s="6" t="n"/>
      <c r="H695" s="6" t="n"/>
    </row>
    <row r="696" ht="15.75" customHeight="1" s="1411">
      <c r="A696" s="6" t="n"/>
      <c r="B696" s="6" t="n"/>
      <c r="C696" s="6" t="n"/>
      <c r="D696" s="6" t="n"/>
      <c r="E696" s="6" t="n"/>
      <c r="F696" s="6" t="n"/>
      <c r="G696" s="6" t="n"/>
      <c r="H696" s="6" t="n"/>
    </row>
    <row r="697" ht="15.75" customHeight="1" s="1411">
      <c r="A697" s="6" t="n"/>
      <c r="B697" s="6" t="n"/>
      <c r="C697" s="6" t="n"/>
      <c r="D697" s="6" t="n"/>
      <c r="E697" s="6" t="n"/>
      <c r="F697" s="6" t="n"/>
      <c r="G697" s="6" t="n"/>
      <c r="H697" s="6" t="n"/>
    </row>
    <row r="698" ht="15.75" customHeight="1" s="1411">
      <c r="A698" s="6" t="n"/>
      <c r="B698" s="6" t="n"/>
      <c r="C698" s="6" t="n"/>
      <c r="D698" s="6" t="n"/>
      <c r="E698" s="6" t="n"/>
      <c r="F698" s="6" t="n"/>
      <c r="G698" s="6" t="n"/>
      <c r="H698" s="6" t="n"/>
    </row>
    <row r="699" ht="15.75" customHeight="1" s="1411">
      <c r="A699" s="6" t="n"/>
      <c r="B699" s="6" t="n"/>
      <c r="C699" s="6" t="n"/>
      <c r="D699" s="6" t="n"/>
      <c r="E699" s="6" t="n"/>
      <c r="F699" s="6" t="n"/>
      <c r="G699" s="6" t="n"/>
      <c r="H699" s="6" t="n"/>
    </row>
    <row r="700" ht="15.75" customHeight="1" s="1411">
      <c r="A700" s="6" t="n"/>
      <c r="B700" s="6" t="n"/>
      <c r="C700" s="6" t="n"/>
      <c r="D700" s="6" t="n"/>
      <c r="E700" s="6" t="n"/>
      <c r="F700" s="6" t="n"/>
      <c r="G700" s="6" t="n"/>
      <c r="H700" s="6" t="n"/>
    </row>
    <row r="701" ht="15.75" customHeight="1" s="1411">
      <c r="A701" s="6" t="n"/>
      <c r="B701" s="6" t="n"/>
      <c r="C701" s="6" t="n"/>
      <c r="D701" s="6" t="n"/>
      <c r="E701" s="6" t="n"/>
      <c r="F701" s="6" t="n"/>
      <c r="G701" s="6" t="n"/>
      <c r="H701" s="6" t="n"/>
    </row>
    <row r="702" ht="15.75" customHeight="1" s="1411">
      <c r="A702" s="6" t="n"/>
      <c r="B702" s="6" t="n"/>
      <c r="C702" s="6" t="n"/>
      <c r="D702" s="6" t="n"/>
      <c r="E702" s="6" t="n"/>
      <c r="F702" s="6" t="n"/>
      <c r="G702" s="6" t="n"/>
      <c r="H702" s="6" t="n"/>
    </row>
    <row r="703" ht="15.75" customHeight="1" s="1411">
      <c r="A703" s="6" t="n"/>
      <c r="B703" s="6" t="n"/>
      <c r="C703" s="6" t="n"/>
      <c r="D703" s="6" t="n"/>
      <c r="E703" s="6" t="n"/>
      <c r="F703" s="6" t="n"/>
      <c r="G703" s="6" t="n"/>
      <c r="H703" s="6" t="n"/>
    </row>
    <row r="704" ht="15.75" customHeight="1" s="1411">
      <c r="A704" s="6" t="n"/>
      <c r="B704" s="6" t="n"/>
      <c r="C704" s="6" t="n"/>
      <c r="D704" s="6" t="n"/>
      <c r="E704" s="6" t="n"/>
      <c r="F704" s="6" t="n"/>
      <c r="G704" s="6" t="n"/>
      <c r="H704" s="6" t="n"/>
    </row>
    <row r="705" ht="15.75" customHeight="1" s="1411">
      <c r="A705" s="6" t="n"/>
      <c r="B705" s="6" t="n"/>
      <c r="C705" s="6" t="n"/>
      <c r="D705" s="6" t="n"/>
      <c r="E705" s="6" t="n"/>
      <c r="F705" s="6" t="n"/>
      <c r="G705" s="6" t="n"/>
      <c r="H705" s="6" t="n"/>
    </row>
    <row r="706" ht="15.75" customHeight="1" s="1411">
      <c r="A706" s="6" t="n"/>
      <c r="B706" s="6" t="n"/>
      <c r="C706" s="6" t="n"/>
      <c r="D706" s="6" t="n"/>
      <c r="E706" s="6" t="n"/>
      <c r="F706" s="6" t="n"/>
      <c r="G706" s="6" t="n"/>
      <c r="H706" s="6" t="n"/>
    </row>
    <row r="707" ht="15.75" customHeight="1" s="1411">
      <c r="A707" s="6" t="n"/>
      <c r="B707" s="6" t="n"/>
      <c r="C707" s="6" t="n"/>
      <c r="D707" s="6" t="n"/>
      <c r="E707" s="6" t="n"/>
      <c r="F707" s="6" t="n"/>
      <c r="G707" s="6" t="n"/>
      <c r="H707" s="6" t="n"/>
    </row>
    <row r="708" ht="15.75" customHeight="1" s="1411">
      <c r="A708" s="6" t="n"/>
      <c r="B708" s="6" t="n"/>
      <c r="C708" s="6" t="n"/>
      <c r="D708" s="6" t="n"/>
      <c r="E708" s="6" t="n"/>
      <c r="F708" s="6" t="n"/>
      <c r="G708" s="6" t="n"/>
      <c r="H708" s="6" t="n"/>
    </row>
    <row r="709" ht="15.75" customHeight="1" s="1411">
      <c r="A709" s="6" t="n"/>
      <c r="B709" s="6" t="n"/>
      <c r="C709" s="6" t="n"/>
      <c r="D709" s="6" t="n"/>
      <c r="E709" s="6" t="n"/>
      <c r="F709" s="6" t="n"/>
      <c r="G709" s="6" t="n"/>
      <c r="H709" s="6" t="n"/>
    </row>
    <row r="710" ht="15.75" customHeight="1" s="1411">
      <c r="A710" s="6" t="n"/>
      <c r="B710" s="6" t="n"/>
      <c r="C710" s="6" t="n"/>
      <c r="D710" s="6" t="n"/>
      <c r="E710" s="6" t="n"/>
      <c r="F710" s="6" t="n"/>
      <c r="G710" s="6" t="n"/>
      <c r="H710" s="6" t="n"/>
    </row>
    <row r="711" ht="15.75" customHeight="1" s="1411">
      <c r="A711" s="6" t="n"/>
      <c r="B711" s="6" t="n"/>
      <c r="C711" s="6" t="n"/>
      <c r="D711" s="6" t="n"/>
      <c r="E711" s="6" t="n"/>
      <c r="F711" s="6" t="n"/>
      <c r="G711" s="6" t="n"/>
      <c r="H711" s="6" t="n"/>
    </row>
    <row r="712" ht="15.75" customHeight="1" s="1411">
      <c r="A712" s="6" t="n"/>
      <c r="B712" s="6" t="n"/>
      <c r="C712" s="6" t="n"/>
      <c r="D712" s="6" t="n"/>
      <c r="E712" s="6" t="n"/>
      <c r="F712" s="6" t="n"/>
      <c r="G712" s="6" t="n"/>
      <c r="H712" s="6" t="n"/>
    </row>
    <row r="713" ht="15.75" customHeight="1" s="1411">
      <c r="A713" s="6" t="n"/>
      <c r="B713" s="6" t="n"/>
      <c r="C713" s="6" t="n"/>
      <c r="D713" s="6" t="n"/>
      <c r="E713" s="6" t="n"/>
      <c r="F713" s="6" t="n"/>
      <c r="G713" s="6" t="n"/>
      <c r="H713" s="6" t="n"/>
    </row>
    <row r="714" ht="15.75" customHeight="1" s="1411">
      <c r="A714" s="6" t="n"/>
      <c r="B714" s="6" t="n"/>
      <c r="C714" s="6" t="n"/>
      <c r="D714" s="6" t="n"/>
      <c r="E714" s="6" t="n"/>
      <c r="F714" s="6" t="n"/>
      <c r="G714" s="6" t="n"/>
      <c r="H714" s="6" t="n"/>
    </row>
    <row r="715" ht="15.75" customHeight="1" s="1411">
      <c r="A715" s="6" t="n"/>
      <c r="B715" s="6" t="n"/>
      <c r="C715" s="6" t="n"/>
      <c r="D715" s="6" t="n"/>
      <c r="E715" s="6" t="n"/>
      <c r="F715" s="6" t="n"/>
      <c r="G715" s="6" t="n"/>
      <c r="H715" s="6" t="n"/>
    </row>
    <row r="716" ht="15.75" customHeight="1" s="1411">
      <c r="A716" s="6" t="n"/>
      <c r="B716" s="6" t="n"/>
      <c r="C716" s="6" t="n"/>
      <c r="D716" s="6" t="n"/>
      <c r="E716" s="6" t="n"/>
      <c r="F716" s="6" t="n"/>
      <c r="G716" s="6" t="n"/>
      <c r="H716" s="6" t="n"/>
    </row>
    <row r="717" ht="15.75" customHeight="1" s="1411">
      <c r="A717" s="6" t="n"/>
      <c r="B717" s="6" t="n"/>
      <c r="C717" s="6" t="n"/>
      <c r="D717" s="6" t="n"/>
      <c r="E717" s="6" t="n"/>
      <c r="F717" s="6" t="n"/>
      <c r="G717" s="6" t="n"/>
      <c r="H717" s="6" t="n"/>
    </row>
    <row r="718" ht="15.75" customHeight="1" s="1411">
      <c r="A718" s="6" t="n"/>
      <c r="B718" s="6" t="n"/>
      <c r="C718" s="6" t="n"/>
      <c r="D718" s="6" t="n"/>
      <c r="E718" s="6" t="n"/>
      <c r="F718" s="6" t="n"/>
      <c r="G718" s="6" t="n"/>
      <c r="H718" s="6" t="n"/>
    </row>
    <row r="719" ht="15.75" customHeight="1" s="1411">
      <c r="A719" s="6" t="n"/>
      <c r="B719" s="6" t="n"/>
      <c r="C719" s="6" t="n"/>
      <c r="D719" s="6" t="n"/>
      <c r="E719" s="6" t="n"/>
      <c r="F719" s="6" t="n"/>
      <c r="G719" s="6" t="n"/>
      <c r="H719" s="6" t="n"/>
    </row>
    <row r="720" ht="15.75" customHeight="1" s="1411">
      <c r="A720" s="6" t="n"/>
      <c r="B720" s="6" t="n"/>
      <c r="C720" s="6" t="n"/>
      <c r="D720" s="6" t="n"/>
      <c r="E720" s="6" t="n"/>
      <c r="F720" s="6" t="n"/>
      <c r="G720" s="6" t="n"/>
      <c r="H720" s="6" t="n"/>
    </row>
    <row r="721" ht="15.75" customHeight="1" s="1411">
      <c r="A721" s="6" t="n"/>
      <c r="B721" s="6" t="n"/>
      <c r="C721" s="6" t="n"/>
      <c r="D721" s="6" t="n"/>
      <c r="E721" s="6" t="n"/>
      <c r="F721" s="6" t="n"/>
      <c r="G721" s="6" t="n"/>
      <c r="H721" s="6" t="n"/>
    </row>
    <row r="722" ht="15.75" customHeight="1" s="1411">
      <c r="A722" s="6" t="n"/>
      <c r="B722" s="6" t="n"/>
      <c r="C722" s="6" t="n"/>
      <c r="D722" s="6" t="n"/>
      <c r="E722" s="6" t="n"/>
      <c r="F722" s="6" t="n"/>
      <c r="G722" s="6" t="n"/>
      <c r="H722" s="6" t="n"/>
    </row>
    <row r="723" ht="15.75" customHeight="1" s="1411">
      <c r="A723" s="6" t="n"/>
      <c r="B723" s="6" t="n"/>
      <c r="C723" s="6" t="n"/>
      <c r="D723" s="6" t="n"/>
      <c r="E723" s="6" t="n"/>
      <c r="F723" s="6" t="n"/>
      <c r="G723" s="6" t="n"/>
      <c r="H723" s="6" t="n"/>
    </row>
    <row r="724" ht="15.75" customHeight="1" s="1411">
      <c r="A724" s="6" t="n"/>
      <c r="B724" s="6" t="n"/>
      <c r="C724" s="6" t="n"/>
      <c r="D724" s="6" t="n"/>
      <c r="E724" s="6" t="n"/>
      <c r="F724" s="6" t="n"/>
      <c r="G724" s="6" t="n"/>
      <c r="H724" s="6" t="n"/>
    </row>
    <row r="725" ht="15.75" customHeight="1" s="1411">
      <c r="A725" s="6" t="n"/>
      <c r="B725" s="6" t="n"/>
      <c r="C725" s="6" t="n"/>
      <c r="D725" s="6" t="n"/>
      <c r="E725" s="6" t="n"/>
      <c r="F725" s="6" t="n"/>
      <c r="G725" s="6" t="n"/>
      <c r="H725" s="6" t="n"/>
    </row>
    <row r="726" ht="15.75" customHeight="1" s="1411">
      <c r="A726" s="6" t="n"/>
      <c r="B726" s="6" t="n"/>
      <c r="C726" s="6" t="n"/>
      <c r="D726" s="6" t="n"/>
      <c r="E726" s="6" t="n"/>
      <c r="F726" s="6" t="n"/>
      <c r="G726" s="6" t="n"/>
      <c r="H726" s="6" t="n"/>
    </row>
    <row r="727" ht="15.75" customHeight="1" s="1411">
      <c r="A727" s="6" t="n"/>
      <c r="B727" s="6" t="n"/>
      <c r="C727" s="6" t="n"/>
      <c r="D727" s="6" t="n"/>
      <c r="E727" s="6" t="n"/>
      <c r="F727" s="6" t="n"/>
      <c r="G727" s="6" t="n"/>
      <c r="H727" s="6" t="n"/>
    </row>
    <row r="728" ht="15.75" customHeight="1" s="1411">
      <c r="A728" s="6" t="n"/>
      <c r="B728" s="6" t="n"/>
      <c r="C728" s="6" t="n"/>
      <c r="D728" s="6" t="n"/>
      <c r="E728" s="6" t="n"/>
      <c r="F728" s="6" t="n"/>
      <c r="G728" s="6" t="n"/>
      <c r="H728" s="6" t="n"/>
    </row>
    <row r="729" ht="15.75" customHeight="1" s="1411">
      <c r="A729" s="6" t="n"/>
      <c r="B729" s="6" t="n"/>
      <c r="C729" s="6" t="n"/>
      <c r="D729" s="6" t="n"/>
      <c r="E729" s="6" t="n"/>
      <c r="F729" s="6" t="n"/>
      <c r="G729" s="6" t="n"/>
      <c r="H729" s="6" t="n"/>
    </row>
    <row r="730" ht="15.75" customHeight="1" s="1411">
      <c r="A730" s="6" t="n"/>
      <c r="B730" s="6" t="n"/>
      <c r="C730" s="6" t="n"/>
      <c r="D730" s="6" t="n"/>
      <c r="E730" s="6" t="n"/>
      <c r="F730" s="6" t="n"/>
      <c r="G730" s="6" t="n"/>
      <c r="H730" s="6" t="n"/>
    </row>
    <row r="731" ht="15.75" customHeight="1" s="1411">
      <c r="A731" s="6" t="n"/>
      <c r="B731" s="6" t="n"/>
      <c r="C731" s="6" t="n"/>
      <c r="D731" s="6" t="n"/>
      <c r="E731" s="6" t="n"/>
      <c r="F731" s="6" t="n"/>
      <c r="G731" s="6" t="n"/>
      <c r="H731" s="6" t="n"/>
    </row>
    <row r="732" ht="15.75" customHeight="1" s="1411">
      <c r="A732" s="6" t="n"/>
      <c r="B732" s="6" t="n"/>
      <c r="C732" s="6" t="n"/>
      <c r="D732" s="6" t="n"/>
      <c r="E732" s="6" t="n"/>
      <c r="F732" s="6" t="n"/>
      <c r="G732" s="6" t="n"/>
      <c r="H732" s="6" t="n"/>
    </row>
    <row r="733" ht="15.75" customHeight="1" s="1411">
      <c r="A733" s="6" t="n"/>
      <c r="B733" s="6" t="n"/>
      <c r="C733" s="6" t="n"/>
      <c r="D733" s="6" t="n"/>
      <c r="E733" s="6" t="n"/>
      <c r="F733" s="6" t="n"/>
      <c r="G733" s="6" t="n"/>
      <c r="H733" s="6" t="n"/>
    </row>
    <row r="734" ht="15.75" customHeight="1" s="1411">
      <c r="A734" s="6" t="n"/>
      <c r="B734" s="6" t="n"/>
      <c r="C734" s="6" t="n"/>
      <c r="D734" s="6" t="n"/>
      <c r="E734" s="6" t="n"/>
      <c r="F734" s="6" t="n"/>
      <c r="G734" s="6" t="n"/>
      <c r="H734" s="6" t="n"/>
    </row>
    <row r="735" ht="15.75" customHeight="1" s="1411">
      <c r="A735" s="6" t="n"/>
      <c r="B735" s="6" t="n"/>
      <c r="C735" s="6" t="n"/>
      <c r="D735" s="6" t="n"/>
      <c r="E735" s="6" t="n"/>
      <c r="F735" s="6" t="n"/>
      <c r="G735" s="6" t="n"/>
      <c r="H735" s="6" t="n"/>
    </row>
    <row r="736" ht="15.75" customHeight="1" s="1411">
      <c r="A736" s="6" t="n"/>
      <c r="B736" s="6" t="n"/>
      <c r="C736" s="6" t="n"/>
      <c r="D736" s="6" t="n"/>
      <c r="E736" s="6" t="n"/>
      <c r="F736" s="6" t="n"/>
      <c r="G736" s="6" t="n"/>
      <c r="H736" s="6" t="n"/>
    </row>
    <row r="737" ht="15.75" customHeight="1" s="1411">
      <c r="A737" s="6" t="n"/>
      <c r="B737" s="6" t="n"/>
      <c r="C737" s="6" t="n"/>
      <c r="D737" s="6" t="n"/>
      <c r="E737" s="6" t="n"/>
      <c r="F737" s="6" t="n"/>
      <c r="G737" s="6" t="n"/>
      <c r="H737" s="6" t="n"/>
    </row>
    <row r="738" ht="15.75" customHeight="1" s="1411">
      <c r="A738" s="6" t="n"/>
      <c r="B738" s="6" t="n"/>
      <c r="C738" s="6" t="n"/>
      <c r="D738" s="6" t="n"/>
      <c r="E738" s="6" t="n"/>
      <c r="F738" s="6" t="n"/>
      <c r="G738" s="6" t="n"/>
      <c r="H738" s="6" t="n"/>
    </row>
    <row r="739" ht="15.75" customHeight="1" s="1411">
      <c r="A739" s="6" t="n"/>
      <c r="B739" s="6" t="n"/>
      <c r="C739" s="6" t="n"/>
      <c r="D739" s="6" t="n"/>
      <c r="E739" s="6" t="n"/>
      <c r="F739" s="6" t="n"/>
      <c r="G739" s="6" t="n"/>
      <c r="H739" s="6" t="n"/>
    </row>
    <row r="740" ht="15.75" customHeight="1" s="1411">
      <c r="A740" s="6" t="n"/>
      <c r="B740" s="6" t="n"/>
      <c r="C740" s="6" t="n"/>
      <c r="D740" s="6" t="n"/>
      <c r="E740" s="6" t="n"/>
      <c r="F740" s="6" t="n"/>
      <c r="G740" s="6" t="n"/>
      <c r="H740" s="6" t="n"/>
    </row>
    <row r="741" ht="15.75" customHeight="1" s="1411">
      <c r="A741" s="6" t="n"/>
      <c r="B741" s="6" t="n"/>
      <c r="C741" s="6" t="n"/>
      <c r="D741" s="6" t="n"/>
      <c r="E741" s="6" t="n"/>
      <c r="F741" s="6" t="n"/>
      <c r="G741" s="6" t="n"/>
      <c r="H741" s="6" t="n"/>
    </row>
    <row r="742" ht="15.75" customHeight="1" s="1411">
      <c r="A742" s="6" t="n"/>
      <c r="B742" s="6" t="n"/>
      <c r="C742" s="6" t="n"/>
      <c r="D742" s="6" t="n"/>
      <c r="E742" s="6" t="n"/>
      <c r="F742" s="6" t="n"/>
      <c r="G742" s="6" t="n"/>
      <c r="H742" s="6" t="n"/>
    </row>
    <row r="743" ht="15.75" customHeight="1" s="1411">
      <c r="A743" s="6" t="n"/>
      <c r="B743" s="6" t="n"/>
      <c r="C743" s="6" t="n"/>
      <c r="D743" s="6" t="n"/>
      <c r="E743" s="6" t="n"/>
      <c r="F743" s="6" t="n"/>
      <c r="G743" s="6" t="n"/>
      <c r="H743" s="6" t="n"/>
    </row>
    <row r="744" ht="15.75" customHeight="1" s="1411">
      <c r="A744" s="6" t="n"/>
      <c r="B744" s="6" t="n"/>
      <c r="C744" s="6" t="n"/>
      <c r="D744" s="6" t="n"/>
      <c r="E744" s="6" t="n"/>
      <c r="F744" s="6" t="n"/>
      <c r="G744" s="6" t="n"/>
      <c r="H744" s="6" t="n"/>
    </row>
    <row r="745" ht="15.75" customHeight="1" s="1411">
      <c r="A745" s="6" t="n"/>
      <c r="B745" s="6" t="n"/>
      <c r="C745" s="6" t="n"/>
      <c r="D745" s="6" t="n"/>
      <c r="E745" s="6" t="n"/>
      <c r="F745" s="6" t="n"/>
      <c r="G745" s="6" t="n"/>
      <c r="H745" s="6" t="n"/>
    </row>
    <row r="746" ht="15.75" customHeight="1" s="1411">
      <c r="A746" s="6" t="n"/>
      <c r="B746" s="6" t="n"/>
      <c r="C746" s="6" t="n"/>
      <c r="D746" s="6" t="n"/>
      <c r="E746" s="6" t="n"/>
      <c r="F746" s="6" t="n"/>
      <c r="G746" s="6" t="n"/>
      <c r="H746" s="6" t="n"/>
    </row>
    <row r="747" ht="15.75" customHeight="1" s="1411">
      <c r="A747" s="6" t="n"/>
      <c r="B747" s="6" t="n"/>
      <c r="C747" s="6" t="n"/>
      <c r="D747" s="6" t="n"/>
      <c r="E747" s="6" t="n"/>
      <c r="F747" s="6" t="n"/>
      <c r="G747" s="6" t="n"/>
      <c r="H747" s="6" t="n"/>
    </row>
    <row r="748" ht="15.75" customHeight="1" s="1411">
      <c r="A748" s="6" t="n"/>
      <c r="B748" s="6" t="n"/>
      <c r="C748" s="6" t="n"/>
      <c r="D748" s="6" t="n"/>
      <c r="E748" s="6" t="n"/>
      <c r="F748" s="6" t="n"/>
      <c r="G748" s="6" t="n"/>
      <c r="H748" s="6" t="n"/>
    </row>
    <row r="749" ht="15.75" customHeight="1" s="1411">
      <c r="A749" s="6" t="n"/>
      <c r="B749" s="6" t="n"/>
      <c r="C749" s="6" t="n"/>
      <c r="D749" s="6" t="n"/>
      <c r="E749" s="6" t="n"/>
      <c r="F749" s="6" t="n"/>
      <c r="G749" s="6" t="n"/>
      <c r="H749" s="6" t="n"/>
    </row>
    <row r="750" ht="15.75" customHeight="1" s="1411">
      <c r="A750" s="6" t="n"/>
      <c r="B750" s="6" t="n"/>
      <c r="C750" s="6" t="n"/>
      <c r="D750" s="6" t="n"/>
      <c r="E750" s="6" t="n"/>
      <c r="F750" s="6" t="n"/>
      <c r="G750" s="6" t="n"/>
      <c r="H750" s="6" t="n"/>
    </row>
    <row r="751" ht="15.75" customHeight="1" s="1411">
      <c r="A751" s="6" t="n"/>
      <c r="B751" s="6" t="n"/>
      <c r="C751" s="6" t="n"/>
      <c r="D751" s="6" t="n"/>
      <c r="E751" s="6" t="n"/>
      <c r="F751" s="6" t="n"/>
      <c r="G751" s="6" t="n"/>
      <c r="H751" s="6" t="n"/>
    </row>
    <row r="752" ht="15.75" customHeight="1" s="1411">
      <c r="A752" s="6" t="n"/>
      <c r="B752" s="6" t="n"/>
      <c r="C752" s="6" t="n"/>
      <c r="D752" s="6" t="n"/>
      <c r="E752" s="6" t="n"/>
      <c r="F752" s="6" t="n"/>
      <c r="G752" s="6" t="n"/>
      <c r="H752" s="6" t="n"/>
    </row>
    <row r="753" ht="15.75" customHeight="1" s="1411">
      <c r="A753" s="6" t="n"/>
      <c r="B753" s="6" t="n"/>
      <c r="C753" s="6" t="n"/>
      <c r="D753" s="6" t="n"/>
      <c r="E753" s="6" t="n"/>
      <c r="F753" s="6" t="n"/>
      <c r="G753" s="6" t="n"/>
      <c r="H753" s="6" t="n"/>
    </row>
    <row r="754" ht="15.75" customHeight="1" s="1411">
      <c r="A754" s="6" t="n"/>
      <c r="B754" s="6" t="n"/>
      <c r="C754" s="6" t="n"/>
      <c r="D754" s="6" t="n"/>
      <c r="E754" s="6" t="n"/>
      <c r="F754" s="6" t="n"/>
      <c r="G754" s="6" t="n"/>
      <c r="H754" s="6" t="n"/>
    </row>
    <row r="755" ht="15.75" customHeight="1" s="1411">
      <c r="A755" s="6" t="n"/>
      <c r="B755" s="6" t="n"/>
      <c r="C755" s="6" t="n"/>
      <c r="D755" s="6" t="n"/>
      <c r="E755" s="6" t="n"/>
      <c r="F755" s="6" t="n"/>
      <c r="G755" s="6" t="n"/>
      <c r="H755" s="6" t="n"/>
    </row>
    <row r="756" ht="15.75" customHeight="1" s="1411">
      <c r="A756" s="6" t="n"/>
      <c r="B756" s="6" t="n"/>
      <c r="C756" s="6" t="n"/>
      <c r="D756" s="6" t="n"/>
      <c r="E756" s="6" t="n"/>
      <c r="F756" s="6" t="n"/>
      <c r="G756" s="6" t="n"/>
      <c r="H756" s="6" t="n"/>
    </row>
    <row r="757" ht="15.75" customHeight="1" s="1411">
      <c r="A757" s="6" t="n"/>
      <c r="B757" s="6" t="n"/>
      <c r="C757" s="6" t="n"/>
      <c r="D757" s="6" t="n"/>
      <c r="E757" s="6" t="n"/>
      <c r="F757" s="6" t="n"/>
      <c r="G757" s="6" t="n"/>
      <c r="H757" s="6" t="n"/>
    </row>
    <row r="758" ht="15.75" customHeight="1" s="1411">
      <c r="A758" s="6" t="n"/>
      <c r="B758" s="6" t="n"/>
      <c r="C758" s="6" t="n"/>
      <c r="D758" s="6" t="n"/>
      <c r="E758" s="6" t="n"/>
      <c r="F758" s="6" t="n"/>
      <c r="G758" s="6" t="n"/>
      <c r="H758" s="6" t="n"/>
    </row>
    <row r="759" ht="15.75" customHeight="1" s="1411">
      <c r="A759" s="6" t="n"/>
      <c r="B759" s="6" t="n"/>
      <c r="C759" s="6" t="n"/>
      <c r="D759" s="6" t="n"/>
      <c r="E759" s="6" t="n"/>
      <c r="F759" s="6" t="n"/>
      <c r="G759" s="6" t="n"/>
      <c r="H759" s="6" t="n"/>
    </row>
    <row r="760" ht="15.75" customHeight="1" s="1411">
      <c r="A760" s="6" t="n"/>
      <c r="B760" s="6" t="n"/>
      <c r="C760" s="6" t="n"/>
      <c r="D760" s="6" t="n"/>
      <c r="E760" s="6" t="n"/>
      <c r="F760" s="6" t="n"/>
      <c r="G760" s="6" t="n"/>
      <c r="H760" s="6" t="n"/>
    </row>
    <row r="761" ht="15.75" customHeight="1" s="1411">
      <c r="A761" s="6" t="n"/>
      <c r="B761" s="6" t="n"/>
      <c r="C761" s="6" t="n"/>
      <c r="D761" s="6" t="n"/>
      <c r="E761" s="6" t="n"/>
      <c r="F761" s="6" t="n"/>
      <c r="G761" s="6" t="n"/>
      <c r="H761" s="6" t="n"/>
    </row>
    <row r="762" ht="15.75" customHeight="1" s="1411">
      <c r="A762" s="6" t="n"/>
      <c r="B762" s="6" t="n"/>
      <c r="C762" s="6" t="n"/>
      <c r="D762" s="6" t="n"/>
      <c r="E762" s="6" t="n"/>
      <c r="F762" s="6" t="n"/>
      <c r="G762" s="6" t="n"/>
      <c r="H762" s="6" t="n"/>
    </row>
    <row r="763" ht="15.75" customHeight="1" s="1411">
      <c r="A763" s="6" t="n"/>
      <c r="B763" s="6" t="n"/>
      <c r="C763" s="6" t="n"/>
      <c r="D763" s="6" t="n"/>
      <c r="E763" s="6" t="n"/>
      <c r="F763" s="6" t="n"/>
      <c r="G763" s="6" t="n"/>
      <c r="H763" s="6" t="n"/>
    </row>
    <row r="764" ht="15.75" customHeight="1" s="1411">
      <c r="A764" s="6" t="n"/>
      <c r="B764" s="6" t="n"/>
      <c r="C764" s="6" t="n"/>
      <c r="D764" s="6" t="n"/>
      <c r="E764" s="6" t="n"/>
      <c r="F764" s="6" t="n"/>
      <c r="G764" s="6" t="n"/>
      <c r="H764" s="6" t="n"/>
    </row>
    <row r="765" ht="15.75" customHeight="1" s="1411">
      <c r="A765" s="6" t="n"/>
      <c r="B765" s="6" t="n"/>
      <c r="C765" s="6" t="n"/>
      <c r="D765" s="6" t="n"/>
      <c r="E765" s="6" t="n"/>
      <c r="F765" s="6" t="n"/>
      <c r="G765" s="6" t="n"/>
      <c r="H765" s="6" t="n"/>
    </row>
    <row r="766" ht="15.75" customHeight="1" s="1411">
      <c r="A766" s="6" t="n"/>
      <c r="B766" s="6" t="n"/>
      <c r="C766" s="6" t="n"/>
      <c r="D766" s="6" t="n"/>
      <c r="E766" s="6" t="n"/>
      <c r="F766" s="6" t="n"/>
      <c r="G766" s="6" t="n"/>
      <c r="H766" s="6" t="n"/>
    </row>
    <row r="767" ht="15.75" customHeight="1" s="1411">
      <c r="A767" s="6" t="n"/>
      <c r="B767" s="6" t="n"/>
      <c r="C767" s="6" t="n"/>
      <c r="D767" s="6" t="n"/>
      <c r="E767" s="6" t="n"/>
      <c r="F767" s="6" t="n"/>
      <c r="G767" s="6" t="n"/>
      <c r="H767" s="6" t="n"/>
    </row>
    <row r="768" ht="15.75" customHeight="1" s="1411">
      <c r="A768" s="6" t="n"/>
      <c r="B768" s="6" t="n"/>
      <c r="C768" s="6" t="n"/>
      <c r="D768" s="6" t="n"/>
      <c r="E768" s="6" t="n"/>
      <c r="F768" s="6" t="n"/>
      <c r="G768" s="6" t="n"/>
      <c r="H768" s="6" t="n"/>
    </row>
    <row r="769" ht="15.75" customHeight="1" s="1411">
      <c r="A769" s="6" t="n"/>
      <c r="B769" s="6" t="n"/>
      <c r="C769" s="6" t="n"/>
      <c r="D769" s="6" t="n"/>
      <c r="E769" s="6" t="n"/>
      <c r="F769" s="6" t="n"/>
      <c r="G769" s="6" t="n"/>
      <c r="H769" s="6" t="n"/>
    </row>
    <row r="770" ht="15.75" customHeight="1" s="1411">
      <c r="A770" s="6" t="n"/>
      <c r="B770" s="6" t="n"/>
      <c r="C770" s="6" t="n"/>
      <c r="D770" s="6" t="n"/>
      <c r="E770" s="6" t="n"/>
      <c r="F770" s="6" t="n"/>
      <c r="G770" s="6" t="n"/>
      <c r="H770" s="6" t="n"/>
    </row>
    <row r="771" ht="15.75" customHeight="1" s="1411">
      <c r="A771" s="6" t="n"/>
      <c r="B771" s="6" t="n"/>
      <c r="C771" s="6" t="n"/>
      <c r="D771" s="6" t="n"/>
      <c r="E771" s="6" t="n"/>
      <c r="F771" s="6" t="n"/>
      <c r="G771" s="6" t="n"/>
      <c r="H771" s="6" t="n"/>
    </row>
    <row r="772" ht="15.75" customHeight="1" s="1411">
      <c r="A772" s="6" t="n"/>
      <c r="B772" s="6" t="n"/>
      <c r="C772" s="6" t="n"/>
      <c r="D772" s="6" t="n"/>
      <c r="E772" s="6" t="n"/>
      <c r="F772" s="6" t="n"/>
      <c r="G772" s="6" t="n"/>
      <c r="H772" s="6" t="n"/>
    </row>
    <row r="773" ht="15.75" customHeight="1" s="1411">
      <c r="A773" s="6" t="n"/>
      <c r="B773" s="6" t="n"/>
      <c r="C773" s="6" t="n"/>
      <c r="D773" s="6" t="n"/>
      <c r="E773" s="6" t="n"/>
      <c r="F773" s="6" t="n"/>
      <c r="G773" s="6" t="n"/>
      <c r="H773" s="6" t="n"/>
    </row>
    <row r="774" ht="15.75" customHeight="1" s="1411">
      <c r="A774" s="6" t="n"/>
      <c r="B774" s="6" t="n"/>
      <c r="C774" s="6" t="n"/>
      <c r="D774" s="6" t="n"/>
      <c r="E774" s="6" t="n"/>
      <c r="F774" s="6" t="n"/>
      <c r="G774" s="6" t="n"/>
      <c r="H774" s="6" t="n"/>
    </row>
    <row r="775" ht="15.75" customHeight="1" s="1411">
      <c r="A775" s="6" t="n"/>
      <c r="B775" s="6" t="n"/>
      <c r="C775" s="6" t="n"/>
      <c r="D775" s="6" t="n"/>
      <c r="E775" s="6" t="n"/>
      <c r="F775" s="6" t="n"/>
      <c r="G775" s="6" t="n"/>
      <c r="H775" s="6" t="n"/>
    </row>
    <row r="776" ht="15.75" customHeight="1" s="1411">
      <c r="A776" s="6" t="n"/>
      <c r="B776" s="6" t="n"/>
      <c r="C776" s="6" t="n"/>
      <c r="D776" s="6" t="n"/>
      <c r="E776" s="6" t="n"/>
      <c r="F776" s="6" t="n"/>
      <c r="G776" s="6" t="n"/>
      <c r="H776" s="6" t="n"/>
    </row>
    <row r="777" ht="15.75" customHeight="1" s="1411">
      <c r="A777" s="6" t="n"/>
      <c r="B777" s="6" t="n"/>
      <c r="C777" s="6" t="n"/>
      <c r="D777" s="6" t="n"/>
      <c r="E777" s="6" t="n"/>
      <c r="F777" s="6" t="n"/>
      <c r="G777" s="6" t="n"/>
      <c r="H777" s="6" t="n"/>
    </row>
    <row r="778" ht="15.75" customHeight="1" s="1411">
      <c r="A778" s="6" t="n"/>
      <c r="B778" s="6" t="n"/>
      <c r="C778" s="6" t="n"/>
      <c r="D778" s="6" t="n"/>
      <c r="E778" s="6" t="n"/>
      <c r="F778" s="6" t="n"/>
      <c r="G778" s="6" t="n"/>
      <c r="H778" s="6" t="n"/>
    </row>
    <row r="779" ht="15.75" customHeight="1" s="1411">
      <c r="A779" s="6" t="n"/>
      <c r="B779" s="6" t="n"/>
      <c r="C779" s="6" t="n"/>
      <c r="D779" s="6" t="n"/>
      <c r="E779" s="6" t="n"/>
      <c r="F779" s="6" t="n"/>
      <c r="G779" s="6" t="n"/>
      <c r="H779" s="6" t="n"/>
    </row>
    <row r="780" ht="15.75" customHeight="1" s="1411">
      <c r="A780" s="6" t="n"/>
      <c r="B780" s="6" t="n"/>
      <c r="C780" s="6" t="n"/>
      <c r="D780" s="6" t="n"/>
      <c r="E780" s="6" t="n"/>
      <c r="F780" s="6" t="n"/>
      <c r="G780" s="6" t="n"/>
      <c r="H780" s="6" t="n"/>
    </row>
    <row r="781" ht="15.75" customHeight="1" s="1411">
      <c r="A781" s="6" t="n"/>
      <c r="B781" s="6" t="n"/>
      <c r="C781" s="6" t="n"/>
      <c r="D781" s="6" t="n"/>
      <c r="E781" s="6" t="n"/>
      <c r="F781" s="6" t="n"/>
      <c r="G781" s="6" t="n"/>
      <c r="H781" s="6" t="n"/>
    </row>
    <row r="782" ht="15.75" customHeight="1" s="1411">
      <c r="A782" s="6" t="n"/>
      <c r="B782" s="6" t="n"/>
      <c r="C782" s="6" t="n"/>
      <c r="D782" s="6" t="n"/>
      <c r="E782" s="6" t="n"/>
      <c r="F782" s="6" t="n"/>
      <c r="G782" s="6" t="n"/>
      <c r="H782" s="6" t="n"/>
    </row>
    <row r="783" ht="15.75" customHeight="1" s="1411">
      <c r="A783" s="6" t="n"/>
      <c r="B783" s="6" t="n"/>
      <c r="C783" s="6" t="n"/>
      <c r="D783" s="6" t="n"/>
      <c r="E783" s="6" t="n"/>
      <c r="F783" s="6" t="n"/>
      <c r="G783" s="6" t="n"/>
      <c r="H783" s="6" t="n"/>
    </row>
    <row r="784" ht="15.75" customHeight="1" s="1411">
      <c r="A784" s="6" t="n"/>
      <c r="B784" s="6" t="n"/>
      <c r="C784" s="6" t="n"/>
      <c r="D784" s="6" t="n"/>
      <c r="E784" s="6" t="n"/>
      <c r="F784" s="6" t="n"/>
      <c r="G784" s="6" t="n"/>
      <c r="H784" s="6" t="n"/>
    </row>
    <row r="785" ht="15.75" customHeight="1" s="1411">
      <c r="A785" s="6" t="n"/>
      <c r="B785" s="6" t="n"/>
      <c r="C785" s="6" t="n"/>
      <c r="D785" s="6" t="n"/>
      <c r="E785" s="6" t="n"/>
      <c r="F785" s="6" t="n"/>
      <c r="G785" s="6" t="n"/>
      <c r="H785" s="6" t="n"/>
    </row>
    <row r="786" ht="15.75" customHeight="1" s="1411">
      <c r="A786" s="6" t="n"/>
      <c r="B786" s="6" t="n"/>
      <c r="C786" s="6" t="n"/>
      <c r="D786" s="6" t="n"/>
      <c r="E786" s="6" t="n"/>
      <c r="F786" s="6" t="n"/>
      <c r="G786" s="6" t="n"/>
      <c r="H786" s="6" t="n"/>
    </row>
    <row r="787" ht="15.75" customHeight="1" s="1411">
      <c r="A787" s="6" t="n"/>
      <c r="B787" s="6" t="n"/>
      <c r="C787" s="6" t="n"/>
      <c r="D787" s="6" t="n"/>
      <c r="E787" s="6" t="n"/>
      <c r="F787" s="6" t="n"/>
      <c r="G787" s="6" t="n"/>
      <c r="H787" s="6" t="n"/>
    </row>
    <row r="788" ht="15.75" customHeight="1" s="1411">
      <c r="A788" s="6" t="n"/>
      <c r="B788" s="6" t="n"/>
      <c r="C788" s="6" t="n"/>
      <c r="D788" s="6" t="n"/>
      <c r="E788" s="6" t="n"/>
      <c r="F788" s="6" t="n"/>
      <c r="G788" s="6" t="n"/>
      <c r="H788" s="6" t="n"/>
    </row>
    <row r="789" ht="15.75" customHeight="1" s="1411">
      <c r="A789" s="6" t="n"/>
      <c r="B789" s="6" t="n"/>
      <c r="C789" s="6" t="n"/>
      <c r="D789" s="6" t="n"/>
      <c r="E789" s="6" t="n"/>
      <c r="F789" s="6" t="n"/>
      <c r="G789" s="6" t="n"/>
      <c r="H789" s="6" t="n"/>
    </row>
    <row r="790" ht="15.75" customHeight="1" s="1411">
      <c r="A790" s="6" t="n"/>
      <c r="B790" s="6" t="n"/>
      <c r="C790" s="6" t="n"/>
      <c r="D790" s="6" t="n"/>
      <c r="E790" s="6" t="n"/>
      <c r="F790" s="6" t="n"/>
      <c r="G790" s="6" t="n"/>
      <c r="H790" s="6" t="n"/>
    </row>
    <row r="791" ht="15.75" customHeight="1" s="1411">
      <c r="A791" s="6" t="n"/>
      <c r="B791" s="6" t="n"/>
      <c r="C791" s="6" t="n"/>
      <c r="D791" s="6" t="n"/>
      <c r="E791" s="6" t="n"/>
      <c r="F791" s="6" t="n"/>
      <c r="G791" s="6" t="n"/>
      <c r="H791" s="6" t="n"/>
    </row>
    <row r="792" ht="15.75" customHeight="1" s="1411">
      <c r="A792" s="6" t="n"/>
      <c r="B792" s="6" t="n"/>
      <c r="C792" s="6" t="n"/>
      <c r="D792" s="6" t="n"/>
      <c r="E792" s="6" t="n"/>
      <c r="F792" s="6" t="n"/>
      <c r="G792" s="6" t="n"/>
      <c r="H792" s="6" t="n"/>
    </row>
    <row r="793" ht="15.75" customHeight="1" s="1411">
      <c r="A793" s="6" t="n"/>
      <c r="B793" s="6" t="n"/>
      <c r="C793" s="6" t="n"/>
      <c r="D793" s="6" t="n"/>
      <c r="E793" s="6" t="n"/>
      <c r="F793" s="6" t="n"/>
      <c r="G793" s="6" t="n"/>
      <c r="H793" s="6" t="n"/>
    </row>
    <row r="794" ht="15.75" customHeight="1" s="1411">
      <c r="A794" s="6" t="n"/>
      <c r="B794" s="6" t="n"/>
      <c r="C794" s="6" t="n"/>
      <c r="D794" s="6" t="n"/>
      <c r="E794" s="6" t="n"/>
      <c r="F794" s="6" t="n"/>
      <c r="G794" s="6" t="n"/>
      <c r="H794" s="6" t="n"/>
    </row>
    <row r="795" ht="15.75" customHeight="1" s="1411">
      <c r="A795" s="6" t="n"/>
      <c r="B795" s="6" t="n"/>
      <c r="C795" s="6" t="n"/>
      <c r="D795" s="6" t="n"/>
      <c r="E795" s="6" t="n"/>
      <c r="F795" s="6" t="n"/>
      <c r="G795" s="6" t="n"/>
      <c r="H795" s="6" t="n"/>
    </row>
    <row r="796" ht="15.75" customHeight="1" s="1411">
      <c r="A796" s="6" t="n"/>
      <c r="B796" s="6" t="n"/>
      <c r="C796" s="6" t="n"/>
      <c r="D796" s="6" t="n"/>
      <c r="E796" s="6" t="n"/>
      <c r="F796" s="6" t="n"/>
      <c r="G796" s="6" t="n"/>
      <c r="H796" s="6" t="n"/>
    </row>
    <row r="797" ht="15.75" customHeight="1" s="1411">
      <c r="A797" s="6" t="n"/>
      <c r="B797" s="6" t="n"/>
      <c r="C797" s="6" t="n"/>
      <c r="D797" s="6" t="n"/>
      <c r="E797" s="6" t="n"/>
      <c r="F797" s="6" t="n"/>
      <c r="G797" s="6" t="n"/>
      <c r="H797" s="6" t="n"/>
    </row>
    <row r="798" ht="15.75" customHeight="1" s="1411">
      <c r="A798" s="6" t="n"/>
      <c r="B798" s="6" t="n"/>
      <c r="C798" s="6" t="n"/>
      <c r="D798" s="6" t="n"/>
      <c r="E798" s="6" t="n"/>
      <c r="F798" s="6" t="n"/>
      <c r="G798" s="6" t="n"/>
      <c r="H798" s="6" t="n"/>
    </row>
    <row r="799" ht="15.75" customHeight="1" s="1411">
      <c r="A799" s="6" t="n"/>
      <c r="B799" s="6" t="n"/>
      <c r="C799" s="6" t="n"/>
      <c r="D799" s="6" t="n"/>
      <c r="E799" s="6" t="n"/>
      <c r="F799" s="6" t="n"/>
      <c r="G799" s="6" t="n"/>
      <c r="H799" s="6" t="n"/>
    </row>
    <row r="800" ht="15.75" customHeight="1" s="1411">
      <c r="A800" s="6" t="n"/>
      <c r="B800" s="6" t="n"/>
      <c r="C800" s="6" t="n"/>
      <c r="D800" s="6" t="n"/>
      <c r="E800" s="6" t="n"/>
      <c r="F800" s="6" t="n"/>
      <c r="G800" s="6" t="n"/>
      <c r="H800" s="6" t="n"/>
    </row>
    <row r="801" ht="15.75" customHeight="1" s="1411">
      <c r="A801" s="6" t="n"/>
      <c r="B801" s="6" t="n"/>
      <c r="C801" s="6" t="n"/>
      <c r="D801" s="6" t="n"/>
      <c r="E801" s="6" t="n"/>
      <c r="F801" s="6" t="n"/>
      <c r="G801" s="6" t="n"/>
      <c r="H801" s="6" t="n"/>
    </row>
    <row r="802" ht="15.75" customHeight="1" s="1411">
      <c r="A802" s="6" t="n"/>
      <c r="B802" s="6" t="n"/>
      <c r="C802" s="6" t="n"/>
      <c r="D802" s="6" t="n"/>
      <c r="E802" s="6" t="n"/>
      <c r="F802" s="6" t="n"/>
      <c r="G802" s="6" t="n"/>
      <c r="H802" s="6" t="n"/>
    </row>
    <row r="803" ht="15.75" customHeight="1" s="1411">
      <c r="A803" s="6" t="n"/>
      <c r="B803" s="6" t="n"/>
      <c r="C803" s="6" t="n"/>
      <c r="D803" s="6" t="n"/>
      <c r="E803" s="6" t="n"/>
      <c r="F803" s="6" t="n"/>
      <c r="G803" s="6" t="n"/>
      <c r="H803" s="6" t="n"/>
    </row>
    <row r="804" ht="15.75" customHeight="1" s="1411">
      <c r="A804" s="6" t="n"/>
      <c r="B804" s="6" t="n"/>
      <c r="C804" s="6" t="n"/>
      <c r="D804" s="6" t="n"/>
      <c r="E804" s="6" t="n"/>
      <c r="F804" s="6" t="n"/>
      <c r="G804" s="6" t="n"/>
      <c r="H804" s="6" t="n"/>
    </row>
    <row r="805" ht="15.75" customHeight="1" s="1411">
      <c r="A805" s="6" t="n"/>
      <c r="B805" s="6" t="n"/>
      <c r="C805" s="6" t="n"/>
      <c r="D805" s="6" t="n"/>
      <c r="E805" s="6" t="n"/>
      <c r="F805" s="6" t="n"/>
      <c r="G805" s="6" t="n"/>
      <c r="H805" s="6" t="n"/>
    </row>
    <row r="806" ht="15.75" customHeight="1" s="1411">
      <c r="A806" s="6" t="n"/>
      <c r="B806" s="6" t="n"/>
      <c r="C806" s="6" t="n"/>
      <c r="D806" s="6" t="n"/>
      <c r="E806" s="6" t="n"/>
      <c r="F806" s="6" t="n"/>
      <c r="G806" s="6" t="n"/>
      <c r="H806" s="6" t="n"/>
    </row>
    <row r="807" ht="15.75" customHeight="1" s="1411">
      <c r="A807" s="6" t="n"/>
      <c r="B807" s="6" t="n"/>
      <c r="C807" s="6" t="n"/>
      <c r="D807" s="6" t="n"/>
      <c r="E807" s="6" t="n"/>
      <c r="F807" s="6" t="n"/>
      <c r="G807" s="6" t="n"/>
      <c r="H807" s="6" t="n"/>
    </row>
    <row r="808" ht="15.75" customHeight="1" s="1411">
      <c r="A808" s="6" t="n"/>
      <c r="B808" s="6" t="n"/>
      <c r="C808" s="6" t="n"/>
      <c r="D808" s="6" t="n"/>
      <c r="E808" s="6" t="n"/>
      <c r="F808" s="6" t="n"/>
      <c r="G808" s="6" t="n"/>
      <c r="H808" s="6" t="n"/>
    </row>
    <row r="809" ht="15.75" customHeight="1" s="1411">
      <c r="A809" s="6" t="n"/>
      <c r="B809" s="6" t="n"/>
      <c r="C809" s="6" t="n"/>
      <c r="D809" s="6" t="n"/>
      <c r="E809" s="6" t="n"/>
      <c r="F809" s="6" t="n"/>
      <c r="G809" s="6" t="n"/>
      <c r="H809" s="6" t="n"/>
    </row>
    <row r="810" ht="15.75" customHeight="1" s="1411">
      <c r="A810" s="6" t="n"/>
      <c r="B810" s="6" t="n"/>
      <c r="C810" s="6" t="n"/>
      <c r="D810" s="6" t="n"/>
      <c r="E810" s="6" t="n"/>
      <c r="F810" s="6" t="n"/>
      <c r="G810" s="6" t="n"/>
      <c r="H810" s="6" t="n"/>
    </row>
    <row r="811" ht="15.75" customHeight="1" s="1411">
      <c r="A811" s="6" t="n"/>
      <c r="B811" s="6" t="n"/>
      <c r="C811" s="6" t="n"/>
      <c r="D811" s="6" t="n"/>
      <c r="E811" s="6" t="n"/>
      <c r="F811" s="6" t="n"/>
      <c r="G811" s="6" t="n"/>
      <c r="H811" s="6" t="n"/>
    </row>
    <row r="812" ht="15.75" customHeight="1" s="1411">
      <c r="A812" s="6" t="n"/>
      <c r="B812" s="6" t="n"/>
      <c r="C812" s="6" t="n"/>
      <c r="D812" s="6" t="n"/>
      <c r="E812" s="6" t="n"/>
      <c r="F812" s="6" t="n"/>
      <c r="G812" s="6" t="n"/>
      <c r="H812" s="6" t="n"/>
    </row>
    <row r="813" ht="15.75" customHeight="1" s="1411">
      <c r="A813" s="6" t="n"/>
      <c r="B813" s="6" t="n"/>
      <c r="C813" s="6" t="n"/>
      <c r="D813" s="6" t="n"/>
      <c r="E813" s="6" t="n"/>
      <c r="F813" s="6" t="n"/>
      <c r="G813" s="6" t="n"/>
      <c r="H813" s="6" t="n"/>
    </row>
    <row r="814" ht="15.75" customHeight="1" s="1411">
      <c r="A814" s="6" t="n"/>
      <c r="B814" s="6" t="n"/>
      <c r="C814" s="6" t="n"/>
      <c r="D814" s="6" t="n"/>
      <c r="E814" s="6" t="n"/>
      <c r="F814" s="6" t="n"/>
      <c r="G814" s="6" t="n"/>
      <c r="H814" s="6" t="n"/>
    </row>
    <row r="815" ht="15.75" customHeight="1" s="1411">
      <c r="A815" s="6" t="n"/>
      <c r="B815" s="6" t="n"/>
      <c r="C815" s="6" t="n"/>
      <c r="D815" s="6" t="n"/>
      <c r="E815" s="6" t="n"/>
      <c r="F815" s="6" t="n"/>
      <c r="G815" s="6" t="n"/>
      <c r="H815" s="6" t="n"/>
    </row>
    <row r="816" ht="15.75" customHeight="1" s="1411">
      <c r="A816" s="6" t="n"/>
      <c r="B816" s="6" t="n"/>
      <c r="C816" s="6" t="n"/>
      <c r="D816" s="6" t="n"/>
      <c r="E816" s="6" t="n"/>
      <c r="F816" s="6" t="n"/>
      <c r="G816" s="6" t="n"/>
      <c r="H816" s="6" t="n"/>
    </row>
    <row r="817" ht="15.75" customHeight="1" s="1411">
      <c r="A817" s="6" t="n"/>
      <c r="B817" s="6" t="n"/>
      <c r="C817" s="6" t="n"/>
      <c r="D817" s="6" t="n"/>
      <c r="E817" s="6" t="n"/>
      <c r="F817" s="6" t="n"/>
      <c r="G817" s="6" t="n"/>
      <c r="H817" s="6" t="n"/>
    </row>
    <row r="818" ht="15.75" customHeight="1" s="1411">
      <c r="A818" s="6" t="n"/>
      <c r="B818" s="6" t="n"/>
      <c r="C818" s="6" t="n"/>
      <c r="D818" s="6" t="n"/>
      <c r="E818" s="6" t="n"/>
      <c r="F818" s="6" t="n"/>
      <c r="G818" s="6" t="n"/>
      <c r="H818" s="6" t="n"/>
    </row>
    <row r="819" ht="15.75" customHeight="1" s="1411">
      <c r="A819" s="6" t="n"/>
      <c r="B819" s="6" t="n"/>
      <c r="C819" s="6" t="n"/>
      <c r="D819" s="6" t="n"/>
      <c r="E819" s="6" t="n"/>
      <c r="F819" s="6" t="n"/>
      <c r="G819" s="6" t="n"/>
      <c r="H819" s="6" t="n"/>
    </row>
    <row r="820" ht="15.75" customHeight="1" s="1411">
      <c r="A820" s="6" t="n"/>
      <c r="B820" s="6" t="n"/>
      <c r="C820" s="6" t="n"/>
      <c r="D820" s="6" t="n"/>
      <c r="E820" s="6" t="n"/>
      <c r="F820" s="6" t="n"/>
      <c r="G820" s="6" t="n"/>
      <c r="H820" s="6" t="n"/>
    </row>
    <row r="821" ht="15.75" customHeight="1" s="1411">
      <c r="A821" s="6" t="n"/>
      <c r="B821" s="6" t="n"/>
      <c r="C821" s="6" t="n"/>
      <c r="D821" s="6" t="n"/>
      <c r="E821" s="6" t="n"/>
      <c r="F821" s="6" t="n"/>
      <c r="G821" s="6" t="n"/>
      <c r="H821" s="6" t="n"/>
    </row>
    <row r="822" ht="15.75" customHeight="1" s="1411">
      <c r="A822" s="6" t="n"/>
      <c r="B822" s="6" t="n"/>
      <c r="C822" s="6" t="n"/>
      <c r="D822" s="6" t="n"/>
      <c r="E822" s="6" t="n"/>
      <c r="F822" s="6" t="n"/>
      <c r="G822" s="6" t="n"/>
      <c r="H822" s="6" t="n"/>
    </row>
    <row r="823" ht="15.75" customHeight="1" s="1411">
      <c r="A823" s="6" t="n"/>
      <c r="B823" s="6" t="n"/>
      <c r="C823" s="6" t="n"/>
      <c r="D823" s="6" t="n"/>
      <c r="E823" s="6" t="n"/>
      <c r="F823" s="6" t="n"/>
      <c r="G823" s="6" t="n"/>
      <c r="H823" s="6" t="n"/>
    </row>
    <row r="824" ht="15.75" customHeight="1" s="1411">
      <c r="A824" s="6" t="n"/>
      <c r="B824" s="6" t="n"/>
      <c r="C824" s="6" t="n"/>
      <c r="D824" s="6" t="n"/>
      <c r="E824" s="6" t="n"/>
      <c r="F824" s="6" t="n"/>
      <c r="G824" s="6" t="n"/>
      <c r="H824" s="6" t="n"/>
    </row>
    <row r="825" ht="15.75" customHeight="1" s="1411">
      <c r="A825" s="6" t="n"/>
      <c r="B825" s="6" t="n"/>
      <c r="C825" s="6" t="n"/>
      <c r="D825" s="6" t="n"/>
      <c r="E825" s="6" t="n"/>
      <c r="F825" s="6" t="n"/>
      <c r="G825" s="6" t="n"/>
      <c r="H825" s="6" t="n"/>
    </row>
    <row r="826" ht="15.75" customHeight="1" s="1411">
      <c r="A826" s="6" t="n"/>
      <c r="B826" s="6" t="n"/>
      <c r="C826" s="6" t="n"/>
      <c r="D826" s="6" t="n"/>
      <c r="E826" s="6" t="n"/>
      <c r="F826" s="6" t="n"/>
      <c r="G826" s="6" t="n"/>
      <c r="H826" s="6" t="n"/>
    </row>
    <row r="827" ht="15.75" customHeight="1" s="1411">
      <c r="A827" s="6" t="n"/>
      <c r="B827" s="6" t="n"/>
      <c r="C827" s="6" t="n"/>
      <c r="D827" s="6" t="n"/>
      <c r="E827" s="6" t="n"/>
      <c r="F827" s="6" t="n"/>
      <c r="G827" s="6" t="n"/>
      <c r="H827" s="6" t="n"/>
    </row>
    <row r="828" ht="15.75" customHeight="1" s="1411">
      <c r="A828" s="6" t="n"/>
      <c r="B828" s="6" t="n"/>
      <c r="C828" s="6" t="n"/>
      <c r="D828" s="6" t="n"/>
      <c r="E828" s="6" t="n"/>
      <c r="F828" s="6" t="n"/>
      <c r="G828" s="6" t="n"/>
      <c r="H828" s="6" t="n"/>
    </row>
    <row r="829" ht="15.75" customHeight="1" s="1411">
      <c r="A829" s="6" t="n"/>
      <c r="B829" s="6" t="n"/>
      <c r="C829" s="6" t="n"/>
      <c r="D829" s="6" t="n"/>
      <c r="E829" s="6" t="n"/>
      <c r="F829" s="6" t="n"/>
      <c r="G829" s="6" t="n"/>
      <c r="H829" s="6" t="n"/>
    </row>
    <row r="830" ht="15.75" customHeight="1" s="1411">
      <c r="A830" s="6" t="n"/>
      <c r="B830" s="6" t="n"/>
      <c r="C830" s="6" t="n"/>
      <c r="D830" s="6" t="n"/>
      <c r="E830" s="6" t="n"/>
      <c r="F830" s="6" t="n"/>
      <c r="G830" s="6" t="n"/>
      <c r="H830" s="6" t="n"/>
    </row>
    <row r="831" ht="15.75" customHeight="1" s="1411">
      <c r="A831" s="6" t="n"/>
      <c r="B831" s="6" t="n"/>
      <c r="C831" s="6" t="n"/>
      <c r="D831" s="6" t="n"/>
      <c r="E831" s="6" t="n"/>
      <c r="F831" s="6" t="n"/>
      <c r="G831" s="6" t="n"/>
      <c r="H831" s="6" t="n"/>
    </row>
    <row r="832" ht="15.75" customHeight="1" s="1411">
      <c r="A832" s="6" t="n"/>
      <c r="B832" s="6" t="n"/>
      <c r="C832" s="6" t="n"/>
      <c r="D832" s="6" t="n"/>
      <c r="E832" s="6" t="n"/>
      <c r="F832" s="6" t="n"/>
      <c r="G832" s="6" t="n"/>
      <c r="H832" s="6" t="n"/>
    </row>
    <row r="833" ht="15.75" customHeight="1" s="1411">
      <c r="A833" s="6" t="n"/>
      <c r="B833" s="6" t="n"/>
      <c r="C833" s="6" t="n"/>
      <c r="D833" s="6" t="n"/>
      <c r="E833" s="6" t="n"/>
      <c r="F833" s="6" t="n"/>
      <c r="G833" s="6" t="n"/>
      <c r="H833" s="6" t="n"/>
    </row>
    <row r="834" ht="15.75" customHeight="1" s="1411">
      <c r="A834" s="6" t="n"/>
      <c r="B834" s="6" t="n"/>
      <c r="C834" s="6" t="n"/>
      <c r="D834" s="6" t="n"/>
      <c r="E834" s="6" t="n"/>
      <c r="F834" s="6" t="n"/>
      <c r="G834" s="6" t="n"/>
      <c r="H834" s="6" t="n"/>
    </row>
    <row r="835" ht="15.75" customHeight="1" s="1411">
      <c r="A835" s="6" t="n"/>
      <c r="B835" s="6" t="n"/>
      <c r="C835" s="6" t="n"/>
      <c r="D835" s="6" t="n"/>
      <c r="E835" s="6" t="n"/>
      <c r="F835" s="6" t="n"/>
      <c r="G835" s="6" t="n"/>
      <c r="H835" s="6" t="n"/>
    </row>
    <row r="836" ht="15.75" customHeight="1" s="1411">
      <c r="A836" s="6" t="n"/>
      <c r="B836" s="6" t="n"/>
      <c r="C836" s="6" t="n"/>
      <c r="D836" s="6" t="n"/>
      <c r="E836" s="6" t="n"/>
      <c r="F836" s="6" t="n"/>
      <c r="G836" s="6" t="n"/>
      <c r="H836" s="6" t="n"/>
    </row>
    <row r="837" ht="15.75" customHeight="1" s="1411">
      <c r="A837" s="6" t="n"/>
      <c r="B837" s="6" t="n"/>
      <c r="C837" s="6" t="n"/>
      <c r="D837" s="6" t="n"/>
      <c r="E837" s="6" t="n"/>
      <c r="F837" s="6" t="n"/>
      <c r="G837" s="6" t="n"/>
      <c r="H837" s="6" t="n"/>
    </row>
    <row r="838" ht="15.75" customHeight="1" s="1411">
      <c r="A838" s="6" t="n"/>
      <c r="B838" s="6" t="n"/>
      <c r="C838" s="6" t="n"/>
      <c r="D838" s="6" t="n"/>
      <c r="E838" s="6" t="n"/>
      <c r="F838" s="6" t="n"/>
      <c r="G838" s="6" t="n"/>
      <c r="H838" s="6" t="n"/>
    </row>
    <row r="839" ht="15.75" customHeight="1" s="1411">
      <c r="A839" s="6" t="n"/>
      <c r="B839" s="6" t="n"/>
      <c r="C839" s="6" t="n"/>
      <c r="D839" s="6" t="n"/>
      <c r="E839" s="6" t="n"/>
      <c r="F839" s="6" t="n"/>
      <c r="G839" s="6" t="n"/>
      <c r="H839" s="6" t="n"/>
    </row>
    <row r="840" ht="15.75" customHeight="1" s="1411">
      <c r="A840" s="6" t="n"/>
      <c r="B840" s="6" t="n"/>
      <c r="C840" s="6" t="n"/>
      <c r="D840" s="6" t="n"/>
      <c r="E840" s="6" t="n"/>
      <c r="F840" s="6" t="n"/>
      <c r="G840" s="6" t="n"/>
      <c r="H840" s="6" t="n"/>
    </row>
    <row r="841" ht="15.75" customHeight="1" s="1411">
      <c r="A841" s="6" t="n"/>
      <c r="B841" s="6" t="n"/>
      <c r="C841" s="6" t="n"/>
      <c r="D841" s="6" t="n"/>
      <c r="E841" s="6" t="n"/>
      <c r="F841" s="6" t="n"/>
      <c r="G841" s="6" t="n"/>
      <c r="H841" s="6" t="n"/>
    </row>
    <row r="842" ht="15.75" customHeight="1" s="1411">
      <c r="A842" s="6" t="n"/>
      <c r="B842" s="6" t="n"/>
      <c r="C842" s="6" t="n"/>
      <c r="D842" s="6" t="n"/>
      <c r="E842" s="6" t="n"/>
      <c r="F842" s="6" t="n"/>
      <c r="G842" s="6" t="n"/>
      <c r="H842" s="6" t="n"/>
    </row>
    <row r="843" ht="15.75" customHeight="1" s="1411">
      <c r="A843" s="6" t="n"/>
      <c r="B843" s="6" t="n"/>
      <c r="C843" s="6" t="n"/>
      <c r="D843" s="6" t="n"/>
      <c r="E843" s="6" t="n"/>
      <c r="F843" s="6" t="n"/>
      <c r="G843" s="6" t="n"/>
      <c r="H843" s="6" t="n"/>
    </row>
    <row r="844" ht="15.75" customHeight="1" s="1411">
      <c r="A844" s="6" t="n"/>
      <c r="B844" s="6" t="n"/>
      <c r="C844" s="6" t="n"/>
      <c r="D844" s="6" t="n"/>
      <c r="E844" s="6" t="n"/>
      <c r="F844" s="6" t="n"/>
      <c r="G844" s="6" t="n"/>
      <c r="H844" s="6" t="n"/>
    </row>
    <row r="845" ht="15.75" customHeight="1" s="1411">
      <c r="A845" s="6" t="n"/>
      <c r="B845" s="6" t="n"/>
      <c r="C845" s="6" t="n"/>
      <c r="D845" s="6" t="n"/>
      <c r="E845" s="6" t="n"/>
      <c r="F845" s="6" t="n"/>
      <c r="G845" s="6" t="n"/>
      <c r="H845" s="6" t="n"/>
    </row>
    <row r="846" ht="15.75" customHeight="1" s="1411">
      <c r="A846" s="6" t="n"/>
      <c r="B846" s="6" t="n"/>
      <c r="C846" s="6" t="n"/>
      <c r="D846" s="6" t="n"/>
      <c r="E846" s="6" t="n"/>
      <c r="F846" s="6" t="n"/>
      <c r="G846" s="6" t="n"/>
      <c r="H846" s="6" t="n"/>
    </row>
    <row r="847" ht="15.75" customHeight="1" s="1411">
      <c r="A847" s="6" t="n"/>
      <c r="B847" s="6" t="n"/>
      <c r="C847" s="6" t="n"/>
      <c r="D847" s="6" t="n"/>
      <c r="E847" s="6" t="n"/>
      <c r="F847" s="6" t="n"/>
      <c r="G847" s="6" t="n"/>
      <c r="H847" s="6" t="n"/>
    </row>
    <row r="848" ht="15.75" customHeight="1" s="1411">
      <c r="A848" s="6" t="n"/>
      <c r="B848" s="6" t="n"/>
      <c r="C848" s="6" t="n"/>
      <c r="D848" s="6" t="n"/>
      <c r="E848" s="6" t="n"/>
      <c r="F848" s="6" t="n"/>
      <c r="G848" s="6" t="n"/>
      <c r="H848" s="6" t="n"/>
    </row>
    <row r="849" ht="15.75" customHeight="1" s="1411">
      <c r="A849" s="6" t="n"/>
      <c r="B849" s="6" t="n"/>
      <c r="C849" s="6" t="n"/>
      <c r="D849" s="6" t="n"/>
      <c r="E849" s="6" t="n"/>
      <c r="F849" s="6" t="n"/>
      <c r="G849" s="6" t="n"/>
      <c r="H849" s="6" t="n"/>
    </row>
    <row r="850" ht="15.75" customHeight="1" s="1411">
      <c r="A850" s="6" t="n"/>
      <c r="B850" s="6" t="n"/>
      <c r="C850" s="6" t="n"/>
      <c r="D850" s="6" t="n"/>
      <c r="E850" s="6" t="n"/>
      <c r="F850" s="6" t="n"/>
      <c r="G850" s="6" t="n"/>
      <c r="H850" s="6" t="n"/>
    </row>
    <row r="851" ht="15.75" customHeight="1" s="1411">
      <c r="A851" s="6" t="n"/>
      <c r="B851" s="6" t="n"/>
      <c r="C851" s="6" t="n"/>
      <c r="D851" s="6" t="n"/>
      <c r="E851" s="6" t="n"/>
      <c r="F851" s="6" t="n"/>
      <c r="G851" s="6" t="n"/>
      <c r="H851" s="6" t="n"/>
    </row>
    <row r="852" ht="15.75" customHeight="1" s="1411">
      <c r="A852" s="6" t="n"/>
      <c r="B852" s="6" t="n"/>
      <c r="C852" s="6" t="n"/>
      <c r="D852" s="6" t="n"/>
      <c r="E852" s="6" t="n"/>
      <c r="F852" s="6" t="n"/>
      <c r="G852" s="6" t="n"/>
      <c r="H852" s="6" t="n"/>
    </row>
    <row r="853" ht="15.75" customHeight="1" s="1411">
      <c r="A853" s="6" t="n"/>
      <c r="B853" s="6" t="n"/>
      <c r="C853" s="6" t="n"/>
      <c r="D853" s="6" t="n"/>
      <c r="E853" s="6" t="n"/>
      <c r="F853" s="6" t="n"/>
      <c r="G853" s="6" t="n"/>
      <c r="H853" s="6" t="n"/>
    </row>
    <row r="854" ht="15.75" customHeight="1" s="1411">
      <c r="A854" s="6" t="n"/>
      <c r="B854" s="6" t="n"/>
      <c r="C854" s="6" t="n"/>
      <c r="D854" s="6" t="n"/>
      <c r="E854" s="6" t="n"/>
      <c r="F854" s="6" t="n"/>
      <c r="G854" s="6" t="n"/>
      <c r="H854" s="6" t="n"/>
    </row>
    <row r="855" ht="15.75" customHeight="1" s="1411">
      <c r="A855" s="6" t="n"/>
      <c r="B855" s="6" t="n"/>
      <c r="C855" s="6" t="n"/>
      <c r="D855" s="6" t="n"/>
      <c r="E855" s="6" t="n"/>
      <c r="F855" s="6" t="n"/>
      <c r="G855" s="6" t="n"/>
      <c r="H855" s="6" t="n"/>
    </row>
    <row r="856" ht="15.75" customHeight="1" s="1411">
      <c r="A856" s="6" t="n"/>
      <c r="B856" s="6" t="n"/>
      <c r="C856" s="6" t="n"/>
      <c r="D856" s="6" t="n"/>
      <c r="E856" s="6" t="n"/>
      <c r="F856" s="6" t="n"/>
      <c r="G856" s="6" t="n"/>
      <c r="H856" s="6" t="n"/>
    </row>
    <row r="857" ht="15.75" customHeight="1" s="1411">
      <c r="A857" s="6" t="n"/>
      <c r="B857" s="6" t="n"/>
      <c r="C857" s="6" t="n"/>
      <c r="D857" s="6" t="n"/>
      <c r="E857" s="6" t="n"/>
      <c r="F857" s="6" t="n"/>
      <c r="G857" s="6" t="n"/>
      <c r="H857" s="6" t="n"/>
    </row>
    <row r="858" ht="15.75" customHeight="1" s="1411">
      <c r="A858" s="6" t="n"/>
      <c r="B858" s="6" t="n"/>
      <c r="C858" s="6" t="n"/>
      <c r="D858" s="6" t="n"/>
      <c r="E858" s="6" t="n"/>
      <c r="F858" s="6" t="n"/>
      <c r="G858" s="6" t="n"/>
      <c r="H858" s="6" t="n"/>
    </row>
    <row r="859" ht="15.75" customHeight="1" s="1411">
      <c r="A859" s="6" t="n"/>
      <c r="B859" s="6" t="n"/>
      <c r="C859" s="6" t="n"/>
      <c r="D859" s="6" t="n"/>
      <c r="E859" s="6" t="n"/>
      <c r="F859" s="6" t="n"/>
      <c r="G859" s="6" t="n"/>
      <c r="H859" s="6" t="n"/>
    </row>
    <row r="860" ht="15.75" customHeight="1" s="1411">
      <c r="A860" s="6" t="n"/>
      <c r="B860" s="6" t="n"/>
      <c r="C860" s="6" t="n"/>
      <c r="D860" s="6" t="n"/>
      <c r="E860" s="6" t="n"/>
      <c r="F860" s="6" t="n"/>
      <c r="G860" s="6" t="n"/>
      <c r="H860" s="6" t="n"/>
    </row>
    <row r="861" ht="15.75" customHeight="1" s="1411">
      <c r="A861" s="6" t="n"/>
      <c r="B861" s="6" t="n"/>
      <c r="C861" s="6" t="n"/>
      <c r="D861" s="6" t="n"/>
      <c r="E861" s="6" t="n"/>
      <c r="F861" s="6" t="n"/>
      <c r="G861" s="6" t="n"/>
      <c r="H861" s="6" t="n"/>
    </row>
    <row r="862" ht="15.75" customHeight="1" s="1411">
      <c r="A862" s="6" t="n"/>
      <c r="B862" s="6" t="n"/>
      <c r="C862" s="6" t="n"/>
      <c r="D862" s="6" t="n"/>
      <c r="E862" s="6" t="n"/>
      <c r="F862" s="6" t="n"/>
      <c r="G862" s="6" t="n"/>
      <c r="H862" s="6" t="n"/>
    </row>
    <row r="863" ht="15.75" customHeight="1" s="1411">
      <c r="A863" s="6" t="n"/>
      <c r="B863" s="6" t="n"/>
      <c r="C863" s="6" t="n"/>
      <c r="D863" s="6" t="n"/>
      <c r="E863" s="6" t="n"/>
      <c r="F863" s="6" t="n"/>
      <c r="G863" s="6" t="n"/>
      <c r="H863" s="6" t="n"/>
    </row>
    <row r="864" ht="15.75" customHeight="1" s="1411">
      <c r="A864" s="6" t="n"/>
      <c r="B864" s="6" t="n"/>
      <c r="C864" s="6" t="n"/>
      <c r="D864" s="6" t="n"/>
      <c r="E864" s="6" t="n"/>
      <c r="F864" s="6" t="n"/>
      <c r="G864" s="6" t="n"/>
      <c r="H864" s="6" t="n"/>
    </row>
    <row r="865" ht="15.75" customHeight="1" s="1411">
      <c r="A865" s="6" t="n"/>
      <c r="B865" s="6" t="n"/>
      <c r="C865" s="6" t="n"/>
      <c r="D865" s="6" t="n"/>
      <c r="E865" s="6" t="n"/>
      <c r="F865" s="6" t="n"/>
      <c r="G865" s="6" t="n"/>
      <c r="H865" s="6" t="n"/>
    </row>
    <row r="866" ht="15.75" customHeight="1" s="1411">
      <c r="A866" s="6" t="n"/>
      <c r="B866" s="6" t="n"/>
      <c r="C866" s="6" t="n"/>
      <c r="D866" s="6" t="n"/>
      <c r="E866" s="6" t="n"/>
      <c r="F866" s="6" t="n"/>
      <c r="G866" s="6" t="n"/>
      <c r="H866" s="6" t="n"/>
    </row>
    <row r="867" ht="15.75" customHeight="1" s="1411">
      <c r="A867" s="6" t="n"/>
      <c r="B867" s="6" t="n"/>
      <c r="C867" s="6" t="n"/>
      <c r="D867" s="6" t="n"/>
      <c r="E867" s="6" t="n"/>
      <c r="F867" s="6" t="n"/>
      <c r="G867" s="6" t="n"/>
      <c r="H867" s="6" t="n"/>
    </row>
    <row r="868" ht="15.75" customHeight="1" s="1411">
      <c r="A868" s="6" t="n"/>
      <c r="B868" s="6" t="n"/>
      <c r="C868" s="6" t="n"/>
      <c r="D868" s="6" t="n"/>
      <c r="E868" s="6" t="n"/>
      <c r="F868" s="6" t="n"/>
      <c r="G868" s="6" t="n"/>
      <c r="H868" s="6" t="n"/>
    </row>
    <row r="869" ht="15.75" customHeight="1" s="1411">
      <c r="A869" s="6" t="n"/>
      <c r="B869" s="6" t="n"/>
      <c r="C869" s="6" t="n"/>
      <c r="D869" s="6" t="n"/>
      <c r="E869" s="6" t="n"/>
      <c r="F869" s="6" t="n"/>
      <c r="G869" s="6" t="n"/>
      <c r="H869" s="6" t="n"/>
    </row>
    <row r="870" ht="15.75" customHeight="1" s="1411">
      <c r="A870" s="6" t="n"/>
      <c r="B870" s="6" t="n"/>
      <c r="C870" s="6" t="n"/>
      <c r="D870" s="6" t="n"/>
      <c r="E870" s="6" t="n"/>
      <c r="F870" s="6" t="n"/>
      <c r="G870" s="6" t="n"/>
      <c r="H870" s="6" t="n"/>
    </row>
    <row r="871" ht="15.75" customHeight="1" s="1411">
      <c r="A871" s="6" t="n"/>
      <c r="B871" s="6" t="n"/>
      <c r="C871" s="6" t="n"/>
      <c r="D871" s="6" t="n"/>
      <c r="E871" s="6" t="n"/>
      <c r="F871" s="6" t="n"/>
      <c r="G871" s="6" t="n"/>
      <c r="H871" s="6" t="n"/>
    </row>
    <row r="872" ht="15.75" customHeight="1" s="1411">
      <c r="A872" s="6" t="n"/>
      <c r="B872" s="6" t="n"/>
      <c r="C872" s="6" t="n"/>
      <c r="D872" s="6" t="n"/>
      <c r="E872" s="6" t="n"/>
      <c r="F872" s="6" t="n"/>
      <c r="G872" s="6" t="n"/>
      <c r="H872" s="6" t="n"/>
    </row>
    <row r="873" ht="15.75" customHeight="1" s="1411">
      <c r="A873" s="6" t="n"/>
      <c r="B873" s="6" t="n"/>
      <c r="C873" s="6" t="n"/>
      <c r="D873" s="6" t="n"/>
      <c r="E873" s="6" t="n"/>
      <c r="F873" s="6" t="n"/>
      <c r="G873" s="6" t="n"/>
      <c r="H873" s="6" t="n"/>
    </row>
    <row r="874" ht="15.75" customHeight="1" s="1411">
      <c r="A874" s="6" t="n"/>
      <c r="B874" s="6" t="n"/>
      <c r="C874" s="6" t="n"/>
      <c r="D874" s="6" t="n"/>
      <c r="E874" s="6" t="n"/>
      <c r="F874" s="6" t="n"/>
      <c r="G874" s="6" t="n"/>
      <c r="H874" s="6" t="n"/>
    </row>
    <row r="875" ht="15.75" customHeight="1" s="1411">
      <c r="A875" s="6" t="n"/>
      <c r="B875" s="6" t="n"/>
      <c r="C875" s="6" t="n"/>
      <c r="D875" s="6" t="n"/>
      <c r="E875" s="6" t="n"/>
      <c r="F875" s="6" t="n"/>
      <c r="G875" s="6" t="n"/>
      <c r="H875" s="6" t="n"/>
    </row>
    <row r="876" ht="15.75" customHeight="1" s="1411">
      <c r="A876" s="6" t="n"/>
      <c r="B876" s="6" t="n"/>
      <c r="C876" s="6" t="n"/>
      <c r="D876" s="6" t="n"/>
      <c r="E876" s="6" t="n"/>
      <c r="F876" s="6" t="n"/>
      <c r="G876" s="6" t="n"/>
      <c r="H876" s="6" t="n"/>
    </row>
    <row r="877" ht="15.75" customHeight="1" s="1411">
      <c r="A877" s="6" t="n"/>
      <c r="B877" s="6" t="n"/>
      <c r="C877" s="6" t="n"/>
      <c r="D877" s="6" t="n"/>
      <c r="E877" s="6" t="n"/>
      <c r="F877" s="6" t="n"/>
      <c r="G877" s="6" t="n"/>
      <c r="H877" s="6" t="n"/>
    </row>
    <row r="878" ht="15.75" customHeight="1" s="1411">
      <c r="A878" s="6" t="n"/>
      <c r="B878" s="6" t="n"/>
      <c r="C878" s="6" t="n"/>
      <c r="D878" s="6" t="n"/>
      <c r="E878" s="6" t="n"/>
      <c r="F878" s="6" t="n"/>
      <c r="G878" s="6" t="n"/>
      <c r="H878" s="6" t="n"/>
    </row>
    <row r="879" ht="15.75" customHeight="1" s="1411">
      <c r="A879" s="6" t="n"/>
      <c r="B879" s="6" t="n"/>
      <c r="C879" s="6" t="n"/>
      <c r="D879" s="6" t="n"/>
      <c r="E879" s="6" t="n"/>
      <c r="F879" s="6" t="n"/>
      <c r="G879" s="6" t="n"/>
      <c r="H879" s="6" t="n"/>
    </row>
    <row r="880" ht="15.75" customHeight="1" s="1411">
      <c r="A880" s="6" t="n"/>
      <c r="B880" s="6" t="n"/>
      <c r="C880" s="6" t="n"/>
      <c r="D880" s="6" t="n"/>
      <c r="E880" s="6" t="n"/>
      <c r="F880" s="6" t="n"/>
      <c r="G880" s="6" t="n"/>
      <c r="H880" s="6" t="n"/>
    </row>
    <row r="881" ht="15.75" customHeight="1" s="1411">
      <c r="A881" s="6" t="n"/>
      <c r="B881" s="6" t="n"/>
      <c r="C881" s="6" t="n"/>
      <c r="D881" s="6" t="n"/>
      <c r="E881" s="6" t="n"/>
      <c r="F881" s="6" t="n"/>
      <c r="G881" s="6" t="n"/>
      <c r="H881" s="6" t="n"/>
    </row>
    <row r="882" ht="15.75" customHeight="1" s="1411">
      <c r="A882" s="6" t="n"/>
      <c r="B882" s="6" t="n"/>
      <c r="C882" s="6" t="n"/>
      <c r="D882" s="6" t="n"/>
      <c r="E882" s="6" t="n"/>
      <c r="F882" s="6" t="n"/>
      <c r="G882" s="6" t="n"/>
      <c r="H882" s="6" t="n"/>
    </row>
    <row r="883" ht="15.75" customHeight="1" s="1411">
      <c r="A883" s="6" t="n"/>
      <c r="B883" s="6" t="n"/>
      <c r="C883" s="6" t="n"/>
      <c r="D883" s="6" t="n"/>
      <c r="E883" s="6" t="n"/>
      <c r="F883" s="6" t="n"/>
      <c r="G883" s="6" t="n"/>
      <c r="H883" s="6" t="n"/>
    </row>
    <row r="884" ht="15.75" customHeight="1" s="1411">
      <c r="A884" s="6" t="n"/>
      <c r="B884" s="6" t="n"/>
      <c r="C884" s="6" t="n"/>
      <c r="D884" s="6" t="n"/>
      <c r="E884" s="6" t="n"/>
      <c r="F884" s="6" t="n"/>
      <c r="G884" s="6" t="n"/>
      <c r="H884" s="6" t="n"/>
    </row>
    <row r="885" ht="15.75" customHeight="1" s="1411">
      <c r="A885" s="6" t="n"/>
      <c r="B885" s="6" t="n"/>
      <c r="C885" s="6" t="n"/>
      <c r="D885" s="6" t="n"/>
      <c r="E885" s="6" t="n"/>
      <c r="F885" s="6" t="n"/>
      <c r="G885" s="6" t="n"/>
      <c r="H885" s="6" t="n"/>
    </row>
    <row r="886" ht="15.75" customHeight="1" s="1411">
      <c r="A886" s="6" t="n"/>
      <c r="B886" s="6" t="n"/>
      <c r="C886" s="6" t="n"/>
      <c r="D886" s="6" t="n"/>
      <c r="E886" s="6" t="n"/>
      <c r="F886" s="6" t="n"/>
      <c r="G886" s="6" t="n"/>
      <c r="H886" s="6" t="n"/>
    </row>
    <row r="887" ht="15.75" customHeight="1" s="1411">
      <c r="A887" s="6" t="n"/>
      <c r="B887" s="6" t="n"/>
      <c r="C887" s="6" t="n"/>
      <c r="D887" s="6" t="n"/>
      <c r="E887" s="6" t="n"/>
      <c r="F887" s="6" t="n"/>
      <c r="G887" s="6" t="n"/>
      <c r="H887" s="6" t="n"/>
    </row>
    <row r="888" ht="15.75" customHeight="1" s="1411">
      <c r="A888" s="6" t="n"/>
      <c r="B888" s="6" t="n"/>
      <c r="C888" s="6" t="n"/>
      <c r="D888" s="6" t="n"/>
      <c r="E888" s="6" t="n"/>
      <c r="F888" s="6" t="n"/>
      <c r="G888" s="6" t="n"/>
      <c r="H888" s="6" t="n"/>
    </row>
    <row r="889" ht="15.75" customHeight="1" s="1411">
      <c r="A889" s="6" t="n"/>
      <c r="B889" s="6" t="n"/>
      <c r="C889" s="6" t="n"/>
      <c r="D889" s="6" t="n"/>
      <c r="E889" s="6" t="n"/>
      <c r="F889" s="6" t="n"/>
      <c r="G889" s="6" t="n"/>
      <c r="H889" s="6" t="n"/>
    </row>
    <row r="890" ht="15.75" customHeight="1" s="1411">
      <c r="A890" s="6" t="n"/>
      <c r="B890" s="6" t="n"/>
      <c r="C890" s="6" t="n"/>
      <c r="D890" s="6" t="n"/>
      <c r="E890" s="6" t="n"/>
      <c r="F890" s="6" t="n"/>
      <c r="G890" s="6" t="n"/>
      <c r="H890" s="6" t="n"/>
    </row>
    <row r="891" ht="15.75" customHeight="1" s="1411">
      <c r="A891" s="6" t="n"/>
      <c r="B891" s="6" t="n"/>
      <c r="C891" s="6" t="n"/>
      <c r="D891" s="6" t="n"/>
      <c r="E891" s="6" t="n"/>
      <c r="F891" s="6" t="n"/>
      <c r="G891" s="6" t="n"/>
      <c r="H891" s="6" t="n"/>
    </row>
    <row r="892" ht="15.75" customHeight="1" s="1411">
      <c r="A892" s="6" t="n"/>
      <c r="B892" s="6" t="n"/>
      <c r="C892" s="6" t="n"/>
      <c r="D892" s="6" t="n"/>
      <c r="E892" s="6" t="n"/>
      <c r="F892" s="6" t="n"/>
      <c r="G892" s="6" t="n"/>
      <c r="H892" s="6" t="n"/>
    </row>
    <row r="893" ht="15.75" customHeight="1" s="1411">
      <c r="A893" s="6" t="n"/>
      <c r="B893" s="6" t="n"/>
      <c r="C893" s="6" t="n"/>
      <c r="D893" s="6" t="n"/>
      <c r="E893" s="6" t="n"/>
      <c r="F893" s="6" t="n"/>
      <c r="G893" s="6" t="n"/>
      <c r="H893" s="6" t="n"/>
    </row>
    <row r="894" ht="15.75" customHeight="1" s="1411">
      <c r="A894" s="6" t="n"/>
      <c r="B894" s="6" t="n"/>
      <c r="C894" s="6" t="n"/>
      <c r="D894" s="6" t="n"/>
      <c r="E894" s="6" t="n"/>
      <c r="F894" s="6" t="n"/>
      <c r="G894" s="6" t="n"/>
      <c r="H894" s="6" t="n"/>
    </row>
    <row r="895" ht="15.75" customHeight="1" s="1411">
      <c r="A895" s="6" t="n"/>
      <c r="B895" s="6" t="n"/>
      <c r="C895" s="6" t="n"/>
      <c r="D895" s="6" t="n"/>
      <c r="E895" s="6" t="n"/>
      <c r="F895" s="6" t="n"/>
      <c r="G895" s="6" t="n"/>
      <c r="H895" s="6" t="n"/>
    </row>
    <row r="896" ht="15.75" customHeight="1" s="1411">
      <c r="A896" s="6" t="n"/>
      <c r="B896" s="6" t="n"/>
      <c r="C896" s="6" t="n"/>
      <c r="D896" s="6" t="n"/>
      <c r="E896" s="6" t="n"/>
      <c r="F896" s="6" t="n"/>
      <c r="G896" s="6" t="n"/>
      <c r="H896" s="6" t="n"/>
    </row>
    <row r="897" ht="15.75" customHeight="1" s="1411">
      <c r="A897" s="6" t="n"/>
      <c r="B897" s="6" t="n"/>
      <c r="C897" s="6" t="n"/>
      <c r="D897" s="6" t="n"/>
      <c r="E897" s="6" t="n"/>
      <c r="F897" s="6" t="n"/>
      <c r="G897" s="6" t="n"/>
      <c r="H897" s="6" t="n"/>
    </row>
    <row r="898" ht="15.75" customHeight="1" s="1411">
      <c r="A898" s="6" t="n"/>
      <c r="B898" s="6" t="n"/>
      <c r="C898" s="6" t="n"/>
      <c r="D898" s="6" t="n"/>
      <c r="E898" s="6" t="n"/>
      <c r="F898" s="6" t="n"/>
      <c r="G898" s="6" t="n"/>
      <c r="H898" s="6" t="n"/>
    </row>
    <row r="899" ht="15.75" customHeight="1" s="1411">
      <c r="A899" s="6" t="n"/>
      <c r="B899" s="6" t="n"/>
      <c r="C899" s="6" t="n"/>
      <c r="D899" s="6" t="n"/>
      <c r="E899" s="6" t="n"/>
      <c r="F899" s="6" t="n"/>
      <c r="G899" s="6" t="n"/>
      <c r="H899" s="6" t="n"/>
    </row>
    <row r="900" ht="15.75" customHeight="1" s="1411">
      <c r="A900" s="6" t="n"/>
      <c r="B900" s="6" t="n"/>
      <c r="C900" s="6" t="n"/>
      <c r="D900" s="6" t="n"/>
      <c r="E900" s="6" t="n"/>
      <c r="F900" s="6" t="n"/>
      <c r="G900" s="6" t="n"/>
      <c r="H900" s="6" t="n"/>
    </row>
    <row r="901" ht="15.75" customHeight="1" s="1411">
      <c r="A901" s="6" t="n"/>
      <c r="B901" s="6" t="n"/>
      <c r="C901" s="6" t="n"/>
      <c r="D901" s="6" t="n"/>
      <c r="E901" s="6" t="n"/>
      <c r="F901" s="6" t="n"/>
      <c r="G901" s="6" t="n"/>
      <c r="H901" s="6" t="n"/>
    </row>
    <row r="902" ht="15.75" customHeight="1" s="1411">
      <c r="A902" s="6" t="n"/>
      <c r="B902" s="6" t="n"/>
      <c r="C902" s="6" t="n"/>
      <c r="D902" s="6" t="n"/>
      <c r="E902" s="6" t="n"/>
      <c r="F902" s="6" t="n"/>
      <c r="G902" s="6" t="n"/>
      <c r="H902" s="6" t="n"/>
    </row>
    <row r="903" ht="15.75" customHeight="1" s="1411">
      <c r="A903" s="6" t="n"/>
      <c r="B903" s="6" t="n"/>
      <c r="C903" s="6" t="n"/>
      <c r="D903" s="6" t="n"/>
      <c r="E903" s="6" t="n"/>
      <c r="F903" s="6" t="n"/>
      <c r="G903" s="6" t="n"/>
      <c r="H903" s="6" t="n"/>
    </row>
    <row r="904" ht="15.75" customHeight="1" s="1411">
      <c r="A904" s="6" t="n"/>
      <c r="B904" s="6" t="n"/>
      <c r="C904" s="6" t="n"/>
      <c r="D904" s="6" t="n"/>
      <c r="E904" s="6" t="n"/>
      <c r="F904" s="6" t="n"/>
      <c r="G904" s="6" t="n"/>
      <c r="H904" s="6" t="n"/>
    </row>
    <row r="905" ht="15.75" customHeight="1" s="1411">
      <c r="A905" s="6" t="n"/>
      <c r="B905" s="6" t="n"/>
      <c r="C905" s="6" t="n"/>
      <c r="D905" s="6" t="n"/>
      <c r="E905" s="6" t="n"/>
      <c r="F905" s="6" t="n"/>
      <c r="G905" s="6" t="n"/>
      <c r="H905" s="6" t="n"/>
    </row>
    <row r="906" ht="15.75" customHeight="1" s="1411">
      <c r="A906" s="6" t="n"/>
      <c r="B906" s="6" t="n"/>
      <c r="C906" s="6" t="n"/>
      <c r="D906" s="6" t="n"/>
      <c r="E906" s="6" t="n"/>
      <c r="F906" s="6" t="n"/>
      <c r="G906" s="6" t="n"/>
      <c r="H906" s="6" t="n"/>
    </row>
    <row r="907" ht="15.75" customHeight="1" s="1411">
      <c r="A907" s="6" t="n"/>
      <c r="B907" s="6" t="n"/>
      <c r="C907" s="6" t="n"/>
      <c r="D907" s="6" t="n"/>
      <c r="E907" s="6" t="n"/>
      <c r="F907" s="6" t="n"/>
      <c r="G907" s="6" t="n"/>
      <c r="H907" s="6" t="n"/>
    </row>
    <row r="908" ht="15.75" customHeight="1" s="1411">
      <c r="A908" s="6" t="n"/>
      <c r="B908" s="6" t="n"/>
      <c r="C908" s="6" t="n"/>
      <c r="D908" s="6" t="n"/>
      <c r="E908" s="6" t="n"/>
      <c r="F908" s="6" t="n"/>
      <c r="G908" s="6" t="n"/>
      <c r="H908" s="6" t="n"/>
    </row>
    <row r="909" ht="15.75" customHeight="1" s="1411">
      <c r="A909" s="6" t="n"/>
      <c r="B909" s="6" t="n"/>
      <c r="C909" s="6" t="n"/>
      <c r="D909" s="6" t="n"/>
      <c r="E909" s="6" t="n"/>
      <c r="F909" s="6" t="n"/>
      <c r="G909" s="6" t="n"/>
      <c r="H909" s="6" t="n"/>
    </row>
    <row r="910" ht="15.75" customHeight="1" s="1411">
      <c r="A910" s="6" t="n"/>
      <c r="B910" s="6" t="n"/>
      <c r="C910" s="6" t="n"/>
      <c r="D910" s="6" t="n"/>
      <c r="E910" s="6" t="n"/>
      <c r="F910" s="6" t="n"/>
      <c r="G910" s="6" t="n"/>
      <c r="H910" s="6" t="n"/>
    </row>
    <row r="911" ht="15.75" customHeight="1" s="1411">
      <c r="A911" s="6" t="n"/>
      <c r="B911" s="6" t="n"/>
      <c r="C911" s="6" t="n"/>
      <c r="D911" s="6" t="n"/>
      <c r="E911" s="6" t="n"/>
      <c r="F911" s="6" t="n"/>
      <c r="G911" s="6" t="n"/>
      <c r="H911" s="6" t="n"/>
    </row>
    <row r="912" ht="15.75" customHeight="1" s="1411">
      <c r="A912" s="6" t="n"/>
      <c r="B912" s="6" t="n"/>
      <c r="C912" s="6" t="n"/>
      <c r="D912" s="6" t="n"/>
      <c r="E912" s="6" t="n"/>
      <c r="F912" s="6" t="n"/>
      <c r="G912" s="6" t="n"/>
      <c r="H912" s="6" t="n"/>
    </row>
    <row r="913" ht="15.75" customHeight="1" s="1411">
      <c r="A913" s="6" t="n"/>
      <c r="B913" s="6" t="n"/>
      <c r="C913" s="6" t="n"/>
      <c r="D913" s="6" t="n"/>
      <c r="E913" s="6" t="n"/>
      <c r="F913" s="6" t="n"/>
      <c r="G913" s="6" t="n"/>
      <c r="H913" s="6" t="n"/>
    </row>
    <row r="914" ht="15.75" customHeight="1" s="1411">
      <c r="A914" s="6" t="n"/>
      <c r="B914" s="6" t="n"/>
      <c r="C914" s="6" t="n"/>
      <c r="D914" s="6" t="n"/>
      <c r="E914" s="6" t="n"/>
      <c r="F914" s="6" t="n"/>
      <c r="G914" s="6" t="n"/>
      <c r="H914" s="6" t="n"/>
    </row>
    <row r="915" ht="15.75" customHeight="1" s="1411">
      <c r="A915" s="6" t="n"/>
      <c r="B915" s="6" t="n"/>
      <c r="C915" s="6" t="n"/>
      <c r="D915" s="6" t="n"/>
      <c r="E915" s="6" t="n"/>
      <c r="F915" s="6" t="n"/>
      <c r="G915" s="6" t="n"/>
      <c r="H915" s="6" t="n"/>
    </row>
    <row r="916" ht="15.75" customHeight="1" s="1411">
      <c r="A916" s="6" t="n"/>
      <c r="B916" s="6" t="n"/>
      <c r="C916" s="6" t="n"/>
      <c r="D916" s="6" t="n"/>
      <c r="E916" s="6" t="n"/>
      <c r="F916" s="6" t="n"/>
      <c r="G916" s="6" t="n"/>
      <c r="H916" s="6" t="n"/>
    </row>
    <row r="917" ht="15.75" customHeight="1" s="1411">
      <c r="A917" s="6" t="n"/>
      <c r="B917" s="6" t="n"/>
      <c r="C917" s="6" t="n"/>
      <c r="D917" s="6" t="n"/>
      <c r="E917" s="6" t="n"/>
      <c r="F917" s="6" t="n"/>
      <c r="G917" s="6" t="n"/>
      <c r="H917" s="6" t="n"/>
    </row>
    <row r="918" ht="15.75" customHeight="1" s="1411">
      <c r="A918" s="6" t="n"/>
      <c r="B918" s="6" t="n"/>
      <c r="C918" s="6" t="n"/>
      <c r="D918" s="6" t="n"/>
      <c r="E918" s="6" t="n"/>
      <c r="F918" s="6" t="n"/>
      <c r="G918" s="6" t="n"/>
      <c r="H918" s="6" t="n"/>
    </row>
    <row r="919" ht="15.75" customHeight="1" s="1411">
      <c r="A919" s="6" t="n"/>
      <c r="B919" s="6" t="n"/>
      <c r="C919" s="6" t="n"/>
      <c r="D919" s="6" t="n"/>
      <c r="E919" s="6" t="n"/>
      <c r="F919" s="6" t="n"/>
      <c r="G919" s="6" t="n"/>
      <c r="H919" s="6" t="n"/>
    </row>
    <row r="920" ht="15.75" customHeight="1" s="1411">
      <c r="A920" s="6" t="n"/>
      <c r="B920" s="6" t="n"/>
      <c r="C920" s="6" t="n"/>
      <c r="D920" s="6" t="n"/>
      <c r="E920" s="6" t="n"/>
      <c r="F920" s="6" t="n"/>
      <c r="G920" s="6" t="n"/>
      <c r="H920" s="6" t="n"/>
    </row>
    <row r="921" ht="15.75" customHeight="1" s="1411">
      <c r="A921" s="6" t="n"/>
      <c r="B921" s="6" t="n"/>
      <c r="C921" s="6" t="n"/>
      <c r="D921" s="6" t="n"/>
      <c r="E921" s="6" t="n"/>
      <c r="F921" s="6" t="n"/>
      <c r="G921" s="6" t="n"/>
      <c r="H921" s="6" t="n"/>
    </row>
    <row r="922" ht="15.75" customHeight="1" s="1411">
      <c r="A922" s="6" t="n"/>
      <c r="B922" s="6" t="n"/>
      <c r="C922" s="6" t="n"/>
      <c r="D922" s="6" t="n"/>
      <c r="E922" s="6" t="n"/>
      <c r="F922" s="6" t="n"/>
      <c r="G922" s="6" t="n"/>
      <c r="H922" s="6" t="n"/>
    </row>
    <row r="923" ht="15.75" customHeight="1" s="1411">
      <c r="A923" s="6" t="n"/>
      <c r="B923" s="6" t="n"/>
      <c r="C923" s="6" t="n"/>
      <c r="D923" s="6" t="n"/>
      <c r="E923" s="6" t="n"/>
      <c r="F923" s="6" t="n"/>
      <c r="G923" s="6" t="n"/>
      <c r="H923" s="6" t="n"/>
    </row>
    <row r="924" ht="15.75" customHeight="1" s="1411">
      <c r="A924" s="6" t="n"/>
      <c r="B924" s="6" t="n"/>
      <c r="C924" s="6" t="n"/>
      <c r="D924" s="6" t="n"/>
      <c r="E924" s="6" t="n"/>
      <c r="F924" s="6" t="n"/>
      <c r="G924" s="6" t="n"/>
      <c r="H924" s="6" t="n"/>
    </row>
    <row r="925" ht="15.75" customHeight="1" s="1411">
      <c r="A925" s="6" t="n"/>
      <c r="B925" s="6" t="n"/>
      <c r="C925" s="6" t="n"/>
      <c r="D925" s="6" t="n"/>
      <c r="E925" s="6" t="n"/>
      <c r="F925" s="6" t="n"/>
      <c r="G925" s="6" t="n"/>
      <c r="H925" s="6" t="n"/>
    </row>
    <row r="926" ht="15.75" customHeight="1" s="1411">
      <c r="A926" s="6" t="n"/>
      <c r="B926" s="6" t="n"/>
      <c r="C926" s="6" t="n"/>
      <c r="D926" s="6" t="n"/>
      <c r="E926" s="6" t="n"/>
      <c r="F926" s="6" t="n"/>
      <c r="G926" s="6" t="n"/>
      <c r="H926" s="6" t="n"/>
    </row>
    <row r="927" ht="15.75" customHeight="1" s="1411">
      <c r="A927" s="6" t="n"/>
      <c r="B927" s="6" t="n"/>
      <c r="C927" s="6" t="n"/>
      <c r="D927" s="6" t="n"/>
      <c r="E927" s="6" t="n"/>
      <c r="F927" s="6" t="n"/>
      <c r="G927" s="6" t="n"/>
      <c r="H927" s="6" t="n"/>
    </row>
    <row r="928" ht="15.75" customHeight="1" s="1411">
      <c r="A928" s="6" t="n"/>
      <c r="B928" s="6" t="n"/>
      <c r="C928" s="6" t="n"/>
      <c r="D928" s="6" t="n"/>
      <c r="E928" s="6" t="n"/>
      <c r="F928" s="6" t="n"/>
      <c r="G928" s="6" t="n"/>
      <c r="H928" s="6" t="n"/>
    </row>
    <row r="929" ht="15.75" customHeight="1" s="1411">
      <c r="A929" s="6" t="n"/>
      <c r="B929" s="6" t="n"/>
      <c r="C929" s="6" t="n"/>
      <c r="D929" s="6" t="n"/>
      <c r="E929" s="6" t="n"/>
      <c r="F929" s="6" t="n"/>
      <c r="G929" s="6" t="n"/>
      <c r="H929" s="6" t="n"/>
    </row>
    <row r="930" ht="15.75" customHeight="1" s="1411">
      <c r="A930" s="6" t="n"/>
      <c r="B930" s="6" t="n"/>
      <c r="C930" s="6" t="n"/>
      <c r="D930" s="6" t="n"/>
      <c r="E930" s="6" t="n"/>
      <c r="F930" s="6" t="n"/>
      <c r="G930" s="6" t="n"/>
      <c r="H930" s="6" t="n"/>
    </row>
    <row r="931" ht="15.75" customHeight="1" s="1411">
      <c r="A931" s="6" t="n"/>
      <c r="B931" s="6" t="n"/>
      <c r="C931" s="6" t="n"/>
      <c r="D931" s="6" t="n"/>
      <c r="E931" s="6" t="n"/>
      <c r="F931" s="6" t="n"/>
      <c r="G931" s="6" t="n"/>
      <c r="H931" s="6" t="n"/>
    </row>
    <row r="932" ht="15.75" customHeight="1" s="1411">
      <c r="A932" s="6" t="n"/>
      <c r="B932" s="6" t="n"/>
      <c r="C932" s="6" t="n"/>
      <c r="D932" s="6" t="n"/>
      <c r="E932" s="6" t="n"/>
      <c r="F932" s="6" t="n"/>
      <c r="G932" s="6" t="n"/>
      <c r="H932" s="6" t="n"/>
    </row>
    <row r="933" ht="15.75" customHeight="1" s="1411">
      <c r="A933" s="6" t="n"/>
      <c r="B933" s="6" t="n"/>
      <c r="C933" s="6" t="n"/>
      <c r="D933" s="6" t="n"/>
      <c r="E933" s="6" t="n"/>
      <c r="F933" s="6" t="n"/>
      <c r="G933" s="6" t="n"/>
      <c r="H933" s="6" t="n"/>
    </row>
    <row r="934" ht="15.75" customHeight="1" s="1411">
      <c r="A934" s="6" t="n"/>
      <c r="B934" s="6" t="n"/>
      <c r="C934" s="6" t="n"/>
      <c r="D934" s="6" t="n"/>
      <c r="E934" s="6" t="n"/>
      <c r="F934" s="6" t="n"/>
      <c r="G934" s="6" t="n"/>
      <c r="H934" s="6" t="n"/>
    </row>
    <row r="935" ht="15.75" customHeight="1" s="1411">
      <c r="A935" s="6" t="n"/>
      <c r="B935" s="6" t="n"/>
      <c r="C935" s="6" t="n"/>
      <c r="D935" s="6" t="n"/>
      <c r="E935" s="6" t="n"/>
      <c r="F935" s="6" t="n"/>
      <c r="G935" s="6" t="n"/>
      <c r="H935" s="6" t="n"/>
    </row>
    <row r="936" ht="15.75" customHeight="1" s="1411">
      <c r="A936" s="6" t="n"/>
      <c r="B936" s="6" t="n"/>
      <c r="C936" s="6" t="n"/>
      <c r="D936" s="6" t="n"/>
      <c r="E936" s="6" t="n"/>
      <c r="F936" s="6" t="n"/>
      <c r="G936" s="6" t="n"/>
      <c r="H936" s="6" t="n"/>
    </row>
    <row r="937" ht="15.75" customHeight="1" s="1411">
      <c r="A937" s="6" t="n"/>
      <c r="B937" s="6" t="n"/>
      <c r="C937" s="6" t="n"/>
      <c r="D937" s="6" t="n"/>
      <c r="E937" s="6" t="n"/>
      <c r="F937" s="6" t="n"/>
      <c r="G937" s="6" t="n"/>
      <c r="H937" s="6" t="n"/>
    </row>
    <row r="938" ht="15.75" customHeight="1" s="1411">
      <c r="A938" s="6" t="n"/>
      <c r="B938" s="6" t="n"/>
      <c r="C938" s="6" t="n"/>
      <c r="D938" s="6" t="n"/>
      <c r="E938" s="6" t="n"/>
      <c r="F938" s="6" t="n"/>
      <c r="G938" s="6" t="n"/>
      <c r="H938" s="6" t="n"/>
    </row>
    <row r="939" ht="15.75" customHeight="1" s="1411">
      <c r="A939" s="6" t="n"/>
      <c r="B939" s="6" t="n"/>
      <c r="C939" s="6" t="n"/>
      <c r="D939" s="6" t="n"/>
      <c r="E939" s="6" t="n"/>
      <c r="F939" s="6" t="n"/>
      <c r="G939" s="6" t="n"/>
      <c r="H939" s="6" t="n"/>
    </row>
    <row r="940" ht="15.75" customHeight="1" s="1411">
      <c r="A940" s="6" t="n"/>
      <c r="B940" s="6" t="n"/>
      <c r="C940" s="6" t="n"/>
      <c r="D940" s="6" t="n"/>
      <c r="E940" s="6" t="n"/>
      <c r="F940" s="6" t="n"/>
      <c r="G940" s="6" t="n"/>
      <c r="H940" s="6" t="n"/>
    </row>
    <row r="941" ht="15.75" customHeight="1" s="1411">
      <c r="A941" s="6" t="n"/>
      <c r="B941" s="6" t="n"/>
      <c r="C941" s="6" t="n"/>
      <c r="D941" s="6" t="n"/>
      <c r="E941" s="6" t="n"/>
      <c r="F941" s="6" t="n"/>
      <c r="G941" s="6" t="n"/>
      <c r="H941" s="6" t="n"/>
    </row>
    <row r="942" ht="15.75" customHeight="1" s="1411">
      <c r="A942" s="6" t="n"/>
      <c r="B942" s="6" t="n"/>
      <c r="C942" s="6" t="n"/>
      <c r="D942" s="6" t="n"/>
      <c r="E942" s="6" t="n"/>
      <c r="F942" s="6" t="n"/>
      <c r="G942" s="6" t="n"/>
      <c r="H942" s="6" t="n"/>
    </row>
    <row r="943" ht="15.75" customHeight="1" s="1411">
      <c r="A943" s="6" t="n"/>
      <c r="B943" s="6" t="n"/>
      <c r="C943" s="6" t="n"/>
      <c r="D943" s="6" t="n"/>
      <c r="E943" s="6" t="n"/>
      <c r="F943" s="6" t="n"/>
      <c r="G943" s="6" t="n"/>
      <c r="H943" s="6" t="n"/>
    </row>
    <row r="944" ht="15.75" customHeight="1" s="1411">
      <c r="A944" s="6" t="n"/>
      <c r="B944" s="6" t="n"/>
      <c r="C944" s="6" t="n"/>
      <c r="D944" s="6" t="n"/>
      <c r="E944" s="6" t="n"/>
      <c r="F944" s="6" t="n"/>
      <c r="G944" s="6" t="n"/>
      <c r="H944" s="6" t="n"/>
    </row>
    <row r="945" ht="15.75" customHeight="1" s="1411">
      <c r="A945" s="6" t="n"/>
      <c r="B945" s="6" t="n"/>
      <c r="C945" s="6" t="n"/>
      <c r="D945" s="6" t="n"/>
      <c r="E945" s="6" t="n"/>
      <c r="F945" s="6" t="n"/>
      <c r="G945" s="6" t="n"/>
      <c r="H945" s="6" t="n"/>
    </row>
    <row r="946" ht="15.75" customHeight="1" s="1411">
      <c r="A946" s="6" t="n"/>
      <c r="B946" s="6" t="n"/>
      <c r="C946" s="6" t="n"/>
      <c r="D946" s="6" t="n"/>
      <c r="E946" s="6" t="n"/>
      <c r="F946" s="6" t="n"/>
      <c r="G946" s="6" t="n"/>
      <c r="H946" s="6" t="n"/>
    </row>
    <row r="947" ht="15.75" customHeight="1" s="1411">
      <c r="A947" s="6" t="n"/>
      <c r="B947" s="6" t="n"/>
      <c r="C947" s="6" t="n"/>
      <c r="D947" s="6" t="n"/>
      <c r="E947" s="6" t="n"/>
      <c r="F947" s="6" t="n"/>
      <c r="G947" s="6" t="n"/>
      <c r="H947" s="6" t="n"/>
    </row>
    <row r="948" ht="15.75" customHeight="1" s="1411">
      <c r="A948" s="6" t="n"/>
      <c r="B948" s="6" t="n"/>
      <c r="C948" s="6" t="n"/>
      <c r="D948" s="6" t="n"/>
      <c r="E948" s="6" t="n"/>
      <c r="F948" s="6" t="n"/>
      <c r="G948" s="6" t="n"/>
      <c r="H948" s="6" t="n"/>
    </row>
    <row r="949" ht="15.75" customHeight="1" s="1411">
      <c r="A949" s="6" t="n"/>
      <c r="B949" s="6" t="n"/>
      <c r="C949" s="6" t="n"/>
      <c r="D949" s="6" t="n"/>
      <c r="E949" s="6" t="n"/>
      <c r="F949" s="6" t="n"/>
      <c r="G949" s="6" t="n"/>
      <c r="H949" s="6" t="n"/>
    </row>
    <row r="950" ht="15.75" customHeight="1" s="1411">
      <c r="A950" s="6" t="n"/>
      <c r="B950" s="6" t="n"/>
      <c r="C950" s="6" t="n"/>
      <c r="D950" s="6" t="n"/>
      <c r="E950" s="6" t="n"/>
      <c r="F950" s="6" t="n"/>
      <c r="G950" s="6" t="n"/>
      <c r="H950" s="6" t="n"/>
    </row>
    <row r="951" ht="15.75" customHeight="1" s="1411">
      <c r="A951" s="6" t="n"/>
      <c r="B951" s="6" t="n"/>
      <c r="C951" s="6" t="n"/>
      <c r="D951" s="6" t="n"/>
      <c r="E951" s="6" t="n"/>
      <c r="F951" s="6" t="n"/>
      <c r="G951" s="6" t="n"/>
      <c r="H951" s="6" t="n"/>
    </row>
    <row r="952" ht="15.75" customHeight="1" s="1411">
      <c r="A952" s="6" t="n"/>
      <c r="B952" s="6" t="n"/>
      <c r="C952" s="6" t="n"/>
      <c r="D952" s="6" t="n"/>
      <c r="E952" s="6" t="n"/>
      <c r="F952" s="6" t="n"/>
      <c r="G952" s="6" t="n"/>
      <c r="H952" s="6" t="n"/>
    </row>
    <row r="953" ht="15.75" customHeight="1" s="1411">
      <c r="A953" s="6" t="n"/>
      <c r="B953" s="6" t="n"/>
      <c r="C953" s="6" t="n"/>
      <c r="D953" s="6" t="n"/>
      <c r="E953" s="6" t="n"/>
      <c r="F953" s="6" t="n"/>
      <c r="G953" s="6" t="n"/>
      <c r="H953" s="6" t="n"/>
    </row>
    <row r="954" ht="15.75" customHeight="1" s="1411">
      <c r="A954" s="6" t="n"/>
      <c r="B954" s="6" t="n"/>
      <c r="C954" s="6" t="n"/>
      <c r="D954" s="6" t="n"/>
      <c r="E954" s="6" t="n"/>
      <c r="F954" s="6" t="n"/>
      <c r="G954" s="6" t="n"/>
      <c r="H954" s="6" t="n"/>
    </row>
    <row r="955" ht="15.75" customHeight="1" s="1411">
      <c r="A955" s="6" t="n"/>
      <c r="B955" s="6" t="n"/>
      <c r="C955" s="6" t="n"/>
      <c r="D955" s="6" t="n"/>
      <c r="E955" s="6" t="n"/>
      <c r="F955" s="6" t="n"/>
      <c r="G955" s="6" t="n"/>
      <c r="H955" s="6" t="n"/>
    </row>
    <row r="956" ht="15.75" customHeight="1" s="1411">
      <c r="A956" s="6" t="n"/>
      <c r="B956" s="6" t="n"/>
      <c r="C956" s="6" t="n"/>
      <c r="D956" s="6" t="n"/>
      <c r="E956" s="6" t="n"/>
      <c r="F956" s="6" t="n"/>
      <c r="G956" s="6" t="n"/>
      <c r="H956" s="6" t="n"/>
    </row>
    <row r="957" ht="15.75" customHeight="1" s="1411">
      <c r="A957" s="6" t="n"/>
      <c r="B957" s="6" t="n"/>
      <c r="C957" s="6" t="n"/>
      <c r="D957" s="6" t="n"/>
      <c r="E957" s="6" t="n"/>
      <c r="F957" s="6" t="n"/>
      <c r="G957" s="6" t="n"/>
      <c r="H957" s="6" t="n"/>
    </row>
    <row r="958" ht="15.75" customHeight="1" s="1411">
      <c r="A958" s="6" t="n"/>
      <c r="B958" s="6" t="n"/>
      <c r="C958" s="6" t="n"/>
      <c r="D958" s="6" t="n"/>
      <c r="E958" s="6" t="n"/>
      <c r="F958" s="6" t="n"/>
      <c r="G958" s="6" t="n"/>
      <c r="H958" s="6" t="n"/>
    </row>
    <row r="959" ht="15.75" customHeight="1" s="1411">
      <c r="A959" s="6" t="n"/>
      <c r="B959" s="6" t="n"/>
      <c r="C959" s="6" t="n"/>
      <c r="D959" s="6" t="n"/>
      <c r="E959" s="6" t="n"/>
      <c r="F959" s="6" t="n"/>
      <c r="G959" s="6" t="n"/>
      <c r="H959" s="6" t="n"/>
    </row>
    <row r="960" ht="15.75" customHeight="1" s="1411">
      <c r="A960" s="6" t="n"/>
      <c r="B960" s="6" t="n"/>
      <c r="C960" s="6" t="n"/>
      <c r="D960" s="6" t="n"/>
      <c r="E960" s="6" t="n"/>
      <c r="F960" s="6" t="n"/>
      <c r="G960" s="6" t="n"/>
      <c r="H960" s="6" t="n"/>
    </row>
    <row r="961" ht="15.75" customHeight="1" s="1411">
      <c r="A961" s="6" t="n"/>
      <c r="B961" s="6" t="n"/>
      <c r="C961" s="6" t="n"/>
      <c r="D961" s="6" t="n"/>
      <c r="E961" s="6" t="n"/>
      <c r="F961" s="6" t="n"/>
      <c r="G961" s="6" t="n"/>
      <c r="H961" s="6" t="n"/>
    </row>
    <row r="962" ht="15.75" customHeight="1" s="1411">
      <c r="A962" s="6" t="n"/>
      <c r="B962" s="6" t="n"/>
      <c r="C962" s="6" t="n"/>
      <c r="D962" s="6" t="n"/>
      <c r="E962" s="6" t="n"/>
      <c r="F962" s="6" t="n"/>
      <c r="G962" s="6" t="n"/>
      <c r="H962" s="6" t="n"/>
    </row>
    <row r="963" ht="15.75" customHeight="1" s="1411">
      <c r="A963" s="6" t="n"/>
      <c r="B963" s="6" t="n"/>
      <c r="C963" s="6" t="n"/>
      <c r="D963" s="6" t="n"/>
      <c r="E963" s="6" t="n"/>
      <c r="F963" s="6" t="n"/>
      <c r="G963" s="6" t="n"/>
      <c r="H963" s="6" t="n"/>
    </row>
    <row r="964" ht="15.75" customHeight="1" s="1411">
      <c r="A964" s="6" t="n"/>
      <c r="B964" s="6" t="n"/>
      <c r="C964" s="6" t="n"/>
      <c r="D964" s="6" t="n"/>
      <c r="E964" s="6" t="n"/>
      <c r="F964" s="6" t="n"/>
      <c r="G964" s="6" t="n"/>
      <c r="H964" s="6" t="n"/>
    </row>
    <row r="965" ht="15.75" customHeight="1" s="1411">
      <c r="A965" s="6" t="n"/>
      <c r="B965" s="6" t="n"/>
      <c r="C965" s="6" t="n"/>
      <c r="D965" s="6" t="n"/>
      <c r="E965" s="6" t="n"/>
      <c r="F965" s="6" t="n"/>
      <c r="G965" s="6" t="n"/>
      <c r="H965" s="6" t="n"/>
    </row>
    <row r="966" ht="15.75" customHeight="1" s="1411">
      <c r="A966" s="6" t="n"/>
      <c r="B966" s="6" t="n"/>
      <c r="C966" s="6" t="n"/>
      <c r="D966" s="6" t="n"/>
      <c r="E966" s="6" t="n"/>
      <c r="F966" s="6" t="n"/>
      <c r="G966" s="6" t="n"/>
      <c r="H966" s="6" t="n"/>
    </row>
    <row r="967" ht="15.75" customHeight="1" s="1411">
      <c r="A967" s="6" t="n"/>
      <c r="B967" s="6" t="n"/>
      <c r="C967" s="6" t="n"/>
      <c r="D967" s="6" t="n"/>
      <c r="E967" s="6" t="n"/>
      <c r="F967" s="6" t="n"/>
      <c r="G967" s="6" t="n"/>
      <c r="H967" s="6" t="n"/>
    </row>
    <row r="968" ht="15.75" customHeight="1" s="1411">
      <c r="A968" s="6" t="n"/>
      <c r="B968" s="6" t="n"/>
      <c r="C968" s="6" t="n"/>
      <c r="D968" s="6" t="n"/>
      <c r="E968" s="6" t="n"/>
      <c r="F968" s="6" t="n"/>
      <c r="G968" s="6" t="n"/>
      <c r="H968" s="6" t="n"/>
    </row>
    <row r="969" ht="15.75" customHeight="1" s="1411">
      <c r="A969" s="6" t="n"/>
      <c r="B969" s="6" t="n"/>
      <c r="C969" s="6" t="n"/>
      <c r="D969" s="6" t="n"/>
      <c r="E969" s="6" t="n"/>
      <c r="F969" s="6" t="n"/>
      <c r="G969" s="6" t="n"/>
      <c r="H969" s="6" t="n"/>
    </row>
    <row r="970" ht="15.75" customHeight="1" s="1411">
      <c r="A970" s="6" t="n"/>
      <c r="B970" s="6" t="n"/>
      <c r="C970" s="6" t="n"/>
      <c r="D970" s="6" t="n"/>
      <c r="E970" s="6" t="n"/>
      <c r="F970" s="6" t="n"/>
      <c r="G970" s="6" t="n"/>
      <c r="H970" s="6" t="n"/>
    </row>
    <row r="971" ht="15.75" customHeight="1" s="1411">
      <c r="A971" s="6" t="n"/>
      <c r="B971" s="6" t="n"/>
      <c r="C971" s="6" t="n"/>
      <c r="D971" s="6" t="n"/>
      <c r="E971" s="6" t="n"/>
      <c r="F971" s="6" t="n"/>
      <c r="G971" s="6" t="n"/>
      <c r="H971" s="6" t="n"/>
    </row>
    <row r="972" ht="15.75" customHeight="1" s="1411">
      <c r="A972" s="6" t="n"/>
      <c r="B972" s="6" t="n"/>
      <c r="C972" s="6" t="n"/>
      <c r="D972" s="6" t="n"/>
      <c r="E972" s="6" t="n"/>
      <c r="F972" s="6" t="n"/>
      <c r="G972" s="6" t="n"/>
      <c r="H972" s="6" t="n"/>
    </row>
    <row r="973" ht="15.75" customHeight="1" s="1411">
      <c r="A973" s="6" t="n"/>
      <c r="B973" s="6" t="n"/>
      <c r="C973" s="6" t="n"/>
      <c r="D973" s="6" t="n"/>
      <c r="E973" s="6" t="n"/>
      <c r="F973" s="6" t="n"/>
      <c r="G973" s="6" t="n"/>
      <c r="H973" s="6" t="n"/>
    </row>
    <row r="974" ht="15.75" customHeight="1" s="1411">
      <c r="A974" s="6" t="n"/>
      <c r="B974" s="6" t="n"/>
      <c r="C974" s="6" t="n"/>
      <c r="D974" s="6" t="n"/>
      <c r="E974" s="6" t="n"/>
      <c r="F974" s="6" t="n"/>
      <c r="G974" s="6" t="n"/>
      <c r="H974" s="6" t="n"/>
    </row>
    <row r="975" ht="15.75" customHeight="1" s="1411">
      <c r="A975" s="6" t="n"/>
      <c r="B975" s="6" t="n"/>
      <c r="C975" s="6" t="n"/>
      <c r="D975" s="6" t="n"/>
      <c r="E975" s="6" t="n"/>
      <c r="F975" s="6" t="n"/>
      <c r="G975" s="6" t="n"/>
      <c r="H975" s="6" t="n"/>
    </row>
    <row r="976" ht="15.75" customHeight="1" s="1411">
      <c r="A976" s="6" t="n"/>
      <c r="B976" s="6" t="n"/>
      <c r="C976" s="6" t="n"/>
      <c r="D976" s="6" t="n"/>
      <c r="E976" s="6" t="n"/>
      <c r="F976" s="6" t="n"/>
      <c r="G976" s="6" t="n"/>
      <c r="H976" s="6" t="n"/>
    </row>
    <row r="977" ht="15.75" customHeight="1" s="1411">
      <c r="A977" s="6" t="n"/>
      <c r="B977" s="6" t="n"/>
      <c r="C977" s="6" t="n"/>
      <c r="D977" s="6" t="n"/>
      <c r="E977" s="6" t="n"/>
      <c r="F977" s="6" t="n"/>
      <c r="G977" s="6" t="n"/>
      <c r="H977" s="6" t="n"/>
    </row>
    <row r="978" ht="15.75" customHeight="1" s="1411">
      <c r="A978" s="6" t="n"/>
      <c r="B978" s="6" t="n"/>
      <c r="C978" s="6" t="n"/>
      <c r="D978" s="6" t="n"/>
      <c r="E978" s="6" t="n"/>
      <c r="F978" s="6" t="n"/>
      <c r="G978" s="6" t="n"/>
      <c r="H978" s="6" t="n"/>
    </row>
    <row r="979" ht="15.75" customHeight="1" s="1411">
      <c r="A979" s="6" t="n"/>
      <c r="B979" s="6" t="n"/>
      <c r="C979" s="6" t="n"/>
      <c r="D979" s="6" t="n"/>
      <c r="E979" s="6" t="n"/>
      <c r="F979" s="6" t="n"/>
      <c r="G979" s="6" t="n"/>
      <c r="H979" s="6" t="n"/>
    </row>
    <row r="980" ht="15.75" customHeight="1" s="1411">
      <c r="A980" s="6" t="n"/>
      <c r="B980" s="6" t="n"/>
      <c r="C980" s="6" t="n"/>
      <c r="D980" s="6" t="n"/>
      <c r="E980" s="6" t="n"/>
      <c r="F980" s="6" t="n"/>
      <c r="G980" s="6" t="n"/>
      <c r="H980" s="6" t="n"/>
    </row>
    <row r="981" ht="15.75" customHeight="1" s="1411">
      <c r="A981" s="6" t="n"/>
      <c r="B981" s="6" t="n"/>
      <c r="C981" s="6" t="n"/>
      <c r="D981" s="6" t="n"/>
      <c r="E981" s="6" t="n"/>
      <c r="F981" s="6" t="n"/>
      <c r="G981" s="6" t="n"/>
      <c r="H981" s="6" t="n"/>
    </row>
    <row r="982" ht="15.75" customHeight="1" s="1411">
      <c r="A982" s="6" t="n"/>
      <c r="B982" s="6" t="n"/>
      <c r="C982" s="6" t="n"/>
      <c r="D982" s="6" t="n"/>
      <c r="E982" s="6" t="n"/>
      <c r="F982" s="6" t="n"/>
      <c r="G982" s="6" t="n"/>
      <c r="H982" s="6" t="n"/>
    </row>
    <row r="983" ht="15.75" customHeight="1" s="1411">
      <c r="A983" s="6" t="n"/>
      <c r="B983" s="6" t="n"/>
      <c r="C983" s="6" t="n"/>
      <c r="D983" s="6" t="n"/>
      <c r="E983" s="6" t="n"/>
      <c r="F983" s="6" t="n"/>
      <c r="G983" s="6" t="n"/>
      <c r="H983" s="6" t="n"/>
    </row>
    <row r="984" ht="15.75" customHeight="1" s="1411">
      <c r="A984" s="6" t="n"/>
      <c r="B984" s="6" t="n"/>
      <c r="C984" s="6" t="n"/>
      <c r="D984" s="6" t="n"/>
      <c r="E984" s="6" t="n"/>
      <c r="F984" s="6" t="n"/>
      <c r="G984" s="6" t="n"/>
      <c r="H984" s="6" t="n"/>
    </row>
    <row r="985" ht="15.75" customHeight="1" s="1411">
      <c r="A985" s="6" t="n"/>
      <c r="B985" s="6" t="n"/>
      <c r="C985" s="6" t="n"/>
      <c r="D985" s="6" t="n"/>
      <c r="E985" s="6" t="n"/>
      <c r="F985" s="6" t="n"/>
      <c r="G985" s="6" t="n"/>
      <c r="H985" s="6" t="n"/>
    </row>
    <row r="986" ht="15.75" customHeight="1" s="1411">
      <c r="A986" s="6" t="n"/>
      <c r="B986" s="6" t="n"/>
      <c r="C986" s="6" t="n"/>
      <c r="D986" s="6" t="n"/>
      <c r="E986" s="6" t="n"/>
      <c r="F986" s="6" t="n"/>
      <c r="G986" s="6" t="n"/>
      <c r="H986" s="6" t="n"/>
    </row>
    <row r="987" ht="15.75" customHeight="1" s="1411">
      <c r="A987" s="6" t="n"/>
      <c r="B987" s="6" t="n"/>
      <c r="C987" s="6" t="n"/>
      <c r="D987" s="6" t="n"/>
      <c r="E987" s="6" t="n"/>
      <c r="F987" s="6" t="n"/>
      <c r="G987" s="6" t="n"/>
      <c r="H987" s="6" t="n"/>
    </row>
    <row r="988" ht="15.75" customHeight="1" s="1411">
      <c r="A988" s="6" t="n"/>
      <c r="B988" s="6" t="n"/>
      <c r="C988" s="6" t="n"/>
      <c r="D988" s="6" t="n"/>
      <c r="E988" s="6" t="n"/>
      <c r="F988" s="6" t="n"/>
      <c r="G988" s="6" t="n"/>
      <c r="H988" s="6" t="n"/>
    </row>
    <row r="989" ht="15.75" customHeight="1" s="1411">
      <c r="A989" s="6" t="n"/>
      <c r="B989" s="6" t="n"/>
      <c r="C989" s="6" t="n"/>
      <c r="D989" s="6" t="n"/>
      <c r="E989" s="6" t="n"/>
      <c r="F989" s="6" t="n"/>
      <c r="G989" s="6" t="n"/>
      <c r="H989" s="6" t="n"/>
    </row>
    <row r="990" ht="15.75" customHeight="1" s="1411">
      <c r="A990" s="6" t="n"/>
      <c r="B990" s="6" t="n"/>
      <c r="C990" s="6" t="n"/>
      <c r="D990" s="6" t="n"/>
      <c r="E990" s="6" t="n"/>
      <c r="F990" s="6" t="n"/>
      <c r="G990" s="6" t="n"/>
      <c r="H990" s="6" t="n"/>
    </row>
    <row r="991" ht="15.75" customHeight="1" s="1411">
      <c r="A991" s="6" t="n"/>
      <c r="B991" s="6" t="n"/>
      <c r="C991" s="6" t="n"/>
      <c r="D991" s="6" t="n"/>
      <c r="E991" s="6" t="n"/>
      <c r="F991" s="6" t="n"/>
      <c r="G991" s="6" t="n"/>
      <c r="H991" s="6" t="n"/>
    </row>
    <row r="992" ht="15.75" customHeight="1" s="1411">
      <c r="A992" s="6" t="n"/>
      <c r="B992" s="6" t="n"/>
      <c r="C992" s="6" t="n"/>
      <c r="D992" s="6" t="n"/>
      <c r="E992" s="6" t="n"/>
      <c r="F992" s="6" t="n"/>
      <c r="G992" s="6" t="n"/>
      <c r="H992" s="6" t="n"/>
    </row>
    <row r="993" ht="15.75" customHeight="1" s="1411">
      <c r="A993" s="6" t="n"/>
      <c r="B993" s="6" t="n"/>
      <c r="C993" s="6" t="n"/>
      <c r="D993" s="6" t="n"/>
      <c r="E993" s="6" t="n"/>
      <c r="F993" s="6" t="n"/>
      <c r="G993" s="6" t="n"/>
      <c r="H993" s="6" t="n"/>
    </row>
    <row r="994" ht="15.75" customHeight="1" s="1411">
      <c r="A994" s="6" t="n"/>
      <c r="B994" s="6" t="n"/>
      <c r="C994" s="6" t="n"/>
      <c r="D994" s="6" t="n"/>
      <c r="E994" s="6" t="n"/>
      <c r="F994" s="6" t="n"/>
      <c r="G994" s="6" t="n"/>
      <c r="H994" s="6" t="n"/>
    </row>
    <row r="995" ht="15.75" customHeight="1" s="1411">
      <c r="A995" s="6" t="n"/>
      <c r="B995" s="6" t="n"/>
      <c r="C995" s="6" t="n"/>
      <c r="D995" s="6" t="n"/>
      <c r="E995" s="6" t="n"/>
      <c r="F995" s="6" t="n"/>
      <c r="G995" s="6" t="n"/>
      <c r="H995" s="6" t="n"/>
    </row>
    <row r="996" ht="15.75" customHeight="1" s="1411">
      <c r="A996" s="6" t="n"/>
      <c r="B996" s="6" t="n"/>
      <c r="C996" s="6" t="n"/>
      <c r="D996" s="6" t="n"/>
      <c r="E996" s="6" t="n"/>
      <c r="F996" s="6" t="n"/>
      <c r="G996" s="6" t="n"/>
      <c r="H996" s="6" t="n"/>
    </row>
    <row r="997" ht="15.75" customHeight="1" s="1411">
      <c r="A997" s="6" t="n"/>
      <c r="B997" s="6" t="n"/>
      <c r="C997" s="6" t="n"/>
      <c r="D997" s="6" t="n"/>
      <c r="E997" s="6" t="n"/>
      <c r="F997" s="6" t="n"/>
      <c r="G997" s="6" t="n"/>
      <c r="H997" s="6" t="n"/>
    </row>
    <row r="998" ht="15.75" customHeight="1" s="1411">
      <c r="A998" s="6" t="n"/>
      <c r="B998" s="6" t="n"/>
      <c r="C998" s="6" t="n"/>
      <c r="D998" s="6" t="n"/>
      <c r="E998" s="6" t="n"/>
      <c r="F998" s="6" t="n"/>
      <c r="G998" s="6" t="n"/>
      <c r="H998" s="6" t="n"/>
    </row>
    <row r="999" ht="15.75" customHeight="1" s="1411">
      <c r="A999" s="6" t="n"/>
      <c r="B999" s="6" t="n"/>
      <c r="C999" s="6" t="n"/>
      <c r="D999" s="6" t="n"/>
      <c r="E999" s="6" t="n"/>
      <c r="F999" s="6" t="n"/>
      <c r="G999" s="6" t="n"/>
      <c r="H999" s="6" t="n"/>
    </row>
    <row r="1000" ht="15.75" customHeight="1" s="1411">
      <c r="A1000" s="6" t="n"/>
      <c r="B1000" s="6" t="n"/>
      <c r="C1000" s="6" t="n"/>
      <c r="D1000" s="6" t="n"/>
      <c r="E1000" s="6" t="n"/>
      <c r="F1000" s="6" t="n"/>
      <c r="G1000" s="6" t="n"/>
      <c r="H1000" s="6" t="n"/>
    </row>
  </sheetData>
  <mergeCells count="61">
    <mergeCell ref="A25:C25"/>
    <mergeCell ref="C47:H47"/>
    <mergeCell ref="D10:E10"/>
    <mergeCell ref="A15:H15"/>
    <mergeCell ref="C50:H50"/>
    <mergeCell ref="A24:H24"/>
    <mergeCell ref="F35:H35"/>
    <mergeCell ref="F8:H8"/>
    <mergeCell ref="F26:H26"/>
    <mergeCell ref="A27:C27"/>
    <mergeCell ref="A1:H1"/>
    <mergeCell ref="A45:H45"/>
    <mergeCell ref="A12:C12"/>
    <mergeCell ref="A26:C26"/>
    <mergeCell ref="D6:E6"/>
    <mergeCell ref="C46:H46"/>
    <mergeCell ref="F28:H28"/>
    <mergeCell ref="F13:H13"/>
    <mergeCell ref="D11:E11"/>
    <mergeCell ref="F27:H27"/>
    <mergeCell ref="D27:E27"/>
    <mergeCell ref="A8:C8"/>
    <mergeCell ref="D13:E13"/>
    <mergeCell ref="A16:H16"/>
    <mergeCell ref="F30:H30"/>
    <mergeCell ref="C48:H48"/>
    <mergeCell ref="A53:C53"/>
    <mergeCell ref="A35:C35"/>
    <mergeCell ref="A29:C29"/>
    <mergeCell ref="F9:H9"/>
    <mergeCell ref="A10:C10"/>
    <mergeCell ref="A28:C28"/>
    <mergeCell ref="A13:C13"/>
    <mergeCell ref="D7:E7"/>
    <mergeCell ref="A2:H2"/>
    <mergeCell ref="A9:C9"/>
    <mergeCell ref="D28:E28"/>
    <mergeCell ref="A33:H33"/>
    <mergeCell ref="C49:H49"/>
    <mergeCell ref="A30:C30"/>
    <mergeCell ref="A5:H5"/>
    <mergeCell ref="A32:H32"/>
    <mergeCell ref="F29:H29"/>
    <mergeCell ref="D9:E9"/>
    <mergeCell ref="F11:H11"/>
    <mergeCell ref="D12:E12"/>
    <mergeCell ref="F25:H25"/>
    <mergeCell ref="D8:E8"/>
    <mergeCell ref="A4:H4"/>
    <mergeCell ref="F10:H10"/>
    <mergeCell ref="D25:E25"/>
    <mergeCell ref="F6:H6"/>
    <mergeCell ref="D30:E30"/>
    <mergeCell ref="A11:C11"/>
    <mergeCell ref="D29:E29"/>
    <mergeCell ref="A6:C6"/>
    <mergeCell ref="F12:H12"/>
    <mergeCell ref="F7:H7"/>
    <mergeCell ref="A7:C7"/>
    <mergeCell ref="D26:E26"/>
    <mergeCell ref="D35:E35"/>
  </mergeCells>
  <dataValidations count="2">
    <dataValidation sqref="B47" showDropDown="0" showInputMessage="1" showErrorMessage="1" allowBlank="1" prompt="Input Guide - Annual revenue growth rate — enter as decimal" type="decimal">
      <formula1>0.0</formula1>
      <formula2>0.5</formula2>
    </dataValidation>
    <dataValidation sqref="B48" showDropDown="0" showInputMessage="1" showErrorMessage="1" allowBlank="1" prompt="Exit Multiple - EBITDA exit multiple (typically 3-6×)" type="decimal">
      <formula1>1.0</formula1>
      <formula2>10.0</formula2>
    </dataValidation>
  </dataValidation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I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2" customWidth="1" style="1411" min="1" max="1"/>
    <col width="14" customWidth="1" style="1411" min="2" max="9"/>
    <col width="8.710000000000001" customWidth="1" style="1411" min="10" max="26"/>
  </cols>
  <sheetData>
    <row r="1" ht="31.5" customHeight="1" s="1411">
      <c r="A1" s="1575" t="inlineStr">
        <is>
          <t>NO DICE BOROUGH LTD  ·  PROFIT DISTRIBUTION &amp; INVESTOR RETURNS</t>
        </is>
      </c>
      <c r="B1" s="1433" t="n"/>
      <c r="C1" s="1433" t="n"/>
      <c r="D1" s="1433" t="n"/>
      <c r="E1" s="1433" t="n"/>
      <c r="F1" s="1433" t="n"/>
      <c r="G1" s="1433" t="n"/>
      <c r="H1" s="1433" t="n"/>
      <c r="I1" s="1433" t="n"/>
    </row>
    <row r="2" ht="7.5" customHeight="1" s="1411">
      <c r="A2" s="6" t="n"/>
      <c r="H2" s="6" t="n"/>
      <c r="I2" s="6" t="n"/>
    </row>
    <row r="3" ht="21.75" customHeight="1" s="1411">
      <c r="A3" s="1488" t="inlineStr">
        <is>
          <t xml:space="preserve">  📋  WHAT DOES THE INVESTOR RECEIVE?  (Base Case)</t>
        </is>
      </c>
      <c r="B3" s="1489" t="n"/>
      <c r="C3" s="1489" t="n"/>
      <c r="D3" s="1489" t="n"/>
      <c r="E3" s="1489" t="n"/>
      <c r="F3" s="1489" t="n"/>
      <c r="G3" s="1489" t="n"/>
      <c r="H3" s="1489" t="n"/>
      <c r="I3" s="1489" t="n"/>
    </row>
    <row r="4" ht="24" customHeight="1" s="1411">
      <c r="A4" s="483" t="inlineStr">
        <is>
          <t xml:space="preserve">  Investment Amount</t>
        </is>
      </c>
      <c r="G4" s="1576" t="n"/>
      <c r="H4" s="1577" t="n"/>
      <c r="I4" s="1578" t="n"/>
    </row>
    <row r="5" ht="24" customHeight="1" s="1411">
      <c r="A5" s="489" t="inlineStr">
        <is>
          <t xml:space="preserve">  Total Year 1 Return</t>
        </is>
      </c>
      <c r="B5" s="1446" t="n"/>
      <c r="C5" s="1446" t="n"/>
      <c r="D5" s="1446" t="n"/>
      <c r="E5" s="488">
        <f>B40</f>
        <v/>
      </c>
    </row>
    <row r="6" ht="24" customHeight="1" s="1411">
      <c r="A6" s="489" t="inlineStr">
        <is>
          <t xml:space="preserve">  Cash-on-Cash Yr 1</t>
        </is>
      </c>
      <c r="E6" s="490">
        <f>'Investor Returns'!D13</f>
        <v/>
      </c>
      <c r="G6" s="1579" t="n"/>
      <c r="H6" s="1577" t="n"/>
      <c r="I6" s="1577" t="n"/>
    </row>
    <row r="7" ht="24" customHeight="1" s="1411">
      <c r="A7" s="489" t="inlineStr">
        <is>
          <t xml:space="preserve">  Payback Period</t>
        </is>
      </c>
      <c r="E7" s="492">
        <f>ROUND('Investor Returns'!D14,1)</f>
        <v/>
      </c>
      <c r="G7" s="1576" t="n"/>
      <c r="H7" s="1577" t="n"/>
      <c r="I7" s="1578" t="n"/>
    </row>
    <row r="8" ht="7.5" customHeight="1" s="1411">
      <c r="A8" s="6" t="n"/>
      <c r="B8" s="6" t="n"/>
      <c r="C8" s="6" t="n"/>
      <c r="D8" s="6" t="n"/>
      <c r="E8" s="6" t="n"/>
      <c r="F8" s="6" t="n"/>
      <c r="G8" s="6" t="n"/>
      <c r="H8" s="6" t="n"/>
      <c r="I8" s="6" t="n"/>
    </row>
    <row r="9" ht="24" customHeight="1" s="1411">
      <c r="A9" s="493" t="inlineStr">
        <is>
          <t>NO DICE BOROUGH LTD  —  DIVIDEND &amp; DISTRIBUTION MODEL  |  Founder Repayment · Investor Returns · Profit Waterfall</t>
        </is>
      </c>
      <c r="B9" s="99" t="n"/>
      <c r="C9" s="99" t="n"/>
      <c r="D9" s="1433" t="n"/>
      <c r="E9" s="99" t="n"/>
      <c r="F9" s="1433" t="n"/>
      <c r="G9" s="1433" t="n"/>
      <c r="H9" s="6" t="n"/>
      <c r="I9" s="6" t="n"/>
    </row>
    <row r="10" ht="24" customHeight="1" s="1411">
      <c r="A10" s="494" t="inlineStr">
        <is>
          <t>⚠  Yellow cells are editable inputs.  All other cells are formula-driven and live-linked to the model.</t>
        </is>
      </c>
      <c r="B10" s="101" t="n"/>
      <c r="C10" s="101" t="n"/>
      <c r="D10" s="1441" t="n"/>
      <c r="E10" s="101" t="n"/>
      <c r="F10" s="1441" t="n"/>
      <c r="G10" s="1441" t="n"/>
      <c r="H10" s="6" t="n"/>
      <c r="I10" s="6" t="n"/>
    </row>
    <row r="11" ht="18" customHeight="1" s="1411">
      <c r="A11" s="6" t="n"/>
      <c r="B11" s="6" t="n"/>
      <c r="C11" s="6" t="n"/>
      <c r="D11" s="6" t="n"/>
      <c r="E11" s="6" t="n"/>
      <c r="F11" s="6" t="n"/>
      <c r="G11" s="6" t="n"/>
      <c r="H11" s="6" t="n"/>
      <c r="I11" s="6" t="n"/>
    </row>
    <row r="12" ht="24" customHeight="1" s="1411">
      <c r="A12" s="495" t="inlineStr">
        <is>
          <t xml:space="preserve">  ⚙  MODEL INPUTS  —  Edit yellow cells to change assumptions</t>
        </is>
      </c>
      <c r="B12" s="128" t="n"/>
      <c r="C12" s="128" t="n"/>
      <c r="D12" s="1444" t="n"/>
      <c r="E12" s="128" t="n"/>
      <c r="F12" s="1444" t="n"/>
      <c r="G12" s="1444" t="n"/>
      <c r="H12" s="6" t="n"/>
      <c r="I12" s="6" t="n"/>
    </row>
    <row r="13" ht="24" customHeight="1" s="1411">
      <c r="A13" s="496" t="inlineStr">
        <is>
          <t>ANNUAL PROFIT</t>
        </is>
      </c>
      <c r="B13" s="323" t="inlineStr">
        <is>
          <t>Value</t>
        </is>
      </c>
      <c r="C13" s="323" t="inlineStr">
        <is>
          <t>Source / Formula</t>
        </is>
      </c>
      <c r="D13" s="1558" t="n"/>
      <c r="E13" s="1580" t="n"/>
      <c r="F13" s="1441" t="n"/>
      <c r="G13" s="1558" t="n"/>
      <c r="H13" s="6" t="n"/>
      <c r="I13" s="6" t="n"/>
    </row>
    <row r="14" ht="24" customHeight="1" s="1411">
      <c r="A14" s="353" t="inlineStr">
        <is>
          <t>Annual Profit (Base Case — live)</t>
        </is>
      </c>
      <c r="B14" s="497" t="n">
        <v>124000</v>
      </c>
      <c r="C14" s="506" t="n">
        <v>124000</v>
      </c>
      <c r="D14" s="1546" t="n"/>
      <c r="E14" s="564" t="inlineStr">
        <is>
          <t>Hardcoded to £124,000 — presentation's 2026 base case under new cost model (wages +10%, fixed +10%, drinks = 30% of bar, hosting £3,492 fixed, everything else scales).</t>
        </is>
      </c>
      <c r="F14" s="1546" t="n"/>
      <c r="G14" s="1546" t="n"/>
      <c r="H14" s="6" t="n"/>
      <c r="I14" s="6" t="n"/>
    </row>
    <row r="15" ht="24" customHeight="1" s="1411">
      <c r="A15" s="353" t="inlineStr">
        <is>
          <t>Annual Revenue (Base Case — live)</t>
        </is>
      </c>
      <c r="B15" s="497">
        <f>'Base Case Forecast'!N6</f>
        <v/>
      </c>
      <c r="C15" s="506">
        <f>'Base Case Forecast'!N6</f>
        <v/>
      </c>
      <c r="D15" s="1546" t="n"/>
      <c r="E15" s="564" t="inlineStr">
        <is>
          <t>Live-linked to Base Case Forecast N6. Total forecast revenue.</t>
        </is>
      </c>
      <c r="F15" s="1546" t="n"/>
      <c r="G15" s="1546" t="n"/>
      <c r="H15" s="6" t="n"/>
      <c r="I15" s="6" t="n"/>
    </row>
    <row r="16" ht="9.75" customHeight="1" s="1411">
      <c r="A16" s="496" t="inlineStr">
        <is>
          <t>FOUNDER REPAYMENT</t>
        </is>
      </c>
      <c r="B16" s="6" t="n"/>
      <c r="C16" s="6" t="n"/>
      <c r="D16" s="6" t="n"/>
      <c r="E16" s="6" t="n"/>
      <c r="F16" s="6" t="n"/>
      <c r="G16" s="6" t="n"/>
      <c r="H16" s="6" t="n"/>
      <c r="I16" s="6" t="n"/>
    </row>
    <row r="17" ht="25.5" customHeight="1" s="1411">
      <c r="A17" s="499" t="inlineStr">
        <is>
          <t>Quarterly Founder Repayment</t>
        </is>
      </c>
      <c r="B17" s="500" t="n">
        <v>0</v>
      </c>
      <c r="C17" s="6" t="n"/>
      <c r="D17" s="6" t="n"/>
      <c r="E17" s="6" t="inlineStr">
        <is>
          <t>Removed — pure pro-rata distribution. All shareholders paid by equity % at the same time.</t>
        </is>
      </c>
      <c r="F17" s="6" t="n"/>
      <c r="G17" s="6" t="n"/>
      <c r="H17" s="6" t="n"/>
      <c r="I17" s="6" t="n"/>
    </row>
    <row r="18" ht="25.5" customHeight="1" s="1411">
      <c r="A18" s="353" t="inlineStr">
        <is>
          <t>Annual Founder Repayment (derived)</t>
        </is>
      </c>
      <c r="B18" s="501">
        <f>B17*4</f>
        <v/>
      </c>
      <c r="C18" s="502" t="inlineStr">
        <is>
          <t>B9 × 4</t>
        </is>
      </c>
      <c r="D18" s="503" t="n"/>
      <c r="E18" s="564" t="inlineStr">
        <is>
          <t>Quarterly repayment × 4. Auto-calculated. Edit quarterly figure above.</t>
        </is>
      </c>
      <c r="F18" s="1546" t="n"/>
      <c r="G18" s="1546" t="n"/>
      <c r="H18" s="6" t="n"/>
      <c r="I18" s="6" t="n"/>
    </row>
    <row r="19" ht="30" customHeight="1" s="1411">
      <c r="A19" s="496" t="inlineStr">
        <is>
          <t>OWNERSHIP &amp; RETURNS</t>
        </is>
      </c>
      <c r="B19" s="6" t="n"/>
      <c r="C19" s="6" t="n"/>
      <c r="D19" s="6" t="n"/>
      <c r="E19" s="6" t="n"/>
      <c r="H19" s="6" t="n"/>
      <c r="I19" s="6" t="n"/>
    </row>
    <row r="20" ht="30" customHeight="1" s="1411">
      <c r="A20" s="353" t="inlineStr">
        <is>
          <t>Founder Ownership %</t>
        </is>
      </c>
      <c r="B20" s="504">
        <f>'Investment Valuation 1'!C18</f>
        <v/>
      </c>
      <c r="C20" s="505">
        <f>'Investment Valuation 1'!C18</f>
        <v/>
      </c>
      <c r="D20" s="503" t="n"/>
      <c r="E20" s="564" t="inlineStr">
        <is>
          <t>Live-linked to Investment Valuation 1. Updates automatically if shareholding changes.</t>
        </is>
      </c>
      <c r="F20" s="1546" t="n"/>
      <c r="G20" s="1546" t="n"/>
      <c r="H20" s="6" t="n"/>
      <c r="I20" s="6" t="n"/>
    </row>
    <row r="21" ht="25.5" customHeight="1" s="1411">
      <c r="A21" s="353" t="inlineStr">
        <is>
          <t>Investor Ownership %</t>
        </is>
      </c>
      <c r="B21" s="504">
        <f>'Investment Valuation 1'!C19</f>
        <v/>
      </c>
      <c r="C21" s="505">
        <f>'Investment Valuation 1'!C19</f>
        <v/>
      </c>
      <c r="D21" s="503" t="n"/>
      <c r="E21" s="564" t="inlineStr">
        <is>
          <t>Investor B-share equity %.  Note: at 31.79% the investor holds A Shares (voting). The A/B threshold is 10% of post-money (£47,182). Economic returns are identical for A and B shares — only voting rights differ.</t>
        </is>
      </c>
      <c r="F21" s="1546" t="n"/>
      <c r="G21" s="1546" t="n"/>
      <c r="H21" s="6" t="n"/>
      <c r="I21" s="6" t="n"/>
    </row>
    <row r="22" ht="27.75" customHeight="1" s="1411">
      <c r="A22" s="353" t="inlineStr">
        <is>
          <t>Total Investment Raised</t>
        </is>
      </c>
      <c r="B22" s="497">
        <f>'Investment Valuation 1'!C13</f>
        <v/>
      </c>
      <c r="C22" s="506">
        <f>'Investment Valuation 1'!C13</f>
        <v/>
      </c>
      <c r="D22" s="503" t="n"/>
      <c r="E22" s="564" t="inlineStr">
        <is>
          <t>Live-linked to Investment Valuation 1. £70,000 seed investment.</t>
        </is>
      </c>
      <c r="F22" s="1546" t="n"/>
      <c r="G22" s="1546" t="n"/>
      <c r="H22" s="6" t="n"/>
      <c r="I22" s="6" t="n"/>
    </row>
    <row r="23" ht="25.5" customHeight="1" s="1411">
      <c r="A23" s="353" t="inlineStr">
        <is>
          <t>Investor Preferred Return % (optional)</t>
        </is>
      </c>
      <c r="B23" s="507" t="n">
        <v>0</v>
      </c>
      <c r="C23" s="502" t="inlineStr">
        <is>
          <t>Editable input</t>
        </is>
      </c>
      <c r="D23" s="503" t="n"/>
      <c r="E23" s="564" t="inlineStr">
        <is>
          <t>Removed — pure pro-rata. No preferred floor; investor return = profit × equity %.</t>
        </is>
      </c>
      <c r="F23" s="1546" t="n"/>
      <c r="G23" s="1546" t="n"/>
      <c r="H23" s="6" t="n"/>
      <c r="I23" s="6" t="n"/>
    </row>
    <row r="24" ht="9.75" customHeight="1" s="1411">
      <c r="A24" s="6" t="n"/>
      <c r="B24" s="6" t="n"/>
      <c r="C24" s="6" t="n"/>
      <c r="D24" s="6" t="n"/>
      <c r="E24" s="6" t="n"/>
      <c r="F24" s="6" t="n"/>
      <c r="G24" s="6" t="n"/>
      <c r="H24" s="6" t="n"/>
      <c r="I24" s="6" t="n"/>
    </row>
    <row r="25" ht="25.5" customHeight="1" s="1411">
      <c r="A25" s="495" t="inlineStr">
        <is>
          <t xml:space="preserve">  💸  PROFIT DISTRIBUTION WATERFALL  (in priority order)</t>
        </is>
      </c>
      <c r="B25" s="1444" t="n"/>
      <c r="C25" s="1444" t="n"/>
      <c r="D25" s="1444" t="n"/>
      <c r="E25" s="1444" t="n"/>
      <c r="F25" s="1444" t="n"/>
      <c r="G25" s="1444" t="n"/>
      <c r="H25" s="6" t="n"/>
      <c r="I25" s="6" t="n"/>
    </row>
    <row r="26" ht="24" customHeight="1" s="1411">
      <c r="A26" s="508" t="inlineStr">
        <is>
          <t>STEP 1  ↓  TOTAL PROFIT</t>
        </is>
      </c>
      <c r="B26" s="509">
        <f>B14</f>
        <v/>
      </c>
      <c r="C26" s="510">
        <f>B26</f>
        <v/>
      </c>
      <c r="D26" s="511">
        <f>IF(B26&lt;&gt;0,B26/B26,0)</f>
        <v/>
      </c>
      <c r="E26" s="1581" t="inlineStr">
        <is>
          <t>Full year operating profit — after all costs, VAT and director salary</t>
        </is>
      </c>
      <c r="F26" s="1546" t="n"/>
      <c r="G26" s="1562" t="n"/>
      <c r="H26" s="6" t="n"/>
      <c r="I26" s="6" t="n"/>
    </row>
    <row r="27" ht="24" customHeight="1" s="1411">
      <c r="A27" s="513" t="inlineStr">
        <is>
          <t>STEP 2  ↓  FOUNDER REPAYMENT  (first, capped at profit)</t>
        </is>
      </c>
      <c r="B27" s="514">
        <f>MIN(ROUND(B22*B23,2),MAX(B26,0))</f>
        <v/>
      </c>
      <c r="C27" s="515">
        <f>B26-B27</f>
        <v/>
      </c>
      <c r="D27" s="516">
        <f>IF(B26&lt;&gt;0,B27/B26,0)</f>
        <v/>
      </c>
      <c r="E27" s="1559" t="inlineStr">
        <is>
          <t>Removed under pure pro-rata model. Set to 0.</t>
        </is>
      </c>
      <c r="F27" s="1546" t="n"/>
      <c r="G27" s="1546" t="n"/>
      <c r="H27" s="6" t="n"/>
      <c r="I27" s="6" t="n"/>
    </row>
    <row r="28" ht="24" customHeight="1" s="1411">
      <c r="A28" s="517" t="inlineStr">
        <is>
          <t>STEP 3  ↓  INVESTOR PREFERRED RETURN  (guaranteed floor)</t>
        </is>
      </c>
      <c r="B28" s="518">
        <f>MIN(B18,MAX(B26-B27,0))</f>
        <v/>
      </c>
      <c r="C28" s="519">
        <f>C27-B28</f>
        <v/>
      </c>
      <c r="D28" s="520">
        <f>IF(B26&lt;&gt;0,B28/B26,0)</f>
        <v/>
      </c>
      <c r="E28" s="542" t="inlineStr">
        <is>
          <t>Removed under pure pro-rata model. No preferred floor.</t>
        </is>
      </c>
      <c r="F28" s="1546" t="n"/>
      <c r="G28" s="1546" t="n"/>
      <c r="H28" s="6" t="n"/>
      <c r="I28" s="6" t="n"/>
    </row>
    <row r="29" ht="24" customHeight="1" s="1411">
      <c r="A29" s="385" t="inlineStr">
        <is>
          <t>STEP 4  ↓  REMAINING PROFIT AVAILABLE FOR DISTRIBUTION</t>
        </is>
      </c>
      <c r="B29" s="521">
        <f>MAX(B26-B27-B28,0)</f>
        <v/>
      </c>
      <c r="C29" s="522">
        <f>B29</f>
        <v/>
      </c>
      <c r="D29" s="523">
        <f>IF(B26&lt;&gt;0,B29/B26,0)</f>
        <v/>
      </c>
      <c r="E29" s="1582" t="inlineStr">
        <is>
          <t>Profit − founder repayment − preferred return.  This pool is split by share %</t>
        </is>
      </c>
      <c r="F29" s="1546" t="n"/>
      <c r="G29" s="1546" t="n"/>
      <c r="H29" s="6" t="n"/>
      <c r="I29" s="6" t="n"/>
    </row>
    <row r="30" ht="24" customHeight="1" s="1411">
      <c r="A30" s="517" t="inlineStr">
        <is>
          <t>STEP 5a  →  INVESTOR DIVIDEND  (50% of profit)</t>
        </is>
      </c>
      <c r="B30" s="525">
        <f>ROUND(B29*B21,2)</f>
        <v/>
      </c>
      <c r="C30" s="526">
        <f>B29-B30</f>
        <v/>
      </c>
      <c r="D30" s="527">
        <f>IF(B26&lt;&gt;0,B30/B26,0)</f>
        <v/>
      </c>
      <c r="E30" s="542" t="inlineStr">
        <is>
          <t>Investor 50% equity stake applied to operating profit (pure pro-rata, no tiers).</t>
        </is>
      </c>
      <c r="F30" s="1546" t="n"/>
      <c r="G30" s="1546" t="n"/>
      <c r="H30" s="6" t="n"/>
      <c r="I30" s="6" t="n"/>
    </row>
    <row r="31" ht="24" customHeight="1" s="1411">
      <c r="A31" s="513" t="inlineStr">
        <is>
          <t>STEP 5b  →  FOUNDER DIVIDEND  (50% of profit)</t>
        </is>
      </c>
      <c r="B31" s="393">
        <f>ROUND(B29*B20,2)</f>
        <v/>
      </c>
      <c r="C31" s="411" t="inlineStr">
        <is>
          <t>—</t>
        </is>
      </c>
      <c r="D31" s="528">
        <f>IF(B26&lt;&gt;0,B31/B26,0)</f>
        <v/>
      </c>
      <c r="E31" s="1559" t="inlineStr">
        <is>
          <t>Founder 50% equity stake applied to operating profit (pure pro-rata, no tiers).</t>
        </is>
      </c>
      <c r="F31" s="1546" t="n"/>
      <c r="G31" s="1546" t="n"/>
      <c r="H31" s="6" t="n"/>
      <c r="I31" s="6" t="n"/>
    </row>
    <row r="32" ht="24" customHeight="1" s="1411">
      <c r="A32" s="6" t="n"/>
      <c r="B32" s="6" t="n"/>
      <c r="C32" s="6" t="n"/>
      <c r="D32" s="6" t="n"/>
      <c r="E32" s="6" t="n"/>
      <c r="H32" s="6" t="n"/>
      <c r="I32" s="6" t="n"/>
    </row>
    <row r="33" ht="24" customHeight="1" s="1411">
      <c r="A33" s="495" t="inlineStr">
        <is>
          <t xml:space="preserve">  📊  DISTRIBUTION SUMMARY  —  Where every £ of profit goes</t>
        </is>
      </c>
      <c r="B33" s="128" t="n"/>
      <c r="C33" s="128" t="n"/>
      <c r="D33" s="128" t="n"/>
      <c r="E33" s="128" t="n"/>
      <c r="F33" s="1444" t="n"/>
      <c r="G33" s="1444" t="n"/>
      <c r="H33" s="6" t="n"/>
      <c r="I33" s="6" t="n"/>
    </row>
    <row r="34" ht="21.75" customHeight="1" s="1411">
      <c r="A34" s="353" t="inlineStr">
        <is>
          <t>Total Operating Profit</t>
        </is>
      </c>
      <c r="B34" s="368">
        <f>B26</f>
        <v/>
      </c>
      <c r="C34" s="529">
        <f>IF(B26&lt;&gt;0,B34/B26,0)</f>
        <v/>
      </c>
      <c r="D34" s="530" t="inlineStr">
        <is>
          <t>—</t>
        </is>
      </c>
      <c r="E34" s="563" t="inlineStr">
        <is>
          <t>Starting profit pool. All distributions drawn from here.</t>
        </is>
      </c>
      <c r="F34" s="1546" t="n"/>
      <c r="G34" s="1562" t="n"/>
      <c r="H34" s="6" t="n"/>
      <c r="I34" s="6" t="n"/>
    </row>
    <row r="35" ht="25.5" customHeight="1" s="1411">
      <c r="A35" s="531" t="inlineStr">
        <is>
          <t>Investor Preferred Return (Step 2)</t>
        </is>
      </c>
      <c r="B35" s="514">
        <f>B27</f>
        <v/>
      </c>
      <c r="C35" s="532">
        <f>IF(B26&lt;&gt;0,B35/B26,0)</f>
        <v/>
      </c>
      <c r="D35" s="533" t="inlineStr">
        <is>
          <t>Investor(s)</t>
        </is>
      </c>
      <c r="E35" s="6" t="n"/>
      <c r="F35" s="6" t="n"/>
      <c r="G35" s="6" t="n"/>
      <c r="H35" s="6" t="n"/>
      <c r="I35" s="6" t="n"/>
    </row>
    <row r="36" ht="24" customHeight="1" s="1411">
      <c r="A36" s="534" t="inlineStr">
        <is>
          <t>Founder Repayment (Step 3)</t>
        </is>
      </c>
      <c r="B36" s="518">
        <f>B28</f>
        <v/>
      </c>
      <c r="C36" s="520">
        <f>IF(B26&lt;&gt;0,B36/B26,0)</f>
        <v/>
      </c>
      <c r="D36" s="535" t="inlineStr">
        <is>
          <t>Founder (Elliot Scott)</t>
        </is>
      </c>
      <c r="E36" s="6" t="n"/>
      <c r="F36" s="6" t="n"/>
      <c r="G36" s="6" t="n"/>
      <c r="H36" s="6" t="n"/>
      <c r="I36" s="6" t="n"/>
    </row>
    <row r="37" ht="24" customHeight="1" s="1411">
      <c r="A37" s="350" t="inlineStr">
        <is>
          <t>Investor Pro-Rata Dividend (Step 5a)</t>
        </is>
      </c>
      <c r="B37" s="398">
        <f>B30</f>
        <v/>
      </c>
      <c r="C37" s="536">
        <f>IF(B26&lt;&gt;0,B37/B26,0)</f>
        <v/>
      </c>
      <c r="D37" s="1583" t="inlineStr">
        <is>
          <t>Investor(s)</t>
        </is>
      </c>
      <c r="E37" s="1546" t="n"/>
      <c r="F37" s="1546" t="n"/>
      <c r="G37" s="1546" t="n"/>
      <c r="H37" s="6" t="n"/>
      <c r="I37" s="6" t="n"/>
    </row>
    <row r="38" ht="24" customHeight="1" s="1411">
      <c r="A38" s="346" t="inlineStr">
        <is>
          <t>Founder Pro-Rata Dividend (Step 5b)</t>
        </is>
      </c>
      <c r="B38" s="399">
        <f>B31</f>
        <v/>
      </c>
      <c r="C38" s="538">
        <f>IF(B26&lt;&gt;0,B38/B26,0)</f>
        <v/>
      </c>
      <c r="D38" s="1584" t="inlineStr">
        <is>
          <t>Founder (Elliot Scott)</t>
        </is>
      </c>
      <c r="E38" s="1546" t="n"/>
      <c r="F38" s="1546" t="n"/>
      <c r="G38" s="1546" t="n"/>
      <c r="H38" s="6" t="n"/>
      <c r="I38" s="6" t="n"/>
    </row>
    <row r="39" ht="24" customHeight="1" s="1411">
      <c r="A39" s="385" t="inlineStr">
        <is>
          <t>TOTAL DISTRIBUTED</t>
        </is>
      </c>
      <c r="B39" s="540">
        <f>B35+B36+B37+B38</f>
        <v/>
      </c>
      <c r="C39" s="541">
        <f>IF(B26&lt;&gt;0,B39/B26,0)</f>
        <v/>
      </c>
      <c r="D39" s="344" t="inlineStr">
        <is>
          <t>All parties</t>
        </is>
      </c>
      <c r="E39" s="1546" t="n"/>
      <c r="F39" s="1546" t="n"/>
      <c r="G39" s="1556" t="n"/>
      <c r="H39" s="6" t="n"/>
      <c r="I39" s="6" t="n"/>
    </row>
    <row r="40" ht="24" customHeight="1" s="1411">
      <c r="A40" s="360" t="inlineStr">
        <is>
          <t>Total to Founder (Steps 2 + 5b)</t>
        </is>
      </c>
      <c r="B40" s="514">
        <f>B35+B37</f>
        <v/>
      </c>
      <c r="C40" s="516">
        <f>IF(B26&lt;&gt;0,B40/B26,0)</f>
        <v/>
      </c>
      <c r="D40" s="1584" t="inlineStr">
        <is>
          <t>Founder (Elliot Scott)</t>
        </is>
      </c>
      <c r="E40" s="1546" t="n"/>
      <c r="F40" s="1546" t="n"/>
      <c r="G40" s="1546" t="n"/>
      <c r="H40" s="6" t="n"/>
      <c r="I40" s="6" t="n"/>
    </row>
    <row r="41" ht="9.75" customHeight="1" s="1411">
      <c r="A41" s="375" t="inlineStr">
        <is>
          <t>Total to Investor (Steps 3 + 5a)</t>
        </is>
      </c>
      <c r="B41" s="518">
        <f>B36+B38</f>
        <v/>
      </c>
      <c r="C41" s="520">
        <f>IF(B26&lt;&gt;0,B41/B26,0)</f>
        <v/>
      </c>
      <c r="D41" s="422" t="inlineStr">
        <is>
          <t>Investor(s)</t>
        </is>
      </c>
      <c r="E41" s="542" t="inlineStr">
        <is>
          <t>Preferred return + pro-rata dividend combined.</t>
        </is>
      </c>
      <c r="F41" s="503" t="n"/>
      <c r="G41" s="503" t="n"/>
      <c r="H41" s="6" t="n"/>
      <c r="I41" s="6" t="n"/>
    </row>
    <row r="42" ht="25.5" customHeight="1" s="1411">
      <c r="A42" s="1585" t="inlineStr">
        <is>
          <t>Retained in Business (Profit − Distributed)</t>
        </is>
      </c>
      <c r="B42" s="1546" t="n"/>
      <c r="C42" s="1546" t="n"/>
      <c r="D42" s="1546" t="n"/>
      <c r="E42" s="1546" t="n"/>
      <c r="F42" s="1546" t="n"/>
      <c r="G42" s="1546" t="n"/>
      <c r="H42" s="6" t="n"/>
      <c r="I42" s="6" t="n"/>
    </row>
    <row r="43" ht="21.75" customHeight="1" s="1411">
      <c r="A43" s="544" t="inlineStr">
        <is>
          <t xml:space="preserve">  ✅  CASH FLOW SAFETY CHECKS  —  Model validation</t>
        </is>
      </c>
      <c r="B43" s="101" t="n"/>
      <c r="C43" s="101" t="n"/>
      <c r="D43" s="101" t="n"/>
      <c r="E43" s="101" t="n"/>
      <c r="F43" s="1441" t="n"/>
      <c r="G43" s="1441" t="n"/>
      <c r="H43" s="6" t="n"/>
      <c r="I43" s="6" t="n"/>
    </row>
    <row r="44" ht="21.75" customHeight="1" s="1411">
      <c r="A44" s="353" t="inlineStr">
        <is>
          <t>Profit covers full founder repayment?</t>
        </is>
      </c>
      <c r="B44" s="545">
        <f>IF(B26&gt;=B18,"✓  YES — full £"&amp;TEXT(B18,"#,##0")&amp;" payable","⚠  PARTIAL — only £"&amp;TEXT(B27,"#,##0")&amp;" of £"&amp;TEXT(B18,"#,##0")&amp;" payable")</f>
        <v/>
      </c>
      <c r="C44" s="546">
        <f>B27</f>
        <v/>
      </c>
      <c r="D44" s="547" t="inlineStr">
        <is>
          <t>Founder repayment capped at available profit. No negative cash possible.</t>
        </is>
      </c>
      <c r="E44" s="552" t="n"/>
      <c r="F44" s="1546" t="n"/>
      <c r="G44" s="1562" t="n"/>
      <c r="H44" s="6" t="n"/>
      <c r="I44" s="6" t="n"/>
    </row>
    <row r="45" ht="21.75" customHeight="1" s="1411">
      <c r="A45" s="353" t="inlineStr">
        <is>
          <t>Profit remaining after founder repayment</t>
        </is>
      </c>
      <c r="B45" s="545">
        <f>IF(MAX(B26-B27,0)&gt;0,"✓  £"&amp;TEXT(MAX(B26-B27,0),"#,##0")&amp;" available for distributions","⚠  No profit remaining after repayment")</f>
        <v/>
      </c>
      <c r="C45" s="546">
        <f>MAX(B26-B27,0)</f>
        <v/>
      </c>
      <c r="D45" s="548" t="inlineStr">
        <is>
          <t>Profit left to fund preferred return and pro-rata dividends.</t>
        </is>
      </c>
      <c r="E45" s="503" t="n"/>
      <c r="F45" s="1546" t="n"/>
      <c r="G45" s="1546" t="n"/>
      <c r="H45" s="6" t="n"/>
      <c r="I45" s="6" t="n"/>
    </row>
    <row r="46" ht="21.75" customHeight="1" s="1411">
      <c r="A46" s="353" t="inlineStr">
        <is>
          <t>Investor receives preferred return in full?</t>
        </is>
      </c>
      <c r="B46" s="545">
        <f>IF(B23=0,"ℹ  Preferred return disabled (0%)",IF(B26-B27&gt;=ROUND(B22*B23,2),"✓  YES — full preferred return covered","⚠  PARTIAL — only £"&amp;TEXT(B28,"#,##0")&amp;" of £"&amp;TEXT(ROUND(B22*B23,2),"#,##0")&amp;" payable"))</f>
        <v/>
      </c>
      <c r="C46" s="546">
        <f>B28</f>
        <v/>
      </c>
      <c r="D46" s="548" t="inlineStr">
        <is>
          <t>Preferred return capped at remaining balance after founder repayment.</t>
        </is>
      </c>
      <c r="E46" s="503" t="n"/>
      <c r="F46" s="1546" t="n"/>
      <c r="G46" s="1546" t="n"/>
      <c r="H46" s="6" t="n"/>
      <c r="I46" s="6" t="n"/>
    </row>
    <row r="47" ht="21.75" customHeight="1" s="1411">
      <c r="A47" s="353" t="inlineStr">
        <is>
          <t>No distribution exceeds available profit?</t>
        </is>
      </c>
      <c r="B47" s="545">
        <f>IF(B39&lt;=B26+0.5,"✓  VALID — no over-distribution","✗  ERROR — distributions exceed profit")</f>
        <v/>
      </c>
      <c r="C47" s="433">
        <f>B26-B39</f>
        <v/>
      </c>
      <c r="D47" s="548" t="inlineStr">
        <is>
          <t>Hard constraint: total distributions cannot exceed operating profit.</t>
        </is>
      </c>
      <c r="E47" s="503" t="n"/>
      <c r="F47" s="1546" t="n"/>
      <c r="G47" s="1546" t="n"/>
      <c r="H47" s="6" t="n"/>
      <c r="I47" s="6" t="n"/>
    </row>
    <row r="48" ht="21.75" customHeight="1" s="1411">
      <c r="A48" s="353" t="inlineStr">
        <is>
          <t>Profit margin sufficient for distributions?</t>
        </is>
      </c>
      <c r="B48" s="545">
        <f>IF(B26/B15&gt;0.15,"✓  HEALTHY — margin supports distributions",IF(B26&gt;0,"⚠  LOW MARGIN — monitor cash carefully","✗  LOSS — no distributions possible"))</f>
        <v/>
      </c>
      <c r="C48" s="549">
        <f>IF(B15&lt;&gt;0,B26/B15,0)</f>
        <v/>
      </c>
      <c r="D48" s="548" t="inlineStr">
        <is>
          <t>Profit as % of revenue. Below 15% warrants caution on distribution size.</t>
        </is>
      </c>
      <c r="E48" s="503" t="n"/>
      <c r="F48" s="1546" t="n"/>
      <c r="G48" s="1546" t="n"/>
      <c r="H48" s="6" t="n"/>
      <c r="I48" s="6" t="n"/>
    </row>
    <row r="49" ht="21.75" customHeight="1" s="1411">
      <c r="A49" s="6" t="n"/>
      <c r="B49" s="6" t="n"/>
      <c r="C49" s="6" t="n"/>
      <c r="D49" s="6" t="n"/>
      <c r="E49" s="6" t="n"/>
      <c r="H49" s="6" t="n"/>
      <c r="I49" s="6" t="n"/>
    </row>
    <row r="50" ht="21.75" customHeight="1" s="1411">
      <c r="A50" s="495" t="inlineStr">
        <is>
          <t xml:space="preserve">  SECTION 5 — SCENARIO TESTING  (Conservative · Base Case · Optimistic)</t>
        </is>
      </c>
      <c r="B50" s="128" t="n"/>
      <c r="C50" s="128" t="n"/>
      <c r="D50" s="128" t="n"/>
      <c r="E50" s="128" t="n"/>
      <c r="F50" s="1444" t="n"/>
      <c r="G50" s="1444" t="n"/>
      <c r="H50" s="6" t="n"/>
      <c r="I50" s="6" t="n"/>
    </row>
    <row r="51" ht="9.75" customHeight="1" s="1411">
      <c r="A51" s="550" t="inlineStr">
        <is>
          <t>Operating Profit</t>
        </is>
      </c>
      <c r="B51" s="551">
        <f>'Scenario Planning'!P39</f>
        <v/>
      </c>
      <c r="C51" s="551">
        <f>'Dividend &amp; Distribution Model'!B14</f>
        <v/>
      </c>
      <c r="D51" s="551">
        <f>'Scenario Planning'!P73</f>
        <v/>
      </c>
      <c r="E51" s="547" t="inlineStr">
        <is>
          <t>Conservative=SP!P39, Base=BCF!N16, Optimistic=SP!P73. All inputs from Section 1.</t>
        </is>
      </c>
      <c r="F51" s="503" t="n"/>
      <c r="G51" s="552" t="n"/>
      <c r="H51" s="6" t="n"/>
      <c r="I51" s="6" t="n"/>
    </row>
    <row r="52" ht="25.5" customHeight="1" s="1411">
      <c r="A52" s="1586" t="inlineStr">
        <is>
          <t>Investor Preferred Return</t>
        </is>
      </c>
      <c r="B52" s="1487" t="n"/>
      <c r="C52" s="1487" t="n"/>
      <c r="D52" s="1487" t="n"/>
      <c r="E52" s="1487" t="n"/>
      <c r="F52" s="1487" t="n"/>
      <c r="G52" s="1487" t="n"/>
      <c r="H52" s="6" t="n"/>
      <c r="I52" s="6" t="n"/>
    </row>
    <row r="53" ht="21.75" customHeight="1" s="1411">
      <c r="A53" s="534" t="inlineStr">
        <is>
          <t>Founder Repayment</t>
        </is>
      </c>
      <c r="B53" s="341">
        <f>MIN(ROUND(B22*B23,2),MAX('Scenario Planning'!P39-MIN(B18,MAX('Scenario Planning'!P39,0)),0))</f>
        <v/>
      </c>
      <c r="C53" s="1587">
        <f>MIN(ROUND(B22*B23,2),MAX('Dividend &amp; Distribution Model'!B14-MIN(B18,MAX('Dividend &amp; Distribution Model'!B14,0)),0))</f>
        <v/>
      </c>
      <c r="D53" s="1546" t="n"/>
      <c r="E53" s="1546" t="n"/>
      <c r="F53" s="1546" t="n"/>
      <c r="G53" s="1546" t="n"/>
      <c r="H53" s="6" t="n"/>
      <c r="I53" s="6" t="n"/>
    </row>
    <row r="54" ht="21.75" customHeight="1" s="1411">
      <c r="A54" s="555" t="inlineStr">
        <is>
          <t>Remaining Pool</t>
        </is>
      </c>
      <c r="B54" s="556">
        <f>MAX('Scenario Planning'!P39-MIN(B18,MAX('Scenario Planning'!P39,0))-MIN(ROUND(B22*B23,2),MAX('Scenario Planning'!P39-MIN(B18,MAX('Scenario Planning'!P39,0)),0)),0)</f>
        <v/>
      </c>
      <c r="C54" s="1588">
        <f>MAX('Dividend &amp; Distribution Model'!B14-MIN(B18,MAX('Dividend &amp; Distribution Model'!B14,0))-MIN(ROUND(B22*B23,2),MAX('Dividend &amp; Distribution Model'!B14-MIN(B18,MAX('Dividend &amp; Distribution Model'!B14,0)),0)),0)</f>
        <v/>
      </c>
      <c r="D54" s="1546" t="n"/>
      <c r="E54" s="1546" t="n"/>
      <c r="F54" s="1546" t="n"/>
      <c r="G54" s="1546" t="n"/>
      <c r="H54" s="6" t="n"/>
      <c r="I54" s="6" t="n"/>
    </row>
    <row r="55" ht="21.75" customHeight="1" s="1411">
      <c r="A55" s="375" t="inlineStr">
        <is>
          <t>Investor Dividend</t>
        </is>
      </c>
      <c r="B55" s="398">
        <f>ROUND(MAX('Scenario Planning'!P39-MIN(B18,MAX('Scenario Planning'!P39,0))-MIN(ROUND(B22*B23,2),MAX('Scenario Planning'!P39-MIN(B18,MAX('Scenario Planning'!P39,0)),0)),0)*B21,2)</f>
        <v/>
      </c>
      <c r="C55" s="1589">
        <f>ROUND(MAX('Dividend &amp; Distribution Model'!B14-MIN(B18,MAX('Dividend &amp; Distribution Model'!B14,0))-MIN(ROUND(B22*B23,2),MAX('Dividend &amp; Distribution Model'!B14-MIN(B18,MAX('Dividend &amp; Distribution Model'!B14,0)),0)),0)*B21,2)</f>
        <v/>
      </c>
      <c r="D55" s="1546" t="n"/>
      <c r="E55" s="1546" t="n"/>
      <c r="F55" s="1546" t="n"/>
      <c r="G55" s="1546" t="n"/>
      <c r="H55" s="6" t="n"/>
      <c r="I55" s="6" t="n"/>
    </row>
    <row r="56" ht="21.75" customHeight="1" s="1411">
      <c r="A56" s="346" t="inlineStr">
        <is>
          <t>Founder Dividend</t>
        </is>
      </c>
      <c r="B56" s="335">
        <f>ROUND(MAX('Scenario Planning'!P39-MIN(B18,MAX('Scenario Planning'!P39,0))-MIN(ROUND(B22*B23,2),MAX('Scenario Planning'!P39-MIN(B18,MAX('Scenario Planning'!P39,0)),0)),0)*B20,2)</f>
        <v/>
      </c>
      <c r="C56" s="1590">
        <f>ROUND(MAX('Dividend &amp; Distribution Model'!B14-MIN(B18,MAX('Dividend &amp; Distribution Model'!B14,0))-MIN(ROUND(B22*B23,2),MAX('Dividend &amp; Distribution Model'!B14-MIN(B18,MAX('Dividend &amp; Distribution Model'!B14,0)),0)),0)*B20,2)</f>
        <v/>
      </c>
      <c r="D56" s="1546" t="n"/>
      <c r="E56" s="1546" t="n"/>
      <c r="F56" s="1546" t="n"/>
      <c r="G56" s="1546" t="n"/>
      <c r="H56" s="6" t="n"/>
      <c r="I56" s="6" t="n"/>
    </row>
    <row r="57" ht="21.75" customHeight="1" s="1411">
      <c r="A57" s="375" t="inlineStr">
        <is>
          <t>Total → Investor</t>
        </is>
      </c>
      <c r="B57" s="398">
        <f>ROUND(MAX('Scenario Planning'!P39-MIN(B18,MAX('Scenario Planning'!P39,0))-MIN(ROUND(B22*B23,2),MAX('Scenario Planning'!P39-MIN(B18,MAX('Scenario Planning'!P39,0)),0)),0)*B21,2)+MIN(ROUND(B22*B23,2),MAX('Scenario Planning'!P39-MIN(B18,MAX('Scenario Planning'!P39,0)),0))</f>
        <v/>
      </c>
      <c r="C57" s="1589">
        <f>ROUND(MAX('Dividend &amp; Distribution Model'!B14-MIN(B18,MAX('Dividend &amp; Distribution Model'!B14,0))-MIN(ROUND(B22*B23,2),MAX('Dividend &amp; Distribution Model'!B14-MIN(B18,MAX('Dividend &amp; Distribution Model'!B14,0)),0)),0)*B21,2)+MIN(ROUND(B22*B23,2),MAX('Dividend &amp; Distribution Model'!B14-MIN(B18,MAX('Dividend &amp; Distribution Model'!B14,0)),0))</f>
        <v/>
      </c>
      <c r="D57" s="1546" t="n"/>
      <c r="E57" s="1546" t="n"/>
      <c r="F57" s="1546" t="n"/>
      <c r="G57" s="1546" t="n"/>
      <c r="H57" s="6" t="n"/>
      <c r="I57" s="6" t="n"/>
    </row>
    <row r="58" ht="21.75" customHeight="1" s="1411">
      <c r="A58" s="360" t="inlineStr">
        <is>
          <t>Total → Founder</t>
        </is>
      </c>
      <c r="B58" s="399">
        <f>MIN(B18,MAX('Scenario Planning'!P39,0))+ROUND(MAX('Scenario Planning'!P39-MIN(B18,MAX('Scenario Planning'!P39,0))-MIN(ROUND(B22*B23,2),MAX('Scenario Planning'!P39-MIN(B18,MAX('Scenario Planning'!P39,0)),0)),0)*B20,2)</f>
        <v/>
      </c>
      <c r="C58" s="1591">
        <f>MIN(B18,MAX('Dividend &amp; Distribution Model'!B14,0))+ROUND(MAX('Dividend &amp; Distribution Model'!B14-MIN(B18,MAX('Dividend &amp; Distribution Model'!B14,0))-MIN(ROUND(B22*B23,2),MAX('Dividend &amp; Distribution Model'!B14-MIN(B18,MAX('Dividend &amp; Distribution Model'!B14,0)),0)),0)*B20,2)</f>
        <v/>
      </c>
      <c r="D58" s="1546" t="n"/>
      <c r="E58" s="1546" t="n"/>
      <c r="F58" s="1546" t="n"/>
      <c r="G58" s="1546" t="n"/>
      <c r="H58" s="6" t="n"/>
      <c r="I58" s="6" t="n"/>
    </row>
    <row r="59" ht="9.75" customHeight="1" s="1411">
      <c r="A59" s="6" t="n"/>
      <c r="B59" s="6" t="n"/>
      <c r="C59" s="6" t="n"/>
      <c r="D59" s="6" t="n"/>
      <c r="E59" s="6" t="n"/>
      <c r="F59" s="6" t="n"/>
      <c r="G59" s="6" t="n"/>
      <c r="H59" s="6" t="n"/>
      <c r="I59" s="6" t="n"/>
    </row>
    <row r="60" ht="24" customHeight="1" s="1411">
      <c r="A60" s="495" t="inlineStr">
        <is>
          <t xml:space="preserve">  SECTION 6 — INVESTOR RETURN METRICS  (Base Case)</t>
        </is>
      </c>
      <c r="B60" s="1444" t="n"/>
      <c r="C60" s="1444" t="n"/>
      <c r="D60" s="1444" t="n"/>
      <c r="E60" s="1444" t="n"/>
      <c r="F60" s="1444" t="n"/>
      <c r="G60" s="1444" t="n"/>
      <c r="H60" s="6" t="n"/>
      <c r="I60" s="6" t="n"/>
    </row>
    <row r="61" ht="21.75" customHeight="1" s="1411">
      <c r="A61" s="350" t="inlineStr">
        <is>
          <t>Investment Amount</t>
        </is>
      </c>
      <c r="B61" s="398">
        <f>B22</f>
        <v/>
      </c>
      <c r="C61" s="542" t="inlineStr">
        <is>
          <t>Total capital invested.</t>
        </is>
      </c>
      <c r="D61" s="503" t="n"/>
      <c r="E61" s="503" t="n"/>
      <c r="F61" s="1546" t="n"/>
      <c r="G61" s="1546" t="n"/>
      <c r="H61" s="6" t="n"/>
      <c r="I61" s="6" t="n"/>
    </row>
    <row r="62" ht="21.75" customHeight="1" s="1411">
      <c r="A62" s="350" t="inlineStr">
        <is>
          <t>Total Annual Return to Investor</t>
        </is>
      </c>
      <c r="B62" s="519">
        <f>B40</f>
        <v/>
      </c>
      <c r="C62" s="542" t="inlineStr">
        <is>
          <t>Preferred return + pro-rata dividend (base case).</t>
        </is>
      </c>
      <c r="D62" s="503" t="n"/>
      <c r="E62" s="503" t="n"/>
      <c r="F62" s="1546" t="n"/>
      <c r="G62" s="1546" t="n"/>
      <c r="H62" s="6" t="n"/>
      <c r="I62" s="6" t="n"/>
    </row>
    <row r="63" ht="21.75" customHeight="1" s="1411">
      <c r="A63" s="350" t="inlineStr">
        <is>
          <t>Cash-on-Cash Return (Year 1)</t>
        </is>
      </c>
      <c r="B63" s="561">
        <f>IF(B22&lt;&gt;0,B40/B22,0)</f>
        <v/>
      </c>
      <c r="C63" s="542" t="inlineStr">
        <is>
          <t>Annual investor return ÷ investment. Year 1 cash yield.</t>
        </is>
      </c>
      <c r="D63" s="503" t="n"/>
      <c r="E63" s="503" t="n"/>
      <c r="F63" s="1546" t="n"/>
      <c r="G63" s="1546" t="n"/>
      <c r="H63" s="6" t="n"/>
      <c r="I63" s="6" t="n"/>
    </row>
    <row r="64" ht="21.75" customHeight="1" s="1411">
      <c r="A64" s="350" t="inlineStr">
        <is>
          <t>Simple Payback Period</t>
        </is>
      </c>
      <c r="B64" s="562">
        <f>IF(B40&lt;&gt;0,ROUND(B22/B40,1),"N/A")</f>
        <v/>
      </c>
      <c r="C64" s="542" t="inlineStr">
        <is>
          <t>Years to recover investment at base case distribution rate.</t>
        </is>
      </c>
      <c r="D64" s="503" t="n"/>
      <c r="E64" s="503" t="n"/>
      <c r="F64" s="1546" t="n"/>
      <c r="G64" s="1546" t="n"/>
      <c r="H64" s="6" t="n"/>
      <c r="I64" s="6" t="n"/>
    </row>
    <row r="65" ht="45.75" customHeight="1" s="1411">
      <c r="A65" s="350" t="inlineStr">
        <is>
          <t>Investor Preferred Return (£)</t>
        </is>
      </c>
      <c r="B65" s="398">
        <f>ROUND(B22*B23,2)</f>
        <v/>
      </c>
      <c r="C65" s="542" t="inlineStr">
        <is>
          <t>Investment × preferred %. Set preferred % to 0% to disable.</t>
        </is>
      </c>
      <c r="D65" s="503" t="n"/>
      <c r="E65" s="503" t="n"/>
      <c r="F65" s="503" t="n"/>
      <c r="G65" s="503" t="n"/>
      <c r="H65" s="6" t="n"/>
      <c r="I65" s="6" t="n"/>
    </row>
    <row r="66" ht="34.5" customHeight="1" s="1411">
      <c r="A66" s="350" t="inlineStr">
        <is>
          <t>Investor Pro-Rata Dividend (£)</t>
        </is>
      </c>
      <c r="B66" s="398">
        <f>B30</f>
        <v/>
      </c>
      <c r="C66" s="542" t="inlineStr">
        <is>
          <t>Share of remaining profit pool by ownership %.</t>
        </is>
      </c>
      <c r="D66" s="503" t="n"/>
      <c r="E66" s="503" t="n"/>
      <c r="F66" s="503" t="n"/>
      <c r="G66" s="503" t="n"/>
      <c r="H66" s="6" t="n"/>
      <c r="I66" s="6" t="n"/>
    </row>
    <row r="67" ht="15" customHeight="1" s="1411">
      <c r="A67" s="6" t="n"/>
      <c r="B67" s="6" t="n"/>
      <c r="C67" s="6" t="n"/>
      <c r="D67" s="6" t="n"/>
      <c r="E67" s="6" t="n"/>
      <c r="F67" s="6" t="n"/>
      <c r="G67" s="6" t="n"/>
      <c r="H67" s="6" t="n"/>
      <c r="I67" s="6" t="n"/>
    </row>
    <row r="68" ht="15" customHeight="1" s="1411">
      <c r="A68" s="544" t="inlineStr">
        <is>
          <t xml:space="preserve">  SECTION 7 — MODEL VALIDATION</t>
        </is>
      </c>
      <c r="B68" s="101" t="n"/>
      <c r="C68" s="101" t="n"/>
      <c r="D68" s="101" t="n"/>
      <c r="E68" s="101" t="n"/>
      <c r="F68" s="101" t="n"/>
      <c r="G68" s="101" t="n"/>
      <c r="H68" s="6" t="n"/>
      <c r="I68" s="6" t="n"/>
    </row>
    <row r="69" ht="23.25" customHeight="1" s="1411">
      <c r="A69" s="353" t="inlineStr">
        <is>
          <t>Total distributed = Operating Profit</t>
        </is>
      </c>
      <c r="B69" s="390">
        <f>IF(ABS(B39-B26)&lt;0.5,"✓  OK","✗  ERROR")</f>
        <v/>
      </c>
      <c r="C69" s="433">
        <f>ABS(B39-B26)</f>
        <v/>
      </c>
      <c r="D69" s="431" t="inlineStr">
        <is>
          <t>&lt; £0.50 rounding tolerance</t>
        </is>
      </c>
      <c r="E69" s="563" t="inlineStr">
        <is>
          <t>All profit accounted for.</t>
        </is>
      </c>
      <c r="F69" s="503" t="n"/>
      <c r="G69" s="552" t="n"/>
      <c r="H69" s="6" t="n"/>
      <c r="I69" s="6" t="n"/>
    </row>
    <row r="70" ht="23.25" customHeight="1" s="1411">
      <c r="A70" s="353" t="inlineStr">
        <is>
          <t>No distribution is negative</t>
        </is>
      </c>
      <c r="B70" s="390">
        <f>IF(MIN(B27,B28,B30,B31)&gt;=0,"✓  OK","✗  NEGATIVE DISTRIBUTION")</f>
        <v/>
      </c>
      <c r="C70" s="433">
        <f>MIN(B27,B28,B30,B31)</f>
        <v/>
      </c>
      <c r="D70" s="431" t="inlineStr">
        <is>
          <t>≥ £0</t>
        </is>
      </c>
      <c r="E70" s="564" t="inlineStr">
        <is>
          <t>All distributions non-negative.</t>
        </is>
      </c>
      <c r="F70" s="503" t="n"/>
      <c r="G70" s="503" t="n"/>
      <c r="H70" s="6" t="n"/>
      <c r="I70" s="6" t="n"/>
    </row>
    <row r="71" ht="23.25" customHeight="1" s="1411">
      <c r="A71" s="353" t="inlineStr">
        <is>
          <t>Founder repayment ≤ profit</t>
        </is>
      </c>
      <c r="B71" s="390">
        <f>IF(B27&lt;=B26+0.01,"✓  OK","✗  EXCEEDS PROFIT")</f>
        <v/>
      </c>
      <c r="C71" s="433">
        <f>B26-B27</f>
        <v/>
      </c>
      <c r="D71" s="431" t="inlineStr">
        <is>
          <t>≥ £0</t>
        </is>
      </c>
      <c r="E71" s="564" t="inlineStr">
        <is>
          <t>Repayment capped at available profit.</t>
        </is>
      </c>
      <c r="F71" s="503" t="n"/>
      <c r="G71" s="503" t="n"/>
      <c r="H71" s="6" t="n"/>
      <c r="I71" s="6" t="n"/>
    </row>
    <row r="72" ht="23.25" customHeight="1" s="1411">
      <c r="A72" s="353" t="inlineStr">
        <is>
          <t>Investor + Founder % sum to 100%</t>
        </is>
      </c>
      <c r="B72" s="390">
        <f>IF(ABS(B21+B20-1)&lt;0.0001,"✓  OK","✗  ERROR — check IV1 shareholding")</f>
        <v/>
      </c>
      <c r="C72" s="427">
        <f>B21+B20</f>
        <v/>
      </c>
      <c r="D72" s="428">
        <f>100%</f>
        <v/>
      </c>
      <c r="E72" s="564" t="inlineStr">
        <is>
          <t>Ownership must sum to exactly 100%.</t>
        </is>
      </c>
      <c r="F72" s="503" t="n"/>
      <c r="G72" s="503" t="n"/>
      <c r="H72" s="6" t="n"/>
      <c r="I72" s="6" t="n"/>
    </row>
    <row r="73" ht="7.5" customHeight="1" s="1411">
      <c r="A73" s="6" t="n"/>
      <c r="B73" s="6" t="n"/>
      <c r="C73" s="6" t="n"/>
      <c r="D73" s="6" t="n"/>
      <c r="E73" s="6" t="n"/>
      <c r="F73" s="6" t="n"/>
      <c r="G73" s="6" t="n"/>
      <c r="H73" s="6" t="n"/>
      <c r="I73" s="6" t="n"/>
    </row>
    <row r="74" ht="24" customHeight="1" s="1411">
      <c r="A74" s="1592" t="inlineStr">
        <is>
          <t xml:space="preserve">  SECTION 8 — CASH RESERVE STRATEGY  (2–3 months fixed cost target · Reserve funded from Day 1 investment capital · Year 1 distributions fully payable)</t>
        </is>
      </c>
      <c r="B74" s="1433" t="n"/>
      <c r="C74" s="1433" t="n"/>
      <c r="D74" s="1433" t="n"/>
      <c r="E74" s="1433" t="n"/>
      <c r="F74" s="1433" t="n"/>
      <c r="G74" s="1433" t="n"/>
      <c r="H74" s="1433" t="n"/>
      <c r="I74" s="1433" t="n"/>
    </row>
    <row r="75" ht="18" customHeight="1" s="1411">
      <c r="A75" s="1593" t="inlineStr">
        <is>
          <t xml:space="preserve">  IMPORTANT:  The £79,000 investor capital funds the £67,978 of startup costs on Day 1. The £11,022 residual is staged into the business as working capital per the cash flow forecast.</t>
        </is>
      </c>
      <c r="B75" s="1465" t="n"/>
      <c r="C75" s="1465" t="n"/>
      <c r="D75" s="1465" t="n"/>
      <c r="E75" s="1465" t="n"/>
      <c r="F75" s="1465" t="n"/>
      <c r="G75" s="1465" t="n"/>
      <c r="H75" s="1465" t="n"/>
      <c r="I75" s="1465" t="n"/>
    </row>
    <row r="76" ht="6" customHeight="1" s="1411">
      <c r="A76" s="6" t="n"/>
      <c r="B76" s="6" t="n"/>
      <c r="C76" s="6" t="n"/>
      <c r="D76" s="6" t="n"/>
      <c r="E76" s="6" t="n"/>
      <c r="F76" s="6" t="n"/>
      <c r="G76" s="6" t="n"/>
      <c r="H76" s="6" t="n"/>
      <c r="I76" s="6" t="n"/>
    </row>
    <row r="77" ht="18" customHeight="1" s="1411">
      <c r="A77" s="1594" t="inlineStr">
        <is>
          <t xml:space="preserve">  COST COMPONENT</t>
        </is>
      </c>
      <c r="B77" s="1460" t="n"/>
      <c r="C77" s="1460" t="n"/>
      <c r="D77" s="1460" t="n"/>
      <c r="E77" s="1595" t="inlineStr">
        <is>
          <t xml:space="preserve">  ANNUAL £</t>
        </is>
      </c>
      <c r="F77" s="1460" t="n"/>
      <c r="G77" s="1595" t="inlineStr">
        <is>
          <t xml:space="preserve">  MONTHLY £</t>
        </is>
      </c>
      <c r="H77" s="1460" t="n"/>
      <c r="I77" s="569" t="inlineStr">
        <is>
          <t xml:space="preserve">  NOTE</t>
        </is>
      </c>
    </row>
    <row r="78" ht="19.5" customHeight="1" s="1411">
      <c r="A78" s="1596" t="inlineStr">
        <is>
          <t xml:space="preserve">  Wages &amp; Payroll</t>
        </is>
      </c>
      <c r="B78" s="1529" t="n"/>
      <c r="C78" s="1529" t="n"/>
      <c r="D78" s="1529" t="n"/>
      <c r="E78" s="1597">
        <f>'Base Case Forecast'!N8</f>
        <v/>
      </c>
      <c r="F78" s="1529" t="n"/>
      <c r="G78" s="1597">
        <f>'Base Case Forecast'!N8/12</f>
        <v/>
      </c>
      <c r="H78" s="1529" t="n"/>
      <c r="I78" s="572" t="inlineStr">
        <is>
          <t xml:space="preserve">  Fixed staff cost — largest monthly obligation</t>
        </is>
      </c>
    </row>
    <row r="79" ht="19.5" customHeight="1" s="1411">
      <c r="A79" s="1598" t="inlineStr">
        <is>
          <t xml:space="preserve">  Fixed Overheads</t>
        </is>
      </c>
      <c r="B79" s="1529" t="n"/>
      <c r="C79" s="1529" t="n"/>
      <c r="D79" s="1529" t="n"/>
      <c r="E79" s="1599">
        <f>'Base Case Forecast'!N9</f>
        <v/>
      </c>
      <c r="F79" s="1529" t="n"/>
      <c r="G79" s="1599">
        <f>'Base Case Forecast'!N9/12</f>
        <v/>
      </c>
      <c r="H79" s="1529" t="n"/>
      <c r="I79" s="572" t="inlineStr">
        <is>
          <t xml:space="preserve">  Insurance, utilities, subscriptions</t>
        </is>
      </c>
    </row>
    <row r="80" ht="19.5" customHeight="1" s="1411">
      <c r="A80" s="1596" t="inlineStr">
        <is>
          <t xml:space="preserve">  Rent (annual avg)</t>
        </is>
      </c>
      <c r="B80" s="1529" t="n"/>
      <c r="C80" s="1529" t="n"/>
      <c r="D80" s="1529" t="n"/>
      <c r="E80" s="1597">
        <f>'Base Case Forecast'!N13</f>
        <v/>
      </c>
      <c r="F80" s="1529" t="n"/>
      <c r="G80" s="1597">
        <f>'Base Case Forecast'!N13/12</f>
        <v/>
      </c>
      <c r="H80" s="1529" t="n"/>
      <c r="I80" s="572" t="inlineStr">
        <is>
          <t xml:space="preserve">  Quarterly landlord payment — annualised</t>
        </is>
      </c>
    </row>
    <row r="81" ht="19.5" customHeight="1" s="1411">
      <c r="A81" s="1598" t="inlineStr">
        <is>
          <t xml:space="preserve">  Director Salary</t>
        </is>
      </c>
      <c r="B81" s="1529" t="n"/>
      <c r="C81" s="1529" t="n"/>
      <c r="D81" s="1529" t="n"/>
      <c r="E81" s="1599">
        <f>'Base Case Forecast'!B54</f>
        <v/>
      </c>
      <c r="F81" s="1529" t="n"/>
      <c r="G81" s="1599">
        <f>'Base Case Forecast'!B54/12</f>
        <v/>
      </c>
      <c r="H81" s="1529" t="n"/>
      <c r="I81" s="572" t="inlineStr">
        <is>
          <t xml:space="preserve">  Fixed monthly draw — Elliot Scott</t>
        </is>
      </c>
    </row>
    <row r="82" ht="21.75" customHeight="1" s="1411">
      <c r="A82" s="1432" t="inlineStr">
        <is>
          <t xml:space="preserve">  TOTAL MONTHLY FIXED OBLIGATIONS</t>
        </is>
      </c>
      <c r="B82" s="1433" t="n"/>
      <c r="C82" s="1433" t="n"/>
      <c r="D82" s="1433" t="n"/>
      <c r="E82" s="1600">
        <f>SUM('Base Case Forecast'!N8,'Base Case Forecast'!N9,'Base Case Forecast'!N13,'Base Case Forecast'!B54)</f>
        <v/>
      </c>
      <c r="F82" s="1433" t="n"/>
      <c r="G82" s="1601">
        <f>SUM('Base Case Forecast'!N8,'Base Case Forecast'!N9,'Base Case Forecast'!N13,'Base Case Forecast'!B54)/12</f>
        <v/>
      </c>
      <c r="H82" s="1433" t="n"/>
      <c r="I82" s="577" t="inlineStr">
        <is>
          <t xml:space="preserve">  ← Reserve basis — this is the monthly cost the business must always be able to cover</t>
        </is>
      </c>
    </row>
    <row r="83" ht="6" customHeight="1" s="1411">
      <c r="A83" s="6" t="n"/>
      <c r="B83" s="6" t="n"/>
      <c r="C83" s="6" t="n"/>
      <c r="D83" s="6" t="n"/>
      <c r="E83" s="6" t="n"/>
      <c r="F83" s="6" t="n"/>
      <c r="G83" s="6" t="n"/>
      <c r="H83" s="6" t="n"/>
      <c r="I83" s="6" t="n"/>
    </row>
    <row r="84" ht="18" customHeight="1" s="1411">
      <c r="A84" s="1602" t="inlineStr">
        <is>
          <t xml:space="preserve">  RESERVE TARGETS  (cash held in business before distributions begin)</t>
        </is>
      </c>
      <c r="B84" s="1465" t="n"/>
      <c r="C84" s="1465" t="n"/>
      <c r="D84" s="1465" t="n"/>
      <c r="E84" s="1465" t="n"/>
      <c r="F84" s="1465" t="n"/>
      <c r="G84" s="1465" t="n"/>
      <c r="H84" s="1465" t="n"/>
      <c r="I84" s="1465" t="n"/>
    </row>
    <row r="85" ht="21.75" customHeight="1" s="1411">
      <c r="A85" s="1603" t="inlineStr">
        <is>
          <t xml:space="preserve">  Minimum Reserve  (2 months)</t>
        </is>
      </c>
      <c r="B85" s="1529" t="n"/>
      <c r="C85" s="1529" t="n"/>
      <c r="D85" s="1529" t="n"/>
      <c r="E85" s="1529" t="n"/>
      <c r="F85" s="1529" t="n"/>
      <c r="G85" s="1538">
        <f>G82*2</f>
        <v/>
      </c>
      <c r="H85" s="1529" t="n"/>
      <c r="I85" s="572" t="inlineStr">
        <is>
          <t xml:space="preserve">  ≥ £90k  ·  Minimum viable buffer for Feb cash dip</t>
        </is>
      </c>
    </row>
    <row r="86" ht="21.75" customHeight="1" s="1411">
      <c r="A86" s="1604" t="inlineStr">
        <is>
          <t xml:space="preserve">  Target Reserve  (3 months)  ← RECOMMENDED</t>
        </is>
      </c>
      <c r="B86" s="1529" t="n"/>
      <c r="C86" s="1529" t="n"/>
      <c r="D86" s="1529" t="n"/>
      <c r="E86" s="1529" t="n"/>
      <c r="F86" s="1529" t="n"/>
      <c r="G86" s="1539">
        <f>G82*3</f>
        <v/>
      </c>
      <c r="H86" s="1529" t="n"/>
      <c r="I86" s="572" t="inlineStr">
        <is>
          <t xml:space="preserve">  ≥ £135k  ·  Covers any 3-month trading trough without credit exposure</t>
        </is>
      </c>
    </row>
    <row r="87" ht="6" customHeight="1" s="1411">
      <c r="A87" s="6" t="n"/>
      <c r="B87" s="6" t="n"/>
      <c r="C87" s="6" t="n"/>
      <c r="D87" s="6" t="n"/>
      <c r="E87" s="6" t="n"/>
      <c r="F87" s="6" t="n"/>
      <c r="G87" s="6" t="n"/>
      <c r="H87" s="6" t="n"/>
      <c r="I87" s="6" t="n"/>
    </row>
    <row r="88" ht="18" customHeight="1" s="1411">
      <c r="A88" s="1602" t="inlineStr">
        <is>
          <t xml:space="preserve">  RESERVE ADEQUACY  (vs current cash flow model)</t>
        </is>
      </c>
      <c r="B88" s="1465" t="n"/>
      <c r="C88" s="1465" t="n"/>
      <c r="D88" s="1465" t="n"/>
      <c r="E88" s="1465" t="n"/>
      <c r="F88" s="1465" t="n"/>
      <c r="G88" s="1465" t="n"/>
      <c r="H88" s="1465" t="n"/>
      <c r="I88" s="1465" t="n"/>
    </row>
    <row r="89" ht="21.75" customHeight="1" s="1411">
      <c r="A89" s="1530" t="inlineStr">
        <is>
          <t xml:space="preserve">  Year-end cash position (April)</t>
        </is>
      </c>
      <c r="B89" s="1529" t="n"/>
      <c r="C89" s="1529" t="n"/>
      <c r="D89" s="1529" t="n"/>
      <c r="E89" s="1529" t="n"/>
      <c r="F89" s="1529" t="n"/>
      <c r="G89" s="1605">
        <f>MAX('Cash Flow Forecast'!B30:M30)</f>
        <v/>
      </c>
      <c r="H89" s="1529" t="n"/>
      <c r="I89" s="572" t="inlineStr">
        <is>
          <t xml:space="preserve">  £157,700 peak — above 3-month target ✓  Reserve fully funded by April</t>
        </is>
      </c>
    </row>
    <row r="90" ht="21.75" customHeight="1" s="1411">
      <c r="A90" s="1606" t="inlineStr">
        <is>
          <t xml:space="preserve">  Lowest cash month (February)</t>
        </is>
      </c>
      <c r="B90" s="1529" t="n"/>
      <c r="C90" s="1529" t="n"/>
      <c r="D90" s="1529" t="n"/>
      <c r="E90" s="1529" t="n"/>
      <c r="F90" s="1529" t="n"/>
      <c r="G90" s="1607">
        <f>MIN('Cash Flow Forecast'!B30:M30)</f>
        <v/>
      </c>
      <c r="H90" s="1529" t="n"/>
      <c r="I90" s="572" t="inlineStr">
        <is>
          <t xml:space="preserve">  £23,098  ←  Below 2-month reserve target.  Feb is the critical risk month.</t>
        </is>
      </c>
    </row>
    <row r="91" ht="21.75" customHeight="1" s="1411">
      <c r="A91" s="1606" t="inlineStr">
        <is>
          <t xml:space="preserve">  Gap: Feb cash vs 2-month reserve</t>
        </is>
      </c>
      <c r="B91" s="1529" t="n"/>
      <c r="C91" s="1529" t="n"/>
      <c r="D91" s="1529" t="n"/>
      <c r="E91" s="1529" t="n"/>
      <c r="F91" s="1529" t="n"/>
      <c r="G91" s="1607">
        <f>MIN('Cash Flow Forecast'!B30:M30)-G82*2</f>
        <v/>
      </c>
      <c r="H91" s="1529" t="n"/>
      <c r="I91" s="572" t="inlineStr">
        <is>
          <t xml:space="preserve">  Negative = reserve not yet built at this point in year.  Funded from Dec surplus.</t>
        </is>
      </c>
    </row>
    <row r="92" ht="21.75" customHeight="1" s="1411">
      <c r="A92" s="1531" t="inlineStr">
        <is>
          <t xml:space="preserve">  Profit available after 3-month reserve met</t>
        </is>
      </c>
      <c r="B92" s="1529" t="n"/>
      <c r="C92" s="1529" t="n"/>
      <c r="D92" s="1529" t="n"/>
      <c r="E92" s="1529" t="n"/>
      <c r="F92" s="1529" t="n"/>
      <c r="G92" s="1608">
        <f>MAX('Dividend &amp; Distribution Model'!B14-G82*3,0)</f>
        <v/>
      </c>
      <c r="H92" s="1529" t="n"/>
      <c r="I92" s="572" t="inlineStr">
        <is>
          <t xml:space="preserve">  Fully distributable once £135k reserve threshold is reached.</t>
        </is>
      </c>
    </row>
    <row r="93" ht="6" customHeight="1" s="1411">
      <c r="A93" s="6" t="n"/>
      <c r="B93" s="6" t="n"/>
      <c r="C93" s="6" t="n"/>
      <c r="D93" s="6" t="n"/>
      <c r="E93" s="6" t="n"/>
      <c r="F93" s="6" t="n"/>
      <c r="G93" s="6" t="n"/>
      <c r="H93" s="6" t="n"/>
      <c r="I93" s="6" t="n"/>
    </row>
    <row r="94" ht="18" customHeight="1" s="1411">
      <c r="A94" s="1461" t="inlineStr">
        <is>
          <t xml:space="preserve">  INVESTOR IMPACT  (reserve does not reduce preferred return)</t>
        </is>
      </c>
      <c r="B94" s="1444" t="n"/>
      <c r="C94" s="1444" t="n"/>
      <c r="D94" s="1444" t="n"/>
      <c r="E94" s="1444" t="n"/>
      <c r="F94" s="1444" t="n"/>
      <c r="G94" s="1444" t="n"/>
      <c r="H94" s="1444" t="n"/>
      <c r="I94" s="1444" t="n"/>
    </row>
    <row r="95" ht="24" customHeight="1" s="1411">
      <c r="A95" s="1603" t="inlineStr">
        <is>
          <t xml:space="preserve">  Pure pro-rata distribution (no preferred return):  Operating profit splits 50/50 by equity. No floor, no priority — investor and founder receive their share at the same time.</t>
        </is>
      </c>
      <c r="B95" s="1529" t="n"/>
      <c r="C95" s="1529" t="n"/>
      <c r="D95" s="1529" t="n"/>
      <c r="E95" s="1609" t="inlineStr">
        <is>
          <t xml:space="preserve">  Paid first — reserve does not affect this.  Guaranteed before any other distribution.</t>
        </is>
      </c>
      <c r="F95" s="1529" t="n"/>
      <c r="G95" s="1529" t="n"/>
      <c r="H95" s="1529" t="n"/>
      <c r="I95" s="1529" t="n"/>
    </row>
    <row r="96" ht="24" customHeight="1" s="1411">
      <c r="A96" s="1604" t="inlineStr">
        <is>
          <t xml:space="preserve">  A-share priority return (£44,000)</t>
        </is>
      </c>
      <c r="B96" s="1529" t="n"/>
      <c r="C96" s="1529" t="n"/>
      <c r="D96" s="1529" t="n"/>
      <c r="E96" s="1610" t="inlineStr">
        <is>
          <t xml:space="preserve">  Paid second — also protected.  Reserve applies only to the remaining distributable pool.</t>
        </is>
      </c>
      <c r="F96" s="1529" t="n"/>
      <c r="G96" s="1529" t="n"/>
      <c r="H96" s="1529" t="n"/>
      <c r="I96" s="1529" t="n"/>
    </row>
    <row r="97" ht="24" customHeight="1" s="1411">
      <c r="A97" s="1611" t="inlineStr">
        <is>
          <t xml:space="preserve">  Investor pro-rata dividend</t>
        </is>
      </c>
      <c r="B97" s="1529" t="n"/>
      <c r="C97" s="1529" t="n"/>
      <c r="D97" s="1529" t="n"/>
      <c r="E97" s="1537" t="inlineStr">
        <is>
          <t xml:space="preserve">  Paid from remaining pool AFTER reserve confirmed.  May reduce in low-profit years.</t>
        </is>
      </c>
      <c r="F97" s="1529" t="n"/>
      <c r="G97" s="1529" t="n"/>
      <c r="H97" s="1529" t="n"/>
      <c r="I97" s="1529" t="n"/>
    </row>
    <row r="98" ht="24" customHeight="1" s="1411">
      <c r="A98" s="1604" t="inlineStr">
        <is>
          <t xml:space="preserve">  Effect on total investor return (base case)</t>
        </is>
      </c>
      <c r="B98" s="1529" t="n"/>
      <c r="C98" s="1529" t="n"/>
      <c r="D98" s="1529" t="n"/>
      <c r="E98" s="1610" t="inlineStr">
        <is>
          <t xml:space="preserve">  Reserve built from Dec/Jan surplus — no impact on Year 1 base case distributions.</t>
        </is>
      </c>
      <c r="F98" s="1529" t="n"/>
      <c r="G98" s="1529" t="n"/>
      <c r="H98" s="1529" t="n"/>
      <c r="I98" s="1529" t="n"/>
    </row>
    <row r="99" ht="19.5" customHeight="1" s="1411">
      <c r="A99" s="1612" t="inlineStr">
        <is>
          <t xml:space="preserve">  ★  RESERVE PRINCIPLE:  The business holds the equivalent of 2–3 months fixed operating costs as a standing cash reserve before distributions are made.  The investor preferred return (£12,000) and A-share priority return (£44,000) are paid before any reserve deduction applies to dividends.</t>
        </is>
      </c>
      <c r="B99" s="1433" t="n"/>
      <c r="C99" s="1433" t="n"/>
      <c r="D99" s="1433" t="n"/>
      <c r="E99" s="1433" t="n"/>
      <c r="F99" s="1433" t="n"/>
      <c r="G99" s="1433" t="n"/>
      <c r="H99" s="1433" t="n"/>
      <c r="I99" s="1433" t="n"/>
    </row>
    <row r="100" ht="7.5" customHeight="1" s="1411">
      <c r="A100" s="6" t="n"/>
      <c r="B100" s="6" t="n"/>
      <c r="C100" s="6" t="n"/>
      <c r="D100" s="6" t="n"/>
      <c r="E100" s="6" t="n"/>
      <c r="F100" s="6" t="n"/>
      <c r="G100" s="6" t="n"/>
      <c r="H100" s="6" t="n"/>
      <c r="I100" s="6" t="n"/>
    </row>
    <row r="101" ht="48" customHeight="1" s="1411">
      <c r="A101" s="1541" t="inlineStr">
        <is>
          <t xml:space="preserve">  📋  A SHARE vs B SHARE — WHAT IT MEANS FOR DISTRIBUTIONS:
  A Shares (investor equity ≥5% of post-money, i.e. ≥£7,900): full voting + economic rights.
  B Shares (below £7,900): economic rights only, no voting.
  Distribution itself is identical for both classes — pure pro-rata on operating profit.</t>
        </is>
      </c>
      <c r="B101" s="1425" t="n"/>
      <c r="C101" s="1425" t="n"/>
      <c r="D101" s="1425" t="n"/>
      <c r="E101" s="1425" t="n"/>
      <c r="F101" s="1425" t="n"/>
      <c r="G101" s="1425" t="n"/>
      <c r="H101" s="1425" t="n"/>
      <c r="I101" s="1426" t="n"/>
    </row>
    <row r="102" ht="15.75" customHeight="1" s="1411">
      <c r="A102" s="6" t="n"/>
      <c r="B102" s="6" t="n"/>
      <c r="C102" s="6" t="n"/>
      <c r="D102" s="6" t="n"/>
      <c r="E102" s="6" t="n"/>
      <c r="F102" s="6" t="n"/>
      <c r="G102" s="6" t="n"/>
      <c r="H102" s="6" t="n"/>
      <c r="I102" s="6" t="n"/>
    </row>
    <row r="103" ht="15.75" customHeight="1" s="1411">
      <c r="A103" s="6" t="n"/>
      <c r="B103" s="6" t="n"/>
      <c r="C103" s="6" t="n"/>
      <c r="D103" s="6" t="n"/>
      <c r="E103" s="6" t="n"/>
      <c r="F103" s="6" t="n"/>
      <c r="G103" s="6" t="n"/>
      <c r="H103" s="6" t="n"/>
      <c r="I103" s="6" t="n"/>
    </row>
    <row r="104" ht="15.75" customHeight="1" s="1411">
      <c r="A104" s="6" t="n"/>
      <c r="B104" s="6" t="n"/>
      <c r="C104" s="6" t="n"/>
      <c r="D104" s="6" t="n"/>
      <c r="E104" s="6" t="n"/>
      <c r="F104" s="6" t="n"/>
      <c r="G104" s="6" t="n"/>
      <c r="H104" s="6" t="n"/>
      <c r="I104" s="6" t="n"/>
    </row>
    <row r="105" ht="15.75" customHeight="1" s="1411">
      <c r="A105" s="6" t="n"/>
      <c r="B105" s="6" t="n"/>
      <c r="C105" s="6" t="n"/>
      <c r="D105" s="6" t="n"/>
      <c r="E105" s="6" t="n"/>
      <c r="F105" s="6" t="n"/>
      <c r="G105" s="6" t="n"/>
      <c r="H105" s="6" t="n"/>
      <c r="I105" s="6" t="n"/>
    </row>
    <row r="106" ht="15.75" customHeight="1" s="1411">
      <c r="A106" s="6" t="n"/>
      <c r="B106" s="6" t="n"/>
      <c r="C106" s="6" t="n"/>
      <c r="D106" s="6" t="n"/>
      <c r="E106" s="6" t="n"/>
      <c r="F106" s="6" t="n"/>
      <c r="G106" s="6" t="n"/>
      <c r="H106" s="6" t="n"/>
      <c r="I106" s="6" t="n"/>
    </row>
    <row r="107" ht="15.75" customHeight="1" s="1411">
      <c r="A107" s="6" t="n"/>
      <c r="B107" s="6" t="n"/>
      <c r="C107" s="6" t="n"/>
      <c r="D107" s="6" t="n"/>
      <c r="E107" s="6" t="n"/>
      <c r="F107" s="6" t="n"/>
      <c r="G107" s="6" t="n"/>
      <c r="H107" s="6" t="n"/>
      <c r="I107" s="6" t="n"/>
    </row>
    <row r="108" ht="15.75" customHeight="1" s="1411">
      <c r="A108" s="6" t="n"/>
      <c r="B108" s="6" t="n"/>
      <c r="C108" s="6" t="n"/>
      <c r="D108" s="6" t="n"/>
      <c r="E108" s="6" t="n"/>
      <c r="F108" s="6" t="n"/>
      <c r="G108" s="6" t="n"/>
      <c r="H108" s="6" t="n"/>
      <c r="I108" s="6" t="n"/>
    </row>
    <row r="109" ht="15.75" customHeight="1" s="1411">
      <c r="A109" s="6" t="n"/>
      <c r="B109" s="6" t="n"/>
      <c r="C109" s="6" t="n"/>
      <c r="D109" s="6" t="n"/>
      <c r="E109" s="6" t="n"/>
      <c r="F109" s="6" t="n"/>
      <c r="G109" s="6" t="n"/>
      <c r="H109" s="6" t="n"/>
      <c r="I109" s="6" t="n"/>
    </row>
    <row r="110" ht="15.75" customHeight="1" s="1411">
      <c r="A110" s="6" t="n"/>
      <c r="B110" s="6" t="n"/>
      <c r="C110" s="6" t="n"/>
      <c r="D110" s="6" t="n"/>
      <c r="E110" s="6" t="n"/>
      <c r="F110" s="6" t="n"/>
      <c r="G110" s="6" t="n"/>
      <c r="H110" s="6" t="n"/>
      <c r="I110" s="6" t="n"/>
    </row>
    <row r="111" ht="15.75" customHeight="1" s="1411">
      <c r="A111" s="6" t="n"/>
      <c r="B111" s="6" t="n"/>
      <c r="C111" s="6" t="n"/>
      <c r="D111" s="6" t="n"/>
      <c r="E111" s="6" t="n"/>
      <c r="F111" s="6" t="n"/>
      <c r="G111" s="6" t="n"/>
      <c r="H111" s="6" t="n"/>
      <c r="I111" s="6" t="n"/>
    </row>
    <row r="112" ht="15.75" customHeight="1" s="1411">
      <c r="A112" s="6" t="n"/>
      <c r="B112" s="6" t="n"/>
      <c r="C112" s="6" t="n"/>
      <c r="D112" s="6" t="n"/>
      <c r="E112" s="6" t="n"/>
      <c r="F112" s="6" t="n"/>
      <c r="G112" s="6" t="n"/>
      <c r="H112" s="6" t="n"/>
      <c r="I112" s="6" t="n"/>
    </row>
    <row r="113" ht="15.75" customHeight="1" s="1411">
      <c r="A113" s="6" t="n"/>
      <c r="B113" s="6" t="n"/>
      <c r="C113" s="6" t="n"/>
      <c r="D113" s="6" t="n"/>
      <c r="E113" s="6" t="n"/>
      <c r="F113" s="6" t="n"/>
      <c r="G113" s="6" t="n"/>
      <c r="H113" s="6" t="n"/>
      <c r="I113" s="6" t="n"/>
    </row>
    <row r="114" ht="15.75" customHeight="1" s="1411">
      <c r="A114" s="6" t="n"/>
      <c r="B114" s="6" t="n"/>
      <c r="C114" s="6" t="n"/>
      <c r="D114" s="6" t="n"/>
      <c r="E114" s="6" t="n"/>
      <c r="F114" s="6" t="n"/>
      <c r="G114" s="6" t="n"/>
      <c r="H114" s="6" t="n"/>
      <c r="I114" s="6" t="n"/>
    </row>
    <row r="115" ht="15.75" customHeight="1" s="1411">
      <c r="A115" s="6" t="n"/>
      <c r="B115" s="6" t="n"/>
      <c r="C115" s="6" t="n"/>
      <c r="D115" s="6" t="n"/>
      <c r="E115" s="6" t="n"/>
      <c r="F115" s="6" t="n"/>
      <c r="G115" s="6" t="n"/>
      <c r="H115" s="6" t="n"/>
      <c r="I115" s="6" t="n"/>
    </row>
    <row r="116" ht="15.75" customHeight="1" s="1411">
      <c r="A116" s="6" t="n"/>
      <c r="B116" s="6" t="n"/>
      <c r="C116" s="6" t="n"/>
      <c r="D116" s="6" t="n"/>
      <c r="E116" s="6" t="n"/>
      <c r="F116" s="6" t="n"/>
      <c r="G116" s="6" t="n"/>
      <c r="H116" s="6" t="n"/>
      <c r="I116" s="6" t="n"/>
    </row>
    <row r="117" ht="15.75" customHeight="1" s="1411">
      <c r="A117" s="6" t="n"/>
      <c r="B117" s="6" t="n"/>
      <c r="C117" s="6" t="n"/>
      <c r="D117" s="6" t="n"/>
      <c r="E117" s="6" t="n"/>
      <c r="F117" s="6" t="n"/>
      <c r="G117" s="6" t="n"/>
      <c r="H117" s="6" t="n"/>
      <c r="I117" s="6" t="n"/>
    </row>
    <row r="118" ht="15.75" customHeight="1" s="1411">
      <c r="A118" s="6" t="n"/>
      <c r="B118" s="6" t="n"/>
      <c r="C118" s="6" t="n"/>
      <c r="D118" s="6" t="n"/>
      <c r="E118" s="6" t="n"/>
      <c r="F118" s="6" t="n"/>
      <c r="G118" s="6" t="n"/>
      <c r="H118" s="6" t="n"/>
      <c r="I118" s="6" t="n"/>
    </row>
    <row r="119" ht="15.75" customHeight="1" s="1411">
      <c r="A119" s="6" t="n"/>
      <c r="B119" s="6" t="n"/>
      <c r="C119" s="6" t="n"/>
      <c r="D119" s="6" t="n"/>
      <c r="E119" s="6" t="n"/>
      <c r="F119" s="6" t="n"/>
      <c r="G119" s="6" t="n"/>
      <c r="H119" s="6" t="n"/>
      <c r="I119" s="6" t="n"/>
    </row>
    <row r="120" ht="15.75" customHeight="1" s="1411">
      <c r="A120" s="6" t="n"/>
      <c r="B120" s="6" t="n"/>
      <c r="C120" s="6" t="n"/>
      <c r="D120" s="6" t="n"/>
      <c r="E120" s="6" t="n"/>
      <c r="F120" s="6" t="n"/>
      <c r="G120" s="6" t="n"/>
      <c r="H120" s="6" t="n"/>
      <c r="I120" s="6" t="n"/>
    </row>
    <row r="121" ht="15.75" customHeight="1" s="1411">
      <c r="A121" s="6" t="n"/>
      <c r="B121" s="6" t="n"/>
      <c r="C121" s="6" t="n"/>
      <c r="D121" s="6" t="n"/>
      <c r="E121" s="6" t="n"/>
      <c r="F121" s="6" t="n"/>
      <c r="G121" s="6" t="n"/>
      <c r="H121" s="6" t="n"/>
      <c r="I121" s="6" t="n"/>
    </row>
    <row r="122" ht="15.75" customHeight="1" s="1411">
      <c r="A122" s="6" t="n"/>
      <c r="B122" s="6" t="n"/>
      <c r="C122" s="6" t="n"/>
      <c r="D122" s="6" t="n"/>
      <c r="E122" s="6" t="n"/>
      <c r="F122" s="6" t="n"/>
      <c r="G122" s="6" t="n"/>
      <c r="H122" s="6" t="n"/>
      <c r="I122" s="6" t="n"/>
    </row>
    <row r="123" ht="15.75" customHeight="1" s="1411">
      <c r="A123" s="6" t="n"/>
      <c r="B123" s="6" t="n"/>
      <c r="C123" s="6" t="n"/>
      <c r="D123" s="6" t="n"/>
      <c r="E123" s="6" t="n"/>
      <c r="F123" s="6" t="n"/>
      <c r="G123" s="6" t="n"/>
      <c r="H123" s="6" t="n"/>
      <c r="I123" s="6" t="n"/>
    </row>
    <row r="124" ht="15.75" customHeight="1" s="1411">
      <c r="A124" s="6" t="n"/>
      <c r="B124" s="6" t="n"/>
      <c r="C124" s="6" t="n"/>
      <c r="D124" s="6" t="n"/>
      <c r="E124" s="6" t="n"/>
      <c r="F124" s="6" t="n"/>
      <c r="G124" s="6" t="n"/>
      <c r="H124" s="6" t="n"/>
      <c r="I124" s="6" t="n"/>
    </row>
    <row r="125" ht="15.75" customHeight="1" s="1411">
      <c r="A125" s="6" t="n"/>
      <c r="B125" s="6" t="n"/>
      <c r="C125" s="6" t="n"/>
      <c r="D125" s="6" t="n"/>
      <c r="E125" s="6" t="n"/>
      <c r="F125" s="6" t="n"/>
      <c r="G125" s="6" t="n"/>
      <c r="H125" s="6" t="n"/>
      <c r="I125" s="6" t="n"/>
    </row>
    <row r="126" ht="15.75" customHeight="1" s="1411">
      <c r="A126" s="6" t="n"/>
      <c r="B126" s="6" t="n"/>
      <c r="C126" s="6" t="n"/>
      <c r="D126" s="6" t="n"/>
      <c r="E126" s="6" t="n"/>
      <c r="F126" s="6" t="n"/>
      <c r="G126" s="6" t="n"/>
      <c r="H126" s="6" t="n"/>
      <c r="I126" s="6" t="n"/>
    </row>
    <row r="127" ht="15.75" customHeight="1" s="1411">
      <c r="A127" s="6" t="n"/>
      <c r="B127" s="6" t="n"/>
      <c r="C127" s="6" t="n"/>
      <c r="D127" s="6" t="n"/>
      <c r="E127" s="6" t="n"/>
      <c r="F127" s="6" t="n"/>
      <c r="G127" s="6" t="n"/>
      <c r="H127" s="6" t="n"/>
      <c r="I127" s="6" t="n"/>
    </row>
    <row r="128" ht="15.75" customHeight="1" s="1411">
      <c r="A128" s="6" t="n"/>
      <c r="B128" s="6" t="n"/>
      <c r="C128" s="6" t="n"/>
      <c r="D128" s="6" t="n"/>
      <c r="E128" s="6" t="n"/>
      <c r="F128" s="6" t="n"/>
      <c r="G128" s="6" t="n"/>
      <c r="H128" s="6" t="n"/>
      <c r="I128" s="6" t="n"/>
    </row>
    <row r="129" ht="15.75" customHeight="1" s="1411">
      <c r="A129" s="6" t="n"/>
      <c r="B129" s="6" t="n"/>
      <c r="C129" s="6" t="n"/>
      <c r="D129" s="6" t="n"/>
      <c r="E129" s="6" t="n"/>
      <c r="F129" s="6" t="n"/>
      <c r="G129" s="6" t="n"/>
      <c r="H129" s="6" t="n"/>
      <c r="I129" s="6" t="n"/>
    </row>
    <row r="130" ht="15.75" customHeight="1" s="1411">
      <c r="A130" s="6" t="n"/>
      <c r="B130" s="6" t="n"/>
      <c r="C130" s="6" t="n"/>
      <c r="D130" s="6" t="n"/>
      <c r="E130" s="6" t="n"/>
      <c r="F130" s="6" t="n"/>
      <c r="G130" s="6" t="n"/>
      <c r="H130" s="6" t="n"/>
      <c r="I130" s="6" t="n"/>
    </row>
    <row r="131" ht="15.75" customHeight="1" s="1411">
      <c r="A131" s="6" t="n"/>
      <c r="B131" s="6" t="n"/>
      <c r="C131" s="6" t="n"/>
      <c r="D131" s="6" t="n"/>
      <c r="E131" s="6" t="n"/>
      <c r="F131" s="6" t="n"/>
      <c r="G131" s="6" t="n"/>
      <c r="H131" s="6" t="n"/>
      <c r="I131" s="6" t="n"/>
    </row>
    <row r="132" ht="15.75" customHeight="1" s="1411">
      <c r="A132" s="6" t="n"/>
      <c r="B132" s="6" t="n"/>
      <c r="C132" s="6" t="n"/>
      <c r="D132" s="6" t="n"/>
      <c r="E132" s="6" t="n"/>
      <c r="F132" s="6" t="n"/>
      <c r="G132" s="6" t="n"/>
      <c r="H132" s="6" t="n"/>
      <c r="I132" s="6" t="n"/>
    </row>
    <row r="133" ht="15.75" customHeight="1" s="1411">
      <c r="A133" s="6" t="n"/>
      <c r="B133" s="6" t="n"/>
      <c r="C133" s="6" t="n"/>
      <c r="D133" s="6" t="n"/>
      <c r="E133" s="6" t="n"/>
      <c r="F133" s="6" t="n"/>
      <c r="G133" s="6" t="n"/>
      <c r="H133" s="6" t="n"/>
      <c r="I133" s="6" t="n"/>
    </row>
    <row r="134" ht="15.75" customHeight="1" s="1411">
      <c r="A134" s="6" t="n"/>
      <c r="B134" s="6" t="n"/>
      <c r="C134" s="6" t="n"/>
      <c r="D134" s="6" t="n"/>
      <c r="E134" s="6" t="n"/>
      <c r="F134" s="6" t="n"/>
      <c r="G134" s="6" t="n"/>
      <c r="H134" s="6" t="n"/>
      <c r="I134" s="6" t="n"/>
    </row>
    <row r="135" ht="15.75" customHeight="1" s="1411">
      <c r="A135" s="6" t="n"/>
      <c r="B135" s="6" t="n"/>
      <c r="C135" s="6" t="n"/>
      <c r="D135" s="6" t="n"/>
      <c r="E135" s="6" t="n"/>
      <c r="F135" s="6" t="n"/>
      <c r="G135" s="6" t="n"/>
      <c r="H135" s="6" t="n"/>
      <c r="I135" s="6" t="n"/>
    </row>
    <row r="136" ht="15.75" customHeight="1" s="1411">
      <c r="A136" s="6" t="n"/>
      <c r="B136" s="6" t="n"/>
      <c r="C136" s="6" t="n"/>
      <c r="D136" s="6" t="n"/>
      <c r="E136" s="6" t="n"/>
      <c r="F136" s="6" t="n"/>
      <c r="G136" s="6" t="n"/>
      <c r="H136" s="6" t="n"/>
      <c r="I136" s="6" t="n"/>
    </row>
    <row r="137" ht="15.75" customHeight="1" s="1411">
      <c r="A137" s="6" t="n"/>
      <c r="B137" s="6" t="n"/>
      <c r="C137" s="6" t="n"/>
      <c r="D137" s="6" t="n"/>
      <c r="E137" s="6" t="n"/>
      <c r="F137" s="6" t="n"/>
      <c r="G137" s="6" t="n"/>
      <c r="H137" s="6" t="n"/>
      <c r="I137" s="6" t="n"/>
    </row>
    <row r="138" ht="15.75" customHeight="1" s="1411">
      <c r="A138" s="6" t="n"/>
      <c r="B138" s="6" t="n"/>
      <c r="C138" s="6" t="n"/>
      <c r="D138" s="6" t="n"/>
      <c r="E138" s="6" t="n"/>
      <c r="F138" s="6" t="n"/>
      <c r="G138" s="6" t="n"/>
      <c r="H138" s="6" t="n"/>
      <c r="I138" s="6" t="n"/>
    </row>
    <row r="139" ht="15.75" customHeight="1" s="1411">
      <c r="A139" s="6" t="n"/>
      <c r="B139" s="6" t="n"/>
      <c r="C139" s="6" t="n"/>
      <c r="D139" s="6" t="n"/>
      <c r="E139" s="6" t="n"/>
      <c r="F139" s="6" t="n"/>
      <c r="G139" s="6" t="n"/>
      <c r="H139" s="6" t="n"/>
      <c r="I139" s="6" t="n"/>
    </row>
    <row r="140" ht="15.75" customHeight="1" s="1411">
      <c r="A140" s="6" t="n"/>
      <c r="B140" s="6" t="n"/>
      <c r="C140" s="6" t="n"/>
      <c r="D140" s="6" t="n"/>
      <c r="E140" s="6" t="n"/>
      <c r="F140" s="6" t="n"/>
      <c r="G140" s="6" t="n"/>
      <c r="H140" s="6" t="n"/>
      <c r="I140" s="6" t="n"/>
    </row>
    <row r="141" ht="15.75" customHeight="1" s="1411">
      <c r="A141" s="6" t="n"/>
      <c r="B141" s="6" t="n"/>
      <c r="C141" s="6" t="n"/>
      <c r="D141" s="6" t="n"/>
      <c r="E141" s="6" t="n"/>
      <c r="F141" s="6" t="n"/>
      <c r="G141" s="6" t="n"/>
      <c r="H141" s="6" t="n"/>
      <c r="I141" s="6" t="n"/>
    </row>
    <row r="142" ht="15.75" customHeight="1" s="1411">
      <c r="A142" s="6" t="n"/>
      <c r="B142" s="6" t="n"/>
      <c r="C142" s="6" t="n"/>
      <c r="D142" s="6" t="n"/>
      <c r="E142" s="6" t="n"/>
      <c r="F142" s="6" t="n"/>
      <c r="G142" s="6" t="n"/>
      <c r="H142" s="6" t="n"/>
      <c r="I142" s="6" t="n"/>
    </row>
    <row r="143" ht="15.75" customHeight="1" s="1411">
      <c r="A143" s="6" t="n"/>
      <c r="B143" s="6" t="n"/>
      <c r="C143" s="6" t="n"/>
      <c r="D143" s="6" t="n"/>
      <c r="E143" s="6" t="n"/>
      <c r="F143" s="6" t="n"/>
      <c r="G143" s="6" t="n"/>
      <c r="H143" s="6" t="n"/>
      <c r="I143" s="6" t="n"/>
    </row>
    <row r="144" ht="15.75" customHeight="1" s="1411">
      <c r="A144" s="6" t="n"/>
      <c r="B144" s="6" t="n"/>
      <c r="C144" s="6" t="n"/>
      <c r="D144" s="6" t="n"/>
      <c r="E144" s="6" t="n"/>
      <c r="F144" s="6" t="n"/>
      <c r="G144" s="6" t="n"/>
      <c r="H144" s="6" t="n"/>
      <c r="I144" s="6" t="n"/>
    </row>
    <row r="145" ht="15.75" customHeight="1" s="1411">
      <c r="A145" s="6" t="n"/>
      <c r="B145" s="6" t="n"/>
      <c r="C145" s="6" t="n"/>
      <c r="D145" s="6" t="n"/>
      <c r="E145" s="6" t="n"/>
      <c r="F145" s="6" t="n"/>
      <c r="G145" s="6" t="n"/>
      <c r="H145" s="6" t="n"/>
      <c r="I145" s="6" t="n"/>
    </row>
    <row r="146" ht="15.75" customHeight="1" s="1411">
      <c r="A146" s="6" t="n"/>
      <c r="B146" s="6" t="n"/>
      <c r="C146" s="6" t="n"/>
      <c r="D146" s="6" t="n"/>
      <c r="E146" s="6" t="n"/>
      <c r="F146" s="6" t="n"/>
      <c r="G146" s="6" t="n"/>
      <c r="H146" s="6" t="n"/>
      <c r="I146" s="6" t="n"/>
    </row>
    <row r="147" ht="15.75" customHeight="1" s="1411">
      <c r="A147" s="6" t="n"/>
      <c r="B147" s="6" t="n"/>
      <c r="C147" s="6" t="n"/>
      <c r="D147" s="6" t="n"/>
      <c r="E147" s="6" t="n"/>
      <c r="F147" s="6" t="n"/>
      <c r="G147" s="6" t="n"/>
      <c r="H147" s="6" t="n"/>
      <c r="I147" s="6" t="n"/>
    </row>
    <row r="148" ht="15.75" customHeight="1" s="1411">
      <c r="A148" s="6" t="n"/>
      <c r="B148" s="6" t="n"/>
      <c r="C148" s="6" t="n"/>
      <c r="D148" s="6" t="n"/>
      <c r="E148" s="6" t="n"/>
      <c r="F148" s="6" t="n"/>
      <c r="G148" s="6" t="n"/>
      <c r="H148" s="6" t="n"/>
      <c r="I148" s="6" t="n"/>
    </row>
    <row r="149" ht="15.75" customHeight="1" s="1411">
      <c r="A149" s="6" t="n"/>
      <c r="B149" s="6" t="n"/>
      <c r="C149" s="6" t="n"/>
      <c r="D149" s="6" t="n"/>
      <c r="E149" s="6" t="n"/>
      <c r="F149" s="6" t="n"/>
      <c r="G149" s="6" t="n"/>
      <c r="H149" s="6" t="n"/>
      <c r="I149" s="6" t="n"/>
    </row>
    <row r="150" ht="15.75" customHeight="1" s="1411">
      <c r="A150" s="6" t="n"/>
      <c r="B150" s="6" t="n"/>
      <c r="C150" s="6" t="n"/>
      <c r="D150" s="6" t="n"/>
      <c r="E150" s="6" t="n"/>
      <c r="F150" s="6" t="n"/>
      <c r="G150" s="6" t="n"/>
      <c r="H150" s="6" t="n"/>
      <c r="I150" s="6" t="n"/>
    </row>
    <row r="151" ht="15.75" customHeight="1" s="1411">
      <c r="A151" s="6" t="n"/>
      <c r="B151" s="6" t="n"/>
      <c r="C151" s="6" t="n"/>
      <c r="D151" s="6" t="n"/>
      <c r="E151" s="6" t="n"/>
      <c r="F151" s="6" t="n"/>
      <c r="G151" s="6" t="n"/>
      <c r="H151" s="6" t="n"/>
      <c r="I151" s="6" t="n"/>
    </row>
    <row r="152" ht="15.75" customHeight="1" s="1411">
      <c r="A152" s="6" t="n"/>
      <c r="B152" s="6" t="n"/>
      <c r="C152" s="6" t="n"/>
      <c r="D152" s="6" t="n"/>
      <c r="E152" s="6" t="n"/>
      <c r="F152" s="6" t="n"/>
      <c r="G152" s="6" t="n"/>
      <c r="H152" s="6" t="n"/>
      <c r="I152" s="6" t="n"/>
    </row>
    <row r="153" ht="15.75" customHeight="1" s="1411">
      <c r="A153" s="6" t="n"/>
      <c r="B153" s="6" t="n"/>
      <c r="C153" s="6" t="n"/>
      <c r="D153" s="6" t="n"/>
      <c r="E153" s="6" t="n"/>
      <c r="F153" s="6" t="n"/>
      <c r="G153" s="6" t="n"/>
      <c r="H153" s="6" t="n"/>
      <c r="I153" s="6" t="n"/>
    </row>
    <row r="154" ht="15.75" customHeight="1" s="1411">
      <c r="A154" s="6" t="n"/>
      <c r="B154" s="6" t="n"/>
      <c r="C154" s="6" t="n"/>
      <c r="D154" s="6" t="n"/>
      <c r="E154" s="6" t="n"/>
      <c r="F154" s="6" t="n"/>
      <c r="G154" s="6" t="n"/>
      <c r="H154" s="6" t="n"/>
      <c r="I154" s="6" t="n"/>
    </row>
    <row r="155" ht="15.75" customHeight="1" s="1411">
      <c r="A155" s="6" t="n"/>
      <c r="B155" s="6" t="n"/>
      <c r="C155" s="6" t="n"/>
      <c r="D155" s="6" t="n"/>
      <c r="E155" s="6" t="n"/>
      <c r="F155" s="6" t="n"/>
      <c r="G155" s="6" t="n"/>
      <c r="H155" s="6" t="n"/>
      <c r="I155" s="6" t="n"/>
    </row>
    <row r="156" ht="15.75" customHeight="1" s="1411">
      <c r="A156" s="6" t="n"/>
      <c r="B156" s="6" t="n"/>
      <c r="C156" s="6" t="n"/>
      <c r="D156" s="6" t="n"/>
      <c r="E156" s="6" t="n"/>
      <c r="F156" s="6" t="n"/>
      <c r="G156" s="6" t="n"/>
      <c r="H156" s="6" t="n"/>
      <c r="I156" s="6" t="n"/>
    </row>
    <row r="157" ht="15.75" customHeight="1" s="1411">
      <c r="A157" s="6" t="n"/>
      <c r="B157" s="6" t="n"/>
      <c r="C157" s="6" t="n"/>
      <c r="D157" s="6" t="n"/>
      <c r="E157" s="6" t="n"/>
      <c r="F157" s="6" t="n"/>
      <c r="G157" s="6" t="n"/>
      <c r="H157" s="6" t="n"/>
      <c r="I157" s="6" t="n"/>
    </row>
    <row r="158" ht="15.75" customHeight="1" s="1411">
      <c r="A158" s="6" t="n"/>
      <c r="B158" s="6" t="n"/>
      <c r="C158" s="6" t="n"/>
      <c r="D158" s="6" t="n"/>
      <c r="E158" s="6" t="n"/>
      <c r="F158" s="6" t="n"/>
      <c r="G158" s="6" t="n"/>
      <c r="H158" s="6" t="n"/>
      <c r="I158" s="6" t="n"/>
    </row>
    <row r="159" ht="15.75" customHeight="1" s="1411">
      <c r="A159" s="6" t="n"/>
      <c r="B159" s="6" t="n"/>
      <c r="C159" s="6" t="n"/>
      <c r="D159" s="6" t="n"/>
      <c r="E159" s="6" t="n"/>
      <c r="F159" s="6" t="n"/>
      <c r="G159" s="6" t="n"/>
      <c r="H159" s="6" t="n"/>
      <c r="I159" s="6" t="n"/>
    </row>
    <row r="160" ht="15.75" customHeight="1" s="1411">
      <c r="A160" s="6" t="n"/>
      <c r="B160" s="6" t="n"/>
      <c r="C160" s="6" t="n"/>
      <c r="D160" s="6" t="n"/>
      <c r="E160" s="6" t="n"/>
      <c r="F160" s="6" t="n"/>
      <c r="G160" s="6" t="n"/>
      <c r="H160" s="6" t="n"/>
      <c r="I160" s="6" t="n"/>
    </row>
    <row r="161" ht="15.75" customHeight="1" s="1411">
      <c r="A161" s="6" t="n"/>
      <c r="B161" s="6" t="n"/>
      <c r="C161" s="6" t="n"/>
      <c r="D161" s="6" t="n"/>
      <c r="E161" s="6" t="n"/>
      <c r="F161" s="6" t="n"/>
      <c r="G161" s="6" t="n"/>
      <c r="H161" s="6" t="n"/>
      <c r="I161" s="6" t="n"/>
    </row>
    <row r="162" ht="15.75" customHeight="1" s="1411">
      <c r="A162" s="6" t="n"/>
      <c r="B162" s="6" t="n"/>
      <c r="C162" s="6" t="n"/>
      <c r="D162" s="6" t="n"/>
      <c r="E162" s="6" t="n"/>
      <c r="F162" s="6" t="n"/>
      <c r="G162" s="6" t="n"/>
      <c r="H162" s="6" t="n"/>
      <c r="I162" s="6" t="n"/>
    </row>
    <row r="163" ht="15.75" customHeight="1" s="1411">
      <c r="A163" s="6" t="n"/>
      <c r="B163" s="6" t="n"/>
      <c r="C163" s="6" t="n"/>
      <c r="D163" s="6" t="n"/>
      <c r="E163" s="6" t="n"/>
      <c r="F163" s="6" t="n"/>
      <c r="G163" s="6" t="n"/>
      <c r="H163" s="6" t="n"/>
      <c r="I163" s="6" t="n"/>
    </row>
    <row r="164" ht="15.75" customHeight="1" s="1411">
      <c r="A164" s="6" t="n"/>
      <c r="B164" s="6" t="n"/>
      <c r="C164" s="6" t="n"/>
      <c r="D164" s="6" t="n"/>
      <c r="E164" s="6" t="n"/>
      <c r="F164" s="6" t="n"/>
      <c r="G164" s="6" t="n"/>
      <c r="H164" s="6" t="n"/>
      <c r="I164" s="6" t="n"/>
    </row>
    <row r="165" ht="15.75" customHeight="1" s="1411">
      <c r="A165" s="6" t="n"/>
      <c r="B165" s="6" t="n"/>
      <c r="C165" s="6" t="n"/>
      <c r="D165" s="6" t="n"/>
      <c r="E165" s="6" t="n"/>
      <c r="F165" s="6" t="n"/>
      <c r="G165" s="6" t="n"/>
      <c r="H165" s="6" t="n"/>
      <c r="I165" s="6" t="n"/>
    </row>
    <row r="166" ht="15.75" customHeight="1" s="1411">
      <c r="A166" s="6" t="n"/>
      <c r="B166" s="6" t="n"/>
      <c r="C166" s="6" t="n"/>
      <c r="D166" s="6" t="n"/>
      <c r="E166" s="6" t="n"/>
      <c r="F166" s="6" t="n"/>
      <c r="G166" s="6" t="n"/>
      <c r="H166" s="6" t="n"/>
      <c r="I166" s="6" t="n"/>
    </row>
    <row r="167" ht="15.75" customHeight="1" s="1411">
      <c r="A167" s="6" t="n"/>
      <c r="B167" s="6" t="n"/>
      <c r="C167" s="6" t="n"/>
      <c r="D167" s="6" t="n"/>
      <c r="E167" s="6" t="n"/>
      <c r="F167" s="6" t="n"/>
      <c r="G167" s="6" t="n"/>
      <c r="H167" s="6" t="n"/>
      <c r="I167" s="6" t="n"/>
    </row>
    <row r="168" ht="15.75" customHeight="1" s="1411">
      <c r="A168" s="6" t="n"/>
      <c r="B168" s="6" t="n"/>
      <c r="C168" s="6" t="n"/>
      <c r="D168" s="6" t="n"/>
      <c r="E168" s="6" t="n"/>
      <c r="F168" s="6" t="n"/>
      <c r="G168" s="6" t="n"/>
      <c r="H168" s="6" t="n"/>
      <c r="I168" s="6" t="n"/>
    </row>
    <row r="169" ht="15.75" customHeight="1" s="1411">
      <c r="A169" s="6" t="n"/>
      <c r="B169" s="6" t="n"/>
      <c r="C169" s="6" t="n"/>
      <c r="D169" s="6" t="n"/>
      <c r="E169" s="6" t="n"/>
      <c r="F169" s="6" t="n"/>
      <c r="G169" s="6" t="n"/>
      <c r="H169" s="6" t="n"/>
      <c r="I169" s="6" t="n"/>
    </row>
    <row r="170" ht="15.75" customHeight="1" s="1411">
      <c r="A170" s="6" t="n"/>
      <c r="B170" s="6" t="n"/>
      <c r="C170" s="6" t="n"/>
      <c r="D170" s="6" t="n"/>
      <c r="E170" s="6" t="n"/>
      <c r="F170" s="6" t="n"/>
      <c r="G170" s="6" t="n"/>
      <c r="H170" s="6" t="n"/>
      <c r="I170" s="6" t="n"/>
    </row>
    <row r="171" ht="15.75" customHeight="1" s="1411">
      <c r="A171" s="6" t="n"/>
      <c r="B171" s="6" t="n"/>
      <c r="C171" s="6" t="n"/>
      <c r="D171" s="6" t="n"/>
      <c r="E171" s="6" t="n"/>
      <c r="F171" s="6" t="n"/>
      <c r="G171" s="6" t="n"/>
      <c r="H171" s="6" t="n"/>
      <c r="I171" s="6" t="n"/>
    </row>
    <row r="172" ht="15.75" customHeight="1" s="1411">
      <c r="A172" s="6" t="n"/>
      <c r="B172" s="6" t="n"/>
      <c r="C172" s="6" t="n"/>
      <c r="D172" s="6" t="n"/>
      <c r="E172" s="6" t="n"/>
      <c r="F172" s="6" t="n"/>
      <c r="G172" s="6" t="n"/>
      <c r="H172" s="6" t="n"/>
      <c r="I172" s="6" t="n"/>
    </row>
    <row r="173" ht="15.75" customHeight="1" s="1411">
      <c r="A173" s="6" t="n"/>
      <c r="B173" s="6" t="n"/>
      <c r="C173" s="6" t="n"/>
      <c r="D173" s="6" t="n"/>
      <c r="E173" s="6" t="n"/>
      <c r="F173" s="6" t="n"/>
      <c r="G173" s="6" t="n"/>
      <c r="H173" s="6" t="n"/>
      <c r="I173" s="6" t="n"/>
    </row>
    <row r="174" ht="15.75" customHeight="1" s="1411">
      <c r="A174" s="6" t="n"/>
      <c r="B174" s="6" t="n"/>
      <c r="C174" s="6" t="n"/>
      <c r="D174" s="6" t="n"/>
      <c r="E174" s="6" t="n"/>
      <c r="F174" s="6" t="n"/>
      <c r="G174" s="6" t="n"/>
      <c r="H174" s="6" t="n"/>
      <c r="I174" s="6" t="n"/>
    </row>
    <row r="175" ht="15.75" customHeight="1" s="1411">
      <c r="A175" s="6" t="n"/>
      <c r="B175" s="6" t="n"/>
      <c r="C175" s="6" t="n"/>
      <c r="D175" s="6" t="n"/>
      <c r="E175" s="6" t="n"/>
      <c r="F175" s="6" t="n"/>
      <c r="G175" s="6" t="n"/>
      <c r="H175" s="6" t="n"/>
      <c r="I175" s="6" t="n"/>
    </row>
    <row r="176" ht="15.75" customHeight="1" s="1411">
      <c r="A176" s="6" t="n"/>
      <c r="B176" s="6" t="n"/>
      <c r="C176" s="6" t="n"/>
      <c r="D176" s="6" t="n"/>
      <c r="E176" s="6" t="n"/>
      <c r="F176" s="6" t="n"/>
      <c r="G176" s="6" t="n"/>
      <c r="H176" s="6" t="n"/>
      <c r="I176" s="6" t="n"/>
    </row>
    <row r="177" ht="15.75" customHeight="1" s="1411">
      <c r="A177" s="6" t="n"/>
      <c r="B177" s="6" t="n"/>
      <c r="C177" s="6" t="n"/>
      <c r="D177" s="6" t="n"/>
      <c r="E177" s="6" t="n"/>
      <c r="F177" s="6" t="n"/>
      <c r="G177" s="6" t="n"/>
      <c r="H177" s="6" t="n"/>
      <c r="I177" s="6" t="n"/>
    </row>
    <row r="178" ht="15.75" customHeight="1" s="1411">
      <c r="A178" s="6" t="n"/>
      <c r="B178" s="6" t="n"/>
      <c r="C178" s="6" t="n"/>
      <c r="D178" s="6" t="n"/>
      <c r="E178" s="6" t="n"/>
      <c r="F178" s="6" t="n"/>
      <c r="G178" s="6" t="n"/>
      <c r="H178" s="6" t="n"/>
      <c r="I178" s="6" t="n"/>
    </row>
    <row r="179" ht="15.75" customHeight="1" s="1411">
      <c r="A179" s="6" t="n"/>
      <c r="B179" s="6" t="n"/>
      <c r="C179" s="6" t="n"/>
      <c r="D179" s="6" t="n"/>
      <c r="E179" s="6" t="n"/>
      <c r="F179" s="6" t="n"/>
      <c r="G179" s="6" t="n"/>
      <c r="H179" s="6" t="n"/>
      <c r="I179" s="6" t="n"/>
    </row>
    <row r="180" ht="15.75" customHeight="1" s="1411">
      <c r="A180" s="6" t="n"/>
      <c r="B180" s="6" t="n"/>
      <c r="C180" s="6" t="n"/>
      <c r="D180" s="6" t="n"/>
      <c r="E180" s="6" t="n"/>
      <c r="F180" s="6" t="n"/>
      <c r="G180" s="6" t="n"/>
      <c r="H180" s="6" t="n"/>
      <c r="I180" s="6" t="n"/>
    </row>
    <row r="181" ht="15.75" customHeight="1" s="1411">
      <c r="A181" s="6" t="n"/>
      <c r="B181" s="6" t="n"/>
      <c r="C181" s="6" t="n"/>
      <c r="D181" s="6" t="n"/>
      <c r="E181" s="6" t="n"/>
      <c r="F181" s="6" t="n"/>
      <c r="G181" s="6" t="n"/>
      <c r="H181" s="6" t="n"/>
      <c r="I181" s="6" t="n"/>
    </row>
    <row r="182" ht="15.75" customHeight="1" s="1411">
      <c r="A182" s="6" t="n"/>
      <c r="B182" s="6" t="n"/>
      <c r="C182" s="6" t="n"/>
      <c r="D182" s="6" t="n"/>
      <c r="E182" s="6" t="n"/>
      <c r="F182" s="6" t="n"/>
      <c r="G182" s="6" t="n"/>
      <c r="H182" s="6" t="n"/>
      <c r="I182" s="6" t="n"/>
    </row>
    <row r="183" ht="15.75" customHeight="1" s="1411">
      <c r="A183" s="6" t="n"/>
      <c r="B183" s="6" t="n"/>
      <c r="C183" s="6" t="n"/>
      <c r="D183" s="6" t="n"/>
      <c r="E183" s="6" t="n"/>
      <c r="F183" s="6" t="n"/>
      <c r="G183" s="6" t="n"/>
      <c r="H183" s="6" t="n"/>
      <c r="I183" s="6" t="n"/>
    </row>
    <row r="184" ht="15.75" customHeight="1" s="1411">
      <c r="A184" s="6" t="n"/>
      <c r="B184" s="6" t="n"/>
      <c r="C184" s="6" t="n"/>
      <c r="D184" s="6" t="n"/>
      <c r="E184" s="6" t="n"/>
      <c r="F184" s="6" t="n"/>
      <c r="G184" s="6" t="n"/>
      <c r="H184" s="6" t="n"/>
      <c r="I184" s="6" t="n"/>
    </row>
    <row r="185" ht="15.75" customHeight="1" s="1411">
      <c r="A185" s="6" t="n"/>
      <c r="B185" s="6" t="n"/>
      <c r="C185" s="6" t="n"/>
      <c r="D185" s="6" t="n"/>
      <c r="E185" s="6" t="n"/>
      <c r="F185" s="6" t="n"/>
      <c r="G185" s="6" t="n"/>
      <c r="H185" s="6" t="n"/>
      <c r="I185" s="6" t="n"/>
    </row>
    <row r="186" ht="15.75" customHeight="1" s="1411">
      <c r="A186" s="6" t="n"/>
      <c r="B186" s="6" t="n"/>
      <c r="C186" s="6" t="n"/>
      <c r="D186" s="6" t="n"/>
      <c r="E186" s="6" t="n"/>
      <c r="F186" s="6" t="n"/>
      <c r="G186" s="6" t="n"/>
      <c r="H186" s="6" t="n"/>
      <c r="I186" s="6" t="n"/>
    </row>
    <row r="187" ht="15.75" customHeight="1" s="1411">
      <c r="A187" s="6" t="n"/>
      <c r="B187" s="6" t="n"/>
      <c r="C187" s="6" t="n"/>
      <c r="D187" s="6" t="n"/>
      <c r="E187" s="6" t="n"/>
      <c r="F187" s="6" t="n"/>
      <c r="G187" s="6" t="n"/>
      <c r="H187" s="6" t="n"/>
      <c r="I187" s="6" t="n"/>
    </row>
    <row r="188" ht="15.75" customHeight="1" s="1411">
      <c r="A188" s="6" t="n"/>
      <c r="B188" s="6" t="n"/>
      <c r="C188" s="6" t="n"/>
      <c r="D188" s="6" t="n"/>
      <c r="E188" s="6" t="n"/>
      <c r="F188" s="6" t="n"/>
      <c r="G188" s="6" t="n"/>
      <c r="H188" s="6" t="n"/>
      <c r="I188" s="6" t="n"/>
    </row>
    <row r="189" ht="15.75" customHeight="1" s="1411">
      <c r="A189" s="6" t="n"/>
      <c r="B189" s="6" t="n"/>
      <c r="C189" s="6" t="n"/>
      <c r="D189" s="6" t="n"/>
      <c r="E189" s="6" t="n"/>
      <c r="F189" s="6" t="n"/>
      <c r="G189" s="6" t="n"/>
      <c r="H189" s="6" t="n"/>
      <c r="I189" s="6" t="n"/>
    </row>
    <row r="190" ht="15.75" customHeight="1" s="1411">
      <c r="A190" s="6" t="n"/>
      <c r="B190" s="6" t="n"/>
      <c r="C190" s="6" t="n"/>
      <c r="D190" s="6" t="n"/>
      <c r="E190" s="6" t="n"/>
      <c r="F190" s="6" t="n"/>
      <c r="G190" s="6" t="n"/>
      <c r="H190" s="6" t="n"/>
      <c r="I190" s="6" t="n"/>
    </row>
    <row r="191" ht="15.75" customHeight="1" s="1411">
      <c r="A191" s="6" t="n"/>
      <c r="B191" s="6" t="n"/>
      <c r="C191" s="6" t="n"/>
      <c r="D191" s="6" t="n"/>
      <c r="E191" s="6" t="n"/>
      <c r="F191" s="6" t="n"/>
      <c r="G191" s="6" t="n"/>
      <c r="H191" s="6" t="n"/>
      <c r="I191" s="6" t="n"/>
    </row>
    <row r="192" ht="15.75" customHeight="1" s="1411">
      <c r="A192" s="6" t="n"/>
      <c r="B192" s="6" t="n"/>
      <c r="C192" s="6" t="n"/>
      <c r="D192" s="6" t="n"/>
      <c r="E192" s="6" t="n"/>
      <c r="F192" s="6" t="n"/>
      <c r="G192" s="6" t="n"/>
      <c r="H192" s="6" t="n"/>
      <c r="I192" s="6" t="n"/>
    </row>
    <row r="193" ht="15.75" customHeight="1" s="1411">
      <c r="A193" s="6" t="n"/>
      <c r="B193" s="6" t="n"/>
      <c r="C193" s="6" t="n"/>
      <c r="D193" s="6" t="n"/>
      <c r="E193" s="6" t="n"/>
      <c r="F193" s="6" t="n"/>
      <c r="G193" s="6" t="n"/>
      <c r="H193" s="6" t="n"/>
      <c r="I193" s="6" t="n"/>
    </row>
    <row r="194" ht="15.75" customHeight="1" s="1411">
      <c r="A194" s="6" t="n"/>
      <c r="B194" s="6" t="n"/>
      <c r="C194" s="6" t="n"/>
      <c r="D194" s="6" t="n"/>
      <c r="E194" s="6" t="n"/>
      <c r="F194" s="6" t="n"/>
      <c r="G194" s="6" t="n"/>
      <c r="H194" s="6" t="n"/>
      <c r="I194" s="6" t="n"/>
    </row>
    <row r="195" ht="15.75" customHeight="1" s="1411">
      <c r="A195" s="6" t="n"/>
      <c r="B195" s="6" t="n"/>
      <c r="C195" s="6" t="n"/>
      <c r="D195" s="6" t="n"/>
      <c r="E195" s="6" t="n"/>
      <c r="F195" s="6" t="n"/>
      <c r="G195" s="6" t="n"/>
      <c r="H195" s="6" t="n"/>
      <c r="I195" s="6" t="n"/>
    </row>
    <row r="196" ht="15.75" customHeight="1" s="1411">
      <c r="A196" s="6" t="n"/>
      <c r="B196" s="6" t="n"/>
      <c r="C196" s="6" t="n"/>
      <c r="D196" s="6" t="n"/>
      <c r="E196" s="6" t="n"/>
      <c r="F196" s="6" t="n"/>
      <c r="G196" s="6" t="n"/>
      <c r="H196" s="6" t="n"/>
      <c r="I196" s="6" t="n"/>
    </row>
    <row r="197" ht="15.75" customHeight="1" s="1411">
      <c r="A197" s="6" t="n"/>
      <c r="B197" s="6" t="n"/>
      <c r="C197" s="6" t="n"/>
      <c r="D197" s="6" t="n"/>
      <c r="E197" s="6" t="n"/>
      <c r="F197" s="6" t="n"/>
      <c r="G197" s="6" t="n"/>
      <c r="H197" s="6" t="n"/>
      <c r="I197" s="6" t="n"/>
    </row>
    <row r="198" ht="15.75" customHeight="1" s="1411">
      <c r="A198" s="6" t="n"/>
      <c r="B198" s="6" t="n"/>
      <c r="C198" s="6" t="n"/>
      <c r="D198" s="6" t="n"/>
      <c r="E198" s="6" t="n"/>
      <c r="F198" s="6" t="n"/>
      <c r="G198" s="6" t="n"/>
      <c r="H198" s="6" t="n"/>
      <c r="I198" s="6" t="n"/>
    </row>
    <row r="199" ht="15.75" customHeight="1" s="1411">
      <c r="A199" s="6" t="n"/>
      <c r="B199" s="6" t="n"/>
      <c r="C199" s="6" t="n"/>
      <c r="D199" s="6" t="n"/>
      <c r="E199" s="6" t="n"/>
      <c r="F199" s="6" t="n"/>
      <c r="G199" s="6" t="n"/>
      <c r="H199" s="6" t="n"/>
      <c r="I199" s="6" t="n"/>
    </row>
    <row r="200" ht="15.75" customHeight="1" s="1411">
      <c r="A200" s="6" t="n"/>
      <c r="B200" s="6" t="n"/>
      <c r="C200" s="6" t="n"/>
      <c r="D200" s="6" t="n"/>
      <c r="E200" s="6" t="n"/>
      <c r="F200" s="6" t="n"/>
      <c r="G200" s="6" t="n"/>
      <c r="H200" s="6" t="n"/>
      <c r="I200" s="6" t="n"/>
    </row>
    <row r="201" ht="15.75" customHeight="1" s="1411">
      <c r="A201" s="6" t="n"/>
      <c r="B201" s="6" t="n"/>
      <c r="C201" s="6" t="n"/>
      <c r="D201" s="6" t="n"/>
      <c r="E201" s="6" t="n"/>
      <c r="F201" s="6" t="n"/>
      <c r="G201" s="6" t="n"/>
      <c r="H201" s="6" t="n"/>
      <c r="I201" s="6" t="n"/>
    </row>
    <row r="202" ht="15.75" customHeight="1" s="1411">
      <c r="A202" s="6" t="n"/>
      <c r="B202" s="6" t="n"/>
      <c r="C202" s="6" t="n"/>
      <c r="D202" s="6" t="n"/>
      <c r="E202" s="6" t="n"/>
      <c r="F202" s="6" t="n"/>
      <c r="G202" s="6" t="n"/>
      <c r="H202" s="6" t="n"/>
      <c r="I202" s="6" t="n"/>
    </row>
    <row r="203" ht="15.75" customHeight="1" s="1411">
      <c r="A203" s="6" t="n"/>
      <c r="B203" s="6" t="n"/>
      <c r="C203" s="6" t="n"/>
      <c r="D203" s="6" t="n"/>
      <c r="E203" s="6" t="n"/>
      <c r="F203" s="6" t="n"/>
      <c r="G203" s="6" t="n"/>
      <c r="H203" s="6" t="n"/>
      <c r="I203" s="6" t="n"/>
    </row>
    <row r="204" ht="15.75" customHeight="1" s="1411">
      <c r="A204" s="6" t="n"/>
      <c r="B204" s="6" t="n"/>
      <c r="C204" s="6" t="n"/>
      <c r="D204" s="6" t="n"/>
      <c r="E204" s="6" t="n"/>
      <c r="F204" s="6" t="n"/>
      <c r="G204" s="6" t="n"/>
      <c r="H204" s="6" t="n"/>
      <c r="I204" s="6" t="n"/>
    </row>
    <row r="205" ht="15.75" customHeight="1" s="1411">
      <c r="A205" s="6" t="n"/>
      <c r="B205" s="6" t="n"/>
      <c r="C205" s="6" t="n"/>
      <c r="D205" s="6" t="n"/>
      <c r="E205" s="6" t="n"/>
      <c r="F205" s="6" t="n"/>
      <c r="G205" s="6" t="n"/>
      <c r="H205" s="6" t="n"/>
      <c r="I205" s="6" t="n"/>
    </row>
    <row r="206" ht="15.75" customHeight="1" s="1411">
      <c r="A206" s="6" t="n"/>
      <c r="B206" s="6" t="n"/>
      <c r="C206" s="6" t="n"/>
      <c r="D206" s="6" t="n"/>
      <c r="E206" s="6" t="n"/>
      <c r="F206" s="6" t="n"/>
      <c r="G206" s="6" t="n"/>
      <c r="H206" s="6" t="n"/>
      <c r="I206" s="6" t="n"/>
    </row>
    <row r="207" ht="15.75" customHeight="1" s="1411">
      <c r="A207" s="6" t="n"/>
      <c r="B207" s="6" t="n"/>
      <c r="C207" s="6" t="n"/>
      <c r="D207" s="6" t="n"/>
      <c r="E207" s="6" t="n"/>
      <c r="F207" s="6" t="n"/>
      <c r="G207" s="6" t="n"/>
      <c r="H207" s="6" t="n"/>
      <c r="I207" s="6" t="n"/>
    </row>
    <row r="208" ht="15.75" customHeight="1" s="1411">
      <c r="A208" s="6" t="n"/>
      <c r="B208" s="6" t="n"/>
      <c r="C208" s="6" t="n"/>
      <c r="D208" s="6" t="n"/>
      <c r="E208" s="6" t="n"/>
      <c r="F208" s="6" t="n"/>
      <c r="G208" s="6" t="n"/>
      <c r="H208" s="6" t="n"/>
      <c r="I208" s="6" t="n"/>
    </row>
    <row r="209" ht="15.75" customHeight="1" s="1411">
      <c r="A209" s="6" t="n"/>
      <c r="B209" s="6" t="n"/>
      <c r="C209" s="6" t="n"/>
      <c r="D209" s="6" t="n"/>
      <c r="E209" s="6" t="n"/>
      <c r="F209" s="6" t="n"/>
      <c r="G209" s="6" t="n"/>
      <c r="H209" s="6" t="n"/>
      <c r="I209" s="6" t="n"/>
    </row>
    <row r="210" ht="15.75" customHeight="1" s="1411">
      <c r="A210" s="6" t="n"/>
      <c r="B210" s="6" t="n"/>
      <c r="C210" s="6" t="n"/>
      <c r="D210" s="6" t="n"/>
      <c r="E210" s="6" t="n"/>
      <c r="F210" s="6" t="n"/>
      <c r="G210" s="6" t="n"/>
      <c r="H210" s="6" t="n"/>
      <c r="I210" s="6" t="n"/>
    </row>
    <row r="211" ht="15.75" customHeight="1" s="1411">
      <c r="A211" s="6" t="n"/>
      <c r="B211" s="6" t="n"/>
      <c r="C211" s="6" t="n"/>
      <c r="D211" s="6" t="n"/>
      <c r="E211" s="6" t="n"/>
      <c r="F211" s="6" t="n"/>
      <c r="G211" s="6" t="n"/>
      <c r="H211" s="6" t="n"/>
      <c r="I211" s="6" t="n"/>
    </row>
    <row r="212" ht="15.75" customHeight="1" s="1411">
      <c r="A212" s="6" t="n"/>
      <c r="B212" s="6" t="n"/>
      <c r="C212" s="6" t="n"/>
      <c r="D212" s="6" t="n"/>
      <c r="E212" s="6" t="n"/>
      <c r="F212" s="6" t="n"/>
      <c r="G212" s="6" t="n"/>
      <c r="H212" s="6" t="n"/>
      <c r="I212" s="6" t="n"/>
    </row>
    <row r="213" ht="15.75" customHeight="1" s="1411">
      <c r="A213" s="6" t="n"/>
      <c r="B213" s="6" t="n"/>
      <c r="C213" s="6" t="n"/>
      <c r="D213" s="6" t="n"/>
      <c r="E213" s="6" t="n"/>
      <c r="F213" s="6" t="n"/>
      <c r="G213" s="6" t="n"/>
      <c r="H213" s="6" t="n"/>
      <c r="I213" s="6" t="n"/>
    </row>
    <row r="214" ht="15.75" customHeight="1" s="1411">
      <c r="A214" s="6" t="n"/>
      <c r="B214" s="6" t="n"/>
      <c r="C214" s="6" t="n"/>
      <c r="D214" s="6" t="n"/>
      <c r="E214" s="6" t="n"/>
      <c r="F214" s="6" t="n"/>
      <c r="G214" s="6" t="n"/>
      <c r="H214" s="6" t="n"/>
      <c r="I214" s="6" t="n"/>
    </row>
    <row r="215" ht="15.75" customHeight="1" s="1411">
      <c r="A215" s="6" t="n"/>
      <c r="B215" s="6" t="n"/>
      <c r="C215" s="6" t="n"/>
      <c r="D215" s="6" t="n"/>
      <c r="E215" s="6" t="n"/>
      <c r="F215" s="6" t="n"/>
      <c r="G215" s="6" t="n"/>
      <c r="H215" s="6" t="n"/>
      <c r="I215" s="6" t="n"/>
    </row>
    <row r="216" ht="15.75" customHeight="1" s="1411">
      <c r="A216" s="6" t="n"/>
      <c r="B216" s="6" t="n"/>
      <c r="C216" s="6" t="n"/>
      <c r="D216" s="6" t="n"/>
      <c r="E216" s="6" t="n"/>
      <c r="F216" s="6" t="n"/>
      <c r="G216" s="6" t="n"/>
      <c r="H216" s="6" t="n"/>
      <c r="I216" s="6" t="n"/>
    </row>
    <row r="217" ht="15.75" customHeight="1" s="1411">
      <c r="A217" s="6" t="n"/>
      <c r="B217" s="6" t="n"/>
      <c r="C217" s="6" t="n"/>
      <c r="D217" s="6" t="n"/>
      <c r="E217" s="6" t="n"/>
      <c r="F217" s="6" t="n"/>
      <c r="G217" s="6" t="n"/>
      <c r="H217" s="6" t="n"/>
      <c r="I217" s="6" t="n"/>
    </row>
    <row r="218" ht="15.75" customHeight="1" s="1411">
      <c r="A218" s="6" t="n"/>
      <c r="B218" s="6" t="n"/>
      <c r="C218" s="6" t="n"/>
      <c r="D218" s="6" t="n"/>
      <c r="E218" s="6" t="n"/>
      <c r="F218" s="6" t="n"/>
      <c r="G218" s="6" t="n"/>
      <c r="H218" s="6" t="n"/>
      <c r="I218" s="6" t="n"/>
    </row>
    <row r="219" ht="15.75" customHeight="1" s="1411">
      <c r="A219" s="6" t="n"/>
      <c r="B219" s="6" t="n"/>
      <c r="C219" s="6" t="n"/>
      <c r="D219" s="6" t="n"/>
      <c r="E219" s="6" t="n"/>
      <c r="F219" s="6" t="n"/>
      <c r="G219" s="6" t="n"/>
      <c r="H219" s="6" t="n"/>
      <c r="I219" s="6" t="n"/>
    </row>
    <row r="220" ht="15.75" customHeight="1" s="1411">
      <c r="A220" s="6" t="n"/>
      <c r="B220" s="6" t="n"/>
      <c r="C220" s="6" t="n"/>
      <c r="D220" s="6" t="n"/>
      <c r="E220" s="6" t="n"/>
      <c r="F220" s="6" t="n"/>
      <c r="G220" s="6" t="n"/>
      <c r="H220" s="6" t="n"/>
      <c r="I220" s="6"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08">
    <mergeCell ref="A5:D5"/>
    <mergeCell ref="G81:H81"/>
    <mergeCell ref="C6:D6"/>
    <mergeCell ref="E13:G13"/>
    <mergeCell ref="A99:I99"/>
    <mergeCell ref="A97:D97"/>
    <mergeCell ref="C15:D15"/>
    <mergeCell ref="C58:G58"/>
    <mergeCell ref="E31:G31"/>
    <mergeCell ref="A81:D81"/>
    <mergeCell ref="E5:I5"/>
    <mergeCell ref="E15:G15"/>
    <mergeCell ref="A86:F86"/>
    <mergeCell ref="A101:I101"/>
    <mergeCell ref="E79:F79"/>
    <mergeCell ref="E26:G26"/>
    <mergeCell ref="E95:I95"/>
    <mergeCell ref="E18:G18"/>
    <mergeCell ref="G91:H91"/>
    <mergeCell ref="G85:H85"/>
    <mergeCell ref="C57:G57"/>
    <mergeCell ref="E44:G44"/>
    <mergeCell ref="E20:G20"/>
    <mergeCell ref="E28:G28"/>
    <mergeCell ref="G77:H77"/>
    <mergeCell ref="G6:I6"/>
    <mergeCell ref="G86:H86"/>
    <mergeCell ref="C14:D14"/>
    <mergeCell ref="A52:G52"/>
    <mergeCell ref="A74:I74"/>
    <mergeCell ref="E30:G30"/>
    <mergeCell ref="E46:G46"/>
    <mergeCell ref="A85:F85"/>
    <mergeCell ref="E61:G61"/>
    <mergeCell ref="G4:I4"/>
    <mergeCell ref="A98:D98"/>
    <mergeCell ref="E32:G32"/>
    <mergeCell ref="A79:D79"/>
    <mergeCell ref="E47:G47"/>
    <mergeCell ref="E43:G43"/>
    <mergeCell ref="E33:G33"/>
    <mergeCell ref="G90:H90"/>
    <mergeCell ref="A94:I94"/>
    <mergeCell ref="E97:I97"/>
    <mergeCell ref="A1:I1"/>
    <mergeCell ref="D37:G37"/>
    <mergeCell ref="E96:I96"/>
    <mergeCell ref="E63:G63"/>
    <mergeCell ref="E10:G10"/>
    <mergeCell ref="E19:G19"/>
    <mergeCell ref="A90:F90"/>
    <mergeCell ref="D39:G39"/>
    <mergeCell ref="A75:I75"/>
    <mergeCell ref="E98:I98"/>
    <mergeCell ref="E34:G34"/>
    <mergeCell ref="E9:G9"/>
    <mergeCell ref="A3:I3"/>
    <mergeCell ref="D38:G38"/>
    <mergeCell ref="A77:D77"/>
    <mergeCell ref="E45:G45"/>
    <mergeCell ref="C55:G55"/>
    <mergeCell ref="A60:G60"/>
    <mergeCell ref="E78:F78"/>
    <mergeCell ref="G78:H78"/>
    <mergeCell ref="C12:D12"/>
    <mergeCell ref="E77:F77"/>
    <mergeCell ref="E22:G22"/>
    <mergeCell ref="E80:F80"/>
    <mergeCell ref="A78:D78"/>
    <mergeCell ref="G80:H80"/>
    <mergeCell ref="E12:G12"/>
    <mergeCell ref="G89:H89"/>
    <mergeCell ref="E21:G21"/>
    <mergeCell ref="A92:F92"/>
    <mergeCell ref="A25:G25"/>
    <mergeCell ref="G79:H79"/>
    <mergeCell ref="A80:D80"/>
    <mergeCell ref="E62:G62"/>
    <mergeCell ref="C7:D7"/>
    <mergeCell ref="E14:G14"/>
    <mergeCell ref="E23:G23"/>
    <mergeCell ref="E81:F81"/>
    <mergeCell ref="A2:G2"/>
    <mergeCell ref="E64:G64"/>
    <mergeCell ref="G7:I7"/>
    <mergeCell ref="A84:I84"/>
    <mergeCell ref="A96:D96"/>
    <mergeCell ref="A89:F89"/>
    <mergeCell ref="E82:F82"/>
    <mergeCell ref="G82:H82"/>
    <mergeCell ref="C10:D10"/>
    <mergeCell ref="E49:G49"/>
    <mergeCell ref="E27:G27"/>
    <mergeCell ref="C54:G54"/>
    <mergeCell ref="A82:D82"/>
    <mergeCell ref="C9:D9"/>
    <mergeCell ref="A91:F91"/>
    <mergeCell ref="C56:G56"/>
    <mergeCell ref="D40:G40"/>
    <mergeCell ref="G92:H92"/>
    <mergeCell ref="E50:G50"/>
    <mergeCell ref="A88:I88"/>
    <mergeCell ref="E48:G48"/>
    <mergeCell ref="A95:D95"/>
    <mergeCell ref="C53:G53"/>
    <mergeCell ref="C13:D13"/>
    <mergeCell ref="E29:G29"/>
    <mergeCell ref="A42:G42"/>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AC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baseColWidth="8" defaultColWidth="14.43" defaultRowHeight="15" customHeight="1"/>
  <cols>
    <col width="42" customWidth="1" style="1411" min="1" max="1"/>
    <col width="12" customWidth="1" style="1411" min="2" max="13"/>
    <col width="13" customWidth="1" style="1411" min="14" max="16"/>
  </cols>
  <sheetData>
    <row r="1" ht="13.5" customHeight="1" s="1411">
      <c r="A1" s="1540" t="inlineStr">
        <is>
          <t>⚠  EDIT ONLY YELLOW CELLS  —  ALL OTHER CELLS ARE LOCKED AND PROTECTED</t>
        </is>
      </c>
      <c r="O1" s="6" t="n"/>
      <c r="P1" s="6" t="n"/>
      <c r="Q1" s="6" t="n"/>
      <c r="R1" s="6" t="n"/>
      <c r="S1" s="6" t="n"/>
      <c r="T1" s="6" t="n"/>
      <c r="U1" s="6" t="n"/>
      <c r="V1" s="6" t="n"/>
      <c r="W1" s="6" t="n"/>
      <c r="X1" s="6" t="n"/>
      <c r="Y1" s="6" t="n"/>
      <c r="Z1" s="6" t="n"/>
      <c r="AA1" s="6" t="n"/>
      <c r="AB1" s="6" t="n"/>
      <c r="AC1" s="6" t="n"/>
    </row>
    <row r="2" ht="31.5" customHeight="1" s="1411">
      <c r="A2" s="1379" t="inlineStr">
        <is>
          <t>NO DICE BOROUGH  —  CASH FLOW FORECAST  |  May 2026 – April 2027  (Base Case +15%)</t>
        </is>
      </c>
      <c r="O2" s="268" t="n"/>
      <c r="P2" s="268" t="n"/>
      <c r="Q2" s="268" t="n"/>
      <c r="R2" s="268" t="n"/>
      <c r="S2" s="268" t="n"/>
      <c r="T2" s="268" t="n"/>
      <c r="U2" s="268" t="n"/>
      <c r="V2" s="268" t="n"/>
      <c r="W2" s="268" t="n"/>
      <c r="X2" s="268" t="n"/>
      <c r="Y2" s="268" t="n"/>
      <c r="Z2" s="268" t="n"/>
      <c r="AA2" s="6" t="n"/>
      <c r="AB2" s="6" t="n"/>
      <c r="AC2" s="6" t="n"/>
    </row>
    <row r="3" ht="27.75" customHeight="1" s="1411">
      <c r="A3" s="269" t="inlineStr">
        <is>
          <t>Investment: £79,000 inc VAT  |  Startup: £67,978 inc VAT  |  Rent in Advance: £27,078 (3 months — May, Jun, Jul 2026)  |  Working Capital residual: £11,022</t>
        </is>
      </c>
      <c r="B3" s="6" t="n"/>
      <c r="C3" s="6" t="n"/>
      <c r="D3" s="6" t="n"/>
      <c r="E3" s="6" t="n"/>
      <c r="F3" s="6" t="n"/>
      <c r="G3" s="6" t="n"/>
      <c r="H3" s="6" t="n"/>
      <c r="I3" s="6" t="n"/>
      <c r="J3" s="6" t="n"/>
      <c r="K3" s="6" t="n"/>
      <c r="L3" s="6" t="n"/>
      <c r="M3" s="6" t="n"/>
      <c r="N3" s="6" t="n"/>
      <c r="O3" s="268" t="n"/>
      <c r="P3" s="268" t="n"/>
      <c r="Q3" s="268" t="n"/>
      <c r="R3" s="268" t="n"/>
      <c r="S3" s="268" t="n"/>
      <c r="T3" s="268" t="n"/>
      <c r="U3" s="268" t="n"/>
      <c r="V3" s="268" t="n"/>
      <c r="W3" s="268" t="n"/>
      <c r="X3" s="268" t="n"/>
      <c r="Y3" s="268" t="n"/>
      <c r="Z3" s="268" t="n"/>
      <c r="AA3" s="6" t="n"/>
      <c r="AB3" s="6" t="n"/>
      <c r="AC3" s="6" t="n"/>
    </row>
    <row r="4" ht="31.5" customHeight="1" s="1411">
      <c r="A4" s="592" t="inlineStr">
        <is>
          <t>ITEM</t>
        </is>
      </c>
      <c r="B4" s="1613" t="n"/>
      <c r="C4" s="1613" t="n"/>
      <c r="D4" s="1613" t="n"/>
      <c r="E4" s="1613" t="n"/>
      <c r="F4" s="1613" t="n"/>
      <c r="G4" s="1613" t="n"/>
      <c r="H4" s="1613" t="n"/>
      <c r="I4" s="1613" t="n"/>
      <c r="J4" s="1613" t="n"/>
      <c r="K4" s="1613" t="n"/>
      <c r="L4" s="1613" t="n"/>
      <c r="M4" s="1613" t="n"/>
      <c r="N4" s="1614" t="n"/>
      <c r="O4" s="592" t="inlineStr">
        <is>
          <t>Balance
Check</t>
        </is>
      </c>
      <c r="P4" s="593" t="inlineStr">
        <is>
          <t>Status</t>
        </is>
      </c>
      <c r="Q4" s="268" t="n"/>
      <c r="R4" s="268" t="n"/>
      <c r="S4" s="268" t="n"/>
      <c r="T4" s="268" t="n"/>
      <c r="U4" s="268" t="n"/>
      <c r="V4" s="268" t="n"/>
      <c r="W4" s="268" t="n"/>
      <c r="X4" s="268" t="n"/>
      <c r="Y4" s="268" t="n"/>
      <c r="Z4" s="268" t="n"/>
      <c r="AA4" s="6" t="n"/>
      <c r="AB4" s="6" t="n"/>
      <c r="AC4" s="6" t="n"/>
    </row>
    <row r="5" ht="21.75" customHeight="1" s="1411">
      <c r="A5" s="594" t="inlineStr">
        <is>
          <t>CASH IN</t>
        </is>
      </c>
      <c r="B5" s="595" t="inlineStr">
        <is>
          <t>May</t>
        </is>
      </c>
      <c r="C5" s="595" t="inlineStr">
        <is>
          <t>Jun</t>
        </is>
      </c>
      <c r="D5" s="595" t="inlineStr">
        <is>
          <t>Jul</t>
        </is>
      </c>
      <c r="E5" s="595" t="inlineStr">
        <is>
          <t>Aug</t>
        </is>
      </c>
      <c r="F5" s="595" t="inlineStr">
        <is>
          <t>Sep</t>
        </is>
      </c>
      <c r="G5" s="595" t="inlineStr">
        <is>
          <t>Oct</t>
        </is>
      </c>
      <c r="H5" s="595" t="inlineStr">
        <is>
          <t>Nov</t>
        </is>
      </c>
      <c r="I5" s="595" t="inlineStr">
        <is>
          <t>Dec</t>
        </is>
      </c>
      <c r="J5" s="595" t="inlineStr">
        <is>
          <t>Jan</t>
        </is>
      </c>
      <c r="K5" s="595" t="inlineStr">
        <is>
          <t>Feb</t>
        </is>
      </c>
      <c r="L5" s="595" t="inlineStr">
        <is>
          <t>Mar</t>
        </is>
      </c>
      <c r="M5" s="595" t="inlineStr">
        <is>
          <t>Apr</t>
        </is>
      </c>
      <c r="N5" s="595" t="inlineStr">
        <is>
          <t>TOTAL</t>
        </is>
      </c>
      <c r="O5" s="268" t="n"/>
      <c r="P5" s="268" t="n"/>
      <c r="Q5" s="268" t="n"/>
      <c r="R5" s="268" t="n"/>
      <c r="S5" s="268" t="n"/>
      <c r="T5" s="268" t="n"/>
      <c r="U5" s="268" t="n"/>
      <c r="V5" s="268" t="n"/>
      <c r="W5" s="268" t="n"/>
      <c r="X5" s="268" t="n"/>
      <c r="Y5" s="268" t="n"/>
      <c r="Z5" s="268" t="n"/>
      <c r="AA5" s="6" t="n"/>
      <c r="AB5" s="6" t="n"/>
      <c r="AC5" s="6" t="n"/>
    </row>
    <row r="6" ht="31.5" customHeight="1" s="1411">
      <c r="A6" s="596" t="inlineStr">
        <is>
          <t>Investment Received (day 1 — May 2026)</t>
        </is>
      </c>
      <c r="B6" s="597">
        <f>'Investment Valuation 1'!C13</f>
        <v/>
      </c>
      <c r="C6" s="598" t="n"/>
      <c r="D6" s="598" t="n"/>
      <c r="E6" s="598" t="n"/>
      <c r="F6" s="598" t="n"/>
      <c r="G6" s="598" t="n"/>
      <c r="H6" s="598" t="n"/>
      <c r="I6" s="598" t="n"/>
      <c r="J6" s="598" t="n"/>
      <c r="K6" s="598" t="n"/>
      <c r="L6" s="598" t="n"/>
      <c r="M6" s="598" t="n"/>
      <c r="N6" s="599">
        <f>'Investment Valuation 1'!C13</f>
        <v/>
      </c>
      <c r="O6" s="268" t="n"/>
      <c r="P6" s="268" t="n"/>
      <c r="Q6" s="268" t="n"/>
      <c r="R6" s="268" t="n"/>
      <c r="S6" s="268" t="n"/>
      <c r="T6" s="268" t="n"/>
      <c r="U6" s="268" t="n"/>
      <c r="V6" s="268" t="n"/>
      <c r="W6" s="268" t="n"/>
      <c r="X6" s="268" t="n"/>
      <c r="Y6" s="268" t="n"/>
      <c r="Z6" s="268" t="n"/>
      <c r="AA6" s="6" t="n"/>
      <c r="AB6" s="6" t="n"/>
      <c r="AC6" s="6" t="n"/>
    </row>
    <row r="7" ht="19.5" customHeight="1" s="1411">
      <c r="A7" s="600" t="inlineStr">
        <is>
          <t>Trading Income (inc VAT, +15% on 2025 equiv month)</t>
        </is>
      </c>
      <c r="B7" s="601">
        <f>'Base Case Forecast'!B6</f>
        <v/>
      </c>
      <c r="C7" s="601">
        <f>'Base Case Forecast'!C6</f>
        <v/>
      </c>
      <c r="D7" s="601">
        <f>'Base Case Forecast'!D6</f>
        <v/>
      </c>
      <c r="E7" s="601">
        <f>'Base Case Forecast'!E6</f>
        <v/>
      </c>
      <c r="F7" s="601">
        <f>'Base Case Forecast'!F6</f>
        <v/>
      </c>
      <c r="G7" s="601">
        <f>'Base Case Forecast'!G6</f>
        <v/>
      </c>
      <c r="H7" s="601">
        <f>'Base Case Forecast'!H6</f>
        <v/>
      </c>
      <c r="I7" s="601">
        <f>'Base Case Forecast'!I6</f>
        <v/>
      </c>
      <c r="J7" s="601">
        <f>'Base Case Forecast'!J6</f>
        <v/>
      </c>
      <c r="K7" s="601">
        <f>'Base Case Forecast'!K6</f>
        <v/>
      </c>
      <c r="L7" s="601">
        <f>'Base Case Forecast'!L6</f>
        <v/>
      </c>
      <c r="M7" s="601">
        <f>'Base Case Forecast'!M6</f>
        <v/>
      </c>
      <c r="N7" s="602">
        <f>'Base Case Forecast'!N6</f>
        <v/>
      </c>
      <c r="O7" s="268" t="n"/>
      <c r="P7" s="268" t="n"/>
      <c r="Q7" s="268" t="n"/>
      <c r="R7" s="268" t="n"/>
      <c r="S7" s="268" t="n"/>
      <c r="T7" s="268" t="n"/>
      <c r="U7" s="268" t="n"/>
      <c r="V7" s="268" t="n"/>
      <c r="W7" s="268" t="n"/>
      <c r="X7" s="268" t="n"/>
      <c r="Y7" s="268" t="n"/>
      <c r="Z7" s="268" t="n"/>
      <c r="AA7" s="6" t="n"/>
      <c r="AB7" s="6" t="n"/>
      <c r="AC7" s="6" t="n"/>
    </row>
    <row r="8" ht="19.5" customHeight="1" s="1411">
      <c r="A8" s="596" t="inlineStr">
        <is>
          <t>VAT Reclaim — Startup Costs (credited against Q1 return, Aug 2026)</t>
        </is>
      </c>
      <c r="B8" s="603">
        <f>ROUND(('Investment Valuation 1'!C24+'Investment Valuation 1'!C25+'Investment Valuation 1'!C26)/6,2)</f>
        <v/>
      </c>
      <c r="C8" s="598" t="n"/>
      <c r="D8" s="598" t="n"/>
      <c r="E8" s="598" t="n"/>
      <c r="F8" s="598" t="n"/>
      <c r="G8" s="598" t="n"/>
      <c r="H8" s="598" t="n"/>
      <c r="I8" s="598" t="n"/>
      <c r="J8" s="598" t="n"/>
      <c r="K8" s="598" t="n"/>
      <c r="L8" s="598" t="n"/>
      <c r="M8" s="598" t="n"/>
      <c r="N8" s="604">
        <f>ROUND(('Investment Valuation 1'!C24+'Investment Valuation 1'!C25+'Investment Valuation 1'!C26)/6,2)</f>
        <v/>
      </c>
      <c r="O8" s="268" t="n"/>
      <c r="P8" s="268" t="n"/>
      <c r="Q8" s="268" t="n"/>
      <c r="R8" s="268" t="n"/>
      <c r="S8" s="268" t="n"/>
      <c r="T8" s="268" t="n"/>
      <c r="U8" s="268" t="n"/>
      <c r="V8" s="268" t="n"/>
      <c r="W8" s="268" t="n"/>
      <c r="X8" s="268" t="n"/>
      <c r="Y8" s="268" t="n"/>
      <c r="Z8" s="268" t="n"/>
      <c r="AA8" s="6" t="n"/>
      <c r="AB8" s="6" t="n"/>
      <c r="AC8" s="6" t="n"/>
    </row>
    <row r="9" ht="19.5" customHeight="1" s="1411">
      <c r="A9" s="605" t="inlineStr">
        <is>
          <t>TOTAL CASH IN</t>
        </is>
      </c>
      <c r="B9" s="606">
        <f>B6+B7+B8</f>
        <v/>
      </c>
      <c r="C9" s="606">
        <f>C6+C7+C8</f>
        <v/>
      </c>
      <c r="D9" s="606">
        <f>D6+D7+D8</f>
        <v/>
      </c>
      <c r="E9" s="606">
        <f>E6+E7+E8</f>
        <v/>
      </c>
      <c r="F9" s="606">
        <f>F6+F7+F8</f>
        <v/>
      </c>
      <c r="G9" s="606">
        <f>G6+G7+G8</f>
        <v/>
      </c>
      <c r="H9" s="606">
        <f>H6+H7+H8</f>
        <v/>
      </c>
      <c r="I9" s="606">
        <f>I6+I7+I8</f>
        <v/>
      </c>
      <c r="J9" s="606">
        <f>J6+J7+J8</f>
        <v/>
      </c>
      <c r="K9" s="606">
        <f>K6+K7+K8</f>
        <v/>
      </c>
      <c r="L9" s="606">
        <f>L6+L7+L8</f>
        <v/>
      </c>
      <c r="M9" s="606">
        <f>M6+M7+M8</f>
        <v/>
      </c>
      <c r="N9" s="606">
        <f>SUM(B9:M9)</f>
        <v/>
      </c>
      <c r="O9" s="268" t="n"/>
      <c r="P9" s="268" t="n"/>
      <c r="Q9" s="268" t="n"/>
      <c r="R9" s="268" t="n"/>
      <c r="S9" s="268" t="n"/>
      <c r="T9" s="268" t="n"/>
      <c r="U9" s="268" t="n"/>
      <c r="V9" s="268" t="n"/>
      <c r="W9" s="268" t="n"/>
      <c r="X9" s="268" t="n"/>
      <c r="Y9" s="268" t="n"/>
      <c r="Z9" s="268" t="n"/>
      <c r="AA9" s="6" t="n"/>
      <c r="AB9" s="6" t="n"/>
      <c r="AC9" s="6" t="n"/>
    </row>
    <row r="10" ht="31.5" customHeight="1" s="1411">
      <c r="A10" s="268" t="n"/>
      <c r="O10" s="268" t="n"/>
      <c r="P10" s="268" t="n"/>
      <c r="Q10" s="268" t="n"/>
      <c r="R10" s="268" t="n"/>
      <c r="S10" s="268" t="n"/>
      <c r="T10" s="268" t="n"/>
      <c r="U10" s="268" t="n"/>
      <c r="V10" s="268" t="n"/>
      <c r="W10" s="268" t="n"/>
      <c r="X10" s="268" t="n"/>
      <c r="Y10" s="268" t="n"/>
      <c r="Z10" s="268" t="n"/>
      <c r="AA10" s="6" t="n"/>
      <c r="AB10" s="6" t="n"/>
      <c r="AC10" s="6" t="n"/>
    </row>
    <row r="11" ht="21.75" customHeight="1" s="1411">
      <c r="A11" s="607" t="inlineStr">
        <is>
          <t>ONE-OFF STARTUP COSTS  (paid from investment — May 2026)</t>
        </is>
      </c>
      <c r="B11" s="608" t="inlineStr">
        <is>
          <t>May</t>
        </is>
      </c>
      <c r="C11" s="608" t="inlineStr">
        <is>
          <t>Jun</t>
        </is>
      </c>
      <c r="D11" s="608" t="inlineStr">
        <is>
          <t>Jul</t>
        </is>
      </c>
      <c r="E11" s="608" t="inlineStr">
        <is>
          <t>Aug</t>
        </is>
      </c>
      <c r="F11" s="608" t="inlineStr">
        <is>
          <t>Sep</t>
        </is>
      </c>
      <c r="G11" s="608" t="inlineStr">
        <is>
          <t>Oct</t>
        </is>
      </c>
      <c r="H11" s="608" t="inlineStr">
        <is>
          <t>Nov</t>
        </is>
      </c>
      <c r="I11" s="608" t="inlineStr">
        <is>
          <t>Dec</t>
        </is>
      </c>
      <c r="J11" s="608" t="inlineStr">
        <is>
          <t>Jan</t>
        </is>
      </c>
      <c r="K11" s="608" t="inlineStr">
        <is>
          <t>Feb</t>
        </is>
      </c>
      <c r="L11" s="608" t="inlineStr">
        <is>
          <t>Mar</t>
        </is>
      </c>
      <c r="M11" s="608" t="inlineStr">
        <is>
          <t>Apr</t>
        </is>
      </c>
      <c r="N11" s="608" t="inlineStr">
        <is>
          <t>TOTAL</t>
        </is>
      </c>
      <c r="O11" s="268" t="n"/>
      <c r="P11" s="268" t="n"/>
      <c r="Q11" s="268" t="n"/>
      <c r="R11" s="268" t="n"/>
      <c r="S11" s="268" t="n"/>
      <c r="T11" s="268" t="n"/>
      <c r="U11" s="268" t="n"/>
      <c r="V11" s="268" t="n"/>
      <c r="W11" s="268" t="n"/>
      <c r="X11" s="268" t="n"/>
      <c r="Y11" s="268" t="n"/>
      <c r="Z11" s="268" t="n"/>
      <c r="AA11" s="6" t="n"/>
      <c r="AB11" s="6" t="n"/>
      <c r="AC11" s="6" t="n"/>
    </row>
    <row r="12" ht="19.5" customHeight="1" s="1411">
      <c r="A12" s="609" t="inlineStr">
        <is>
          <t>Hardware from Liquidators (£20k + VAT)</t>
        </is>
      </c>
      <c r="B12" s="603">
        <f>'Investment Valuation 1'!C24</f>
        <v/>
      </c>
      <c r="C12" s="598" t="n"/>
      <c r="D12" s="598" t="n"/>
      <c r="E12" s="598" t="n"/>
      <c r="F12" s="598" t="n"/>
      <c r="G12" s="598" t="n"/>
      <c r="H12" s="598" t="n"/>
      <c r="I12" s="598" t="n"/>
      <c r="J12" s="598" t="n"/>
      <c r="K12" s="598" t="n"/>
      <c r="L12" s="598" t="n"/>
      <c r="M12" s="598" t="n"/>
      <c r="N12" s="604">
        <f>'Investment Valuation 1'!C24</f>
        <v/>
      </c>
      <c r="O12" s="268" t="n"/>
      <c r="P12" s="268" t="n"/>
      <c r="Q12" s="268" t="n"/>
      <c r="R12" s="268" t="n"/>
      <c r="S12" s="268" t="n"/>
      <c r="T12" s="268" t="n"/>
      <c r="U12" s="268" t="n"/>
      <c r="V12" s="268" t="n"/>
      <c r="W12" s="268" t="n"/>
      <c r="X12" s="268" t="n"/>
      <c r="Y12" s="268" t="n"/>
      <c r="Z12" s="268" t="n"/>
      <c r="AA12" s="6" t="n"/>
      <c r="AB12" s="6" t="n"/>
      <c r="AC12" s="6" t="n"/>
    </row>
    <row r="13" ht="31.5" customHeight="1" s="1411">
      <c r="A13" s="610" t="inlineStr">
        <is>
          <t>IP License Fee (paid to No Dice Bars LTD — £10k + VAT)</t>
        </is>
      </c>
      <c r="B13" s="601">
        <f>'Investment Valuation 1'!C25</f>
        <v/>
      </c>
      <c r="C13" s="611" t="n"/>
      <c r="D13" s="611" t="n"/>
      <c r="E13" s="611" t="n"/>
      <c r="F13" s="611" t="n"/>
      <c r="G13" s="611" t="n"/>
      <c r="H13" s="611" t="n"/>
      <c r="I13" s="611" t="n"/>
      <c r="J13" s="611" t="n"/>
      <c r="K13" s="611" t="n"/>
      <c r="L13" s="611" t="n"/>
      <c r="M13" s="611" t="n"/>
      <c r="N13" s="602">
        <f>'Investment Valuation 1'!C25</f>
        <v/>
      </c>
      <c r="O13" s="268" t="n"/>
      <c r="P13" s="268" t="n"/>
      <c r="Q13" s="268" t="n"/>
      <c r="R13" s="268" t="n"/>
      <c r="S13" s="268" t="n"/>
      <c r="T13" s="268" t="n"/>
      <c r="U13" s="268" t="n"/>
      <c r="V13" s="268" t="n"/>
      <c r="W13" s="268" t="n"/>
      <c r="X13" s="268" t="n"/>
      <c r="Y13" s="268" t="n"/>
      <c r="Z13" s="268" t="n"/>
      <c r="AA13" s="6" t="n"/>
      <c r="AB13" s="6" t="n"/>
      <c r="AC13" s="6" t="n"/>
    </row>
    <row r="14" ht="31.5" customHeight="1" s="1411">
      <c r="A14" s="612" t="inlineStr">
        <is>
          <t>Stock &amp; Operational Setup (£4,900 — alcohol, software subs, internet, cleaning, rates first month, alcohol licence)</t>
        </is>
      </c>
      <c r="B14" s="603">
        <f>'Investment Valuation 1'!C26</f>
        <v/>
      </c>
      <c r="C14" s="598" t="n"/>
      <c r="D14" s="598" t="n"/>
      <c r="E14" s="598" t="n"/>
      <c r="F14" s="598" t="n"/>
      <c r="G14" s="598" t="n"/>
      <c r="H14" s="598" t="n"/>
      <c r="I14" s="598" t="n"/>
      <c r="J14" s="598" t="n"/>
      <c r="K14" s="598" t="n"/>
      <c r="L14" s="598" t="n"/>
      <c r="M14" s="598" t="n"/>
      <c r="N14" s="604">
        <f>'Investment Valuation 1'!C26</f>
        <v/>
      </c>
      <c r="O14" s="268" t="n"/>
      <c r="P14" s="268" t="n"/>
      <c r="Q14" s="268" t="n"/>
      <c r="R14" s="268" t="n"/>
      <c r="S14" s="268" t="n"/>
      <c r="T14" s="268" t="n"/>
      <c r="U14" s="268" t="n"/>
      <c r="V14" s="268" t="n"/>
      <c r="W14" s="268" t="n"/>
      <c r="X14" s="268" t="n"/>
      <c r="Y14" s="268" t="n"/>
      <c r="Z14" s="268" t="n"/>
      <c r="AA14" s="6" t="n"/>
      <c r="AB14" s="6" t="n"/>
      <c r="AC14" s="6" t="n"/>
    </row>
    <row r="15" ht="19.5" customHeight="1" s="1411">
      <c r="A15" s="613" t="inlineStr">
        <is>
          <t>Landlord — 3-Month Rent in Advance (covers May, Jun, Jul 2026 at 15% of 2025 turnover; reverts to 15% of actual turnover from August)</t>
        </is>
      </c>
      <c r="B15" s="601">
        <f>'Investment Valuation 1'!C27</f>
        <v/>
      </c>
      <c r="C15" s="611" t="n"/>
      <c r="D15" s="611" t="n"/>
      <c r="E15" s="611" t="n"/>
      <c r="F15" s="611" t="n"/>
      <c r="G15" s="611" t="n"/>
      <c r="H15" s="611" t="n"/>
      <c r="I15" s="611" t="n"/>
      <c r="J15" s="611" t="n"/>
      <c r="K15" s="611" t="n"/>
      <c r="L15" s="611" t="n"/>
      <c r="M15" s="611" t="n"/>
      <c r="N15" s="602">
        <f>'Investment Valuation 1'!C27</f>
        <v/>
      </c>
      <c r="O15" s="268" t="n"/>
      <c r="P15" s="268" t="n"/>
      <c r="Q15" s="268" t="n"/>
      <c r="R15" s="268" t="n"/>
      <c r="S15" s="268" t="n"/>
      <c r="T15" s="268" t="n"/>
      <c r="U15" s="268" t="n"/>
      <c r="V15" s="268" t="n"/>
      <c r="W15" s="268" t="n"/>
      <c r="X15" s="268" t="n"/>
      <c r="Y15" s="268" t="n"/>
      <c r="Z15" s="268" t="n"/>
      <c r="AA15" s="6" t="n"/>
      <c r="AB15" s="6" t="n"/>
      <c r="AC15" s="6" t="n"/>
    </row>
    <row r="16" ht="19.5" customHeight="1" s="1411">
      <c r="A16" s="605" t="inlineStr">
        <is>
          <t>TOTAL ONE-OFF COSTS</t>
        </is>
      </c>
      <c r="B16" s="606">
        <f>B12+B13+B14+B15</f>
        <v/>
      </c>
      <c r="C16" s="614" t="n"/>
      <c r="D16" s="614" t="n"/>
      <c r="E16" s="614" t="n"/>
      <c r="F16" s="614" t="n"/>
      <c r="G16" s="614" t="n"/>
      <c r="H16" s="614" t="n"/>
      <c r="I16" s="614" t="n"/>
      <c r="J16" s="614" t="n"/>
      <c r="K16" s="614" t="n"/>
      <c r="L16" s="614" t="n"/>
      <c r="M16" s="614" t="n"/>
      <c r="N16" s="606">
        <f>N12+N13+N14+N15</f>
        <v/>
      </c>
      <c r="O16" s="268" t="n"/>
      <c r="P16" s="268" t="n"/>
      <c r="Q16" s="268" t="n"/>
      <c r="R16" s="268" t="n"/>
      <c r="S16" s="268" t="n"/>
      <c r="T16" s="268" t="n"/>
      <c r="U16" s="268" t="n"/>
      <c r="V16" s="268" t="n"/>
      <c r="W16" s="268" t="n"/>
      <c r="X16" s="268" t="n"/>
      <c r="Y16" s="268" t="n"/>
      <c r="Z16" s="268" t="n"/>
      <c r="AA16" s="6" t="n"/>
      <c r="AB16" s="6" t="n"/>
      <c r="AC16" s="6" t="n"/>
    </row>
    <row r="17" ht="31.5" customHeight="1" s="1411">
      <c r="A17" s="268" t="n"/>
      <c r="O17" s="268" t="n"/>
      <c r="P17" s="268" t="n"/>
      <c r="Q17" s="268" t="n"/>
      <c r="R17" s="268" t="n"/>
      <c r="S17" s="268" t="n"/>
      <c r="T17" s="268" t="n"/>
      <c r="U17" s="268" t="n"/>
      <c r="V17" s="268" t="n"/>
      <c r="W17" s="268" t="n"/>
      <c r="X17" s="268" t="n"/>
      <c r="Y17" s="268" t="n"/>
      <c r="Z17" s="268" t="n"/>
      <c r="AA17" s="6" t="n"/>
      <c r="AB17" s="6" t="n"/>
      <c r="AC17" s="6" t="n"/>
    </row>
    <row r="18" ht="21.75" customHeight="1" s="1411">
      <c r="A18" s="607" t="inlineStr">
        <is>
          <t>MONTHLY OPERATING COSTS  (wages + overheads at 2025 base + 10% fixed  |  rent quarterly in arrears at 15% of prev quarter revenue from August 2026)</t>
        </is>
      </c>
      <c r="B18" s="608" t="inlineStr">
        <is>
          <t>May</t>
        </is>
      </c>
      <c r="C18" s="608" t="inlineStr">
        <is>
          <t>Jun</t>
        </is>
      </c>
      <c r="D18" s="608" t="inlineStr">
        <is>
          <t>Jul</t>
        </is>
      </c>
      <c r="E18" s="608" t="inlineStr">
        <is>
          <t>Aug</t>
        </is>
      </c>
      <c r="F18" s="608" t="inlineStr">
        <is>
          <t>Sep</t>
        </is>
      </c>
      <c r="G18" s="608" t="inlineStr">
        <is>
          <t>Oct</t>
        </is>
      </c>
      <c r="H18" s="608" t="inlineStr">
        <is>
          <t>Nov</t>
        </is>
      </c>
      <c r="I18" s="608" t="inlineStr">
        <is>
          <t>Dec</t>
        </is>
      </c>
      <c r="J18" s="608" t="inlineStr">
        <is>
          <t>Jan</t>
        </is>
      </c>
      <c r="K18" s="608" t="inlineStr">
        <is>
          <t>Feb</t>
        </is>
      </c>
      <c r="L18" s="608" t="inlineStr">
        <is>
          <t>Mar</t>
        </is>
      </c>
      <c r="M18" s="608" t="inlineStr">
        <is>
          <t>Apr</t>
        </is>
      </c>
      <c r="N18" s="608" t="inlineStr">
        <is>
          <t>TOTAL</t>
        </is>
      </c>
      <c r="O18" s="268" t="n"/>
      <c r="P18" s="268" t="n"/>
      <c r="Q18" s="268" t="n"/>
      <c r="R18" s="268" t="n"/>
      <c r="S18" s="268" t="n"/>
      <c r="T18" s="268" t="n"/>
      <c r="U18" s="268" t="n"/>
      <c r="V18" s="268" t="n"/>
      <c r="W18" s="268" t="n"/>
      <c r="X18" s="268" t="n"/>
      <c r="Y18" s="268" t="n"/>
      <c r="Z18" s="268" t="n"/>
      <c r="AA18" s="6" t="n"/>
      <c r="AB18" s="6" t="n"/>
      <c r="AC18" s="6" t="n"/>
    </row>
    <row r="19" ht="31.5" customHeight="1" s="1411">
      <c r="A19" s="609" t="inlineStr">
        <is>
          <t>Wages (held at 2025 actuals)</t>
        </is>
      </c>
      <c r="B19" s="603">
        <f>'Base Case Forecast'!B8</f>
        <v/>
      </c>
      <c r="C19" s="603">
        <f>'Base Case Forecast'!C8</f>
        <v/>
      </c>
      <c r="D19" s="603">
        <f>'Base Case Forecast'!D8</f>
        <v/>
      </c>
      <c r="E19" s="603">
        <f>'Base Case Forecast'!E8</f>
        <v/>
      </c>
      <c r="F19" s="603">
        <f>'Base Case Forecast'!F8</f>
        <v/>
      </c>
      <c r="G19" s="603">
        <f>'Base Case Forecast'!G8</f>
        <v/>
      </c>
      <c r="H19" s="603">
        <f>'Base Case Forecast'!H8</f>
        <v/>
      </c>
      <c r="I19" s="603">
        <f>'Base Case Forecast'!I8</f>
        <v/>
      </c>
      <c r="J19" s="603">
        <f>'Base Case Forecast'!J8</f>
        <v/>
      </c>
      <c r="K19" s="603">
        <f>'Base Case Forecast'!K8</f>
        <v/>
      </c>
      <c r="L19" s="603">
        <f>'Base Case Forecast'!L8</f>
        <v/>
      </c>
      <c r="M19" s="603">
        <f>'Base Case Forecast'!M8</f>
        <v/>
      </c>
      <c r="N19" s="603">
        <f>'Base Case Forecast'!N8</f>
        <v/>
      </c>
      <c r="O19" s="268" t="n"/>
      <c r="P19" s="268" t="n"/>
      <c r="Q19" s="268" t="n"/>
      <c r="R19" s="268" t="n"/>
      <c r="S19" s="268" t="n"/>
      <c r="T19" s="268" t="n"/>
      <c r="U19" s="268" t="n"/>
      <c r="V19" s="268" t="n"/>
      <c r="W19" s="268" t="n"/>
      <c r="X19" s="268" t="n"/>
      <c r="Y19" s="268" t="n"/>
      <c r="Z19" s="268" t="n"/>
      <c r="AA19" s="6" t="n"/>
      <c r="AB19" s="6" t="n"/>
      <c r="AC19" s="6" t="n"/>
    </row>
    <row r="20" ht="31.5" customHeight="1" s="1411">
      <c r="A20" s="615" t="inlineStr">
        <is>
          <t>Director Salary — Elliot Scott (£30,000 pa / £2,500/month)</t>
        </is>
      </c>
      <c r="B20" s="616">
        <f>'Base Case Forecast'!B12</f>
        <v/>
      </c>
      <c r="C20" s="616">
        <f>'Base Case Forecast'!C12</f>
        <v/>
      </c>
      <c r="D20" s="616">
        <f>'Base Case Forecast'!D12</f>
        <v/>
      </c>
      <c r="E20" s="616">
        <f>'Base Case Forecast'!E12</f>
        <v/>
      </c>
      <c r="F20" s="616">
        <f>'Base Case Forecast'!F12</f>
        <v/>
      </c>
      <c r="G20" s="616">
        <f>'Base Case Forecast'!G12</f>
        <v/>
      </c>
      <c r="H20" s="616">
        <f>'Base Case Forecast'!H12</f>
        <v/>
      </c>
      <c r="I20" s="616">
        <f>'Base Case Forecast'!I12</f>
        <v/>
      </c>
      <c r="J20" s="616">
        <f>'Base Case Forecast'!J12</f>
        <v/>
      </c>
      <c r="K20" s="616">
        <f>'Base Case Forecast'!K12</f>
        <v/>
      </c>
      <c r="L20" s="616">
        <f>'Base Case Forecast'!L12</f>
        <v/>
      </c>
      <c r="M20" s="616">
        <f>'Base Case Forecast'!M12</f>
        <v/>
      </c>
      <c r="N20" s="616">
        <f>'Base Case Forecast'!N12</f>
        <v/>
      </c>
      <c r="O20" s="6" t="n"/>
      <c r="P20" s="6" t="n"/>
      <c r="Q20" s="6" t="n"/>
      <c r="R20" s="6" t="n"/>
      <c r="S20" s="6" t="n"/>
      <c r="T20" s="6" t="n"/>
      <c r="U20" s="6" t="n"/>
      <c r="V20" s="6" t="n"/>
      <c r="W20" s="6" t="n"/>
      <c r="X20" s="6" t="n"/>
      <c r="Y20" s="6" t="n"/>
      <c r="Z20" s="6" t="n"/>
      <c r="AA20" s="6" t="n"/>
      <c r="AB20" s="6" t="n"/>
      <c r="AC20" s="6" t="n"/>
    </row>
    <row r="21" ht="36" customHeight="1" s="1411">
      <c r="A21" s="613" t="inlineStr">
        <is>
          <t>Fixed Overheads (2025 base + 10% — energy, insurance, subscriptions, business rates ~£1,800/mo from June)</t>
        </is>
      </c>
      <c r="B21" s="601">
        <f>'Base Case Forecast'!B9</f>
        <v/>
      </c>
      <c r="C21" s="601">
        <f>'Base Case Forecast'!C9</f>
        <v/>
      </c>
      <c r="D21" s="601">
        <f>'Base Case Forecast'!D9</f>
        <v/>
      </c>
      <c r="E21" s="601">
        <f>'Base Case Forecast'!E9</f>
        <v/>
      </c>
      <c r="F21" s="601">
        <f>'Base Case Forecast'!F9</f>
        <v/>
      </c>
      <c r="G21" s="601">
        <f>'Base Case Forecast'!G9</f>
        <v/>
      </c>
      <c r="H21" s="601">
        <f>'Base Case Forecast'!H9</f>
        <v/>
      </c>
      <c r="I21" s="601">
        <f>'Base Case Forecast'!I9</f>
        <v/>
      </c>
      <c r="J21" s="601">
        <f>'Base Case Forecast'!J9</f>
        <v/>
      </c>
      <c r="K21" s="601">
        <f>'Base Case Forecast'!K9</f>
        <v/>
      </c>
      <c r="L21" s="601">
        <f>'Base Case Forecast'!L9</f>
        <v/>
      </c>
      <c r="M21" s="601">
        <f>'Base Case Forecast'!M9</f>
        <v/>
      </c>
      <c r="N21" s="601">
        <f>'Base Case Forecast'!N9</f>
        <v/>
      </c>
      <c r="O21" s="268" t="n"/>
      <c r="P21" s="268" t="n"/>
      <c r="Q21" s="268" t="n"/>
      <c r="R21" s="268" t="n"/>
      <c r="S21" s="268" t="n"/>
      <c r="T21" s="268" t="n"/>
      <c r="U21" s="268" t="n"/>
      <c r="V21" s="268" t="n"/>
      <c r="W21" s="268" t="n"/>
      <c r="X21" s="268" t="n"/>
      <c r="Y21" s="268" t="n"/>
      <c r="Z21" s="268" t="n"/>
      <c r="AA21" s="6" t="n"/>
      <c r="AB21" s="6" t="n"/>
      <c r="AC21" s="6" t="n"/>
    </row>
    <row r="22" ht="31.5" customHeight="1" s="1411">
      <c r="A22" s="612" t="inlineStr">
        <is>
          <t>Variable Costs (2025 base, capped at 30% of revenue)</t>
        </is>
      </c>
      <c r="B22" s="603">
        <f>'Base Case Forecast'!B10</f>
        <v/>
      </c>
      <c r="C22" s="603">
        <f>'Base Case Forecast'!C10</f>
        <v/>
      </c>
      <c r="D22" s="603">
        <f>'Base Case Forecast'!D10</f>
        <v/>
      </c>
      <c r="E22" s="603">
        <f>'Base Case Forecast'!E10</f>
        <v/>
      </c>
      <c r="F22" s="603">
        <f>'Base Case Forecast'!F10</f>
        <v/>
      </c>
      <c r="G22" s="603">
        <f>'Base Case Forecast'!G10</f>
        <v/>
      </c>
      <c r="H22" s="603">
        <f>'Base Case Forecast'!H10</f>
        <v/>
      </c>
      <c r="I22" s="603">
        <f>'Base Case Forecast'!I10</f>
        <v/>
      </c>
      <c r="J22" s="603">
        <f>'Base Case Forecast'!J10</f>
        <v/>
      </c>
      <c r="K22" s="603">
        <f>'Base Case Forecast'!K10</f>
        <v/>
      </c>
      <c r="L22" s="603">
        <f>'Base Case Forecast'!L10</f>
        <v/>
      </c>
      <c r="M22" s="603">
        <f>'Base Case Forecast'!M10</f>
        <v/>
      </c>
      <c r="N22" s="603">
        <f>'Base Case Forecast'!N10</f>
        <v/>
      </c>
      <c r="O22" s="268" t="n"/>
      <c r="P22" s="268" t="n"/>
      <c r="Q22" s="268" t="n"/>
      <c r="R22" s="268" t="n"/>
      <c r="S22" s="268" t="n"/>
      <c r="T22" s="268" t="n"/>
      <c r="U22" s="268" t="n"/>
      <c r="V22" s="268" t="n"/>
      <c r="W22" s="268" t="n"/>
      <c r="X22" s="268" t="n"/>
      <c r="Y22" s="268" t="n"/>
      <c r="Z22" s="268" t="n"/>
      <c r="AA22" s="6" t="n"/>
      <c r="AB22" s="6" t="n"/>
      <c r="AC22" s="6" t="n"/>
    </row>
    <row r="23" ht="31.5" customHeight="1" s="1411">
      <c r="A23" s="617" t="inlineStr">
        <is>
          <t>Rent — From August 2026: 15% of prev quarter revenue, paid quarterly in arrears (May–Jul rent prepaid via the £27,078 advance, NOT a refundable deposit)</t>
        </is>
      </c>
      <c r="B23" s="602">
        <f>'Base Case Forecast'!B13</f>
        <v/>
      </c>
      <c r="C23" s="602">
        <f>'Base Case Forecast'!C13</f>
        <v/>
      </c>
      <c r="D23" s="602">
        <f>'Base Case Forecast'!D13</f>
        <v/>
      </c>
      <c r="E23" s="602">
        <f>'Base Case Forecast'!E13</f>
        <v/>
      </c>
      <c r="F23" s="602">
        <f>'Base Case Forecast'!F13</f>
        <v/>
      </c>
      <c r="G23" s="602">
        <f>'Base Case Forecast'!G13</f>
        <v/>
      </c>
      <c r="H23" s="602">
        <f>'Base Case Forecast'!H13</f>
        <v/>
      </c>
      <c r="I23" s="602">
        <f>'Base Case Forecast'!I13</f>
        <v/>
      </c>
      <c r="J23" s="602">
        <f>'Base Case Forecast'!J13</f>
        <v/>
      </c>
      <c r="K23" s="602">
        <f>'Base Case Forecast'!K13</f>
        <v/>
      </c>
      <c r="L23" s="602">
        <f>'Base Case Forecast'!L13</f>
        <v/>
      </c>
      <c r="M23" s="602">
        <f>'Base Case Forecast'!M13</f>
        <v/>
      </c>
      <c r="N23" s="602">
        <f>'Base Case Forecast'!N13</f>
        <v/>
      </c>
      <c r="O23" s="268" t="n"/>
      <c r="P23" s="268" t="n"/>
      <c r="Q23" s="268" t="n"/>
      <c r="R23" s="268" t="n"/>
      <c r="S23" s="268" t="n"/>
      <c r="T23" s="268" t="n"/>
      <c r="U23" s="268" t="n"/>
      <c r="V23" s="268" t="n"/>
      <c r="W23" s="268" t="n"/>
      <c r="X23" s="268" t="n"/>
      <c r="Y23" s="268" t="n"/>
      <c r="Z23" s="268" t="n"/>
      <c r="AA23" s="6" t="n"/>
      <c r="AB23" s="6" t="n"/>
      <c r="AC23" s="6" t="n"/>
    </row>
    <row r="24" ht="19.5" customHeight="1" s="1411">
      <c r="A24" s="612" t="inlineStr">
        <is>
          <t>VAT Output — Quarterly Payment to HMRC</t>
        </is>
      </c>
      <c r="B24" s="618" t="n">
        <v>0</v>
      </c>
      <c r="C24" s="618" t="n">
        <v>0</v>
      </c>
      <c r="D24" s="618" t="n">
        <v>0</v>
      </c>
      <c r="E24" s="619">
        <f>MAX(0,ROUND('Base Case Forecast'!B14+'Base Case Forecast'!C14+'Base Case Forecast'!D14,2)-'Cash Flow Forecast'!C8)</f>
        <v/>
      </c>
      <c r="F24" s="618" t="n">
        <v>0</v>
      </c>
      <c r="G24" s="618" t="n">
        <v>0</v>
      </c>
      <c r="H24" s="619">
        <f>ROUND('Base Case Forecast'!E14+'Base Case Forecast'!F14+'Base Case Forecast'!G14,2)</f>
        <v/>
      </c>
      <c r="I24" s="618" t="n">
        <v>0</v>
      </c>
      <c r="J24" s="618" t="n">
        <v>0</v>
      </c>
      <c r="K24" s="619">
        <f>ROUND('Base Case Forecast'!H14+'Base Case Forecast'!I14+'Base Case Forecast'!J14,2)</f>
        <v/>
      </c>
      <c r="L24" s="618" t="n">
        <v>0</v>
      </c>
      <c r="M24" s="618" t="n">
        <v>0</v>
      </c>
      <c r="N24" s="603">
        <f>'Base Case Forecast'!N14</f>
        <v/>
      </c>
      <c r="O24" s="268" t="n"/>
      <c r="P24" s="268" t="n"/>
      <c r="Q24" s="268" t="n"/>
      <c r="R24" s="268" t="n"/>
      <c r="S24" s="268" t="n"/>
      <c r="T24" s="268" t="n"/>
      <c r="U24" s="268" t="n"/>
      <c r="V24" s="268" t="n"/>
      <c r="W24" s="268" t="n"/>
      <c r="X24" s="268" t="n"/>
      <c r="Y24" s="268" t="n"/>
      <c r="Z24" s="268" t="n"/>
      <c r="AA24" s="6" t="n"/>
      <c r="AB24" s="6" t="n"/>
      <c r="AC24" s="6" t="n"/>
    </row>
    <row r="25" ht="19.5" customHeight="1" s="1411">
      <c r="A25" s="605" t="inlineStr">
        <is>
          <t>TOTAL MONTHLY COSTS</t>
        </is>
      </c>
      <c r="B25" s="468">
        <f>B19+B20+B21+B22+B23+B24</f>
        <v/>
      </c>
      <c r="C25" s="468">
        <f>C19+C20+C21+C22+C23+C24</f>
        <v/>
      </c>
      <c r="D25" s="468">
        <f>D19+D20+D21+D22+D23+D24</f>
        <v/>
      </c>
      <c r="E25" s="468">
        <f>E19+E20+E21+E22+E23+E24</f>
        <v/>
      </c>
      <c r="F25" s="468">
        <f>F19+F20+F21+F22+F23+F24</f>
        <v/>
      </c>
      <c r="G25" s="468">
        <f>G19+G20+G21+G22+G23+G24</f>
        <v/>
      </c>
      <c r="H25" s="468">
        <f>H19+H20+H21+H22+H23+H24</f>
        <v/>
      </c>
      <c r="I25" s="468">
        <f>I19+I20+I21+I22+I23+I24</f>
        <v/>
      </c>
      <c r="J25" s="468">
        <f>J19+J20+J21+J22+J23+J24</f>
        <v/>
      </c>
      <c r="K25" s="468">
        <f>K19+K20+K21+K22+K23+K24</f>
        <v/>
      </c>
      <c r="L25" s="468">
        <f>L19+L20+L21+L22+L23+L24</f>
        <v/>
      </c>
      <c r="M25" s="468">
        <f>M19+M20+M21+M22+M23+M24</f>
        <v/>
      </c>
      <c r="N25" s="468">
        <f>SUM(B25:M25)</f>
        <v/>
      </c>
      <c r="O25" s="268" t="n"/>
      <c r="P25" s="268" t="n"/>
      <c r="Q25" s="268" t="n"/>
      <c r="R25" s="268" t="n"/>
      <c r="S25" s="268" t="n"/>
      <c r="T25" s="268" t="n"/>
      <c r="U25" s="268" t="n"/>
      <c r="V25" s="268" t="n"/>
      <c r="W25" s="268" t="n"/>
      <c r="X25" s="268" t="n"/>
      <c r="Y25" s="268" t="n"/>
      <c r="Z25" s="268" t="n"/>
      <c r="AA25" s="6" t="n"/>
      <c r="AB25" s="6" t="n"/>
      <c r="AC25" s="6" t="n"/>
    </row>
    <row r="26" ht="19.5" customHeight="1" s="1411">
      <c r="A26" s="268" t="n"/>
      <c r="B26" s="6" t="n"/>
      <c r="C26" s="6" t="n"/>
      <c r="D26" s="6" t="n"/>
      <c r="E26" s="6" t="n"/>
      <c r="F26" s="6" t="n"/>
      <c r="G26" s="6" t="n"/>
      <c r="H26" s="6" t="n"/>
      <c r="I26" s="6" t="n"/>
      <c r="J26" s="6" t="n"/>
      <c r="K26" s="6" t="n"/>
      <c r="L26" s="6" t="n"/>
      <c r="M26" s="6" t="n"/>
      <c r="N26" s="6" t="n"/>
      <c r="O26" s="268" t="n"/>
      <c r="P26" s="268" t="n"/>
      <c r="Q26" s="268" t="n"/>
      <c r="R26" s="268" t="n"/>
      <c r="S26" s="268" t="n"/>
      <c r="T26" s="268" t="n"/>
      <c r="U26" s="268" t="n"/>
      <c r="V26" s="268" t="n"/>
      <c r="W26" s="268" t="n"/>
      <c r="X26" s="268" t="n"/>
      <c r="Y26" s="268" t="n"/>
      <c r="Z26" s="268" t="n"/>
      <c r="AA26" s="6" t="n"/>
      <c r="AB26" s="6" t="n"/>
      <c r="AC26" s="6" t="n"/>
    </row>
    <row r="27" ht="21.75" customHeight="1" s="1411">
      <c r="A27" s="620" t="inlineStr">
        <is>
          <t>NET CASH FLOW SUMMARY</t>
        </is>
      </c>
      <c r="B27" s="621" t="inlineStr">
        <is>
          <t>May</t>
        </is>
      </c>
      <c r="C27" s="621" t="inlineStr">
        <is>
          <t>Jun</t>
        </is>
      </c>
      <c r="D27" s="621" t="inlineStr">
        <is>
          <t>Jul</t>
        </is>
      </c>
      <c r="E27" s="621" t="inlineStr">
        <is>
          <t>Aug</t>
        </is>
      </c>
      <c r="F27" s="621" t="inlineStr">
        <is>
          <t>Sep</t>
        </is>
      </c>
      <c r="G27" s="621" t="inlineStr">
        <is>
          <t>Oct</t>
        </is>
      </c>
      <c r="H27" s="621" t="inlineStr">
        <is>
          <t>Nov</t>
        </is>
      </c>
      <c r="I27" s="621" t="inlineStr">
        <is>
          <t>Dec</t>
        </is>
      </c>
      <c r="J27" s="621" t="inlineStr">
        <is>
          <t>Jan</t>
        </is>
      </c>
      <c r="K27" s="621" t="inlineStr">
        <is>
          <t>Feb</t>
        </is>
      </c>
      <c r="L27" s="621" t="inlineStr">
        <is>
          <t>Mar</t>
        </is>
      </c>
      <c r="M27" s="621" t="inlineStr">
        <is>
          <t>Apr</t>
        </is>
      </c>
      <c r="N27" s="621" t="inlineStr">
        <is>
          <t>TOTAL</t>
        </is>
      </c>
      <c r="O27" s="268" t="n"/>
      <c r="P27" s="268" t="n"/>
      <c r="Q27" s="268" t="n"/>
      <c r="R27" s="268" t="n"/>
      <c r="S27" s="268" t="n"/>
      <c r="T27" s="268" t="n"/>
      <c r="U27" s="268" t="n"/>
      <c r="V27" s="268" t="n"/>
      <c r="W27" s="268" t="n"/>
      <c r="X27" s="268" t="n"/>
      <c r="Y27" s="268" t="n"/>
      <c r="Z27" s="268" t="n"/>
      <c r="AA27" s="6" t="n"/>
      <c r="AB27" s="6" t="n"/>
      <c r="AC27" s="6" t="n"/>
    </row>
    <row r="28" ht="19.5" customHeight="1" s="1411">
      <c r="A28" s="622" t="inlineStr">
        <is>
          <t>TOTAL CASH OUT</t>
        </is>
      </c>
      <c r="B28" s="602">
        <f>B16+B25</f>
        <v/>
      </c>
      <c r="C28" s="602">
        <f>C25</f>
        <v/>
      </c>
      <c r="D28" s="602">
        <f>D25</f>
        <v/>
      </c>
      <c r="E28" s="602">
        <f>E25</f>
        <v/>
      </c>
      <c r="F28" s="602">
        <f>F25</f>
        <v/>
      </c>
      <c r="G28" s="602">
        <f>G25</f>
        <v/>
      </c>
      <c r="H28" s="602">
        <f>H25</f>
        <v/>
      </c>
      <c r="I28" s="602">
        <f>I25</f>
        <v/>
      </c>
      <c r="J28" s="602">
        <f>J25</f>
        <v/>
      </c>
      <c r="K28" s="602">
        <f>K25</f>
        <v/>
      </c>
      <c r="L28" s="602">
        <f>L25</f>
        <v/>
      </c>
      <c r="M28" s="602">
        <f>M25</f>
        <v/>
      </c>
      <c r="N28" s="623">
        <f>N16+N25</f>
        <v/>
      </c>
      <c r="O28" s="268" t="n"/>
      <c r="P28" s="268" t="n"/>
      <c r="Q28" s="268" t="n"/>
      <c r="R28" s="268" t="n"/>
      <c r="S28" s="268" t="n"/>
      <c r="T28" s="268" t="n"/>
      <c r="U28" s="268" t="n"/>
      <c r="V28" s="268" t="n"/>
      <c r="W28" s="268" t="n"/>
      <c r="X28" s="268" t="n"/>
      <c r="Y28" s="268" t="n"/>
      <c r="Z28" s="268" t="n"/>
      <c r="AA28" s="6" t="n"/>
      <c r="AB28" s="6" t="n"/>
      <c r="AC28" s="6" t="n"/>
    </row>
    <row r="29" ht="19.5" customHeight="1" s="1411">
      <c r="A29" s="624" t="inlineStr">
        <is>
          <t>NET CASH FLOW (In minus Out)</t>
        </is>
      </c>
      <c r="B29" s="604">
        <f>B9-B28</f>
        <v/>
      </c>
      <c r="C29" s="604">
        <f>C9-C28</f>
        <v/>
      </c>
      <c r="D29" s="604">
        <f>D9-D28</f>
        <v/>
      </c>
      <c r="E29" s="625">
        <f>E9-E28</f>
        <v/>
      </c>
      <c r="F29" s="604">
        <f>F9-F28</f>
        <v/>
      </c>
      <c r="G29" s="604">
        <f>G9-G28</f>
        <v/>
      </c>
      <c r="H29" s="625">
        <f>H9-H28</f>
        <v/>
      </c>
      <c r="I29" s="604">
        <f>I9-I28</f>
        <v/>
      </c>
      <c r="J29" s="604">
        <f>J9-J28</f>
        <v/>
      </c>
      <c r="K29" s="625">
        <f>K9-K28</f>
        <v/>
      </c>
      <c r="L29" s="604">
        <f>L9-L28</f>
        <v/>
      </c>
      <c r="M29" s="604">
        <f>M9-M28</f>
        <v/>
      </c>
      <c r="N29" s="623">
        <f>SUM(B29:M29)</f>
        <v/>
      </c>
      <c r="O29" s="268" t="n"/>
      <c r="P29" s="268" t="n"/>
      <c r="Q29" s="268" t="n"/>
      <c r="R29" s="268" t="n"/>
      <c r="S29" s="268" t="n"/>
      <c r="T29" s="268" t="n"/>
      <c r="U29" s="268" t="n"/>
      <c r="V29" s="268" t="n"/>
      <c r="W29" s="319" t="n"/>
      <c r="X29" s="319" t="n"/>
      <c r="Y29" s="319" t="n"/>
      <c r="Z29" s="319" t="n"/>
      <c r="AA29" s="319" t="n"/>
      <c r="AB29" s="319" t="n"/>
      <c r="AC29" s="319" t="n"/>
    </row>
    <row r="30" ht="39.75" customHeight="1" s="1411">
      <c r="A30" s="626" t="inlineStr">
        <is>
          <t>CUMULATIVE CASH BALANCE</t>
        </is>
      </c>
      <c r="B30" s="468">
        <f>B29</f>
        <v/>
      </c>
      <c r="C30" s="468">
        <f>B30+C29</f>
        <v/>
      </c>
      <c r="D30" s="468">
        <f>C30+D29</f>
        <v/>
      </c>
      <c r="E30" s="468">
        <f>D30+E29</f>
        <v/>
      </c>
      <c r="F30" s="468">
        <f>E30+F29</f>
        <v/>
      </c>
      <c r="G30" s="468">
        <f>F30+G29</f>
        <v/>
      </c>
      <c r="H30" s="468">
        <f>G30+H29</f>
        <v/>
      </c>
      <c r="I30" s="468">
        <f>H30+I29</f>
        <v/>
      </c>
      <c r="J30" s="468">
        <f>I30+J29</f>
        <v/>
      </c>
      <c r="K30" s="468">
        <f>J30+K29</f>
        <v/>
      </c>
      <c r="L30" s="468">
        <f>K30+L29</f>
        <v/>
      </c>
      <c r="M30" s="468">
        <f>L30+M29</f>
        <v/>
      </c>
      <c r="N30" s="468">
        <f>M30</f>
        <v/>
      </c>
      <c r="O30" s="627" t="n"/>
      <c r="P30" s="628" t="n"/>
      <c r="Q30" s="268" t="n"/>
      <c r="R30" s="268" t="n"/>
      <c r="S30" s="268" t="n"/>
      <c r="T30" s="268" t="n"/>
      <c r="U30" s="268" t="n"/>
      <c r="V30" s="268" t="n"/>
      <c r="W30" s="319" t="n"/>
      <c r="X30" s="319" t="n"/>
      <c r="Y30" s="319" t="n"/>
      <c r="Z30" s="319" t="n"/>
      <c r="AA30" s="319" t="n"/>
      <c r="AB30" s="319" t="n"/>
      <c r="AC30" s="319" t="n"/>
    </row>
    <row r="31" ht="39.75" customHeight="1" s="1411">
      <c r="A31" s="268" t="n"/>
      <c r="O31" s="268" t="n"/>
      <c r="P31" s="268" t="n"/>
      <c r="Q31" s="268" t="n"/>
      <c r="R31" s="268" t="n"/>
      <c r="S31" s="268" t="n"/>
      <c r="T31" s="268" t="n"/>
      <c r="U31" s="268" t="n"/>
      <c r="V31" s="268" t="n"/>
      <c r="W31" s="319" t="n"/>
      <c r="X31" s="319" t="n"/>
      <c r="Y31" s="319" t="n"/>
      <c r="Z31" s="319" t="n"/>
      <c r="AA31" s="319" t="n"/>
      <c r="AB31" s="319" t="n"/>
      <c r="AC31" s="319" t="n"/>
    </row>
    <row r="32" ht="31.5" customHeight="1" s="1411">
      <c r="A32" s="629" t="inlineStr">
        <is>
          <t>RENT STRUCTURE: £27,078 inc VAT paid in May 2026 covers 3 months of rent IN ADVANCE (May, Jun, Jul). NOT a refundable deposit. From August 2026 rent reverts to the contractual 15% of the prior quarters actual revenue, billed quarterly in arrears.</t>
        </is>
      </c>
      <c r="B32" s="6" t="n"/>
      <c r="C32" s="6" t="n"/>
      <c r="D32" s="6" t="n"/>
      <c r="E32" s="6" t="n"/>
      <c r="F32" s="6" t="n"/>
      <c r="G32" s="6" t="n"/>
      <c r="H32" s="6" t="n"/>
      <c r="I32" s="6" t="n"/>
      <c r="J32" s="6" t="n"/>
      <c r="K32" s="6" t="n"/>
      <c r="L32" s="6" t="n"/>
      <c r="M32" s="6" t="n"/>
      <c r="N32" s="6" t="n"/>
      <c r="O32" s="268" t="n"/>
      <c r="P32" s="268" t="n"/>
      <c r="Q32" s="268" t="n"/>
      <c r="R32" s="268" t="n"/>
      <c r="S32" s="268" t="n"/>
      <c r="T32" s="268" t="n"/>
      <c r="U32" s="268" t="n"/>
      <c r="V32" s="268" t="n"/>
      <c r="W32" s="319" t="n"/>
      <c r="X32" s="319" t="n"/>
      <c r="Y32" s="319" t="n"/>
      <c r="Z32" s="319" t="n"/>
      <c r="AA32" s="319" t="n"/>
      <c r="AB32" s="319" t="n"/>
      <c r="AC32" s="319" t="n"/>
    </row>
    <row r="33" ht="31.5" customHeight="1" s="1411">
      <c r="A33" s="629" t="inlineStr">
        <is>
          <t>COST NOTE: December 2026 rent = £0 (paid in November). January 2027 rent = £0 (paid in November). February 2027 rent = £41,968 — this is the largest quarterly payment as it covers Nov+Dec+Jan, which includes the high-revenue Christmas period (Dec 2026 forecast: £144,366). The cumulative balance dips in August, November and February on rent payment months but recovers strongly from trading.</t>
        </is>
      </c>
      <c r="B33" s="6" t="n"/>
      <c r="C33" s="6" t="n"/>
      <c r="D33" s="6" t="n"/>
      <c r="E33" s="6" t="n"/>
      <c r="F33" s="6" t="n"/>
      <c r="G33" s="6" t="n"/>
      <c r="H33" s="6" t="n"/>
      <c r="I33" s="6" t="n"/>
      <c r="J33" s="6" t="n"/>
      <c r="K33" s="6" t="n"/>
      <c r="L33" s="6" t="n"/>
      <c r="M33" s="6" t="n"/>
      <c r="N33" s="6" t="n"/>
      <c r="O33" s="268" t="n"/>
      <c r="P33" s="268" t="n"/>
      <c r="Q33" s="268" t="n"/>
      <c r="R33" s="268" t="n"/>
      <c r="S33" s="268" t="n"/>
      <c r="T33" s="268" t="n"/>
      <c r="U33" s="268" t="n"/>
      <c r="V33" s="268" t="n"/>
      <c r="W33" s="319" t="n"/>
      <c r="X33" s="319" t="n"/>
      <c r="Y33" s="319" t="n"/>
      <c r="Z33" s="319" t="n"/>
      <c r="AA33" s="319" t="n"/>
      <c r="AB33" s="319" t="n"/>
      <c r="AC33" s="319" t="n"/>
    </row>
    <row r="34" ht="19.5" customHeight="1" s="1411">
      <c r="A34" s="630" t="inlineStr">
        <is>
          <t>CASH FLOW BALANCE CHECK  (Opening + Net = Closing each month)</t>
        </is>
      </c>
      <c r="B34" s="6" t="n"/>
      <c r="C34" s="6" t="n"/>
      <c r="D34" s="6" t="n"/>
      <c r="E34" s="6" t="n"/>
      <c r="F34" s="6" t="n"/>
      <c r="G34" s="6" t="n"/>
      <c r="H34" s="6" t="n"/>
      <c r="I34" s="6" t="n"/>
      <c r="J34" s="6" t="n"/>
      <c r="K34" s="6" t="n"/>
      <c r="L34" s="6" t="n"/>
      <c r="M34" s="6" t="n"/>
      <c r="N34" s="6" t="n"/>
      <c r="O34" s="268" t="n"/>
      <c r="P34" s="268" t="n"/>
      <c r="Q34" s="268" t="n"/>
      <c r="R34" s="268" t="n"/>
      <c r="S34" s="268" t="n"/>
      <c r="T34" s="268" t="n"/>
      <c r="U34" s="268" t="n"/>
      <c r="V34" s="268" t="n"/>
      <c r="W34" s="319" t="n"/>
      <c r="X34" s="319" t="n"/>
      <c r="Y34" s="319" t="n"/>
      <c r="Z34" s="319" t="n"/>
      <c r="AA34" s="319" t="n"/>
      <c r="AB34" s="319" t="n"/>
      <c r="AC34" s="319" t="n"/>
    </row>
    <row r="35" ht="27.75" customHeight="1" s="1411">
      <c r="A35" s="631" t="inlineStr">
        <is>
          <t>Monthly balance check (✓=balanced):</t>
        </is>
      </c>
      <c r="B35" s="632">
        <f>IF(ABS(B29-B30)&lt;0.01,"✓","✗")</f>
        <v/>
      </c>
      <c r="C35" s="633">
        <f>IF(ABS((B30+C29)-C30)&lt;0.01,"✓","✗")</f>
        <v/>
      </c>
      <c r="D35" s="633">
        <f>IF(ABS((C30+D29)-D30)&lt;0.01,"✓","✗")</f>
        <v/>
      </c>
      <c r="E35" s="633">
        <f>IF(ABS((D30+E29)-E30)&lt;0.01,"✓","✗")</f>
        <v/>
      </c>
      <c r="F35" s="633">
        <f>IF(ABS((E30+F29)-F30)&lt;0.01,"✓","✗")</f>
        <v/>
      </c>
      <c r="G35" s="633">
        <f>IF(ABS((F30+G29)-G30)&lt;0.01,"✓","✗")</f>
        <v/>
      </c>
      <c r="H35" s="633">
        <f>IF(ABS((G30+H29)-H30)&lt;0.01,"✓","✗")</f>
        <v/>
      </c>
      <c r="I35" s="633">
        <f>IF(ABS((H30+I29)-I30)&lt;0.01,"✓","✗")</f>
        <v/>
      </c>
      <c r="J35" s="633">
        <f>IF(ABS((I30+J29)-J30)&lt;0.01,"✓","✗")</f>
        <v/>
      </c>
      <c r="K35" s="633">
        <f>IF(ABS((J30+K29)-K30)&lt;0.01,"✓","✗")</f>
        <v/>
      </c>
      <c r="L35" s="633">
        <f>IF(ABS((K30+L29)-L30)&lt;0.01,"✓","✗")</f>
        <v/>
      </c>
      <c r="M35" s="633">
        <f>IF(ABS((L30+M29)-M30)&lt;0.01,"✓","✗")</f>
        <v/>
      </c>
      <c r="N35" s="634">
        <f>IF(COUNTIF(B35:M35,"✓")=12,"✓ ALL OK","✗ "&amp;(12-COUNTIF(B35:M35,"✓"))&amp;" FAIL")</f>
        <v/>
      </c>
      <c r="O35" s="268" t="n"/>
      <c r="P35" s="268" t="n"/>
      <c r="Q35" s="268" t="n"/>
      <c r="R35" s="268" t="n"/>
      <c r="S35" s="268" t="n"/>
      <c r="T35" s="268" t="n"/>
      <c r="U35" s="268" t="n"/>
      <c r="V35" s="268" t="n"/>
      <c r="W35" s="319" t="n"/>
      <c r="X35" s="319" t="n"/>
      <c r="Y35" s="319" t="n"/>
      <c r="Z35" s="319" t="n"/>
      <c r="AA35" s="319" t="n"/>
      <c r="AB35" s="319" t="n"/>
      <c r="AC35" s="319" t="n"/>
    </row>
    <row r="36" ht="31.5" customHeight="1" s="1411">
      <c r="A36" s="652" t="inlineStr">
        <is>
          <t>Period</t>
        </is>
      </c>
      <c r="B36" s="1485" t="n"/>
      <c r="C36" s="1485" t="n"/>
      <c r="D36" s="1485" t="n"/>
      <c r="E36" s="1485" t="n"/>
      <c r="F36" s="1485" t="n"/>
      <c r="G36" s="1485" t="n"/>
      <c r="H36" s="1485" t="n"/>
      <c r="I36" s="1485" t="n"/>
      <c r="J36" s="1485" t="n"/>
      <c r="K36" s="1485" t="n"/>
      <c r="L36" s="1485" t="n"/>
      <c r="M36" s="1485" t="n"/>
      <c r="N36" s="1565" t="n"/>
      <c r="O36" s="268" t="n"/>
      <c r="P36" s="268" t="n"/>
      <c r="Q36" s="268" t="n"/>
      <c r="R36" s="268" t="n"/>
      <c r="S36" s="268" t="n"/>
      <c r="T36" s="268" t="n"/>
      <c r="U36" s="268" t="n"/>
      <c r="V36" s="268" t="n"/>
      <c r="W36" s="319" t="n"/>
      <c r="X36" s="319" t="n"/>
      <c r="Y36" s="319" t="n"/>
      <c r="Z36" s="319" t="n"/>
      <c r="AA36" s="319" t="n"/>
      <c r="AB36" s="319" t="n"/>
      <c r="AC36" s="319" t="n"/>
    </row>
    <row r="37" ht="31.5" customHeight="1" s="1411">
      <c r="A37" s="1615" t="inlineStr">
        <is>
          <t>CASH BUFFER ANALYSIS  —  Liquidity Risk Monitor</t>
        </is>
      </c>
      <c r="B37" s="1441" t="n"/>
      <c r="C37" s="1441" t="n"/>
      <c r="D37" s="1441" t="n"/>
      <c r="E37" s="1441" t="n"/>
      <c r="F37" s="1558" t="n"/>
      <c r="G37" s="101" t="n"/>
      <c r="H37" s="1441" t="n"/>
      <c r="I37" s="1441" t="n"/>
      <c r="J37" s="1441" t="n"/>
      <c r="K37" s="1441" t="n"/>
      <c r="L37" s="1580" t="n"/>
      <c r="M37" s="1441" t="n"/>
      <c r="N37" s="1558" t="n"/>
      <c r="O37" s="268" t="n"/>
      <c r="P37" s="268" t="n"/>
      <c r="Q37" s="268" t="n"/>
      <c r="R37" s="268" t="n"/>
      <c r="S37" s="268" t="n"/>
      <c r="T37" s="268" t="n"/>
      <c r="U37" s="268" t="n"/>
      <c r="V37" s="268" t="n"/>
      <c r="W37" s="319" t="n"/>
      <c r="X37" s="319" t="n"/>
      <c r="Y37" s="319" t="n"/>
      <c r="Z37" s="319" t="n"/>
      <c r="AA37" s="319" t="n"/>
      <c r="AB37" s="319" t="n"/>
      <c r="AC37" s="319" t="n"/>
    </row>
    <row r="38" ht="27.75" customHeight="1" s="1411">
      <c r="A38" s="1616" t="inlineStr">
        <is>
          <t>Minimum Monthly Cash Balance (worst month)</t>
        </is>
      </c>
      <c r="B38" s="1485" t="n"/>
      <c r="C38" s="1485" t="n"/>
      <c r="D38" s="1485" t="n"/>
      <c r="E38" s="1485" t="n"/>
      <c r="F38" s="1565" t="n"/>
      <c r="G38" s="1617">
        <f>MIN(B30:M30)</f>
        <v/>
      </c>
      <c r="H38" s="1485" t="n"/>
      <c r="I38" s="1485" t="n"/>
      <c r="J38" s="1485" t="n"/>
      <c r="K38" s="1565" t="n"/>
      <c r="L38" s="647" t="inlineStr">
        <is>
          <t>The lowest the cumulative balance falls across all 12 months. February 2027 (rent month) is typically the trough.</t>
        </is>
      </c>
      <c r="M38" s="1485" t="n"/>
      <c r="N38" s="1565" t="n"/>
      <c r="O38" s="268" t="n"/>
      <c r="P38" s="268" t="n"/>
      <c r="Q38" s="268" t="n"/>
      <c r="R38" s="268" t="n"/>
      <c r="S38" s="268" t="n"/>
      <c r="T38" s="268" t="n"/>
      <c r="U38" s="268" t="n"/>
      <c r="V38" s="268" t="n"/>
      <c r="W38" s="319" t="n"/>
      <c r="X38" s="319" t="n"/>
      <c r="Y38" s="319" t="n"/>
      <c r="Z38" s="319" t="n"/>
      <c r="AA38" s="319" t="n"/>
      <c r="AB38" s="319" t="n"/>
      <c r="AC38" s="319" t="n"/>
    </row>
    <row r="39" ht="27.75" customHeight="1" s="1411">
      <c r="A39" s="645" t="inlineStr">
        <is>
          <t>Safety Threshold (recommended minimum)</t>
        </is>
      </c>
      <c r="B39" s="1485" t="n"/>
      <c r="C39" s="1485" t="n"/>
      <c r="D39" s="1485" t="n"/>
      <c r="E39" s="1485" t="n"/>
      <c r="F39" s="1565" t="n"/>
      <c r="G39" s="1163" t="n">
        <v>30000</v>
      </c>
      <c r="H39" s="1618" t="n"/>
      <c r="I39" s="1618" t="n"/>
      <c r="J39" s="1618" t="n"/>
      <c r="K39" s="1619" t="n"/>
      <c r="L39" s="647" t="inlineStr">
        <is>
          <t>£30,000 = approx 5 weeks of fixed operating costs. Edit this cell to change the threshold.</t>
        </is>
      </c>
      <c r="M39" s="1485" t="n"/>
      <c r="N39" s="1565" t="n"/>
      <c r="O39" s="268" t="n"/>
      <c r="P39" s="268" t="n"/>
      <c r="Q39" s="268" t="n"/>
      <c r="R39" s="268" t="n"/>
      <c r="S39" s="268" t="n"/>
      <c r="T39" s="268" t="n"/>
      <c r="U39" s="268" t="n"/>
      <c r="V39" s="268" t="n"/>
      <c r="W39" s="319" t="n"/>
      <c r="X39" s="319" t="n"/>
      <c r="Y39" s="319" t="n"/>
      <c r="Z39" s="319" t="n"/>
      <c r="AA39" s="319" t="n"/>
      <c r="AB39" s="319" t="n"/>
      <c r="AC39" s="319" t="n"/>
    </row>
    <row r="40" ht="27.75" customHeight="1" s="1411">
      <c r="A40" s="645" t="inlineStr">
        <is>
          <t>Cash Buffer Above Safety Threshold</t>
        </is>
      </c>
      <c r="B40" s="1485" t="n"/>
      <c r="C40" s="1485" t="n"/>
      <c r="D40" s="1485" t="n"/>
      <c r="E40" s="1485" t="n"/>
      <c r="F40" s="1565" t="n"/>
      <c r="G40" s="1617">
        <f>MIN(B30:M30)-G39</f>
        <v/>
      </c>
      <c r="H40" s="1485" t="n"/>
      <c r="I40" s="1485" t="n"/>
      <c r="J40" s="1485" t="n"/>
      <c r="K40" s="1565" t="n"/>
      <c r="L40" s="647" t="inlineStr">
        <is>
          <t>If this turns negative → the business may need a cash facility or cost reduction.</t>
        </is>
      </c>
      <c r="M40" s="1485" t="n"/>
      <c r="N40" s="1565" t="n"/>
      <c r="O40" s="268" t="n"/>
      <c r="P40" s="268" t="n"/>
      <c r="Q40" s="268" t="n"/>
      <c r="R40" s="268" t="n"/>
      <c r="S40" s="268" t="n"/>
      <c r="T40" s="268" t="n"/>
      <c r="U40" s="268" t="n"/>
      <c r="V40" s="268" t="n"/>
      <c r="W40" s="319" t="n"/>
      <c r="X40" s="319" t="n"/>
      <c r="Y40" s="319" t="n"/>
      <c r="Z40" s="319" t="n"/>
      <c r="AA40" s="319" t="n"/>
      <c r="AB40" s="319" t="n"/>
      <c r="AC40" s="319" t="n"/>
    </row>
    <row r="41" ht="27.75" customHeight="1" s="1411">
      <c r="A41" s="645" t="inlineStr">
        <is>
          <t>Month of Minimum Cash Position</t>
        </is>
      </c>
      <c r="B41" s="1485" t="n"/>
      <c r="C41" s="1485" t="n"/>
      <c r="D41" s="1485" t="n"/>
      <c r="E41" s="1485" t="n"/>
      <c r="F41" s="1565" t="n"/>
      <c r="G41" s="1620">
        <f t="array" ref="G41">INDEX({"May","Jun","Jul","Aug","Sep","Oct","Nov","Dec","Jan","Feb","Mar","Apr"},MATCH(MIN(B29:M29),B29:M29,0))</f>
        <v/>
      </c>
      <c r="H41" s="1485" t="n"/>
      <c r="I41" s="1485" t="n"/>
      <c r="J41" s="1485" t="n"/>
      <c r="K41" s="1565" t="n"/>
      <c r="L41" s="647" t="inlineStr">
        <is>
          <t>The month when cash is at its lowest — useful for investor liquidity planning.</t>
        </is>
      </c>
      <c r="M41" s="1485" t="n"/>
      <c r="N41" s="1565" t="n"/>
      <c r="O41" s="268" t="n"/>
      <c r="P41" s="268" t="n"/>
      <c r="Q41" s="268" t="n"/>
      <c r="R41" s="268" t="n"/>
      <c r="S41" s="268" t="n"/>
      <c r="T41" s="268" t="n"/>
      <c r="U41" s="268" t="n"/>
      <c r="V41" s="268" t="n"/>
      <c r="W41" s="319" t="n"/>
      <c r="X41" s="319" t="n"/>
      <c r="Y41" s="319" t="n"/>
      <c r="Z41" s="319" t="n"/>
      <c r="AA41" s="319" t="n"/>
      <c r="AB41" s="319" t="n"/>
      <c r="AC41" s="319" t="n"/>
    </row>
    <row r="42" ht="27.75" customHeight="1" s="1411">
      <c r="A42" s="645" t="inlineStr">
        <is>
          <t>Cash Safety Status</t>
        </is>
      </c>
      <c r="B42" s="449" t="n"/>
      <c r="C42" s="449" t="n"/>
      <c r="D42" s="449" t="n"/>
      <c r="E42" s="449" t="n"/>
      <c r="F42" s="450" t="n"/>
      <c r="G42" s="646">
        <f>IF(MIN(B30:M30)&gt;=G39,"✓  SAFE — cash stays above threshold","⚠  MONITOR — cash approaches minimum safe level")</f>
        <v/>
      </c>
      <c r="H42" s="449" t="n"/>
      <c r="I42" s="449" t="n"/>
      <c r="J42" s="449" t="n"/>
      <c r="K42" s="450" t="n"/>
      <c r="L42" s="647" t="inlineStr">
        <is>
          <t>Green if always above threshold, amber if it drops below at any point.</t>
        </is>
      </c>
      <c r="M42" s="449" t="n"/>
      <c r="N42" s="450" t="n"/>
      <c r="O42" s="268" t="n"/>
      <c r="P42" s="268" t="n"/>
      <c r="Q42" s="268" t="n"/>
      <c r="R42" s="268" t="n"/>
      <c r="S42" s="268" t="n"/>
      <c r="T42" s="268" t="n"/>
      <c r="U42" s="268" t="n"/>
      <c r="V42" s="268" t="n"/>
      <c r="W42" s="319" t="n"/>
      <c r="X42" s="319" t="n"/>
      <c r="Y42" s="319" t="n"/>
      <c r="Z42" s="319" t="n"/>
      <c r="AA42" s="319" t="n"/>
      <c r="AB42" s="319" t="n"/>
      <c r="AC42" s="319" t="n"/>
    </row>
    <row r="43" ht="27.75" customHeight="1" s="1411">
      <c r="A43" s="648" t="inlineStr">
        <is>
          <t>Wages</t>
        </is>
      </c>
      <c r="B43" s="649" t="inlineStr">
        <is>
          <t>2025 actual staff wages retained as base. Shown separately from Director Salary below.</t>
        </is>
      </c>
      <c r="C43" s="6" t="n"/>
      <c r="D43" s="6" t="n"/>
      <c r="E43" s="6" t="n"/>
      <c r="F43" s="6" t="n"/>
      <c r="G43" s="6" t="n"/>
      <c r="H43" s="6" t="n"/>
      <c r="I43" s="6" t="n"/>
      <c r="J43" s="6" t="n"/>
      <c r="K43" s="6" t="n"/>
      <c r="L43" s="6" t="n"/>
      <c r="M43" s="6" t="n"/>
      <c r="N43" s="6" t="n"/>
      <c r="O43" s="268" t="n"/>
      <c r="P43" s="268" t="n"/>
      <c r="Q43" s="268" t="n"/>
      <c r="R43" s="268" t="n"/>
      <c r="S43" s="268" t="n"/>
      <c r="T43" s="268" t="n"/>
      <c r="U43" s="268" t="n"/>
      <c r="V43" s="268" t="n"/>
      <c r="W43" s="319" t="n"/>
      <c r="X43" s="319" t="n"/>
      <c r="Y43" s="319" t="n"/>
      <c r="Z43" s="319" t="n"/>
      <c r="AA43" s="319" t="n"/>
      <c r="AB43" s="319" t="n"/>
      <c r="AC43" s="319" t="n"/>
    </row>
    <row r="44" ht="27.75" customHeight="1" s="1411">
      <c r="A44" s="650" t="inlineStr">
        <is>
          <t>Director Salary</t>
        </is>
      </c>
      <c r="B44" s="651" t="inlineStr">
        <is>
          <t>£30,000 per annum  =  £2,500.00 per month, fixed. Paid to Elliot Scott as Managing Director. Shown as a separate cost line for investor clarity. Profit figures above this line are before this salary.</t>
        </is>
      </c>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row>
    <row r="45" ht="27.75" customHeight="1" s="1411">
      <c r="A45" s="652" t="inlineStr">
        <is>
          <t>Fixed Overheads</t>
        </is>
      </c>
      <c r="B45" s="653" t="inlineStr">
        <is>
          <t>2025 base + 10% uplift reflecting business rates relief reduction (75%→40% in 2025/26) and energy cost increases from April 2026. First month rates (May, £1,800) prepaid in startup costs to avoid double counting.</t>
        </is>
      </c>
      <c r="C45" s="6" t="n"/>
      <c r="D45" s="6" t="n"/>
      <c r="E45" s="6" t="n"/>
      <c r="F45" s="6" t="n"/>
      <c r="G45" s="6" t="n"/>
      <c r="H45" s="6" t="n"/>
      <c r="I45" s="6" t="n"/>
      <c r="J45" s="6" t="n"/>
      <c r="K45" s="6" t="n"/>
      <c r="L45" s="6" t="n"/>
      <c r="M45" s="6" t="n"/>
      <c r="N45" s="6" t="n"/>
      <c r="O45" s="268" t="n"/>
      <c r="P45" s="268" t="n"/>
      <c r="Q45" s="268" t="n"/>
      <c r="R45" s="268" t="n"/>
      <c r="S45" s="268" t="n"/>
      <c r="T45" s="268" t="n"/>
      <c r="U45" s="268" t="n"/>
      <c r="V45" s="268" t="n"/>
      <c r="W45" s="319" t="n"/>
      <c r="X45" s="319" t="n"/>
      <c r="Y45" s="319" t="n"/>
      <c r="Z45" s="319" t="n"/>
      <c r="AA45" s="319" t="n"/>
      <c r="AB45" s="319" t="n"/>
      <c r="AC45" s="319" t="n"/>
    </row>
    <row r="46" ht="30" customHeight="1" s="1411">
      <c r="A46" s="648" t="inlineStr">
        <is>
          <t>Variable Costs</t>
        </is>
      </c>
      <c r="B46" s="649" t="inlineStr">
        <is>
          <t>2025 base, scaled with revenue. Hard cap at 30% of monthly income.</t>
        </is>
      </c>
      <c r="C46" s="449" t="n"/>
      <c r="D46" s="449" t="n"/>
      <c r="E46" s="449" t="n"/>
      <c r="F46" s="449" t="n"/>
      <c r="G46" s="449" t="n"/>
      <c r="H46" s="449" t="n"/>
      <c r="I46" s="449" t="n"/>
      <c r="J46" s="449" t="n"/>
      <c r="K46" s="449" t="n"/>
      <c r="L46" s="449" t="n"/>
      <c r="M46" s="449" t="n"/>
      <c r="N46" s="450" t="n"/>
      <c r="O46" s="268" t="n"/>
      <c r="P46" s="268" t="n"/>
      <c r="Q46" s="268" t="n"/>
      <c r="R46" s="268" t="n"/>
      <c r="S46" s="268" t="n"/>
      <c r="T46" s="268" t="n"/>
      <c r="U46" s="268" t="n"/>
      <c r="V46" s="268" t="n"/>
      <c r="W46" s="319" t="n"/>
      <c r="X46" s="319" t="n"/>
      <c r="Y46" s="319" t="n"/>
      <c r="Z46" s="319" t="n"/>
      <c r="AA46" s="319" t="n"/>
      <c r="AB46" s="319" t="n"/>
      <c r="AC46" s="319" t="n"/>
    </row>
    <row r="47" ht="18" customHeight="1" s="1411">
      <c r="A47" s="652" t="inlineStr">
        <is>
          <t>VAT Output</t>
        </is>
      </c>
      <c r="B47" s="653" t="inlineStr">
        <is>
          <t>QUARTERLY VAT SCHEDULE (Standard May/Aug/Nov/Feb stagger):  Q1 (May–Jul 2026): paid Aug 2026.  Startup VAT reclaim ~£6,500 credited against this first return.</t>
        </is>
      </c>
      <c r="C47" s="449" t="n"/>
      <c r="D47" s="449" t="n"/>
      <c r="E47" s="449" t="n"/>
      <c r="F47" s="449" t="n"/>
      <c r="G47" s="449" t="n"/>
      <c r="H47" s="449" t="n"/>
      <c r="I47" s="449" t="n"/>
      <c r="J47" s="449" t="n"/>
      <c r="K47" s="449" t="n"/>
      <c r="L47" s="449" t="n"/>
      <c r="M47" s="449" t="n"/>
      <c r="N47" s="450" t="n"/>
      <c r="O47" s="268" t="n"/>
      <c r="P47" s="268" t="n"/>
      <c r="Q47" s="268" t="n"/>
      <c r="R47" s="268" t="n"/>
      <c r="S47" s="268" t="n"/>
      <c r="T47" s="268" t="n"/>
      <c r="U47" s="268" t="n"/>
      <c r="V47" s="268" t="n"/>
      <c r="W47" s="319" t="n"/>
      <c r="X47" s="319" t="n"/>
      <c r="Y47" s="319" t="n"/>
      <c r="Z47" s="319" t="n"/>
      <c r="AA47" s="319" t="n"/>
      <c r="AB47" s="319" t="n"/>
      <c r="AC47" s="319" t="n"/>
    </row>
    <row r="48" ht="18" customHeight="1" s="1411">
      <c r="A48" s="268" t="n"/>
      <c r="B48" s="268" t="n"/>
      <c r="C48" s="268" t="n"/>
      <c r="D48" s="268" t="n"/>
      <c r="E48" s="268" t="n"/>
      <c r="F48" s="268" t="n"/>
      <c r="G48" s="268" t="n"/>
      <c r="H48" s="268" t="n"/>
      <c r="I48" s="268" t="n"/>
      <c r="J48" s="268" t="n"/>
      <c r="K48" s="268" t="n"/>
      <c r="L48" s="268" t="n"/>
      <c r="M48" s="268" t="n"/>
      <c r="N48" s="268" t="n"/>
      <c r="O48" s="268" t="n"/>
      <c r="P48" s="268" t="n"/>
      <c r="Q48" s="268" t="n"/>
      <c r="R48" s="268" t="n"/>
      <c r="S48" s="268" t="n"/>
      <c r="T48" s="268" t="n"/>
      <c r="U48" s="268" t="n"/>
      <c r="V48" s="268" t="n"/>
      <c r="W48" s="319" t="n"/>
      <c r="X48" s="319" t="n"/>
      <c r="Y48" s="319" t="n"/>
      <c r="Z48" s="319" t="n"/>
      <c r="AA48" s="319" t="n"/>
      <c r="AB48" s="319" t="n"/>
      <c r="AC48" s="319" t="n"/>
    </row>
    <row r="49" ht="9.75" customHeight="1" s="1411">
      <c r="A49" s="268" t="n"/>
      <c r="B49" s="268" t="n"/>
      <c r="C49" s="268" t="n"/>
      <c r="D49" s="268" t="n"/>
      <c r="E49" s="268" t="n"/>
      <c r="F49" s="268" t="n"/>
      <c r="G49" s="268" t="n"/>
      <c r="H49" s="268" t="n"/>
      <c r="I49" s="268" t="n"/>
      <c r="J49" s="268" t="n"/>
      <c r="K49" s="268" t="n"/>
      <c r="L49" s="268" t="n"/>
      <c r="M49" s="268" t="n"/>
      <c r="N49" s="268" t="n"/>
      <c r="O49" s="268" t="n"/>
      <c r="P49" s="268" t="n"/>
      <c r="Q49" s="268" t="n"/>
      <c r="R49" s="268" t="n"/>
      <c r="S49" s="268" t="n"/>
      <c r="T49" s="268" t="n"/>
      <c r="U49" s="268" t="n"/>
      <c r="V49" s="268" t="n"/>
      <c r="W49" s="319" t="n"/>
      <c r="X49" s="319" t="n"/>
      <c r="Y49" s="319" t="n"/>
      <c r="Z49" s="319" t="n"/>
      <c r="AA49" s="319" t="n"/>
      <c r="AB49" s="319" t="n"/>
      <c r="AC49" s="319" t="n"/>
    </row>
    <row r="50" ht="25.5" customHeight="1" s="1411">
      <c r="A50" s="1621" t="inlineStr">
        <is>
          <t xml:space="preserve">  DIVIDEND &amp; DISTRIBUTION SUMMARY  (from Dividend &amp; Distribution Model — annual totals)</t>
        </is>
      </c>
      <c r="B50" s="1441" t="n"/>
      <c r="C50" s="1441" t="n"/>
      <c r="D50" s="1441" t="n"/>
      <c r="E50" s="1441" t="n"/>
      <c r="F50" s="1441" t="n"/>
      <c r="G50" s="1441" t="n"/>
      <c r="H50" s="1441" t="n"/>
      <c r="I50" s="1441" t="n"/>
      <c r="J50" s="1441" t="n"/>
      <c r="K50" s="1441" t="n"/>
      <c r="L50" s="1441" t="n"/>
      <c r="M50" s="1441" t="n"/>
      <c r="N50" s="1441" t="n"/>
      <c r="O50" s="268" t="n"/>
      <c r="P50" s="268" t="n"/>
      <c r="Q50" s="268" t="n"/>
      <c r="R50" s="268" t="n"/>
      <c r="S50" s="268" t="n"/>
      <c r="T50" s="268" t="n"/>
      <c r="U50" s="268" t="n"/>
      <c r="V50" s="268" t="n"/>
      <c r="W50" s="319" t="n"/>
      <c r="X50" s="319" t="n"/>
      <c r="Y50" s="319" t="n"/>
      <c r="Z50" s="319" t="n"/>
      <c r="AA50" s="319" t="n"/>
      <c r="AB50" s="319" t="n"/>
      <c r="AC50" s="319" t="n"/>
    </row>
    <row r="51" ht="21.75" customHeight="1" s="1411">
      <c r="A51" s="353" t="inlineStr">
        <is>
          <t>Annual Operating Profit</t>
        </is>
      </c>
      <c r="B51" s="367">
        <f>'Dividend &amp; Distribution Model'!B18</f>
        <v/>
      </c>
      <c r="C51" s="655">
        <f>ROUND(B51/12,2)</f>
        <v/>
      </c>
      <c r="D51" s="655">
        <f>ROUND(B51/12,2)</f>
        <v/>
      </c>
      <c r="E51" s="655">
        <f>ROUND(B51/12,2)</f>
        <v/>
      </c>
      <c r="F51" s="655">
        <f>ROUND(B51/12,2)</f>
        <v/>
      </c>
      <c r="G51" s="655">
        <f>ROUND(B51/12,2)</f>
        <v/>
      </c>
      <c r="H51" s="655">
        <f>ROUND(B51/12,2)</f>
        <v/>
      </c>
      <c r="I51" s="655">
        <f>ROUND(B51/12,2)</f>
        <v/>
      </c>
      <c r="J51" s="655">
        <f>ROUND(B51/12,2)</f>
        <v/>
      </c>
      <c r="K51" s="655">
        <f>ROUND(B51/12,2)</f>
        <v/>
      </c>
      <c r="L51" s="655">
        <f>ROUND(B51/12,2)</f>
        <v/>
      </c>
      <c r="M51" s="655">
        <f>ROUND(B51/12,2)</f>
        <v/>
      </c>
      <c r="N51" s="367">
        <f>B51</f>
        <v/>
      </c>
      <c r="O51" s="656" t="inlineStr">
        <is>
          <t>BCF N16: profit after wages, overheads, rent, VAT and director salary.</t>
        </is>
      </c>
      <c r="P51" s="268" t="n"/>
      <c r="Q51" s="268" t="n"/>
      <c r="R51" s="268" t="n"/>
      <c r="S51" s="268" t="n"/>
      <c r="T51" s="268" t="n"/>
      <c r="U51" s="268" t="n"/>
      <c r="V51" s="268" t="n"/>
      <c r="W51" s="319" t="n"/>
      <c r="X51" s="319" t="n"/>
      <c r="Y51" s="319" t="n"/>
      <c r="Z51" s="319" t="n"/>
      <c r="AA51" s="319" t="n"/>
      <c r="AB51" s="319" t="n"/>
      <c r="AC51" s="319" t="n"/>
    </row>
    <row r="52" ht="21.75" customHeight="1" s="1411">
      <c r="A52" s="346" t="inlineStr">
        <is>
          <t>Founder Repayment (Step 2)</t>
        </is>
      </c>
      <c r="B52" s="335">
        <f>'Dividend &amp; Distribution Model'!B19</f>
        <v/>
      </c>
      <c r="C52" s="657">
        <f>ROUND(B52/12,2)</f>
        <v/>
      </c>
      <c r="D52" s="657">
        <f>ROUND(B52/12,2)</f>
        <v/>
      </c>
      <c r="E52" s="657">
        <f>ROUND(B52/12,2)</f>
        <v/>
      </c>
      <c r="F52" s="657">
        <f>ROUND(B52/12,2)</f>
        <v/>
      </c>
      <c r="G52" s="657">
        <f>ROUND(B52/12,2)</f>
        <v/>
      </c>
      <c r="H52" s="657">
        <f>ROUND(B52/12,2)</f>
        <v/>
      </c>
      <c r="I52" s="657">
        <f>ROUND(B52/12,2)</f>
        <v/>
      </c>
      <c r="J52" s="657">
        <f>ROUND(B52/12,2)</f>
        <v/>
      </c>
      <c r="K52" s="657">
        <f>ROUND(B52/12,2)</f>
        <v/>
      </c>
      <c r="L52" s="657">
        <f>ROUND(B52/12,2)</f>
        <v/>
      </c>
      <c r="M52" s="657">
        <f>ROUND(B52/12,2)</f>
        <v/>
      </c>
      <c r="N52" s="335">
        <f>B52</f>
        <v/>
      </c>
      <c r="O52" s="658" t="inlineStr">
        <is>
          <t>First-priority distribution to founder. Capped at available profit.</t>
        </is>
      </c>
      <c r="P52" s="268" t="n"/>
      <c r="Q52" s="268" t="n"/>
      <c r="R52" s="268" t="n"/>
      <c r="S52" s="268" t="n"/>
      <c r="T52" s="268" t="n"/>
      <c r="U52" s="268" t="n"/>
      <c r="V52" s="268" t="n"/>
      <c r="W52" s="319" t="n"/>
      <c r="X52" s="319" t="n"/>
      <c r="Y52" s="319" t="n"/>
      <c r="Z52" s="319" t="n"/>
      <c r="AA52" s="319" t="n"/>
      <c r="AB52" s="319" t="n"/>
      <c r="AC52" s="319" t="n"/>
    </row>
    <row r="53" ht="21.75" customHeight="1" s="1411">
      <c r="A53" s="350" t="inlineStr">
        <is>
          <t>Investor Preferred Return</t>
        </is>
      </c>
      <c r="B53" s="341">
        <f>'Dividend &amp; Distribution Model'!B20</f>
        <v/>
      </c>
      <c r="C53" s="659">
        <f>ROUND(B53/12,2)</f>
        <v/>
      </c>
      <c r="D53" s="659">
        <f>ROUND(B53/12,2)</f>
        <v/>
      </c>
      <c r="E53" s="659">
        <f>ROUND(B53/12,2)</f>
        <v/>
      </c>
      <c r="F53" s="659">
        <f>ROUND(B53/12,2)</f>
        <v/>
      </c>
      <c r="G53" s="659">
        <f>ROUND(B53/12,2)</f>
        <v/>
      </c>
      <c r="H53" s="659">
        <f>ROUND(B53/12,2)</f>
        <v/>
      </c>
      <c r="I53" s="659">
        <f>ROUND(B53/12,2)</f>
        <v/>
      </c>
      <c r="J53" s="659">
        <f>ROUND(B53/12,2)</f>
        <v/>
      </c>
      <c r="K53" s="659">
        <f>ROUND(B53/12,2)</f>
        <v/>
      </c>
      <c r="L53" s="659">
        <f>ROUND(B53/12,2)</f>
        <v/>
      </c>
      <c r="M53" s="659">
        <f>ROUND(B53/12,2)</f>
        <v/>
      </c>
      <c r="N53" s="341">
        <f>B53</f>
        <v/>
      </c>
      <c r="O53" s="660" t="inlineStr">
        <is>
          <t>Distribution model: pure pro-rata on operating profit (no preferred, no priority tiers). See Dividend &amp; Distribution Model.</t>
        </is>
      </c>
      <c r="P53" s="268" t="n"/>
      <c r="Q53" s="268" t="n"/>
      <c r="R53" s="268" t="n"/>
      <c r="S53" s="268" t="n"/>
      <c r="T53" s="268" t="n"/>
      <c r="U53" s="268" t="n"/>
      <c r="V53" s="268" t="n"/>
      <c r="W53" s="319" t="n"/>
      <c r="X53" s="319" t="n"/>
      <c r="Y53" s="319" t="n"/>
      <c r="Z53" s="319" t="n"/>
      <c r="AA53" s="319" t="n"/>
      <c r="AB53" s="319" t="n"/>
      <c r="AC53" s="319" t="n"/>
    </row>
    <row r="54" ht="21.75" customHeight="1" s="1411">
      <c r="A54" s="350" t="inlineStr">
        <is>
          <t>Investor Pro-Rata Dividend</t>
        </is>
      </c>
      <c r="B54" s="341">
        <f>'Dividend &amp; Distribution Model'!B22</f>
        <v/>
      </c>
      <c r="C54" s="659">
        <f>ROUND(B54/12,2)</f>
        <v/>
      </c>
      <c r="D54" s="659">
        <f>ROUND(B54/12,2)</f>
        <v/>
      </c>
      <c r="E54" s="659">
        <f>ROUND(B54/12,2)</f>
        <v/>
      </c>
      <c r="F54" s="659">
        <f>ROUND(B54/12,2)</f>
        <v/>
      </c>
      <c r="G54" s="659">
        <f>ROUND(B54/12,2)</f>
        <v/>
      </c>
      <c r="H54" s="659">
        <f>ROUND(B54/12,2)</f>
        <v/>
      </c>
      <c r="I54" s="659">
        <f>ROUND(B54/12,2)</f>
        <v/>
      </c>
      <c r="J54" s="659">
        <f>ROUND(B54/12,2)</f>
        <v/>
      </c>
      <c r="K54" s="659">
        <f>ROUND(B54/12,2)</f>
        <v/>
      </c>
      <c r="L54" s="659">
        <f>ROUND(B54/12,2)</f>
        <v/>
      </c>
      <c r="M54" s="659">
        <f>ROUND(B54/12,2)</f>
        <v/>
      </c>
      <c r="N54" s="341">
        <f>B54</f>
        <v/>
      </c>
      <c r="O54" s="660" t="inlineStr">
        <is>
          <t>Investor share of remaining pool by B-share equity %.</t>
        </is>
      </c>
      <c r="P54" s="268" t="n"/>
      <c r="Q54" s="268" t="n"/>
      <c r="R54" s="268" t="n"/>
      <c r="S54" s="268" t="n"/>
      <c r="T54" s="268" t="n"/>
      <c r="U54" s="268" t="n"/>
      <c r="V54" s="268" t="n"/>
      <c r="W54" s="319" t="n"/>
      <c r="X54" s="319" t="n"/>
      <c r="Y54" s="319" t="n"/>
      <c r="Z54" s="319" t="n"/>
      <c r="AA54" s="319" t="n"/>
      <c r="AB54" s="319" t="n"/>
      <c r="AC54" s="319" t="n"/>
    </row>
    <row r="55" ht="21.75" customHeight="1" s="1411">
      <c r="A55" s="346" t="inlineStr">
        <is>
          <t>Founder Pro-Rata Dividend</t>
        </is>
      </c>
      <c r="B55" s="335">
        <f>'Dividend &amp; Distribution Model'!B23</f>
        <v/>
      </c>
      <c r="C55" s="657">
        <f>ROUND(B55/12,2)</f>
        <v/>
      </c>
      <c r="D55" s="657">
        <f>ROUND(B55/12,2)</f>
        <v/>
      </c>
      <c r="E55" s="657">
        <f>ROUND(B55/12,2)</f>
        <v/>
      </c>
      <c r="F55" s="657">
        <f>ROUND(B55/12,2)</f>
        <v/>
      </c>
      <c r="G55" s="657">
        <f>ROUND(B55/12,2)</f>
        <v/>
      </c>
      <c r="H55" s="657">
        <f>ROUND(B55/12,2)</f>
        <v/>
      </c>
      <c r="I55" s="657">
        <f>ROUND(B55/12,2)</f>
        <v/>
      </c>
      <c r="J55" s="657">
        <f>ROUND(B55/12,2)</f>
        <v/>
      </c>
      <c r="K55" s="657">
        <f>ROUND(B55/12,2)</f>
        <v/>
      </c>
      <c r="L55" s="657">
        <f>ROUND(B55/12,2)</f>
        <v/>
      </c>
      <c r="M55" s="657">
        <f>ROUND(B55/12,2)</f>
        <v/>
      </c>
      <c r="N55" s="335">
        <f>B55</f>
        <v/>
      </c>
      <c r="O55" s="658" t="inlineStr">
        <is>
          <t>Founder share of remaining pool by A-share equity %.</t>
        </is>
      </c>
      <c r="P55" s="268" t="n"/>
      <c r="Q55" s="268" t="n"/>
      <c r="R55" s="268" t="n"/>
      <c r="S55" s="268" t="n"/>
      <c r="T55" s="268" t="n"/>
      <c r="U55" s="268" t="n"/>
      <c r="V55" s="268" t="n"/>
      <c r="W55" s="319" t="n"/>
      <c r="X55" s="319" t="n"/>
      <c r="Y55" s="319" t="n"/>
      <c r="Z55" s="319" t="n"/>
      <c r="AA55" s="319" t="n"/>
      <c r="AB55" s="319" t="n"/>
      <c r="AC55" s="319" t="n"/>
    </row>
    <row r="56" ht="21.75" customHeight="1" s="1411">
      <c r="A56" s="385" t="inlineStr">
        <is>
          <t>Total Distributed</t>
        </is>
      </c>
      <c r="B56" s="343">
        <f>'Dividend &amp; Distribution Model'!B31</f>
        <v/>
      </c>
      <c r="C56" s="661">
        <f>ROUND(B56/12,2)</f>
        <v/>
      </c>
      <c r="D56" s="661">
        <f>ROUND(B56/12,2)</f>
        <v/>
      </c>
      <c r="E56" s="661">
        <f>ROUND(B56/12,2)</f>
        <v/>
      </c>
      <c r="F56" s="661">
        <f>ROUND(B56/12,2)</f>
        <v/>
      </c>
      <c r="G56" s="661">
        <f>ROUND(B56/12,2)</f>
        <v/>
      </c>
      <c r="H56" s="661">
        <f>ROUND(B56/12,2)</f>
        <v/>
      </c>
      <c r="I56" s="661">
        <f>ROUND(B56/12,2)</f>
        <v/>
      </c>
      <c r="J56" s="661">
        <f>ROUND(B56/12,2)</f>
        <v/>
      </c>
      <c r="K56" s="661">
        <f>ROUND(B56/12,2)</f>
        <v/>
      </c>
      <c r="L56" s="661">
        <f>ROUND(B56/12,2)</f>
        <v/>
      </c>
      <c r="M56" s="661">
        <f>ROUND(B56/12,2)</f>
        <v/>
      </c>
      <c r="N56" s="343">
        <f>B56</f>
        <v/>
      </c>
      <c r="O56" s="662" t="inlineStr">
        <is>
          <t>Must equal operating profit — validated below.</t>
        </is>
      </c>
      <c r="P56" s="268" t="n"/>
      <c r="Q56" s="268" t="n"/>
      <c r="R56" s="268" t="n"/>
      <c r="S56" s="268" t="n"/>
      <c r="T56" s="268" t="n"/>
      <c r="U56" s="268" t="n"/>
      <c r="V56" s="268" t="n"/>
      <c r="W56" s="319" t="n"/>
      <c r="X56" s="319" t="n"/>
      <c r="Y56" s="319" t="n"/>
      <c r="Z56" s="319" t="n"/>
      <c r="AA56" s="319" t="n"/>
      <c r="AB56" s="319" t="n"/>
      <c r="AC56" s="319" t="n"/>
    </row>
    <row r="57" ht="21.75" customHeight="1" s="1411">
      <c r="A57" s="663" t="inlineStr">
        <is>
          <t>Retained in Business</t>
        </is>
      </c>
      <c r="B57" s="433">
        <f>MAX('Dividend &amp; Distribution Model'!B18-'Dividend &amp; Distribution Model'!B31,0)</f>
        <v/>
      </c>
      <c r="C57" s="664">
        <f>ROUND(B57/12,2)</f>
        <v/>
      </c>
      <c r="D57" s="664">
        <f>ROUND(B57/12,2)</f>
        <v/>
      </c>
      <c r="E57" s="664">
        <f>ROUND(B57/12,2)</f>
        <v/>
      </c>
      <c r="F57" s="664">
        <f>ROUND(B57/12,2)</f>
        <v/>
      </c>
      <c r="G57" s="664">
        <f>ROUND(B57/12,2)</f>
        <v/>
      </c>
      <c r="H57" s="664">
        <f>ROUND(B57/12,2)</f>
        <v/>
      </c>
      <c r="I57" s="664">
        <f>ROUND(B57/12,2)</f>
        <v/>
      </c>
      <c r="J57" s="664">
        <f>ROUND(B57/12,2)</f>
        <v/>
      </c>
      <c r="K57" s="664">
        <f>ROUND(B57/12,2)</f>
        <v/>
      </c>
      <c r="L57" s="664">
        <f>ROUND(B57/12,2)</f>
        <v/>
      </c>
      <c r="M57" s="664">
        <f>ROUND(B57/12,2)</f>
        <v/>
      </c>
      <c r="N57" s="433">
        <f>B57</f>
        <v/>
      </c>
      <c r="O57" s="665" t="inlineStr">
        <is>
          <t>Profit not distributed. Zero when all profit is distributed.</t>
        </is>
      </c>
      <c r="P57" s="268" t="n"/>
      <c r="Q57" s="268" t="n"/>
      <c r="R57" s="268" t="n"/>
      <c r="S57" s="268" t="n"/>
      <c r="T57" s="268" t="n"/>
      <c r="U57" s="268" t="n"/>
      <c r="V57" s="268" t="n"/>
      <c r="W57" s="319" t="n"/>
      <c r="X57" s="319" t="n"/>
      <c r="Y57" s="319" t="n"/>
      <c r="Z57" s="319" t="n"/>
      <c r="AA57" s="319" t="n"/>
      <c r="AB57" s="319" t="n"/>
      <c r="AC57" s="319" t="n"/>
    </row>
    <row r="58" ht="21.75" customHeight="1" s="1411">
      <c r="A58" s="385" t="inlineStr">
        <is>
          <t>Distribution Validation</t>
        </is>
      </c>
      <c r="B58" s="385">
        <f>IF(ABS('Dividend &amp; Distribution Model'!B31-'Dividend &amp; Distribution Model'!B18)&lt;0.5,"✓  Balanced — distributions = profit","✗  ERROR — over/under distribution")</f>
        <v/>
      </c>
      <c r="C58" s="1546" t="n"/>
      <c r="D58" s="1546" t="n"/>
      <c r="E58" s="1546" t="n"/>
      <c r="F58" s="1546" t="n"/>
      <c r="G58" s="1546" t="n"/>
      <c r="H58" s="1546" t="n"/>
      <c r="I58" s="1546" t="n"/>
      <c r="J58" s="1546" t="n"/>
      <c r="K58" s="1546" t="n"/>
      <c r="L58" s="1546" t="n"/>
      <c r="M58" s="1546" t="n"/>
      <c r="N58" s="1556" t="n"/>
      <c r="O58" s="268" t="n"/>
      <c r="P58" s="268" t="n"/>
      <c r="Q58" s="268" t="n"/>
      <c r="R58" s="268" t="n"/>
      <c r="S58" s="268" t="n"/>
      <c r="T58" s="268" t="n"/>
      <c r="U58" s="268" t="n"/>
      <c r="V58" s="268" t="n"/>
      <c r="W58" s="319" t="n"/>
      <c r="X58" s="319" t="n"/>
      <c r="Y58" s="319" t="n"/>
      <c r="Z58" s="319" t="n"/>
      <c r="AA58" s="319" t="n"/>
      <c r="AB58" s="319" t="n"/>
      <c r="AC58" s="319" t="n"/>
    </row>
    <row r="59" ht="6" customHeight="1" s="1411">
      <c r="A59" s="268" t="n"/>
      <c r="B59" s="268" t="n"/>
      <c r="C59" s="268" t="n"/>
      <c r="D59" s="268" t="n"/>
      <c r="E59" s="268" t="n"/>
      <c r="F59" s="268" t="n"/>
      <c r="G59" s="268" t="n"/>
      <c r="H59" s="268" t="n"/>
      <c r="I59" s="268" t="n"/>
      <c r="J59" s="268" t="n"/>
      <c r="K59" s="268" t="n"/>
      <c r="L59" s="268" t="n"/>
      <c r="M59" s="268" t="n"/>
      <c r="N59" s="268" t="n"/>
      <c r="O59" s="268" t="n"/>
      <c r="P59" s="268" t="n"/>
      <c r="Q59" s="268" t="n"/>
      <c r="R59" s="268" t="n"/>
      <c r="S59" s="268" t="n"/>
      <c r="T59" s="268" t="n"/>
      <c r="U59" s="268" t="n"/>
      <c r="V59" s="268" t="n"/>
      <c r="W59" s="319" t="n"/>
      <c r="X59" s="319" t="n"/>
      <c r="Y59" s="319" t="n"/>
      <c r="Z59" s="319" t="n"/>
      <c r="AA59" s="319" t="n"/>
      <c r="AB59" s="319" t="n"/>
      <c r="AC59" s="319" t="n"/>
    </row>
    <row r="60" ht="24" customHeight="1" s="1411">
      <c r="A60" s="1592" t="inlineStr">
        <is>
          <t xml:space="preserve">  📋  VAT SCHEDULE SUMMARY  —  Quarterly payments to HMRC (standard May/Aug/Nov/Feb stagger)</t>
        </is>
      </c>
      <c r="B60" s="1433" t="n"/>
      <c r="C60" s="1433" t="n"/>
      <c r="D60" s="1433" t="n"/>
      <c r="E60" s="1433" t="n"/>
      <c r="F60" s="1433" t="n"/>
      <c r="G60" s="1433" t="n"/>
      <c r="H60" s="1433" t="n"/>
      <c r="I60" s="1433" t="n"/>
      <c r="J60" s="1433" t="n"/>
      <c r="K60" s="1433" t="n"/>
      <c r="L60" s="1433" t="n"/>
      <c r="M60" s="1433" t="n"/>
      <c r="N60" s="268" t="n"/>
      <c r="O60" s="268" t="n"/>
      <c r="P60" s="268" t="n"/>
      <c r="Q60" s="268" t="n"/>
      <c r="R60" s="268" t="n"/>
      <c r="S60" s="268" t="n"/>
      <c r="T60" s="268" t="n"/>
      <c r="U60" s="268" t="n"/>
      <c r="V60" s="268" t="n"/>
      <c r="W60" s="319" t="n"/>
      <c r="X60" s="319" t="n"/>
      <c r="Y60" s="319" t="n"/>
      <c r="Z60" s="319" t="n"/>
      <c r="AA60" s="319" t="n"/>
      <c r="AB60" s="319" t="n"/>
      <c r="AC60" s="319" t="n"/>
    </row>
    <row r="61" ht="19.5" customHeight="1" s="1411">
      <c r="A61" s="65" t="inlineStr">
        <is>
          <t>Quarter</t>
        </is>
      </c>
      <c r="B61" s="65" t="inlineStr">
        <is>
          <t>Period</t>
        </is>
      </c>
      <c r="C61" s="65" t="inlineStr">
        <is>
          <t>Output VAT</t>
        </is>
      </c>
      <c r="D61" s="65" t="inlineStr">
        <is>
          <t>Input VAT (est.)</t>
        </is>
      </c>
      <c r="E61" s="65" t="inlineStr">
        <is>
          <t>Startup Reclaim</t>
        </is>
      </c>
      <c r="F61" s="65" t="inlineStr">
        <is>
          <t>Net Payable</t>
        </is>
      </c>
      <c r="G61" s="65" t="inlineStr">
        <is>
          <t>Payment Month</t>
        </is>
      </c>
      <c r="H61" s="65" t="inlineStr">
        <is>
          <t>Status</t>
        </is>
      </c>
      <c r="I61" s="268" t="n"/>
      <c r="J61" s="268" t="n"/>
      <c r="K61" s="268" t="n"/>
      <c r="L61" s="268" t="n"/>
      <c r="M61" s="268" t="n"/>
      <c r="N61" s="268" t="n"/>
      <c r="O61" s="268" t="n"/>
      <c r="P61" s="268" t="n"/>
      <c r="Q61" s="268" t="n"/>
      <c r="R61" s="268" t="n"/>
      <c r="S61" s="268" t="n"/>
      <c r="T61" s="268" t="n"/>
      <c r="U61" s="268" t="n"/>
      <c r="V61" s="268" t="n"/>
      <c r="W61" s="319" t="n"/>
      <c r="X61" s="319" t="n"/>
      <c r="Y61" s="319" t="n"/>
      <c r="Z61" s="319" t="n"/>
      <c r="AA61" s="319" t="n"/>
      <c r="AB61" s="319" t="n"/>
      <c r="AC61" s="319" t="n"/>
    </row>
    <row r="62" ht="21.75" customHeight="1" s="1411">
      <c r="A62" s="667" t="inlineStr">
        <is>
          <t>Q1</t>
        </is>
      </c>
      <c r="B62" s="668" t="inlineStr">
        <is>
          <t>May–Jul 2026</t>
        </is>
      </c>
      <c r="C62" s="669">
        <f>ROUND('Base Case Forecast'!B14+'Base Case Forecast'!C14+'Base Case Forecast'!D14,2)</f>
        <v/>
      </c>
      <c r="D62" s="670" t="n">
        <v>15884.94</v>
      </c>
      <c r="E62" s="671" t="n">
        <v>18000</v>
      </c>
      <c r="F62" s="672">
        <f>MAX(0,C62-D62-E62)</f>
        <v/>
      </c>
      <c r="G62" s="673" t="inlineStr">
        <is>
          <t>August 2026</t>
        </is>
      </c>
      <c r="H62" s="674" t="inlineStr">
        <is>
          <t>✓ Refund from HMRC (Q1 &lt; reclaim)</t>
        </is>
      </c>
      <c r="I62" s="268" t="n"/>
      <c r="J62" s="268" t="n"/>
      <c r="K62" s="268" t="n"/>
      <c r="L62" s="268" t="n"/>
      <c r="M62" s="268" t="n"/>
      <c r="N62" s="268" t="n"/>
      <c r="O62" s="268" t="n"/>
      <c r="P62" s="268" t="n"/>
      <c r="Q62" s="268" t="n"/>
      <c r="R62" s="268" t="n"/>
      <c r="S62" s="268" t="n"/>
      <c r="T62" s="268" t="n"/>
      <c r="U62" s="268" t="n"/>
      <c r="V62" s="268" t="n"/>
      <c r="W62" s="319" t="n"/>
      <c r="X62" s="319" t="n"/>
      <c r="Y62" s="319" t="n"/>
      <c r="Z62" s="319" t="n"/>
      <c r="AA62" s="319" t="n"/>
      <c r="AB62" s="319" t="n"/>
      <c r="AC62" s="319" t="n"/>
    </row>
    <row r="63" ht="21.75" customHeight="1" s="1411">
      <c r="A63" s="675" t="inlineStr">
        <is>
          <t>Q2</t>
        </is>
      </c>
      <c r="B63" s="676" t="inlineStr">
        <is>
          <t>Aug–Oct 2026</t>
        </is>
      </c>
      <c r="C63" s="677">
        <f>ROUND('Base Case Forecast'!E14+'Base Case Forecast'!F14+'Base Case Forecast'!G14,2)</f>
        <v/>
      </c>
      <c r="D63" s="678" t="n">
        <v>15884.94</v>
      </c>
      <c r="E63" s="679" t="n"/>
      <c r="F63" s="672">
        <f>MAX(0,C63-D63-E63)</f>
        <v/>
      </c>
      <c r="G63" s="680" t="inlineStr">
        <is>
          <t>November 2026</t>
        </is>
      </c>
      <c r="H63" s="681" t="inlineStr">
        <is>
          <t>✓ Paid — see CF row 24 Nov</t>
        </is>
      </c>
      <c r="I63" s="268" t="n"/>
      <c r="J63" s="268" t="n"/>
      <c r="K63" s="268" t="n"/>
      <c r="L63" s="268" t="n"/>
      <c r="M63" s="268" t="n"/>
      <c r="N63" s="268" t="n"/>
      <c r="O63" s="268" t="n"/>
      <c r="P63" s="268" t="n"/>
      <c r="Q63" s="268" t="n"/>
      <c r="R63" s="268" t="n"/>
      <c r="S63" s="268" t="n"/>
      <c r="T63" s="268" t="n"/>
      <c r="U63" s="268" t="n"/>
      <c r="V63" s="268" t="n"/>
      <c r="W63" s="319" t="n"/>
      <c r="X63" s="319" t="n"/>
      <c r="Y63" s="319" t="n"/>
      <c r="Z63" s="319" t="n"/>
      <c r="AA63" s="319" t="n"/>
      <c r="AB63" s="319" t="n"/>
      <c r="AC63" s="319" t="n"/>
    </row>
    <row r="64" ht="21.75" customHeight="1" s="1411">
      <c r="A64" s="667" t="inlineStr">
        <is>
          <t>Q3</t>
        </is>
      </c>
      <c r="B64" s="668" t="inlineStr">
        <is>
          <t>Nov 2026–Jan 2027</t>
        </is>
      </c>
      <c r="C64" s="669">
        <f>ROUND('Base Case Forecast'!H14+'Base Case Forecast'!I14+'Base Case Forecast'!J14,2)</f>
        <v/>
      </c>
      <c r="D64" s="670" t="n">
        <v>15884.94</v>
      </c>
      <c r="E64" s="682" t="n"/>
      <c r="F64" s="672">
        <f>MAX(0,C64-D64-E64)</f>
        <v/>
      </c>
      <c r="G64" s="673" t="inlineStr">
        <is>
          <t>February 2027</t>
        </is>
      </c>
      <c r="H64" s="674" t="inlineStr">
        <is>
          <t>✓ Paid — see CF row 24 Feb</t>
        </is>
      </c>
      <c r="I64" s="268" t="n"/>
      <c r="J64" s="268" t="n"/>
      <c r="K64" s="268" t="n"/>
      <c r="L64" s="268" t="n"/>
      <c r="M64" s="268" t="n"/>
      <c r="N64" s="268" t="n"/>
      <c r="O64" s="268" t="n"/>
      <c r="P64" s="268" t="n"/>
      <c r="Q64" s="268" t="n"/>
      <c r="R64" s="268" t="n"/>
      <c r="S64" s="268" t="n"/>
      <c r="T64" s="268" t="n"/>
      <c r="U64" s="268" t="n"/>
      <c r="V64" s="268" t="n"/>
      <c r="W64" s="319" t="n"/>
      <c r="X64" s="319" t="n"/>
      <c r="Y64" s="319" t="n"/>
      <c r="Z64" s="319" t="n"/>
      <c r="AA64" s="319" t="n"/>
      <c r="AB64" s="319" t="n"/>
      <c r="AC64" s="319" t="n"/>
    </row>
    <row r="65" ht="21.75" customHeight="1" s="1411">
      <c r="A65" s="683" t="inlineStr">
        <is>
          <t>Q4</t>
        </is>
      </c>
      <c r="B65" s="684" t="inlineStr">
        <is>
          <t>Feb–Apr 2027</t>
        </is>
      </c>
      <c r="C65" s="685">
        <f>ROUND('Base Case Forecast'!K14+'Base Case Forecast'!L14+'Base Case Forecast'!M14,2)</f>
        <v/>
      </c>
      <c r="D65" s="686" t="n">
        <v>15884.94</v>
      </c>
      <c r="E65" s="687" t="n"/>
      <c r="F65" s="688">
        <f>MAX(0,C65-D65-E65)</f>
        <v/>
      </c>
      <c r="G65" s="689" t="inlineStr">
        <is>
          <t>May 2027</t>
        </is>
      </c>
      <c r="H65" s="690" t="inlineStr">
        <is>
          <t>⚠ Outside model year — due May 2027</t>
        </is>
      </c>
      <c r="I65" s="268" t="n"/>
      <c r="J65" s="268" t="n"/>
      <c r="K65" s="268" t="n"/>
      <c r="L65" s="268" t="n"/>
      <c r="M65" s="268" t="n"/>
      <c r="N65" s="268" t="n"/>
      <c r="O65" s="268" t="n"/>
      <c r="P65" s="268" t="n"/>
      <c r="Q65" s="268" t="n"/>
      <c r="R65" s="268" t="n"/>
      <c r="S65" s="268" t="n"/>
      <c r="T65" s="268" t="n"/>
      <c r="U65" s="268" t="n"/>
      <c r="V65" s="268" t="n"/>
      <c r="W65" s="319" t="n"/>
      <c r="X65" s="319" t="n"/>
      <c r="Y65" s="319" t="n"/>
      <c r="Z65" s="319" t="n"/>
      <c r="AA65" s="319" t="n"/>
      <c r="AB65" s="319" t="n"/>
      <c r="AC65" s="319" t="n"/>
    </row>
    <row r="66" ht="21.75" customHeight="1" s="1411">
      <c r="A66" s="691" t="inlineStr">
        <is>
          <t>ANNUAL TOTALS</t>
        </is>
      </c>
      <c r="B66" s="692" t="inlineStr">
        <is>
          <t>Full year</t>
        </is>
      </c>
      <c r="C66" s="693">
        <f>SUM(C62:C65)</f>
        <v/>
      </c>
      <c r="D66" s="693">
        <f>SUM(D62:D65)</f>
        <v/>
      </c>
      <c r="E66" s="693" t="n">
        <v>18000</v>
      </c>
      <c r="F66" s="694">
        <f>SUM(F62:F65)</f>
        <v/>
      </c>
      <c r="G66" s="695" t="inlineStr">
        <is>
          <t>Q4 in Year 2</t>
        </is>
      </c>
      <c r="H66" s="696" t="inlineStr">
        <is>
          <t>⚠  Q4 (£18k) payable May 2027 — not in this year's CF</t>
        </is>
      </c>
      <c r="I66" s="268" t="n"/>
      <c r="J66" s="268" t="n"/>
      <c r="K66" s="268" t="n"/>
      <c r="L66" s="268" t="n"/>
      <c r="M66" s="268" t="n"/>
      <c r="N66" s="268" t="n"/>
      <c r="O66" s="268" t="n"/>
      <c r="P66" s="268" t="n"/>
      <c r="Q66" s="268" t="n"/>
      <c r="R66" s="268" t="n"/>
      <c r="S66" s="268" t="n"/>
      <c r="T66" s="268" t="n"/>
      <c r="U66" s="268" t="n"/>
      <c r="V66" s="268" t="n"/>
      <c r="W66" s="319" t="n"/>
      <c r="X66" s="319" t="n"/>
      <c r="Y66" s="319" t="n"/>
      <c r="Z66" s="319" t="n"/>
      <c r="AA66" s="319" t="n"/>
      <c r="AB66" s="319" t="n"/>
      <c r="AC66" s="319" t="n"/>
    </row>
    <row r="67" ht="27.75" customHeight="1" s="1411">
      <c r="A67" s="1459" t="inlineStr">
        <is>
          <t xml:space="preserve">  Note on input VAT estimate:  Input VAT (£63,540/yr) applies to fixed overheads, variable costs and Google Ads spend. Wages and rent are not subject to VAT. The input VAT estimate is divided equally across quarters as a working assumption. Actual input VAT will vary by quarter based on cost timing. A VAT-registered accountant should confirm the final quarterly return amounts.</t>
        </is>
      </c>
      <c r="B67" s="1460" t="n"/>
      <c r="C67" s="1460" t="n"/>
      <c r="D67" s="1460" t="n"/>
      <c r="E67" s="1460" t="n"/>
      <c r="F67" s="1460" t="n"/>
      <c r="G67" s="1460" t="n"/>
      <c r="H67" s="1460" t="n"/>
      <c r="I67" s="268" t="n"/>
      <c r="J67" s="268" t="n"/>
      <c r="K67" s="268" t="n"/>
      <c r="L67" s="268" t="n"/>
      <c r="M67" s="268" t="n"/>
      <c r="N67" s="268" t="n"/>
      <c r="O67" s="268" t="n"/>
      <c r="P67" s="268" t="n"/>
      <c r="Q67" s="268" t="n"/>
      <c r="R67" s="268" t="n"/>
      <c r="S67" s="268" t="n"/>
      <c r="T67" s="268" t="n"/>
      <c r="U67" s="268" t="n"/>
      <c r="V67" s="268" t="n"/>
      <c r="W67" s="319" t="n"/>
      <c r="X67" s="319" t="n"/>
      <c r="Y67" s="319" t="n"/>
      <c r="Z67" s="319" t="n"/>
      <c r="AA67" s="319" t="n"/>
      <c r="AB67" s="319" t="n"/>
      <c r="AC67" s="319" t="n"/>
    </row>
    <row r="68" ht="18" customHeight="1" s="1411">
      <c r="A68" s="268" t="n"/>
      <c r="B68" s="268" t="n"/>
      <c r="C68" s="268" t="n"/>
      <c r="D68" s="268" t="n"/>
      <c r="E68" s="268" t="n"/>
      <c r="F68" s="268" t="n"/>
      <c r="G68" s="268" t="n"/>
      <c r="H68" s="268" t="n"/>
      <c r="I68" s="268" t="n"/>
      <c r="J68" s="268" t="n"/>
      <c r="K68" s="268" t="n"/>
      <c r="L68" s="268" t="n"/>
      <c r="M68" s="268" t="n"/>
      <c r="N68" s="268" t="n"/>
      <c r="O68" s="268" t="n"/>
      <c r="P68" s="268" t="n"/>
      <c r="Q68" s="268" t="n"/>
      <c r="R68" s="268" t="n"/>
      <c r="S68" s="268" t="n"/>
      <c r="T68" s="268" t="n"/>
      <c r="U68" s="268" t="n"/>
      <c r="V68" s="268" t="n"/>
      <c r="W68" s="319" t="n"/>
      <c r="X68" s="319" t="n"/>
      <c r="Y68" s="319" t="n"/>
      <c r="Z68" s="319" t="n"/>
      <c r="AA68" s="319" t="n"/>
      <c r="AB68" s="319" t="n"/>
      <c r="AC68" s="319" t="n"/>
    </row>
    <row r="69" ht="18" customHeight="1" s="1411">
      <c r="A69" s="268" t="n"/>
      <c r="B69" s="268" t="n"/>
      <c r="C69" s="268" t="n"/>
      <c r="D69" s="268" t="n"/>
      <c r="E69" s="268" t="n"/>
      <c r="F69" s="268" t="n"/>
      <c r="G69" s="268" t="n"/>
      <c r="H69" s="268" t="n"/>
      <c r="I69" s="268" t="n"/>
      <c r="J69" s="268" t="n"/>
      <c r="K69" s="268" t="n"/>
      <c r="L69" s="268" t="n"/>
      <c r="M69" s="268" t="n"/>
      <c r="N69" s="268" t="n"/>
      <c r="O69" s="268" t="n"/>
      <c r="P69" s="268" t="n"/>
      <c r="Q69" s="268" t="n"/>
      <c r="R69" s="268" t="n"/>
      <c r="S69" s="268" t="n"/>
      <c r="T69" s="268" t="n"/>
      <c r="U69" s="268" t="n"/>
      <c r="V69" s="268" t="n"/>
      <c r="W69" s="319" t="n"/>
      <c r="X69" s="319" t="n"/>
      <c r="Y69" s="319" t="n"/>
      <c r="Z69" s="319" t="n"/>
      <c r="AA69" s="319" t="n"/>
      <c r="AB69" s="319" t="n"/>
      <c r="AC69" s="319" t="n"/>
    </row>
    <row r="70" ht="18" customHeight="1" s="1411">
      <c r="A70" s="268" t="n"/>
      <c r="B70" s="268" t="n"/>
      <c r="C70" s="268" t="n"/>
      <c r="D70" s="268" t="n"/>
      <c r="E70" s="268" t="n"/>
      <c r="F70" s="268" t="n"/>
      <c r="G70" s="268" t="n"/>
      <c r="H70" s="268" t="n"/>
      <c r="I70" s="268" t="n"/>
      <c r="J70" s="268" t="n"/>
      <c r="K70" s="268" t="n"/>
      <c r="L70" s="268" t="n"/>
      <c r="M70" s="268" t="n"/>
      <c r="N70" s="268" t="n"/>
      <c r="O70" s="268" t="n"/>
      <c r="P70" s="268" t="n"/>
      <c r="Q70" s="268" t="n"/>
      <c r="R70" s="268" t="n"/>
      <c r="S70" s="268" t="n"/>
      <c r="T70" s="268" t="n"/>
      <c r="U70" s="268" t="n"/>
      <c r="V70" s="268" t="n"/>
      <c r="W70" s="319" t="n"/>
      <c r="X70" s="319" t="n"/>
      <c r="Y70" s="319" t="n"/>
      <c r="Z70" s="319" t="n"/>
      <c r="AA70" s="319" t="n"/>
      <c r="AB70" s="319" t="n"/>
      <c r="AC70" s="319" t="n"/>
    </row>
    <row r="71" ht="18" customHeight="1" s="1411">
      <c r="A71" s="268" t="n"/>
      <c r="B71" s="268" t="n"/>
      <c r="C71" s="268" t="n"/>
      <c r="D71" s="268" t="n"/>
      <c r="E71" s="268" t="n"/>
      <c r="F71" s="268" t="n"/>
      <c r="G71" s="268" t="n"/>
      <c r="H71" s="268" t="n"/>
      <c r="I71" s="268" t="n"/>
      <c r="J71" s="268" t="n"/>
      <c r="K71" s="268" t="n"/>
      <c r="L71" s="268" t="n"/>
      <c r="M71" s="268" t="n"/>
      <c r="N71" s="268" t="n"/>
      <c r="O71" s="268" t="n"/>
      <c r="P71" s="268" t="n"/>
      <c r="Q71" s="268" t="n"/>
      <c r="R71" s="268" t="n"/>
      <c r="S71" s="268" t="n"/>
      <c r="T71" s="268" t="n"/>
      <c r="U71" s="268" t="n"/>
      <c r="V71" s="268" t="n"/>
      <c r="W71" s="319" t="n"/>
      <c r="X71" s="319" t="n"/>
      <c r="Y71" s="319" t="n"/>
      <c r="Z71" s="319" t="n"/>
      <c r="AA71" s="319" t="n"/>
      <c r="AB71" s="319" t="n"/>
      <c r="AC71" s="319" t="n"/>
    </row>
    <row r="72" ht="18" customHeight="1" s="1411">
      <c r="A72" s="268" t="n"/>
      <c r="B72" s="268" t="n"/>
      <c r="C72" s="268" t="n"/>
      <c r="D72" s="268" t="n"/>
      <c r="E72" s="268" t="n"/>
      <c r="F72" s="268" t="n"/>
      <c r="G72" s="268" t="n"/>
      <c r="H72" s="268" t="n"/>
      <c r="I72" s="268" t="n"/>
      <c r="J72" s="268" t="n"/>
      <c r="K72" s="268" t="n"/>
      <c r="L72" s="268" t="n"/>
      <c r="M72" s="268" t="n"/>
      <c r="N72" s="268" t="n"/>
      <c r="O72" s="268" t="n"/>
      <c r="P72" s="268" t="n"/>
      <c r="Q72" s="268" t="n"/>
      <c r="R72" s="268" t="n"/>
      <c r="S72" s="268" t="n"/>
      <c r="T72" s="268" t="n"/>
      <c r="U72" s="268" t="n"/>
      <c r="V72" s="268" t="n"/>
      <c r="W72" s="319" t="n"/>
      <c r="X72" s="319" t="n"/>
      <c r="Y72" s="319" t="n"/>
      <c r="Z72" s="319" t="n"/>
      <c r="AA72" s="319" t="n"/>
      <c r="AB72" s="319" t="n"/>
      <c r="AC72" s="319" t="n"/>
    </row>
    <row r="73" ht="18" customHeight="1" s="1411">
      <c r="A73" s="268" t="n"/>
      <c r="B73" s="268" t="n"/>
      <c r="C73" s="268" t="n"/>
      <c r="D73" s="268" t="n"/>
      <c r="E73" s="268" t="n"/>
      <c r="F73" s="268" t="n"/>
      <c r="G73" s="268" t="n"/>
      <c r="H73" s="268" t="n"/>
      <c r="I73" s="268" t="n"/>
      <c r="J73" s="268" t="n"/>
      <c r="K73" s="268" t="n"/>
      <c r="L73" s="268" t="n"/>
      <c r="M73" s="268" t="n"/>
      <c r="N73" s="268" t="n"/>
      <c r="O73" s="268" t="n"/>
      <c r="P73" s="268" t="n"/>
      <c r="Q73" s="268" t="n"/>
      <c r="R73" s="268" t="n"/>
      <c r="S73" s="268" t="n"/>
      <c r="T73" s="268" t="n"/>
      <c r="U73" s="268" t="n"/>
      <c r="V73" s="268" t="n"/>
      <c r="W73" s="319" t="n"/>
      <c r="X73" s="319" t="n"/>
      <c r="Y73" s="319" t="n"/>
      <c r="Z73" s="319" t="n"/>
      <c r="AA73" s="319" t="n"/>
      <c r="AB73" s="319" t="n"/>
      <c r="AC73" s="319" t="n"/>
    </row>
    <row r="74" ht="18" customHeight="1" s="1411">
      <c r="A74" s="268" t="n"/>
      <c r="B74" s="268" t="n"/>
      <c r="C74" s="268" t="n"/>
      <c r="D74" s="268" t="n"/>
      <c r="E74" s="268" t="n"/>
      <c r="F74" s="268" t="n"/>
      <c r="G74" s="268" t="n"/>
      <c r="H74" s="268" t="n"/>
      <c r="I74" s="268" t="n"/>
      <c r="J74" s="268" t="n"/>
      <c r="K74" s="268" t="n"/>
      <c r="L74" s="268" t="n"/>
      <c r="M74" s="268" t="n"/>
      <c r="N74" s="268" t="n"/>
      <c r="O74" s="268" t="n"/>
      <c r="P74" s="268" t="n"/>
      <c r="Q74" s="268" t="n"/>
      <c r="R74" s="268" t="n"/>
      <c r="S74" s="268" t="n"/>
      <c r="T74" s="268" t="n"/>
      <c r="U74" s="268" t="n"/>
      <c r="V74" s="268" t="n"/>
      <c r="W74" s="319" t="n"/>
      <c r="X74" s="319" t="n"/>
      <c r="Y74" s="319" t="n"/>
      <c r="Z74" s="319" t="n"/>
      <c r="AA74" s="319" t="n"/>
      <c r="AB74" s="319" t="n"/>
      <c r="AC74" s="319" t="n"/>
    </row>
    <row r="75" ht="18" customHeight="1" s="1411">
      <c r="A75" s="268" t="n"/>
      <c r="B75" s="268" t="n"/>
      <c r="C75" s="268" t="n"/>
      <c r="D75" s="268" t="n"/>
      <c r="E75" s="268" t="n"/>
      <c r="F75" s="268" t="n"/>
      <c r="G75" s="268" t="n"/>
      <c r="H75" s="268" t="n"/>
      <c r="I75" s="268" t="n"/>
      <c r="J75" s="268" t="n"/>
      <c r="K75" s="268" t="n"/>
      <c r="L75" s="268" t="n"/>
      <c r="M75" s="268" t="n"/>
      <c r="N75" s="268" t="n"/>
      <c r="O75" s="268" t="n"/>
      <c r="P75" s="268" t="n"/>
      <c r="Q75" s="268" t="n"/>
      <c r="R75" s="268" t="n"/>
      <c r="S75" s="268" t="n"/>
      <c r="T75" s="268" t="n"/>
      <c r="U75" s="268" t="n"/>
      <c r="V75" s="268" t="n"/>
      <c r="W75" s="319" t="n"/>
      <c r="X75" s="319" t="n"/>
      <c r="Y75" s="319" t="n"/>
      <c r="Z75" s="319" t="n"/>
      <c r="AA75" s="319" t="n"/>
      <c r="AB75" s="319" t="n"/>
      <c r="AC75" s="319" t="n"/>
    </row>
    <row r="76" ht="18" customHeight="1" s="1411">
      <c r="A76" s="268" t="n"/>
      <c r="B76" s="268" t="n"/>
      <c r="C76" s="268" t="n"/>
      <c r="D76" s="268" t="n"/>
      <c r="E76" s="268" t="n"/>
      <c r="F76" s="268" t="n"/>
      <c r="G76" s="268" t="n"/>
      <c r="H76" s="268" t="n"/>
      <c r="I76" s="268" t="n"/>
      <c r="J76" s="268" t="n"/>
      <c r="K76" s="268" t="n"/>
      <c r="L76" s="268" t="n"/>
      <c r="M76" s="268" t="n"/>
      <c r="N76" s="268" t="n"/>
      <c r="O76" s="268" t="n"/>
      <c r="P76" s="268" t="n"/>
      <c r="Q76" s="268" t="n"/>
      <c r="R76" s="268" t="n"/>
      <c r="S76" s="268" t="n"/>
      <c r="T76" s="268" t="n"/>
      <c r="U76" s="268" t="n"/>
      <c r="V76" s="268" t="n"/>
      <c r="W76" s="319" t="n"/>
      <c r="X76" s="319" t="n"/>
      <c r="Y76" s="319" t="n"/>
      <c r="Z76" s="319" t="n"/>
      <c r="AA76" s="319" t="n"/>
      <c r="AB76" s="319" t="n"/>
      <c r="AC76" s="319" t="n"/>
    </row>
    <row r="77" ht="18" customHeight="1" s="1411">
      <c r="A77" s="268" t="n"/>
      <c r="B77" s="268" t="n"/>
      <c r="C77" s="268" t="n"/>
      <c r="D77" s="268" t="n"/>
      <c r="E77" s="268" t="n"/>
      <c r="F77" s="268" t="n"/>
      <c r="G77" s="268" t="n"/>
      <c r="H77" s="268" t="n"/>
      <c r="I77" s="268" t="n"/>
      <c r="J77" s="268" t="n"/>
      <c r="K77" s="268" t="n"/>
      <c r="L77" s="268" t="n"/>
      <c r="M77" s="268" t="n"/>
      <c r="N77" s="268" t="n"/>
      <c r="O77" s="268" t="n"/>
      <c r="P77" s="268" t="n"/>
      <c r="Q77" s="268" t="n"/>
      <c r="R77" s="268" t="n"/>
      <c r="S77" s="268" t="n"/>
      <c r="T77" s="268" t="n"/>
      <c r="U77" s="268" t="n"/>
      <c r="V77" s="268" t="n"/>
      <c r="W77" s="319" t="n"/>
      <c r="X77" s="319" t="n"/>
      <c r="Y77" s="319" t="n"/>
      <c r="Z77" s="319" t="n"/>
      <c r="AA77" s="319" t="n"/>
      <c r="AB77" s="319" t="n"/>
      <c r="AC77" s="319" t="n"/>
    </row>
    <row r="78" ht="18" customHeight="1" s="1411">
      <c r="A78" s="268" t="n"/>
      <c r="B78" s="268" t="n"/>
      <c r="C78" s="268" t="n"/>
      <c r="D78" s="268" t="n"/>
      <c r="E78" s="268" t="n"/>
      <c r="F78" s="268" t="n"/>
      <c r="G78" s="268" t="n"/>
      <c r="H78" s="268" t="n"/>
      <c r="I78" s="268" t="n"/>
      <c r="J78" s="268" t="n"/>
      <c r="K78" s="268" t="n"/>
      <c r="L78" s="268" t="n"/>
      <c r="M78" s="268" t="n"/>
      <c r="N78" s="268" t="n"/>
      <c r="O78" s="268" t="n"/>
      <c r="P78" s="268" t="n"/>
      <c r="Q78" s="268" t="n"/>
      <c r="R78" s="268" t="n"/>
      <c r="S78" s="268" t="n"/>
      <c r="T78" s="268" t="n"/>
      <c r="U78" s="268" t="n"/>
      <c r="V78" s="268" t="n"/>
      <c r="W78" s="319" t="n"/>
      <c r="X78" s="319" t="n"/>
      <c r="Y78" s="319" t="n"/>
      <c r="Z78" s="319" t="n"/>
      <c r="AA78" s="319" t="n"/>
      <c r="AB78" s="319" t="n"/>
      <c r="AC78" s="319" t="n"/>
    </row>
    <row r="79" ht="18" customHeight="1" s="1411">
      <c r="A79" s="268" t="n"/>
      <c r="B79" s="268" t="n"/>
      <c r="C79" s="268" t="n"/>
      <c r="D79" s="268" t="n"/>
      <c r="E79" s="268" t="n"/>
      <c r="F79" s="268" t="n"/>
      <c r="G79" s="268" t="n"/>
      <c r="H79" s="268" t="n"/>
      <c r="I79" s="268" t="n"/>
      <c r="J79" s="268" t="n"/>
      <c r="K79" s="268" t="n"/>
      <c r="L79" s="268" t="n"/>
      <c r="M79" s="268" t="n"/>
      <c r="N79" s="268" t="n"/>
      <c r="O79" s="268" t="n"/>
      <c r="P79" s="268" t="n"/>
      <c r="Q79" s="268" t="n"/>
      <c r="R79" s="268" t="n"/>
      <c r="S79" s="268" t="n"/>
      <c r="T79" s="268" t="n"/>
      <c r="U79" s="268" t="n"/>
      <c r="V79" s="268" t="n"/>
      <c r="W79" s="319" t="n"/>
      <c r="X79" s="319" t="n"/>
      <c r="Y79" s="319" t="n"/>
      <c r="Z79" s="319" t="n"/>
      <c r="AA79" s="319" t="n"/>
      <c r="AB79" s="319" t="n"/>
      <c r="AC79" s="319" t="n"/>
    </row>
    <row r="80" ht="18" customHeight="1" s="1411">
      <c r="A80" s="268" t="n"/>
      <c r="B80" s="268" t="n"/>
      <c r="C80" s="268" t="n"/>
      <c r="D80" s="268" t="n"/>
      <c r="E80" s="268" t="n"/>
      <c r="F80" s="268" t="n"/>
      <c r="G80" s="268" t="n"/>
      <c r="H80" s="268" t="n"/>
      <c r="I80" s="268" t="n"/>
      <c r="J80" s="268" t="n"/>
      <c r="K80" s="268" t="n"/>
      <c r="L80" s="268" t="n"/>
      <c r="M80" s="268" t="n"/>
      <c r="N80" s="268" t="n"/>
      <c r="O80" s="268" t="n"/>
      <c r="P80" s="268" t="n"/>
      <c r="Q80" s="268" t="n"/>
      <c r="R80" s="268" t="n"/>
      <c r="S80" s="268" t="n"/>
      <c r="T80" s="268" t="n"/>
      <c r="U80" s="268" t="n"/>
      <c r="V80" s="268" t="n"/>
      <c r="W80" s="319" t="n"/>
      <c r="X80" s="319" t="n"/>
      <c r="Y80" s="319" t="n"/>
      <c r="Z80" s="319" t="n"/>
      <c r="AA80" s="319" t="n"/>
      <c r="AB80" s="319" t="n"/>
      <c r="AC80" s="319" t="n"/>
    </row>
    <row r="81" ht="18" customHeight="1" s="1411">
      <c r="A81" s="268" t="n"/>
      <c r="B81" s="268" t="n"/>
      <c r="C81" s="268" t="n"/>
      <c r="D81" s="268" t="n"/>
      <c r="E81" s="268" t="n"/>
      <c r="F81" s="268" t="n"/>
      <c r="G81" s="268" t="n"/>
      <c r="H81" s="268" t="n"/>
      <c r="I81" s="268" t="n"/>
      <c r="J81" s="268" t="n"/>
      <c r="K81" s="268" t="n"/>
      <c r="L81" s="268" t="n"/>
      <c r="M81" s="268" t="n"/>
      <c r="N81" s="268" t="n"/>
      <c r="O81" s="268" t="n"/>
      <c r="P81" s="268" t="n"/>
      <c r="Q81" s="268" t="n"/>
      <c r="R81" s="268" t="n"/>
      <c r="S81" s="268" t="n"/>
      <c r="T81" s="268" t="n"/>
      <c r="U81" s="268" t="n"/>
      <c r="V81" s="268" t="n"/>
      <c r="W81" s="319" t="n"/>
      <c r="X81" s="319" t="n"/>
      <c r="Y81" s="319" t="n"/>
      <c r="Z81" s="319" t="n"/>
      <c r="AA81" s="319" t="n"/>
      <c r="AB81" s="319" t="n"/>
      <c r="AC81" s="319" t="n"/>
    </row>
    <row r="82" ht="18" customHeight="1" s="1411">
      <c r="A82" s="268" t="n"/>
      <c r="B82" s="268" t="n"/>
      <c r="C82" s="268" t="n"/>
      <c r="D82" s="268" t="n"/>
      <c r="E82" s="268" t="n"/>
      <c r="F82" s="268" t="n"/>
      <c r="G82" s="268" t="n"/>
      <c r="H82" s="268" t="n"/>
      <c r="I82" s="268" t="n"/>
      <c r="J82" s="268" t="n"/>
      <c r="K82" s="268" t="n"/>
      <c r="L82" s="268" t="n"/>
      <c r="M82" s="268" t="n"/>
      <c r="N82" s="268" t="n"/>
      <c r="O82" s="268" t="n"/>
      <c r="P82" s="268" t="n"/>
      <c r="Q82" s="268" t="n"/>
      <c r="R82" s="268" t="n"/>
      <c r="S82" s="268" t="n"/>
      <c r="T82" s="268" t="n"/>
      <c r="U82" s="268" t="n"/>
      <c r="V82" s="268" t="n"/>
      <c r="W82" s="319" t="n"/>
      <c r="X82" s="319" t="n"/>
      <c r="Y82" s="319" t="n"/>
      <c r="Z82" s="319" t="n"/>
      <c r="AA82" s="319" t="n"/>
      <c r="AB82" s="319" t="n"/>
      <c r="AC82" s="319" t="n"/>
    </row>
    <row r="83" ht="18" customHeight="1" s="1411">
      <c r="A83" s="268" t="n"/>
      <c r="B83" s="268" t="n"/>
      <c r="C83" s="268" t="n"/>
      <c r="D83" s="268" t="n"/>
      <c r="E83" s="268" t="n"/>
      <c r="F83" s="268" t="n"/>
      <c r="G83" s="268" t="n"/>
      <c r="H83" s="268" t="n"/>
      <c r="I83" s="268" t="n"/>
      <c r="J83" s="268" t="n"/>
      <c r="K83" s="268" t="n"/>
      <c r="L83" s="268" t="n"/>
      <c r="M83" s="268" t="n"/>
      <c r="N83" s="268" t="n"/>
      <c r="O83" s="268" t="n"/>
      <c r="P83" s="268" t="n"/>
      <c r="Q83" s="268" t="n"/>
      <c r="R83" s="268" t="n"/>
      <c r="S83" s="268" t="n"/>
      <c r="T83" s="268" t="n"/>
      <c r="U83" s="268" t="n"/>
      <c r="V83" s="268" t="n"/>
      <c r="W83" s="319" t="n"/>
      <c r="X83" s="319" t="n"/>
      <c r="Y83" s="319" t="n"/>
      <c r="Z83" s="319" t="n"/>
      <c r="AA83" s="319" t="n"/>
      <c r="AB83" s="319" t="n"/>
      <c r="AC83" s="319" t="n"/>
    </row>
    <row r="84" ht="18" customHeight="1" s="1411">
      <c r="A84" s="268" t="n"/>
      <c r="B84" s="268" t="n"/>
      <c r="C84" s="268" t="n"/>
      <c r="D84" s="268" t="n"/>
      <c r="E84" s="268" t="n"/>
      <c r="F84" s="268" t="n"/>
      <c r="G84" s="268" t="n"/>
      <c r="H84" s="268" t="n"/>
      <c r="I84" s="268" t="n"/>
      <c r="J84" s="268" t="n"/>
      <c r="K84" s="268" t="n"/>
      <c r="L84" s="268" t="n"/>
      <c r="M84" s="268" t="n"/>
      <c r="N84" s="268" t="n"/>
      <c r="O84" s="268" t="n"/>
      <c r="P84" s="268" t="n"/>
      <c r="Q84" s="268" t="n"/>
      <c r="R84" s="268" t="n"/>
      <c r="S84" s="268" t="n"/>
      <c r="T84" s="268" t="n"/>
      <c r="U84" s="268" t="n"/>
      <c r="V84" s="268" t="n"/>
      <c r="W84" s="319" t="n"/>
      <c r="X84" s="319" t="n"/>
      <c r="Y84" s="319" t="n"/>
      <c r="Z84" s="319" t="n"/>
      <c r="AA84" s="319" t="n"/>
      <c r="AB84" s="319" t="n"/>
      <c r="AC84" s="319" t="n"/>
    </row>
    <row r="85" ht="18" customHeight="1" s="1411">
      <c r="A85" s="268" t="n"/>
      <c r="B85" s="268" t="n"/>
      <c r="C85" s="268" t="n"/>
      <c r="D85" s="268" t="n"/>
      <c r="E85" s="268" t="n"/>
      <c r="F85" s="268" t="n"/>
      <c r="G85" s="268" t="n"/>
      <c r="H85" s="268" t="n"/>
      <c r="I85" s="268" t="n"/>
      <c r="J85" s="268" t="n"/>
      <c r="K85" s="268" t="n"/>
      <c r="L85" s="268" t="n"/>
      <c r="M85" s="268" t="n"/>
      <c r="N85" s="268" t="n"/>
      <c r="O85" s="268" t="n"/>
      <c r="P85" s="268" t="n"/>
      <c r="Q85" s="268" t="n"/>
      <c r="R85" s="268" t="n"/>
      <c r="S85" s="268" t="n"/>
      <c r="T85" s="268" t="n"/>
      <c r="U85" s="268" t="n"/>
      <c r="V85" s="268" t="n"/>
      <c r="W85" s="319" t="n"/>
      <c r="X85" s="319" t="n"/>
      <c r="Y85" s="319" t="n"/>
      <c r="Z85" s="319" t="n"/>
      <c r="AA85" s="319" t="n"/>
      <c r="AB85" s="319" t="n"/>
      <c r="AC85" s="319" t="n"/>
    </row>
    <row r="86" ht="18" customHeight="1" s="1411">
      <c r="A86" s="268" t="n"/>
      <c r="B86" s="268" t="n"/>
      <c r="C86" s="268" t="n"/>
      <c r="D86" s="268" t="n"/>
      <c r="E86" s="268" t="n"/>
      <c r="F86" s="268" t="n"/>
      <c r="G86" s="268" t="n"/>
      <c r="H86" s="268" t="n"/>
      <c r="I86" s="268" t="n"/>
      <c r="J86" s="268" t="n"/>
      <c r="K86" s="268" t="n"/>
      <c r="L86" s="268" t="n"/>
      <c r="M86" s="268" t="n"/>
      <c r="N86" s="268" t="n"/>
      <c r="O86" s="268" t="n"/>
      <c r="P86" s="268" t="n"/>
      <c r="Q86" s="268" t="n"/>
      <c r="R86" s="268" t="n"/>
      <c r="S86" s="268" t="n"/>
      <c r="T86" s="268" t="n"/>
      <c r="U86" s="268" t="n"/>
      <c r="V86" s="268" t="n"/>
      <c r="W86" s="319" t="n"/>
      <c r="X86" s="319" t="n"/>
      <c r="Y86" s="319" t="n"/>
      <c r="Z86" s="319" t="n"/>
      <c r="AA86" s="319" t="n"/>
      <c r="AB86" s="319" t="n"/>
      <c r="AC86" s="319" t="n"/>
    </row>
    <row r="87" ht="18" customHeight="1" s="1411">
      <c r="A87" s="268" t="n"/>
      <c r="B87" s="268" t="n"/>
      <c r="C87" s="268" t="n"/>
      <c r="D87" s="268" t="n"/>
      <c r="E87" s="268" t="n"/>
      <c r="F87" s="268" t="n"/>
      <c r="G87" s="268" t="n"/>
      <c r="H87" s="268" t="n"/>
      <c r="I87" s="268" t="n"/>
      <c r="J87" s="268" t="n"/>
      <c r="K87" s="268" t="n"/>
      <c r="L87" s="268" t="n"/>
      <c r="M87" s="268" t="n"/>
      <c r="N87" s="268" t="n"/>
      <c r="O87" s="268" t="n"/>
      <c r="P87" s="268" t="n"/>
      <c r="Q87" s="268" t="n"/>
      <c r="R87" s="268" t="n"/>
      <c r="S87" s="268" t="n"/>
      <c r="T87" s="268" t="n"/>
      <c r="U87" s="268" t="n"/>
      <c r="V87" s="268" t="n"/>
      <c r="W87" s="319" t="n"/>
      <c r="X87" s="319" t="n"/>
      <c r="Y87" s="319" t="n"/>
      <c r="Z87" s="319" t="n"/>
      <c r="AA87" s="319" t="n"/>
      <c r="AB87" s="319" t="n"/>
      <c r="AC87" s="319" t="n"/>
    </row>
    <row r="88" ht="18" customHeight="1" s="1411">
      <c r="A88" s="268" t="n"/>
      <c r="B88" s="268" t="n"/>
      <c r="C88" s="268" t="n"/>
      <c r="D88" s="268" t="n"/>
      <c r="E88" s="268" t="n"/>
      <c r="F88" s="268" t="n"/>
      <c r="G88" s="268" t="n"/>
      <c r="H88" s="268" t="n"/>
      <c r="I88" s="268" t="n"/>
      <c r="J88" s="268" t="n"/>
      <c r="K88" s="268" t="n"/>
      <c r="L88" s="268" t="n"/>
      <c r="M88" s="268" t="n"/>
      <c r="N88" s="268" t="n"/>
      <c r="O88" s="268" t="n"/>
      <c r="P88" s="268" t="n"/>
      <c r="Q88" s="268" t="n"/>
      <c r="R88" s="268" t="n"/>
      <c r="S88" s="268" t="n"/>
      <c r="T88" s="268" t="n"/>
      <c r="U88" s="268" t="n"/>
      <c r="V88" s="268" t="n"/>
      <c r="W88" s="319" t="n"/>
      <c r="X88" s="319" t="n"/>
      <c r="Y88" s="319" t="n"/>
      <c r="Z88" s="319" t="n"/>
      <c r="AA88" s="319" t="n"/>
      <c r="AB88" s="319" t="n"/>
      <c r="AC88" s="319" t="n"/>
    </row>
    <row r="89" ht="18" customHeight="1" s="1411">
      <c r="A89" s="268" t="n"/>
      <c r="B89" s="268" t="n"/>
      <c r="C89" s="268" t="n"/>
      <c r="D89" s="268" t="n"/>
      <c r="E89" s="268" t="n"/>
      <c r="F89" s="268" t="n"/>
      <c r="G89" s="268" t="n"/>
      <c r="H89" s="268" t="n"/>
      <c r="I89" s="268" t="n"/>
      <c r="J89" s="268" t="n"/>
      <c r="K89" s="268" t="n"/>
      <c r="L89" s="268" t="n"/>
      <c r="M89" s="268" t="n"/>
      <c r="N89" s="268" t="n"/>
      <c r="O89" s="268" t="n"/>
      <c r="P89" s="268" t="n"/>
      <c r="Q89" s="268" t="n"/>
      <c r="R89" s="268" t="n"/>
      <c r="S89" s="268" t="n"/>
      <c r="T89" s="268" t="n"/>
      <c r="U89" s="268" t="n"/>
      <c r="V89" s="268" t="n"/>
      <c r="W89" s="319" t="n"/>
      <c r="X89" s="319" t="n"/>
      <c r="Y89" s="319" t="n"/>
      <c r="Z89" s="319" t="n"/>
      <c r="AA89" s="319" t="n"/>
      <c r="AB89" s="319" t="n"/>
      <c r="AC89" s="319" t="n"/>
    </row>
    <row r="90" ht="18" customHeight="1" s="1411">
      <c r="A90" s="268" t="n"/>
      <c r="B90" s="268" t="n"/>
      <c r="C90" s="268" t="n"/>
      <c r="D90" s="268" t="n"/>
      <c r="E90" s="268" t="n"/>
      <c r="F90" s="268" t="n"/>
      <c r="G90" s="268" t="n"/>
      <c r="H90" s="268" t="n"/>
      <c r="I90" s="268" t="n"/>
      <c r="J90" s="268" t="n"/>
      <c r="K90" s="268" t="n"/>
      <c r="L90" s="268" t="n"/>
      <c r="M90" s="268" t="n"/>
      <c r="N90" s="268" t="n"/>
      <c r="O90" s="268" t="n"/>
      <c r="P90" s="268" t="n"/>
      <c r="Q90" s="268" t="n"/>
      <c r="R90" s="268" t="n"/>
      <c r="S90" s="268" t="n"/>
      <c r="T90" s="268" t="n"/>
      <c r="U90" s="268" t="n"/>
      <c r="V90" s="268" t="n"/>
      <c r="W90" s="319" t="n"/>
      <c r="X90" s="319" t="n"/>
      <c r="Y90" s="319" t="n"/>
      <c r="Z90" s="319" t="n"/>
      <c r="AA90" s="319" t="n"/>
      <c r="AB90" s="319" t="n"/>
      <c r="AC90" s="319" t="n"/>
    </row>
    <row r="91" ht="18" customHeight="1" s="1411">
      <c r="A91" s="268" t="n"/>
      <c r="B91" s="268" t="n"/>
      <c r="C91" s="268" t="n"/>
      <c r="D91" s="268" t="n"/>
      <c r="E91" s="268" t="n"/>
      <c r="F91" s="268" t="n"/>
      <c r="G91" s="268" t="n"/>
      <c r="H91" s="268" t="n"/>
      <c r="I91" s="268" t="n"/>
      <c r="J91" s="268" t="n"/>
      <c r="K91" s="268" t="n"/>
      <c r="L91" s="268" t="n"/>
      <c r="M91" s="268" t="n"/>
      <c r="N91" s="268" t="n"/>
      <c r="O91" s="268" t="n"/>
      <c r="P91" s="268" t="n"/>
      <c r="Q91" s="268" t="n"/>
      <c r="R91" s="268" t="n"/>
      <c r="S91" s="268" t="n"/>
      <c r="T91" s="268" t="n"/>
      <c r="U91" s="268" t="n"/>
      <c r="V91" s="268" t="n"/>
      <c r="W91" s="319" t="n"/>
      <c r="X91" s="319" t="n"/>
      <c r="Y91" s="319" t="n"/>
      <c r="Z91" s="319" t="n"/>
      <c r="AA91" s="319" t="n"/>
      <c r="AB91" s="319" t="n"/>
      <c r="AC91" s="319" t="n"/>
    </row>
    <row r="92" ht="18" customHeight="1" s="1411">
      <c r="A92" s="268" t="n"/>
      <c r="B92" s="268" t="n"/>
      <c r="C92" s="268" t="n"/>
      <c r="D92" s="268" t="n"/>
      <c r="E92" s="268" t="n"/>
      <c r="F92" s="268" t="n"/>
      <c r="G92" s="268" t="n"/>
      <c r="H92" s="268" t="n"/>
      <c r="I92" s="268" t="n"/>
      <c r="J92" s="268" t="n"/>
      <c r="K92" s="268" t="n"/>
      <c r="L92" s="268" t="n"/>
      <c r="M92" s="268" t="n"/>
      <c r="N92" s="268" t="n"/>
      <c r="O92" s="268" t="n"/>
      <c r="P92" s="268" t="n"/>
      <c r="Q92" s="268" t="n"/>
      <c r="R92" s="268" t="n"/>
      <c r="S92" s="268" t="n"/>
      <c r="T92" s="268" t="n"/>
      <c r="U92" s="268" t="n"/>
      <c r="V92" s="268" t="n"/>
      <c r="W92" s="319" t="n"/>
      <c r="X92" s="319" t="n"/>
      <c r="Y92" s="319" t="n"/>
      <c r="Z92" s="319" t="n"/>
      <c r="AA92" s="319" t="n"/>
      <c r="AB92" s="319" t="n"/>
      <c r="AC92" s="319" t="n"/>
    </row>
    <row r="93" ht="18" customHeight="1" s="1411">
      <c r="A93" s="268" t="n"/>
      <c r="B93" s="268" t="n"/>
      <c r="C93" s="268" t="n"/>
      <c r="D93" s="268" t="n"/>
      <c r="E93" s="268" t="n"/>
      <c r="F93" s="268" t="n"/>
      <c r="G93" s="268" t="n"/>
      <c r="H93" s="268" t="n"/>
      <c r="I93" s="268" t="n"/>
      <c r="J93" s="268" t="n"/>
      <c r="K93" s="268" t="n"/>
      <c r="L93" s="268" t="n"/>
      <c r="M93" s="268" t="n"/>
      <c r="N93" s="268" t="n"/>
      <c r="O93" s="268" t="n"/>
      <c r="P93" s="268" t="n"/>
      <c r="Q93" s="268" t="n"/>
      <c r="R93" s="268" t="n"/>
      <c r="S93" s="268" t="n"/>
      <c r="T93" s="268" t="n"/>
      <c r="U93" s="268" t="n"/>
      <c r="V93" s="268" t="n"/>
      <c r="W93" s="319" t="n"/>
      <c r="X93" s="319" t="n"/>
      <c r="Y93" s="319" t="n"/>
      <c r="Z93" s="319" t="n"/>
      <c r="AA93" s="319" t="n"/>
      <c r="AB93" s="319" t="n"/>
      <c r="AC93" s="319" t="n"/>
    </row>
    <row r="94" ht="18" customHeight="1" s="1411">
      <c r="A94" s="268" t="n"/>
      <c r="B94" s="268" t="n"/>
      <c r="C94" s="268" t="n"/>
      <c r="D94" s="268" t="n"/>
      <c r="E94" s="268" t="n"/>
      <c r="F94" s="268" t="n"/>
      <c r="G94" s="268" t="n"/>
      <c r="H94" s="268" t="n"/>
      <c r="I94" s="268" t="n"/>
      <c r="J94" s="268" t="n"/>
      <c r="K94" s="268" t="n"/>
      <c r="L94" s="268" t="n"/>
      <c r="M94" s="268" t="n"/>
      <c r="N94" s="268" t="n"/>
      <c r="O94" s="268" t="n"/>
      <c r="P94" s="268" t="n"/>
      <c r="Q94" s="268" t="n"/>
      <c r="R94" s="268" t="n"/>
      <c r="S94" s="268" t="n"/>
      <c r="T94" s="268" t="n"/>
      <c r="U94" s="268" t="n"/>
      <c r="V94" s="268" t="n"/>
      <c r="W94" s="319" t="n"/>
      <c r="X94" s="319" t="n"/>
      <c r="Y94" s="319" t="n"/>
      <c r="Z94" s="319" t="n"/>
      <c r="AA94" s="319" t="n"/>
      <c r="AB94" s="319" t="n"/>
      <c r="AC94" s="319" t="n"/>
    </row>
    <row r="95" ht="18" customHeight="1" s="1411">
      <c r="A95" s="268" t="n"/>
      <c r="B95" s="268" t="n"/>
      <c r="C95" s="268" t="n"/>
      <c r="D95" s="268" t="n"/>
      <c r="E95" s="268" t="n"/>
      <c r="F95" s="268" t="n"/>
      <c r="G95" s="268" t="n"/>
      <c r="H95" s="268" t="n"/>
      <c r="I95" s="268" t="n"/>
      <c r="J95" s="268" t="n"/>
      <c r="K95" s="268" t="n"/>
      <c r="L95" s="268" t="n"/>
      <c r="M95" s="268" t="n"/>
      <c r="N95" s="268" t="n"/>
      <c r="O95" s="268" t="n"/>
      <c r="P95" s="268" t="n"/>
      <c r="Q95" s="268" t="n"/>
      <c r="R95" s="268" t="n"/>
      <c r="S95" s="268" t="n"/>
      <c r="T95" s="268" t="n"/>
      <c r="U95" s="268" t="n"/>
      <c r="V95" s="268" t="n"/>
      <c r="W95" s="319" t="n"/>
      <c r="X95" s="319" t="n"/>
      <c r="Y95" s="319" t="n"/>
      <c r="Z95" s="319" t="n"/>
      <c r="AA95" s="319" t="n"/>
      <c r="AB95" s="319" t="n"/>
      <c r="AC95" s="319" t="n"/>
    </row>
    <row r="96" ht="18" customHeight="1" s="1411">
      <c r="A96" s="268" t="n"/>
      <c r="B96" s="268" t="n"/>
      <c r="C96" s="268" t="n"/>
      <c r="D96" s="268" t="n"/>
      <c r="E96" s="268" t="n"/>
      <c r="F96" s="268" t="n"/>
      <c r="G96" s="268" t="n"/>
      <c r="H96" s="268" t="n"/>
      <c r="I96" s="268" t="n"/>
      <c r="J96" s="268" t="n"/>
      <c r="K96" s="268" t="n"/>
      <c r="L96" s="268" t="n"/>
      <c r="M96" s="268" t="n"/>
      <c r="N96" s="268" t="n"/>
      <c r="O96" s="268" t="n"/>
      <c r="P96" s="268" t="n"/>
      <c r="Q96" s="268" t="n"/>
      <c r="R96" s="268" t="n"/>
      <c r="S96" s="268" t="n"/>
      <c r="T96" s="268" t="n"/>
      <c r="U96" s="268" t="n"/>
      <c r="V96" s="268" t="n"/>
      <c r="W96" s="319" t="n"/>
      <c r="X96" s="319" t="n"/>
      <c r="Y96" s="319" t="n"/>
      <c r="Z96" s="319" t="n"/>
      <c r="AA96" s="319" t="n"/>
      <c r="AB96" s="319" t="n"/>
      <c r="AC96" s="319" t="n"/>
    </row>
    <row r="97" ht="18" customHeight="1" s="1411">
      <c r="A97" s="268" t="n"/>
      <c r="B97" s="268" t="n"/>
      <c r="C97" s="268" t="n"/>
      <c r="D97" s="268" t="n"/>
      <c r="E97" s="268" t="n"/>
      <c r="F97" s="268" t="n"/>
      <c r="G97" s="268" t="n"/>
      <c r="H97" s="268" t="n"/>
      <c r="I97" s="268" t="n"/>
      <c r="J97" s="268" t="n"/>
      <c r="K97" s="268" t="n"/>
      <c r="L97" s="268" t="n"/>
      <c r="M97" s="268" t="n"/>
      <c r="N97" s="268" t="n"/>
      <c r="O97" s="268" t="n"/>
      <c r="P97" s="268" t="n"/>
      <c r="Q97" s="268" t="n"/>
      <c r="R97" s="268" t="n"/>
      <c r="S97" s="268" t="n"/>
      <c r="T97" s="268" t="n"/>
      <c r="U97" s="268" t="n"/>
      <c r="V97" s="268" t="n"/>
      <c r="W97" s="319" t="n"/>
      <c r="X97" s="319" t="n"/>
      <c r="Y97" s="319" t="n"/>
      <c r="Z97" s="319" t="n"/>
      <c r="AA97" s="319" t="n"/>
      <c r="AB97" s="319" t="n"/>
      <c r="AC97" s="319" t="n"/>
    </row>
    <row r="98" ht="18" customHeight="1" s="1411">
      <c r="A98" s="268" t="n"/>
      <c r="B98" s="268" t="n"/>
      <c r="C98" s="268" t="n"/>
      <c r="D98" s="268" t="n"/>
      <c r="E98" s="268" t="n"/>
      <c r="F98" s="268" t="n"/>
      <c r="G98" s="268" t="n"/>
      <c r="H98" s="268" t="n"/>
      <c r="I98" s="268" t="n"/>
      <c r="J98" s="268" t="n"/>
      <c r="K98" s="268" t="n"/>
      <c r="L98" s="268" t="n"/>
      <c r="M98" s="268" t="n"/>
      <c r="N98" s="268" t="n"/>
      <c r="O98" s="268" t="n"/>
      <c r="P98" s="268" t="n"/>
      <c r="Q98" s="268" t="n"/>
      <c r="R98" s="268" t="n"/>
      <c r="S98" s="268" t="n"/>
      <c r="T98" s="268" t="n"/>
      <c r="U98" s="268" t="n"/>
      <c r="V98" s="268" t="n"/>
      <c r="W98" s="319" t="n"/>
      <c r="X98" s="319" t="n"/>
      <c r="Y98" s="319" t="n"/>
      <c r="Z98" s="319" t="n"/>
      <c r="AA98" s="319" t="n"/>
      <c r="AB98" s="319" t="n"/>
      <c r="AC98" s="319" t="n"/>
    </row>
    <row r="99" ht="18" customHeight="1" s="1411">
      <c r="A99" s="268" t="n"/>
      <c r="B99" s="268" t="n"/>
      <c r="C99" s="268" t="n"/>
      <c r="D99" s="268" t="n"/>
      <c r="E99" s="268" t="n"/>
      <c r="F99" s="268" t="n"/>
      <c r="G99" s="268" t="n"/>
      <c r="H99" s="268" t="n"/>
      <c r="I99" s="268" t="n"/>
      <c r="J99" s="268" t="n"/>
      <c r="K99" s="268" t="n"/>
      <c r="L99" s="268" t="n"/>
      <c r="M99" s="268" t="n"/>
      <c r="N99" s="268" t="n"/>
      <c r="O99" s="268" t="n"/>
      <c r="P99" s="268" t="n"/>
      <c r="Q99" s="268" t="n"/>
      <c r="R99" s="268" t="n"/>
      <c r="S99" s="268" t="n"/>
      <c r="T99" s="268" t="n"/>
      <c r="U99" s="268" t="n"/>
      <c r="V99" s="268" t="n"/>
      <c r="W99" s="319" t="n"/>
      <c r="X99" s="319" t="n"/>
      <c r="Y99" s="319" t="n"/>
      <c r="Z99" s="319" t="n"/>
      <c r="AA99" s="319" t="n"/>
      <c r="AB99" s="319" t="n"/>
      <c r="AC99" s="319" t="n"/>
    </row>
    <row r="100" ht="18" customHeight="1" s="1411">
      <c r="A100" s="268" t="n"/>
      <c r="B100" s="268" t="n"/>
      <c r="C100" s="268" t="n"/>
      <c r="D100" s="268" t="n"/>
      <c r="E100" s="268" t="n"/>
      <c r="F100" s="268" t="n"/>
      <c r="G100" s="268" t="n"/>
      <c r="H100" s="268" t="n"/>
      <c r="I100" s="268" t="n"/>
      <c r="J100" s="268" t="n"/>
      <c r="K100" s="268" t="n"/>
      <c r="L100" s="268" t="n"/>
      <c r="M100" s="268" t="n"/>
      <c r="N100" s="268" t="n"/>
      <c r="O100" s="268" t="n"/>
      <c r="P100" s="268" t="n"/>
      <c r="Q100" s="268" t="n"/>
      <c r="R100" s="268" t="n"/>
      <c r="S100" s="268" t="n"/>
      <c r="T100" s="268" t="n"/>
      <c r="U100" s="268" t="n"/>
      <c r="V100" s="268" t="n"/>
      <c r="W100" s="319" t="n"/>
      <c r="X100" s="319" t="n"/>
      <c r="Y100" s="319" t="n"/>
      <c r="Z100" s="319" t="n"/>
      <c r="AA100" s="319" t="n"/>
      <c r="AB100" s="319" t="n"/>
      <c r="AC100" s="319" t="n"/>
    </row>
    <row r="101" ht="18" customHeight="1" s="1411">
      <c r="A101" s="268" t="n"/>
      <c r="B101" s="268" t="n"/>
      <c r="C101" s="268" t="n"/>
      <c r="D101" s="268" t="n"/>
      <c r="E101" s="268" t="n"/>
      <c r="F101" s="268" t="n"/>
      <c r="G101" s="268" t="n"/>
      <c r="H101" s="268" t="n"/>
      <c r="I101" s="268" t="n"/>
      <c r="J101" s="268" t="n"/>
      <c r="K101" s="268" t="n"/>
      <c r="L101" s="268" t="n"/>
      <c r="M101" s="268" t="n"/>
      <c r="N101" s="268" t="n"/>
      <c r="O101" s="268" t="n"/>
      <c r="P101" s="268" t="n"/>
      <c r="Q101" s="268" t="n"/>
      <c r="R101" s="268" t="n"/>
      <c r="S101" s="268" t="n"/>
      <c r="T101" s="268" t="n"/>
      <c r="U101" s="268" t="n"/>
      <c r="V101" s="268" t="n"/>
      <c r="W101" s="319" t="n"/>
      <c r="X101" s="319" t="n"/>
      <c r="Y101" s="319" t="n"/>
      <c r="Z101" s="319" t="n"/>
      <c r="AA101" s="319" t="n"/>
      <c r="AB101" s="319" t="n"/>
      <c r="AC101" s="319" t="n"/>
    </row>
    <row r="102" ht="18" customHeight="1" s="1411">
      <c r="A102" s="268" t="n"/>
      <c r="B102" s="268" t="n"/>
      <c r="C102" s="268" t="n"/>
      <c r="D102" s="268" t="n"/>
      <c r="E102" s="268" t="n"/>
      <c r="F102" s="268" t="n"/>
      <c r="G102" s="268" t="n"/>
      <c r="H102" s="268" t="n"/>
      <c r="I102" s="268" t="n"/>
      <c r="J102" s="268" t="n"/>
      <c r="K102" s="268" t="n"/>
      <c r="L102" s="268" t="n"/>
      <c r="M102" s="268" t="n"/>
      <c r="N102" s="268" t="n"/>
      <c r="O102" s="268" t="n"/>
      <c r="P102" s="268" t="n"/>
      <c r="Q102" s="268" t="n"/>
      <c r="R102" s="268" t="n"/>
      <c r="S102" s="268" t="n"/>
      <c r="T102" s="268" t="n"/>
      <c r="U102" s="268" t="n"/>
      <c r="V102" s="268" t="n"/>
      <c r="W102" s="319" t="n"/>
      <c r="X102" s="319" t="n"/>
      <c r="Y102" s="319" t="n"/>
      <c r="Z102" s="319" t="n"/>
      <c r="AA102" s="319" t="n"/>
      <c r="AB102" s="319" t="n"/>
      <c r="AC102" s="319" t="n"/>
    </row>
    <row r="103" ht="18" customHeight="1" s="1411">
      <c r="A103" s="268" t="n"/>
      <c r="B103" s="268" t="n"/>
      <c r="C103" s="268" t="n"/>
      <c r="D103" s="268" t="n"/>
      <c r="E103" s="268" t="n"/>
      <c r="F103" s="268" t="n"/>
      <c r="G103" s="268" t="n"/>
      <c r="H103" s="268" t="n"/>
      <c r="I103" s="268" t="n"/>
      <c r="J103" s="268" t="n"/>
      <c r="K103" s="268" t="n"/>
      <c r="L103" s="268" t="n"/>
      <c r="M103" s="268" t="n"/>
      <c r="N103" s="268" t="n"/>
      <c r="O103" s="268" t="n"/>
      <c r="P103" s="268" t="n"/>
      <c r="Q103" s="268" t="n"/>
      <c r="R103" s="268" t="n"/>
      <c r="S103" s="268" t="n"/>
      <c r="T103" s="268" t="n"/>
      <c r="U103" s="268" t="n"/>
      <c r="V103" s="268" t="n"/>
      <c r="W103" s="319" t="n"/>
      <c r="X103" s="319" t="n"/>
      <c r="Y103" s="319" t="n"/>
      <c r="Z103" s="319" t="n"/>
      <c r="AA103" s="319" t="n"/>
      <c r="AB103" s="319" t="n"/>
      <c r="AC103" s="319" t="n"/>
    </row>
    <row r="104" ht="18" customHeight="1" s="1411">
      <c r="A104" s="268" t="n"/>
      <c r="B104" s="268" t="n"/>
      <c r="C104" s="268" t="n"/>
      <c r="D104" s="268" t="n"/>
      <c r="E104" s="268" t="n"/>
      <c r="F104" s="268" t="n"/>
      <c r="G104" s="268" t="n"/>
      <c r="H104" s="268" t="n"/>
      <c r="I104" s="268" t="n"/>
      <c r="J104" s="268" t="n"/>
      <c r="K104" s="268" t="n"/>
      <c r="L104" s="268" t="n"/>
      <c r="M104" s="268" t="n"/>
      <c r="N104" s="268" t="n"/>
      <c r="O104" s="268" t="n"/>
      <c r="P104" s="268" t="n"/>
      <c r="Q104" s="268" t="n"/>
      <c r="R104" s="268" t="n"/>
      <c r="S104" s="268" t="n"/>
      <c r="T104" s="319" t="n"/>
      <c r="U104" s="319" t="n"/>
      <c r="V104" s="319" t="n"/>
      <c r="W104" s="319" t="n"/>
      <c r="X104" s="319" t="n"/>
      <c r="Y104" s="319" t="n"/>
      <c r="Z104" s="319" t="n"/>
      <c r="AA104" s="319" t="n"/>
      <c r="AB104" s="319" t="n"/>
      <c r="AC104" s="319" t="n"/>
    </row>
    <row r="105" ht="18" customHeight="1" s="1411">
      <c r="A105" s="268" t="n"/>
      <c r="B105" s="268" t="n"/>
      <c r="C105" s="268" t="n"/>
      <c r="D105" s="268" t="n"/>
      <c r="E105" s="268" t="n"/>
      <c r="F105" s="268" t="n"/>
      <c r="G105" s="268" t="n"/>
      <c r="H105" s="268" t="n"/>
      <c r="I105" s="268" t="n"/>
      <c r="J105" s="268" t="n"/>
      <c r="K105" s="268" t="n"/>
      <c r="L105" s="268" t="n"/>
      <c r="M105" s="268" t="n"/>
      <c r="N105" s="268" t="n"/>
      <c r="O105" s="268" t="n"/>
      <c r="P105" s="268" t="n"/>
      <c r="Q105" s="268" t="n"/>
      <c r="R105" s="268" t="n"/>
      <c r="S105" s="268" t="n"/>
      <c r="T105" s="319" t="n"/>
      <c r="U105" s="319" t="n"/>
      <c r="V105" s="319" t="n"/>
      <c r="W105" s="319" t="n"/>
      <c r="X105" s="319" t="n"/>
      <c r="Y105" s="319" t="n"/>
      <c r="Z105" s="319" t="n"/>
      <c r="AA105" s="319" t="n"/>
      <c r="AB105" s="319" t="n"/>
      <c r="AC105" s="319" t="n"/>
    </row>
    <row r="106" ht="18" customHeight="1" s="1411">
      <c r="A106" s="268" t="n"/>
      <c r="B106" s="268" t="n"/>
      <c r="C106" s="268" t="n"/>
      <c r="D106" s="268" t="n"/>
      <c r="E106" s="268" t="n"/>
      <c r="F106" s="268" t="n"/>
      <c r="G106" s="268" t="n"/>
      <c r="H106" s="268" t="n"/>
      <c r="I106" s="268" t="n"/>
      <c r="J106" s="268" t="n"/>
      <c r="K106" s="268" t="n"/>
      <c r="L106" s="268" t="n"/>
      <c r="M106" s="268" t="n"/>
      <c r="N106" s="268" t="n"/>
      <c r="O106" s="268" t="n"/>
      <c r="P106" s="268" t="n"/>
      <c r="Q106" s="268" t="n"/>
      <c r="R106" s="268" t="n"/>
      <c r="S106" s="268" t="n"/>
      <c r="T106" s="319" t="n"/>
      <c r="U106" s="319" t="n"/>
      <c r="V106" s="319" t="n"/>
      <c r="W106" s="319" t="n"/>
      <c r="X106" s="319" t="n"/>
      <c r="Y106" s="319" t="n"/>
      <c r="Z106" s="319" t="n"/>
      <c r="AA106" s="319" t="n"/>
      <c r="AB106" s="319" t="n"/>
      <c r="AC106" s="319" t="n"/>
    </row>
    <row r="107" ht="18" customHeight="1" s="1411">
      <c r="A107" s="268" t="n"/>
      <c r="B107" s="268" t="n"/>
      <c r="C107" s="268" t="n"/>
      <c r="D107" s="268" t="n"/>
      <c r="E107" s="268" t="n"/>
      <c r="F107" s="268" t="n"/>
      <c r="G107" s="268" t="n"/>
      <c r="H107" s="268" t="n"/>
      <c r="I107" s="268" t="n"/>
      <c r="J107" s="268" t="n"/>
      <c r="K107" s="268" t="n"/>
      <c r="L107" s="268" t="n"/>
      <c r="M107" s="268" t="n"/>
      <c r="N107" s="268" t="n"/>
      <c r="O107" s="268" t="n"/>
      <c r="P107" s="268" t="n"/>
      <c r="Q107" s="268" t="n"/>
      <c r="R107" s="268" t="n"/>
      <c r="S107" s="268" t="n"/>
      <c r="T107" s="319" t="n"/>
      <c r="U107" s="319" t="n"/>
      <c r="V107" s="319" t="n"/>
      <c r="W107" s="319" t="n"/>
      <c r="X107" s="319" t="n"/>
      <c r="Y107" s="319" t="n"/>
      <c r="Z107" s="319" t="n"/>
      <c r="AA107" s="319" t="n"/>
      <c r="AB107" s="319" t="n"/>
      <c r="AC107" s="319" t="n"/>
    </row>
    <row r="108" ht="18" customHeight="1" s="1411">
      <c r="A108" s="268" t="n"/>
      <c r="B108" s="268" t="n"/>
      <c r="C108" s="268" t="n"/>
      <c r="D108" s="268" t="n"/>
      <c r="E108" s="268" t="n"/>
      <c r="F108" s="268" t="n"/>
      <c r="G108" s="268" t="n"/>
      <c r="H108" s="268" t="n"/>
      <c r="I108" s="268" t="n"/>
      <c r="J108" s="268" t="n"/>
      <c r="K108" s="268" t="n"/>
      <c r="L108" s="268" t="n"/>
      <c r="M108" s="268" t="n"/>
      <c r="N108" s="268" t="n"/>
      <c r="O108" s="268" t="n"/>
      <c r="P108" s="268" t="n"/>
      <c r="Q108" s="268" t="n"/>
      <c r="R108" s="268" t="n"/>
      <c r="S108" s="268" t="n"/>
      <c r="T108" s="319" t="n"/>
      <c r="U108" s="319" t="n"/>
      <c r="V108" s="319" t="n"/>
      <c r="W108" s="319" t="n"/>
      <c r="X108" s="319" t="n"/>
      <c r="Y108" s="319" t="n"/>
      <c r="Z108" s="319" t="n"/>
      <c r="AA108" s="319" t="n"/>
      <c r="AB108" s="319" t="n"/>
      <c r="AC108" s="319" t="n"/>
    </row>
    <row r="109" ht="18" customHeight="1" s="1411">
      <c r="A109" s="268" t="n"/>
      <c r="B109" s="268" t="n"/>
      <c r="C109" s="268" t="n"/>
      <c r="D109" s="268" t="n"/>
      <c r="E109" s="268" t="n"/>
      <c r="F109" s="268" t="n"/>
      <c r="G109" s="268" t="n"/>
      <c r="H109" s="268" t="n"/>
      <c r="I109" s="268" t="n"/>
      <c r="J109" s="268" t="n"/>
      <c r="K109" s="268" t="n"/>
      <c r="L109" s="268" t="n"/>
      <c r="M109" s="268" t="n"/>
      <c r="N109" s="268" t="n"/>
      <c r="O109" s="268" t="n"/>
      <c r="P109" s="268" t="n"/>
      <c r="Q109" s="268" t="n"/>
      <c r="R109" s="268" t="n"/>
      <c r="S109" s="268" t="n"/>
      <c r="T109" s="319" t="n"/>
      <c r="U109" s="319" t="n"/>
      <c r="V109" s="319" t="n"/>
      <c r="W109" s="319" t="n"/>
      <c r="X109" s="319" t="n"/>
      <c r="Y109" s="319" t="n"/>
      <c r="Z109" s="319" t="n"/>
      <c r="AA109" s="319" t="n"/>
      <c r="AB109" s="319" t="n"/>
      <c r="AC109" s="319" t="n"/>
    </row>
    <row r="110" ht="18" customHeight="1" s="1411">
      <c r="A110" s="268" t="n"/>
      <c r="B110" s="268" t="n"/>
      <c r="C110" s="268" t="n"/>
      <c r="D110" s="268" t="n"/>
      <c r="E110" s="268" t="n"/>
      <c r="F110" s="268" t="n"/>
      <c r="G110" s="268" t="n"/>
      <c r="H110" s="268" t="n"/>
      <c r="I110" s="268" t="n"/>
      <c r="J110" s="268" t="n"/>
      <c r="K110" s="268" t="n"/>
      <c r="L110" s="268" t="n"/>
      <c r="M110" s="268" t="n"/>
      <c r="N110" s="268" t="n"/>
      <c r="O110" s="268" t="n"/>
      <c r="P110" s="268" t="n"/>
      <c r="Q110" s="268" t="n"/>
      <c r="R110" s="268" t="n"/>
      <c r="S110" s="268" t="n"/>
      <c r="T110" s="319" t="n"/>
      <c r="U110" s="319" t="n"/>
      <c r="V110" s="319" t="n"/>
      <c r="W110" s="319" t="n"/>
      <c r="X110" s="319" t="n"/>
      <c r="Y110" s="319" t="n"/>
      <c r="Z110" s="319" t="n"/>
      <c r="AA110" s="319" t="n"/>
      <c r="AB110" s="319" t="n"/>
      <c r="AC110" s="319" t="n"/>
    </row>
    <row r="111" ht="18" customHeight="1" s="1411">
      <c r="A111" s="268" t="n"/>
      <c r="B111" s="268" t="n"/>
      <c r="C111" s="268" t="n"/>
      <c r="D111" s="268" t="n"/>
      <c r="E111" s="268" t="n"/>
      <c r="F111" s="268" t="n"/>
      <c r="G111" s="268" t="n"/>
      <c r="H111" s="268" t="n"/>
      <c r="I111" s="268" t="n"/>
      <c r="J111" s="268" t="n"/>
      <c r="K111" s="268" t="n"/>
      <c r="L111" s="268" t="n"/>
      <c r="M111" s="268" t="n"/>
      <c r="N111" s="268" t="n"/>
      <c r="O111" s="268" t="n"/>
      <c r="P111" s="268" t="n"/>
      <c r="Q111" s="268" t="n"/>
      <c r="R111" s="268" t="n"/>
      <c r="S111" s="268" t="n"/>
      <c r="T111" s="319" t="n"/>
      <c r="U111" s="319" t="n"/>
      <c r="V111" s="319" t="n"/>
      <c r="W111" s="319" t="n"/>
      <c r="X111" s="319" t="n"/>
      <c r="Y111" s="319" t="n"/>
      <c r="Z111" s="319" t="n"/>
      <c r="AA111" s="319" t="n"/>
      <c r="AB111" s="319" t="n"/>
      <c r="AC111" s="319" t="n"/>
    </row>
    <row r="112" ht="18" customHeight="1" s="1411">
      <c r="A112" s="268" t="n"/>
      <c r="B112" s="268" t="n"/>
      <c r="C112" s="268" t="n"/>
      <c r="D112" s="268" t="n"/>
      <c r="E112" s="268" t="n"/>
      <c r="F112" s="268" t="n"/>
      <c r="G112" s="268" t="n"/>
      <c r="H112" s="268" t="n"/>
      <c r="I112" s="268" t="n"/>
      <c r="J112" s="268" t="n"/>
      <c r="K112" s="268" t="n"/>
      <c r="L112" s="268" t="n"/>
      <c r="M112" s="268" t="n"/>
      <c r="N112" s="268" t="n"/>
      <c r="O112" s="268" t="n"/>
      <c r="P112" s="268" t="n"/>
      <c r="Q112" s="268" t="n"/>
      <c r="R112" s="268" t="n"/>
      <c r="S112" s="268" t="n"/>
      <c r="T112" s="319" t="n"/>
      <c r="U112" s="319" t="n"/>
      <c r="V112" s="319" t="n"/>
      <c r="W112" s="319" t="n"/>
      <c r="X112" s="319" t="n"/>
      <c r="Y112" s="319" t="n"/>
      <c r="Z112" s="319" t="n"/>
      <c r="AA112" s="319" t="n"/>
      <c r="AB112" s="319" t="n"/>
      <c r="AC112" s="319" t="n"/>
    </row>
    <row r="113" ht="18" customHeight="1" s="1411">
      <c r="A113" s="268" t="n"/>
      <c r="B113" s="268" t="n"/>
      <c r="C113" s="268" t="n"/>
      <c r="D113" s="268" t="n"/>
      <c r="E113" s="268" t="n"/>
      <c r="F113" s="268" t="n"/>
      <c r="G113" s="268" t="n"/>
      <c r="H113" s="268" t="n"/>
      <c r="I113" s="268" t="n"/>
      <c r="J113" s="268" t="n"/>
      <c r="K113" s="268" t="n"/>
      <c r="L113" s="268" t="n"/>
      <c r="M113" s="268" t="n"/>
      <c r="N113" s="268" t="n"/>
      <c r="O113" s="268" t="n"/>
      <c r="P113" s="268" t="n"/>
      <c r="Q113" s="268" t="n"/>
      <c r="R113" s="268" t="n"/>
      <c r="S113" s="268" t="n"/>
      <c r="T113" s="319" t="n"/>
      <c r="U113" s="319" t="n"/>
      <c r="V113" s="319" t="n"/>
      <c r="W113" s="319" t="n"/>
      <c r="X113" s="319" t="n"/>
      <c r="Y113" s="319" t="n"/>
      <c r="Z113" s="319" t="n"/>
      <c r="AA113" s="319" t="n"/>
      <c r="AB113" s="319" t="n"/>
      <c r="AC113" s="319" t="n"/>
    </row>
    <row r="114" ht="18" customHeight="1" s="1411">
      <c r="A114" s="268" t="n"/>
      <c r="B114" s="268" t="n"/>
      <c r="C114" s="268" t="n"/>
      <c r="D114" s="268" t="n"/>
      <c r="E114" s="268" t="n"/>
      <c r="F114" s="268" t="n"/>
      <c r="G114" s="268" t="n"/>
      <c r="H114" s="268" t="n"/>
      <c r="I114" s="268" t="n"/>
      <c r="J114" s="268" t="n"/>
      <c r="K114" s="268" t="n"/>
      <c r="L114" s="268" t="n"/>
      <c r="M114" s="268" t="n"/>
      <c r="N114" s="268" t="n"/>
      <c r="O114" s="268" t="n"/>
      <c r="P114" s="268" t="n"/>
      <c r="Q114" s="268" t="n"/>
      <c r="R114" s="268" t="n"/>
      <c r="S114" s="268" t="n"/>
      <c r="T114" s="319" t="n"/>
      <c r="U114" s="319" t="n"/>
      <c r="V114" s="319" t="n"/>
      <c r="W114" s="319" t="n"/>
      <c r="X114" s="319" t="n"/>
      <c r="Y114" s="319" t="n"/>
      <c r="Z114" s="319" t="n"/>
      <c r="AA114" s="319" t="n"/>
      <c r="AB114" s="319" t="n"/>
      <c r="AC114" s="319" t="n"/>
    </row>
    <row r="115" ht="18" customHeight="1" s="1411">
      <c r="A115" s="268" t="n"/>
      <c r="B115" s="268" t="n"/>
      <c r="C115" s="268" t="n"/>
      <c r="D115" s="268" t="n"/>
      <c r="E115" s="268" t="n"/>
      <c r="F115" s="268" t="n"/>
      <c r="G115" s="268" t="n"/>
      <c r="H115" s="268" t="n"/>
      <c r="I115" s="268" t="n"/>
      <c r="J115" s="268" t="n"/>
      <c r="K115" s="268" t="n"/>
      <c r="L115" s="268" t="n"/>
      <c r="M115" s="268" t="n"/>
      <c r="N115" s="268" t="n"/>
      <c r="O115" s="268" t="n"/>
      <c r="P115" s="268" t="n"/>
      <c r="Q115" s="268" t="n"/>
      <c r="R115" s="268" t="n"/>
      <c r="S115" s="268" t="n"/>
      <c r="T115" s="319" t="n"/>
      <c r="U115" s="319" t="n"/>
      <c r="V115" s="319" t="n"/>
      <c r="W115" s="319" t="n"/>
      <c r="X115" s="319" t="n"/>
      <c r="Y115" s="319" t="n"/>
      <c r="Z115" s="319" t="n"/>
      <c r="AA115" s="319" t="n"/>
      <c r="AB115" s="319" t="n"/>
      <c r="AC115" s="319" t="n"/>
    </row>
    <row r="116" ht="18" customHeight="1" s="1411">
      <c r="A116" s="268" t="n"/>
      <c r="B116" s="268" t="n"/>
      <c r="C116" s="268" t="n"/>
      <c r="D116" s="268" t="n"/>
      <c r="E116" s="268" t="n"/>
      <c r="F116" s="268" t="n"/>
      <c r="G116" s="268" t="n"/>
      <c r="H116" s="268" t="n"/>
      <c r="I116" s="268" t="n"/>
      <c r="J116" s="268" t="n"/>
      <c r="K116" s="268" t="n"/>
      <c r="L116" s="268" t="n"/>
      <c r="M116" s="268" t="n"/>
      <c r="N116" s="268" t="n"/>
      <c r="O116" s="268" t="n"/>
      <c r="P116" s="268" t="n"/>
      <c r="Q116" s="268" t="n"/>
      <c r="R116" s="268" t="n"/>
      <c r="S116" s="268" t="n"/>
      <c r="T116" s="319" t="n"/>
      <c r="U116" s="319" t="n"/>
      <c r="V116" s="319" t="n"/>
      <c r="W116" s="319" t="n"/>
      <c r="X116" s="319" t="n"/>
      <c r="Y116" s="319" t="n"/>
      <c r="Z116" s="319" t="n"/>
      <c r="AA116" s="319" t="n"/>
      <c r="AB116" s="319" t="n"/>
      <c r="AC116" s="319" t="n"/>
    </row>
    <row r="117" ht="18" customHeight="1" s="1411">
      <c r="A117" s="268" t="n"/>
      <c r="B117" s="268" t="n"/>
      <c r="C117" s="268" t="n"/>
      <c r="D117" s="268" t="n"/>
      <c r="E117" s="268" t="n"/>
      <c r="F117" s="268" t="n"/>
      <c r="G117" s="268" t="n"/>
      <c r="H117" s="268" t="n"/>
      <c r="I117" s="268" t="n"/>
      <c r="J117" s="268" t="n"/>
      <c r="K117" s="268" t="n"/>
      <c r="L117" s="268" t="n"/>
      <c r="M117" s="268" t="n"/>
      <c r="N117" s="268" t="n"/>
      <c r="O117" s="268" t="n"/>
      <c r="P117" s="268" t="n"/>
      <c r="Q117" s="268" t="n"/>
      <c r="R117" s="268" t="n"/>
      <c r="S117" s="268" t="n"/>
      <c r="T117" s="319" t="n"/>
      <c r="U117" s="319" t="n"/>
      <c r="V117" s="319" t="n"/>
      <c r="W117" s="319" t="n"/>
      <c r="X117" s="319" t="n"/>
      <c r="Y117" s="319" t="n"/>
      <c r="Z117" s="319" t="n"/>
      <c r="AA117" s="319" t="n"/>
      <c r="AB117" s="319" t="n"/>
      <c r="AC117" s="319" t="n"/>
    </row>
    <row r="118" ht="18" customHeight="1" s="1411">
      <c r="A118" s="268" t="n"/>
      <c r="B118" s="268" t="n"/>
      <c r="C118" s="268" t="n"/>
      <c r="D118" s="268" t="n"/>
      <c r="E118" s="268" t="n"/>
      <c r="F118" s="268" t="n"/>
      <c r="G118" s="268" t="n"/>
      <c r="H118" s="268" t="n"/>
      <c r="I118" s="268" t="n"/>
      <c r="J118" s="268" t="n"/>
      <c r="K118" s="268" t="n"/>
      <c r="L118" s="268" t="n"/>
      <c r="M118" s="268" t="n"/>
      <c r="N118" s="268" t="n"/>
      <c r="O118" s="268" t="n"/>
      <c r="P118" s="268" t="n"/>
      <c r="Q118" s="268" t="n"/>
      <c r="R118" s="268" t="n"/>
      <c r="S118" s="268" t="n"/>
      <c r="T118" s="319" t="n"/>
      <c r="U118" s="319" t="n"/>
      <c r="V118" s="319" t="n"/>
      <c r="W118" s="319" t="n"/>
      <c r="X118" s="319" t="n"/>
      <c r="Y118" s="319" t="n"/>
      <c r="Z118" s="319" t="n"/>
      <c r="AA118" s="319" t="n"/>
      <c r="AB118" s="319" t="n"/>
      <c r="AC118" s="319" t="n"/>
    </row>
    <row r="119" ht="18" customHeight="1" s="1411">
      <c r="A119" s="268" t="n"/>
      <c r="B119" s="268" t="n"/>
      <c r="C119" s="268" t="n"/>
      <c r="D119" s="268" t="n"/>
      <c r="E119" s="268" t="n"/>
      <c r="F119" s="268" t="n"/>
      <c r="G119" s="268" t="n"/>
      <c r="H119" s="268" t="n"/>
      <c r="I119" s="268" t="n"/>
      <c r="J119" s="268" t="n"/>
      <c r="K119" s="268" t="n"/>
      <c r="L119" s="268" t="n"/>
      <c r="M119" s="268" t="n"/>
      <c r="N119" s="268" t="n"/>
      <c r="O119" s="268" t="n"/>
      <c r="P119" s="268" t="n"/>
      <c r="Q119" s="268" t="n"/>
      <c r="R119" s="268" t="n"/>
      <c r="S119" s="268" t="n"/>
      <c r="T119" s="319" t="n"/>
      <c r="U119" s="319" t="n"/>
      <c r="V119" s="319" t="n"/>
      <c r="W119" s="319" t="n"/>
      <c r="X119" s="319" t="n"/>
      <c r="Y119" s="319" t="n"/>
      <c r="Z119" s="319" t="n"/>
      <c r="AA119" s="319" t="n"/>
      <c r="AB119" s="319" t="n"/>
      <c r="AC119" s="319" t="n"/>
    </row>
    <row r="120" ht="18" customHeight="1" s="1411">
      <c r="A120" s="268" t="n"/>
      <c r="B120" s="268" t="n"/>
      <c r="C120" s="268" t="n"/>
      <c r="D120" s="268" t="n"/>
      <c r="E120" s="268" t="n"/>
      <c r="F120" s="268" t="n"/>
      <c r="G120" s="268" t="n"/>
      <c r="H120" s="268" t="n"/>
      <c r="I120" s="268" t="n"/>
      <c r="J120" s="268" t="n"/>
      <c r="K120" s="268" t="n"/>
      <c r="L120" s="268" t="n"/>
      <c r="M120" s="268" t="n"/>
      <c r="N120" s="268" t="n"/>
      <c r="O120" s="268" t="n"/>
      <c r="P120" s="268" t="n"/>
      <c r="Q120" s="268" t="n"/>
      <c r="R120" s="268" t="n"/>
      <c r="S120" s="268" t="n"/>
      <c r="T120" s="319" t="n"/>
      <c r="U120" s="319" t="n"/>
      <c r="V120" s="319" t="n"/>
      <c r="W120" s="319" t="n"/>
      <c r="X120" s="319" t="n"/>
      <c r="Y120" s="319" t="n"/>
      <c r="Z120" s="319" t="n"/>
      <c r="AA120" s="319" t="n"/>
      <c r="AB120" s="319" t="n"/>
      <c r="AC120" s="319" t="n"/>
    </row>
    <row r="121" ht="18" customHeight="1" s="1411">
      <c r="A121" s="268" t="n"/>
      <c r="B121" s="268" t="n"/>
      <c r="C121" s="268" t="n"/>
      <c r="D121" s="268" t="n"/>
      <c r="E121" s="268" t="n"/>
      <c r="F121" s="268" t="n"/>
      <c r="G121" s="268" t="n"/>
      <c r="H121" s="268" t="n"/>
      <c r="I121" s="268" t="n"/>
      <c r="J121" s="268" t="n"/>
      <c r="K121" s="268" t="n"/>
      <c r="L121" s="268" t="n"/>
      <c r="M121" s="268" t="n"/>
      <c r="N121" s="268" t="n"/>
      <c r="O121" s="268" t="n"/>
      <c r="P121" s="268" t="n"/>
      <c r="Q121" s="268" t="n"/>
      <c r="R121" s="268" t="n"/>
      <c r="S121" s="268" t="n"/>
      <c r="T121" s="319" t="n"/>
      <c r="U121" s="319" t="n"/>
      <c r="V121" s="319" t="n"/>
      <c r="W121" s="319" t="n"/>
      <c r="X121" s="319" t="n"/>
      <c r="Y121" s="319" t="n"/>
      <c r="Z121" s="319" t="n"/>
      <c r="AA121" s="319" t="n"/>
      <c r="AB121" s="319" t="n"/>
      <c r="AC121" s="319" t="n"/>
    </row>
    <row r="122" ht="18" customHeight="1" s="1411">
      <c r="A122" s="268" t="n"/>
      <c r="B122" s="268" t="n"/>
      <c r="C122" s="268" t="n"/>
      <c r="D122" s="268" t="n"/>
      <c r="E122" s="268" t="n"/>
      <c r="F122" s="268" t="n"/>
      <c r="G122" s="268" t="n"/>
      <c r="H122" s="268" t="n"/>
      <c r="I122" s="268" t="n"/>
      <c r="J122" s="268" t="n"/>
      <c r="K122" s="268" t="n"/>
      <c r="L122" s="268" t="n"/>
      <c r="M122" s="268" t="n"/>
      <c r="N122" s="268" t="n"/>
      <c r="O122" s="268" t="n"/>
      <c r="P122" s="268" t="n"/>
      <c r="Q122" s="268" t="n"/>
      <c r="R122" s="268" t="n"/>
      <c r="S122" s="268" t="n"/>
      <c r="T122" s="319" t="n"/>
      <c r="U122" s="319" t="n"/>
      <c r="V122" s="319" t="n"/>
      <c r="W122" s="319" t="n"/>
      <c r="X122" s="319" t="n"/>
      <c r="Y122" s="319" t="n"/>
      <c r="Z122" s="319" t="n"/>
      <c r="AA122" s="319" t="n"/>
      <c r="AB122" s="319" t="n"/>
      <c r="AC122" s="319" t="n"/>
    </row>
    <row r="123" ht="18" customHeight="1" s="1411">
      <c r="A123" s="268" t="n"/>
      <c r="B123" s="268" t="n"/>
      <c r="C123" s="268" t="n"/>
      <c r="D123" s="268" t="n"/>
      <c r="E123" s="268" t="n"/>
      <c r="F123" s="268" t="n"/>
      <c r="G123" s="268" t="n"/>
      <c r="H123" s="268" t="n"/>
      <c r="I123" s="268" t="n"/>
      <c r="J123" s="268" t="n"/>
      <c r="K123" s="268" t="n"/>
      <c r="L123" s="268" t="n"/>
      <c r="M123" s="268" t="n"/>
      <c r="N123" s="268" t="n"/>
      <c r="O123" s="268" t="n"/>
      <c r="P123" s="268" t="n"/>
      <c r="Q123" s="268" t="n"/>
      <c r="R123" s="268" t="n"/>
      <c r="S123" s="268"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8" customHeight="1" s="1411">
      <c r="A221" s="319" t="n"/>
      <c r="B221" s="319" t="n"/>
      <c r="C221" s="319" t="n"/>
      <c r="D221" s="319" t="n"/>
      <c r="E221" s="319" t="n"/>
      <c r="F221" s="319" t="n"/>
      <c r="G221" s="319" t="n"/>
      <c r="H221" s="319" t="n"/>
      <c r="I221" s="319" t="n"/>
      <c r="J221" s="319" t="n"/>
      <c r="K221" s="319" t="n"/>
      <c r="L221" s="319" t="n"/>
      <c r="M221" s="319" t="n"/>
      <c r="N221" s="319" t="n"/>
      <c r="O221" s="319" t="n"/>
      <c r="P221" s="319" t="n"/>
      <c r="Q221" s="319" t="n"/>
      <c r="R221" s="319" t="n"/>
      <c r="S221" s="319" t="n"/>
      <c r="T221" s="319" t="n"/>
      <c r="U221" s="319" t="n"/>
      <c r="V221" s="319" t="n"/>
      <c r="W221" s="319" t="n"/>
      <c r="X221" s="319" t="n"/>
      <c r="Y221" s="319" t="n"/>
      <c r="Z221" s="319" t="n"/>
      <c r="AA221" s="319" t="n"/>
      <c r="AB221" s="319" t="n"/>
      <c r="AC221" s="319" t="n"/>
    </row>
    <row r="222" ht="18" customHeight="1" s="1411">
      <c r="A222" s="319" t="n"/>
      <c r="B222" s="319" t="n"/>
      <c r="C222" s="319" t="n"/>
      <c r="D222" s="319" t="n"/>
      <c r="E222" s="319" t="n"/>
      <c r="F222" s="319" t="n"/>
      <c r="G222" s="319" t="n"/>
      <c r="H222" s="319" t="n"/>
      <c r="I222" s="319" t="n"/>
      <c r="J222" s="319" t="n"/>
      <c r="K222" s="319" t="n"/>
      <c r="L222" s="319" t="n"/>
      <c r="M222" s="319" t="n"/>
      <c r="N222" s="319" t="n"/>
      <c r="O222" s="319" t="n"/>
      <c r="P222" s="319" t="n"/>
      <c r="Q222" s="319" t="n"/>
      <c r="R222" s="319" t="n"/>
      <c r="S222" s="319" t="n"/>
      <c r="T222" s="319" t="n"/>
      <c r="U222" s="319" t="n"/>
      <c r="V222" s="319" t="n"/>
      <c r="W222" s="319" t="n"/>
      <c r="X222" s="319" t="n"/>
      <c r="Y222" s="319" t="n"/>
      <c r="Z222" s="319" t="n"/>
      <c r="AA222" s="319" t="n"/>
      <c r="AB222" s="319" t="n"/>
      <c r="AC222" s="319" t="n"/>
    </row>
    <row r="223" ht="18" customHeight="1" s="1411">
      <c r="A223" s="319" t="n"/>
      <c r="B223" s="319" t="n"/>
      <c r="C223" s="319" t="n"/>
      <c r="D223" s="319" t="n"/>
      <c r="E223" s="319" t="n"/>
      <c r="F223" s="319" t="n"/>
      <c r="G223" s="319" t="n"/>
      <c r="H223" s="319" t="n"/>
      <c r="I223" s="319" t="n"/>
      <c r="J223" s="319" t="n"/>
      <c r="K223" s="319" t="n"/>
      <c r="L223" s="319" t="n"/>
      <c r="M223" s="319" t="n"/>
      <c r="N223" s="319" t="n"/>
      <c r="O223" s="319" t="n"/>
      <c r="P223" s="319" t="n"/>
      <c r="Q223" s="319" t="n"/>
      <c r="R223" s="319" t="n"/>
      <c r="S223" s="319" t="n"/>
      <c r="T223" s="319" t="n"/>
      <c r="U223" s="319" t="n"/>
      <c r="V223" s="319" t="n"/>
      <c r="W223" s="319" t="n"/>
      <c r="X223" s="319" t="n"/>
      <c r="Y223" s="319" t="n"/>
      <c r="Z223" s="319" t="n"/>
      <c r="AA223" s="319" t="n"/>
      <c r="AB223" s="319" t="n"/>
      <c r="AC223" s="319" t="n"/>
    </row>
    <row r="224" ht="18" customHeight="1" s="1411">
      <c r="A224" s="319" t="n"/>
      <c r="B224" s="319" t="n"/>
      <c r="C224" s="319" t="n"/>
      <c r="D224" s="319" t="n"/>
      <c r="E224" s="319" t="n"/>
      <c r="F224" s="319" t="n"/>
      <c r="G224" s="319" t="n"/>
      <c r="H224" s="319" t="n"/>
      <c r="I224" s="319" t="n"/>
      <c r="J224" s="319" t="n"/>
      <c r="K224" s="319" t="n"/>
      <c r="L224" s="319" t="n"/>
      <c r="M224" s="319" t="n"/>
      <c r="N224" s="319" t="n"/>
      <c r="O224" s="319" t="n"/>
      <c r="P224" s="319" t="n"/>
      <c r="Q224" s="319" t="n"/>
      <c r="R224" s="319" t="n"/>
      <c r="S224" s="319" t="n"/>
      <c r="T224" s="319" t="n"/>
      <c r="U224" s="319" t="n"/>
      <c r="V224" s="319" t="n"/>
      <c r="W224" s="319" t="n"/>
      <c r="X224" s="319" t="n"/>
      <c r="Y224" s="319" t="n"/>
      <c r="Z224" s="319" t="n"/>
      <c r="AA224" s="319" t="n"/>
      <c r="AB224" s="319" t="n"/>
      <c r="AC224" s="319" t="n"/>
    </row>
    <row r="225" ht="18" customHeight="1" s="1411">
      <c r="A225" s="319" t="n"/>
      <c r="B225" s="319" t="n"/>
      <c r="C225" s="319" t="n"/>
      <c r="D225" s="319" t="n"/>
      <c r="E225" s="319" t="n"/>
      <c r="F225" s="319" t="n"/>
      <c r="G225" s="319" t="n"/>
      <c r="H225" s="319" t="n"/>
      <c r="I225" s="319" t="n"/>
      <c r="J225" s="319" t="n"/>
      <c r="K225" s="319" t="n"/>
      <c r="L225" s="319" t="n"/>
      <c r="M225" s="319" t="n"/>
      <c r="N225" s="319" t="n"/>
      <c r="O225" s="319" t="n"/>
      <c r="P225" s="319" t="n"/>
      <c r="Q225" s="319" t="n"/>
      <c r="R225" s="319" t="n"/>
      <c r="S225" s="319" t="n"/>
      <c r="T225" s="319" t="n"/>
      <c r="U225" s="319" t="n"/>
      <c r="V225" s="319" t="n"/>
      <c r="W225" s="319" t="n"/>
      <c r="X225" s="319" t="n"/>
      <c r="Y225" s="319" t="n"/>
      <c r="Z225" s="319" t="n"/>
      <c r="AA225" s="319" t="n"/>
      <c r="AB225" s="319" t="n"/>
      <c r="AC225" s="319" t="n"/>
    </row>
    <row r="226" ht="18" customHeight="1" s="1411">
      <c r="A226" s="319" t="n"/>
      <c r="B226" s="319" t="n"/>
      <c r="C226" s="319" t="n"/>
      <c r="D226" s="319" t="n"/>
      <c r="E226" s="319" t="n"/>
      <c r="F226" s="319" t="n"/>
      <c r="G226" s="319" t="n"/>
      <c r="H226" s="319" t="n"/>
      <c r="I226" s="319" t="n"/>
      <c r="J226" s="319" t="n"/>
      <c r="K226" s="319" t="n"/>
      <c r="L226" s="319" t="n"/>
      <c r="M226" s="319" t="n"/>
      <c r="N226" s="319" t="n"/>
      <c r="O226" s="319" t="n"/>
      <c r="P226" s="319" t="n"/>
      <c r="Q226" s="319" t="n"/>
      <c r="R226" s="319" t="n"/>
      <c r="S226" s="319" t="n"/>
      <c r="T226" s="319" t="n"/>
      <c r="U226" s="319" t="n"/>
      <c r="V226" s="319" t="n"/>
      <c r="W226" s="319" t="n"/>
      <c r="X226" s="319" t="n"/>
      <c r="Y226" s="319" t="n"/>
      <c r="Z226" s="319" t="n"/>
      <c r="AA226" s="319" t="n"/>
      <c r="AB226" s="319" t="n"/>
      <c r="AC226" s="319" t="n"/>
    </row>
    <row r="227" ht="18" customHeight="1" s="1411">
      <c r="A227" s="319" t="n"/>
      <c r="B227" s="319" t="n"/>
      <c r="C227" s="319" t="n"/>
      <c r="D227" s="319" t="n"/>
      <c r="E227" s="319" t="n"/>
      <c r="F227" s="319" t="n"/>
      <c r="G227" s="319" t="n"/>
      <c r="H227" s="319" t="n"/>
      <c r="I227" s="319" t="n"/>
      <c r="J227" s="319" t="n"/>
      <c r="K227" s="319" t="n"/>
      <c r="L227" s="319" t="n"/>
      <c r="M227" s="319" t="n"/>
      <c r="N227" s="319" t="n"/>
      <c r="O227" s="319" t="n"/>
      <c r="P227" s="319" t="n"/>
      <c r="Q227" s="319" t="n"/>
      <c r="R227" s="319" t="n"/>
      <c r="S227" s="319" t="n"/>
      <c r="T227" s="319" t="n"/>
      <c r="U227" s="319" t="n"/>
      <c r="V227" s="319" t="n"/>
      <c r="W227" s="319" t="n"/>
      <c r="X227" s="319" t="n"/>
      <c r="Y227" s="319" t="n"/>
      <c r="Z227" s="319" t="n"/>
      <c r="AA227" s="319" t="n"/>
      <c r="AB227" s="319" t="n"/>
      <c r="AC227" s="319" t="n"/>
    </row>
    <row r="228" ht="18" customHeight="1" s="1411">
      <c r="A228" s="319" t="n"/>
      <c r="B228" s="319" t="n"/>
      <c r="C228" s="319" t="n"/>
      <c r="D228" s="319" t="n"/>
      <c r="E228" s="319" t="n"/>
      <c r="F228" s="319" t="n"/>
      <c r="G228" s="319" t="n"/>
      <c r="H228" s="319" t="n"/>
      <c r="I228" s="319" t="n"/>
      <c r="J228" s="319" t="n"/>
      <c r="K228" s="319" t="n"/>
      <c r="L228" s="319" t="n"/>
      <c r="M228" s="319" t="n"/>
      <c r="N228" s="319" t="n"/>
      <c r="O228" s="319" t="n"/>
      <c r="P228" s="319" t="n"/>
      <c r="Q228" s="319" t="n"/>
      <c r="R228" s="319" t="n"/>
      <c r="S228" s="319" t="n"/>
      <c r="T228" s="319" t="n"/>
      <c r="U228" s="319" t="n"/>
      <c r="V228" s="319" t="n"/>
      <c r="W228" s="319" t="n"/>
      <c r="X228" s="319" t="n"/>
      <c r="Y228" s="319" t="n"/>
      <c r="Z228" s="319" t="n"/>
      <c r="AA228" s="319" t="n"/>
      <c r="AB228" s="319" t="n"/>
      <c r="AC228" s="319" t="n"/>
    </row>
    <row r="229" ht="18" customHeight="1" s="1411">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row>
    <row r="230" ht="18" customHeight="1" s="1411">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row>
    <row r="231" ht="18" customHeight="1" s="141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row>
    <row r="232" ht="18" customHeight="1" s="1411">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row>
    <row r="233" ht="18" customHeight="1" s="1411">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row>
    <row r="234" ht="18" customHeight="1" s="1411">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row>
    <row r="235" ht="18" customHeight="1" s="1411">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row>
    <row r="236" ht="18" customHeight="1" s="1411">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row>
    <row r="237" ht="18" customHeight="1" s="1411">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row>
    <row r="238" ht="18" customHeight="1" s="1411">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row>
    <row r="239" ht="18" customHeight="1" s="1411">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row>
    <row r="240" ht="18" customHeight="1" s="1411">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row>
    <row r="241" ht="18" customHeight="1" s="141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row>
    <row r="242" ht="18" customHeight="1" s="1411">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row>
    <row r="243" ht="18" customHeight="1" s="1411">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row>
    <row r="244" ht="18" customHeight="1" s="1411">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row>
    <row r="245" ht="18" customHeight="1" s="1411">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row>
    <row r="246" ht="18" customHeight="1" s="1411">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row>
    <row r="247" ht="18" customHeight="1" s="1411">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row>
    <row r="248" ht="18" customHeight="1" s="1411">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row>
    <row r="249" ht="18" customHeight="1" s="1411">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row>
    <row r="250" ht="18" customHeight="1" s="1411">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row>
    <row r="251" ht="18" customHeight="1" s="141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row>
    <row r="252" ht="18" customHeight="1" s="1411">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row>
    <row r="253" ht="18" customHeight="1" s="1411">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row>
    <row r="254" ht="18" customHeight="1" s="1411">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row>
    <row r="255" ht="18" customHeight="1" s="1411">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row>
    <row r="256" ht="18" customHeight="1" s="1411">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row>
    <row r="257" ht="18" customHeight="1" s="1411">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row>
    <row r="258" ht="18" customHeight="1" s="1411">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row>
    <row r="259" ht="18" customHeight="1" s="1411">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row>
    <row r="260" ht="18" customHeight="1" s="1411">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row>
    <row r="261" ht="18" customHeight="1" s="141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row>
    <row r="262" ht="18" customHeight="1" s="1411">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row>
    <row r="263" ht="18" customHeight="1" s="1411">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row>
    <row r="264" ht="18" customHeight="1" s="1411">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row>
    <row r="265" ht="18" customHeight="1" s="1411">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row>
    <row r="266" ht="18" customHeight="1" s="1411">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row>
    <row r="267" ht="18" customHeight="1" s="1411">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row>
    <row r="268" ht="15.75" customHeight="1" s="1411">
      <c r="A268" s="6" t="n"/>
      <c r="B268" s="6" t="n"/>
      <c r="C268" s="6" t="n"/>
      <c r="D268" s="6" t="n"/>
      <c r="E268" s="6" t="n"/>
      <c r="F268" s="6" t="n"/>
      <c r="G268" s="6" t="n"/>
      <c r="H268" s="6" t="n"/>
      <c r="I268" s="6" t="n"/>
      <c r="J268" s="6" t="n"/>
      <c r="K268" s="6" t="n"/>
      <c r="L268" s="6" t="n"/>
      <c r="M268" s="6" t="n"/>
      <c r="N268" s="6" t="n"/>
      <c r="O268" s="6" t="n"/>
      <c r="P268" s="6" t="n"/>
    </row>
    <row r="269" ht="15.75" customHeight="1" s="1411">
      <c r="A269" s="6" t="n"/>
      <c r="B269" s="6" t="n"/>
      <c r="C269" s="6" t="n"/>
      <c r="D269" s="6" t="n"/>
      <c r="E269" s="6" t="n"/>
      <c r="F269" s="6" t="n"/>
      <c r="G269" s="6" t="n"/>
      <c r="H269" s="6" t="n"/>
      <c r="I269" s="6" t="n"/>
      <c r="J269" s="6" t="n"/>
      <c r="K269" s="6" t="n"/>
      <c r="L269" s="6" t="n"/>
      <c r="M269" s="6" t="n"/>
      <c r="N269" s="6" t="n"/>
      <c r="O269" s="6" t="n"/>
      <c r="P269" s="6" t="n"/>
    </row>
    <row r="270" ht="15.75" customHeight="1" s="1411">
      <c r="A270" s="6" t="n"/>
      <c r="B270" s="6" t="n"/>
      <c r="C270" s="6" t="n"/>
      <c r="D270" s="6" t="n"/>
      <c r="E270" s="6" t="n"/>
      <c r="F270" s="6" t="n"/>
      <c r="G270" s="6" t="n"/>
      <c r="H270" s="6" t="n"/>
      <c r="I270" s="6" t="n"/>
      <c r="J270" s="6" t="n"/>
      <c r="K270" s="6" t="n"/>
      <c r="L270" s="6" t="n"/>
      <c r="M270" s="6" t="n"/>
      <c r="N270" s="6" t="n"/>
      <c r="O270" s="6" t="n"/>
      <c r="P270" s="6" t="n"/>
    </row>
    <row r="271" ht="15.75" customHeight="1" s="1411">
      <c r="A271" s="6" t="n"/>
      <c r="B271" s="6" t="n"/>
      <c r="C271" s="6" t="n"/>
      <c r="D271" s="6" t="n"/>
      <c r="E271" s="6" t="n"/>
      <c r="F271" s="6" t="n"/>
      <c r="G271" s="6" t="n"/>
      <c r="H271" s="6" t="n"/>
      <c r="I271" s="6" t="n"/>
      <c r="J271" s="6" t="n"/>
      <c r="K271" s="6" t="n"/>
      <c r="L271" s="6" t="n"/>
      <c r="M271" s="6" t="n"/>
      <c r="N271" s="6" t="n"/>
      <c r="O271" s="6" t="n"/>
      <c r="P271" s="6" t="n"/>
    </row>
    <row r="272" ht="15.75" customHeight="1" s="1411">
      <c r="A272" s="6" t="n"/>
      <c r="B272" s="6" t="n"/>
      <c r="C272" s="6" t="n"/>
      <c r="D272" s="6" t="n"/>
      <c r="E272" s="6" t="n"/>
      <c r="F272" s="6" t="n"/>
      <c r="G272" s="6" t="n"/>
      <c r="H272" s="6" t="n"/>
      <c r="I272" s="6" t="n"/>
      <c r="J272" s="6" t="n"/>
      <c r="K272" s="6" t="n"/>
      <c r="L272" s="6" t="n"/>
      <c r="M272" s="6" t="n"/>
      <c r="N272" s="6" t="n"/>
      <c r="O272" s="6" t="n"/>
      <c r="P272" s="6" t="n"/>
    </row>
    <row r="273" ht="15.75" customHeight="1" s="1411">
      <c r="A273" s="6" t="n"/>
      <c r="B273" s="6" t="n"/>
      <c r="C273" s="6" t="n"/>
      <c r="D273" s="6" t="n"/>
      <c r="E273" s="6" t="n"/>
      <c r="F273" s="6" t="n"/>
      <c r="G273" s="6" t="n"/>
      <c r="H273" s="6" t="n"/>
      <c r="I273" s="6" t="n"/>
      <c r="J273" s="6" t="n"/>
      <c r="K273" s="6" t="n"/>
      <c r="L273" s="6" t="n"/>
      <c r="M273" s="6" t="n"/>
      <c r="N273" s="6" t="n"/>
      <c r="O273" s="6" t="n"/>
      <c r="P273" s="6" t="n"/>
    </row>
    <row r="274" ht="15.75" customHeight="1" s="1411">
      <c r="A274" s="6" t="n"/>
      <c r="B274" s="6" t="n"/>
      <c r="C274" s="6" t="n"/>
      <c r="D274" s="6" t="n"/>
      <c r="E274" s="6" t="n"/>
      <c r="F274" s="6" t="n"/>
      <c r="G274" s="6" t="n"/>
      <c r="H274" s="6" t="n"/>
      <c r="I274" s="6" t="n"/>
      <c r="J274" s="6" t="n"/>
      <c r="K274" s="6" t="n"/>
      <c r="L274" s="6" t="n"/>
      <c r="M274" s="6" t="n"/>
      <c r="N274" s="6" t="n"/>
      <c r="O274" s="6" t="n"/>
      <c r="P274" s="6" t="n"/>
    </row>
    <row r="275" ht="15.75" customHeight="1" s="1411">
      <c r="A275" s="6" t="n"/>
      <c r="B275" s="6" t="n"/>
      <c r="C275" s="6" t="n"/>
      <c r="D275" s="6" t="n"/>
      <c r="E275" s="6" t="n"/>
      <c r="F275" s="6" t="n"/>
      <c r="G275" s="6" t="n"/>
      <c r="H275" s="6" t="n"/>
      <c r="I275" s="6" t="n"/>
      <c r="J275" s="6" t="n"/>
      <c r="K275" s="6" t="n"/>
      <c r="L275" s="6" t="n"/>
      <c r="M275" s="6" t="n"/>
      <c r="N275" s="6" t="n"/>
      <c r="O275" s="6" t="n"/>
      <c r="P275" s="6" t="n"/>
    </row>
    <row r="276" ht="15.75" customHeight="1" s="1411">
      <c r="A276" s="6" t="n"/>
      <c r="B276" s="6" t="n"/>
      <c r="C276" s="6" t="n"/>
      <c r="D276" s="6" t="n"/>
      <c r="E276" s="6" t="n"/>
      <c r="F276" s="6" t="n"/>
      <c r="G276" s="6" t="n"/>
      <c r="H276" s="6" t="n"/>
      <c r="I276" s="6" t="n"/>
      <c r="J276" s="6" t="n"/>
      <c r="K276" s="6" t="n"/>
      <c r="L276" s="6" t="n"/>
      <c r="M276" s="6" t="n"/>
      <c r="N276" s="6" t="n"/>
      <c r="O276" s="6" t="n"/>
      <c r="P276" s="6" t="n"/>
    </row>
    <row r="277" ht="15.75" customHeight="1" s="1411">
      <c r="A277" s="6" t="n"/>
      <c r="B277" s="6" t="n"/>
      <c r="C277" s="6" t="n"/>
      <c r="D277" s="6" t="n"/>
      <c r="E277" s="6" t="n"/>
      <c r="F277" s="6" t="n"/>
      <c r="G277" s="6" t="n"/>
      <c r="H277" s="6" t="n"/>
      <c r="I277" s="6" t="n"/>
      <c r="J277" s="6" t="n"/>
      <c r="K277" s="6" t="n"/>
      <c r="L277" s="6" t="n"/>
      <c r="M277" s="6" t="n"/>
      <c r="N277" s="6" t="n"/>
      <c r="O277" s="6" t="n"/>
      <c r="P277" s="6" t="n"/>
    </row>
    <row r="278" ht="15.75" customHeight="1" s="1411">
      <c r="A278" s="6" t="n"/>
      <c r="B278" s="6" t="n"/>
      <c r="C278" s="6" t="n"/>
      <c r="D278" s="6" t="n"/>
      <c r="E278" s="6" t="n"/>
      <c r="F278" s="6" t="n"/>
      <c r="G278" s="6" t="n"/>
      <c r="H278" s="6" t="n"/>
      <c r="I278" s="6" t="n"/>
      <c r="J278" s="6" t="n"/>
      <c r="K278" s="6" t="n"/>
      <c r="L278" s="6" t="n"/>
      <c r="M278" s="6" t="n"/>
      <c r="N278" s="6" t="n"/>
      <c r="O278" s="6" t="n"/>
      <c r="P278" s="6" t="n"/>
    </row>
    <row r="279" ht="15.75" customHeight="1" s="1411">
      <c r="A279" s="6" t="n"/>
      <c r="B279" s="6" t="n"/>
      <c r="C279" s="6" t="n"/>
      <c r="D279" s="6" t="n"/>
      <c r="E279" s="6" t="n"/>
      <c r="F279" s="6" t="n"/>
      <c r="G279" s="6" t="n"/>
      <c r="H279" s="6" t="n"/>
      <c r="I279" s="6" t="n"/>
      <c r="J279" s="6" t="n"/>
      <c r="K279" s="6" t="n"/>
      <c r="L279" s="6" t="n"/>
      <c r="M279" s="6" t="n"/>
      <c r="N279" s="6" t="n"/>
      <c r="O279" s="6" t="n"/>
      <c r="P279" s="6" t="n"/>
    </row>
    <row r="280" ht="15.75" customHeight="1" s="1411">
      <c r="A280" s="6" t="n"/>
      <c r="B280" s="6" t="n"/>
      <c r="C280" s="6" t="n"/>
      <c r="D280" s="6" t="n"/>
      <c r="E280" s="6" t="n"/>
      <c r="F280" s="6" t="n"/>
      <c r="G280" s="6" t="n"/>
      <c r="H280" s="6" t="n"/>
      <c r="I280" s="6" t="n"/>
      <c r="J280" s="6" t="n"/>
      <c r="K280" s="6" t="n"/>
      <c r="L280" s="6" t="n"/>
      <c r="M280" s="6" t="n"/>
      <c r="N280" s="6" t="n"/>
      <c r="O280" s="6" t="n"/>
      <c r="P280" s="6" t="n"/>
    </row>
    <row r="281" ht="15.75" customHeight="1" s="1411">
      <c r="A281" s="6" t="n"/>
      <c r="B281" s="6" t="n"/>
      <c r="C281" s="6" t="n"/>
      <c r="D281" s="6" t="n"/>
      <c r="E281" s="6" t="n"/>
      <c r="F281" s="6" t="n"/>
      <c r="G281" s="6" t="n"/>
      <c r="H281" s="6" t="n"/>
      <c r="I281" s="6" t="n"/>
      <c r="J281" s="6" t="n"/>
      <c r="K281" s="6" t="n"/>
      <c r="L281" s="6" t="n"/>
      <c r="M281" s="6" t="n"/>
      <c r="N281" s="6" t="n"/>
      <c r="O281" s="6" t="n"/>
      <c r="P281" s="6" t="n"/>
    </row>
    <row r="282" ht="15.75" customHeight="1" s="1411">
      <c r="A282" s="6" t="n"/>
      <c r="B282" s="6" t="n"/>
      <c r="C282" s="6" t="n"/>
      <c r="D282" s="6" t="n"/>
      <c r="E282" s="6" t="n"/>
      <c r="F282" s="6" t="n"/>
      <c r="G282" s="6" t="n"/>
      <c r="H282" s="6" t="n"/>
      <c r="I282" s="6" t="n"/>
      <c r="J282" s="6" t="n"/>
      <c r="K282" s="6" t="n"/>
      <c r="L282" s="6" t="n"/>
      <c r="M282" s="6" t="n"/>
      <c r="N282" s="6" t="n"/>
      <c r="O282" s="6" t="n"/>
      <c r="P282" s="6" t="n"/>
    </row>
    <row r="283" ht="15.75" customHeight="1" s="1411">
      <c r="A283" s="6" t="n"/>
      <c r="B283" s="6" t="n"/>
      <c r="C283" s="6" t="n"/>
      <c r="D283" s="6" t="n"/>
      <c r="E283" s="6" t="n"/>
      <c r="F283" s="6" t="n"/>
      <c r="G283" s="6" t="n"/>
      <c r="H283" s="6" t="n"/>
      <c r="I283" s="6" t="n"/>
      <c r="J283" s="6" t="n"/>
      <c r="K283" s="6" t="n"/>
      <c r="L283" s="6" t="n"/>
      <c r="M283" s="6" t="n"/>
      <c r="N283" s="6" t="n"/>
      <c r="O283" s="6" t="n"/>
      <c r="P283" s="6" t="n"/>
    </row>
    <row r="284" ht="15.75" customHeight="1" s="1411">
      <c r="A284" s="6" t="n"/>
      <c r="B284" s="6" t="n"/>
      <c r="C284" s="6" t="n"/>
      <c r="D284" s="6" t="n"/>
      <c r="E284" s="6" t="n"/>
      <c r="F284" s="6" t="n"/>
      <c r="G284" s="6" t="n"/>
      <c r="H284" s="6" t="n"/>
      <c r="I284" s="6" t="n"/>
      <c r="J284" s="6" t="n"/>
      <c r="K284" s="6" t="n"/>
      <c r="L284" s="6" t="n"/>
      <c r="M284" s="6" t="n"/>
      <c r="N284" s="6" t="n"/>
      <c r="O284" s="6" t="n"/>
      <c r="P284" s="6" t="n"/>
    </row>
    <row r="285" ht="15.75" customHeight="1" s="1411">
      <c r="A285" s="6" t="n"/>
      <c r="B285" s="6" t="n"/>
      <c r="C285" s="6" t="n"/>
      <c r="D285" s="6" t="n"/>
      <c r="E285" s="6" t="n"/>
      <c r="F285" s="6" t="n"/>
      <c r="G285" s="6" t="n"/>
      <c r="H285" s="6" t="n"/>
      <c r="I285" s="6" t="n"/>
      <c r="J285" s="6" t="n"/>
      <c r="K285" s="6" t="n"/>
      <c r="L285" s="6" t="n"/>
      <c r="M285" s="6" t="n"/>
      <c r="N285" s="6" t="n"/>
      <c r="O285" s="6" t="n"/>
      <c r="P285" s="6" t="n"/>
    </row>
    <row r="286" ht="15.75" customHeight="1" s="1411">
      <c r="A286" s="6" t="n"/>
      <c r="B286" s="6" t="n"/>
      <c r="C286" s="6" t="n"/>
      <c r="D286" s="6" t="n"/>
      <c r="E286" s="6" t="n"/>
      <c r="F286" s="6" t="n"/>
      <c r="G286" s="6" t="n"/>
      <c r="H286" s="6" t="n"/>
      <c r="I286" s="6" t="n"/>
      <c r="J286" s="6" t="n"/>
      <c r="K286" s="6" t="n"/>
      <c r="L286" s="6" t="n"/>
      <c r="M286" s="6" t="n"/>
      <c r="N286" s="6" t="n"/>
      <c r="O286" s="6" t="n"/>
      <c r="P286" s="6" t="n"/>
    </row>
    <row r="287" ht="15.75" customHeight="1" s="1411">
      <c r="A287" s="6" t="n"/>
      <c r="B287" s="6" t="n"/>
      <c r="C287" s="6" t="n"/>
      <c r="D287" s="6" t="n"/>
      <c r="E287" s="6" t="n"/>
      <c r="F287" s="6" t="n"/>
      <c r="G287" s="6" t="n"/>
      <c r="H287" s="6" t="n"/>
      <c r="I287" s="6" t="n"/>
      <c r="J287" s="6" t="n"/>
      <c r="K287" s="6" t="n"/>
      <c r="L287" s="6" t="n"/>
      <c r="M287" s="6" t="n"/>
      <c r="N287" s="6" t="n"/>
      <c r="O287" s="6" t="n"/>
      <c r="P287" s="6" t="n"/>
    </row>
    <row r="288" ht="15.75" customHeight="1" s="1411">
      <c r="A288" s="6" t="n"/>
      <c r="B288" s="6" t="n"/>
      <c r="C288" s="6" t="n"/>
      <c r="D288" s="6" t="n"/>
      <c r="E288" s="6" t="n"/>
      <c r="F288" s="6" t="n"/>
      <c r="G288" s="6" t="n"/>
      <c r="H288" s="6" t="n"/>
      <c r="I288" s="6" t="n"/>
      <c r="J288" s="6" t="n"/>
      <c r="K288" s="6" t="n"/>
      <c r="L288" s="6" t="n"/>
      <c r="M288" s="6" t="n"/>
      <c r="N288" s="6" t="n"/>
      <c r="O288" s="6" t="n"/>
      <c r="P288" s="6" t="n"/>
    </row>
    <row r="289" ht="15.75" customHeight="1" s="1411">
      <c r="A289" s="6" t="n"/>
      <c r="B289" s="6" t="n"/>
      <c r="C289" s="6" t="n"/>
      <c r="D289" s="6" t="n"/>
      <c r="E289" s="6" t="n"/>
      <c r="F289" s="6" t="n"/>
      <c r="G289" s="6" t="n"/>
      <c r="H289" s="6" t="n"/>
      <c r="I289" s="6" t="n"/>
      <c r="J289" s="6" t="n"/>
      <c r="K289" s="6" t="n"/>
      <c r="L289" s="6" t="n"/>
      <c r="M289" s="6" t="n"/>
      <c r="N289" s="6" t="n"/>
      <c r="O289" s="6" t="n"/>
      <c r="P289" s="6" t="n"/>
    </row>
    <row r="290" ht="15.75" customHeight="1" s="1411">
      <c r="A290" s="6" t="n"/>
      <c r="B290" s="6" t="n"/>
      <c r="C290" s="6" t="n"/>
      <c r="D290" s="6" t="n"/>
      <c r="E290" s="6" t="n"/>
      <c r="F290" s="6" t="n"/>
      <c r="G290" s="6" t="n"/>
      <c r="H290" s="6" t="n"/>
      <c r="I290" s="6" t="n"/>
      <c r="J290" s="6" t="n"/>
      <c r="K290" s="6" t="n"/>
      <c r="L290" s="6" t="n"/>
      <c r="M290" s="6" t="n"/>
      <c r="N290" s="6" t="n"/>
      <c r="O290" s="6" t="n"/>
      <c r="P290" s="6" t="n"/>
    </row>
    <row r="291" ht="15.75" customHeight="1" s="1411">
      <c r="A291" s="6" t="n"/>
      <c r="B291" s="6" t="n"/>
      <c r="C291" s="6" t="n"/>
      <c r="D291" s="6" t="n"/>
      <c r="E291" s="6" t="n"/>
      <c r="F291" s="6" t="n"/>
      <c r="G291" s="6" t="n"/>
      <c r="H291" s="6" t="n"/>
      <c r="I291" s="6" t="n"/>
      <c r="J291" s="6" t="n"/>
      <c r="K291" s="6" t="n"/>
      <c r="L291" s="6" t="n"/>
      <c r="M291" s="6" t="n"/>
      <c r="N291" s="6" t="n"/>
      <c r="O291" s="6" t="n"/>
      <c r="P291" s="6" t="n"/>
    </row>
    <row r="292" ht="15.75" customHeight="1" s="1411">
      <c r="A292" s="6" t="n"/>
      <c r="B292" s="6" t="n"/>
      <c r="C292" s="6" t="n"/>
      <c r="D292" s="6" t="n"/>
      <c r="E292" s="6" t="n"/>
      <c r="F292" s="6" t="n"/>
      <c r="G292" s="6" t="n"/>
      <c r="H292" s="6" t="n"/>
      <c r="I292" s="6" t="n"/>
      <c r="J292" s="6" t="n"/>
      <c r="K292" s="6" t="n"/>
      <c r="L292" s="6" t="n"/>
      <c r="M292" s="6" t="n"/>
      <c r="N292" s="6" t="n"/>
      <c r="O292" s="6" t="n"/>
      <c r="P292" s="6" t="n"/>
    </row>
    <row r="293" ht="15.75" customHeight="1" s="1411">
      <c r="A293" s="6" t="n"/>
      <c r="B293" s="6" t="n"/>
      <c r="C293" s="6" t="n"/>
      <c r="D293" s="6" t="n"/>
      <c r="E293" s="6" t="n"/>
      <c r="F293" s="6" t="n"/>
      <c r="G293" s="6" t="n"/>
      <c r="H293" s="6" t="n"/>
      <c r="I293" s="6" t="n"/>
      <c r="J293" s="6" t="n"/>
      <c r="K293" s="6" t="n"/>
      <c r="L293" s="6" t="n"/>
      <c r="M293" s="6" t="n"/>
      <c r="N293" s="6" t="n"/>
      <c r="O293" s="6" t="n"/>
      <c r="P293" s="6" t="n"/>
    </row>
    <row r="294" ht="15.75" customHeight="1" s="1411">
      <c r="A294" s="6" t="n"/>
      <c r="B294" s="6" t="n"/>
      <c r="C294" s="6" t="n"/>
      <c r="D294" s="6" t="n"/>
      <c r="E294" s="6" t="n"/>
      <c r="F294" s="6" t="n"/>
      <c r="G294" s="6" t="n"/>
      <c r="H294" s="6" t="n"/>
      <c r="I294" s="6" t="n"/>
      <c r="J294" s="6" t="n"/>
      <c r="K294" s="6" t="n"/>
      <c r="L294" s="6" t="n"/>
      <c r="M294" s="6" t="n"/>
      <c r="N294" s="6" t="n"/>
      <c r="O294" s="6" t="n"/>
      <c r="P294" s="6" t="n"/>
    </row>
    <row r="295" ht="15.75" customHeight="1" s="1411">
      <c r="A295" s="6" t="n"/>
      <c r="B295" s="6" t="n"/>
      <c r="C295" s="6" t="n"/>
      <c r="D295" s="6" t="n"/>
      <c r="E295" s="6" t="n"/>
      <c r="F295" s="6" t="n"/>
      <c r="G295" s="6" t="n"/>
      <c r="H295" s="6" t="n"/>
      <c r="I295" s="6" t="n"/>
      <c r="J295" s="6" t="n"/>
      <c r="K295" s="6" t="n"/>
      <c r="L295" s="6" t="n"/>
      <c r="M295" s="6" t="n"/>
      <c r="N295" s="6" t="n"/>
      <c r="O295" s="6" t="n"/>
      <c r="P295" s="6" t="n"/>
    </row>
    <row r="296" ht="15.75" customHeight="1" s="1411">
      <c r="A296" s="6" t="n"/>
      <c r="B296" s="6" t="n"/>
      <c r="C296" s="6" t="n"/>
      <c r="D296" s="6" t="n"/>
      <c r="E296" s="6" t="n"/>
      <c r="F296" s="6" t="n"/>
      <c r="G296" s="6" t="n"/>
      <c r="H296" s="6" t="n"/>
      <c r="I296" s="6" t="n"/>
      <c r="J296" s="6" t="n"/>
      <c r="K296" s="6" t="n"/>
      <c r="L296" s="6" t="n"/>
      <c r="M296" s="6" t="n"/>
      <c r="N296" s="6" t="n"/>
      <c r="O296" s="6" t="n"/>
      <c r="P296" s="6" t="n"/>
    </row>
    <row r="297" ht="15.75" customHeight="1" s="1411">
      <c r="A297" s="6" t="n"/>
      <c r="B297" s="6" t="n"/>
      <c r="C297" s="6" t="n"/>
      <c r="D297" s="6" t="n"/>
      <c r="E297" s="6" t="n"/>
      <c r="F297" s="6" t="n"/>
      <c r="G297" s="6" t="n"/>
      <c r="H297" s="6" t="n"/>
      <c r="I297" s="6" t="n"/>
      <c r="J297" s="6" t="n"/>
      <c r="K297" s="6" t="n"/>
      <c r="L297" s="6" t="n"/>
      <c r="M297" s="6" t="n"/>
      <c r="N297" s="6" t="n"/>
      <c r="O297" s="6" t="n"/>
      <c r="P297" s="6" t="n"/>
    </row>
    <row r="298" ht="15.75" customHeight="1" s="1411">
      <c r="A298" s="6" t="n"/>
      <c r="B298" s="6" t="n"/>
      <c r="C298" s="6" t="n"/>
      <c r="D298" s="6" t="n"/>
      <c r="E298" s="6" t="n"/>
      <c r="F298" s="6" t="n"/>
      <c r="G298" s="6" t="n"/>
      <c r="H298" s="6" t="n"/>
      <c r="I298" s="6" t="n"/>
      <c r="J298" s="6" t="n"/>
      <c r="K298" s="6" t="n"/>
      <c r="L298" s="6" t="n"/>
      <c r="M298" s="6" t="n"/>
      <c r="N298" s="6" t="n"/>
      <c r="O298" s="6" t="n"/>
      <c r="P298" s="6" t="n"/>
    </row>
    <row r="299" ht="15.75" customHeight="1" s="1411">
      <c r="A299" s="6" t="n"/>
      <c r="B299" s="6" t="n"/>
      <c r="C299" s="6" t="n"/>
      <c r="D299" s="6" t="n"/>
      <c r="E299" s="6" t="n"/>
      <c r="F299" s="6" t="n"/>
      <c r="G299" s="6" t="n"/>
      <c r="H299" s="6" t="n"/>
      <c r="I299" s="6" t="n"/>
      <c r="J299" s="6" t="n"/>
      <c r="K299" s="6" t="n"/>
      <c r="L299" s="6" t="n"/>
      <c r="M299" s="6" t="n"/>
      <c r="N299" s="6" t="n"/>
      <c r="O299" s="6" t="n"/>
      <c r="P299" s="6" t="n"/>
    </row>
    <row r="300" ht="15.75" customHeight="1" s="1411">
      <c r="A300" s="6" t="n"/>
      <c r="B300" s="6" t="n"/>
      <c r="C300" s="6" t="n"/>
      <c r="D300" s="6" t="n"/>
      <c r="E300" s="6" t="n"/>
      <c r="F300" s="6" t="n"/>
      <c r="G300" s="6" t="n"/>
      <c r="H300" s="6" t="n"/>
      <c r="I300" s="6" t="n"/>
      <c r="J300" s="6" t="n"/>
      <c r="K300" s="6" t="n"/>
      <c r="L300" s="6" t="n"/>
      <c r="M300" s="6" t="n"/>
      <c r="N300" s="6" t="n"/>
      <c r="O300" s="6" t="n"/>
      <c r="P300" s="6" t="n"/>
    </row>
    <row r="301" ht="15.75" customHeight="1" s="1411">
      <c r="A301" s="6" t="n"/>
      <c r="B301" s="6" t="n"/>
      <c r="C301" s="6" t="n"/>
      <c r="D301" s="6" t="n"/>
      <c r="E301" s="6" t="n"/>
      <c r="F301" s="6" t="n"/>
      <c r="G301" s="6" t="n"/>
      <c r="H301" s="6" t="n"/>
      <c r="I301" s="6" t="n"/>
      <c r="J301" s="6" t="n"/>
      <c r="K301" s="6" t="n"/>
      <c r="L301" s="6" t="n"/>
      <c r="M301" s="6" t="n"/>
      <c r="N301" s="6" t="n"/>
      <c r="O301" s="6" t="n"/>
      <c r="P301" s="6" t="n"/>
    </row>
    <row r="302" ht="15.75" customHeight="1" s="1411">
      <c r="A302" s="6" t="n"/>
      <c r="B302" s="6" t="n"/>
      <c r="C302" s="6" t="n"/>
      <c r="D302" s="6" t="n"/>
      <c r="E302" s="6" t="n"/>
      <c r="F302" s="6" t="n"/>
      <c r="G302" s="6" t="n"/>
      <c r="H302" s="6" t="n"/>
      <c r="I302" s="6" t="n"/>
      <c r="J302" s="6" t="n"/>
      <c r="K302" s="6" t="n"/>
      <c r="L302" s="6" t="n"/>
      <c r="M302" s="6" t="n"/>
      <c r="N302" s="6" t="n"/>
      <c r="O302" s="6" t="n"/>
      <c r="P302" s="6" t="n"/>
    </row>
    <row r="303" ht="15.75" customHeight="1" s="1411">
      <c r="A303" s="6" t="n"/>
      <c r="B303" s="6" t="n"/>
      <c r="C303" s="6" t="n"/>
      <c r="D303" s="6" t="n"/>
      <c r="E303" s="6" t="n"/>
      <c r="F303" s="6" t="n"/>
      <c r="G303" s="6" t="n"/>
      <c r="H303" s="6" t="n"/>
      <c r="I303" s="6" t="n"/>
      <c r="J303" s="6" t="n"/>
      <c r="K303" s="6" t="n"/>
      <c r="L303" s="6" t="n"/>
      <c r="M303" s="6" t="n"/>
      <c r="N303" s="6" t="n"/>
      <c r="O303" s="6" t="n"/>
      <c r="P303" s="6" t="n"/>
    </row>
    <row r="304" ht="15.75" customHeight="1" s="1411">
      <c r="A304" s="6" t="n"/>
      <c r="B304" s="6" t="n"/>
      <c r="C304" s="6" t="n"/>
      <c r="D304" s="6" t="n"/>
      <c r="E304" s="6" t="n"/>
      <c r="F304" s="6" t="n"/>
      <c r="G304" s="6" t="n"/>
      <c r="H304" s="6" t="n"/>
      <c r="I304" s="6" t="n"/>
      <c r="J304" s="6" t="n"/>
      <c r="K304" s="6" t="n"/>
      <c r="L304" s="6" t="n"/>
      <c r="M304" s="6" t="n"/>
      <c r="N304" s="6" t="n"/>
      <c r="O304" s="6" t="n"/>
      <c r="P304" s="6" t="n"/>
    </row>
    <row r="305" ht="15.75" customHeight="1" s="1411">
      <c r="A305" s="6" t="n"/>
      <c r="B305" s="6" t="n"/>
      <c r="C305" s="6" t="n"/>
      <c r="D305" s="6" t="n"/>
      <c r="E305" s="6" t="n"/>
      <c r="F305" s="6" t="n"/>
      <c r="G305" s="6" t="n"/>
      <c r="H305" s="6" t="n"/>
      <c r="I305" s="6" t="n"/>
      <c r="J305" s="6" t="n"/>
      <c r="K305" s="6" t="n"/>
      <c r="L305" s="6" t="n"/>
      <c r="M305" s="6" t="n"/>
      <c r="N305" s="6" t="n"/>
      <c r="O305" s="6" t="n"/>
      <c r="P305" s="6" t="n"/>
    </row>
    <row r="306" ht="15.75" customHeight="1" s="1411">
      <c r="A306" s="6" t="n"/>
      <c r="B306" s="6" t="n"/>
      <c r="C306" s="6" t="n"/>
      <c r="D306" s="6" t="n"/>
      <c r="E306" s="6" t="n"/>
      <c r="F306" s="6" t="n"/>
      <c r="G306" s="6" t="n"/>
      <c r="H306" s="6" t="n"/>
      <c r="I306" s="6" t="n"/>
      <c r="J306" s="6" t="n"/>
      <c r="K306" s="6" t="n"/>
      <c r="L306" s="6" t="n"/>
      <c r="M306" s="6" t="n"/>
      <c r="N306" s="6" t="n"/>
      <c r="O306" s="6" t="n"/>
      <c r="P306" s="6" t="n"/>
    </row>
    <row r="307" ht="15.75" customHeight="1" s="1411">
      <c r="A307" s="6" t="n"/>
      <c r="B307" s="6" t="n"/>
      <c r="C307" s="6" t="n"/>
      <c r="D307" s="6" t="n"/>
      <c r="E307" s="6" t="n"/>
      <c r="F307" s="6" t="n"/>
      <c r="G307" s="6" t="n"/>
      <c r="H307" s="6" t="n"/>
      <c r="I307" s="6" t="n"/>
      <c r="J307" s="6" t="n"/>
      <c r="K307" s="6" t="n"/>
      <c r="L307" s="6" t="n"/>
      <c r="M307" s="6" t="n"/>
      <c r="N307" s="6" t="n"/>
      <c r="O307" s="6" t="n"/>
      <c r="P307" s="6" t="n"/>
    </row>
    <row r="308" ht="15.75" customHeight="1" s="1411">
      <c r="A308" s="6" t="n"/>
      <c r="B308" s="6" t="n"/>
      <c r="C308" s="6" t="n"/>
      <c r="D308" s="6" t="n"/>
      <c r="E308" s="6" t="n"/>
      <c r="F308" s="6" t="n"/>
      <c r="G308" s="6" t="n"/>
      <c r="H308" s="6" t="n"/>
      <c r="I308" s="6" t="n"/>
      <c r="J308" s="6" t="n"/>
      <c r="K308" s="6" t="n"/>
      <c r="L308" s="6" t="n"/>
      <c r="M308" s="6" t="n"/>
      <c r="N308" s="6" t="n"/>
      <c r="O308" s="6" t="n"/>
      <c r="P308" s="6" t="n"/>
    </row>
    <row r="309" ht="15.75" customHeight="1" s="1411">
      <c r="A309" s="6" t="n"/>
      <c r="B309" s="6" t="n"/>
      <c r="C309" s="6" t="n"/>
      <c r="D309" s="6" t="n"/>
      <c r="E309" s="6" t="n"/>
      <c r="F309" s="6" t="n"/>
      <c r="G309" s="6" t="n"/>
      <c r="H309" s="6" t="n"/>
      <c r="I309" s="6" t="n"/>
      <c r="J309" s="6" t="n"/>
      <c r="K309" s="6" t="n"/>
      <c r="L309" s="6" t="n"/>
      <c r="M309" s="6" t="n"/>
      <c r="N309" s="6" t="n"/>
      <c r="O309" s="6" t="n"/>
      <c r="P309" s="6" t="n"/>
    </row>
    <row r="310" ht="15.75" customHeight="1" s="1411">
      <c r="A310" s="6" t="n"/>
      <c r="B310" s="6" t="n"/>
      <c r="C310" s="6" t="n"/>
      <c r="D310" s="6" t="n"/>
      <c r="E310" s="6" t="n"/>
      <c r="F310" s="6" t="n"/>
      <c r="G310" s="6" t="n"/>
      <c r="H310" s="6" t="n"/>
      <c r="I310" s="6" t="n"/>
      <c r="J310" s="6" t="n"/>
      <c r="K310" s="6" t="n"/>
      <c r="L310" s="6" t="n"/>
      <c r="M310" s="6" t="n"/>
      <c r="N310" s="6" t="n"/>
      <c r="O310" s="6" t="n"/>
      <c r="P310" s="6" t="n"/>
    </row>
    <row r="311" ht="15.75" customHeight="1" s="1411">
      <c r="A311" s="6" t="n"/>
      <c r="B311" s="6" t="n"/>
      <c r="C311" s="6" t="n"/>
      <c r="D311" s="6" t="n"/>
      <c r="E311" s="6" t="n"/>
      <c r="F311" s="6" t="n"/>
      <c r="G311" s="6" t="n"/>
      <c r="H311" s="6" t="n"/>
      <c r="I311" s="6" t="n"/>
      <c r="J311" s="6" t="n"/>
      <c r="K311" s="6" t="n"/>
      <c r="L311" s="6" t="n"/>
      <c r="M311" s="6" t="n"/>
      <c r="N311" s="6" t="n"/>
      <c r="O311" s="6" t="n"/>
      <c r="P311" s="6" t="n"/>
    </row>
    <row r="312" ht="15.75" customHeight="1" s="1411">
      <c r="A312" s="6" t="n"/>
      <c r="B312" s="6" t="n"/>
      <c r="C312" s="6" t="n"/>
      <c r="D312" s="6" t="n"/>
      <c r="E312" s="6" t="n"/>
      <c r="F312" s="6" t="n"/>
      <c r="G312" s="6" t="n"/>
      <c r="H312" s="6" t="n"/>
      <c r="I312" s="6" t="n"/>
      <c r="J312" s="6" t="n"/>
      <c r="K312" s="6" t="n"/>
      <c r="L312" s="6" t="n"/>
      <c r="M312" s="6" t="n"/>
      <c r="N312" s="6" t="n"/>
      <c r="O312" s="6" t="n"/>
      <c r="P312" s="6" t="n"/>
    </row>
    <row r="313" ht="15.75" customHeight="1" s="1411">
      <c r="A313" s="6" t="n"/>
      <c r="B313" s="6" t="n"/>
      <c r="C313" s="6" t="n"/>
      <c r="D313" s="6" t="n"/>
      <c r="E313" s="6" t="n"/>
      <c r="F313" s="6" t="n"/>
      <c r="G313" s="6" t="n"/>
      <c r="H313" s="6" t="n"/>
      <c r="I313" s="6" t="n"/>
      <c r="J313" s="6" t="n"/>
      <c r="K313" s="6" t="n"/>
      <c r="L313" s="6" t="n"/>
      <c r="M313" s="6" t="n"/>
      <c r="N313" s="6" t="n"/>
      <c r="O313" s="6" t="n"/>
      <c r="P313" s="6" t="n"/>
    </row>
    <row r="314" ht="15.75" customHeight="1" s="1411">
      <c r="A314" s="6" t="n"/>
      <c r="B314" s="6" t="n"/>
      <c r="C314" s="6" t="n"/>
      <c r="D314" s="6" t="n"/>
      <c r="E314" s="6" t="n"/>
      <c r="F314" s="6" t="n"/>
      <c r="G314" s="6" t="n"/>
      <c r="H314" s="6" t="n"/>
      <c r="I314" s="6" t="n"/>
      <c r="J314" s="6" t="n"/>
      <c r="K314" s="6" t="n"/>
      <c r="L314" s="6" t="n"/>
      <c r="M314" s="6" t="n"/>
      <c r="N314" s="6" t="n"/>
      <c r="O314" s="6" t="n"/>
      <c r="P314" s="6" t="n"/>
    </row>
    <row r="315" ht="15.75" customHeight="1" s="1411">
      <c r="A315" s="6" t="n"/>
      <c r="B315" s="6" t="n"/>
      <c r="C315" s="6" t="n"/>
      <c r="D315" s="6" t="n"/>
      <c r="E315" s="6" t="n"/>
      <c r="F315" s="6" t="n"/>
      <c r="G315" s="6" t="n"/>
      <c r="H315" s="6" t="n"/>
      <c r="I315" s="6" t="n"/>
      <c r="J315" s="6" t="n"/>
      <c r="K315" s="6" t="n"/>
      <c r="L315" s="6" t="n"/>
      <c r="M315" s="6" t="n"/>
      <c r="N315" s="6" t="n"/>
      <c r="O315" s="6" t="n"/>
      <c r="P315" s="6" t="n"/>
    </row>
    <row r="316" ht="15.75" customHeight="1" s="1411">
      <c r="A316" s="6" t="n"/>
      <c r="B316" s="6" t="n"/>
      <c r="C316" s="6" t="n"/>
      <c r="D316" s="6" t="n"/>
      <c r="E316" s="6" t="n"/>
      <c r="F316" s="6" t="n"/>
      <c r="G316" s="6" t="n"/>
      <c r="H316" s="6" t="n"/>
      <c r="I316" s="6" t="n"/>
      <c r="J316" s="6" t="n"/>
      <c r="K316" s="6" t="n"/>
      <c r="L316" s="6" t="n"/>
      <c r="M316" s="6" t="n"/>
      <c r="N316" s="6" t="n"/>
      <c r="O316" s="6" t="n"/>
      <c r="P316" s="6" t="n"/>
    </row>
    <row r="317" ht="15.75" customHeight="1" s="1411">
      <c r="A317" s="6" t="n"/>
      <c r="B317" s="6" t="n"/>
      <c r="C317" s="6" t="n"/>
      <c r="D317" s="6" t="n"/>
      <c r="E317" s="6" t="n"/>
      <c r="F317" s="6" t="n"/>
      <c r="G317" s="6" t="n"/>
      <c r="H317" s="6" t="n"/>
      <c r="I317" s="6" t="n"/>
      <c r="J317" s="6" t="n"/>
      <c r="K317" s="6" t="n"/>
      <c r="L317" s="6" t="n"/>
      <c r="M317" s="6" t="n"/>
      <c r="N317" s="6" t="n"/>
      <c r="O317" s="6" t="n"/>
      <c r="P317" s="6" t="n"/>
    </row>
    <row r="318" ht="15.75" customHeight="1" s="1411">
      <c r="A318" s="6" t="n"/>
      <c r="B318" s="6" t="n"/>
      <c r="C318" s="6" t="n"/>
      <c r="D318" s="6" t="n"/>
      <c r="E318" s="6" t="n"/>
      <c r="F318" s="6" t="n"/>
      <c r="G318" s="6" t="n"/>
      <c r="H318" s="6" t="n"/>
      <c r="I318" s="6" t="n"/>
      <c r="J318" s="6" t="n"/>
      <c r="K318" s="6" t="n"/>
      <c r="L318" s="6" t="n"/>
      <c r="M318" s="6" t="n"/>
      <c r="N318" s="6" t="n"/>
      <c r="O318" s="6" t="n"/>
      <c r="P318" s="6" t="n"/>
    </row>
    <row r="319" ht="15.75" customHeight="1" s="1411">
      <c r="A319" s="6" t="n"/>
      <c r="B319" s="6" t="n"/>
      <c r="C319" s="6" t="n"/>
      <c r="D319" s="6" t="n"/>
      <c r="E319" s="6" t="n"/>
      <c r="F319" s="6" t="n"/>
      <c r="G319" s="6" t="n"/>
      <c r="H319" s="6" t="n"/>
      <c r="I319" s="6" t="n"/>
      <c r="J319" s="6" t="n"/>
      <c r="K319" s="6" t="n"/>
      <c r="L319" s="6" t="n"/>
      <c r="M319" s="6" t="n"/>
      <c r="N319" s="6" t="n"/>
      <c r="O319" s="6" t="n"/>
      <c r="P319" s="6" t="n"/>
    </row>
    <row r="320" ht="15.75" customHeight="1" s="1411">
      <c r="A320" s="6" t="n"/>
      <c r="B320" s="6" t="n"/>
      <c r="C320" s="6" t="n"/>
      <c r="D320" s="6" t="n"/>
      <c r="E320" s="6" t="n"/>
      <c r="F320" s="6" t="n"/>
      <c r="G320" s="6" t="n"/>
      <c r="H320" s="6" t="n"/>
      <c r="I320" s="6" t="n"/>
      <c r="J320" s="6" t="n"/>
      <c r="K320" s="6" t="n"/>
      <c r="L320" s="6" t="n"/>
      <c r="M320" s="6" t="n"/>
      <c r="N320" s="6" t="n"/>
      <c r="O320" s="6" t="n"/>
      <c r="P320" s="6" t="n"/>
    </row>
    <row r="321" ht="15.75" customHeight="1" s="1411">
      <c r="A321" s="6" t="n"/>
      <c r="B321" s="6" t="n"/>
      <c r="C321" s="6" t="n"/>
      <c r="D321" s="6" t="n"/>
      <c r="E321" s="6" t="n"/>
      <c r="F321" s="6" t="n"/>
      <c r="G321" s="6" t="n"/>
      <c r="H321" s="6" t="n"/>
      <c r="I321" s="6" t="n"/>
      <c r="J321" s="6" t="n"/>
      <c r="K321" s="6" t="n"/>
      <c r="L321" s="6" t="n"/>
      <c r="M321" s="6" t="n"/>
      <c r="N321" s="6" t="n"/>
      <c r="O321" s="6" t="n"/>
      <c r="P321" s="6" t="n"/>
    </row>
    <row r="322" ht="15.75" customHeight="1" s="1411">
      <c r="A322" s="6" t="n"/>
      <c r="B322" s="6" t="n"/>
      <c r="C322" s="6" t="n"/>
      <c r="D322" s="6" t="n"/>
      <c r="E322" s="6" t="n"/>
      <c r="F322" s="6" t="n"/>
      <c r="G322" s="6" t="n"/>
      <c r="H322" s="6" t="n"/>
      <c r="I322" s="6" t="n"/>
      <c r="J322" s="6" t="n"/>
      <c r="K322" s="6" t="n"/>
      <c r="L322" s="6" t="n"/>
      <c r="M322" s="6" t="n"/>
      <c r="N322" s="6" t="n"/>
      <c r="O322" s="6" t="n"/>
      <c r="P322" s="6" t="n"/>
    </row>
    <row r="323" ht="15.75" customHeight="1" s="1411">
      <c r="A323" s="6" t="n"/>
      <c r="B323" s="6" t="n"/>
      <c r="C323" s="6" t="n"/>
      <c r="D323" s="6" t="n"/>
      <c r="E323" s="6" t="n"/>
      <c r="F323" s="6" t="n"/>
      <c r="G323" s="6" t="n"/>
      <c r="H323" s="6" t="n"/>
      <c r="I323" s="6" t="n"/>
      <c r="J323" s="6" t="n"/>
      <c r="K323" s="6" t="n"/>
      <c r="L323" s="6" t="n"/>
      <c r="M323" s="6" t="n"/>
      <c r="N323" s="6" t="n"/>
      <c r="O323" s="6" t="n"/>
      <c r="P323" s="6" t="n"/>
    </row>
    <row r="324" ht="15.75" customHeight="1" s="1411">
      <c r="A324" s="6" t="n"/>
      <c r="B324" s="6" t="n"/>
      <c r="C324" s="6" t="n"/>
      <c r="D324" s="6" t="n"/>
      <c r="E324" s="6" t="n"/>
      <c r="F324" s="6" t="n"/>
      <c r="G324" s="6" t="n"/>
      <c r="H324" s="6" t="n"/>
      <c r="I324" s="6" t="n"/>
      <c r="J324" s="6" t="n"/>
      <c r="K324" s="6" t="n"/>
      <c r="L324" s="6" t="n"/>
      <c r="M324" s="6" t="n"/>
      <c r="N324" s="6" t="n"/>
      <c r="O324" s="6" t="n"/>
      <c r="P324" s="6" t="n"/>
    </row>
    <row r="325" ht="15.75" customHeight="1" s="1411">
      <c r="A325" s="6" t="n"/>
      <c r="B325" s="6" t="n"/>
      <c r="C325" s="6" t="n"/>
      <c r="D325" s="6" t="n"/>
      <c r="E325" s="6" t="n"/>
      <c r="F325" s="6" t="n"/>
      <c r="G325" s="6" t="n"/>
      <c r="H325" s="6" t="n"/>
      <c r="I325" s="6" t="n"/>
      <c r="J325" s="6" t="n"/>
      <c r="K325" s="6" t="n"/>
      <c r="L325" s="6" t="n"/>
      <c r="M325" s="6" t="n"/>
      <c r="N325" s="6" t="n"/>
      <c r="O325" s="6" t="n"/>
      <c r="P325" s="6" t="n"/>
    </row>
    <row r="326" ht="15.75" customHeight="1" s="1411">
      <c r="A326" s="6" t="n"/>
      <c r="B326" s="6" t="n"/>
      <c r="C326" s="6" t="n"/>
      <c r="D326" s="6" t="n"/>
      <c r="E326" s="6" t="n"/>
      <c r="F326" s="6" t="n"/>
      <c r="G326" s="6" t="n"/>
      <c r="H326" s="6" t="n"/>
      <c r="I326" s="6" t="n"/>
      <c r="J326" s="6" t="n"/>
      <c r="K326" s="6" t="n"/>
      <c r="L326" s="6" t="n"/>
      <c r="M326" s="6" t="n"/>
      <c r="N326" s="6" t="n"/>
      <c r="O326" s="6" t="n"/>
      <c r="P326" s="6" t="n"/>
    </row>
    <row r="327" ht="15.75" customHeight="1" s="1411">
      <c r="A327" s="6" t="n"/>
      <c r="B327" s="6" t="n"/>
      <c r="C327" s="6" t="n"/>
      <c r="D327" s="6" t="n"/>
      <c r="E327" s="6" t="n"/>
      <c r="F327" s="6" t="n"/>
      <c r="G327" s="6" t="n"/>
      <c r="H327" s="6" t="n"/>
      <c r="I327" s="6" t="n"/>
      <c r="J327" s="6" t="n"/>
      <c r="K327" s="6" t="n"/>
      <c r="L327" s="6" t="n"/>
      <c r="M327" s="6" t="n"/>
      <c r="N327" s="6" t="n"/>
      <c r="O327" s="6" t="n"/>
      <c r="P327" s="6" t="n"/>
    </row>
    <row r="328" ht="15.75" customHeight="1" s="1411">
      <c r="A328" s="6" t="n"/>
      <c r="B328" s="6" t="n"/>
      <c r="C328" s="6" t="n"/>
      <c r="D328" s="6" t="n"/>
      <c r="E328" s="6" t="n"/>
      <c r="F328" s="6" t="n"/>
      <c r="G328" s="6" t="n"/>
      <c r="H328" s="6" t="n"/>
      <c r="I328" s="6" t="n"/>
      <c r="J328" s="6" t="n"/>
      <c r="K328" s="6" t="n"/>
      <c r="L328" s="6" t="n"/>
      <c r="M328" s="6" t="n"/>
      <c r="N328" s="6" t="n"/>
      <c r="O328" s="6" t="n"/>
      <c r="P328" s="6" t="n"/>
    </row>
    <row r="329" ht="15.75" customHeight="1" s="1411">
      <c r="A329" s="6" t="n"/>
      <c r="B329" s="6" t="n"/>
      <c r="C329" s="6" t="n"/>
      <c r="D329" s="6" t="n"/>
      <c r="E329" s="6" t="n"/>
      <c r="F329" s="6" t="n"/>
      <c r="G329" s="6" t="n"/>
      <c r="H329" s="6" t="n"/>
      <c r="I329" s="6" t="n"/>
      <c r="J329" s="6" t="n"/>
      <c r="K329" s="6" t="n"/>
      <c r="L329" s="6" t="n"/>
      <c r="M329" s="6" t="n"/>
      <c r="N329" s="6" t="n"/>
      <c r="O329" s="6" t="n"/>
      <c r="P329" s="6" t="n"/>
    </row>
    <row r="330" ht="15.75" customHeight="1" s="1411">
      <c r="A330" s="6" t="n"/>
      <c r="B330" s="6" t="n"/>
      <c r="C330" s="6" t="n"/>
      <c r="D330" s="6" t="n"/>
      <c r="E330" s="6" t="n"/>
      <c r="F330" s="6" t="n"/>
      <c r="G330" s="6" t="n"/>
      <c r="H330" s="6" t="n"/>
      <c r="I330" s="6" t="n"/>
      <c r="J330" s="6" t="n"/>
      <c r="K330" s="6" t="n"/>
      <c r="L330" s="6" t="n"/>
      <c r="M330" s="6" t="n"/>
      <c r="N330" s="6" t="n"/>
      <c r="O330" s="6" t="n"/>
      <c r="P330" s="6" t="n"/>
    </row>
    <row r="331" ht="15.75" customHeight="1" s="1411">
      <c r="A331" s="6" t="n"/>
      <c r="B331" s="6" t="n"/>
      <c r="C331" s="6" t="n"/>
      <c r="D331" s="6" t="n"/>
      <c r="E331" s="6" t="n"/>
      <c r="F331" s="6" t="n"/>
      <c r="G331" s="6" t="n"/>
      <c r="H331" s="6" t="n"/>
      <c r="I331" s="6" t="n"/>
      <c r="J331" s="6" t="n"/>
      <c r="K331" s="6" t="n"/>
      <c r="L331" s="6" t="n"/>
      <c r="M331" s="6" t="n"/>
      <c r="N331" s="6" t="n"/>
      <c r="O331" s="6" t="n"/>
      <c r="P331" s="6" t="n"/>
    </row>
    <row r="332" ht="15.75" customHeight="1" s="1411">
      <c r="A332" s="6" t="n"/>
      <c r="B332" s="6" t="n"/>
      <c r="C332" s="6" t="n"/>
      <c r="D332" s="6" t="n"/>
      <c r="E332" s="6" t="n"/>
      <c r="F332" s="6" t="n"/>
      <c r="G332" s="6" t="n"/>
      <c r="H332" s="6" t="n"/>
      <c r="I332" s="6" t="n"/>
      <c r="J332" s="6" t="n"/>
      <c r="K332" s="6" t="n"/>
      <c r="L332" s="6" t="n"/>
      <c r="M332" s="6" t="n"/>
      <c r="N332" s="6" t="n"/>
      <c r="O332" s="6" t="n"/>
      <c r="P332" s="6" t="n"/>
    </row>
    <row r="333" ht="15.75" customHeight="1" s="1411">
      <c r="A333" s="6" t="n"/>
      <c r="B333" s="6" t="n"/>
      <c r="C333" s="6" t="n"/>
      <c r="D333" s="6" t="n"/>
      <c r="E333" s="6" t="n"/>
      <c r="F333" s="6" t="n"/>
      <c r="G333" s="6" t="n"/>
      <c r="H333" s="6" t="n"/>
      <c r="I333" s="6" t="n"/>
      <c r="J333" s="6" t="n"/>
      <c r="K333" s="6" t="n"/>
      <c r="L333" s="6" t="n"/>
      <c r="M333" s="6" t="n"/>
      <c r="N333" s="6" t="n"/>
      <c r="O333" s="6" t="n"/>
      <c r="P333" s="6" t="n"/>
    </row>
    <row r="334" ht="15.75" customHeight="1" s="1411">
      <c r="A334" s="6" t="n"/>
      <c r="B334" s="6" t="n"/>
      <c r="C334" s="6" t="n"/>
      <c r="D334" s="6" t="n"/>
      <c r="E334" s="6" t="n"/>
      <c r="F334" s="6" t="n"/>
      <c r="G334" s="6" t="n"/>
      <c r="H334" s="6" t="n"/>
      <c r="I334" s="6" t="n"/>
      <c r="J334" s="6" t="n"/>
      <c r="K334" s="6" t="n"/>
      <c r="L334" s="6" t="n"/>
      <c r="M334" s="6" t="n"/>
      <c r="N334" s="6" t="n"/>
      <c r="O334" s="6" t="n"/>
      <c r="P334" s="6" t="n"/>
    </row>
    <row r="335" ht="15.75" customHeight="1" s="1411">
      <c r="A335" s="6" t="n"/>
      <c r="B335" s="6" t="n"/>
      <c r="C335" s="6" t="n"/>
      <c r="D335" s="6" t="n"/>
      <c r="E335" s="6" t="n"/>
      <c r="F335" s="6" t="n"/>
      <c r="G335" s="6" t="n"/>
      <c r="H335" s="6" t="n"/>
      <c r="I335" s="6" t="n"/>
      <c r="J335" s="6" t="n"/>
      <c r="K335" s="6" t="n"/>
      <c r="L335" s="6" t="n"/>
      <c r="M335" s="6" t="n"/>
      <c r="N335" s="6" t="n"/>
      <c r="O335" s="6" t="n"/>
      <c r="P335" s="6" t="n"/>
    </row>
    <row r="336" ht="15.75" customHeight="1" s="1411">
      <c r="A336" s="6" t="n"/>
      <c r="B336" s="6" t="n"/>
      <c r="C336" s="6" t="n"/>
      <c r="D336" s="6" t="n"/>
      <c r="E336" s="6" t="n"/>
      <c r="F336" s="6" t="n"/>
      <c r="G336" s="6" t="n"/>
      <c r="H336" s="6" t="n"/>
      <c r="I336" s="6" t="n"/>
      <c r="J336" s="6" t="n"/>
      <c r="K336" s="6" t="n"/>
      <c r="L336" s="6" t="n"/>
      <c r="M336" s="6" t="n"/>
      <c r="N336" s="6" t="n"/>
      <c r="O336" s="6" t="n"/>
      <c r="P336" s="6" t="n"/>
    </row>
    <row r="337" ht="15.75" customHeight="1" s="1411">
      <c r="A337" s="6" t="n"/>
      <c r="B337" s="6" t="n"/>
      <c r="C337" s="6" t="n"/>
      <c r="D337" s="6" t="n"/>
      <c r="E337" s="6" t="n"/>
      <c r="F337" s="6" t="n"/>
      <c r="G337" s="6" t="n"/>
      <c r="H337" s="6" t="n"/>
      <c r="I337" s="6" t="n"/>
      <c r="J337" s="6" t="n"/>
      <c r="K337" s="6" t="n"/>
      <c r="L337" s="6" t="n"/>
      <c r="M337" s="6" t="n"/>
      <c r="N337" s="6" t="n"/>
      <c r="O337" s="6" t="n"/>
      <c r="P337" s="6" t="n"/>
    </row>
    <row r="338" ht="15.75" customHeight="1" s="1411">
      <c r="A338" s="6" t="n"/>
      <c r="B338" s="6" t="n"/>
      <c r="C338" s="6" t="n"/>
      <c r="D338" s="6" t="n"/>
      <c r="E338" s="6" t="n"/>
      <c r="F338" s="6" t="n"/>
      <c r="G338" s="6" t="n"/>
      <c r="H338" s="6" t="n"/>
      <c r="I338" s="6" t="n"/>
      <c r="J338" s="6" t="n"/>
      <c r="K338" s="6" t="n"/>
      <c r="L338" s="6" t="n"/>
      <c r="M338" s="6" t="n"/>
      <c r="N338" s="6" t="n"/>
      <c r="O338" s="6" t="n"/>
      <c r="P338" s="6" t="n"/>
    </row>
    <row r="339" ht="15.75" customHeight="1" s="1411">
      <c r="A339" s="6" t="n"/>
      <c r="B339" s="6" t="n"/>
      <c r="C339" s="6" t="n"/>
      <c r="D339" s="6" t="n"/>
      <c r="E339" s="6" t="n"/>
      <c r="F339" s="6" t="n"/>
      <c r="G339" s="6" t="n"/>
      <c r="H339" s="6" t="n"/>
      <c r="I339" s="6" t="n"/>
      <c r="J339" s="6" t="n"/>
      <c r="K339" s="6" t="n"/>
      <c r="L339" s="6" t="n"/>
      <c r="M339" s="6" t="n"/>
      <c r="N339" s="6" t="n"/>
      <c r="O339" s="6" t="n"/>
      <c r="P339" s="6" t="n"/>
    </row>
    <row r="340" ht="15.75" customHeight="1" s="1411">
      <c r="A340" s="6" t="n"/>
      <c r="B340" s="6" t="n"/>
      <c r="C340" s="6" t="n"/>
      <c r="D340" s="6" t="n"/>
      <c r="E340" s="6" t="n"/>
      <c r="F340" s="6" t="n"/>
      <c r="G340" s="6" t="n"/>
      <c r="H340" s="6" t="n"/>
      <c r="I340" s="6" t="n"/>
      <c r="J340" s="6" t="n"/>
      <c r="K340" s="6" t="n"/>
      <c r="L340" s="6" t="n"/>
      <c r="M340" s="6" t="n"/>
      <c r="N340" s="6" t="n"/>
      <c r="O340" s="6" t="n"/>
      <c r="P340" s="6" t="n"/>
    </row>
    <row r="341" ht="15.75" customHeight="1" s="1411">
      <c r="A341" s="6" t="n"/>
      <c r="B341" s="6" t="n"/>
      <c r="C341" s="6" t="n"/>
      <c r="D341" s="6" t="n"/>
      <c r="E341" s="6" t="n"/>
      <c r="F341" s="6" t="n"/>
      <c r="G341" s="6" t="n"/>
      <c r="H341" s="6" t="n"/>
      <c r="I341" s="6" t="n"/>
      <c r="J341" s="6" t="n"/>
      <c r="K341" s="6" t="n"/>
      <c r="L341" s="6" t="n"/>
      <c r="M341" s="6" t="n"/>
      <c r="N341" s="6" t="n"/>
      <c r="O341" s="6" t="n"/>
      <c r="P341" s="6" t="n"/>
    </row>
    <row r="342" ht="15.75" customHeight="1" s="1411">
      <c r="A342" s="6" t="n"/>
      <c r="B342" s="6" t="n"/>
      <c r="C342" s="6" t="n"/>
      <c r="D342" s="6" t="n"/>
      <c r="E342" s="6" t="n"/>
      <c r="F342" s="6" t="n"/>
      <c r="G342" s="6" t="n"/>
      <c r="H342" s="6" t="n"/>
      <c r="I342" s="6" t="n"/>
      <c r="J342" s="6" t="n"/>
      <c r="K342" s="6" t="n"/>
      <c r="L342" s="6" t="n"/>
      <c r="M342" s="6" t="n"/>
      <c r="N342" s="6" t="n"/>
      <c r="O342" s="6" t="n"/>
      <c r="P342" s="6" t="n"/>
    </row>
    <row r="343" ht="15.75" customHeight="1" s="1411">
      <c r="A343" s="6" t="n"/>
      <c r="B343" s="6" t="n"/>
      <c r="C343" s="6" t="n"/>
      <c r="D343" s="6" t="n"/>
      <c r="E343" s="6" t="n"/>
      <c r="F343" s="6" t="n"/>
      <c r="G343" s="6" t="n"/>
      <c r="H343" s="6" t="n"/>
      <c r="I343" s="6" t="n"/>
      <c r="J343" s="6" t="n"/>
      <c r="K343" s="6" t="n"/>
      <c r="L343" s="6" t="n"/>
      <c r="M343" s="6" t="n"/>
      <c r="N343" s="6" t="n"/>
      <c r="O343" s="6" t="n"/>
      <c r="P343" s="6" t="n"/>
    </row>
    <row r="344" ht="15.75" customHeight="1" s="1411">
      <c r="A344" s="6" t="n"/>
      <c r="B344" s="6" t="n"/>
      <c r="C344" s="6" t="n"/>
      <c r="D344" s="6" t="n"/>
      <c r="E344" s="6" t="n"/>
      <c r="F344" s="6" t="n"/>
      <c r="G344" s="6" t="n"/>
      <c r="H344" s="6" t="n"/>
      <c r="I344" s="6" t="n"/>
      <c r="J344" s="6" t="n"/>
      <c r="K344" s="6" t="n"/>
      <c r="L344" s="6" t="n"/>
      <c r="M344" s="6" t="n"/>
      <c r="N344" s="6" t="n"/>
      <c r="O344" s="6" t="n"/>
      <c r="P344" s="6" t="n"/>
    </row>
    <row r="345" ht="15.75" customHeight="1" s="1411">
      <c r="A345" s="6" t="n"/>
      <c r="B345" s="6" t="n"/>
      <c r="C345" s="6" t="n"/>
      <c r="D345" s="6" t="n"/>
      <c r="E345" s="6" t="n"/>
      <c r="F345" s="6" t="n"/>
      <c r="G345" s="6" t="n"/>
      <c r="H345" s="6" t="n"/>
      <c r="I345" s="6" t="n"/>
      <c r="J345" s="6" t="n"/>
      <c r="K345" s="6" t="n"/>
      <c r="L345" s="6" t="n"/>
      <c r="M345" s="6" t="n"/>
      <c r="N345" s="6" t="n"/>
      <c r="O345" s="6" t="n"/>
      <c r="P345" s="6" t="n"/>
    </row>
    <row r="346" ht="15.75" customHeight="1" s="1411">
      <c r="A346" s="6" t="n"/>
      <c r="B346" s="6" t="n"/>
      <c r="C346" s="6" t="n"/>
      <c r="D346" s="6" t="n"/>
      <c r="E346" s="6" t="n"/>
      <c r="F346" s="6" t="n"/>
      <c r="G346" s="6" t="n"/>
      <c r="H346" s="6" t="n"/>
      <c r="I346" s="6" t="n"/>
      <c r="J346" s="6" t="n"/>
      <c r="K346" s="6" t="n"/>
      <c r="L346" s="6" t="n"/>
      <c r="M346" s="6" t="n"/>
      <c r="N346" s="6" t="n"/>
      <c r="O346" s="6" t="n"/>
      <c r="P346" s="6" t="n"/>
    </row>
    <row r="347" ht="15.75" customHeight="1" s="1411">
      <c r="A347" s="6" t="n"/>
      <c r="B347" s="6" t="n"/>
      <c r="C347" s="6" t="n"/>
      <c r="D347" s="6" t="n"/>
      <c r="E347" s="6" t="n"/>
      <c r="F347" s="6" t="n"/>
      <c r="G347" s="6" t="n"/>
      <c r="H347" s="6" t="n"/>
      <c r="I347" s="6" t="n"/>
      <c r="J347" s="6" t="n"/>
      <c r="K347" s="6" t="n"/>
      <c r="L347" s="6" t="n"/>
      <c r="M347" s="6" t="n"/>
      <c r="N347" s="6" t="n"/>
      <c r="O347" s="6" t="n"/>
      <c r="P347" s="6" t="n"/>
    </row>
    <row r="348" ht="15.75" customHeight="1" s="1411">
      <c r="A348" s="6" t="n"/>
      <c r="B348" s="6" t="n"/>
      <c r="C348" s="6" t="n"/>
      <c r="D348" s="6" t="n"/>
      <c r="E348" s="6" t="n"/>
      <c r="F348" s="6" t="n"/>
      <c r="G348" s="6" t="n"/>
      <c r="H348" s="6" t="n"/>
      <c r="I348" s="6" t="n"/>
      <c r="J348" s="6" t="n"/>
      <c r="K348" s="6" t="n"/>
      <c r="L348" s="6" t="n"/>
      <c r="M348" s="6" t="n"/>
      <c r="N348" s="6" t="n"/>
      <c r="O348" s="6" t="n"/>
      <c r="P348" s="6" t="n"/>
    </row>
    <row r="349" ht="15.75" customHeight="1" s="1411">
      <c r="A349" s="6" t="n"/>
      <c r="B349" s="6" t="n"/>
      <c r="C349" s="6" t="n"/>
      <c r="D349" s="6" t="n"/>
      <c r="E349" s="6" t="n"/>
      <c r="F349" s="6" t="n"/>
      <c r="G349" s="6" t="n"/>
      <c r="H349" s="6" t="n"/>
      <c r="I349" s="6" t="n"/>
      <c r="J349" s="6" t="n"/>
      <c r="K349" s="6" t="n"/>
      <c r="L349" s="6" t="n"/>
      <c r="M349" s="6" t="n"/>
      <c r="N349" s="6" t="n"/>
      <c r="O349" s="6" t="n"/>
      <c r="P349" s="6" t="n"/>
    </row>
    <row r="350" ht="15.75" customHeight="1" s="1411">
      <c r="A350" s="6" t="n"/>
      <c r="B350" s="6" t="n"/>
      <c r="C350" s="6" t="n"/>
      <c r="D350" s="6" t="n"/>
      <c r="E350" s="6" t="n"/>
      <c r="F350" s="6" t="n"/>
      <c r="G350" s="6" t="n"/>
      <c r="H350" s="6" t="n"/>
      <c r="I350" s="6" t="n"/>
      <c r="J350" s="6" t="n"/>
      <c r="K350" s="6" t="n"/>
      <c r="L350" s="6" t="n"/>
      <c r="M350" s="6" t="n"/>
      <c r="N350" s="6" t="n"/>
      <c r="O350" s="6" t="n"/>
      <c r="P350" s="6" t="n"/>
    </row>
    <row r="351" ht="15.75" customHeight="1" s="1411">
      <c r="A351" s="6" t="n"/>
      <c r="B351" s="6" t="n"/>
      <c r="C351" s="6" t="n"/>
      <c r="D351" s="6" t="n"/>
      <c r="E351" s="6" t="n"/>
      <c r="F351" s="6" t="n"/>
      <c r="G351" s="6" t="n"/>
      <c r="H351" s="6" t="n"/>
      <c r="I351" s="6" t="n"/>
      <c r="J351" s="6" t="n"/>
      <c r="K351" s="6" t="n"/>
      <c r="L351" s="6" t="n"/>
      <c r="M351" s="6" t="n"/>
      <c r="N351" s="6" t="n"/>
      <c r="O351" s="6" t="n"/>
      <c r="P351" s="6" t="n"/>
    </row>
    <row r="352" ht="15.75" customHeight="1" s="1411">
      <c r="A352" s="6" t="n"/>
      <c r="B352" s="6" t="n"/>
      <c r="C352" s="6" t="n"/>
      <c r="D352" s="6" t="n"/>
      <c r="E352" s="6" t="n"/>
      <c r="F352" s="6" t="n"/>
      <c r="G352" s="6" t="n"/>
      <c r="H352" s="6" t="n"/>
      <c r="I352" s="6" t="n"/>
      <c r="J352" s="6" t="n"/>
      <c r="K352" s="6" t="n"/>
      <c r="L352" s="6" t="n"/>
      <c r="M352" s="6" t="n"/>
      <c r="N352" s="6" t="n"/>
      <c r="O352" s="6" t="n"/>
      <c r="P352" s="6" t="n"/>
    </row>
    <row r="353" ht="15.75" customHeight="1" s="1411">
      <c r="A353" s="6" t="n"/>
      <c r="B353" s="6" t="n"/>
      <c r="C353" s="6" t="n"/>
      <c r="D353" s="6" t="n"/>
      <c r="E353" s="6" t="n"/>
      <c r="F353" s="6" t="n"/>
      <c r="G353" s="6" t="n"/>
      <c r="H353" s="6" t="n"/>
      <c r="I353" s="6" t="n"/>
      <c r="J353" s="6" t="n"/>
      <c r="K353" s="6" t="n"/>
      <c r="L353" s="6" t="n"/>
      <c r="M353" s="6" t="n"/>
      <c r="N353" s="6" t="n"/>
      <c r="O353" s="6" t="n"/>
      <c r="P353" s="6" t="n"/>
    </row>
    <row r="354" ht="15.75" customHeight="1" s="1411">
      <c r="A354" s="6" t="n"/>
      <c r="B354" s="6" t="n"/>
      <c r="C354" s="6" t="n"/>
      <c r="D354" s="6" t="n"/>
      <c r="E354" s="6" t="n"/>
      <c r="F354" s="6" t="n"/>
      <c r="G354" s="6" t="n"/>
      <c r="H354" s="6" t="n"/>
      <c r="I354" s="6" t="n"/>
      <c r="J354" s="6" t="n"/>
      <c r="K354" s="6" t="n"/>
      <c r="L354" s="6" t="n"/>
      <c r="M354" s="6" t="n"/>
      <c r="N354" s="6" t="n"/>
      <c r="O354" s="6" t="n"/>
      <c r="P354" s="6" t="n"/>
    </row>
    <row r="355" ht="15.75" customHeight="1" s="1411">
      <c r="A355" s="6" t="n"/>
      <c r="B355" s="6" t="n"/>
      <c r="C355" s="6" t="n"/>
      <c r="D355" s="6" t="n"/>
      <c r="E355" s="6" t="n"/>
      <c r="F355" s="6" t="n"/>
      <c r="G355" s="6" t="n"/>
      <c r="H355" s="6" t="n"/>
      <c r="I355" s="6" t="n"/>
      <c r="J355" s="6" t="n"/>
      <c r="K355" s="6" t="n"/>
      <c r="L355" s="6" t="n"/>
      <c r="M355" s="6" t="n"/>
      <c r="N355" s="6" t="n"/>
      <c r="O355" s="6" t="n"/>
      <c r="P355" s="6" t="n"/>
    </row>
    <row r="356" ht="15.75" customHeight="1" s="1411">
      <c r="A356" s="6" t="n"/>
      <c r="B356" s="6" t="n"/>
      <c r="C356" s="6" t="n"/>
      <c r="D356" s="6" t="n"/>
      <c r="E356" s="6" t="n"/>
      <c r="F356" s="6" t="n"/>
      <c r="G356" s="6" t="n"/>
      <c r="H356" s="6" t="n"/>
      <c r="I356" s="6" t="n"/>
      <c r="J356" s="6" t="n"/>
      <c r="K356" s="6" t="n"/>
      <c r="L356" s="6" t="n"/>
      <c r="M356" s="6" t="n"/>
      <c r="N356" s="6" t="n"/>
      <c r="O356" s="6" t="n"/>
      <c r="P356" s="6" t="n"/>
    </row>
    <row r="357" ht="15.75" customHeight="1" s="1411">
      <c r="A357" s="6" t="n"/>
      <c r="B357" s="6" t="n"/>
      <c r="C357" s="6" t="n"/>
      <c r="D357" s="6" t="n"/>
      <c r="E357" s="6" t="n"/>
      <c r="F357" s="6" t="n"/>
      <c r="G357" s="6" t="n"/>
      <c r="H357" s="6" t="n"/>
      <c r="I357" s="6" t="n"/>
      <c r="J357" s="6" t="n"/>
      <c r="K357" s="6" t="n"/>
      <c r="L357" s="6" t="n"/>
      <c r="M357" s="6" t="n"/>
      <c r="N357" s="6" t="n"/>
      <c r="O357" s="6" t="n"/>
      <c r="P357" s="6" t="n"/>
    </row>
    <row r="358" ht="15.75" customHeight="1" s="1411">
      <c r="A358" s="6" t="n"/>
      <c r="B358" s="6" t="n"/>
      <c r="C358" s="6" t="n"/>
      <c r="D358" s="6" t="n"/>
      <c r="E358" s="6" t="n"/>
      <c r="F358" s="6" t="n"/>
      <c r="G358" s="6" t="n"/>
      <c r="H358" s="6" t="n"/>
      <c r="I358" s="6" t="n"/>
      <c r="J358" s="6" t="n"/>
      <c r="K358" s="6" t="n"/>
      <c r="L358" s="6" t="n"/>
      <c r="M358" s="6" t="n"/>
      <c r="N358" s="6" t="n"/>
      <c r="O358" s="6" t="n"/>
      <c r="P358" s="6" t="n"/>
    </row>
    <row r="359" ht="15.75" customHeight="1" s="1411">
      <c r="A359" s="6" t="n"/>
      <c r="B359" s="6" t="n"/>
      <c r="C359" s="6" t="n"/>
      <c r="D359" s="6" t="n"/>
      <c r="E359" s="6" t="n"/>
      <c r="F359" s="6" t="n"/>
      <c r="G359" s="6" t="n"/>
      <c r="H359" s="6" t="n"/>
      <c r="I359" s="6" t="n"/>
      <c r="J359" s="6" t="n"/>
      <c r="K359" s="6" t="n"/>
      <c r="L359" s="6" t="n"/>
      <c r="M359" s="6" t="n"/>
      <c r="N359" s="6" t="n"/>
      <c r="O359" s="6" t="n"/>
      <c r="P359" s="6" t="n"/>
    </row>
    <row r="360" ht="15.75" customHeight="1" s="1411">
      <c r="A360" s="6" t="n"/>
      <c r="B360" s="6" t="n"/>
      <c r="C360" s="6" t="n"/>
      <c r="D360" s="6" t="n"/>
      <c r="E360" s="6" t="n"/>
      <c r="F360" s="6" t="n"/>
      <c r="G360" s="6" t="n"/>
      <c r="H360" s="6" t="n"/>
      <c r="I360" s="6" t="n"/>
      <c r="J360" s="6" t="n"/>
      <c r="K360" s="6" t="n"/>
      <c r="L360" s="6" t="n"/>
      <c r="M360" s="6" t="n"/>
      <c r="N360" s="6" t="n"/>
      <c r="O360" s="6" t="n"/>
      <c r="P360" s="6" t="n"/>
    </row>
    <row r="361" ht="15.75" customHeight="1" s="1411">
      <c r="A361" s="6" t="n"/>
      <c r="B361" s="6" t="n"/>
      <c r="C361" s="6" t="n"/>
      <c r="D361" s="6" t="n"/>
      <c r="E361" s="6" t="n"/>
      <c r="F361" s="6" t="n"/>
      <c r="G361" s="6" t="n"/>
      <c r="H361" s="6" t="n"/>
      <c r="I361" s="6" t="n"/>
      <c r="J361" s="6" t="n"/>
      <c r="K361" s="6" t="n"/>
      <c r="L361" s="6" t="n"/>
      <c r="M361" s="6" t="n"/>
      <c r="N361" s="6" t="n"/>
      <c r="O361" s="6" t="n"/>
      <c r="P361" s="6" t="n"/>
    </row>
    <row r="362" ht="15.75" customHeight="1" s="1411">
      <c r="A362" s="6" t="n"/>
      <c r="B362" s="6" t="n"/>
      <c r="C362" s="6" t="n"/>
      <c r="D362" s="6" t="n"/>
      <c r="E362" s="6" t="n"/>
      <c r="F362" s="6" t="n"/>
      <c r="G362" s="6" t="n"/>
      <c r="H362" s="6" t="n"/>
      <c r="I362" s="6" t="n"/>
      <c r="J362" s="6" t="n"/>
      <c r="K362" s="6" t="n"/>
      <c r="L362" s="6" t="n"/>
      <c r="M362" s="6" t="n"/>
      <c r="N362" s="6" t="n"/>
      <c r="O362" s="6" t="n"/>
      <c r="P362" s="6" t="n"/>
    </row>
    <row r="363" ht="15.75" customHeight="1" s="1411">
      <c r="A363" s="6" t="n"/>
      <c r="B363" s="6" t="n"/>
      <c r="C363" s="6" t="n"/>
      <c r="D363" s="6" t="n"/>
      <c r="E363" s="6" t="n"/>
      <c r="F363" s="6" t="n"/>
      <c r="G363" s="6" t="n"/>
      <c r="H363" s="6" t="n"/>
      <c r="I363" s="6" t="n"/>
      <c r="J363" s="6" t="n"/>
      <c r="K363" s="6" t="n"/>
      <c r="L363" s="6" t="n"/>
      <c r="M363" s="6" t="n"/>
      <c r="N363" s="6" t="n"/>
      <c r="O363" s="6" t="n"/>
      <c r="P363" s="6" t="n"/>
    </row>
    <row r="364" ht="15.75" customHeight="1" s="1411">
      <c r="A364" s="6" t="n"/>
      <c r="B364" s="6" t="n"/>
      <c r="C364" s="6" t="n"/>
      <c r="D364" s="6" t="n"/>
      <c r="E364" s="6" t="n"/>
      <c r="F364" s="6" t="n"/>
      <c r="G364" s="6" t="n"/>
      <c r="H364" s="6" t="n"/>
      <c r="I364" s="6" t="n"/>
      <c r="J364" s="6" t="n"/>
      <c r="K364" s="6" t="n"/>
      <c r="L364" s="6" t="n"/>
      <c r="M364" s="6" t="n"/>
      <c r="N364" s="6" t="n"/>
      <c r="O364" s="6" t="n"/>
      <c r="P364" s="6" t="n"/>
    </row>
    <row r="365" ht="15.75" customHeight="1" s="1411">
      <c r="A365" s="6" t="n"/>
      <c r="B365" s="6" t="n"/>
      <c r="C365" s="6" t="n"/>
      <c r="D365" s="6" t="n"/>
      <c r="E365" s="6" t="n"/>
      <c r="F365" s="6" t="n"/>
      <c r="G365" s="6" t="n"/>
      <c r="H365" s="6" t="n"/>
      <c r="I365" s="6" t="n"/>
      <c r="J365" s="6" t="n"/>
      <c r="K365" s="6" t="n"/>
      <c r="L365" s="6" t="n"/>
      <c r="M365" s="6" t="n"/>
      <c r="N365" s="6" t="n"/>
      <c r="O365" s="6" t="n"/>
      <c r="P365" s="6" t="n"/>
    </row>
    <row r="366" ht="15.75" customHeight="1" s="1411">
      <c r="A366" s="6" t="n"/>
      <c r="B366" s="6" t="n"/>
      <c r="C366" s="6" t="n"/>
      <c r="D366" s="6" t="n"/>
      <c r="E366" s="6" t="n"/>
      <c r="F366" s="6" t="n"/>
      <c r="G366" s="6" t="n"/>
      <c r="H366" s="6" t="n"/>
      <c r="I366" s="6" t="n"/>
      <c r="J366" s="6" t="n"/>
      <c r="K366" s="6" t="n"/>
      <c r="L366" s="6" t="n"/>
      <c r="M366" s="6" t="n"/>
      <c r="N366" s="6" t="n"/>
      <c r="O366" s="6" t="n"/>
      <c r="P366" s="6" t="n"/>
    </row>
    <row r="367" ht="15.75" customHeight="1" s="1411">
      <c r="A367" s="6" t="n"/>
      <c r="B367" s="6" t="n"/>
      <c r="C367" s="6" t="n"/>
      <c r="D367" s="6" t="n"/>
      <c r="E367" s="6" t="n"/>
      <c r="F367" s="6" t="n"/>
      <c r="G367" s="6" t="n"/>
      <c r="H367" s="6" t="n"/>
      <c r="I367" s="6" t="n"/>
      <c r="J367" s="6" t="n"/>
      <c r="K367" s="6" t="n"/>
      <c r="L367" s="6" t="n"/>
      <c r="M367" s="6" t="n"/>
      <c r="N367" s="6" t="n"/>
      <c r="O367" s="6" t="n"/>
      <c r="P367" s="6" t="n"/>
    </row>
    <row r="368" ht="15.75" customHeight="1" s="1411">
      <c r="A368" s="6" t="n"/>
      <c r="B368" s="6" t="n"/>
      <c r="C368" s="6" t="n"/>
      <c r="D368" s="6" t="n"/>
      <c r="E368" s="6" t="n"/>
      <c r="F368" s="6" t="n"/>
      <c r="G368" s="6" t="n"/>
      <c r="H368" s="6" t="n"/>
      <c r="I368" s="6" t="n"/>
      <c r="J368" s="6" t="n"/>
      <c r="K368" s="6" t="n"/>
      <c r="L368" s="6" t="n"/>
      <c r="M368" s="6" t="n"/>
      <c r="N368" s="6" t="n"/>
      <c r="O368" s="6" t="n"/>
      <c r="P368" s="6" t="n"/>
    </row>
    <row r="369" ht="15.75" customHeight="1" s="1411">
      <c r="A369" s="6" t="n"/>
      <c r="B369" s="6" t="n"/>
      <c r="C369" s="6" t="n"/>
      <c r="D369" s="6" t="n"/>
      <c r="E369" s="6" t="n"/>
      <c r="F369" s="6" t="n"/>
      <c r="G369" s="6" t="n"/>
      <c r="H369" s="6" t="n"/>
      <c r="I369" s="6" t="n"/>
      <c r="J369" s="6" t="n"/>
      <c r="K369" s="6" t="n"/>
      <c r="L369" s="6" t="n"/>
      <c r="M369" s="6" t="n"/>
      <c r="N369" s="6" t="n"/>
      <c r="O369" s="6" t="n"/>
      <c r="P369" s="6" t="n"/>
    </row>
    <row r="370" ht="15.75" customHeight="1" s="1411">
      <c r="A370" s="6" t="n"/>
      <c r="B370" s="6" t="n"/>
      <c r="C370" s="6" t="n"/>
      <c r="D370" s="6" t="n"/>
      <c r="E370" s="6" t="n"/>
      <c r="F370" s="6" t="n"/>
      <c r="G370" s="6" t="n"/>
      <c r="H370" s="6" t="n"/>
      <c r="I370" s="6" t="n"/>
      <c r="J370" s="6" t="n"/>
      <c r="K370" s="6" t="n"/>
      <c r="L370" s="6" t="n"/>
      <c r="M370" s="6" t="n"/>
      <c r="N370" s="6" t="n"/>
      <c r="O370" s="6" t="n"/>
      <c r="P370" s="6" t="n"/>
    </row>
    <row r="371" ht="15.75" customHeight="1" s="1411">
      <c r="A371" s="6" t="n"/>
      <c r="B371" s="6" t="n"/>
      <c r="C371" s="6" t="n"/>
      <c r="D371" s="6" t="n"/>
      <c r="E371" s="6" t="n"/>
      <c r="F371" s="6" t="n"/>
      <c r="G371" s="6" t="n"/>
      <c r="H371" s="6" t="n"/>
      <c r="I371" s="6" t="n"/>
      <c r="J371" s="6" t="n"/>
      <c r="K371" s="6" t="n"/>
      <c r="L371" s="6" t="n"/>
      <c r="M371" s="6" t="n"/>
      <c r="N371" s="6" t="n"/>
      <c r="O371" s="6" t="n"/>
      <c r="P371" s="6" t="n"/>
    </row>
    <row r="372" ht="15.75" customHeight="1" s="1411">
      <c r="A372" s="6" t="n"/>
      <c r="B372" s="6" t="n"/>
      <c r="C372" s="6" t="n"/>
      <c r="D372" s="6" t="n"/>
      <c r="E372" s="6" t="n"/>
      <c r="F372" s="6" t="n"/>
      <c r="G372" s="6" t="n"/>
      <c r="H372" s="6" t="n"/>
      <c r="I372" s="6" t="n"/>
      <c r="J372" s="6" t="n"/>
      <c r="K372" s="6" t="n"/>
      <c r="L372" s="6" t="n"/>
      <c r="M372" s="6" t="n"/>
      <c r="N372" s="6" t="n"/>
      <c r="O372" s="6" t="n"/>
      <c r="P372" s="6" t="n"/>
    </row>
    <row r="373" ht="15.75" customHeight="1" s="1411">
      <c r="A373" s="6" t="n"/>
      <c r="B373" s="6" t="n"/>
      <c r="C373" s="6" t="n"/>
      <c r="D373" s="6" t="n"/>
      <c r="E373" s="6" t="n"/>
      <c r="F373" s="6" t="n"/>
      <c r="G373" s="6" t="n"/>
      <c r="H373" s="6" t="n"/>
      <c r="I373" s="6" t="n"/>
      <c r="J373" s="6" t="n"/>
      <c r="K373" s="6" t="n"/>
      <c r="L373" s="6" t="n"/>
      <c r="M373" s="6" t="n"/>
      <c r="N373" s="6" t="n"/>
      <c r="O373" s="6" t="n"/>
      <c r="P373" s="6" t="n"/>
    </row>
    <row r="374" ht="15.75" customHeight="1" s="1411">
      <c r="A374" s="6" t="n"/>
      <c r="B374" s="6" t="n"/>
      <c r="C374" s="6" t="n"/>
      <c r="D374" s="6" t="n"/>
      <c r="E374" s="6" t="n"/>
      <c r="F374" s="6" t="n"/>
      <c r="G374" s="6" t="n"/>
      <c r="H374" s="6" t="n"/>
      <c r="I374" s="6" t="n"/>
      <c r="J374" s="6" t="n"/>
      <c r="K374" s="6" t="n"/>
      <c r="L374" s="6" t="n"/>
      <c r="M374" s="6" t="n"/>
      <c r="N374" s="6" t="n"/>
      <c r="O374" s="6" t="n"/>
      <c r="P374" s="6" t="n"/>
    </row>
    <row r="375" ht="15.75" customHeight="1" s="1411">
      <c r="A375" s="6" t="n"/>
      <c r="B375" s="6" t="n"/>
      <c r="C375" s="6" t="n"/>
      <c r="D375" s="6" t="n"/>
      <c r="E375" s="6" t="n"/>
      <c r="F375" s="6" t="n"/>
      <c r="G375" s="6" t="n"/>
      <c r="H375" s="6" t="n"/>
      <c r="I375" s="6" t="n"/>
      <c r="J375" s="6" t="n"/>
      <c r="K375" s="6" t="n"/>
      <c r="L375" s="6" t="n"/>
      <c r="M375" s="6" t="n"/>
      <c r="N375" s="6" t="n"/>
      <c r="O375" s="6" t="n"/>
      <c r="P375" s="6" t="n"/>
    </row>
    <row r="376" ht="15.75" customHeight="1" s="1411">
      <c r="A376" s="6" t="n"/>
      <c r="B376" s="6" t="n"/>
      <c r="C376" s="6" t="n"/>
      <c r="D376" s="6" t="n"/>
      <c r="E376" s="6" t="n"/>
      <c r="F376" s="6" t="n"/>
      <c r="G376" s="6" t="n"/>
      <c r="H376" s="6" t="n"/>
      <c r="I376" s="6" t="n"/>
      <c r="J376" s="6" t="n"/>
      <c r="K376" s="6" t="n"/>
      <c r="L376" s="6" t="n"/>
      <c r="M376" s="6" t="n"/>
      <c r="N376" s="6" t="n"/>
      <c r="O376" s="6" t="n"/>
      <c r="P376" s="6" t="n"/>
    </row>
    <row r="377" ht="15.75" customHeight="1" s="1411">
      <c r="A377" s="6" t="n"/>
      <c r="B377" s="6" t="n"/>
      <c r="C377" s="6" t="n"/>
      <c r="D377" s="6" t="n"/>
      <c r="E377" s="6" t="n"/>
      <c r="F377" s="6" t="n"/>
      <c r="G377" s="6" t="n"/>
      <c r="H377" s="6" t="n"/>
      <c r="I377" s="6" t="n"/>
      <c r="J377" s="6" t="n"/>
      <c r="K377" s="6" t="n"/>
      <c r="L377" s="6" t="n"/>
      <c r="M377" s="6" t="n"/>
      <c r="N377" s="6" t="n"/>
      <c r="O377" s="6" t="n"/>
      <c r="P377" s="6" t="n"/>
    </row>
    <row r="378" ht="15.75" customHeight="1" s="1411">
      <c r="A378" s="6" t="n"/>
      <c r="B378" s="6" t="n"/>
      <c r="C378" s="6" t="n"/>
      <c r="D378" s="6" t="n"/>
      <c r="E378" s="6" t="n"/>
      <c r="F378" s="6" t="n"/>
      <c r="G378" s="6" t="n"/>
      <c r="H378" s="6" t="n"/>
      <c r="I378" s="6" t="n"/>
      <c r="J378" s="6" t="n"/>
      <c r="K378" s="6" t="n"/>
      <c r="L378" s="6" t="n"/>
      <c r="M378" s="6" t="n"/>
      <c r="N378" s="6" t="n"/>
      <c r="O378" s="6" t="n"/>
      <c r="P378" s="6" t="n"/>
    </row>
    <row r="379" ht="15.75" customHeight="1" s="1411">
      <c r="A379" s="6" t="n"/>
      <c r="B379" s="6" t="n"/>
      <c r="C379" s="6" t="n"/>
      <c r="D379" s="6" t="n"/>
      <c r="E379" s="6" t="n"/>
      <c r="F379" s="6" t="n"/>
      <c r="G379" s="6" t="n"/>
      <c r="H379" s="6" t="n"/>
      <c r="I379" s="6" t="n"/>
      <c r="J379" s="6" t="n"/>
      <c r="K379" s="6" t="n"/>
      <c r="L379" s="6" t="n"/>
      <c r="M379" s="6" t="n"/>
      <c r="N379" s="6" t="n"/>
      <c r="O379" s="6" t="n"/>
      <c r="P379" s="6" t="n"/>
    </row>
    <row r="380" ht="15.75" customHeight="1" s="1411">
      <c r="A380" s="6" t="n"/>
      <c r="B380" s="6" t="n"/>
      <c r="C380" s="6" t="n"/>
      <c r="D380" s="6" t="n"/>
      <c r="E380" s="6" t="n"/>
      <c r="F380" s="6" t="n"/>
      <c r="G380" s="6" t="n"/>
      <c r="H380" s="6" t="n"/>
      <c r="I380" s="6" t="n"/>
      <c r="J380" s="6" t="n"/>
      <c r="K380" s="6" t="n"/>
      <c r="L380" s="6" t="n"/>
      <c r="M380" s="6" t="n"/>
      <c r="N380" s="6" t="n"/>
      <c r="O380" s="6" t="n"/>
      <c r="P380" s="6" t="n"/>
    </row>
    <row r="381" ht="15.75" customHeight="1" s="1411">
      <c r="A381" s="6" t="n"/>
      <c r="B381" s="6" t="n"/>
      <c r="C381" s="6" t="n"/>
      <c r="D381" s="6" t="n"/>
      <c r="E381" s="6" t="n"/>
      <c r="F381" s="6" t="n"/>
      <c r="G381" s="6" t="n"/>
      <c r="H381" s="6" t="n"/>
      <c r="I381" s="6" t="n"/>
      <c r="J381" s="6" t="n"/>
      <c r="K381" s="6" t="n"/>
      <c r="L381" s="6" t="n"/>
      <c r="M381" s="6" t="n"/>
      <c r="N381" s="6" t="n"/>
      <c r="O381" s="6" t="n"/>
      <c r="P381" s="6" t="n"/>
    </row>
    <row r="382" ht="15.75" customHeight="1" s="1411">
      <c r="A382" s="6" t="n"/>
      <c r="B382" s="6" t="n"/>
      <c r="C382" s="6" t="n"/>
      <c r="D382" s="6" t="n"/>
      <c r="E382" s="6" t="n"/>
      <c r="F382" s="6" t="n"/>
      <c r="G382" s="6" t="n"/>
      <c r="H382" s="6" t="n"/>
      <c r="I382" s="6" t="n"/>
      <c r="J382" s="6" t="n"/>
      <c r="K382" s="6" t="n"/>
      <c r="L382" s="6" t="n"/>
      <c r="M382" s="6" t="n"/>
      <c r="N382" s="6" t="n"/>
      <c r="O382" s="6" t="n"/>
      <c r="P382" s="6" t="n"/>
    </row>
    <row r="383" ht="15.75" customHeight="1" s="1411">
      <c r="A383" s="6" t="n"/>
      <c r="B383" s="6" t="n"/>
      <c r="C383" s="6" t="n"/>
      <c r="D383" s="6" t="n"/>
      <c r="E383" s="6" t="n"/>
      <c r="F383" s="6" t="n"/>
      <c r="G383" s="6" t="n"/>
      <c r="H383" s="6" t="n"/>
      <c r="I383" s="6" t="n"/>
      <c r="J383" s="6" t="n"/>
      <c r="K383" s="6" t="n"/>
      <c r="L383" s="6" t="n"/>
      <c r="M383" s="6" t="n"/>
      <c r="N383" s="6" t="n"/>
      <c r="O383" s="6" t="n"/>
      <c r="P383" s="6" t="n"/>
    </row>
    <row r="384" ht="15.75" customHeight="1" s="1411">
      <c r="A384" s="6" t="n"/>
      <c r="B384" s="6" t="n"/>
      <c r="C384" s="6" t="n"/>
      <c r="D384" s="6" t="n"/>
      <c r="E384" s="6" t="n"/>
      <c r="F384" s="6" t="n"/>
      <c r="G384" s="6" t="n"/>
      <c r="H384" s="6" t="n"/>
      <c r="I384" s="6" t="n"/>
      <c r="J384" s="6" t="n"/>
      <c r="K384" s="6" t="n"/>
      <c r="L384" s="6" t="n"/>
      <c r="M384" s="6" t="n"/>
      <c r="N384" s="6" t="n"/>
      <c r="O384" s="6" t="n"/>
      <c r="P384" s="6" t="n"/>
    </row>
    <row r="385" ht="15.75" customHeight="1" s="1411">
      <c r="A385" s="6" t="n"/>
      <c r="B385" s="6" t="n"/>
      <c r="C385" s="6" t="n"/>
      <c r="D385" s="6" t="n"/>
      <c r="E385" s="6" t="n"/>
      <c r="F385" s="6" t="n"/>
      <c r="G385" s="6" t="n"/>
      <c r="H385" s="6" t="n"/>
      <c r="I385" s="6" t="n"/>
      <c r="J385" s="6" t="n"/>
      <c r="K385" s="6" t="n"/>
      <c r="L385" s="6" t="n"/>
      <c r="M385" s="6" t="n"/>
      <c r="N385" s="6" t="n"/>
      <c r="O385" s="6" t="n"/>
      <c r="P385" s="6" t="n"/>
    </row>
    <row r="386" ht="15.75" customHeight="1" s="1411">
      <c r="A386" s="6" t="n"/>
      <c r="B386" s="6" t="n"/>
      <c r="C386" s="6" t="n"/>
      <c r="D386" s="6" t="n"/>
      <c r="E386" s="6" t="n"/>
      <c r="F386" s="6" t="n"/>
      <c r="G386" s="6" t="n"/>
      <c r="H386" s="6" t="n"/>
      <c r="I386" s="6" t="n"/>
      <c r="J386" s="6" t="n"/>
      <c r="K386" s="6" t="n"/>
      <c r="L386" s="6" t="n"/>
      <c r="M386" s="6" t="n"/>
      <c r="N386" s="6" t="n"/>
      <c r="O386" s="6" t="n"/>
      <c r="P386" s="6" t="n"/>
    </row>
    <row r="387" ht="15.75" customHeight="1" s="1411">
      <c r="A387" s="6" t="n"/>
      <c r="B387" s="6" t="n"/>
      <c r="C387" s="6" t="n"/>
      <c r="D387" s="6" t="n"/>
      <c r="E387" s="6" t="n"/>
      <c r="F387" s="6" t="n"/>
      <c r="G387" s="6" t="n"/>
      <c r="H387" s="6" t="n"/>
      <c r="I387" s="6" t="n"/>
      <c r="J387" s="6" t="n"/>
      <c r="K387" s="6" t="n"/>
      <c r="L387" s="6" t="n"/>
      <c r="M387" s="6" t="n"/>
      <c r="N387" s="6" t="n"/>
      <c r="O387" s="6" t="n"/>
      <c r="P387" s="6" t="n"/>
    </row>
    <row r="388" ht="15.75" customHeight="1" s="1411">
      <c r="A388" s="6" t="n"/>
      <c r="B388" s="6" t="n"/>
      <c r="C388" s="6" t="n"/>
      <c r="D388" s="6" t="n"/>
      <c r="E388" s="6" t="n"/>
      <c r="F388" s="6" t="n"/>
      <c r="G388" s="6" t="n"/>
      <c r="H388" s="6" t="n"/>
      <c r="I388" s="6" t="n"/>
      <c r="J388" s="6" t="n"/>
      <c r="K388" s="6" t="n"/>
      <c r="L388" s="6" t="n"/>
      <c r="M388" s="6" t="n"/>
      <c r="N388" s="6" t="n"/>
      <c r="O388" s="6" t="n"/>
      <c r="P388" s="6" t="n"/>
    </row>
    <row r="389" ht="15.75" customHeight="1" s="1411">
      <c r="A389" s="6" t="n"/>
      <c r="B389" s="6" t="n"/>
      <c r="C389" s="6" t="n"/>
      <c r="D389" s="6" t="n"/>
      <c r="E389" s="6" t="n"/>
      <c r="F389" s="6" t="n"/>
      <c r="G389" s="6" t="n"/>
      <c r="H389" s="6" t="n"/>
      <c r="I389" s="6" t="n"/>
      <c r="J389" s="6" t="n"/>
      <c r="K389" s="6" t="n"/>
      <c r="L389" s="6" t="n"/>
      <c r="M389" s="6" t="n"/>
      <c r="N389" s="6" t="n"/>
      <c r="O389" s="6" t="n"/>
      <c r="P389" s="6" t="n"/>
    </row>
    <row r="390" ht="15.75" customHeight="1" s="1411">
      <c r="A390" s="6" t="n"/>
      <c r="B390" s="6" t="n"/>
      <c r="C390" s="6" t="n"/>
      <c r="D390" s="6" t="n"/>
      <c r="E390" s="6" t="n"/>
      <c r="F390" s="6" t="n"/>
      <c r="G390" s="6" t="n"/>
      <c r="H390" s="6" t="n"/>
      <c r="I390" s="6" t="n"/>
      <c r="J390" s="6" t="n"/>
      <c r="K390" s="6" t="n"/>
      <c r="L390" s="6" t="n"/>
      <c r="M390" s="6" t="n"/>
      <c r="N390" s="6" t="n"/>
      <c r="O390" s="6" t="n"/>
      <c r="P390" s="6" t="n"/>
    </row>
    <row r="391" ht="15.75" customHeight="1" s="1411">
      <c r="A391" s="6" t="n"/>
      <c r="B391" s="6" t="n"/>
      <c r="C391" s="6" t="n"/>
      <c r="D391" s="6" t="n"/>
      <c r="E391" s="6" t="n"/>
      <c r="F391" s="6" t="n"/>
      <c r="G391" s="6" t="n"/>
      <c r="H391" s="6" t="n"/>
      <c r="I391" s="6" t="n"/>
      <c r="J391" s="6" t="n"/>
      <c r="K391" s="6" t="n"/>
      <c r="L391" s="6" t="n"/>
      <c r="M391" s="6" t="n"/>
      <c r="N391" s="6" t="n"/>
      <c r="O391" s="6" t="n"/>
      <c r="P391" s="6" t="n"/>
    </row>
    <row r="392" ht="15.75" customHeight="1" s="1411">
      <c r="A392" s="6" t="n"/>
      <c r="B392" s="6" t="n"/>
      <c r="C392" s="6" t="n"/>
      <c r="D392" s="6" t="n"/>
      <c r="E392" s="6" t="n"/>
      <c r="F392" s="6" t="n"/>
      <c r="G392" s="6" t="n"/>
      <c r="H392" s="6" t="n"/>
      <c r="I392" s="6" t="n"/>
      <c r="J392" s="6" t="n"/>
      <c r="K392" s="6" t="n"/>
      <c r="L392" s="6" t="n"/>
      <c r="M392" s="6" t="n"/>
      <c r="N392" s="6" t="n"/>
      <c r="O392" s="6" t="n"/>
      <c r="P392" s="6" t="n"/>
    </row>
    <row r="393" ht="15.75" customHeight="1" s="1411">
      <c r="A393" s="6" t="n"/>
      <c r="B393" s="6" t="n"/>
      <c r="C393" s="6" t="n"/>
      <c r="D393" s="6" t="n"/>
      <c r="E393" s="6" t="n"/>
      <c r="F393" s="6" t="n"/>
      <c r="G393" s="6" t="n"/>
      <c r="H393" s="6" t="n"/>
      <c r="I393" s="6" t="n"/>
      <c r="J393" s="6" t="n"/>
      <c r="K393" s="6" t="n"/>
      <c r="L393" s="6" t="n"/>
      <c r="M393" s="6" t="n"/>
      <c r="N393" s="6" t="n"/>
      <c r="O393" s="6" t="n"/>
      <c r="P393" s="6" t="n"/>
    </row>
    <row r="394" ht="15.75" customHeight="1" s="1411">
      <c r="A394" s="6" t="n"/>
      <c r="B394" s="6" t="n"/>
      <c r="C394" s="6" t="n"/>
      <c r="D394" s="6" t="n"/>
      <c r="E394" s="6" t="n"/>
      <c r="F394" s="6" t="n"/>
      <c r="G394" s="6" t="n"/>
      <c r="H394" s="6" t="n"/>
      <c r="I394" s="6" t="n"/>
      <c r="J394" s="6" t="n"/>
      <c r="K394" s="6" t="n"/>
      <c r="L394" s="6" t="n"/>
      <c r="M394" s="6" t="n"/>
      <c r="N394" s="6" t="n"/>
      <c r="O394" s="6" t="n"/>
      <c r="P394" s="6" t="n"/>
    </row>
    <row r="395" ht="15.75" customHeight="1" s="1411">
      <c r="A395" s="6" t="n"/>
      <c r="B395" s="6" t="n"/>
      <c r="C395" s="6" t="n"/>
      <c r="D395" s="6" t="n"/>
      <c r="E395" s="6" t="n"/>
      <c r="F395" s="6" t="n"/>
      <c r="G395" s="6" t="n"/>
      <c r="H395" s="6" t="n"/>
      <c r="I395" s="6" t="n"/>
      <c r="J395" s="6" t="n"/>
      <c r="K395" s="6" t="n"/>
      <c r="L395" s="6" t="n"/>
      <c r="M395" s="6" t="n"/>
      <c r="N395" s="6" t="n"/>
      <c r="O395" s="6" t="n"/>
      <c r="P395" s="6" t="n"/>
    </row>
    <row r="396" ht="15.75" customHeight="1" s="1411">
      <c r="A396" s="6" t="n"/>
      <c r="B396" s="6" t="n"/>
      <c r="C396" s="6" t="n"/>
      <c r="D396" s="6" t="n"/>
      <c r="E396" s="6" t="n"/>
      <c r="F396" s="6" t="n"/>
      <c r="G396" s="6" t="n"/>
      <c r="H396" s="6" t="n"/>
      <c r="I396" s="6" t="n"/>
      <c r="J396" s="6" t="n"/>
      <c r="K396" s="6" t="n"/>
      <c r="L396" s="6" t="n"/>
      <c r="M396" s="6" t="n"/>
      <c r="N396" s="6" t="n"/>
      <c r="O396" s="6" t="n"/>
      <c r="P396" s="6" t="n"/>
    </row>
    <row r="397" ht="15.75" customHeight="1" s="1411">
      <c r="A397" s="6" t="n"/>
      <c r="B397" s="6" t="n"/>
      <c r="C397" s="6" t="n"/>
      <c r="D397" s="6" t="n"/>
      <c r="E397" s="6" t="n"/>
      <c r="F397" s="6" t="n"/>
      <c r="G397" s="6" t="n"/>
      <c r="H397" s="6" t="n"/>
      <c r="I397" s="6" t="n"/>
      <c r="J397" s="6" t="n"/>
      <c r="K397" s="6" t="n"/>
      <c r="L397" s="6" t="n"/>
      <c r="M397" s="6" t="n"/>
      <c r="N397" s="6" t="n"/>
      <c r="O397" s="6" t="n"/>
      <c r="P397" s="6" t="n"/>
    </row>
    <row r="398" ht="15.75" customHeight="1" s="1411">
      <c r="A398" s="6" t="n"/>
      <c r="B398" s="6" t="n"/>
      <c r="C398" s="6" t="n"/>
      <c r="D398" s="6" t="n"/>
      <c r="E398" s="6" t="n"/>
      <c r="F398" s="6" t="n"/>
      <c r="G398" s="6" t="n"/>
      <c r="H398" s="6" t="n"/>
      <c r="I398" s="6" t="n"/>
      <c r="J398" s="6" t="n"/>
      <c r="K398" s="6" t="n"/>
      <c r="L398" s="6" t="n"/>
      <c r="M398" s="6" t="n"/>
      <c r="N398" s="6" t="n"/>
      <c r="O398" s="6" t="n"/>
      <c r="P398" s="6" t="n"/>
    </row>
    <row r="399" ht="15.75" customHeight="1" s="1411">
      <c r="A399" s="6" t="n"/>
      <c r="B399" s="6" t="n"/>
      <c r="C399" s="6" t="n"/>
      <c r="D399" s="6" t="n"/>
      <c r="E399" s="6" t="n"/>
      <c r="F399" s="6" t="n"/>
      <c r="G399" s="6" t="n"/>
      <c r="H399" s="6" t="n"/>
      <c r="I399" s="6" t="n"/>
      <c r="J399" s="6" t="n"/>
      <c r="K399" s="6" t="n"/>
      <c r="L399" s="6" t="n"/>
      <c r="M399" s="6" t="n"/>
      <c r="N399" s="6" t="n"/>
      <c r="O399" s="6" t="n"/>
      <c r="P399" s="6" t="n"/>
    </row>
    <row r="400" ht="15.75" customHeight="1" s="1411">
      <c r="A400" s="6" t="n"/>
      <c r="B400" s="6" t="n"/>
      <c r="C400" s="6" t="n"/>
      <c r="D400" s="6" t="n"/>
      <c r="E400" s="6" t="n"/>
      <c r="F400" s="6" t="n"/>
      <c r="G400" s="6" t="n"/>
      <c r="H400" s="6" t="n"/>
      <c r="I400" s="6" t="n"/>
      <c r="J400" s="6" t="n"/>
      <c r="K400" s="6" t="n"/>
      <c r="L400" s="6" t="n"/>
      <c r="M400" s="6" t="n"/>
      <c r="N400" s="6" t="n"/>
      <c r="O400" s="6" t="n"/>
      <c r="P400" s="6" t="n"/>
    </row>
    <row r="401" ht="15.75" customHeight="1" s="1411">
      <c r="A401" s="6" t="n"/>
      <c r="B401" s="6" t="n"/>
      <c r="C401" s="6" t="n"/>
      <c r="D401" s="6" t="n"/>
      <c r="E401" s="6" t="n"/>
      <c r="F401" s="6" t="n"/>
      <c r="G401" s="6" t="n"/>
      <c r="H401" s="6" t="n"/>
      <c r="I401" s="6" t="n"/>
      <c r="J401" s="6" t="n"/>
      <c r="K401" s="6" t="n"/>
      <c r="L401" s="6" t="n"/>
      <c r="M401" s="6" t="n"/>
      <c r="N401" s="6" t="n"/>
      <c r="O401" s="6" t="n"/>
      <c r="P401" s="6" t="n"/>
    </row>
    <row r="402" ht="15.75" customHeight="1" s="1411">
      <c r="A402" s="6" t="n"/>
      <c r="B402" s="6" t="n"/>
      <c r="C402" s="6" t="n"/>
      <c r="D402" s="6" t="n"/>
      <c r="E402" s="6" t="n"/>
      <c r="F402" s="6" t="n"/>
      <c r="G402" s="6" t="n"/>
      <c r="H402" s="6" t="n"/>
      <c r="I402" s="6" t="n"/>
      <c r="J402" s="6" t="n"/>
      <c r="K402" s="6" t="n"/>
      <c r="L402" s="6" t="n"/>
      <c r="M402" s="6" t="n"/>
      <c r="N402" s="6" t="n"/>
      <c r="O402" s="6" t="n"/>
      <c r="P402" s="6" t="n"/>
    </row>
    <row r="403" ht="15.75" customHeight="1" s="1411">
      <c r="A403" s="6" t="n"/>
      <c r="B403" s="6" t="n"/>
      <c r="C403" s="6" t="n"/>
      <c r="D403" s="6" t="n"/>
      <c r="E403" s="6" t="n"/>
      <c r="F403" s="6" t="n"/>
      <c r="G403" s="6" t="n"/>
      <c r="H403" s="6" t="n"/>
      <c r="I403" s="6" t="n"/>
      <c r="J403" s="6" t="n"/>
      <c r="K403" s="6" t="n"/>
      <c r="L403" s="6" t="n"/>
      <c r="M403" s="6" t="n"/>
      <c r="N403" s="6" t="n"/>
      <c r="O403" s="6" t="n"/>
      <c r="P403" s="6" t="n"/>
    </row>
    <row r="404" ht="15.75" customHeight="1" s="1411">
      <c r="A404" s="6" t="n"/>
      <c r="B404" s="6" t="n"/>
      <c r="C404" s="6" t="n"/>
      <c r="D404" s="6" t="n"/>
      <c r="E404" s="6" t="n"/>
      <c r="F404" s="6" t="n"/>
      <c r="G404" s="6" t="n"/>
      <c r="H404" s="6" t="n"/>
      <c r="I404" s="6" t="n"/>
      <c r="J404" s="6" t="n"/>
      <c r="K404" s="6" t="n"/>
      <c r="L404" s="6" t="n"/>
      <c r="M404" s="6" t="n"/>
      <c r="N404" s="6" t="n"/>
      <c r="O404" s="6" t="n"/>
      <c r="P404" s="6" t="n"/>
    </row>
    <row r="405" ht="15.75" customHeight="1" s="1411">
      <c r="A405" s="6" t="n"/>
      <c r="B405" s="6" t="n"/>
      <c r="C405" s="6" t="n"/>
      <c r="D405" s="6" t="n"/>
      <c r="E405" s="6" t="n"/>
      <c r="F405" s="6" t="n"/>
      <c r="G405" s="6" t="n"/>
      <c r="H405" s="6" t="n"/>
      <c r="I405" s="6" t="n"/>
      <c r="J405" s="6" t="n"/>
      <c r="K405" s="6" t="n"/>
      <c r="L405" s="6" t="n"/>
      <c r="M405" s="6" t="n"/>
      <c r="N405" s="6" t="n"/>
      <c r="O405" s="6" t="n"/>
      <c r="P405" s="6" t="n"/>
    </row>
    <row r="406" ht="15.75" customHeight="1" s="1411">
      <c r="A406" s="6" t="n"/>
      <c r="B406" s="6" t="n"/>
      <c r="C406" s="6" t="n"/>
      <c r="D406" s="6" t="n"/>
      <c r="E406" s="6" t="n"/>
      <c r="F406" s="6" t="n"/>
      <c r="G406" s="6" t="n"/>
      <c r="H406" s="6" t="n"/>
      <c r="I406" s="6" t="n"/>
      <c r="J406" s="6" t="n"/>
      <c r="K406" s="6" t="n"/>
      <c r="L406" s="6" t="n"/>
      <c r="M406" s="6" t="n"/>
      <c r="N406" s="6" t="n"/>
      <c r="O406" s="6" t="n"/>
      <c r="P406" s="6" t="n"/>
    </row>
    <row r="407" ht="15.75" customHeight="1" s="1411">
      <c r="A407" s="6" t="n"/>
      <c r="B407" s="6" t="n"/>
      <c r="C407" s="6" t="n"/>
      <c r="D407" s="6" t="n"/>
      <c r="E407" s="6" t="n"/>
      <c r="F407" s="6" t="n"/>
      <c r="G407" s="6" t="n"/>
      <c r="H407" s="6" t="n"/>
      <c r="I407" s="6" t="n"/>
      <c r="J407" s="6" t="n"/>
      <c r="K407" s="6" t="n"/>
      <c r="L407" s="6" t="n"/>
      <c r="M407" s="6" t="n"/>
      <c r="N407" s="6" t="n"/>
      <c r="O407" s="6" t="n"/>
      <c r="P407" s="6" t="n"/>
    </row>
    <row r="408" ht="15.75" customHeight="1" s="1411">
      <c r="A408" s="6" t="n"/>
      <c r="B408" s="6" t="n"/>
      <c r="C408" s="6" t="n"/>
      <c r="D408" s="6" t="n"/>
      <c r="E408" s="6" t="n"/>
      <c r="F408" s="6" t="n"/>
      <c r="G408" s="6" t="n"/>
      <c r="H408" s="6" t="n"/>
      <c r="I408" s="6" t="n"/>
      <c r="J408" s="6" t="n"/>
      <c r="K408" s="6" t="n"/>
      <c r="L408" s="6" t="n"/>
      <c r="M408" s="6" t="n"/>
      <c r="N408" s="6" t="n"/>
      <c r="O408" s="6" t="n"/>
      <c r="P408" s="6" t="n"/>
    </row>
    <row r="409" ht="15.75" customHeight="1" s="1411">
      <c r="A409" s="6" t="n"/>
      <c r="B409" s="6" t="n"/>
      <c r="C409" s="6" t="n"/>
      <c r="D409" s="6" t="n"/>
      <c r="E409" s="6" t="n"/>
      <c r="F409" s="6" t="n"/>
      <c r="G409" s="6" t="n"/>
      <c r="H409" s="6" t="n"/>
      <c r="I409" s="6" t="n"/>
      <c r="J409" s="6" t="n"/>
      <c r="K409" s="6" t="n"/>
      <c r="L409" s="6" t="n"/>
      <c r="M409" s="6" t="n"/>
      <c r="N409" s="6" t="n"/>
      <c r="O409" s="6" t="n"/>
      <c r="P409" s="6" t="n"/>
    </row>
    <row r="410" ht="15.75" customHeight="1" s="1411">
      <c r="A410" s="6" t="n"/>
      <c r="B410" s="6" t="n"/>
      <c r="C410" s="6" t="n"/>
      <c r="D410" s="6" t="n"/>
      <c r="E410" s="6" t="n"/>
      <c r="F410" s="6" t="n"/>
      <c r="G410" s="6" t="n"/>
      <c r="H410" s="6" t="n"/>
      <c r="I410" s="6" t="n"/>
      <c r="J410" s="6" t="n"/>
      <c r="K410" s="6" t="n"/>
      <c r="L410" s="6" t="n"/>
      <c r="M410" s="6" t="n"/>
      <c r="N410" s="6" t="n"/>
      <c r="O410" s="6" t="n"/>
      <c r="P410" s="6" t="n"/>
    </row>
    <row r="411" ht="15.75" customHeight="1" s="1411">
      <c r="A411" s="6" t="n"/>
      <c r="B411" s="6" t="n"/>
      <c r="C411" s="6" t="n"/>
      <c r="D411" s="6" t="n"/>
      <c r="E411" s="6" t="n"/>
      <c r="F411" s="6" t="n"/>
      <c r="G411" s="6" t="n"/>
      <c r="H411" s="6" t="n"/>
      <c r="I411" s="6" t="n"/>
      <c r="J411" s="6" t="n"/>
      <c r="K411" s="6" t="n"/>
      <c r="L411" s="6" t="n"/>
      <c r="M411" s="6" t="n"/>
      <c r="N411" s="6" t="n"/>
      <c r="O411" s="6" t="n"/>
      <c r="P411" s="6" t="n"/>
    </row>
    <row r="412" ht="15.75" customHeight="1" s="1411">
      <c r="A412" s="6" t="n"/>
      <c r="B412" s="6" t="n"/>
      <c r="C412" s="6" t="n"/>
      <c r="D412" s="6" t="n"/>
      <c r="E412" s="6" t="n"/>
      <c r="F412" s="6" t="n"/>
      <c r="G412" s="6" t="n"/>
      <c r="H412" s="6" t="n"/>
      <c r="I412" s="6" t="n"/>
      <c r="J412" s="6" t="n"/>
      <c r="K412" s="6" t="n"/>
      <c r="L412" s="6" t="n"/>
      <c r="M412" s="6" t="n"/>
      <c r="N412" s="6" t="n"/>
      <c r="O412" s="6" t="n"/>
      <c r="P412" s="6" t="n"/>
    </row>
    <row r="413" ht="15.75" customHeight="1" s="1411">
      <c r="A413" s="6" t="n"/>
      <c r="B413" s="6" t="n"/>
      <c r="C413" s="6" t="n"/>
      <c r="D413" s="6" t="n"/>
      <c r="E413" s="6" t="n"/>
      <c r="F413" s="6" t="n"/>
      <c r="G413" s="6" t="n"/>
      <c r="H413" s="6" t="n"/>
      <c r="I413" s="6" t="n"/>
      <c r="J413" s="6" t="n"/>
      <c r="K413" s="6" t="n"/>
      <c r="L413" s="6" t="n"/>
      <c r="M413" s="6" t="n"/>
      <c r="N413" s="6" t="n"/>
      <c r="O413" s="6" t="n"/>
      <c r="P413" s="6" t="n"/>
    </row>
    <row r="414" ht="15.75" customHeight="1" s="1411">
      <c r="A414" s="6" t="n"/>
      <c r="B414" s="6" t="n"/>
      <c r="C414" s="6" t="n"/>
      <c r="D414" s="6" t="n"/>
      <c r="E414" s="6" t="n"/>
      <c r="F414" s="6" t="n"/>
      <c r="G414" s="6" t="n"/>
      <c r="H414" s="6" t="n"/>
      <c r="I414" s="6" t="n"/>
      <c r="J414" s="6" t="n"/>
      <c r="K414" s="6" t="n"/>
      <c r="L414" s="6" t="n"/>
      <c r="M414" s="6" t="n"/>
      <c r="N414" s="6" t="n"/>
      <c r="O414" s="6" t="n"/>
      <c r="P414" s="6" t="n"/>
    </row>
    <row r="415" ht="15.75" customHeight="1" s="1411">
      <c r="A415" s="6" t="n"/>
      <c r="B415" s="6" t="n"/>
      <c r="C415" s="6" t="n"/>
      <c r="D415" s="6" t="n"/>
      <c r="E415" s="6" t="n"/>
      <c r="F415" s="6" t="n"/>
      <c r="G415" s="6" t="n"/>
      <c r="H415" s="6" t="n"/>
      <c r="I415" s="6" t="n"/>
      <c r="J415" s="6" t="n"/>
      <c r="K415" s="6" t="n"/>
      <c r="L415" s="6" t="n"/>
      <c r="M415" s="6" t="n"/>
      <c r="N415" s="6" t="n"/>
      <c r="O415" s="6" t="n"/>
      <c r="P415" s="6" t="n"/>
    </row>
    <row r="416" ht="15.75" customHeight="1" s="1411">
      <c r="A416" s="6" t="n"/>
      <c r="B416" s="6" t="n"/>
      <c r="C416" s="6" t="n"/>
      <c r="D416" s="6" t="n"/>
      <c r="E416" s="6" t="n"/>
      <c r="F416" s="6" t="n"/>
      <c r="G416" s="6" t="n"/>
      <c r="H416" s="6" t="n"/>
      <c r="I416" s="6" t="n"/>
      <c r="J416" s="6" t="n"/>
      <c r="K416" s="6" t="n"/>
      <c r="L416" s="6" t="n"/>
      <c r="M416" s="6" t="n"/>
      <c r="N416" s="6" t="n"/>
      <c r="O416" s="6" t="n"/>
      <c r="P416" s="6" t="n"/>
    </row>
    <row r="417" ht="15.75" customHeight="1" s="1411">
      <c r="A417" s="6" t="n"/>
      <c r="B417" s="6" t="n"/>
      <c r="C417" s="6" t="n"/>
      <c r="D417" s="6" t="n"/>
      <c r="E417" s="6" t="n"/>
      <c r="F417" s="6" t="n"/>
      <c r="G417" s="6" t="n"/>
      <c r="H417" s="6" t="n"/>
      <c r="I417" s="6" t="n"/>
      <c r="J417" s="6" t="n"/>
      <c r="K417" s="6" t="n"/>
      <c r="L417" s="6" t="n"/>
      <c r="M417" s="6" t="n"/>
      <c r="N417" s="6" t="n"/>
      <c r="O417" s="6" t="n"/>
      <c r="P417" s="6" t="n"/>
    </row>
    <row r="418" ht="15.75" customHeight="1" s="1411">
      <c r="A418" s="6" t="n"/>
      <c r="B418" s="6" t="n"/>
      <c r="C418" s="6" t="n"/>
      <c r="D418" s="6" t="n"/>
      <c r="E418" s="6" t="n"/>
      <c r="F418" s="6" t="n"/>
      <c r="G418" s="6" t="n"/>
      <c r="H418" s="6" t="n"/>
      <c r="I418" s="6" t="n"/>
      <c r="J418" s="6" t="n"/>
      <c r="K418" s="6" t="n"/>
      <c r="L418" s="6" t="n"/>
      <c r="M418" s="6" t="n"/>
      <c r="N418" s="6" t="n"/>
      <c r="O418" s="6" t="n"/>
      <c r="P418" s="6" t="n"/>
    </row>
    <row r="419" ht="15.75" customHeight="1" s="1411">
      <c r="A419" s="6" t="n"/>
      <c r="B419" s="6" t="n"/>
      <c r="C419" s="6" t="n"/>
      <c r="D419" s="6" t="n"/>
      <c r="E419" s="6" t="n"/>
      <c r="F419" s="6" t="n"/>
      <c r="G419" s="6" t="n"/>
      <c r="H419" s="6" t="n"/>
      <c r="I419" s="6" t="n"/>
      <c r="J419" s="6" t="n"/>
      <c r="K419" s="6" t="n"/>
      <c r="L419" s="6" t="n"/>
      <c r="M419" s="6" t="n"/>
      <c r="N419" s="6" t="n"/>
      <c r="O419" s="6" t="n"/>
      <c r="P419" s="6" t="n"/>
    </row>
    <row r="420" ht="15.75" customHeight="1" s="1411">
      <c r="A420" s="6" t="n"/>
      <c r="B420" s="6" t="n"/>
      <c r="C420" s="6" t="n"/>
      <c r="D420" s="6" t="n"/>
      <c r="E420" s="6" t="n"/>
      <c r="F420" s="6" t="n"/>
      <c r="G420" s="6" t="n"/>
      <c r="H420" s="6" t="n"/>
      <c r="I420" s="6" t="n"/>
      <c r="J420" s="6" t="n"/>
      <c r="K420" s="6" t="n"/>
      <c r="L420" s="6" t="n"/>
      <c r="M420" s="6" t="n"/>
      <c r="N420" s="6" t="n"/>
      <c r="O420" s="6" t="n"/>
      <c r="P420" s="6" t="n"/>
    </row>
    <row r="421" ht="15.75" customHeight="1" s="1411">
      <c r="A421" s="6" t="n"/>
      <c r="B421" s="6" t="n"/>
      <c r="C421" s="6" t="n"/>
      <c r="D421" s="6" t="n"/>
      <c r="E421" s="6" t="n"/>
      <c r="F421" s="6" t="n"/>
      <c r="G421" s="6" t="n"/>
      <c r="H421" s="6" t="n"/>
      <c r="I421" s="6" t="n"/>
      <c r="J421" s="6" t="n"/>
      <c r="K421" s="6" t="n"/>
      <c r="L421" s="6" t="n"/>
      <c r="M421" s="6" t="n"/>
      <c r="N421" s="6" t="n"/>
      <c r="O421" s="6" t="n"/>
      <c r="P421" s="6" t="n"/>
    </row>
    <row r="422" ht="15.75" customHeight="1" s="1411">
      <c r="A422" s="6" t="n"/>
      <c r="B422" s="6" t="n"/>
      <c r="C422" s="6" t="n"/>
      <c r="D422" s="6" t="n"/>
      <c r="E422" s="6" t="n"/>
      <c r="F422" s="6" t="n"/>
      <c r="G422" s="6" t="n"/>
      <c r="H422" s="6" t="n"/>
      <c r="I422" s="6" t="n"/>
      <c r="J422" s="6" t="n"/>
      <c r="K422" s="6" t="n"/>
      <c r="L422" s="6" t="n"/>
      <c r="M422" s="6" t="n"/>
      <c r="N422" s="6" t="n"/>
      <c r="O422" s="6" t="n"/>
      <c r="P422" s="6" t="n"/>
    </row>
    <row r="423" ht="15.75" customHeight="1" s="1411">
      <c r="A423" s="6" t="n"/>
      <c r="B423" s="6" t="n"/>
      <c r="C423" s="6" t="n"/>
      <c r="D423" s="6" t="n"/>
      <c r="E423" s="6" t="n"/>
      <c r="F423" s="6" t="n"/>
      <c r="G423" s="6" t="n"/>
      <c r="H423" s="6" t="n"/>
      <c r="I423" s="6" t="n"/>
      <c r="J423" s="6" t="n"/>
      <c r="K423" s="6" t="n"/>
      <c r="L423" s="6" t="n"/>
      <c r="M423" s="6" t="n"/>
      <c r="N423" s="6" t="n"/>
      <c r="O423" s="6" t="n"/>
      <c r="P423" s="6" t="n"/>
    </row>
    <row r="424" ht="15.75" customHeight="1" s="1411">
      <c r="A424" s="6" t="n"/>
      <c r="B424" s="6" t="n"/>
      <c r="C424" s="6" t="n"/>
      <c r="D424" s="6" t="n"/>
      <c r="E424" s="6" t="n"/>
      <c r="F424" s="6" t="n"/>
      <c r="G424" s="6" t="n"/>
      <c r="H424" s="6" t="n"/>
      <c r="I424" s="6" t="n"/>
      <c r="J424" s="6" t="n"/>
      <c r="K424" s="6" t="n"/>
      <c r="L424" s="6" t="n"/>
      <c r="M424" s="6" t="n"/>
      <c r="N424" s="6" t="n"/>
      <c r="O424" s="6" t="n"/>
      <c r="P424" s="6" t="n"/>
    </row>
    <row r="425" ht="15.75" customHeight="1" s="1411">
      <c r="A425" s="6" t="n"/>
      <c r="B425" s="6" t="n"/>
      <c r="C425" s="6" t="n"/>
      <c r="D425" s="6" t="n"/>
      <c r="E425" s="6" t="n"/>
      <c r="F425" s="6" t="n"/>
      <c r="G425" s="6" t="n"/>
      <c r="H425" s="6" t="n"/>
      <c r="I425" s="6" t="n"/>
      <c r="J425" s="6" t="n"/>
      <c r="K425" s="6" t="n"/>
      <c r="L425" s="6" t="n"/>
      <c r="M425" s="6" t="n"/>
      <c r="N425" s="6" t="n"/>
      <c r="O425" s="6" t="n"/>
      <c r="P425" s="6" t="n"/>
    </row>
    <row r="426" ht="15.75" customHeight="1" s="1411">
      <c r="A426" s="6" t="n"/>
      <c r="B426" s="6" t="n"/>
      <c r="C426" s="6" t="n"/>
      <c r="D426" s="6" t="n"/>
      <c r="E426" s="6" t="n"/>
      <c r="F426" s="6" t="n"/>
      <c r="G426" s="6" t="n"/>
      <c r="H426" s="6" t="n"/>
      <c r="I426" s="6" t="n"/>
      <c r="J426" s="6" t="n"/>
      <c r="K426" s="6" t="n"/>
      <c r="L426" s="6" t="n"/>
      <c r="M426" s="6" t="n"/>
      <c r="N426" s="6" t="n"/>
      <c r="O426" s="6" t="n"/>
      <c r="P426" s="6" t="n"/>
    </row>
    <row r="427" ht="15.75" customHeight="1" s="1411">
      <c r="A427" s="6" t="n"/>
      <c r="B427" s="6" t="n"/>
      <c r="C427" s="6" t="n"/>
      <c r="D427" s="6" t="n"/>
      <c r="E427" s="6" t="n"/>
      <c r="F427" s="6" t="n"/>
      <c r="G427" s="6" t="n"/>
      <c r="H427" s="6" t="n"/>
      <c r="I427" s="6" t="n"/>
      <c r="J427" s="6" t="n"/>
      <c r="K427" s="6" t="n"/>
      <c r="L427" s="6" t="n"/>
      <c r="M427" s="6" t="n"/>
      <c r="N427" s="6" t="n"/>
      <c r="O427" s="6" t="n"/>
      <c r="P427" s="6" t="n"/>
    </row>
    <row r="428" ht="15.75" customHeight="1" s="1411">
      <c r="A428" s="6" t="n"/>
      <c r="B428" s="6" t="n"/>
      <c r="C428" s="6" t="n"/>
      <c r="D428" s="6" t="n"/>
      <c r="E428" s="6" t="n"/>
      <c r="F428" s="6" t="n"/>
      <c r="G428" s="6" t="n"/>
      <c r="H428" s="6" t="n"/>
      <c r="I428" s="6" t="n"/>
      <c r="J428" s="6" t="n"/>
      <c r="K428" s="6" t="n"/>
      <c r="L428" s="6" t="n"/>
      <c r="M428" s="6" t="n"/>
      <c r="N428" s="6" t="n"/>
      <c r="O428" s="6" t="n"/>
      <c r="P428" s="6" t="n"/>
    </row>
    <row r="429" ht="15.75" customHeight="1" s="1411">
      <c r="A429" s="6" t="n"/>
      <c r="B429" s="6" t="n"/>
      <c r="C429" s="6" t="n"/>
      <c r="D429" s="6" t="n"/>
      <c r="E429" s="6" t="n"/>
      <c r="F429" s="6" t="n"/>
      <c r="G429" s="6" t="n"/>
      <c r="H429" s="6" t="n"/>
      <c r="I429" s="6" t="n"/>
      <c r="J429" s="6" t="n"/>
      <c r="K429" s="6" t="n"/>
      <c r="L429" s="6" t="n"/>
      <c r="M429" s="6" t="n"/>
      <c r="N429" s="6" t="n"/>
      <c r="O429" s="6" t="n"/>
      <c r="P429" s="6" t="n"/>
    </row>
    <row r="430" ht="15.75" customHeight="1" s="1411">
      <c r="A430" s="6" t="n"/>
      <c r="B430" s="6" t="n"/>
      <c r="C430" s="6" t="n"/>
      <c r="D430" s="6" t="n"/>
      <c r="E430" s="6" t="n"/>
      <c r="F430" s="6" t="n"/>
      <c r="G430" s="6" t="n"/>
      <c r="H430" s="6" t="n"/>
      <c r="I430" s="6" t="n"/>
      <c r="J430" s="6" t="n"/>
      <c r="K430" s="6" t="n"/>
      <c r="L430" s="6" t="n"/>
      <c r="M430" s="6" t="n"/>
      <c r="N430" s="6" t="n"/>
      <c r="O430" s="6" t="n"/>
      <c r="P430" s="6" t="n"/>
    </row>
    <row r="431" ht="15.75" customHeight="1" s="1411">
      <c r="A431" s="6" t="n"/>
      <c r="B431" s="6" t="n"/>
      <c r="C431" s="6" t="n"/>
      <c r="D431" s="6" t="n"/>
      <c r="E431" s="6" t="n"/>
      <c r="F431" s="6" t="n"/>
      <c r="G431" s="6" t="n"/>
      <c r="H431" s="6" t="n"/>
      <c r="I431" s="6" t="n"/>
      <c r="J431" s="6" t="n"/>
      <c r="K431" s="6" t="n"/>
      <c r="L431" s="6" t="n"/>
      <c r="M431" s="6" t="n"/>
      <c r="N431" s="6" t="n"/>
      <c r="O431" s="6" t="n"/>
      <c r="P431" s="6" t="n"/>
    </row>
    <row r="432" ht="15.75" customHeight="1" s="1411">
      <c r="A432" s="6" t="n"/>
      <c r="B432" s="6" t="n"/>
      <c r="C432" s="6" t="n"/>
      <c r="D432" s="6" t="n"/>
      <c r="E432" s="6" t="n"/>
      <c r="F432" s="6" t="n"/>
      <c r="G432" s="6" t="n"/>
      <c r="H432" s="6" t="n"/>
      <c r="I432" s="6" t="n"/>
      <c r="J432" s="6" t="n"/>
      <c r="K432" s="6" t="n"/>
      <c r="L432" s="6" t="n"/>
      <c r="M432" s="6" t="n"/>
      <c r="N432" s="6" t="n"/>
      <c r="O432" s="6" t="n"/>
      <c r="P432" s="6" t="n"/>
    </row>
    <row r="433" ht="15.75" customHeight="1" s="1411">
      <c r="A433" s="6" t="n"/>
      <c r="B433" s="6" t="n"/>
      <c r="C433" s="6" t="n"/>
      <c r="D433" s="6" t="n"/>
      <c r="E433" s="6" t="n"/>
      <c r="F433" s="6" t="n"/>
      <c r="G433" s="6" t="n"/>
      <c r="H433" s="6" t="n"/>
      <c r="I433" s="6" t="n"/>
      <c r="J433" s="6" t="n"/>
      <c r="K433" s="6" t="n"/>
      <c r="L433" s="6" t="n"/>
      <c r="M433" s="6" t="n"/>
      <c r="N433" s="6" t="n"/>
      <c r="O433" s="6" t="n"/>
      <c r="P433" s="6" t="n"/>
    </row>
    <row r="434" ht="15.75" customHeight="1" s="1411">
      <c r="A434" s="6" t="n"/>
      <c r="B434" s="6" t="n"/>
      <c r="C434" s="6" t="n"/>
      <c r="D434" s="6" t="n"/>
      <c r="E434" s="6" t="n"/>
      <c r="F434" s="6" t="n"/>
      <c r="G434" s="6" t="n"/>
      <c r="H434" s="6" t="n"/>
      <c r="I434" s="6" t="n"/>
      <c r="J434" s="6" t="n"/>
      <c r="K434" s="6" t="n"/>
      <c r="L434" s="6" t="n"/>
      <c r="M434" s="6" t="n"/>
      <c r="N434" s="6" t="n"/>
      <c r="O434" s="6" t="n"/>
      <c r="P434" s="6" t="n"/>
    </row>
    <row r="435" ht="15.75" customHeight="1" s="1411">
      <c r="A435" s="6" t="n"/>
      <c r="B435" s="6" t="n"/>
      <c r="C435" s="6" t="n"/>
      <c r="D435" s="6" t="n"/>
      <c r="E435" s="6" t="n"/>
      <c r="F435" s="6" t="n"/>
      <c r="G435" s="6" t="n"/>
      <c r="H435" s="6" t="n"/>
      <c r="I435" s="6" t="n"/>
      <c r="J435" s="6" t="n"/>
      <c r="K435" s="6" t="n"/>
      <c r="L435" s="6" t="n"/>
      <c r="M435" s="6" t="n"/>
      <c r="N435" s="6" t="n"/>
      <c r="O435" s="6" t="n"/>
      <c r="P435" s="6" t="n"/>
    </row>
    <row r="436" ht="15.75" customHeight="1" s="1411">
      <c r="A436" s="6" t="n"/>
      <c r="B436" s="6" t="n"/>
      <c r="C436" s="6" t="n"/>
      <c r="D436" s="6" t="n"/>
      <c r="E436" s="6" t="n"/>
      <c r="F436" s="6" t="n"/>
      <c r="G436" s="6" t="n"/>
      <c r="H436" s="6" t="n"/>
      <c r="I436" s="6" t="n"/>
      <c r="J436" s="6" t="n"/>
      <c r="K436" s="6" t="n"/>
      <c r="L436" s="6" t="n"/>
      <c r="M436" s="6" t="n"/>
      <c r="N436" s="6" t="n"/>
      <c r="O436" s="6" t="n"/>
      <c r="P436" s="6" t="n"/>
    </row>
    <row r="437" ht="15.75" customHeight="1" s="1411">
      <c r="A437" s="6" t="n"/>
      <c r="B437" s="6" t="n"/>
      <c r="C437" s="6" t="n"/>
      <c r="D437" s="6" t="n"/>
      <c r="E437" s="6" t="n"/>
      <c r="F437" s="6" t="n"/>
      <c r="G437" s="6" t="n"/>
      <c r="H437" s="6" t="n"/>
      <c r="I437" s="6" t="n"/>
      <c r="J437" s="6" t="n"/>
      <c r="K437" s="6" t="n"/>
      <c r="L437" s="6" t="n"/>
      <c r="M437" s="6" t="n"/>
      <c r="N437" s="6" t="n"/>
      <c r="O437" s="6" t="n"/>
      <c r="P437" s="6" t="n"/>
    </row>
    <row r="438" ht="15.75" customHeight="1" s="1411">
      <c r="A438" s="6" t="n"/>
      <c r="B438" s="6" t="n"/>
      <c r="C438" s="6" t="n"/>
      <c r="D438" s="6" t="n"/>
      <c r="E438" s="6" t="n"/>
      <c r="F438" s="6" t="n"/>
      <c r="G438" s="6" t="n"/>
      <c r="H438" s="6" t="n"/>
      <c r="I438" s="6" t="n"/>
      <c r="J438" s="6" t="n"/>
      <c r="K438" s="6" t="n"/>
      <c r="L438" s="6" t="n"/>
      <c r="M438" s="6" t="n"/>
      <c r="N438" s="6" t="n"/>
      <c r="O438" s="6" t="n"/>
      <c r="P438" s="6" t="n"/>
    </row>
    <row r="439" ht="15.75" customHeight="1" s="1411">
      <c r="A439" s="6" t="n"/>
      <c r="B439" s="6" t="n"/>
      <c r="C439" s="6" t="n"/>
      <c r="D439" s="6" t="n"/>
      <c r="E439" s="6" t="n"/>
      <c r="F439" s="6" t="n"/>
      <c r="G439" s="6" t="n"/>
      <c r="H439" s="6" t="n"/>
      <c r="I439" s="6" t="n"/>
      <c r="J439" s="6" t="n"/>
      <c r="K439" s="6" t="n"/>
      <c r="L439" s="6" t="n"/>
      <c r="M439" s="6" t="n"/>
      <c r="N439" s="6" t="n"/>
      <c r="O439" s="6" t="n"/>
      <c r="P439" s="6" t="n"/>
    </row>
    <row r="440" ht="15.75" customHeight="1" s="1411">
      <c r="A440" s="6" t="n"/>
      <c r="B440" s="6" t="n"/>
      <c r="C440" s="6" t="n"/>
      <c r="D440" s="6" t="n"/>
      <c r="E440" s="6" t="n"/>
      <c r="F440" s="6" t="n"/>
      <c r="G440" s="6" t="n"/>
      <c r="H440" s="6" t="n"/>
      <c r="I440" s="6" t="n"/>
      <c r="J440" s="6" t="n"/>
      <c r="K440" s="6" t="n"/>
      <c r="L440" s="6" t="n"/>
      <c r="M440" s="6" t="n"/>
      <c r="N440" s="6" t="n"/>
      <c r="O440" s="6" t="n"/>
      <c r="P440" s="6" t="n"/>
    </row>
    <row r="441" ht="15.75" customHeight="1" s="1411">
      <c r="A441" s="6" t="n"/>
      <c r="B441" s="6" t="n"/>
      <c r="C441" s="6" t="n"/>
      <c r="D441" s="6" t="n"/>
      <c r="E441" s="6" t="n"/>
      <c r="F441" s="6" t="n"/>
      <c r="G441" s="6" t="n"/>
      <c r="H441" s="6" t="n"/>
      <c r="I441" s="6" t="n"/>
      <c r="J441" s="6" t="n"/>
      <c r="K441" s="6" t="n"/>
      <c r="L441" s="6" t="n"/>
      <c r="M441" s="6" t="n"/>
      <c r="N441" s="6" t="n"/>
      <c r="O441" s="6" t="n"/>
      <c r="P441" s="6" t="n"/>
    </row>
    <row r="442" ht="15.75" customHeight="1" s="1411">
      <c r="A442" s="6" t="n"/>
      <c r="B442" s="6" t="n"/>
      <c r="C442" s="6" t="n"/>
      <c r="D442" s="6" t="n"/>
      <c r="E442" s="6" t="n"/>
      <c r="F442" s="6" t="n"/>
      <c r="G442" s="6" t="n"/>
      <c r="H442" s="6" t="n"/>
      <c r="I442" s="6" t="n"/>
      <c r="J442" s="6" t="n"/>
      <c r="K442" s="6" t="n"/>
      <c r="L442" s="6" t="n"/>
      <c r="M442" s="6" t="n"/>
      <c r="N442" s="6" t="n"/>
      <c r="O442" s="6" t="n"/>
      <c r="P442" s="6" t="n"/>
    </row>
    <row r="443" ht="15.75" customHeight="1" s="1411">
      <c r="A443" s="6" t="n"/>
      <c r="B443" s="6" t="n"/>
      <c r="C443" s="6" t="n"/>
      <c r="D443" s="6" t="n"/>
      <c r="E443" s="6" t="n"/>
      <c r="F443" s="6" t="n"/>
      <c r="G443" s="6" t="n"/>
      <c r="H443" s="6" t="n"/>
      <c r="I443" s="6" t="n"/>
      <c r="J443" s="6" t="n"/>
      <c r="K443" s="6" t="n"/>
      <c r="L443" s="6" t="n"/>
      <c r="M443" s="6" t="n"/>
      <c r="N443" s="6" t="n"/>
      <c r="O443" s="6" t="n"/>
      <c r="P443" s="6" t="n"/>
    </row>
    <row r="444" ht="15.75" customHeight="1" s="1411">
      <c r="A444" s="6" t="n"/>
      <c r="B444" s="6" t="n"/>
      <c r="C444" s="6" t="n"/>
      <c r="D444" s="6" t="n"/>
      <c r="E444" s="6" t="n"/>
      <c r="F444" s="6" t="n"/>
      <c r="G444" s="6" t="n"/>
      <c r="H444" s="6" t="n"/>
      <c r="I444" s="6" t="n"/>
      <c r="J444" s="6" t="n"/>
      <c r="K444" s="6" t="n"/>
      <c r="L444" s="6" t="n"/>
      <c r="M444" s="6" t="n"/>
      <c r="N444" s="6" t="n"/>
      <c r="O444" s="6" t="n"/>
      <c r="P444" s="6" t="n"/>
    </row>
    <row r="445" ht="15.75" customHeight="1" s="1411">
      <c r="A445" s="6" t="n"/>
      <c r="B445" s="6" t="n"/>
      <c r="C445" s="6" t="n"/>
      <c r="D445" s="6" t="n"/>
      <c r="E445" s="6" t="n"/>
      <c r="F445" s="6" t="n"/>
      <c r="G445" s="6" t="n"/>
      <c r="H445" s="6" t="n"/>
      <c r="I445" s="6" t="n"/>
      <c r="J445" s="6" t="n"/>
      <c r="K445" s="6" t="n"/>
      <c r="L445" s="6" t="n"/>
      <c r="M445" s="6" t="n"/>
      <c r="N445" s="6" t="n"/>
      <c r="O445" s="6" t="n"/>
      <c r="P445" s="6" t="n"/>
    </row>
    <row r="446" ht="15.75" customHeight="1" s="1411">
      <c r="A446" s="6" t="n"/>
      <c r="B446" s="6" t="n"/>
      <c r="C446" s="6" t="n"/>
      <c r="D446" s="6" t="n"/>
      <c r="E446" s="6" t="n"/>
      <c r="F446" s="6" t="n"/>
      <c r="G446" s="6" t="n"/>
      <c r="H446" s="6" t="n"/>
      <c r="I446" s="6" t="n"/>
      <c r="J446" s="6" t="n"/>
      <c r="K446" s="6" t="n"/>
      <c r="L446" s="6" t="n"/>
      <c r="M446" s="6" t="n"/>
      <c r="N446" s="6" t="n"/>
      <c r="O446" s="6" t="n"/>
      <c r="P446" s="6" t="n"/>
    </row>
    <row r="447" ht="15.75" customHeight="1" s="1411">
      <c r="A447" s="6" t="n"/>
      <c r="B447" s="6" t="n"/>
      <c r="C447" s="6" t="n"/>
      <c r="D447" s="6" t="n"/>
      <c r="E447" s="6" t="n"/>
      <c r="F447" s="6" t="n"/>
      <c r="G447" s="6" t="n"/>
      <c r="H447" s="6" t="n"/>
      <c r="I447" s="6" t="n"/>
      <c r="J447" s="6" t="n"/>
      <c r="K447" s="6" t="n"/>
      <c r="L447" s="6" t="n"/>
      <c r="M447" s="6" t="n"/>
      <c r="N447" s="6" t="n"/>
      <c r="O447" s="6" t="n"/>
      <c r="P447" s="6" t="n"/>
    </row>
    <row r="448" ht="15.75" customHeight="1" s="1411">
      <c r="A448" s="6" t="n"/>
      <c r="B448" s="6" t="n"/>
      <c r="C448" s="6" t="n"/>
      <c r="D448" s="6" t="n"/>
      <c r="E448" s="6" t="n"/>
      <c r="F448" s="6" t="n"/>
      <c r="G448" s="6" t="n"/>
      <c r="H448" s="6" t="n"/>
      <c r="I448" s="6" t="n"/>
      <c r="J448" s="6" t="n"/>
      <c r="K448" s="6" t="n"/>
      <c r="L448" s="6" t="n"/>
      <c r="M448" s="6" t="n"/>
      <c r="N448" s="6" t="n"/>
      <c r="O448" s="6" t="n"/>
      <c r="P448" s="6" t="n"/>
    </row>
    <row r="449" ht="15.75" customHeight="1" s="1411">
      <c r="A449" s="6" t="n"/>
      <c r="B449" s="6" t="n"/>
      <c r="C449" s="6" t="n"/>
      <c r="D449" s="6" t="n"/>
      <c r="E449" s="6" t="n"/>
      <c r="F449" s="6" t="n"/>
      <c r="G449" s="6" t="n"/>
      <c r="H449" s="6" t="n"/>
      <c r="I449" s="6" t="n"/>
      <c r="J449" s="6" t="n"/>
      <c r="K449" s="6" t="n"/>
      <c r="L449" s="6" t="n"/>
      <c r="M449" s="6" t="n"/>
      <c r="N449" s="6" t="n"/>
      <c r="O449" s="6" t="n"/>
      <c r="P449" s="6" t="n"/>
    </row>
    <row r="450" ht="15.75" customHeight="1" s="1411">
      <c r="A450" s="6" t="n"/>
      <c r="B450" s="6" t="n"/>
      <c r="C450" s="6" t="n"/>
      <c r="D450" s="6" t="n"/>
      <c r="E450" s="6" t="n"/>
      <c r="F450" s="6" t="n"/>
      <c r="G450" s="6" t="n"/>
      <c r="H450" s="6" t="n"/>
      <c r="I450" s="6" t="n"/>
      <c r="J450" s="6" t="n"/>
      <c r="K450" s="6" t="n"/>
      <c r="L450" s="6" t="n"/>
      <c r="M450" s="6" t="n"/>
      <c r="N450" s="6" t="n"/>
      <c r="O450" s="6" t="n"/>
      <c r="P450" s="6" t="n"/>
    </row>
    <row r="451" ht="15.75" customHeight="1" s="1411">
      <c r="A451" s="6" t="n"/>
      <c r="B451" s="6" t="n"/>
      <c r="C451" s="6" t="n"/>
      <c r="D451" s="6" t="n"/>
      <c r="E451" s="6" t="n"/>
      <c r="F451" s="6" t="n"/>
      <c r="G451" s="6" t="n"/>
      <c r="H451" s="6" t="n"/>
      <c r="I451" s="6" t="n"/>
      <c r="J451" s="6" t="n"/>
      <c r="K451" s="6" t="n"/>
      <c r="L451" s="6" t="n"/>
      <c r="M451" s="6" t="n"/>
      <c r="N451" s="6" t="n"/>
      <c r="O451" s="6" t="n"/>
      <c r="P451" s="6" t="n"/>
    </row>
    <row r="452" ht="15.75" customHeight="1" s="1411">
      <c r="A452" s="6" t="n"/>
      <c r="B452" s="6" t="n"/>
      <c r="C452" s="6" t="n"/>
      <c r="D452" s="6" t="n"/>
      <c r="E452" s="6" t="n"/>
      <c r="F452" s="6" t="n"/>
      <c r="G452" s="6" t="n"/>
      <c r="H452" s="6" t="n"/>
      <c r="I452" s="6" t="n"/>
      <c r="J452" s="6" t="n"/>
      <c r="K452" s="6" t="n"/>
      <c r="L452" s="6" t="n"/>
      <c r="M452" s="6" t="n"/>
      <c r="N452" s="6" t="n"/>
      <c r="O452" s="6" t="n"/>
      <c r="P452" s="6" t="n"/>
    </row>
    <row r="453" ht="15.75" customHeight="1" s="1411">
      <c r="A453" s="6" t="n"/>
      <c r="B453" s="6" t="n"/>
      <c r="C453" s="6" t="n"/>
      <c r="D453" s="6" t="n"/>
      <c r="E453" s="6" t="n"/>
      <c r="F453" s="6" t="n"/>
      <c r="G453" s="6" t="n"/>
      <c r="H453" s="6" t="n"/>
      <c r="I453" s="6" t="n"/>
      <c r="J453" s="6" t="n"/>
      <c r="K453" s="6" t="n"/>
      <c r="L453" s="6" t="n"/>
      <c r="M453" s="6" t="n"/>
      <c r="N453" s="6" t="n"/>
      <c r="O453" s="6" t="n"/>
      <c r="P453" s="6" t="n"/>
    </row>
    <row r="454" ht="15.75" customHeight="1" s="1411">
      <c r="A454" s="6" t="n"/>
      <c r="B454" s="6" t="n"/>
      <c r="C454" s="6" t="n"/>
      <c r="D454" s="6" t="n"/>
      <c r="E454" s="6" t="n"/>
      <c r="F454" s="6" t="n"/>
      <c r="G454" s="6" t="n"/>
      <c r="H454" s="6" t="n"/>
      <c r="I454" s="6" t="n"/>
      <c r="J454" s="6" t="n"/>
      <c r="K454" s="6" t="n"/>
      <c r="L454" s="6" t="n"/>
      <c r="M454" s="6" t="n"/>
      <c r="N454" s="6" t="n"/>
      <c r="O454" s="6" t="n"/>
      <c r="P454" s="6" t="n"/>
    </row>
    <row r="455" ht="15.75" customHeight="1" s="1411">
      <c r="A455" s="6" t="n"/>
      <c r="B455" s="6" t="n"/>
      <c r="C455" s="6" t="n"/>
      <c r="D455" s="6" t="n"/>
      <c r="E455" s="6" t="n"/>
      <c r="F455" s="6" t="n"/>
      <c r="G455" s="6" t="n"/>
      <c r="H455" s="6" t="n"/>
      <c r="I455" s="6" t="n"/>
      <c r="J455" s="6" t="n"/>
      <c r="K455" s="6" t="n"/>
      <c r="L455" s="6" t="n"/>
      <c r="M455" s="6" t="n"/>
      <c r="N455" s="6" t="n"/>
      <c r="O455" s="6" t="n"/>
      <c r="P455" s="6" t="n"/>
    </row>
    <row r="456" ht="15.75" customHeight="1" s="1411">
      <c r="A456" s="6" t="n"/>
      <c r="B456" s="6" t="n"/>
      <c r="C456" s="6" t="n"/>
      <c r="D456" s="6" t="n"/>
      <c r="E456" s="6" t="n"/>
      <c r="F456" s="6" t="n"/>
      <c r="G456" s="6" t="n"/>
      <c r="H456" s="6" t="n"/>
      <c r="I456" s="6" t="n"/>
      <c r="J456" s="6" t="n"/>
      <c r="K456" s="6" t="n"/>
      <c r="L456" s="6" t="n"/>
      <c r="M456" s="6" t="n"/>
      <c r="N456" s="6" t="n"/>
      <c r="O456" s="6" t="n"/>
      <c r="P456" s="6" t="n"/>
    </row>
    <row r="457" ht="15.75" customHeight="1" s="1411">
      <c r="A457" s="6" t="n"/>
      <c r="B457" s="6" t="n"/>
      <c r="C457" s="6" t="n"/>
      <c r="D457" s="6" t="n"/>
      <c r="E457" s="6" t="n"/>
      <c r="F457" s="6" t="n"/>
      <c r="G457" s="6" t="n"/>
      <c r="H457" s="6" t="n"/>
      <c r="I457" s="6" t="n"/>
      <c r="J457" s="6" t="n"/>
      <c r="K457" s="6" t="n"/>
      <c r="L457" s="6" t="n"/>
      <c r="M457" s="6" t="n"/>
      <c r="N457" s="6" t="n"/>
      <c r="O457" s="6" t="n"/>
      <c r="P457" s="6" t="n"/>
    </row>
    <row r="458" ht="15.75" customHeight="1" s="1411">
      <c r="A458" s="6" t="n"/>
      <c r="B458" s="6" t="n"/>
      <c r="C458" s="6" t="n"/>
      <c r="D458" s="6" t="n"/>
      <c r="E458" s="6" t="n"/>
      <c r="F458" s="6" t="n"/>
      <c r="G458" s="6" t="n"/>
      <c r="H458" s="6" t="n"/>
      <c r="I458" s="6" t="n"/>
      <c r="J458" s="6" t="n"/>
      <c r="K458" s="6" t="n"/>
      <c r="L458" s="6" t="n"/>
      <c r="M458" s="6" t="n"/>
      <c r="N458" s="6" t="n"/>
      <c r="O458" s="6" t="n"/>
      <c r="P458" s="6" t="n"/>
    </row>
    <row r="459" ht="15.75" customHeight="1" s="1411">
      <c r="A459" s="6" t="n"/>
      <c r="B459" s="6" t="n"/>
      <c r="C459" s="6" t="n"/>
      <c r="D459" s="6" t="n"/>
      <c r="E459" s="6" t="n"/>
      <c r="F459" s="6" t="n"/>
      <c r="G459" s="6" t="n"/>
      <c r="H459" s="6" t="n"/>
      <c r="I459" s="6" t="n"/>
      <c r="J459" s="6" t="n"/>
      <c r="K459" s="6" t="n"/>
      <c r="L459" s="6" t="n"/>
      <c r="M459" s="6" t="n"/>
      <c r="N459" s="6" t="n"/>
      <c r="O459" s="6" t="n"/>
      <c r="P459" s="6" t="n"/>
    </row>
    <row r="460" ht="15.75" customHeight="1" s="1411">
      <c r="A460" s="6" t="n"/>
      <c r="B460" s="6" t="n"/>
      <c r="C460" s="6" t="n"/>
      <c r="D460" s="6" t="n"/>
      <c r="E460" s="6" t="n"/>
      <c r="F460" s="6" t="n"/>
      <c r="G460" s="6" t="n"/>
      <c r="H460" s="6" t="n"/>
      <c r="I460" s="6" t="n"/>
      <c r="J460" s="6" t="n"/>
      <c r="K460" s="6" t="n"/>
      <c r="L460" s="6" t="n"/>
      <c r="M460" s="6" t="n"/>
      <c r="N460" s="6" t="n"/>
      <c r="O460" s="6" t="n"/>
      <c r="P460" s="6" t="n"/>
    </row>
    <row r="461" ht="15.75" customHeight="1" s="1411">
      <c r="A461" s="6" t="n"/>
      <c r="B461" s="6" t="n"/>
      <c r="C461" s="6" t="n"/>
      <c r="D461" s="6" t="n"/>
      <c r="E461" s="6" t="n"/>
      <c r="F461" s="6" t="n"/>
      <c r="G461" s="6" t="n"/>
      <c r="H461" s="6" t="n"/>
      <c r="I461" s="6" t="n"/>
      <c r="J461" s="6" t="n"/>
      <c r="K461" s="6" t="n"/>
      <c r="L461" s="6" t="n"/>
      <c r="M461" s="6" t="n"/>
      <c r="N461" s="6" t="n"/>
      <c r="O461" s="6" t="n"/>
      <c r="P461" s="6" t="n"/>
    </row>
    <row r="462" ht="15.75" customHeight="1" s="1411">
      <c r="A462" s="6" t="n"/>
      <c r="B462" s="6" t="n"/>
      <c r="C462" s="6" t="n"/>
      <c r="D462" s="6" t="n"/>
      <c r="E462" s="6" t="n"/>
      <c r="F462" s="6" t="n"/>
      <c r="G462" s="6" t="n"/>
      <c r="H462" s="6" t="n"/>
      <c r="I462" s="6" t="n"/>
      <c r="J462" s="6" t="n"/>
      <c r="K462" s="6" t="n"/>
      <c r="L462" s="6" t="n"/>
      <c r="M462" s="6" t="n"/>
      <c r="N462" s="6" t="n"/>
      <c r="O462" s="6" t="n"/>
      <c r="P462" s="6" t="n"/>
    </row>
    <row r="463" ht="15.75" customHeight="1" s="1411">
      <c r="A463" s="6" t="n"/>
      <c r="B463" s="6" t="n"/>
      <c r="C463" s="6" t="n"/>
      <c r="D463" s="6" t="n"/>
      <c r="E463" s="6" t="n"/>
      <c r="F463" s="6" t="n"/>
      <c r="G463" s="6" t="n"/>
      <c r="H463" s="6" t="n"/>
      <c r="I463" s="6" t="n"/>
      <c r="J463" s="6" t="n"/>
      <c r="K463" s="6" t="n"/>
      <c r="L463" s="6" t="n"/>
      <c r="M463" s="6" t="n"/>
      <c r="N463" s="6" t="n"/>
      <c r="O463" s="6" t="n"/>
      <c r="P463" s="6" t="n"/>
    </row>
    <row r="464" ht="15.75" customHeight="1" s="1411">
      <c r="A464" s="6" t="n"/>
      <c r="B464" s="6" t="n"/>
      <c r="C464" s="6" t="n"/>
      <c r="D464" s="6" t="n"/>
      <c r="E464" s="6" t="n"/>
      <c r="F464" s="6" t="n"/>
      <c r="G464" s="6" t="n"/>
      <c r="H464" s="6" t="n"/>
      <c r="I464" s="6" t="n"/>
      <c r="J464" s="6" t="n"/>
      <c r="K464" s="6" t="n"/>
      <c r="L464" s="6" t="n"/>
      <c r="M464" s="6" t="n"/>
      <c r="N464" s="6" t="n"/>
      <c r="O464" s="6" t="n"/>
      <c r="P464" s="6" t="n"/>
    </row>
    <row r="465" ht="15.75" customHeight="1" s="1411">
      <c r="A465" s="6" t="n"/>
      <c r="B465" s="6" t="n"/>
      <c r="C465" s="6" t="n"/>
      <c r="D465" s="6" t="n"/>
      <c r="E465" s="6" t="n"/>
      <c r="F465" s="6" t="n"/>
      <c r="G465" s="6" t="n"/>
      <c r="H465" s="6" t="n"/>
      <c r="I465" s="6" t="n"/>
      <c r="J465" s="6" t="n"/>
      <c r="K465" s="6" t="n"/>
      <c r="L465" s="6" t="n"/>
      <c r="M465" s="6" t="n"/>
      <c r="N465" s="6" t="n"/>
      <c r="O465" s="6" t="n"/>
      <c r="P465" s="6" t="n"/>
    </row>
    <row r="466" ht="15.75" customHeight="1" s="1411">
      <c r="A466" s="6" t="n"/>
      <c r="B466" s="6" t="n"/>
      <c r="C466" s="6" t="n"/>
      <c r="D466" s="6" t="n"/>
      <c r="E466" s="6" t="n"/>
      <c r="F466" s="6" t="n"/>
      <c r="G466" s="6" t="n"/>
      <c r="H466" s="6" t="n"/>
      <c r="I466" s="6" t="n"/>
      <c r="J466" s="6" t="n"/>
      <c r="K466" s="6" t="n"/>
      <c r="L466" s="6" t="n"/>
      <c r="M466" s="6" t="n"/>
      <c r="N466" s="6" t="n"/>
      <c r="O466" s="6" t="n"/>
      <c r="P466" s="6" t="n"/>
    </row>
    <row r="467" ht="15.75" customHeight="1" s="1411">
      <c r="A467" s="6" t="n"/>
      <c r="B467" s="6" t="n"/>
      <c r="C467" s="6" t="n"/>
      <c r="D467" s="6" t="n"/>
      <c r="E467" s="6" t="n"/>
      <c r="F467" s="6" t="n"/>
      <c r="G467" s="6" t="n"/>
      <c r="H467" s="6" t="n"/>
      <c r="I467" s="6" t="n"/>
      <c r="J467" s="6" t="n"/>
      <c r="K467" s="6" t="n"/>
      <c r="L467" s="6" t="n"/>
      <c r="M467" s="6" t="n"/>
      <c r="N467" s="6" t="n"/>
      <c r="O467" s="6" t="n"/>
      <c r="P467" s="6" t="n"/>
    </row>
    <row r="468" ht="15.75" customHeight="1" s="1411">
      <c r="A468" s="6" t="n"/>
      <c r="B468" s="6" t="n"/>
      <c r="C468" s="6" t="n"/>
      <c r="D468" s="6" t="n"/>
      <c r="E468" s="6" t="n"/>
      <c r="F468" s="6" t="n"/>
      <c r="G468" s="6" t="n"/>
      <c r="H468" s="6" t="n"/>
      <c r="I468" s="6" t="n"/>
      <c r="J468" s="6" t="n"/>
      <c r="K468" s="6" t="n"/>
      <c r="L468" s="6" t="n"/>
      <c r="M468" s="6" t="n"/>
      <c r="N468" s="6" t="n"/>
      <c r="O468" s="6" t="n"/>
      <c r="P468" s="6" t="n"/>
    </row>
    <row r="469" ht="15.75" customHeight="1" s="1411">
      <c r="A469" s="6" t="n"/>
      <c r="B469" s="6" t="n"/>
      <c r="C469" s="6" t="n"/>
      <c r="D469" s="6" t="n"/>
      <c r="E469" s="6" t="n"/>
      <c r="F469" s="6" t="n"/>
      <c r="G469" s="6" t="n"/>
      <c r="H469" s="6" t="n"/>
      <c r="I469" s="6" t="n"/>
      <c r="J469" s="6" t="n"/>
      <c r="K469" s="6" t="n"/>
      <c r="L469" s="6" t="n"/>
      <c r="M469" s="6" t="n"/>
      <c r="N469" s="6" t="n"/>
      <c r="O469" s="6" t="n"/>
      <c r="P469" s="6" t="n"/>
    </row>
    <row r="470" ht="15.75" customHeight="1" s="1411">
      <c r="A470" s="6" t="n"/>
      <c r="B470" s="6" t="n"/>
      <c r="C470" s="6" t="n"/>
      <c r="D470" s="6" t="n"/>
      <c r="E470" s="6" t="n"/>
      <c r="F470" s="6" t="n"/>
      <c r="G470" s="6" t="n"/>
      <c r="H470" s="6" t="n"/>
      <c r="I470" s="6" t="n"/>
      <c r="J470" s="6" t="n"/>
      <c r="K470" s="6" t="n"/>
      <c r="L470" s="6" t="n"/>
      <c r="M470" s="6" t="n"/>
      <c r="N470" s="6" t="n"/>
      <c r="O470" s="6" t="n"/>
      <c r="P470" s="6" t="n"/>
    </row>
    <row r="471" ht="15.75" customHeight="1" s="1411">
      <c r="A471" s="6" t="n"/>
      <c r="B471" s="6" t="n"/>
      <c r="C471" s="6" t="n"/>
      <c r="D471" s="6" t="n"/>
      <c r="E471" s="6" t="n"/>
      <c r="F471" s="6" t="n"/>
      <c r="G471" s="6" t="n"/>
      <c r="H471" s="6" t="n"/>
      <c r="I471" s="6" t="n"/>
      <c r="J471" s="6" t="n"/>
      <c r="K471" s="6" t="n"/>
      <c r="L471" s="6" t="n"/>
      <c r="M471" s="6" t="n"/>
      <c r="N471" s="6" t="n"/>
      <c r="O471" s="6" t="n"/>
      <c r="P471" s="6" t="n"/>
    </row>
    <row r="472" ht="15.75" customHeight="1" s="1411">
      <c r="A472" s="6" t="n"/>
      <c r="B472" s="6" t="n"/>
      <c r="C472" s="6" t="n"/>
      <c r="D472" s="6" t="n"/>
      <c r="E472" s="6" t="n"/>
      <c r="F472" s="6" t="n"/>
      <c r="G472" s="6" t="n"/>
      <c r="H472" s="6" t="n"/>
      <c r="I472" s="6" t="n"/>
      <c r="J472" s="6" t="n"/>
      <c r="K472" s="6" t="n"/>
      <c r="L472" s="6" t="n"/>
      <c r="M472" s="6" t="n"/>
      <c r="N472" s="6" t="n"/>
      <c r="O472" s="6" t="n"/>
      <c r="P472" s="6" t="n"/>
    </row>
    <row r="473" ht="15.75" customHeight="1" s="1411">
      <c r="A473" s="6" t="n"/>
      <c r="B473" s="6" t="n"/>
      <c r="C473" s="6" t="n"/>
      <c r="D473" s="6" t="n"/>
      <c r="E473" s="6" t="n"/>
      <c r="F473" s="6" t="n"/>
      <c r="G473" s="6" t="n"/>
      <c r="H473" s="6" t="n"/>
      <c r="I473" s="6" t="n"/>
      <c r="J473" s="6" t="n"/>
      <c r="K473" s="6" t="n"/>
      <c r="L473" s="6" t="n"/>
      <c r="M473" s="6" t="n"/>
      <c r="N473" s="6" t="n"/>
      <c r="O473" s="6" t="n"/>
      <c r="P473" s="6" t="n"/>
    </row>
    <row r="474" ht="15.75" customHeight="1" s="1411">
      <c r="A474" s="6" t="n"/>
      <c r="B474" s="6" t="n"/>
      <c r="C474" s="6" t="n"/>
      <c r="D474" s="6" t="n"/>
      <c r="E474" s="6" t="n"/>
      <c r="F474" s="6" t="n"/>
      <c r="G474" s="6" t="n"/>
      <c r="H474" s="6" t="n"/>
      <c r="I474" s="6" t="n"/>
      <c r="J474" s="6" t="n"/>
      <c r="K474" s="6" t="n"/>
      <c r="L474" s="6" t="n"/>
      <c r="M474" s="6" t="n"/>
      <c r="N474" s="6" t="n"/>
      <c r="O474" s="6" t="n"/>
      <c r="P474" s="6" t="n"/>
    </row>
    <row r="475" ht="15.75" customHeight="1" s="1411">
      <c r="A475" s="6" t="n"/>
      <c r="B475" s="6" t="n"/>
      <c r="C475" s="6" t="n"/>
      <c r="D475" s="6" t="n"/>
      <c r="E475" s="6" t="n"/>
      <c r="F475" s="6" t="n"/>
      <c r="G475" s="6" t="n"/>
      <c r="H475" s="6" t="n"/>
      <c r="I475" s="6" t="n"/>
      <c r="J475" s="6" t="n"/>
      <c r="K475" s="6" t="n"/>
      <c r="L475" s="6" t="n"/>
      <c r="M475" s="6" t="n"/>
      <c r="N475" s="6" t="n"/>
      <c r="O475" s="6" t="n"/>
      <c r="P475" s="6" t="n"/>
    </row>
    <row r="476" ht="15.75" customHeight="1" s="1411">
      <c r="A476" s="6" t="n"/>
      <c r="B476" s="6" t="n"/>
      <c r="C476" s="6" t="n"/>
      <c r="D476" s="6" t="n"/>
      <c r="E476" s="6" t="n"/>
      <c r="F476" s="6" t="n"/>
      <c r="G476" s="6" t="n"/>
      <c r="H476" s="6" t="n"/>
      <c r="I476" s="6" t="n"/>
      <c r="J476" s="6" t="n"/>
      <c r="K476" s="6" t="n"/>
      <c r="L476" s="6" t="n"/>
      <c r="M476" s="6" t="n"/>
      <c r="N476" s="6" t="n"/>
      <c r="O476" s="6" t="n"/>
      <c r="P476" s="6" t="n"/>
    </row>
    <row r="477" ht="15.75" customHeight="1" s="1411">
      <c r="A477" s="6" t="n"/>
      <c r="B477" s="6" t="n"/>
      <c r="C477" s="6" t="n"/>
      <c r="D477" s="6" t="n"/>
      <c r="E477" s="6" t="n"/>
      <c r="F477" s="6" t="n"/>
      <c r="G477" s="6" t="n"/>
      <c r="H477" s="6" t="n"/>
      <c r="I477" s="6" t="n"/>
      <c r="J477" s="6" t="n"/>
      <c r="K477" s="6" t="n"/>
      <c r="L477" s="6" t="n"/>
      <c r="M477" s="6" t="n"/>
      <c r="N477" s="6" t="n"/>
      <c r="O477" s="6" t="n"/>
      <c r="P477" s="6" t="n"/>
    </row>
    <row r="478" ht="15.75" customHeight="1" s="1411">
      <c r="A478" s="6" t="n"/>
      <c r="B478" s="6" t="n"/>
      <c r="C478" s="6" t="n"/>
      <c r="D478" s="6" t="n"/>
      <c r="E478" s="6" t="n"/>
      <c r="F478" s="6" t="n"/>
      <c r="G478" s="6" t="n"/>
      <c r="H478" s="6" t="n"/>
      <c r="I478" s="6" t="n"/>
      <c r="J478" s="6" t="n"/>
      <c r="K478" s="6" t="n"/>
      <c r="L478" s="6" t="n"/>
      <c r="M478" s="6" t="n"/>
      <c r="N478" s="6" t="n"/>
      <c r="O478" s="6" t="n"/>
      <c r="P478" s="6" t="n"/>
    </row>
    <row r="479" ht="15.75" customHeight="1" s="1411">
      <c r="A479" s="6" t="n"/>
      <c r="B479" s="6" t="n"/>
      <c r="C479" s="6" t="n"/>
      <c r="D479" s="6" t="n"/>
      <c r="E479" s="6" t="n"/>
      <c r="F479" s="6" t="n"/>
      <c r="G479" s="6" t="n"/>
      <c r="H479" s="6" t="n"/>
      <c r="I479" s="6" t="n"/>
      <c r="J479" s="6" t="n"/>
      <c r="K479" s="6" t="n"/>
      <c r="L479" s="6" t="n"/>
      <c r="M479" s="6" t="n"/>
      <c r="N479" s="6" t="n"/>
      <c r="O479" s="6" t="n"/>
      <c r="P479" s="6" t="n"/>
    </row>
    <row r="480" ht="15.75" customHeight="1" s="1411">
      <c r="A480" s="6" t="n"/>
      <c r="B480" s="6" t="n"/>
      <c r="C480" s="6" t="n"/>
      <c r="D480" s="6" t="n"/>
      <c r="E480" s="6" t="n"/>
      <c r="F480" s="6" t="n"/>
      <c r="G480" s="6" t="n"/>
      <c r="H480" s="6" t="n"/>
      <c r="I480" s="6" t="n"/>
      <c r="J480" s="6" t="n"/>
      <c r="K480" s="6" t="n"/>
      <c r="L480" s="6" t="n"/>
      <c r="M480" s="6" t="n"/>
      <c r="N480" s="6" t="n"/>
      <c r="O480" s="6" t="n"/>
      <c r="P480" s="6" t="n"/>
    </row>
    <row r="481" ht="15.75" customHeight="1" s="1411">
      <c r="A481" s="6" t="n"/>
      <c r="B481" s="6" t="n"/>
      <c r="C481" s="6" t="n"/>
      <c r="D481" s="6" t="n"/>
      <c r="E481" s="6" t="n"/>
      <c r="F481" s="6" t="n"/>
      <c r="G481" s="6" t="n"/>
      <c r="H481" s="6" t="n"/>
      <c r="I481" s="6" t="n"/>
      <c r="J481" s="6" t="n"/>
      <c r="K481" s="6" t="n"/>
      <c r="L481" s="6" t="n"/>
      <c r="M481" s="6" t="n"/>
      <c r="N481" s="6" t="n"/>
      <c r="O481" s="6" t="n"/>
      <c r="P481" s="6" t="n"/>
    </row>
    <row r="482" ht="15.75" customHeight="1" s="1411">
      <c r="A482" s="6" t="n"/>
      <c r="B482" s="6" t="n"/>
      <c r="C482" s="6" t="n"/>
      <c r="D482" s="6" t="n"/>
      <c r="E482" s="6" t="n"/>
      <c r="F482" s="6" t="n"/>
      <c r="G482" s="6" t="n"/>
      <c r="H482" s="6" t="n"/>
      <c r="I482" s="6" t="n"/>
      <c r="J482" s="6" t="n"/>
      <c r="K482" s="6" t="n"/>
      <c r="L482" s="6" t="n"/>
      <c r="M482" s="6" t="n"/>
      <c r="N482" s="6" t="n"/>
      <c r="O482" s="6" t="n"/>
      <c r="P482" s="6" t="n"/>
    </row>
    <row r="483" ht="15.75" customHeight="1" s="1411">
      <c r="A483" s="6" t="n"/>
      <c r="B483" s="6" t="n"/>
      <c r="C483" s="6" t="n"/>
      <c r="D483" s="6" t="n"/>
      <c r="E483" s="6" t="n"/>
      <c r="F483" s="6" t="n"/>
      <c r="G483" s="6" t="n"/>
      <c r="H483" s="6" t="n"/>
      <c r="I483" s="6" t="n"/>
      <c r="J483" s="6" t="n"/>
      <c r="K483" s="6" t="n"/>
      <c r="L483" s="6" t="n"/>
      <c r="M483" s="6" t="n"/>
      <c r="N483" s="6" t="n"/>
      <c r="O483" s="6" t="n"/>
      <c r="P483" s="6" t="n"/>
    </row>
    <row r="484" ht="15.75" customHeight="1" s="1411">
      <c r="A484" s="6" t="n"/>
      <c r="B484" s="6" t="n"/>
      <c r="C484" s="6" t="n"/>
      <c r="D484" s="6" t="n"/>
      <c r="E484" s="6" t="n"/>
      <c r="F484" s="6" t="n"/>
      <c r="G484" s="6" t="n"/>
      <c r="H484" s="6" t="n"/>
      <c r="I484" s="6" t="n"/>
      <c r="J484" s="6" t="n"/>
      <c r="K484" s="6" t="n"/>
      <c r="L484" s="6" t="n"/>
      <c r="M484" s="6" t="n"/>
      <c r="N484" s="6" t="n"/>
      <c r="O484" s="6" t="n"/>
      <c r="P484" s="6" t="n"/>
    </row>
    <row r="485" ht="15.75" customHeight="1" s="1411">
      <c r="A485" s="6" t="n"/>
      <c r="B485" s="6" t="n"/>
      <c r="C485" s="6" t="n"/>
      <c r="D485" s="6" t="n"/>
      <c r="E485" s="6" t="n"/>
      <c r="F485" s="6" t="n"/>
      <c r="G485" s="6" t="n"/>
      <c r="H485" s="6" t="n"/>
      <c r="I485" s="6" t="n"/>
      <c r="J485" s="6" t="n"/>
      <c r="K485" s="6" t="n"/>
      <c r="L485" s="6" t="n"/>
      <c r="M485" s="6" t="n"/>
      <c r="N485" s="6" t="n"/>
      <c r="O485" s="6" t="n"/>
      <c r="P485" s="6" t="n"/>
    </row>
    <row r="486" ht="15.75" customHeight="1" s="1411">
      <c r="A486" s="6" t="n"/>
      <c r="B486" s="6" t="n"/>
      <c r="C486" s="6" t="n"/>
      <c r="D486" s="6" t="n"/>
      <c r="E486" s="6" t="n"/>
      <c r="F486" s="6" t="n"/>
      <c r="G486" s="6" t="n"/>
      <c r="H486" s="6" t="n"/>
      <c r="I486" s="6" t="n"/>
      <c r="J486" s="6" t="n"/>
      <c r="K486" s="6" t="n"/>
      <c r="L486" s="6" t="n"/>
      <c r="M486" s="6" t="n"/>
      <c r="N486" s="6" t="n"/>
      <c r="O486" s="6" t="n"/>
      <c r="P486" s="6" t="n"/>
    </row>
    <row r="487" ht="15.75" customHeight="1" s="1411">
      <c r="A487" s="6" t="n"/>
      <c r="B487" s="6" t="n"/>
      <c r="C487" s="6" t="n"/>
      <c r="D487" s="6" t="n"/>
      <c r="E487" s="6" t="n"/>
      <c r="F487" s="6" t="n"/>
      <c r="G487" s="6" t="n"/>
      <c r="H487" s="6" t="n"/>
      <c r="I487" s="6" t="n"/>
      <c r="J487" s="6" t="n"/>
      <c r="K487" s="6" t="n"/>
      <c r="L487" s="6" t="n"/>
      <c r="M487" s="6" t="n"/>
      <c r="N487" s="6" t="n"/>
      <c r="O487" s="6" t="n"/>
      <c r="P487" s="6" t="n"/>
    </row>
    <row r="488" ht="15.75" customHeight="1" s="1411">
      <c r="A488" s="6" t="n"/>
      <c r="B488" s="6" t="n"/>
      <c r="C488" s="6" t="n"/>
      <c r="D488" s="6" t="n"/>
      <c r="E488" s="6" t="n"/>
      <c r="F488" s="6" t="n"/>
      <c r="G488" s="6" t="n"/>
      <c r="H488" s="6" t="n"/>
      <c r="I488" s="6" t="n"/>
      <c r="J488" s="6" t="n"/>
      <c r="K488" s="6" t="n"/>
      <c r="L488" s="6" t="n"/>
      <c r="M488" s="6" t="n"/>
      <c r="N488" s="6" t="n"/>
      <c r="O488" s="6" t="n"/>
      <c r="P488" s="6" t="n"/>
    </row>
    <row r="489" ht="15.75" customHeight="1" s="1411">
      <c r="A489" s="6" t="n"/>
      <c r="B489" s="6" t="n"/>
      <c r="C489" s="6" t="n"/>
      <c r="D489" s="6" t="n"/>
      <c r="E489" s="6" t="n"/>
      <c r="F489" s="6" t="n"/>
      <c r="G489" s="6" t="n"/>
      <c r="H489" s="6" t="n"/>
      <c r="I489" s="6" t="n"/>
      <c r="J489" s="6" t="n"/>
      <c r="K489" s="6" t="n"/>
      <c r="L489" s="6" t="n"/>
      <c r="M489" s="6" t="n"/>
      <c r="N489" s="6" t="n"/>
      <c r="O489" s="6" t="n"/>
      <c r="P489" s="6" t="n"/>
    </row>
    <row r="490" ht="15.75" customHeight="1" s="1411">
      <c r="A490" s="6" t="n"/>
      <c r="B490" s="6" t="n"/>
      <c r="C490" s="6" t="n"/>
      <c r="D490" s="6" t="n"/>
      <c r="E490" s="6" t="n"/>
      <c r="F490" s="6" t="n"/>
      <c r="G490" s="6" t="n"/>
      <c r="H490" s="6" t="n"/>
      <c r="I490" s="6" t="n"/>
      <c r="J490" s="6" t="n"/>
      <c r="K490" s="6" t="n"/>
      <c r="L490" s="6" t="n"/>
      <c r="M490" s="6" t="n"/>
      <c r="N490" s="6" t="n"/>
      <c r="O490" s="6" t="n"/>
      <c r="P490" s="6" t="n"/>
    </row>
    <row r="491" ht="15.75" customHeight="1" s="1411">
      <c r="A491" s="6" t="n"/>
      <c r="B491" s="6" t="n"/>
      <c r="C491" s="6" t="n"/>
      <c r="D491" s="6" t="n"/>
      <c r="E491" s="6" t="n"/>
      <c r="F491" s="6" t="n"/>
      <c r="G491" s="6" t="n"/>
      <c r="H491" s="6" t="n"/>
      <c r="I491" s="6" t="n"/>
      <c r="J491" s="6" t="n"/>
      <c r="K491" s="6" t="n"/>
      <c r="L491" s="6" t="n"/>
      <c r="M491" s="6" t="n"/>
      <c r="N491" s="6" t="n"/>
      <c r="O491" s="6" t="n"/>
      <c r="P491" s="6" t="n"/>
    </row>
    <row r="492" ht="15.75" customHeight="1" s="1411">
      <c r="A492" s="6" t="n"/>
      <c r="B492" s="6" t="n"/>
      <c r="C492" s="6" t="n"/>
      <c r="D492" s="6" t="n"/>
      <c r="E492" s="6" t="n"/>
      <c r="F492" s="6" t="n"/>
      <c r="G492" s="6" t="n"/>
      <c r="H492" s="6" t="n"/>
      <c r="I492" s="6" t="n"/>
      <c r="J492" s="6" t="n"/>
      <c r="K492" s="6" t="n"/>
      <c r="L492" s="6" t="n"/>
      <c r="M492" s="6" t="n"/>
      <c r="N492" s="6" t="n"/>
      <c r="O492" s="6" t="n"/>
      <c r="P492" s="6" t="n"/>
    </row>
    <row r="493" ht="15.75" customHeight="1" s="1411">
      <c r="A493" s="6" t="n"/>
      <c r="B493" s="6" t="n"/>
      <c r="C493" s="6" t="n"/>
      <c r="D493" s="6" t="n"/>
      <c r="E493" s="6" t="n"/>
      <c r="F493" s="6" t="n"/>
      <c r="G493" s="6" t="n"/>
      <c r="H493" s="6" t="n"/>
      <c r="I493" s="6" t="n"/>
      <c r="J493" s="6" t="n"/>
      <c r="K493" s="6" t="n"/>
      <c r="L493" s="6" t="n"/>
      <c r="M493" s="6" t="n"/>
      <c r="N493" s="6" t="n"/>
      <c r="O493" s="6" t="n"/>
      <c r="P493" s="6" t="n"/>
    </row>
    <row r="494" ht="15.75" customHeight="1" s="1411">
      <c r="A494" s="6" t="n"/>
      <c r="B494" s="6" t="n"/>
      <c r="C494" s="6" t="n"/>
      <c r="D494" s="6" t="n"/>
      <c r="E494" s="6" t="n"/>
      <c r="F494" s="6" t="n"/>
      <c r="G494" s="6" t="n"/>
      <c r="H494" s="6" t="n"/>
      <c r="I494" s="6" t="n"/>
      <c r="J494" s="6" t="n"/>
      <c r="K494" s="6" t="n"/>
      <c r="L494" s="6" t="n"/>
      <c r="M494" s="6" t="n"/>
      <c r="N494" s="6" t="n"/>
      <c r="O494" s="6" t="n"/>
      <c r="P494" s="6" t="n"/>
    </row>
    <row r="495" ht="15.75" customHeight="1" s="1411">
      <c r="A495" s="6" t="n"/>
      <c r="B495" s="6" t="n"/>
      <c r="C495" s="6" t="n"/>
      <c r="D495" s="6" t="n"/>
      <c r="E495" s="6" t="n"/>
      <c r="F495" s="6" t="n"/>
      <c r="G495" s="6" t="n"/>
      <c r="H495" s="6" t="n"/>
      <c r="I495" s="6" t="n"/>
      <c r="J495" s="6" t="n"/>
      <c r="K495" s="6" t="n"/>
      <c r="L495" s="6" t="n"/>
      <c r="M495" s="6" t="n"/>
      <c r="N495" s="6" t="n"/>
      <c r="O495" s="6" t="n"/>
      <c r="P495" s="6" t="n"/>
    </row>
    <row r="496" ht="15.75" customHeight="1" s="1411">
      <c r="A496" s="6" t="n"/>
      <c r="B496" s="6" t="n"/>
      <c r="C496" s="6" t="n"/>
      <c r="D496" s="6" t="n"/>
      <c r="E496" s="6" t="n"/>
      <c r="F496" s="6" t="n"/>
      <c r="G496" s="6" t="n"/>
      <c r="H496" s="6" t="n"/>
      <c r="I496" s="6" t="n"/>
      <c r="J496" s="6" t="n"/>
      <c r="K496" s="6" t="n"/>
      <c r="L496" s="6" t="n"/>
      <c r="M496" s="6" t="n"/>
      <c r="N496" s="6" t="n"/>
      <c r="O496" s="6" t="n"/>
      <c r="P496" s="6" t="n"/>
    </row>
    <row r="497" ht="15.75" customHeight="1" s="1411">
      <c r="A497" s="6" t="n"/>
      <c r="B497" s="6" t="n"/>
      <c r="C497" s="6" t="n"/>
      <c r="D497" s="6" t="n"/>
      <c r="E497" s="6" t="n"/>
      <c r="F497" s="6" t="n"/>
      <c r="G497" s="6" t="n"/>
      <c r="H497" s="6" t="n"/>
      <c r="I497" s="6" t="n"/>
      <c r="J497" s="6" t="n"/>
      <c r="K497" s="6" t="n"/>
      <c r="L497" s="6" t="n"/>
      <c r="M497" s="6" t="n"/>
      <c r="N497" s="6" t="n"/>
      <c r="O497" s="6" t="n"/>
      <c r="P497" s="6" t="n"/>
    </row>
    <row r="498" ht="15.75" customHeight="1" s="1411">
      <c r="A498" s="6" t="n"/>
      <c r="B498" s="6" t="n"/>
      <c r="C498" s="6" t="n"/>
      <c r="D498" s="6" t="n"/>
      <c r="E498" s="6" t="n"/>
      <c r="F498" s="6" t="n"/>
      <c r="G498" s="6" t="n"/>
      <c r="H498" s="6" t="n"/>
      <c r="I498" s="6" t="n"/>
      <c r="J498" s="6" t="n"/>
      <c r="K498" s="6" t="n"/>
      <c r="L498" s="6" t="n"/>
      <c r="M498" s="6" t="n"/>
      <c r="N498" s="6" t="n"/>
      <c r="O498" s="6" t="n"/>
      <c r="P498" s="6" t="n"/>
    </row>
    <row r="499" ht="15.75" customHeight="1" s="1411">
      <c r="A499" s="6" t="n"/>
      <c r="B499" s="6" t="n"/>
      <c r="C499" s="6" t="n"/>
      <c r="D499" s="6" t="n"/>
      <c r="E499" s="6" t="n"/>
      <c r="F499" s="6" t="n"/>
      <c r="G499" s="6" t="n"/>
      <c r="H499" s="6" t="n"/>
      <c r="I499" s="6" t="n"/>
      <c r="J499" s="6" t="n"/>
      <c r="K499" s="6" t="n"/>
      <c r="L499" s="6" t="n"/>
      <c r="M499" s="6" t="n"/>
      <c r="N499" s="6" t="n"/>
      <c r="O499" s="6" t="n"/>
      <c r="P499" s="6" t="n"/>
    </row>
    <row r="500" ht="15.75" customHeight="1" s="1411">
      <c r="A500" s="6" t="n"/>
      <c r="B500" s="6" t="n"/>
      <c r="C500" s="6" t="n"/>
      <c r="D500" s="6" t="n"/>
      <c r="E500" s="6" t="n"/>
      <c r="F500" s="6" t="n"/>
      <c r="G500" s="6" t="n"/>
      <c r="H500" s="6" t="n"/>
      <c r="I500" s="6" t="n"/>
      <c r="J500" s="6" t="n"/>
      <c r="K500" s="6" t="n"/>
      <c r="L500" s="6" t="n"/>
      <c r="M500" s="6" t="n"/>
      <c r="N500" s="6" t="n"/>
      <c r="O500" s="6" t="n"/>
      <c r="P500" s="6" t="n"/>
    </row>
    <row r="501" ht="15.75" customHeight="1" s="1411">
      <c r="A501" s="6" t="n"/>
      <c r="B501" s="6" t="n"/>
      <c r="C501" s="6" t="n"/>
      <c r="D501" s="6" t="n"/>
      <c r="E501" s="6" t="n"/>
      <c r="F501" s="6" t="n"/>
      <c r="G501" s="6" t="n"/>
      <c r="H501" s="6" t="n"/>
      <c r="I501" s="6" t="n"/>
      <c r="J501" s="6" t="n"/>
      <c r="K501" s="6" t="n"/>
      <c r="L501" s="6" t="n"/>
      <c r="M501" s="6" t="n"/>
      <c r="N501" s="6" t="n"/>
      <c r="O501" s="6" t="n"/>
      <c r="P501" s="6" t="n"/>
    </row>
    <row r="502" ht="15.75" customHeight="1" s="1411">
      <c r="A502" s="6" t="n"/>
      <c r="B502" s="6" t="n"/>
      <c r="C502" s="6" t="n"/>
      <c r="D502" s="6" t="n"/>
      <c r="E502" s="6" t="n"/>
      <c r="F502" s="6" t="n"/>
      <c r="G502" s="6" t="n"/>
      <c r="H502" s="6" t="n"/>
      <c r="I502" s="6" t="n"/>
      <c r="J502" s="6" t="n"/>
      <c r="K502" s="6" t="n"/>
      <c r="L502" s="6" t="n"/>
      <c r="M502" s="6" t="n"/>
      <c r="N502" s="6" t="n"/>
      <c r="O502" s="6" t="n"/>
      <c r="P502" s="6" t="n"/>
    </row>
    <row r="503" ht="15.75" customHeight="1" s="1411">
      <c r="A503" s="6" t="n"/>
      <c r="B503" s="6" t="n"/>
      <c r="C503" s="6" t="n"/>
      <c r="D503" s="6" t="n"/>
      <c r="E503" s="6" t="n"/>
      <c r="F503" s="6" t="n"/>
      <c r="G503" s="6" t="n"/>
      <c r="H503" s="6" t="n"/>
      <c r="I503" s="6" t="n"/>
      <c r="J503" s="6" t="n"/>
      <c r="K503" s="6" t="n"/>
      <c r="L503" s="6" t="n"/>
      <c r="M503" s="6" t="n"/>
      <c r="N503" s="6" t="n"/>
      <c r="O503" s="6" t="n"/>
      <c r="P503" s="6" t="n"/>
    </row>
    <row r="504" ht="15.75" customHeight="1" s="1411">
      <c r="A504" s="6" t="n"/>
      <c r="B504" s="6" t="n"/>
      <c r="C504" s="6" t="n"/>
      <c r="D504" s="6" t="n"/>
      <c r="E504" s="6" t="n"/>
      <c r="F504" s="6" t="n"/>
      <c r="G504" s="6" t="n"/>
      <c r="H504" s="6" t="n"/>
      <c r="I504" s="6" t="n"/>
      <c r="J504" s="6" t="n"/>
      <c r="K504" s="6" t="n"/>
      <c r="L504" s="6" t="n"/>
      <c r="M504" s="6" t="n"/>
      <c r="N504" s="6" t="n"/>
      <c r="O504" s="6" t="n"/>
      <c r="P504" s="6" t="n"/>
    </row>
    <row r="505" ht="15.75" customHeight="1" s="1411">
      <c r="A505" s="6" t="n"/>
      <c r="B505" s="6" t="n"/>
      <c r="C505" s="6" t="n"/>
      <c r="D505" s="6" t="n"/>
      <c r="E505" s="6" t="n"/>
      <c r="F505" s="6" t="n"/>
      <c r="G505" s="6" t="n"/>
      <c r="H505" s="6" t="n"/>
      <c r="I505" s="6" t="n"/>
      <c r="J505" s="6" t="n"/>
      <c r="K505" s="6" t="n"/>
      <c r="L505" s="6" t="n"/>
      <c r="M505" s="6" t="n"/>
      <c r="N505" s="6" t="n"/>
      <c r="O505" s="6" t="n"/>
      <c r="P505" s="6" t="n"/>
    </row>
    <row r="506" ht="15.75" customHeight="1" s="1411">
      <c r="A506" s="6" t="n"/>
      <c r="B506" s="6" t="n"/>
      <c r="C506" s="6" t="n"/>
      <c r="D506" s="6" t="n"/>
      <c r="E506" s="6" t="n"/>
      <c r="F506" s="6" t="n"/>
      <c r="G506" s="6" t="n"/>
      <c r="H506" s="6" t="n"/>
      <c r="I506" s="6" t="n"/>
      <c r="J506" s="6" t="n"/>
      <c r="K506" s="6" t="n"/>
      <c r="L506" s="6" t="n"/>
      <c r="M506" s="6" t="n"/>
      <c r="N506" s="6" t="n"/>
      <c r="O506" s="6" t="n"/>
      <c r="P506" s="6" t="n"/>
    </row>
    <row r="507" ht="15.75" customHeight="1" s="1411">
      <c r="A507" s="6" t="n"/>
      <c r="B507" s="6" t="n"/>
      <c r="C507" s="6" t="n"/>
      <c r="D507" s="6" t="n"/>
      <c r="E507" s="6" t="n"/>
      <c r="F507" s="6" t="n"/>
      <c r="G507" s="6" t="n"/>
      <c r="H507" s="6" t="n"/>
      <c r="I507" s="6" t="n"/>
      <c r="J507" s="6" t="n"/>
      <c r="K507" s="6" t="n"/>
      <c r="L507" s="6" t="n"/>
      <c r="M507" s="6" t="n"/>
      <c r="N507" s="6" t="n"/>
      <c r="O507" s="6" t="n"/>
      <c r="P507" s="6" t="n"/>
    </row>
    <row r="508" ht="15.75" customHeight="1" s="1411">
      <c r="A508" s="6" t="n"/>
      <c r="B508" s="6" t="n"/>
      <c r="C508" s="6" t="n"/>
      <c r="D508" s="6" t="n"/>
      <c r="E508" s="6" t="n"/>
      <c r="F508" s="6" t="n"/>
      <c r="G508" s="6" t="n"/>
      <c r="H508" s="6" t="n"/>
      <c r="I508" s="6" t="n"/>
      <c r="J508" s="6" t="n"/>
      <c r="K508" s="6" t="n"/>
      <c r="L508" s="6" t="n"/>
      <c r="M508" s="6" t="n"/>
      <c r="N508" s="6" t="n"/>
      <c r="O508" s="6" t="n"/>
      <c r="P508" s="6" t="n"/>
    </row>
    <row r="509" ht="15.75" customHeight="1" s="1411">
      <c r="A509" s="6" t="n"/>
      <c r="B509" s="6" t="n"/>
      <c r="C509" s="6" t="n"/>
      <c r="D509" s="6" t="n"/>
      <c r="E509" s="6" t="n"/>
      <c r="F509" s="6" t="n"/>
      <c r="G509" s="6" t="n"/>
      <c r="H509" s="6" t="n"/>
      <c r="I509" s="6" t="n"/>
      <c r="J509" s="6" t="n"/>
      <c r="K509" s="6" t="n"/>
      <c r="L509" s="6" t="n"/>
      <c r="M509" s="6" t="n"/>
      <c r="N509" s="6" t="n"/>
      <c r="O509" s="6" t="n"/>
      <c r="P509" s="6" t="n"/>
    </row>
    <row r="510" ht="15.75" customHeight="1" s="1411">
      <c r="A510" s="6" t="n"/>
      <c r="B510" s="6" t="n"/>
      <c r="C510" s="6" t="n"/>
      <c r="D510" s="6" t="n"/>
      <c r="E510" s="6" t="n"/>
      <c r="F510" s="6" t="n"/>
      <c r="G510" s="6" t="n"/>
      <c r="H510" s="6" t="n"/>
      <c r="I510" s="6" t="n"/>
      <c r="J510" s="6" t="n"/>
      <c r="K510" s="6" t="n"/>
      <c r="L510" s="6" t="n"/>
      <c r="M510" s="6" t="n"/>
      <c r="N510" s="6" t="n"/>
      <c r="O510" s="6" t="n"/>
      <c r="P510" s="6" t="n"/>
    </row>
    <row r="511" ht="15.75" customHeight="1" s="1411">
      <c r="A511" s="6" t="n"/>
      <c r="B511" s="6" t="n"/>
      <c r="C511" s="6" t="n"/>
      <c r="D511" s="6" t="n"/>
      <c r="E511" s="6" t="n"/>
      <c r="F511" s="6" t="n"/>
      <c r="G511" s="6" t="n"/>
      <c r="H511" s="6" t="n"/>
      <c r="I511" s="6" t="n"/>
      <c r="J511" s="6" t="n"/>
      <c r="K511" s="6" t="n"/>
      <c r="L511" s="6" t="n"/>
      <c r="M511" s="6" t="n"/>
      <c r="N511" s="6" t="n"/>
      <c r="O511" s="6" t="n"/>
      <c r="P511" s="6" t="n"/>
    </row>
    <row r="512" ht="15.75" customHeight="1" s="1411">
      <c r="A512" s="6" t="n"/>
      <c r="B512" s="6" t="n"/>
      <c r="C512" s="6" t="n"/>
      <c r="D512" s="6" t="n"/>
      <c r="E512" s="6" t="n"/>
      <c r="F512" s="6" t="n"/>
      <c r="G512" s="6" t="n"/>
      <c r="H512" s="6" t="n"/>
      <c r="I512" s="6" t="n"/>
      <c r="J512" s="6" t="n"/>
      <c r="K512" s="6" t="n"/>
      <c r="L512" s="6" t="n"/>
      <c r="M512" s="6" t="n"/>
      <c r="N512" s="6" t="n"/>
      <c r="O512" s="6" t="n"/>
      <c r="P512" s="6" t="n"/>
    </row>
    <row r="513" ht="15.75" customHeight="1" s="1411">
      <c r="A513" s="6" t="n"/>
      <c r="B513" s="6" t="n"/>
      <c r="C513" s="6" t="n"/>
      <c r="D513" s="6" t="n"/>
      <c r="E513" s="6" t="n"/>
      <c r="F513" s="6" t="n"/>
      <c r="G513" s="6" t="n"/>
      <c r="H513" s="6" t="n"/>
      <c r="I513" s="6" t="n"/>
      <c r="J513" s="6" t="n"/>
      <c r="K513" s="6" t="n"/>
      <c r="L513" s="6" t="n"/>
      <c r="M513" s="6" t="n"/>
      <c r="N513" s="6" t="n"/>
      <c r="O513" s="6" t="n"/>
      <c r="P513" s="6" t="n"/>
    </row>
    <row r="514" ht="15.75" customHeight="1" s="1411">
      <c r="A514" s="6" t="n"/>
      <c r="B514" s="6" t="n"/>
      <c r="C514" s="6" t="n"/>
      <c r="D514" s="6" t="n"/>
      <c r="E514" s="6" t="n"/>
      <c r="F514" s="6" t="n"/>
      <c r="G514" s="6" t="n"/>
      <c r="H514" s="6" t="n"/>
      <c r="I514" s="6" t="n"/>
      <c r="J514" s="6" t="n"/>
      <c r="K514" s="6" t="n"/>
      <c r="L514" s="6" t="n"/>
      <c r="M514" s="6" t="n"/>
      <c r="N514" s="6" t="n"/>
      <c r="O514" s="6" t="n"/>
      <c r="P514" s="6" t="n"/>
    </row>
    <row r="515" ht="15.75" customHeight="1" s="1411">
      <c r="A515" s="6" t="n"/>
      <c r="B515" s="6" t="n"/>
      <c r="C515" s="6" t="n"/>
      <c r="D515" s="6" t="n"/>
      <c r="E515" s="6" t="n"/>
      <c r="F515" s="6" t="n"/>
      <c r="G515" s="6" t="n"/>
      <c r="H515" s="6" t="n"/>
      <c r="I515" s="6" t="n"/>
      <c r="J515" s="6" t="n"/>
      <c r="K515" s="6" t="n"/>
      <c r="L515" s="6" t="n"/>
      <c r="M515" s="6" t="n"/>
      <c r="N515" s="6" t="n"/>
      <c r="O515" s="6" t="n"/>
      <c r="P515" s="6" t="n"/>
    </row>
    <row r="516" ht="15.75" customHeight="1" s="1411">
      <c r="A516" s="6" t="n"/>
      <c r="B516" s="6" t="n"/>
      <c r="C516" s="6" t="n"/>
      <c r="D516" s="6" t="n"/>
      <c r="E516" s="6" t="n"/>
      <c r="F516" s="6" t="n"/>
      <c r="G516" s="6" t="n"/>
      <c r="H516" s="6" t="n"/>
      <c r="I516" s="6" t="n"/>
      <c r="J516" s="6" t="n"/>
      <c r="K516" s="6" t="n"/>
      <c r="L516" s="6" t="n"/>
      <c r="M516" s="6" t="n"/>
      <c r="N516" s="6" t="n"/>
      <c r="O516" s="6" t="n"/>
      <c r="P516" s="6" t="n"/>
    </row>
    <row r="517" ht="15.75" customHeight="1" s="1411">
      <c r="A517" s="6" t="n"/>
      <c r="B517" s="6" t="n"/>
      <c r="C517" s="6" t="n"/>
      <c r="D517" s="6" t="n"/>
      <c r="E517" s="6" t="n"/>
      <c r="F517" s="6" t="n"/>
      <c r="G517" s="6" t="n"/>
      <c r="H517" s="6" t="n"/>
      <c r="I517" s="6" t="n"/>
      <c r="J517" s="6" t="n"/>
      <c r="K517" s="6" t="n"/>
      <c r="L517" s="6" t="n"/>
      <c r="M517" s="6" t="n"/>
      <c r="N517" s="6" t="n"/>
      <c r="O517" s="6" t="n"/>
      <c r="P517" s="6" t="n"/>
    </row>
    <row r="518" ht="15.75" customHeight="1" s="1411">
      <c r="A518" s="6" t="n"/>
      <c r="B518" s="6" t="n"/>
      <c r="C518" s="6" t="n"/>
      <c r="D518" s="6" t="n"/>
      <c r="E518" s="6" t="n"/>
      <c r="F518" s="6" t="n"/>
      <c r="G518" s="6" t="n"/>
      <c r="H518" s="6" t="n"/>
      <c r="I518" s="6" t="n"/>
      <c r="J518" s="6" t="n"/>
      <c r="K518" s="6" t="n"/>
      <c r="L518" s="6" t="n"/>
      <c r="M518" s="6" t="n"/>
      <c r="N518" s="6" t="n"/>
      <c r="O518" s="6" t="n"/>
      <c r="P518" s="6" t="n"/>
    </row>
    <row r="519" ht="15.75" customHeight="1" s="1411">
      <c r="A519" s="6" t="n"/>
      <c r="B519" s="6" t="n"/>
      <c r="C519" s="6" t="n"/>
      <c r="D519" s="6" t="n"/>
      <c r="E519" s="6" t="n"/>
      <c r="F519" s="6" t="n"/>
      <c r="G519" s="6" t="n"/>
      <c r="H519" s="6" t="n"/>
      <c r="I519" s="6" t="n"/>
      <c r="J519" s="6" t="n"/>
      <c r="K519" s="6" t="n"/>
      <c r="L519" s="6" t="n"/>
      <c r="M519" s="6" t="n"/>
      <c r="N519" s="6" t="n"/>
      <c r="O519" s="6" t="n"/>
      <c r="P519" s="6" t="n"/>
    </row>
    <row r="520" ht="15.75" customHeight="1" s="1411">
      <c r="A520" s="6" t="n"/>
      <c r="B520" s="6" t="n"/>
      <c r="C520" s="6" t="n"/>
      <c r="D520" s="6" t="n"/>
      <c r="E520" s="6" t="n"/>
      <c r="F520" s="6" t="n"/>
      <c r="G520" s="6" t="n"/>
      <c r="H520" s="6" t="n"/>
      <c r="I520" s="6" t="n"/>
      <c r="J520" s="6" t="n"/>
      <c r="K520" s="6" t="n"/>
      <c r="L520" s="6" t="n"/>
      <c r="M520" s="6" t="n"/>
      <c r="N520" s="6" t="n"/>
      <c r="O520" s="6" t="n"/>
      <c r="P520" s="6" t="n"/>
    </row>
    <row r="521" ht="15.75" customHeight="1" s="1411">
      <c r="A521" s="6" t="n"/>
      <c r="B521" s="6" t="n"/>
      <c r="C521" s="6" t="n"/>
      <c r="D521" s="6" t="n"/>
      <c r="E521" s="6" t="n"/>
      <c r="F521" s="6" t="n"/>
      <c r="G521" s="6" t="n"/>
      <c r="H521" s="6" t="n"/>
      <c r="I521" s="6" t="n"/>
      <c r="J521" s="6" t="n"/>
      <c r="K521" s="6" t="n"/>
      <c r="L521" s="6" t="n"/>
      <c r="M521" s="6" t="n"/>
      <c r="N521" s="6" t="n"/>
      <c r="O521" s="6" t="n"/>
      <c r="P521" s="6" t="n"/>
    </row>
    <row r="522" ht="15.75" customHeight="1" s="1411">
      <c r="A522" s="6" t="n"/>
      <c r="B522" s="6" t="n"/>
      <c r="C522" s="6" t="n"/>
      <c r="D522" s="6" t="n"/>
      <c r="E522" s="6" t="n"/>
      <c r="F522" s="6" t="n"/>
      <c r="G522" s="6" t="n"/>
      <c r="H522" s="6" t="n"/>
      <c r="I522" s="6" t="n"/>
      <c r="J522" s="6" t="n"/>
      <c r="K522" s="6" t="n"/>
      <c r="L522" s="6" t="n"/>
      <c r="M522" s="6" t="n"/>
      <c r="N522" s="6" t="n"/>
      <c r="O522" s="6" t="n"/>
      <c r="P522" s="6" t="n"/>
    </row>
    <row r="523" ht="15.75" customHeight="1" s="1411">
      <c r="A523" s="6" t="n"/>
      <c r="B523" s="6" t="n"/>
      <c r="C523" s="6" t="n"/>
      <c r="D523" s="6" t="n"/>
      <c r="E523" s="6" t="n"/>
      <c r="F523" s="6" t="n"/>
      <c r="G523" s="6" t="n"/>
      <c r="H523" s="6" t="n"/>
      <c r="I523" s="6" t="n"/>
      <c r="J523" s="6" t="n"/>
      <c r="K523" s="6" t="n"/>
      <c r="L523" s="6" t="n"/>
      <c r="M523" s="6" t="n"/>
      <c r="N523" s="6" t="n"/>
      <c r="O523" s="6" t="n"/>
      <c r="P523" s="6" t="n"/>
    </row>
    <row r="524" ht="15.75" customHeight="1" s="1411">
      <c r="A524" s="6" t="n"/>
      <c r="B524" s="6" t="n"/>
      <c r="C524" s="6" t="n"/>
      <c r="D524" s="6" t="n"/>
      <c r="E524" s="6" t="n"/>
      <c r="F524" s="6" t="n"/>
      <c r="G524" s="6" t="n"/>
      <c r="H524" s="6" t="n"/>
      <c r="I524" s="6" t="n"/>
      <c r="J524" s="6" t="n"/>
      <c r="K524" s="6" t="n"/>
      <c r="L524" s="6" t="n"/>
      <c r="M524" s="6" t="n"/>
      <c r="N524" s="6" t="n"/>
      <c r="O524" s="6" t="n"/>
      <c r="P524" s="6" t="n"/>
    </row>
    <row r="525" ht="15.75" customHeight="1" s="1411">
      <c r="A525" s="6" t="n"/>
      <c r="B525" s="6" t="n"/>
      <c r="C525" s="6" t="n"/>
      <c r="D525" s="6" t="n"/>
      <c r="E525" s="6" t="n"/>
      <c r="F525" s="6" t="n"/>
      <c r="G525" s="6" t="n"/>
      <c r="H525" s="6" t="n"/>
      <c r="I525" s="6" t="n"/>
      <c r="J525" s="6" t="n"/>
      <c r="K525" s="6" t="n"/>
      <c r="L525" s="6" t="n"/>
      <c r="M525" s="6" t="n"/>
      <c r="N525" s="6" t="n"/>
      <c r="O525" s="6" t="n"/>
      <c r="P525" s="6" t="n"/>
    </row>
    <row r="526" ht="15.75" customHeight="1" s="1411">
      <c r="A526" s="6" t="n"/>
      <c r="B526" s="6" t="n"/>
      <c r="C526" s="6" t="n"/>
      <c r="D526" s="6" t="n"/>
      <c r="E526" s="6" t="n"/>
      <c r="F526" s="6" t="n"/>
      <c r="G526" s="6" t="n"/>
      <c r="H526" s="6" t="n"/>
      <c r="I526" s="6" t="n"/>
      <c r="J526" s="6" t="n"/>
      <c r="K526" s="6" t="n"/>
      <c r="L526" s="6" t="n"/>
      <c r="M526" s="6" t="n"/>
      <c r="N526" s="6" t="n"/>
      <c r="O526" s="6" t="n"/>
      <c r="P526" s="6" t="n"/>
    </row>
    <row r="527" ht="15.75" customHeight="1" s="1411">
      <c r="A527" s="6" t="n"/>
      <c r="B527" s="6" t="n"/>
      <c r="C527" s="6" t="n"/>
      <c r="D527" s="6" t="n"/>
      <c r="E527" s="6" t="n"/>
      <c r="F527" s="6" t="n"/>
      <c r="G527" s="6" t="n"/>
      <c r="H527" s="6" t="n"/>
      <c r="I527" s="6" t="n"/>
      <c r="J527" s="6" t="n"/>
      <c r="K527" s="6" t="n"/>
      <c r="L527" s="6" t="n"/>
      <c r="M527" s="6" t="n"/>
      <c r="N527" s="6" t="n"/>
      <c r="O527" s="6" t="n"/>
      <c r="P527" s="6" t="n"/>
    </row>
    <row r="528" ht="15.75" customHeight="1" s="1411">
      <c r="A528" s="6" t="n"/>
      <c r="B528" s="6" t="n"/>
      <c r="C528" s="6" t="n"/>
      <c r="D528" s="6" t="n"/>
      <c r="E528" s="6" t="n"/>
      <c r="F528" s="6" t="n"/>
      <c r="G528" s="6" t="n"/>
      <c r="H528" s="6" t="n"/>
      <c r="I528" s="6" t="n"/>
      <c r="J528" s="6" t="n"/>
      <c r="K528" s="6" t="n"/>
      <c r="L528" s="6" t="n"/>
      <c r="M528" s="6" t="n"/>
      <c r="N528" s="6" t="n"/>
      <c r="O528" s="6" t="n"/>
      <c r="P528" s="6" t="n"/>
    </row>
    <row r="529" ht="15.75" customHeight="1" s="1411">
      <c r="A529" s="6" t="n"/>
      <c r="B529" s="6" t="n"/>
      <c r="C529" s="6" t="n"/>
      <c r="D529" s="6" t="n"/>
      <c r="E529" s="6" t="n"/>
      <c r="F529" s="6" t="n"/>
      <c r="G529" s="6" t="n"/>
      <c r="H529" s="6" t="n"/>
      <c r="I529" s="6" t="n"/>
      <c r="J529" s="6" t="n"/>
      <c r="K529" s="6" t="n"/>
      <c r="L529" s="6" t="n"/>
      <c r="M529" s="6" t="n"/>
      <c r="N529" s="6" t="n"/>
      <c r="O529" s="6" t="n"/>
      <c r="P529" s="6" t="n"/>
    </row>
    <row r="530" ht="15.75" customHeight="1" s="1411">
      <c r="A530" s="6" t="n"/>
      <c r="B530" s="6" t="n"/>
      <c r="C530" s="6" t="n"/>
      <c r="D530" s="6" t="n"/>
      <c r="E530" s="6" t="n"/>
      <c r="F530" s="6" t="n"/>
      <c r="G530" s="6" t="n"/>
      <c r="H530" s="6" t="n"/>
      <c r="I530" s="6" t="n"/>
      <c r="J530" s="6" t="n"/>
      <c r="K530" s="6" t="n"/>
      <c r="L530" s="6" t="n"/>
      <c r="M530" s="6" t="n"/>
      <c r="N530" s="6" t="n"/>
      <c r="O530" s="6" t="n"/>
      <c r="P530" s="6" t="n"/>
    </row>
    <row r="531" ht="15.75" customHeight="1" s="1411">
      <c r="A531" s="6" t="n"/>
      <c r="B531" s="6" t="n"/>
      <c r="C531" s="6" t="n"/>
      <c r="D531" s="6" t="n"/>
      <c r="E531" s="6" t="n"/>
      <c r="F531" s="6" t="n"/>
      <c r="G531" s="6" t="n"/>
      <c r="H531" s="6" t="n"/>
      <c r="I531" s="6" t="n"/>
      <c r="J531" s="6" t="n"/>
      <c r="K531" s="6" t="n"/>
      <c r="L531" s="6" t="n"/>
      <c r="M531" s="6" t="n"/>
      <c r="N531" s="6" t="n"/>
      <c r="O531" s="6" t="n"/>
      <c r="P531" s="6" t="n"/>
    </row>
    <row r="532" ht="15.75" customHeight="1" s="1411">
      <c r="A532" s="6" t="n"/>
      <c r="B532" s="6" t="n"/>
      <c r="C532" s="6" t="n"/>
      <c r="D532" s="6" t="n"/>
      <c r="E532" s="6" t="n"/>
      <c r="F532" s="6" t="n"/>
      <c r="G532" s="6" t="n"/>
      <c r="H532" s="6" t="n"/>
      <c r="I532" s="6" t="n"/>
      <c r="J532" s="6" t="n"/>
      <c r="K532" s="6" t="n"/>
      <c r="L532" s="6" t="n"/>
      <c r="M532" s="6" t="n"/>
      <c r="N532" s="6" t="n"/>
      <c r="O532" s="6" t="n"/>
      <c r="P532" s="6" t="n"/>
    </row>
    <row r="533" ht="15.75" customHeight="1" s="1411">
      <c r="A533" s="6" t="n"/>
      <c r="B533" s="6" t="n"/>
      <c r="C533" s="6" t="n"/>
      <c r="D533" s="6" t="n"/>
      <c r="E533" s="6" t="n"/>
      <c r="F533" s="6" t="n"/>
      <c r="G533" s="6" t="n"/>
      <c r="H533" s="6" t="n"/>
      <c r="I533" s="6" t="n"/>
      <c r="J533" s="6" t="n"/>
      <c r="K533" s="6" t="n"/>
      <c r="L533" s="6" t="n"/>
      <c r="M533" s="6" t="n"/>
      <c r="N533" s="6" t="n"/>
      <c r="O533" s="6" t="n"/>
      <c r="P533" s="6" t="n"/>
    </row>
    <row r="534" ht="15.75" customHeight="1" s="1411">
      <c r="A534" s="6" t="n"/>
      <c r="B534" s="6" t="n"/>
      <c r="C534" s="6" t="n"/>
      <c r="D534" s="6" t="n"/>
      <c r="E534" s="6" t="n"/>
      <c r="F534" s="6" t="n"/>
      <c r="G534" s="6" t="n"/>
      <c r="H534" s="6" t="n"/>
      <c r="I534" s="6" t="n"/>
      <c r="J534" s="6" t="n"/>
      <c r="K534" s="6" t="n"/>
      <c r="L534" s="6" t="n"/>
      <c r="M534" s="6" t="n"/>
      <c r="N534" s="6" t="n"/>
      <c r="O534" s="6" t="n"/>
      <c r="P534" s="6" t="n"/>
    </row>
    <row r="535" ht="15.75" customHeight="1" s="1411">
      <c r="A535" s="6" t="n"/>
      <c r="B535" s="6" t="n"/>
      <c r="C535" s="6" t="n"/>
      <c r="D535" s="6" t="n"/>
      <c r="E535" s="6" t="n"/>
      <c r="F535" s="6" t="n"/>
      <c r="G535" s="6" t="n"/>
      <c r="H535" s="6" t="n"/>
      <c r="I535" s="6" t="n"/>
      <c r="J535" s="6" t="n"/>
      <c r="K535" s="6" t="n"/>
      <c r="L535" s="6" t="n"/>
      <c r="M535" s="6" t="n"/>
      <c r="N535" s="6" t="n"/>
      <c r="O535" s="6" t="n"/>
      <c r="P535" s="6" t="n"/>
    </row>
    <row r="536" ht="15.75" customHeight="1" s="1411">
      <c r="A536" s="6" t="n"/>
      <c r="B536" s="6" t="n"/>
      <c r="C536" s="6" t="n"/>
      <c r="D536" s="6" t="n"/>
      <c r="E536" s="6" t="n"/>
      <c r="F536" s="6" t="n"/>
      <c r="G536" s="6" t="n"/>
      <c r="H536" s="6" t="n"/>
      <c r="I536" s="6" t="n"/>
      <c r="J536" s="6" t="n"/>
      <c r="K536" s="6" t="n"/>
      <c r="L536" s="6" t="n"/>
      <c r="M536" s="6" t="n"/>
      <c r="N536" s="6" t="n"/>
      <c r="O536" s="6" t="n"/>
      <c r="P536" s="6" t="n"/>
    </row>
    <row r="537" ht="15.75" customHeight="1" s="1411">
      <c r="A537" s="6" t="n"/>
      <c r="B537" s="6" t="n"/>
      <c r="C537" s="6" t="n"/>
      <c r="D537" s="6" t="n"/>
      <c r="E537" s="6" t="n"/>
      <c r="F537" s="6" t="n"/>
      <c r="G537" s="6" t="n"/>
      <c r="H537" s="6" t="n"/>
      <c r="I537" s="6" t="n"/>
      <c r="J537" s="6" t="n"/>
      <c r="K537" s="6" t="n"/>
      <c r="L537" s="6" t="n"/>
      <c r="M537" s="6" t="n"/>
      <c r="N537" s="6" t="n"/>
      <c r="O537" s="6" t="n"/>
      <c r="P537" s="6" t="n"/>
    </row>
    <row r="538" ht="15.75" customHeight="1" s="1411">
      <c r="A538" s="6" t="n"/>
      <c r="B538" s="6" t="n"/>
      <c r="C538" s="6" t="n"/>
      <c r="D538" s="6" t="n"/>
      <c r="E538" s="6" t="n"/>
      <c r="F538" s="6" t="n"/>
      <c r="G538" s="6" t="n"/>
      <c r="H538" s="6" t="n"/>
      <c r="I538" s="6" t="n"/>
      <c r="J538" s="6" t="n"/>
      <c r="K538" s="6" t="n"/>
      <c r="L538" s="6" t="n"/>
      <c r="M538" s="6" t="n"/>
      <c r="N538" s="6" t="n"/>
      <c r="O538" s="6" t="n"/>
      <c r="P538" s="6" t="n"/>
    </row>
    <row r="539" ht="15.75" customHeight="1" s="1411">
      <c r="A539" s="6" t="n"/>
      <c r="B539" s="6" t="n"/>
      <c r="C539" s="6" t="n"/>
      <c r="D539" s="6" t="n"/>
      <c r="E539" s="6" t="n"/>
      <c r="F539" s="6" t="n"/>
      <c r="G539" s="6" t="n"/>
      <c r="H539" s="6" t="n"/>
      <c r="I539" s="6" t="n"/>
      <c r="J539" s="6" t="n"/>
      <c r="K539" s="6" t="n"/>
      <c r="L539" s="6" t="n"/>
      <c r="M539" s="6" t="n"/>
      <c r="N539" s="6" t="n"/>
      <c r="O539" s="6" t="n"/>
      <c r="P539" s="6" t="n"/>
    </row>
    <row r="540" ht="15.75" customHeight="1" s="1411">
      <c r="A540" s="6" t="n"/>
      <c r="B540" s="6" t="n"/>
      <c r="C540" s="6" t="n"/>
      <c r="D540" s="6" t="n"/>
      <c r="E540" s="6" t="n"/>
      <c r="F540" s="6" t="n"/>
      <c r="G540" s="6" t="n"/>
      <c r="H540" s="6" t="n"/>
      <c r="I540" s="6" t="n"/>
      <c r="J540" s="6" t="n"/>
      <c r="K540" s="6" t="n"/>
      <c r="L540" s="6" t="n"/>
      <c r="M540" s="6" t="n"/>
      <c r="N540" s="6" t="n"/>
      <c r="O540" s="6" t="n"/>
      <c r="P540" s="6" t="n"/>
    </row>
    <row r="541" ht="15.75" customHeight="1" s="1411">
      <c r="A541" s="6" t="n"/>
      <c r="B541" s="6" t="n"/>
      <c r="C541" s="6" t="n"/>
      <c r="D541" s="6" t="n"/>
      <c r="E541" s="6" t="n"/>
      <c r="F541" s="6" t="n"/>
      <c r="G541" s="6" t="n"/>
      <c r="H541" s="6" t="n"/>
      <c r="I541" s="6" t="n"/>
      <c r="J541" s="6" t="n"/>
      <c r="K541" s="6" t="n"/>
      <c r="L541" s="6" t="n"/>
      <c r="M541" s="6" t="n"/>
      <c r="N541" s="6" t="n"/>
      <c r="O541" s="6" t="n"/>
      <c r="P541" s="6" t="n"/>
    </row>
    <row r="542" ht="15.75" customHeight="1" s="1411">
      <c r="A542" s="6" t="n"/>
      <c r="B542" s="6" t="n"/>
      <c r="C542" s="6" t="n"/>
      <c r="D542" s="6" t="n"/>
      <c r="E542" s="6" t="n"/>
      <c r="F542" s="6" t="n"/>
      <c r="G542" s="6" t="n"/>
      <c r="H542" s="6" t="n"/>
      <c r="I542" s="6" t="n"/>
      <c r="J542" s="6" t="n"/>
      <c r="K542" s="6" t="n"/>
      <c r="L542" s="6" t="n"/>
      <c r="M542" s="6" t="n"/>
      <c r="N542" s="6" t="n"/>
      <c r="O542" s="6" t="n"/>
      <c r="P542" s="6" t="n"/>
    </row>
    <row r="543" ht="15.75" customHeight="1" s="1411">
      <c r="A543" s="6" t="n"/>
      <c r="B543" s="6" t="n"/>
      <c r="C543" s="6" t="n"/>
      <c r="D543" s="6" t="n"/>
      <c r="E543" s="6" t="n"/>
      <c r="F543" s="6" t="n"/>
      <c r="G543" s="6" t="n"/>
      <c r="H543" s="6" t="n"/>
      <c r="I543" s="6" t="n"/>
      <c r="J543" s="6" t="n"/>
      <c r="K543" s="6" t="n"/>
      <c r="L543" s="6" t="n"/>
      <c r="M543" s="6" t="n"/>
      <c r="N543" s="6" t="n"/>
      <c r="O543" s="6" t="n"/>
      <c r="P543" s="6" t="n"/>
    </row>
    <row r="544" ht="15.75" customHeight="1" s="1411">
      <c r="A544" s="6" t="n"/>
      <c r="B544" s="6" t="n"/>
      <c r="C544" s="6" t="n"/>
      <c r="D544" s="6" t="n"/>
      <c r="E544" s="6" t="n"/>
      <c r="F544" s="6" t="n"/>
      <c r="G544" s="6" t="n"/>
      <c r="H544" s="6" t="n"/>
      <c r="I544" s="6" t="n"/>
      <c r="J544" s="6" t="n"/>
      <c r="K544" s="6" t="n"/>
      <c r="L544" s="6" t="n"/>
      <c r="M544" s="6" t="n"/>
      <c r="N544" s="6" t="n"/>
      <c r="O544" s="6" t="n"/>
      <c r="P544" s="6" t="n"/>
    </row>
    <row r="545" ht="15.75" customHeight="1" s="1411">
      <c r="A545" s="6" t="n"/>
      <c r="B545" s="6" t="n"/>
      <c r="C545" s="6" t="n"/>
      <c r="D545" s="6" t="n"/>
      <c r="E545" s="6" t="n"/>
      <c r="F545" s="6" t="n"/>
      <c r="G545" s="6" t="n"/>
      <c r="H545" s="6" t="n"/>
      <c r="I545" s="6" t="n"/>
      <c r="J545" s="6" t="n"/>
      <c r="K545" s="6" t="n"/>
      <c r="L545" s="6" t="n"/>
      <c r="M545" s="6" t="n"/>
      <c r="N545" s="6" t="n"/>
      <c r="O545" s="6" t="n"/>
      <c r="P545" s="6" t="n"/>
    </row>
    <row r="546" ht="15.75" customHeight="1" s="1411">
      <c r="A546" s="6" t="n"/>
      <c r="B546" s="6" t="n"/>
      <c r="C546" s="6" t="n"/>
      <c r="D546" s="6" t="n"/>
      <c r="E546" s="6" t="n"/>
      <c r="F546" s="6" t="n"/>
      <c r="G546" s="6" t="n"/>
      <c r="H546" s="6" t="n"/>
      <c r="I546" s="6" t="n"/>
      <c r="J546" s="6" t="n"/>
      <c r="K546" s="6" t="n"/>
      <c r="L546" s="6" t="n"/>
      <c r="M546" s="6" t="n"/>
      <c r="N546" s="6" t="n"/>
      <c r="O546" s="6" t="n"/>
      <c r="P546" s="6" t="n"/>
    </row>
    <row r="547" ht="15.75" customHeight="1" s="1411">
      <c r="A547" s="6" t="n"/>
      <c r="B547" s="6" t="n"/>
      <c r="C547" s="6" t="n"/>
      <c r="D547" s="6" t="n"/>
      <c r="E547" s="6" t="n"/>
      <c r="F547" s="6" t="n"/>
      <c r="G547" s="6" t="n"/>
      <c r="H547" s="6" t="n"/>
      <c r="I547" s="6" t="n"/>
      <c r="J547" s="6" t="n"/>
      <c r="K547" s="6" t="n"/>
      <c r="L547" s="6" t="n"/>
      <c r="M547" s="6" t="n"/>
      <c r="N547" s="6" t="n"/>
      <c r="O547" s="6" t="n"/>
      <c r="P547" s="6" t="n"/>
    </row>
    <row r="548" ht="15.75" customHeight="1" s="1411">
      <c r="A548" s="6" t="n"/>
      <c r="B548" s="6" t="n"/>
      <c r="C548" s="6" t="n"/>
      <c r="D548" s="6" t="n"/>
      <c r="E548" s="6" t="n"/>
      <c r="F548" s="6" t="n"/>
      <c r="G548" s="6" t="n"/>
      <c r="H548" s="6" t="n"/>
      <c r="I548" s="6" t="n"/>
      <c r="J548" s="6" t="n"/>
      <c r="K548" s="6" t="n"/>
      <c r="L548" s="6" t="n"/>
      <c r="M548" s="6" t="n"/>
      <c r="N548" s="6" t="n"/>
      <c r="O548" s="6" t="n"/>
      <c r="P548" s="6" t="n"/>
    </row>
    <row r="549" ht="15.75" customHeight="1" s="1411">
      <c r="A549" s="6" t="n"/>
      <c r="B549" s="6" t="n"/>
      <c r="C549" s="6" t="n"/>
      <c r="D549" s="6" t="n"/>
      <c r="E549" s="6" t="n"/>
      <c r="F549" s="6" t="n"/>
      <c r="G549" s="6" t="n"/>
      <c r="H549" s="6" t="n"/>
      <c r="I549" s="6" t="n"/>
      <c r="J549" s="6" t="n"/>
      <c r="K549" s="6" t="n"/>
      <c r="L549" s="6" t="n"/>
      <c r="M549" s="6" t="n"/>
      <c r="N549" s="6" t="n"/>
      <c r="O549" s="6" t="n"/>
      <c r="P549" s="6" t="n"/>
    </row>
    <row r="550" ht="15.75" customHeight="1" s="1411">
      <c r="A550" s="6" t="n"/>
      <c r="B550" s="6" t="n"/>
      <c r="C550" s="6" t="n"/>
      <c r="D550" s="6" t="n"/>
      <c r="E550" s="6" t="n"/>
      <c r="F550" s="6" t="n"/>
      <c r="G550" s="6" t="n"/>
      <c r="H550" s="6" t="n"/>
      <c r="I550" s="6" t="n"/>
      <c r="J550" s="6" t="n"/>
      <c r="K550" s="6" t="n"/>
      <c r="L550" s="6" t="n"/>
      <c r="M550" s="6" t="n"/>
      <c r="N550" s="6" t="n"/>
      <c r="O550" s="6" t="n"/>
      <c r="P550" s="6" t="n"/>
    </row>
    <row r="551" ht="15.75" customHeight="1" s="1411">
      <c r="A551" s="6" t="n"/>
      <c r="B551" s="6" t="n"/>
      <c r="C551" s="6" t="n"/>
      <c r="D551" s="6" t="n"/>
      <c r="E551" s="6" t="n"/>
      <c r="F551" s="6" t="n"/>
      <c r="G551" s="6" t="n"/>
      <c r="H551" s="6" t="n"/>
      <c r="I551" s="6" t="n"/>
      <c r="J551" s="6" t="n"/>
      <c r="K551" s="6" t="n"/>
      <c r="L551" s="6" t="n"/>
      <c r="M551" s="6" t="n"/>
      <c r="N551" s="6" t="n"/>
      <c r="O551" s="6" t="n"/>
      <c r="P551" s="6" t="n"/>
    </row>
    <row r="552" ht="15.75" customHeight="1" s="1411">
      <c r="A552" s="6" t="n"/>
      <c r="B552" s="6" t="n"/>
      <c r="C552" s="6" t="n"/>
      <c r="D552" s="6" t="n"/>
      <c r="E552" s="6" t="n"/>
      <c r="F552" s="6" t="n"/>
      <c r="G552" s="6" t="n"/>
      <c r="H552" s="6" t="n"/>
      <c r="I552" s="6" t="n"/>
      <c r="J552" s="6" t="n"/>
      <c r="K552" s="6" t="n"/>
      <c r="L552" s="6" t="n"/>
      <c r="M552" s="6" t="n"/>
      <c r="N552" s="6" t="n"/>
      <c r="O552" s="6" t="n"/>
      <c r="P552" s="6" t="n"/>
    </row>
    <row r="553" ht="15.75" customHeight="1" s="1411">
      <c r="A553" s="6" t="n"/>
      <c r="B553" s="6" t="n"/>
      <c r="C553" s="6" t="n"/>
      <c r="D553" s="6" t="n"/>
      <c r="E553" s="6" t="n"/>
      <c r="F553" s="6" t="n"/>
      <c r="G553" s="6" t="n"/>
      <c r="H553" s="6" t="n"/>
      <c r="I553" s="6" t="n"/>
      <c r="J553" s="6" t="n"/>
      <c r="K553" s="6" t="n"/>
      <c r="L553" s="6" t="n"/>
      <c r="M553" s="6" t="n"/>
      <c r="N553" s="6" t="n"/>
      <c r="O553" s="6" t="n"/>
      <c r="P553" s="6" t="n"/>
    </row>
    <row r="554" ht="15.75" customHeight="1" s="1411">
      <c r="A554" s="6" t="n"/>
      <c r="B554" s="6" t="n"/>
      <c r="C554" s="6" t="n"/>
      <c r="D554" s="6" t="n"/>
      <c r="E554" s="6" t="n"/>
      <c r="F554" s="6" t="n"/>
      <c r="G554" s="6" t="n"/>
      <c r="H554" s="6" t="n"/>
      <c r="I554" s="6" t="n"/>
      <c r="J554" s="6" t="n"/>
      <c r="K554" s="6" t="n"/>
      <c r="L554" s="6" t="n"/>
      <c r="M554" s="6" t="n"/>
      <c r="N554" s="6" t="n"/>
      <c r="O554" s="6" t="n"/>
      <c r="P554" s="6" t="n"/>
    </row>
    <row r="555" ht="15.75" customHeight="1" s="1411">
      <c r="A555" s="6" t="n"/>
      <c r="B555" s="6" t="n"/>
      <c r="C555" s="6" t="n"/>
      <c r="D555" s="6" t="n"/>
      <c r="E555" s="6" t="n"/>
      <c r="F555" s="6" t="n"/>
      <c r="G555" s="6" t="n"/>
      <c r="H555" s="6" t="n"/>
      <c r="I555" s="6" t="n"/>
      <c r="J555" s="6" t="n"/>
      <c r="K555" s="6" t="n"/>
      <c r="L555" s="6" t="n"/>
      <c r="M555" s="6" t="n"/>
      <c r="N555" s="6" t="n"/>
      <c r="O555" s="6" t="n"/>
      <c r="P555" s="6" t="n"/>
    </row>
    <row r="556" ht="15.75" customHeight="1" s="1411">
      <c r="A556" s="6" t="n"/>
      <c r="B556" s="6" t="n"/>
      <c r="C556" s="6" t="n"/>
      <c r="D556" s="6" t="n"/>
      <c r="E556" s="6" t="n"/>
      <c r="F556" s="6" t="n"/>
      <c r="G556" s="6" t="n"/>
      <c r="H556" s="6" t="n"/>
      <c r="I556" s="6" t="n"/>
      <c r="J556" s="6" t="n"/>
      <c r="K556" s="6" t="n"/>
      <c r="L556" s="6" t="n"/>
      <c r="M556" s="6" t="n"/>
      <c r="N556" s="6" t="n"/>
      <c r="O556" s="6" t="n"/>
      <c r="P556" s="6" t="n"/>
    </row>
    <row r="557" ht="15.75" customHeight="1" s="1411">
      <c r="A557" s="6" t="n"/>
      <c r="B557" s="6" t="n"/>
      <c r="C557" s="6" t="n"/>
      <c r="D557" s="6" t="n"/>
      <c r="E557" s="6" t="n"/>
      <c r="F557" s="6" t="n"/>
      <c r="G557" s="6" t="n"/>
      <c r="H557" s="6" t="n"/>
      <c r="I557" s="6" t="n"/>
      <c r="J557" s="6" t="n"/>
      <c r="K557" s="6" t="n"/>
      <c r="L557" s="6" t="n"/>
      <c r="M557" s="6" t="n"/>
      <c r="N557" s="6" t="n"/>
      <c r="O557" s="6" t="n"/>
      <c r="P557" s="6" t="n"/>
    </row>
    <row r="558" ht="15.75" customHeight="1" s="1411">
      <c r="A558" s="6" t="n"/>
      <c r="B558" s="6" t="n"/>
      <c r="C558" s="6" t="n"/>
      <c r="D558" s="6" t="n"/>
      <c r="E558" s="6" t="n"/>
      <c r="F558" s="6" t="n"/>
      <c r="G558" s="6" t="n"/>
      <c r="H558" s="6" t="n"/>
      <c r="I558" s="6" t="n"/>
      <c r="J558" s="6" t="n"/>
      <c r="K558" s="6" t="n"/>
      <c r="L558" s="6" t="n"/>
      <c r="M558" s="6" t="n"/>
      <c r="N558" s="6" t="n"/>
      <c r="O558" s="6" t="n"/>
      <c r="P558" s="6" t="n"/>
    </row>
    <row r="559" ht="15.75" customHeight="1" s="1411">
      <c r="A559" s="6" t="n"/>
      <c r="B559" s="6" t="n"/>
      <c r="C559" s="6" t="n"/>
      <c r="D559" s="6" t="n"/>
      <c r="E559" s="6" t="n"/>
      <c r="F559" s="6" t="n"/>
      <c r="G559" s="6" t="n"/>
      <c r="H559" s="6" t="n"/>
      <c r="I559" s="6" t="n"/>
      <c r="J559" s="6" t="n"/>
      <c r="K559" s="6" t="n"/>
      <c r="L559" s="6" t="n"/>
      <c r="M559" s="6" t="n"/>
      <c r="N559" s="6" t="n"/>
      <c r="O559" s="6" t="n"/>
      <c r="P559" s="6" t="n"/>
    </row>
    <row r="560" ht="15.75" customHeight="1" s="1411">
      <c r="A560" s="6" t="n"/>
      <c r="B560" s="6" t="n"/>
      <c r="C560" s="6" t="n"/>
      <c r="D560" s="6" t="n"/>
      <c r="E560" s="6" t="n"/>
      <c r="F560" s="6" t="n"/>
      <c r="G560" s="6" t="n"/>
      <c r="H560" s="6" t="n"/>
      <c r="I560" s="6" t="n"/>
      <c r="J560" s="6" t="n"/>
      <c r="K560" s="6" t="n"/>
      <c r="L560" s="6" t="n"/>
      <c r="M560" s="6" t="n"/>
      <c r="N560" s="6" t="n"/>
      <c r="O560" s="6" t="n"/>
      <c r="P560" s="6" t="n"/>
    </row>
    <row r="561" ht="15.75" customHeight="1" s="1411">
      <c r="A561" s="6" t="n"/>
      <c r="B561" s="6" t="n"/>
      <c r="C561" s="6" t="n"/>
      <c r="D561" s="6" t="n"/>
      <c r="E561" s="6" t="n"/>
      <c r="F561" s="6" t="n"/>
      <c r="G561" s="6" t="n"/>
      <c r="H561" s="6" t="n"/>
      <c r="I561" s="6" t="n"/>
      <c r="J561" s="6" t="n"/>
      <c r="K561" s="6" t="n"/>
      <c r="L561" s="6" t="n"/>
      <c r="M561" s="6" t="n"/>
      <c r="N561" s="6" t="n"/>
      <c r="O561" s="6" t="n"/>
      <c r="P561" s="6" t="n"/>
    </row>
    <row r="562" ht="15.75" customHeight="1" s="1411">
      <c r="A562" s="6" t="n"/>
      <c r="B562" s="6" t="n"/>
      <c r="C562" s="6" t="n"/>
      <c r="D562" s="6" t="n"/>
      <c r="E562" s="6" t="n"/>
      <c r="F562" s="6" t="n"/>
      <c r="G562" s="6" t="n"/>
      <c r="H562" s="6" t="n"/>
      <c r="I562" s="6" t="n"/>
      <c r="J562" s="6" t="n"/>
      <c r="K562" s="6" t="n"/>
      <c r="L562" s="6" t="n"/>
      <c r="M562" s="6" t="n"/>
      <c r="N562" s="6" t="n"/>
      <c r="O562" s="6" t="n"/>
      <c r="P562" s="6" t="n"/>
    </row>
    <row r="563" ht="15.75" customHeight="1" s="1411">
      <c r="A563" s="6" t="n"/>
      <c r="B563" s="6" t="n"/>
      <c r="C563" s="6" t="n"/>
      <c r="D563" s="6" t="n"/>
      <c r="E563" s="6" t="n"/>
      <c r="F563" s="6" t="n"/>
      <c r="G563" s="6" t="n"/>
      <c r="H563" s="6" t="n"/>
      <c r="I563" s="6" t="n"/>
      <c r="J563" s="6" t="n"/>
      <c r="K563" s="6" t="n"/>
      <c r="L563" s="6" t="n"/>
      <c r="M563" s="6" t="n"/>
      <c r="N563" s="6" t="n"/>
      <c r="O563" s="6" t="n"/>
      <c r="P563" s="6" t="n"/>
    </row>
    <row r="564" ht="15.75" customHeight="1" s="1411">
      <c r="A564" s="6" t="n"/>
      <c r="B564" s="6" t="n"/>
      <c r="C564" s="6" t="n"/>
      <c r="D564" s="6" t="n"/>
      <c r="E564" s="6" t="n"/>
      <c r="F564" s="6" t="n"/>
      <c r="G564" s="6" t="n"/>
      <c r="H564" s="6" t="n"/>
      <c r="I564" s="6" t="n"/>
      <c r="J564" s="6" t="n"/>
      <c r="K564" s="6" t="n"/>
      <c r="L564" s="6" t="n"/>
      <c r="M564" s="6" t="n"/>
      <c r="N564" s="6" t="n"/>
      <c r="O564" s="6" t="n"/>
      <c r="P564" s="6" t="n"/>
    </row>
    <row r="565" ht="15.75" customHeight="1" s="1411">
      <c r="A565" s="6" t="n"/>
      <c r="B565" s="6" t="n"/>
      <c r="C565" s="6" t="n"/>
      <c r="D565" s="6" t="n"/>
      <c r="E565" s="6" t="n"/>
      <c r="F565" s="6" t="n"/>
      <c r="G565" s="6" t="n"/>
      <c r="H565" s="6" t="n"/>
      <c r="I565" s="6" t="n"/>
      <c r="J565" s="6" t="n"/>
      <c r="K565" s="6" t="n"/>
      <c r="L565" s="6" t="n"/>
      <c r="M565" s="6" t="n"/>
      <c r="N565" s="6" t="n"/>
      <c r="O565" s="6" t="n"/>
      <c r="P565" s="6" t="n"/>
    </row>
    <row r="566" ht="15.75" customHeight="1" s="1411">
      <c r="A566" s="6" t="n"/>
      <c r="B566" s="6" t="n"/>
      <c r="C566" s="6" t="n"/>
      <c r="D566" s="6" t="n"/>
      <c r="E566" s="6" t="n"/>
      <c r="F566" s="6" t="n"/>
      <c r="G566" s="6" t="n"/>
      <c r="H566" s="6" t="n"/>
      <c r="I566" s="6" t="n"/>
      <c r="J566" s="6" t="n"/>
      <c r="K566" s="6" t="n"/>
      <c r="L566" s="6" t="n"/>
      <c r="M566" s="6" t="n"/>
      <c r="N566" s="6" t="n"/>
      <c r="O566" s="6" t="n"/>
      <c r="P566" s="6" t="n"/>
    </row>
    <row r="567" ht="15.75" customHeight="1" s="1411">
      <c r="A567" s="6" t="n"/>
      <c r="B567" s="6" t="n"/>
      <c r="C567" s="6" t="n"/>
      <c r="D567" s="6" t="n"/>
      <c r="E567" s="6" t="n"/>
      <c r="F567" s="6" t="n"/>
      <c r="G567" s="6" t="n"/>
      <c r="H567" s="6" t="n"/>
      <c r="I567" s="6" t="n"/>
      <c r="J567" s="6" t="n"/>
      <c r="K567" s="6" t="n"/>
      <c r="L567" s="6" t="n"/>
      <c r="M567" s="6" t="n"/>
      <c r="N567" s="6" t="n"/>
      <c r="O567" s="6" t="n"/>
      <c r="P567" s="6" t="n"/>
    </row>
    <row r="568" ht="15.75" customHeight="1" s="1411">
      <c r="A568" s="6" t="n"/>
      <c r="B568" s="6" t="n"/>
      <c r="C568" s="6" t="n"/>
      <c r="D568" s="6" t="n"/>
      <c r="E568" s="6" t="n"/>
      <c r="F568" s="6" t="n"/>
      <c r="G568" s="6" t="n"/>
      <c r="H568" s="6" t="n"/>
      <c r="I568" s="6" t="n"/>
      <c r="J568" s="6" t="n"/>
      <c r="K568" s="6" t="n"/>
      <c r="L568" s="6" t="n"/>
      <c r="M568" s="6" t="n"/>
      <c r="N568" s="6" t="n"/>
      <c r="O568" s="6" t="n"/>
      <c r="P568" s="6" t="n"/>
    </row>
    <row r="569" ht="15.75" customHeight="1" s="1411">
      <c r="A569" s="6" t="n"/>
      <c r="B569" s="6" t="n"/>
      <c r="C569" s="6" t="n"/>
      <c r="D569" s="6" t="n"/>
      <c r="E569" s="6" t="n"/>
      <c r="F569" s="6" t="n"/>
      <c r="G569" s="6" t="n"/>
      <c r="H569" s="6" t="n"/>
      <c r="I569" s="6" t="n"/>
      <c r="J569" s="6" t="n"/>
      <c r="K569" s="6" t="n"/>
      <c r="L569" s="6" t="n"/>
      <c r="M569" s="6" t="n"/>
      <c r="N569" s="6" t="n"/>
      <c r="O569" s="6" t="n"/>
      <c r="P569" s="6" t="n"/>
    </row>
    <row r="570" ht="15.75" customHeight="1" s="1411">
      <c r="A570" s="6" t="n"/>
      <c r="B570" s="6" t="n"/>
      <c r="C570" s="6" t="n"/>
      <c r="D570" s="6" t="n"/>
      <c r="E570" s="6" t="n"/>
      <c r="F570" s="6" t="n"/>
      <c r="G570" s="6" t="n"/>
      <c r="H570" s="6" t="n"/>
      <c r="I570" s="6" t="n"/>
      <c r="J570" s="6" t="n"/>
      <c r="K570" s="6" t="n"/>
      <c r="L570" s="6" t="n"/>
      <c r="M570" s="6" t="n"/>
      <c r="N570" s="6" t="n"/>
      <c r="O570" s="6" t="n"/>
      <c r="P570" s="6" t="n"/>
    </row>
    <row r="571" ht="15.75" customHeight="1" s="1411">
      <c r="A571" s="6" t="n"/>
      <c r="B571" s="6" t="n"/>
      <c r="C571" s="6" t="n"/>
      <c r="D571" s="6" t="n"/>
      <c r="E571" s="6" t="n"/>
      <c r="F571" s="6" t="n"/>
      <c r="G571" s="6" t="n"/>
      <c r="H571" s="6" t="n"/>
      <c r="I571" s="6" t="n"/>
      <c r="J571" s="6" t="n"/>
      <c r="K571" s="6" t="n"/>
      <c r="L571" s="6" t="n"/>
      <c r="M571" s="6" t="n"/>
      <c r="N571" s="6" t="n"/>
      <c r="O571" s="6" t="n"/>
      <c r="P571" s="6" t="n"/>
    </row>
    <row r="572" ht="15.75" customHeight="1" s="1411">
      <c r="A572" s="6" t="n"/>
      <c r="B572" s="6" t="n"/>
      <c r="C572" s="6" t="n"/>
      <c r="D572" s="6" t="n"/>
      <c r="E572" s="6" t="n"/>
      <c r="F572" s="6" t="n"/>
      <c r="G572" s="6" t="n"/>
      <c r="H572" s="6" t="n"/>
      <c r="I572" s="6" t="n"/>
      <c r="J572" s="6" t="n"/>
      <c r="K572" s="6" t="n"/>
      <c r="L572" s="6" t="n"/>
      <c r="M572" s="6" t="n"/>
      <c r="N572" s="6" t="n"/>
      <c r="O572" s="6" t="n"/>
      <c r="P572" s="6" t="n"/>
    </row>
    <row r="573" ht="15.75" customHeight="1" s="1411">
      <c r="A573" s="6" t="n"/>
      <c r="B573" s="6" t="n"/>
      <c r="C573" s="6" t="n"/>
      <c r="D573" s="6" t="n"/>
      <c r="E573" s="6" t="n"/>
      <c r="F573" s="6" t="n"/>
      <c r="G573" s="6" t="n"/>
      <c r="H573" s="6" t="n"/>
      <c r="I573" s="6" t="n"/>
      <c r="J573" s="6" t="n"/>
      <c r="K573" s="6" t="n"/>
      <c r="L573" s="6" t="n"/>
      <c r="M573" s="6" t="n"/>
      <c r="N573" s="6" t="n"/>
      <c r="O573" s="6" t="n"/>
      <c r="P573" s="6" t="n"/>
    </row>
    <row r="574" ht="15.75" customHeight="1" s="1411">
      <c r="A574" s="6" t="n"/>
      <c r="B574" s="6" t="n"/>
      <c r="C574" s="6" t="n"/>
      <c r="D574" s="6" t="n"/>
      <c r="E574" s="6" t="n"/>
      <c r="F574" s="6" t="n"/>
      <c r="G574" s="6" t="n"/>
      <c r="H574" s="6" t="n"/>
      <c r="I574" s="6" t="n"/>
      <c r="J574" s="6" t="n"/>
      <c r="K574" s="6" t="n"/>
      <c r="L574" s="6" t="n"/>
      <c r="M574" s="6" t="n"/>
      <c r="N574" s="6" t="n"/>
      <c r="O574" s="6" t="n"/>
      <c r="P574" s="6" t="n"/>
    </row>
    <row r="575" ht="15.75" customHeight="1" s="1411">
      <c r="A575" s="6" t="n"/>
      <c r="B575" s="6" t="n"/>
      <c r="C575" s="6" t="n"/>
      <c r="D575" s="6" t="n"/>
      <c r="E575" s="6" t="n"/>
      <c r="F575" s="6" t="n"/>
      <c r="G575" s="6" t="n"/>
      <c r="H575" s="6" t="n"/>
      <c r="I575" s="6" t="n"/>
      <c r="J575" s="6" t="n"/>
      <c r="K575" s="6" t="n"/>
      <c r="L575" s="6" t="n"/>
      <c r="M575" s="6" t="n"/>
      <c r="N575" s="6" t="n"/>
      <c r="O575" s="6" t="n"/>
      <c r="P575" s="6" t="n"/>
    </row>
    <row r="576" ht="15.75" customHeight="1" s="1411">
      <c r="A576" s="6" t="n"/>
      <c r="B576" s="6" t="n"/>
      <c r="C576" s="6" t="n"/>
      <c r="D576" s="6" t="n"/>
      <c r="E576" s="6" t="n"/>
      <c r="F576" s="6" t="n"/>
      <c r="G576" s="6" t="n"/>
      <c r="H576" s="6" t="n"/>
      <c r="I576" s="6" t="n"/>
      <c r="J576" s="6" t="n"/>
      <c r="K576" s="6" t="n"/>
      <c r="L576" s="6" t="n"/>
      <c r="M576" s="6" t="n"/>
      <c r="N576" s="6" t="n"/>
      <c r="O576" s="6" t="n"/>
      <c r="P576" s="6" t="n"/>
    </row>
    <row r="577" ht="15.75" customHeight="1" s="1411">
      <c r="A577" s="6" t="n"/>
      <c r="B577" s="6" t="n"/>
      <c r="C577" s="6" t="n"/>
      <c r="D577" s="6" t="n"/>
      <c r="E577" s="6" t="n"/>
      <c r="F577" s="6" t="n"/>
      <c r="G577" s="6" t="n"/>
      <c r="H577" s="6" t="n"/>
      <c r="I577" s="6" t="n"/>
      <c r="J577" s="6" t="n"/>
      <c r="K577" s="6" t="n"/>
      <c r="L577" s="6" t="n"/>
      <c r="M577" s="6" t="n"/>
      <c r="N577" s="6" t="n"/>
      <c r="O577" s="6" t="n"/>
      <c r="P577" s="6" t="n"/>
    </row>
    <row r="578" ht="15.75" customHeight="1" s="1411">
      <c r="A578" s="6" t="n"/>
      <c r="B578" s="6" t="n"/>
      <c r="C578" s="6" t="n"/>
      <c r="D578" s="6" t="n"/>
      <c r="E578" s="6" t="n"/>
      <c r="F578" s="6" t="n"/>
      <c r="G578" s="6" t="n"/>
      <c r="H578" s="6" t="n"/>
      <c r="I578" s="6" t="n"/>
      <c r="J578" s="6" t="n"/>
      <c r="K578" s="6" t="n"/>
      <c r="L578" s="6" t="n"/>
      <c r="M578" s="6" t="n"/>
      <c r="N578" s="6" t="n"/>
      <c r="O578" s="6" t="n"/>
      <c r="P578" s="6" t="n"/>
    </row>
    <row r="579" ht="15.75" customHeight="1" s="1411">
      <c r="A579" s="6" t="n"/>
      <c r="B579" s="6" t="n"/>
      <c r="C579" s="6" t="n"/>
      <c r="D579" s="6" t="n"/>
      <c r="E579" s="6" t="n"/>
      <c r="F579" s="6" t="n"/>
      <c r="G579" s="6" t="n"/>
      <c r="H579" s="6" t="n"/>
      <c r="I579" s="6" t="n"/>
      <c r="J579" s="6" t="n"/>
      <c r="K579" s="6" t="n"/>
      <c r="L579" s="6" t="n"/>
      <c r="M579" s="6" t="n"/>
      <c r="N579" s="6" t="n"/>
      <c r="O579" s="6" t="n"/>
      <c r="P579" s="6" t="n"/>
    </row>
    <row r="580" ht="15.75" customHeight="1" s="1411">
      <c r="A580" s="6" t="n"/>
      <c r="B580" s="6" t="n"/>
      <c r="C580" s="6" t="n"/>
      <c r="D580" s="6" t="n"/>
      <c r="E580" s="6" t="n"/>
      <c r="F580" s="6" t="n"/>
      <c r="G580" s="6" t="n"/>
      <c r="H580" s="6" t="n"/>
      <c r="I580" s="6" t="n"/>
      <c r="J580" s="6" t="n"/>
      <c r="K580" s="6" t="n"/>
      <c r="L580" s="6" t="n"/>
      <c r="M580" s="6" t="n"/>
      <c r="N580" s="6" t="n"/>
      <c r="O580" s="6" t="n"/>
      <c r="P580" s="6" t="n"/>
    </row>
    <row r="581" ht="15.75" customHeight="1" s="1411">
      <c r="A581" s="6" t="n"/>
      <c r="B581" s="6" t="n"/>
      <c r="C581" s="6" t="n"/>
      <c r="D581" s="6" t="n"/>
      <c r="E581" s="6" t="n"/>
      <c r="F581" s="6" t="n"/>
      <c r="G581" s="6" t="n"/>
      <c r="H581" s="6" t="n"/>
      <c r="I581" s="6" t="n"/>
      <c r="J581" s="6" t="n"/>
      <c r="K581" s="6" t="n"/>
      <c r="L581" s="6" t="n"/>
      <c r="M581" s="6" t="n"/>
      <c r="N581" s="6" t="n"/>
      <c r="O581" s="6" t="n"/>
      <c r="P581" s="6" t="n"/>
    </row>
    <row r="582" ht="15.75" customHeight="1" s="1411">
      <c r="A582" s="6" t="n"/>
      <c r="B582" s="6" t="n"/>
      <c r="C582" s="6" t="n"/>
      <c r="D582" s="6" t="n"/>
      <c r="E582" s="6" t="n"/>
      <c r="F582" s="6" t="n"/>
      <c r="G582" s="6" t="n"/>
      <c r="H582" s="6" t="n"/>
      <c r="I582" s="6" t="n"/>
      <c r="J582" s="6" t="n"/>
      <c r="K582" s="6" t="n"/>
      <c r="L582" s="6" t="n"/>
      <c r="M582" s="6" t="n"/>
      <c r="N582" s="6" t="n"/>
      <c r="O582" s="6" t="n"/>
      <c r="P582" s="6" t="n"/>
    </row>
    <row r="583" ht="15.75" customHeight="1" s="1411">
      <c r="A583" s="6" t="n"/>
      <c r="B583" s="6" t="n"/>
      <c r="C583" s="6" t="n"/>
      <c r="D583" s="6" t="n"/>
      <c r="E583" s="6" t="n"/>
      <c r="F583" s="6" t="n"/>
      <c r="G583" s="6" t="n"/>
      <c r="H583" s="6" t="n"/>
      <c r="I583" s="6" t="n"/>
      <c r="J583" s="6" t="n"/>
      <c r="K583" s="6" t="n"/>
      <c r="L583" s="6" t="n"/>
      <c r="M583" s="6" t="n"/>
      <c r="N583" s="6" t="n"/>
      <c r="O583" s="6" t="n"/>
      <c r="P583" s="6" t="n"/>
    </row>
    <row r="584" ht="15.75" customHeight="1" s="1411">
      <c r="A584" s="6" t="n"/>
      <c r="B584" s="6" t="n"/>
      <c r="C584" s="6" t="n"/>
      <c r="D584" s="6" t="n"/>
      <c r="E584" s="6" t="n"/>
      <c r="F584" s="6" t="n"/>
      <c r="G584" s="6" t="n"/>
      <c r="H584" s="6" t="n"/>
      <c r="I584" s="6" t="n"/>
      <c r="J584" s="6" t="n"/>
      <c r="K584" s="6" t="n"/>
      <c r="L584" s="6" t="n"/>
      <c r="M584" s="6" t="n"/>
      <c r="N584" s="6" t="n"/>
      <c r="O584" s="6" t="n"/>
      <c r="P584" s="6" t="n"/>
    </row>
    <row r="585" ht="15.75" customHeight="1" s="1411">
      <c r="A585" s="6" t="n"/>
      <c r="B585" s="6" t="n"/>
      <c r="C585" s="6" t="n"/>
      <c r="D585" s="6" t="n"/>
      <c r="E585" s="6" t="n"/>
      <c r="F585" s="6" t="n"/>
      <c r="G585" s="6" t="n"/>
      <c r="H585" s="6" t="n"/>
      <c r="I585" s="6" t="n"/>
      <c r="J585" s="6" t="n"/>
      <c r="K585" s="6" t="n"/>
      <c r="L585" s="6" t="n"/>
      <c r="M585" s="6" t="n"/>
      <c r="N585" s="6" t="n"/>
      <c r="O585" s="6" t="n"/>
      <c r="P585" s="6" t="n"/>
    </row>
    <row r="586" ht="15.75" customHeight="1" s="1411">
      <c r="A586" s="6" t="n"/>
      <c r="B586" s="6" t="n"/>
      <c r="C586" s="6" t="n"/>
      <c r="D586" s="6" t="n"/>
      <c r="E586" s="6" t="n"/>
      <c r="F586" s="6" t="n"/>
      <c r="G586" s="6" t="n"/>
      <c r="H586" s="6" t="n"/>
      <c r="I586" s="6" t="n"/>
      <c r="J586" s="6" t="n"/>
      <c r="K586" s="6" t="n"/>
      <c r="L586" s="6" t="n"/>
      <c r="M586" s="6" t="n"/>
      <c r="N586" s="6" t="n"/>
      <c r="O586" s="6" t="n"/>
      <c r="P586" s="6" t="n"/>
    </row>
    <row r="587" ht="15.75" customHeight="1" s="1411">
      <c r="A587" s="6" t="n"/>
      <c r="B587" s="6" t="n"/>
      <c r="C587" s="6" t="n"/>
      <c r="D587" s="6" t="n"/>
      <c r="E587" s="6" t="n"/>
      <c r="F587" s="6" t="n"/>
      <c r="G587" s="6" t="n"/>
      <c r="H587" s="6" t="n"/>
      <c r="I587" s="6" t="n"/>
      <c r="J587" s="6" t="n"/>
      <c r="K587" s="6" t="n"/>
      <c r="L587" s="6" t="n"/>
      <c r="M587" s="6" t="n"/>
      <c r="N587" s="6" t="n"/>
      <c r="O587" s="6" t="n"/>
      <c r="P587" s="6" t="n"/>
    </row>
    <row r="588" ht="15.75" customHeight="1" s="1411">
      <c r="A588" s="6" t="n"/>
      <c r="B588" s="6" t="n"/>
      <c r="C588" s="6" t="n"/>
      <c r="D588" s="6" t="n"/>
      <c r="E588" s="6" t="n"/>
      <c r="F588" s="6" t="n"/>
      <c r="G588" s="6" t="n"/>
      <c r="H588" s="6" t="n"/>
      <c r="I588" s="6" t="n"/>
      <c r="J588" s="6" t="n"/>
      <c r="K588" s="6" t="n"/>
      <c r="L588" s="6" t="n"/>
      <c r="M588" s="6" t="n"/>
      <c r="N588" s="6" t="n"/>
      <c r="O588" s="6" t="n"/>
      <c r="P588" s="6" t="n"/>
    </row>
    <row r="589" ht="15.75" customHeight="1" s="1411">
      <c r="A589" s="6" t="n"/>
      <c r="B589" s="6" t="n"/>
      <c r="C589" s="6" t="n"/>
      <c r="D589" s="6" t="n"/>
      <c r="E589" s="6" t="n"/>
      <c r="F589" s="6" t="n"/>
      <c r="G589" s="6" t="n"/>
      <c r="H589" s="6" t="n"/>
      <c r="I589" s="6" t="n"/>
      <c r="J589" s="6" t="n"/>
      <c r="K589" s="6" t="n"/>
      <c r="L589" s="6" t="n"/>
      <c r="M589" s="6" t="n"/>
      <c r="N589" s="6" t="n"/>
      <c r="O589" s="6" t="n"/>
      <c r="P589" s="6" t="n"/>
    </row>
    <row r="590" ht="15.75" customHeight="1" s="1411">
      <c r="A590" s="6" t="n"/>
      <c r="B590" s="6" t="n"/>
      <c r="C590" s="6" t="n"/>
      <c r="D590" s="6" t="n"/>
      <c r="E590" s="6" t="n"/>
      <c r="F590" s="6" t="n"/>
      <c r="G590" s="6" t="n"/>
      <c r="H590" s="6" t="n"/>
      <c r="I590" s="6" t="n"/>
      <c r="J590" s="6" t="n"/>
      <c r="K590" s="6" t="n"/>
      <c r="L590" s="6" t="n"/>
      <c r="M590" s="6" t="n"/>
      <c r="N590" s="6" t="n"/>
      <c r="O590" s="6" t="n"/>
      <c r="P590" s="6" t="n"/>
    </row>
    <row r="591" ht="15.75" customHeight="1" s="1411">
      <c r="A591" s="6" t="n"/>
      <c r="B591" s="6" t="n"/>
      <c r="C591" s="6" t="n"/>
      <c r="D591" s="6" t="n"/>
      <c r="E591" s="6" t="n"/>
      <c r="F591" s="6" t="n"/>
      <c r="G591" s="6" t="n"/>
      <c r="H591" s="6" t="n"/>
      <c r="I591" s="6" t="n"/>
      <c r="J591" s="6" t="n"/>
      <c r="K591" s="6" t="n"/>
      <c r="L591" s="6" t="n"/>
      <c r="M591" s="6" t="n"/>
      <c r="N591" s="6" t="n"/>
      <c r="O591" s="6" t="n"/>
      <c r="P591" s="6" t="n"/>
    </row>
    <row r="592" ht="15.75" customHeight="1" s="1411">
      <c r="A592" s="6" t="n"/>
      <c r="B592" s="6" t="n"/>
      <c r="C592" s="6" t="n"/>
      <c r="D592" s="6" t="n"/>
      <c r="E592" s="6" t="n"/>
      <c r="F592" s="6" t="n"/>
      <c r="G592" s="6" t="n"/>
      <c r="H592" s="6" t="n"/>
      <c r="I592" s="6" t="n"/>
      <c r="J592" s="6" t="n"/>
      <c r="K592" s="6" t="n"/>
      <c r="L592" s="6" t="n"/>
      <c r="M592" s="6" t="n"/>
      <c r="N592" s="6" t="n"/>
      <c r="O592" s="6" t="n"/>
      <c r="P592" s="6" t="n"/>
    </row>
    <row r="593" ht="15.75" customHeight="1" s="1411">
      <c r="A593" s="6" t="n"/>
      <c r="B593" s="6" t="n"/>
      <c r="C593" s="6" t="n"/>
      <c r="D593" s="6" t="n"/>
      <c r="E593" s="6" t="n"/>
      <c r="F593" s="6" t="n"/>
      <c r="G593" s="6" t="n"/>
      <c r="H593" s="6" t="n"/>
      <c r="I593" s="6" t="n"/>
      <c r="J593" s="6" t="n"/>
      <c r="K593" s="6" t="n"/>
      <c r="L593" s="6" t="n"/>
      <c r="M593" s="6" t="n"/>
      <c r="N593" s="6" t="n"/>
      <c r="O593" s="6" t="n"/>
      <c r="P593" s="6" t="n"/>
    </row>
    <row r="594" ht="15.75" customHeight="1" s="1411">
      <c r="A594" s="6" t="n"/>
      <c r="B594" s="6" t="n"/>
      <c r="C594" s="6" t="n"/>
      <c r="D594" s="6" t="n"/>
      <c r="E594" s="6" t="n"/>
      <c r="F594" s="6" t="n"/>
      <c r="G594" s="6" t="n"/>
      <c r="H594" s="6" t="n"/>
      <c r="I594" s="6" t="n"/>
      <c r="J594" s="6" t="n"/>
      <c r="K594" s="6" t="n"/>
      <c r="L594" s="6" t="n"/>
      <c r="M594" s="6" t="n"/>
      <c r="N594" s="6" t="n"/>
      <c r="O594" s="6" t="n"/>
      <c r="P594" s="6" t="n"/>
    </row>
    <row r="595" ht="15.75" customHeight="1" s="1411">
      <c r="A595" s="6" t="n"/>
      <c r="B595" s="6" t="n"/>
      <c r="C595" s="6" t="n"/>
      <c r="D595" s="6" t="n"/>
      <c r="E595" s="6" t="n"/>
      <c r="F595" s="6" t="n"/>
      <c r="G595" s="6" t="n"/>
      <c r="H595" s="6" t="n"/>
      <c r="I595" s="6" t="n"/>
      <c r="J595" s="6" t="n"/>
      <c r="K595" s="6" t="n"/>
      <c r="L595" s="6" t="n"/>
      <c r="M595" s="6" t="n"/>
      <c r="N595" s="6" t="n"/>
      <c r="O595" s="6" t="n"/>
      <c r="P595" s="6" t="n"/>
    </row>
    <row r="596" ht="15.75" customHeight="1" s="1411">
      <c r="A596" s="6" t="n"/>
      <c r="B596" s="6" t="n"/>
      <c r="C596" s="6" t="n"/>
      <c r="D596" s="6" t="n"/>
      <c r="E596" s="6" t="n"/>
      <c r="F596" s="6" t="n"/>
      <c r="G596" s="6" t="n"/>
      <c r="H596" s="6" t="n"/>
      <c r="I596" s="6" t="n"/>
      <c r="J596" s="6" t="n"/>
      <c r="K596" s="6" t="n"/>
      <c r="L596" s="6" t="n"/>
      <c r="M596" s="6" t="n"/>
      <c r="N596" s="6" t="n"/>
      <c r="O596" s="6" t="n"/>
      <c r="P596" s="6" t="n"/>
    </row>
    <row r="597" ht="15.75" customHeight="1" s="1411">
      <c r="A597" s="6" t="n"/>
      <c r="B597" s="6" t="n"/>
      <c r="C597" s="6" t="n"/>
      <c r="D597" s="6" t="n"/>
      <c r="E597" s="6" t="n"/>
      <c r="F597" s="6" t="n"/>
      <c r="G597" s="6" t="n"/>
      <c r="H597" s="6" t="n"/>
      <c r="I597" s="6" t="n"/>
      <c r="J597" s="6" t="n"/>
      <c r="K597" s="6" t="n"/>
      <c r="L597" s="6" t="n"/>
      <c r="M597" s="6" t="n"/>
      <c r="N597" s="6" t="n"/>
      <c r="O597" s="6" t="n"/>
      <c r="P597" s="6" t="n"/>
    </row>
    <row r="598" ht="15.75" customHeight="1" s="1411">
      <c r="A598" s="6" t="n"/>
      <c r="B598" s="6" t="n"/>
      <c r="C598" s="6" t="n"/>
      <c r="D598" s="6" t="n"/>
      <c r="E598" s="6" t="n"/>
      <c r="F598" s="6" t="n"/>
      <c r="G598" s="6" t="n"/>
      <c r="H598" s="6" t="n"/>
      <c r="I598" s="6" t="n"/>
      <c r="J598" s="6" t="n"/>
      <c r="K598" s="6" t="n"/>
      <c r="L598" s="6" t="n"/>
      <c r="M598" s="6" t="n"/>
      <c r="N598" s="6" t="n"/>
      <c r="O598" s="6" t="n"/>
      <c r="P598" s="6" t="n"/>
    </row>
    <row r="599" ht="15.75" customHeight="1" s="1411">
      <c r="A599" s="6" t="n"/>
      <c r="B599" s="6" t="n"/>
      <c r="C599" s="6" t="n"/>
      <c r="D599" s="6" t="n"/>
      <c r="E599" s="6" t="n"/>
      <c r="F599" s="6" t="n"/>
      <c r="G599" s="6" t="n"/>
      <c r="H599" s="6" t="n"/>
      <c r="I599" s="6" t="n"/>
      <c r="J599" s="6" t="n"/>
      <c r="K599" s="6" t="n"/>
      <c r="L599" s="6" t="n"/>
      <c r="M599" s="6" t="n"/>
      <c r="N599" s="6" t="n"/>
      <c r="O599" s="6" t="n"/>
      <c r="P599" s="6" t="n"/>
    </row>
    <row r="600" ht="15.75" customHeight="1" s="1411">
      <c r="A600" s="6" t="n"/>
      <c r="B600" s="6" t="n"/>
      <c r="C600" s="6" t="n"/>
      <c r="D600" s="6" t="n"/>
      <c r="E600" s="6" t="n"/>
      <c r="F600" s="6" t="n"/>
      <c r="G600" s="6" t="n"/>
      <c r="H600" s="6" t="n"/>
      <c r="I600" s="6" t="n"/>
      <c r="J600" s="6" t="n"/>
      <c r="K600" s="6" t="n"/>
      <c r="L600" s="6" t="n"/>
      <c r="M600" s="6" t="n"/>
      <c r="N600" s="6" t="n"/>
      <c r="O600" s="6" t="n"/>
      <c r="P600" s="6" t="n"/>
    </row>
    <row r="601" ht="15.75" customHeight="1" s="1411">
      <c r="A601" s="6" t="n"/>
      <c r="B601" s="6" t="n"/>
      <c r="C601" s="6" t="n"/>
      <c r="D601" s="6" t="n"/>
      <c r="E601" s="6" t="n"/>
      <c r="F601" s="6" t="n"/>
      <c r="G601" s="6" t="n"/>
      <c r="H601" s="6" t="n"/>
      <c r="I601" s="6" t="n"/>
      <c r="J601" s="6" t="n"/>
      <c r="K601" s="6" t="n"/>
      <c r="L601" s="6" t="n"/>
      <c r="M601" s="6" t="n"/>
      <c r="N601" s="6" t="n"/>
      <c r="O601" s="6" t="n"/>
      <c r="P601" s="6" t="n"/>
    </row>
    <row r="602" ht="15.75" customHeight="1" s="1411">
      <c r="A602" s="6" t="n"/>
      <c r="B602" s="6" t="n"/>
      <c r="C602" s="6" t="n"/>
      <c r="D602" s="6" t="n"/>
      <c r="E602" s="6" t="n"/>
      <c r="F602" s="6" t="n"/>
      <c r="G602" s="6" t="n"/>
      <c r="H602" s="6" t="n"/>
      <c r="I602" s="6" t="n"/>
      <c r="J602" s="6" t="n"/>
      <c r="K602" s="6" t="n"/>
      <c r="L602" s="6" t="n"/>
      <c r="M602" s="6" t="n"/>
      <c r="N602" s="6" t="n"/>
      <c r="O602" s="6" t="n"/>
      <c r="P602" s="6" t="n"/>
    </row>
    <row r="603" ht="15.75" customHeight="1" s="1411">
      <c r="A603" s="6" t="n"/>
      <c r="B603" s="6" t="n"/>
      <c r="C603" s="6" t="n"/>
      <c r="D603" s="6" t="n"/>
      <c r="E603" s="6" t="n"/>
      <c r="F603" s="6" t="n"/>
      <c r="G603" s="6" t="n"/>
      <c r="H603" s="6" t="n"/>
      <c r="I603" s="6" t="n"/>
      <c r="J603" s="6" t="n"/>
      <c r="K603" s="6" t="n"/>
      <c r="L603" s="6" t="n"/>
      <c r="M603" s="6" t="n"/>
      <c r="N603" s="6" t="n"/>
      <c r="O603" s="6" t="n"/>
      <c r="P603" s="6" t="n"/>
    </row>
    <row r="604" ht="15.75" customHeight="1" s="1411">
      <c r="A604" s="6" t="n"/>
      <c r="B604" s="6" t="n"/>
      <c r="C604" s="6" t="n"/>
      <c r="D604" s="6" t="n"/>
      <c r="E604" s="6" t="n"/>
      <c r="F604" s="6" t="n"/>
      <c r="G604" s="6" t="n"/>
      <c r="H604" s="6" t="n"/>
      <c r="I604" s="6" t="n"/>
      <c r="J604" s="6" t="n"/>
      <c r="K604" s="6" t="n"/>
      <c r="L604" s="6" t="n"/>
      <c r="M604" s="6" t="n"/>
      <c r="N604" s="6" t="n"/>
      <c r="O604" s="6" t="n"/>
      <c r="P604" s="6" t="n"/>
    </row>
    <row r="605" ht="15.75" customHeight="1" s="1411">
      <c r="A605" s="6" t="n"/>
      <c r="B605" s="6" t="n"/>
      <c r="C605" s="6" t="n"/>
      <c r="D605" s="6" t="n"/>
      <c r="E605" s="6" t="n"/>
      <c r="F605" s="6" t="n"/>
      <c r="G605" s="6" t="n"/>
      <c r="H605" s="6" t="n"/>
      <c r="I605" s="6" t="n"/>
      <c r="J605" s="6" t="n"/>
      <c r="K605" s="6" t="n"/>
      <c r="L605" s="6" t="n"/>
      <c r="M605" s="6" t="n"/>
      <c r="N605" s="6" t="n"/>
      <c r="O605" s="6" t="n"/>
      <c r="P605" s="6" t="n"/>
    </row>
    <row r="606" ht="15.75" customHeight="1" s="1411">
      <c r="A606" s="6" t="n"/>
      <c r="B606" s="6" t="n"/>
      <c r="C606" s="6" t="n"/>
      <c r="D606" s="6" t="n"/>
      <c r="E606" s="6" t="n"/>
      <c r="F606" s="6" t="n"/>
      <c r="G606" s="6" t="n"/>
      <c r="H606" s="6" t="n"/>
      <c r="I606" s="6" t="n"/>
      <c r="J606" s="6" t="n"/>
      <c r="K606" s="6" t="n"/>
      <c r="L606" s="6" t="n"/>
      <c r="M606" s="6" t="n"/>
      <c r="N606" s="6" t="n"/>
      <c r="O606" s="6" t="n"/>
      <c r="P606" s="6" t="n"/>
    </row>
    <row r="607" ht="15.75" customHeight="1" s="1411">
      <c r="A607" s="6" t="n"/>
      <c r="B607" s="6" t="n"/>
      <c r="C607" s="6" t="n"/>
      <c r="D607" s="6" t="n"/>
      <c r="E607" s="6" t="n"/>
      <c r="F607" s="6" t="n"/>
      <c r="G607" s="6" t="n"/>
      <c r="H607" s="6" t="n"/>
      <c r="I607" s="6" t="n"/>
      <c r="J607" s="6" t="n"/>
      <c r="K607" s="6" t="n"/>
      <c r="L607" s="6" t="n"/>
      <c r="M607" s="6" t="n"/>
      <c r="N607" s="6" t="n"/>
      <c r="O607" s="6" t="n"/>
      <c r="P607" s="6" t="n"/>
    </row>
    <row r="608" ht="15.75" customHeight="1" s="1411">
      <c r="A608" s="6" t="n"/>
      <c r="B608" s="6" t="n"/>
      <c r="C608" s="6" t="n"/>
      <c r="D608" s="6" t="n"/>
      <c r="E608" s="6" t="n"/>
      <c r="F608" s="6" t="n"/>
      <c r="G608" s="6" t="n"/>
      <c r="H608" s="6" t="n"/>
      <c r="I608" s="6" t="n"/>
      <c r="J608" s="6" t="n"/>
      <c r="K608" s="6" t="n"/>
      <c r="L608" s="6" t="n"/>
      <c r="M608" s="6" t="n"/>
      <c r="N608" s="6" t="n"/>
      <c r="O608" s="6" t="n"/>
      <c r="P608" s="6" t="n"/>
    </row>
    <row r="609" ht="15.75" customHeight="1" s="1411">
      <c r="A609" s="6" t="n"/>
      <c r="B609" s="6" t="n"/>
      <c r="C609" s="6" t="n"/>
      <c r="D609" s="6" t="n"/>
      <c r="E609" s="6" t="n"/>
      <c r="F609" s="6" t="n"/>
      <c r="G609" s="6" t="n"/>
      <c r="H609" s="6" t="n"/>
      <c r="I609" s="6" t="n"/>
      <c r="J609" s="6" t="n"/>
      <c r="K609" s="6" t="n"/>
      <c r="L609" s="6" t="n"/>
      <c r="M609" s="6" t="n"/>
      <c r="N609" s="6" t="n"/>
      <c r="O609" s="6" t="n"/>
      <c r="P609" s="6" t="n"/>
    </row>
    <row r="610" ht="15.75" customHeight="1" s="1411">
      <c r="A610" s="6" t="n"/>
      <c r="B610" s="6" t="n"/>
      <c r="C610" s="6" t="n"/>
      <c r="D610" s="6" t="n"/>
      <c r="E610" s="6" t="n"/>
      <c r="F610" s="6" t="n"/>
      <c r="G610" s="6" t="n"/>
      <c r="H610" s="6" t="n"/>
      <c r="I610" s="6" t="n"/>
      <c r="J610" s="6" t="n"/>
      <c r="K610" s="6" t="n"/>
      <c r="L610" s="6" t="n"/>
      <c r="M610" s="6" t="n"/>
      <c r="N610" s="6" t="n"/>
      <c r="O610" s="6" t="n"/>
      <c r="P610" s="6" t="n"/>
    </row>
    <row r="611" ht="15.75" customHeight="1" s="1411">
      <c r="A611" s="6" t="n"/>
      <c r="B611" s="6" t="n"/>
      <c r="C611" s="6" t="n"/>
      <c r="D611" s="6" t="n"/>
      <c r="E611" s="6" t="n"/>
      <c r="F611" s="6" t="n"/>
      <c r="G611" s="6" t="n"/>
      <c r="H611" s="6" t="n"/>
      <c r="I611" s="6" t="n"/>
      <c r="J611" s="6" t="n"/>
      <c r="K611" s="6" t="n"/>
      <c r="L611" s="6" t="n"/>
      <c r="M611" s="6" t="n"/>
      <c r="N611" s="6" t="n"/>
      <c r="O611" s="6" t="n"/>
      <c r="P611" s="6" t="n"/>
    </row>
    <row r="612" ht="15.75" customHeight="1" s="1411">
      <c r="A612" s="6" t="n"/>
      <c r="B612" s="6" t="n"/>
      <c r="C612" s="6" t="n"/>
      <c r="D612" s="6" t="n"/>
      <c r="E612" s="6" t="n"/>
      <c r="F612" s="6" t="n"/>
      <c r="G612" s="6" t="n"/>
      <c r="H612" s="6" t="n"/>
      <c r="I612" s="6" t="n"/>
      <c r="J612" s="6" t="n"/>
      <c r="K612" s="6" t="n"/>
      <c r="L612" s="6" t="n"/>
      <c r="M612" s="6" t="n"/>
      <c r="N612" s="6" t="n"/>
      <c r="O612" s="6" t="n"/>
      <c r="P612" s="6" t="n"/>
    </row>
    <row r="613" ht="15.75" customHeight="1" s="1411">
      <c r="A613" s="6" t="n"/>
      <c r="B613" s="6" t="n"/>
      <c r="C613" s="6" t="n"/>
      <c r="D613" s="6" t="n"/>
      <c r="E613" s="6" t="n"/>
      <c r="F613" s="6" t="n"/>
      <c r="G613" s="6" t="n"/>
      <c r="H613" s="6" t="n"/>
      <c r="I613" s="6" t="n"/>
      <c r="J613" s="6" t="n"/>
      <c r="K613" s="6" t="n"/>
      <c r="L613" s="6" t="n"/>
      <c r="M613" s="6" t="n"/>
      <c r="N613" s="6" t="n"/>
      <c r="O613" s="6" t="n"/>
      <c r="P613" s="6" t="n"/>
    </row>
    <row r="614" ht="15.75" customHeight="1" s="1411">
      <c r="A614" s="6" t="n"/>
      <c r="B614" s="6" t="n"/>
      <c r="C614" s="6" t="n"/>
      <c r="D614" s="6" t="n"/>
      <c r="E614" s="6" t="n"/>
      <c r="F614" s="6" t="n"/>
      <c r="G614" s="6" t="n"/>
      <c r="H614" s="6" t="n"/>
      <c r="I614" s="6" t="n"/>
      <c r="J614" s="6" t="n"/>
      <c r="K614" s="6" t="n"/>
      <c r="L614" s="6" t="n"/>
      <c r="M614" s="6" t="n"/>
      <c r="N614" s="6" t="n"/>
      <c r="O614" s="6" t="n"/>
      <c r="P614" s="6" t="n"/>
    </row>
    <row r="615" ht="15.75" customHeight="1" s="1411">
      <c r="A615" s="6" t="n"/>
      <c r="B615" s="6" t="n"/>
      <c r="C615" s="6" t="n"/>
      <c r="D615" s="6" t="n"/>
      <c r="E615" s="6" t="n"/>
      <c r="F615" s="6" t="n"/>
      <c r="G615" s="6" t="n"/>
      <c r="H615" s="6" t="n"/>
      <c r="I615" s="6" t="n"/>
      <c r="J615" s="6" t="n"/>
      <c r="K615" s="6" t="n"/>
      <c r="L615" s="6" t="n"/>
      <c r="M615" s="6" t="n"/>
      <c r="N615" s="6" t="n"/>
      <c r="O615" s="6" t="n"/>
      <c r="P615" s="6" t="n"/>
    </row>
    <row r="616" ht="15.75" customHeight="1" s="1411">
      <c r="A616" s="6" t="n"/>
      <c r="B616" s="6" t="n"/>
      <c r="C616" s="6" t="n"/>
      <c r="D616" s="6" t="n"/>
      <c r="E616" s="6" t="n"/>
      <c r="F616" s="6" t="n"/>
      <c r="G616" s="6" t="n"/>
      <c r="H616" s="6" t="n"/>
      <c r="I616" s="6" t="n"/>
      <c r="J616" s="6" t="n"/>
      <c r="K616" s="6" t="n"/>
      <c r="L616" s="6" t="n"/>
      <c r="M616" s="6" t="n"/>
      <c r="N616" s="6" t="n"/>
      <c r="O616" s="6" t="n"/>
      <c r="P616" s="6" t="n"/>
    </row>
    <row r="617" ht="15.75" customHeight="1" s="1411">
      <c r="A617" s="6" t="n"/>
      <c r="B617" s="6" t="n"/>
      <c r="C617" s="6" t="n"/>
      <c r="D617" s="6" t="n"/>
      <c r="E617" s="6" t="n"/>
      <c r="F617" s="6" t="n"/>
      <c r="G617" s="6" t="n"/>
      <c r="H617" s="6" t="n"/>
      <c r="I617" s="6" t="n"/>
      <c r="J617" s="6" t="n"/>
      <c r="K617" s="6" t="n"/>
      <c r="L617" s="6" t="n"/>
      <c r="M617" s="6" t="n"/>
      <c r="N617" s="6" t="n"/>
      <c r="O617" s="6" t="n"/>
      <c r="P617" s="6" t="n"/>
    </row>
    <row r="618" ht="15.75" customHeight="1" s="1411">
      <c r="A618" s="6" t="n"/>
      <c r="B618" s="6" t="n"/>
      <c r="C618" s="6" t="n"/>
      <c r="D618" s="6" t="n"/>
      <c r="E618" s="6" t="n"/>
      <c r="F618" s="6" t="n"/>
      <c r="G618" s="6" t="n"/>
      <c r="H618" s="6" t="n"/>
      <c r="I618" s="6" t="n"/>
      <c r="J618" s="6" t="n"/>
      <c r="K618" s="6" t="n"/>
      <c r="L618" s="6" t="n"/>
      <c r="M618" s="6" t="n"/>
      <c r="N618" s="6" t="n"/>
      <c r="O618" s="6" t="n"/>
      <c r="P618" s="6" t="n"/>
    </row>
    <row r="619" ht="15.75" customHeight="1" s="1411">
      <c r="A619" s="6" t="n"/>
      <c r="B619" s="6" t="n"/>
      <c r="C619" s="6" t="n"/>
      <c r="D619" s="6" t="n"/>
      <c r="E619" s="6" t="n"/>
      <c r="F619" s="6" t="n"/>
      <c r="G619" s="6" t="n"/>
      <c r="H619" s="6" t="n"/>
      <c r="I619" s="6" t="n"/>
      <c r="J619" s="6" t="n"/>
      <c r="K619" s="6" t="n"/>
      <c r="L619" s="6" t="n"/>
      <c r="M619" s="6" t="n"/>
      <c r="N619" s="6" t="n"/>
      <c r="O619" s="6" t="n"/>
      <c r="P619" s="6" t="n"/>
    </row>
    <row r="620" ht="15.75" customHeight="1" s="1411">
      <c r="A620" s="6" t="n"/>
      <c r="B620" s="6" t="n"/>
      <c r="C620" s="6" t="n"/>
      <c r="D620" s="6" t="n"/>
      <c r="E620" s="6" t="n"/>
      <c r="F620" s="6" t="n"/>
      <c r="G620" s="6" t="n"/>
      <c r="H620" s="6" t="n"/>
      <c r="I620" s="6" t="n"/>
      <c r="J620" s="6" t="n"/>
      <c r="K620" s="6" t="n"/>
      <c r="L620" s="6" t="n"/>
      <c r="M620" s="6" t="n"/>
      <c r="N620" s="6" t="n"/>
      <c r="O620" s="6" t="n"/>
      <c r="P620" s="6" t="n"/>
    </row>
    <row r="621" ht="15.75" customHeight="1" s="1411">
      <c r="A621" s="6" t="n"/>
      <c r="B621" s="6" t="n"/>
      <c r="C621" s="6" t="n"/>
      <c r="D621" s="6" t="n"/>
      <c r="E621" s="6" t="n"/>
      <c r="F621" s="6" t="n"/>
      <c r="G621" s="6" t="n"/>
      <c r="H621" s="6" t="n"/>
      <c r="I621" s="6" t="n"/>
      <c r="J621" s="6" t="n"/>
      <c r="K621" s="6" t="n"/>
      <c r="L621" s="6" t="n"/>
      <c r="M621" s="6" t="n"/>
      <c r="N621" s="6" t="n"/>
      <c r="O621" s="6" t="n"/>
      <c r="P621" s="6" t="n"/>
    </row>
    <row r="622" ht="15.75" customHeight="1" s="1411">
      <c r="A622" s="6" t="n"/>
      <c r="B622" s="6" t="n"/>
      <c r="C622" s="6" t="n"/>
      <c r="D622" s="6" t="n"/>
      <c r="E622" s="6" t="n"/>
      <c r="F622" s="6" t="n"/>
      <c r="G622" s="6" t="n"/>
      <c r="H622" s="6" t="n"/>
      <c r="I622" s="6" t="n"/>
      <c r="J622" s="6" t="n"/>
      <c r="K622" s="6" t="n"/>
      <c r="L622" s="6" t="n"/>
      <c r="M622" s="6" t="n"/>
      <c r="N622" s="6" t="n"/>
      <c r="O622" s="6" t="n"/>
      <c r="P622" s="6" t="n"/>
    </row>
    <row r="623" ht="15.75" customHeight="1" s="1411">
      <c r="A623" s="6" t="n"/>
      <c r="B623" s="6" t="n"/>
      <c r="C623" s="6" t="n"/>
      <c r="D623" s="6" t="n"/>
      <c r="E623" s="6" t="n"/>
      <c r="F623" s="6" t="n"/>
      <c r="G623" s="6" t="n"/>
      <c r="H623" s="6" t="n"/>
      <c r="I623" s="6" t="n"/>
      <c r="J623" s="6" t="n"/>
      <c r="K623" s="6" t="n"/>
      <c r="L623" s="6" t="n"/>
      <c r="M623" s="6" t="n"/>
      <c r="N623" s="6" t="n"/>
      <c r="O623" s="6" t="n"/>
      <c r="P623" s="6" t="n"/>
    </row>
    <row r="624" ht="15.75" customHeight="1" s="1411">
      <c r="A624" s="6" t="n"/>
      <c r="B624" s="6" t="n"/>
      <c r="C624" s="6" t="n"/>
      <c r="D624" s="6" t="n"/>
      <c r="E624" s="6" t="n"/>
      <c r="F624" s="6" t="n"/>
      <c r="G624" s="6" t="n"/>
      <c r="H624" s="6" t="n"/>
      <c r="I624" s="6" t="n"/>
      <c r="J624" s="6" t="n"/>
      <c r="K624" s="6" t="n"/>
      <c r="L624" s="6" t="n"/>
      <c r="M624" s="6" t="n"/>
      <c r="N624" s="6" t="n"/>
      <c r="O624" s="6" t="n"/>
      <c r="P624" s="6" t="n"/>
    </row>
    <row r="625" ht="15.75" customHeight="1" s="1411">
      <c r="A625" s="6" t="n"/>
      <c r="B625" s="6" t="n"/>
      <c r="C625" s="6" t="n"/>
      <c r="D625" s="6" t="n"/>
      <c r="E625" s="6" t="n"/>
      <c r="F625" s="6" t="n"/>
      <c r="G625" s="6" t="n"/>
      <c r="H625" s="6" t="n"/>
      <c r="I625" s="6" t="n"/>
      <c r="J625" s="6" t="n"/>
      <c r="K625" s="6" t="n"/>
      <c r="L625" s="6" t="n"/>
      <c r="M625" s="6" t="n"/>
      <c r="N625" s="6" t="n"/>
      <c r="O625" s="6" t="n"/>
      <c r="P625" s="6" t="n"/>
    </row>
    <row r="626" ht="15.75" customHeight="1" s="1411">
      <c r="A626" s="6" t="n"/>
      <c r="B626" s="6" t="n"/>
      <c r="C626" s="6" t="n"/>
      <c r="D626" s="6" t="n"/>
      <c r="E626" s="6" t="n"/>
      <c r="F626" s="6" t="n"/>
      <c r="G626" s="6" t="n"/>
      <c r="H626" s="6" t="n"/>
      <c r="I626" s="6" t="n"/>
      <c r="J626" s="6" t="n"/>
      <c r="K626" s="6" t="n"/>
      <c r="L626" s="6" t="n"/>
      <c r="M626" s="6" t="n"/>
      <c r="N626" s="6" t="n"/>
      <c r="O626" s="6" t="n"/>
      <c r="P626" s="6" t="n"/>
    </row>
    <row r="627" ht="15.75" customHeight="1" s="1411">
      <c r="A627" s="6" t="n"/>
      <c r="B627" s="6" t="n"/>
      <c r="C627" s="6" t="n"/>
      <c r="D627" s="6" t="n"/>
      <c r="E627" s="6" t="n"/>
      <c r="F627" s="6" t="n"/>
      <c r="G627" s="6" t="n"/>
      <c r="H627" s="6" t="n"/>
      <c r="I627" s="6" t="n"/>
      <c r="J627" s="6" t="n"/>
      <c r="K627" s="6" t="n"/>
      <c r="L627" s="6" t="n"/>
      <c r="M627" s="6" t="n"/>
      <c r="N627" s="6" t="n"/>
      <c r="O627" s="6" t="n"/>
      <c r="P627" s="6" t="n"/>
    </row>
    <row r="628" ht="15.75" customHeight="1" s="1411">
      <c r="A628" s="6" t="n"/>
      <c r="B628" s="6" t="n"/>
      <c r="C628" s="6" t="n"/>
      <c r="D628" s="6" t="n"/>
      <c r="E628" s="6" t="n"/>
      <c r="F628" s="6" t="n"/>
      <c r="G628" s="6" t="n"/>
      <c r="H628" s="6" t="n"/>
      <c r="I628" s="6" t="n"/>
      <c r="J628" s="6" t="n"/>
      <c r="K628" s="6" t="n"/>
      <c r="L628" s="6" t="n"/>
      <c r="M628" s="6" t="n"/>
      <c r="N628" s="6" t="n"/>
      <c r="O628" s="6" t="n"/>
      <c r="P628" s="6" t="n"/>
    </row>
    <row r="629" ht="15.75" customHeight="1" s="1411">
      <c r="A629" s="6" t="n"/>
      <c r="B629" s="6" t="n"/>
      <c r="C629" s="6" t="n"/>
      <c r="D629" s="6" t="n"/>
      <c r="E629" s="6" t="n"/>
      <c r="F629" s="6" t="n"/>
      <c r="G629" s="6" t="n"/>
      <c r="H629" s="6" t="n"/>
      <c r="I629" s="6" t="n"/>
      <c r="J629" s="6" t="n"/>
      <c r="K629" s="6" t="n"/>
      <c r="L629" s="6" t="n"/>
      <c r="M629" s="6" t="n"/>
      <c r="N629" s="6" t="n"/>
      <c r="O629" s="6" t="n"/>
      <c r="P629" s="6" t="n"/>
    </row>
    <row r="630" ht="15.75" customHeight="1" s="1411">
      <c r="A630" s="6" t="n"/>
      <c r="B630" s="6" t="n"/>
      <c r="C630" s="6" t="n"/>
      <c r="D630" s="6" t="n"/>
      <c r="E630" s="6" t="n"/>
      <c r="F630" s="6" t="n"/>
      <c r="G630" s="6" t="n"/>
      <c r="H630" s="6" t="n"/>
      <c r="I630" s="6" t="n"/>
      <c r="J630" s="6" t="n"/>
      <c r="K630" s="6" t="n"/>
      <c r="L630" s="6" t="n"/>
      <c r="M630" s="6" t="n"/>
      <c r="N630" s="6" t="n"/>
      <c r="O630" s="6" t="n"/>
      <c r="P630" s="6" t="n"/>
    </row>
    <row r="631" ht="15.75" customHeight="1" s="1411">
      <c r="A631" s="6" t="n"/>
      <c r="B631" s="6" t="n"/>
      <c r="C631" s="6" t="n"/>
      <c r="D631" s="6" t="n"/>
      <c r="E631" s="6" t="n"/>
      <c r="F631" s="6" t="n"/>
      <c r="G631" s="6" t="n"/>
      <c r="H631" s="6" t="n"/>
      <c r="I631" s="6" t="n"/>
      <c r="J631" s="6" t="n"/>
      <c r="K631" s="6" t="n"/>
      <c r="L631" s="6" t="n"/>
      <c r="M631" s="6" t="n"/>
      <c r="N631" s="6" t="n"/>
      <c r="O631" s="6" t="n"/>
      <c r="P631" s="6" t="n"/>
    </row>
    <row r="632" ht="15.75" customHeight="1" s="1411">
      <c r="A632" s="6" t="n"/>
      <c r="B632" s="6" t="n"/>
      <c r="C632" s="6" t="n"/>
      <c r="D632" s="6" t="n"/>
      <c r="E632" s="6" t="n"/>
      <c r="F632" s="6" t="n"/>
      <c r="G632" s="6" t="n"/>
      <c r="H632" s="6" t="n"/>
      <c r="I632" s="6" t="n"/>
      <c r="J632" s="6" t="n"/>
      <c r="K632" s="6" t="n"/>
      <c r="L632" s="6" t="n"/>
      <c r="M632" s="6" t="n"/>
      <c r="N632" s="6" t="n"/>
      <c r="O632" s="6" t="n"/>
      <c r="P632" s="6" t="n"/>
    </row>
    <row r="633" ht="15.75" customHeight="1" s="1411">
      <c r="A633" s="6" t="n"/>
      <c r="B633" s="6" t="n"/>
      <c r="C633" s="6" t="n"/>
      <c r="D633" s="6" t="n"/>
      <c r="E633" s="6" t="n"/>
      <c r="F633" s="6" t="n"/>
      <c r="G633" s="6" t="n"/>
      <c r="H633" s="6" t="n"/>
      <c r="I633" s="6" t="n"/>
      <c r="J633" s="6" t="n"/>
      <c r="K633" s="6" t="n"/>
      <c r="L633" s="6" t="n"/>
      <c r="M633" s="6" t="n"/>
      <c r="N633" s="6" t="n"/>
      <c r="O633" s="6" t="n"/>
      <c r="P633" s="6" t="n"/>
    </row>
    <row r="634" ht="15.75" customHeight="1" s="1411">
      <c r="A634" s="6" t="n"/>
      <c r="B634" s="6" t="n"/>
      <c r="C634" s="6" t="n"/>
      <c r="D634" s="6" t="n"/>
      <c r="E634" s="6" t="n"/>
      <c r="F634" s="6" t="n"/>
      <c r="G634" s="6" t="n"/>
      <c r="H634" s="6" t="n"/>
      <c r="I634" s="6" t="n"/>
      <c r="J634" s="6" t="n"/>
      <c r="K634" s="6" t="n"/>
      <c r="L634" s="6" t="n"/>
      <c r="M634" s="6" t="n"/>
      <c r="N634" s="6" t="n"/>
      <c r="O634" s="6" t="n"/>
      <c r="P634" s="6" t="n"/>
    </row>
    <row r="635" ht="15.75" customHeight="1" s="1411">
      <c r="A635" s="6" t="n"/>
      <c r="B635" s="6" t="n"/>
      <c r="C635" s="6" t="n"/>
      <c r="D635" s="6" t="n"/>
      <c r="E635" s="6" t="n"/>
      <c r="F635" s="6" t="n"/>
      <c r="G635" s="6" t="n"/>
      <c r="H635" s="6" t="n"/>
      <c r="I635" s="6" t="n"/>
      <c r="J635" s="6" t="n"/>
      <c r="K635" s="6" t="n"/>
      <c r="L635" s="6" t="n"/>
      <c r="M635" s="6" t="n"/>
      <c r="N635" s="6" t="n"/>
      <c r="O635" s="6" t="n"/>
      <c r="P635" s="6" t="n"/>
    </row>
    <row r="636" ht="15.75" customHeight="1" s="1411">
      <c r="A636" s="6" t="n"/>
      <c r="B636" s="6" t="n"/>
      <c r="C636" s="6" t="n"/>
      <c r="D636" s="6" t="n"/>
      <c r="E636" s="6" t="n"/>
      <c r="F636" s="6" t="n"/>
      <c r="G636" s="6" t="n"/>
      <c r="H636" s="6" t="n"/>
      <c r="I636" s="6" t="n"/>
      <c r="J636" s="6" t="n"/>
      <c r="K636" s="6" t="n"/>
      <c r="L636" s="6" t="n"/>
      <c r="M636" s="6" t="n"/>
      <c r="N636" s="6" t="n"/>
      <c r="O636" s="6" t="n"/>
      <c r="P636" s="6" t="n"/>
    </row>
    <row r="637" ht="15.75" customHeight="1" s="1411">
      <c r="A637" s="6" t="n"/>
      <c r="B637" s="6" t="n"/>
      <c r="C637" s="6" t="n"/>
      <c r="D637" s="6" t="n"/>
      <c r="E637" s="6" t="n"/>
      <c r="F637" s="6" t="n"/>
      <c r="G637" s="6" t="n"/>
      <c r="H637" s="6" t="n"/>
      <c r="I637" s="6" t="n"/>
      <c r="J637" s="6" t="n"/>
      <c r="K637" s="6" t="n"/>
      <c r="L637" s="6" t="n"/>
      <c r="M637" s="6" t="n"/>
      <c r="N637" s="6" t="n"/>
      <c r="O637" s="6" t="n"/>
      <c r="P637" s="6" t="n"/>
    </row>
    <row r="638" ht="15.75" customHeight="1" s="1411">
      <c r="A638" s="6" t="n"/>
      <c r="B638" s="6" t="n"/>
      <c r="C638" s="6" t="n"/>
      <c r="D638" s="6" t="n"/>
      <c r="E638" s="6" t="n"/>
      <c r="F638" s="6" t="n"/>
      <c r="G638" s="6" t="n"/>
      <c r="H638" s="6" t="n"/>
      <c r="I638" s="6" t="n"/>
      <c r="J638" s="6" t="n"/>
      <c r="K638" s="6" t="n"/>
      <c r="L638" s="6" t="n"/>
      <c r="M638" s="6" t="n"/>
      <c r="N638" s="6" t="n"/>
      <c r="O638" s="6" t="n"/>
      <c r="P638" s="6" t="n"/>
    </row>
    <row r="639" ht="15.75" customHeight="1" s="1411">
      <c r="A639" s="6" t="n"/>
      <c r="B639" s="6" t="n"/>
      <c r="C639" s="6" t="n"/>
      <c r="D639" s="6" t="n"/>
      <c r="E639" s="6" t="n"/>
      <c r="F639" s="6" t="n"/>
      <c r="G639" s="6" t="n"/>
      <c r="H639" s="6" t="n"/>
      <c r="I639" s="6" t="n"/>
      <c r="J639" s="6" t="n"/>
      <c r="K639" s="6" t="n"/>
      <c r="L639" s="6" t="n"/>
      <c r="M639" s="6" t="n"/>
      <c r="N639" s="6" t="n"/>
      <c r="O639" s="6" t="n"/>
      <c r="P639" s="6" t="n"/>
    </row>
    <row r="640" ht="15.75" customHeight="1" s="1411">
      <c r="A640" s="6" t="n"/>
      <c r="B640" s="6" t="n"/>
      <c r="C640" s="6" t="n"/>
      <c r="D640" s="6" t="n"/>
      <c r="E640" s="6" t="n"/>
      <c r="F640" s="6" t="n"/>
      <c r="G640" s="6" t="n"/>
      <c r="H640" s="6" t="n"/>
      <c r="I640" s="6" t="n"/>
      <c r="J640" s="6" t="n"/>
      <c r="K640" s="6" t="n"/>
      <c r="L640" s="6" t="n"/>
      <c r="M640" s="6" t="n"/>
      <c r="N640" s="6" t="n"/>
      <c r="O640" s="6" t="n"/>
      <c r="P640" s="6" t="n"/>
    </row>
    <row r="641" ht="15.75" customHeight="1" s="1411">
      <c r="A641" s="6" t="n"/>
      <c r="B641" s="6" t="n"/>
      <c r="C641" s="6" t="n"/>
      <c r="D641" s="6" t="n"/>
      <c r="E641" s="6" t="n"/>
      <c r="F641" s="6" t="n"/>
      <c r="G641" s="6" t="n"/>
      <c r="H641" s="6" t="n"/>
      <c r="I641" s="6" t="n"/>
      <c r="J641" s="6" t="n"/>
      <c r="K641" s="6" t="n"/>
      <c r="L641" s="6" t="n"/>
      <c r="M641" s="6" t="n"/>
      <c r="N641" s="6" t="n"/>
      <c r="O641" s="6" t="n"/>
      <c r="P641" s="6" t="n"/>
    </row>
    <row r="642" ht="15.75" customHeight="1" s="1411">
      <c r="A642" s="6" t="n"/>
      <c r="B642" s="6" t="n"/>
      <c r="C642" s="6" t="n"/>
      <c r="D642" s="6" t="n"/>
      <c r="E642" s="6" t="n"/>
      <c r="F642" s="6" t="n"/>
      <c r="G642" s="6" t="n"/>
      <c r="H642" s="6" t="n"/>
      <c r="I642" s="6" t="n"/>
      <c r="J642" s="6" t="n"/>
      <c r="K642" s="6" t="n"/>
      <c r="L642" s="6" t="n"/>
      <c r="M642" s="6" t="n"/>
      <c r="N642" s="6" t="n"/>
      <c r="O642" s="6" t="n"/>
      <c r="P642" s="6" t="n"/>
    </row>
    <row r="643" ht="15.75" customHeight="1" s="1411">
      <c r="A643" s="6" t="n"/>
      <c r="B643" s="6" t="n"/>
      <c r="C643" s="6" t="n"/>
      <c r="D643" s="6" t="n"/>
      <c r="E643" s="6" t="n"/>
      <c r="F643" s="6" t="n"/>
      <c r="G643" s="6" t="n"/>
      <c r="H643" s="6" t="n"/>
      <c r="I643" s="6" t="n"/>
      <c r="J643" s="6" t="n"/>
      <c r="K643" s="6" t="n"/>
      <c r="L643" s="6" t="n"/>
      <c r="M643" s="6" t="n"/>
      <c r="N643" s="6" t="n"/>
      <c r="O643" s="6" t="n"/>
      <c r="P643" s="6" t="n"/>
    </row>
    <row r="644" ht="15.75" customHeight="1" s="1411">
      <c r="A644" s="6" t="n"/>
      <c r="B644" s="6" t="n"/>
      <c r="C644" s="6" t="n"/>
      <c r="D644" s="6" t="n"/>
      <c r="E644" s="6" t="n"/>
      <c r="F644" s="6" t="n"/>
      <c r="G644" s="6" t="n"/>
      <c r="H644" s="6" t="n"/>
      <c r="I644" s="6" t="n"/>
      <c r="J644" s="6" t="n"/>
      <c r="K644" s="6" t="n"/>
      <c r="L644" s="6" t="n"/>
      <c r="M644" s="6" t="n"/>
      <c r="N644" s="6" t="n"/>
      <c r="O644" s="6" t="n"/>
      <c r="P644" s="6" t="n"/>
    </row>
    <row r="645" ht="15.75" customHeight="1" s="1411">
      <c r="A645" s="6" t="n"/>
      <c r="B645" s="6" t="n"/>
      <c r="C645" s="6" t="n"/>
      <c r="D645" s="6" t="n"/>
      <c r="E645" s="6" t="n"/>
      <c r="F645" s="6" t="n"/>
      <c r="G645" s="6" t="n"/>
      <c r="H645" s="6" t="n"/>
      <c r="I645" s="6" t="n"/>
      <c r="J645" s="6" t="n"/>
      <c r="K645" s="6" t="n"/>
      <c r="L645" s="6" t="n"/>
      <c r="M645" s="6" t="n"/>
      <c r="N645" s="6" t="n"/>
      <c r="O645" s="6" t="n"/>
      <c r="P645" s="6" t="n"/>
    </row>
    <row r="646" ht="15.75" customHeight="1" s="1411">
      <c r="A646" s="6" t="n"/>
      <c r="B646" s="6" t="n"/>
      <c r="C646" s="6" t="n"/>
      <c r="D646" s="6" t="n"/>
      <c r="E646" s="6" t="n"/>
      <c r="F646" s="6" t="n"/>
      <c r="G646" s="6" t="n"/>
      <c r="H646" s="6" t="n"/>
      <c r="I646" s="6" t="n"/>
      <c r="J646" s="6" t="n"/>
      <c r="K646" s="6" t="n"/>
      <c r="L646" s="6" t="n"/>
      <c r="M646" s="6" t="n"/>
      <c r="N646" s="6" t="n"/>
      <c r="O646" s="6" t="n"/>
      <c r="P646" s="6" t="n"/>
    </row>
    <row r="647" ht="15.75" customHeight="1" s="1411">
      <c r="A647" s="6" t="n"/>
      <c r="B647" s="6" t="n"/>
      <c r="C647" s="6" t="n"/>
      <c r="D647" s="6" t="n"/>
      <c r="E647" s="6" t="n"/>
      <c r="F647" s="6" t="n"/>
      <c r="G647" s="6" t="n"/>
      <c r="H647" s="6" t="n"/>
      <c r="I647" s="6" t="n"/>
      <c r="J647" s="6" t="n"/>
      <c r="K647" s="6" t="n"/>
      <c r="L647" s="6" t="n"/>
      <c r="M647" s="6" t="n"/>
      <c r="N647" s="6" t="n"/>
      <c r="O647" s="6" t="n"/>
      <c r="P647" s="6" t="n"/>
    </row>
    <row r="648" ht="15.75" customHeight="1" s="1411">
      <c r="A648" s="6" t="n"/>
      <c r="B648" s="6" t="n"/>
      <c r="C648" s="6" t="n"/>
      <c r="D648" s="6" t="n"/>
      <c r="E648" s="6" t="n"/>
      <c r="F648" s="6" t="n"/>
      <c r="G648" s="6" t="n"/>
      <c r="H648" s="6" t="n"/>
      <c r="I648" s="6" t="n"/>
      <c r="J648" s="6" t="n"/>
      <c r="K648" s="6" t="n"/>
      <c r="L648" s="6" t="n"/>
      <c r="M648" s="6" t="n"/>
      <c r="N648" s="6" t="n"/>
      <c r="O648" s="6" t="n"/>
      <c r="P648" s="6" t="n"/>
    </row>
    <row r="649" ht="15.75" customHeight="1" s="1411">
      <c r="A649" s="6" t="n"/>
      <c r="B649" s="6" t="n"/>
      <c r="C649" s="6" t="n"/>
      <c r="D649" s="6" t="n"/>
      <c r="E649" s="6" t="n"/>
      <c r="F649" s="6" t="n"/>
      <c r="G649" s="6" t="n"/>
      <c r="H649" s="6" t="n"/>
      <c r="I649" s="6" t="n"/>
      <c r="J649" s="6" t="n"/>
      <c r="K649" s="6" t="n"/>
      <c r="L649" s="6" t="n"/>
      <c r="M649" s="6" t="n"/>
      <c r="N649" s="6" t="n"/>
      <c r="O649" s="6" t="n"/>
      <c r="P649" s="6" t="n"/>
    </row>
    <row r="650" ht="15.75" customHeight="1" s="1411">
      <c r="A650" s="6" t="n"/>
      <c r="B650" s="6" t="n"/>
      <c r="C650" s="6" t="n"/>
      <c r="D650" s="6" t="n"/>
      <c r="E650" s="6" t="n"/>
      <c r="F650" s="6" t="n"/>
      <c r="G650" s="6" t="n"/>
      <c r="H650" s="6" t="n"/>
      <c r="I650" s="6" t="n"/>
      <c r="J650" s="6" t="n"/>
      <c r="K650" s="6" t="n"/>
      <c r="L650" s="6" t="n"/>
      <c r="M650" s="6" t="n"/>
      <c r="N650" s="6" t="n"/>
      <c r="O650" s="6" t="n"/>
      <c r="P650" s="6" t="n"/>
    </row>
    <row r="651" ht="15.75" customHeight="1" s="1411">
      <c r="A651" s="6" t="n"/>
      <c r="B651" s="6" t="n"/>
      <c r="C651" s="6" t="n"/>
      <c r="D651" s="6" t="n"/>
      <c r="E651" s="6" t="n"/>
      <c r="F651" s="6" t="n"/>
      <c r="G651" s="6" t="n"/>
      <c r="H651" s="6" t="n"/>
      <c r="I651" s="6" t="n"/>
      <c r="J651" s="6" t="n"/>
      <c r="K651" s="6" t="n"/>
      <c r="L651" s="6" t="n"/>
      <c r="M651" s="6" t="n"/>
      <c r="N651" s="6" t="n"/>
      <c r="O651" s="6" t="n"/>
      <c r="P651" s="6" t="n"/>
    </row>
    <row r="652" ht="15.75" customHeight="1" s="1411">
      <c r="A652" s="6" t="n"/>
      <c r="B652" s="6" t="n"/>
      <c r="C652" s="6" t="n"/>
      <c r="D652" s="6" t="n"/>
      <c r="E652" s="6" t="n"/>
      <c r="F652" s="6" t="n"/>
      <c r="G652" s="6" t="n"/>
      <c r="H652" s="6" t="n"/>
      <c r="I652" s="6" t="n"/>
      <c r="J652" s="6" t="n"/>
      <c r="K652" s="6" t="n"/>
      <c r="L652" s="6" t="n"/>
      <c r="M652" s="6" t="n"/>
      <c r="N652" s="6" t="n"/>
      <c r="O652" s="6" t="n"/>
      <c r="P652" s="6" t="n"/>
    </row>
    <row r="653" ht="15.75" customHeight="1" s="1411">
      <c r="A653" s="6" t="n"/>
      <c r="B653" s="6" t="n"/>
      <c r="C653" s="6" t="n"/>
      <c r="D653" s="6" t="n"/>
      <c r="E653" s="6" t="n"/>
      <c r="F653" s="6" t="n"/>
      <c r="G653" s="6" t="n"/>
      <c r="H653" s="6" t="n"/>
      <c r="I653" s="6" t="n"/>
      <c r="J653" s="6" t="n"/>
      <c r="K653" s="6" t="n"/>
      <c r="L653" s="6" t="n"/>
      <c r="M653" s="6" t="n"/>
      <c r="N653" s="6" t="n"/>
      <c r="O653" s="6" t="n"/>
      <c r="P653" s="6" t="n"/>
    </row>
    <row r="654" ht="15.75" customHeight="1" s="1411">
      <c r="A654" s="6" t="n"/>
      <c r="B654" s="6" t="n"/>
      <c r="C654" s="6" t="n"/>
      <c r="D654" s="6" t="n"/>
      <c r="E654" s="6" t="n"/>
      <c r="F654" s="6" t="n"/>
      <c r="G654" s="6" t="n"/>
      <c r="H654" s="6" t="n"/>
      <c r="I654" s="6" t="n"/>
      <c r="J654" s="6" t="n"/>
      <c r="K654" s="6" t="n"/>
      <c r="L654" s="6" t="n"/>
      <c r="M654" s="6" t="n"/>
      <c r="N654" s="6" t="n"/>
      <c r="O654" s="6" t="n"/>
      <c r="P654" s="6" t="n"/>
    </row>
    <row r="655" ht="15.75" customHeight="1" s="1411">
      <c r="A655" s="6" t="n"/>
      <c r="B655" s="6" t="n"/>
      <c r="C655" s="6" t="n"/>
      <c r="D655" s="6" t="n"/>
      <c r="E655" s="6" t="n"/>
      <c r="F655" s="6" t="n"/>
      <c r="G655" s="6" t="n"/>
      <c r="H655" s="6" t="n"/>
      <c r="I655" s="6" t="n"/>
      <c r="J655" s="6" t="n"/>
      <c r="K655" s="6" t="n"/>
      <c r="L655" s="6" t="n"/>
      <c r="M655" s="6" t="n"/>
      <c r="N655" s="6" t="n"/>
      <c r="O655" s="6" t="n"/>
      <c r="P655" s="6" t="n"/>
    </row>
    <row r="656" ht="15.75" customHeight="1" s="1411">
      <c r="A656" s="6" t="n"/>
      <c r="B656" s="6" t="n"/>
      <c r="C656" s="6" t="n"/>
      <c r="D656" s="6" t="n"/>
      <c r="E656" s="6" t="n"/>
      <c r="F656" s="6" t="n"/>
      <c r="G656" s="6" t="n"/>
      <c r="H656" s="6" t="n"/>
      <c r="I656" s="6" t="n"/>
      <c r="J656" s="6" t="n"/>
      <c r="K656" s="6" t="n"/>
      <c r="L656" s="6" t="n"/>
      <c r="M656" s="6" t="n"/>
      <c r="N656" s="6" t="n"/>
      <c r="O656" s="6" t="n"/>
      <c r="P656" s="6" t="n"/>
    </row>
    <row r="657" ht="15.75" customHeight="1" s="1411">
      <c r="A657" s="6" t="n"/>
      <c r="B657" s="6" t="n"/>
      <c r="C657" s="6" t="n"/>
      <c r="D657" s="6" t="n"/>
      <c r="E657" s="6" t="n"/>
      <c r="F657" s="6" t="n"/>
      <c r="G657" s="6" t="n"/>
      <c r="H657" s="6" t="n"/>
      <c r="I657" s="6" t="n"/>
      <c r="J657" s="6" t="n"/>
      <c r="K657" s="6" t="n"/>
      <c r="L657" s="6" t="n"/>
      <c r="M657" s="6" t="n"/>
      <c r="N657" s="6" t="n"/>
      <c r="O657" s="6" t="n"/>
      <c r="P657" s="6" t="n"/>
    </row>
    <row r="658" ht="15.75" customHeight="1" s="1411">
      <c r="A658" s="6" t="n"/>
      <c r="B658" s="6" t="n"/>
      <c r="C658" s="6" t="n"/>
      <c r="D658" s="6" t="n"/>
      <c r="E658" s="6" t="n"/>
      <c r="F658" s="6" t="n"/>
      <c r="G658" s="6" t="n"/>
      <c r="H658" s="6" t="n"/>
      <c r="I658" s="6" t="n"/>
      <c r="J658" s="6" t="n"/>
      <c r="K658" s="6" t="n"/>
      <c r="L658" s="6" t="n"/>
      <c r="M658" s="6" t="n"/>
      <c r="N658" s="6" t="n"/>
      <c r="O658" s="6" t="n"/>
      <c r="P658" s="6" t="n"/>
    </row>
    <row r="659" ht="15.75" customHeight="1" s="1411">
      <c r="A659" s="6" t="n"/>
      <c r="B659" s="6" t="n"/>
      <c r="C659" s="6" t="n"/>
      <c r="D659" s="6" t="n"/>
      <c r="E659" s="6" t="n"/>
      <c r="F659" s="6" t="n"/>
      <c r="G659" s="6" t="n"/>
      <c r="H659" s="6" t="n"/>
      <c r="I659" s="6" t="n"/>
      <c r="J659" s="6" t="n"/>
      <c r="K659" s="6" t="n"/>
      <c r="L659" s="6" t="n"/>
      <c r="M659" s="6" t="n"/>
      <c r="N659" s="6" t="n"/>
      <c r="O659" s="6" t="n"/>
      <c r="P659" s="6" t="n"/>
    </row>
    <row r="660" ht="15.75" customHeight="1" s="1411">
      <c r="A660" s="6" t="n"/>
      <c r="B660" s="6" t="n"/>
      <c r="C660" s="6" t="n"/>
      <c r="D660" s="6" t="n"/>
      <c r="E660" s="6" t="n"/>
      <c r="F660" s="6" t="n"/>
      <c r="G660" s="6" t="n"/>
      <c r="H660" s="6" t="n"/>
      <c r="I660" s="6" t="n"/>
      <c r="J660" s="6" t="n"/>
      <c r="K660" s="6" t="n"/>
      <c r="L660" s="6" t="n"/>
      <c r="M660" s="6" t="n"/>
      <c r="N660" s="6" t="n"/>
      <c r="O660" s="6" t="n"/>
      <c r="P660" s="6" t="n"/>
    </row>
    <row r="661" ht="15.75" customHeight="1" s="1411">
      <c r="A661" s="6" t="n"/>
      <c r="B661" s="6" t="n"/>
      <c r="C661" s="6" t="n"/>
      <c r="D661" s="6" t="n"/>
      <c r="E661" s="6" t="n"/>
      <c r="F661" s="6" t="n"/>
      <c r="G661" s="6" t="n"/>
      <c r="H661" s="6" t="n"/>
      <c r="I661" s="6" t="n"/>
      <c r="J661" s="6" t="n"/>
      <c r="K661" s="6" t="n"/>
      <c r="L661" s="6" t="n"/>
      <c r="M661" s="6" t="n"/>
      <c r="N661" s="6" t="n"/>
      <c r="O661" s="6" t="n"/>
      <c r="P661" s="6" t="n"/>
    </row>
    <row r="662" ht="15.75" customHeight="1" s="1411">
      <c r="A662" s="6" t="n"/>
      <c r="B662" s="6" t="n"/>
      <c r="C662" s="6" t="n"/>
      <c r="D662" s="6" t="n"/>
      <c r="E662" s="6" t="n"/>
      <c r="F662" s="6" t="n"/>
      <c r="G662" s="6" t="n"/>
      <c r="H662" s="6" t="n"/>
      <c r="I662" s="6" t="n"/>
      <c r="J662" s="6" t="n"/>
      <c r="K662" s="6" t="n"/>
      <c r="L662" s="6" t="n"/>
      <c r="M662" s="6" t="n"/>
      <c r="N662" s="6" t="n"/>
      <c r="O662" s="6" t="n"/>
      <c r="P662" s="6" t="n"/>
    </row>
    <row r="663" ht="15.75" customHeight="1" s="1411">
      <c r="A663" s="6" t="n"/>
      <c r="B663" s="6" t="n"/>
      <c r="C663" s="6" t="n"/>
      <c r="D663" s="6" t="n"/>
      <c r="E663" s="6" t="n"/>
      <c r="F663" s="6" t="n"/>
      <c r="G663" s="6" t="n"/>
      <c r="H663" s="6" t="n"/>
      <c r="I663" s="6" t="n"/>
      <c r="J663" s="6" t="n"/>
      <c r="K663" s="6" t="n"/>
      <c r="L663" s="6" t="n"/>
      <c r="M663" s="6" t="n"/>
      <c r="N663" s="6" t="n"/>
      <c r="O663" s="6" t="n"/>
      <c r="P663" s="6" t="n"/>
    </row>
    <row r="664" ht="15.75" customHeight="1" s="1411">
      <c r="A664" s="6" t="n"/>
      <c r="B664" s="6" t="n"/>
      <c r="C664" s="6" t="n"/>
      <c r="D664" s="6" t="n"/>
      <c r="E664" s="6" t="n"/>
      <c r="F664" s="6" t="n"/>
      <c r="G664" s="6" t="n"/>
      <c r="H664" s="6" t="n"/>
      <c r="I664" s="6" t="n"/>
      <c r="J664" s="6" t="n"/>
      <c r="K664" s="6" t="n"/>
      <c r="L664" s="6" t="n"/>
      <c r="M664" s="6" t="n"/>
      <c r="N664" s="6" t="n"/>
      <c r="O664" s="6" t="n"/>
      <c r="P664" s="6" t="n"/>
    </row>
    <row r="665" ht="15.75" customHeight="1" s="1411">
      <c r="A665" s="6" t="n"/>
      <c r="B665" s="6" t="n"/>
      <c r="C665" s="6" t="n"/>
      <c r="D665" s="6" t="n"/>
      <c r="E665" s="6" t="n"/>
      <c r="F665" s="6" t="n"/>
      <c r="G665" s="6" t="n"/>
      <c r="H665" s="6" t="n"/>
      <c r="I665" s="6" t="n"/>
      <c r="J665" s="6" t="n"/>
      <c r="K665" s="6" t="n"/>
      <c r="L665" s="6" t="n"/>
      <c r="M665" s="6" t="n"/>
      <c r="N665" s="6" t="n"/>
      <c r="O665" s="6" t="n"/>
      <c r="P665" s="6" t="n"/>
    </row>
    <row r="666" ht="15.75" customHeight="1" s="1411">
      <c r="A666" s="6" t="n"/>
      <c r="B666" s="6" t="n"/>
      <c r="C666" s="6" t="n"/>
      <c r="D666" s="6" t="n"/>
      <c r="E666" s="6" t="n"/>
      <c r="F666" s="6" t="n"/>
      <c r="G666" s="6" t="n"/>
      <c r="H666" s="6" t="n"/>
      <c r="I666" s="6" t="n"/>
      <c r="J666" s="6" t="n"/>
      <c r="K666" s="6" t="n"/>
      <c r="L666" s="6" t="n"/>
      <c r="M666" s="6" t="n"/>
      <c r="N666" s="6" t="n"/>
      <c r="O666" s="6" t="n"/>
      <c r="P666" s="6" t="n"/>
    </row>
    <row r="667" ht="15.75" customHeight="1" s="1411">
      <c r="A667" s="6" t="n"/>
      <c r="B667" s="6" t="n"/>
      <c r="C667" s="6" t="n"/>
      <c r="D667" s="6" t="n"/>
      <c r="E667" s="6" t="n"/>
      <c r="F667" s="6" t="n"/>
      <c r="G667" s="6" t="n"/>
      <c r="H667" s="6" t="n"/>
      <c r="I667" s="6" t="n"/>
      <c r="J667" s="6" t="n"/>
      <c r="K667" s="6" t="n"/>
      <c r="L667" s="6" t="n"/>
      <c r="M667" s="6" t="n"/>
      <c r="N667" s="6" t="n"/>
      <c r="O667" s="6" t="n"/>
      <c r="P667" s="6" t="n"/>
    </row>
    <row r="668" ht="15.75" customHeight="1" s="1411">
      <c r="A668" s="6" t="n"/>
      <c r="B668" s="6" t="n"/>
      <c r="C668" s="6" t="n"/>
      <c r="D668" s="6" t="n"/>
      <c r="E668" s="6" t="n"/>
      <c r="F668" s="6" t="n"/>
      <c r="G668" s="6" t="n"/>
      <c r="H668" s="6" t="n"/>
      <c r="I668" s="6" t="n"/>
      <c r="J668" s="6" t="n"/>
      <c r="K668" s="6" t="n"/>
      <c r="L668" s="6" t="n"/>
      <c r="M668" s="6" t="n"/>
      <c r="N668" s="6" t="n"/>
      <c r="O668" s="6" t="n"/>
      <c r="P668" s="6" t="n"/>
    </row>
    <row r="669" ht="15.75" customHeight="1" s="1411">
      <c r="A669" s="6" t="n"/>
      <c r="B669" s="6" t="n"/>
      <c r="C669" s="6" t="n"/>
      <c r="D669" s="6" t="n"/>
      <c r="E669" s="6" t="n"/>
      <c r="F669" s="6" t="n"/>
      <c r="G669" s="6" t="n"/>
      <c r="H669" s="6" t="n"/>
      <c r="I669" s="6" t="n"/>
      <c r="J669" s="6" t="n"/>
      <c r="K669" s="6" t="n"/>
      <c r="L669" s="6" t="n"/>
      <c r="M669" s="6" t="n"/>
      <c r="N669" s="6" t="n"/>
      <c r="O669" s="6" t="n"/>
      <c r="P669" s="6" t="n"/>
    </row>
    <row r="670" ht="15.75" customHeight="1" s="1411">
      <c r="A670" s="6" t="n"/>
      <c r="B670" s="6" t="n"/>
      <c r="C670" s="6" t="n"/>
      <c r="D670" s="6" t="n"/>
      <c r="E670" s="6" t="n"/>
      <c r="F670" s="6" t="n"/>
      <c r="G670" s="6" t="n"/>
      <c r="H670" s="6" t="n"/>
      <c r="I670" s="6" t="n"/>
      <c r="J670" s="6" t="n"/>
      <c r="K670" s="6" t="n"/>
      <c r="L670" s="6" t="n"/>
      <c r="M670" s="6" t="n"/>
      <c r="N670" s="6" t="n"/>
      <c r="O670" s="6" t="n"/>
      <c r="P670" s="6" t="n"/>
    </row>
    <row r="671" ht="15.75" customHeight="1" s="1411">
      <c r="A671" s="6" t="n"/>
      <c r="B671" s="6" t="n"/>
      <c r="C671" s="6" t="n"/>
      <c r="D671" s="6" t="n"/>
      <c r="E671" s="6" t="n"/>
      <c r="F671" s="6" t="n"/>
      <c r="G671" s="6" t="n"/>
      <c r="H671" s="6" t="n"/>
      <c r="I671" s="6" t="n"/>
      <c r="J671" s="6" t="n"/>
      <c r="K671" s="6" t="n"/>
      <c r="L671" s="6" t="n"/>
      <c r="M671" s="6" t="n"/>
      <c r="N671" s="6" t="n"/>
      <c r="O671" s="6" t="n"/>
      <c r="P671" s="6" t="n"/>
    </row>
    <row r="672" ht="15.75" customHeight="1" s="1411">
      <c r="A672" s="6" t="n"/>
      <c r="B672" s="6" t="n"/>
      <c r="C672" s="6" t="n"/>
      <c r="D672" s="6" t="n"/>
      <c r="E672" s="6" t="n"/>
      <c r="F672" s="6" t="n"/>
      <c r="G672" s="6" t="n"/>
      <c r="H672" s="6" t="n"/>
      <c r="I672" s="6" t="n"/>
      <c r="J672" s="6" t="n"/>
      <c r="K672" s="6" t="n"/>
      <c r="L672" s="6" t="n"/>
      <c r="M672" s="6" t="n"/>
      <c r="N672" s="6" t="n"/>
      <c r="O672" s="6" t="n"/>
      <c r="P672" s="6" t="n"/>
    </row>
    <row r="673" ht="15.75" customHeight="1" s="1411">
      <c r="A673" s="6" t="n"/>
      <c r="B673" s="6" t="n"/>
      <c r="C673" s="6" t="n"/>
      <c r="D673" s="6" t="n"/>
      <c r="E673" s="6" t="n"/>
      <c r="F673" s="6" t="n"/>
      <c r="G673" s="6" t="n"/>
      <c r="H673" s="6" t="n"/>
      <c r="I673" s="6" t="n"/>
      <c r="J673" s="6" t="n"/>
      <c r="K673" s="6" t="n"/>
      <c r="L673" s="6" t="n"/>
      <c r="M673" s="6" t="n"/>
      <c r="N673" s="6" t="n"/>
      <c r="O673" s="6" t="n"/>
      <c r="P673" s="6" t="n"/>
    </row>
    <row r="674" ht="15.75" customHeight="1" s="1411">
      <c r="A674" s="6" t="n"/>
      <c r="B674" s="6" t="n"/>
      <c r="C674" s="6" t="n"/>
      <c r="D674" s="6" t="n"/>
      <c r="E674" s="6" t="n"/>
      <c r="F674" s="6" t="n"/>
      <c r="G674" s="6" t="n"/>
      <c r="H674" s="6" t="n"/>
      <c r="I674" s="6" t="n"/>
      <c r="J674" s="6" t="n"/>
      <c r="K674" s="6" t="n"/>
      <c r="L674" s="6" t="n"/>
      <c r="M674" s="6" t="n"/>
      <c r="N674" s="6" t="n"/>
      <c r="O674" s="6" t="n"/>
      <c r="P674" s="6" t="n"/>
    </row>
    <row r="675" ht="15.75" customHeight="1" s="1411">
      <c r="A675" s="6" t="n"/>
      <c r="B675" s="6" t="n"/>
      <c r="C675" s="6" t="n"/>
      <c r="D675" s="6" t="n"/>
      <c r="E675" s="6" t="n"/>
      <c r="F675" s="6" t="n"/>
      <c r="G675" s="6" t="n"/>
      <c r="H675" s="6" t="n"/>
      <c r="I675" s="6" t="n"/>
      <c r="J675" s="6" t="n"/>
      <c r="K675" s="6" t="n"/>
      <c r="L675" s="6" t="n"/>
      <c r="M675" s="6" t="n"/>
      <c r="N675" s="6" t="n"/>
      <c r="O675" s="6" t="n"/>
      <c r="P675" s="6" t="n"/>
    </row>
    <row r="676" ht="15.75" customHeight="1" s="1411">
      <c r="A676" s="6" t="n"/>
      <c r="B676" s="6" t="n"/>
      <c r="C676" s="6" t="n"/>
      <c r="D676" s="6" t="n"/>
      <c r="E676" s="6" t="n"/>
      <c r="F676" s="6" t="n"/>
      <c r="G676" s="6" t="n"/>
      <c r="H676" s="6" t="n"/>
      <c r="I676" s="6" t="n"/>
      <c r="J676" s="6" t="n"/>
      <c r="K676" s="6" t="n"/>
      <c r="L676" s="6" t="n"/>
      <c r="M676" s="6" t="n"/>
      <c r="N676" s="6" t="n"/>
      <c r="O676" s="6" t="n"/>
      <c r="P676" s="6" t="n"/>
    </row>
    <row r="677" ht="15.75" customHeight="1" s="1411">
      <c r="A677" s="6" t="n"/>
      <c r="B677" s="6" t="n"/>
      <c r="C677" s="6" t="n"/>
      <c r="D677" s="6" t="n"/>
      <c r="E677" s="6" t="n"/>
      <c r="F677" s="6" t="n"/>
      <c r="G677" s="6" t="n"/>
      <c r="H677" s="6" t="n"/>
      <c r="I677" s="6" t="n"/>
      <c r="J677" s="6" t="n"/>
      <c r="K677" s="6" t="n"/>
      <c r="L677" s="6" t="n"/>
      <c r="M677" s="6" t="n"/>
      <c r="N677" s="6" t="n"/>
      <c r="O677" s="6" t="n"/>
      <c r="P677" s="6" t="n"/>
    </row>
    <row r="678" ht="15.75" customHeight="1" s="1411">
      <c r="A678" s="6" t="n"/>
      <c r="B678" s="6" t="n"/>
      <c r="C678" s="6" t="n"/>
      <c r="D678" s="6" t="n"/>
      <c r="E678" s="6" t="n"/>
      <c r="F678" s="6" t="n"/>
      <c r="G678" s="6" t="n"/>
      <c r="H678" s="6" t="n"/>
      <c r="I678" s="6" t="n"/>
      <c r="J678" s="6" t="n"/>
      <c r="K678" s="6" t="n"/>
      <c r="L678" s="6" t="n"/>
      <c r="M678" s="6" t="n"/>
      <c r="N678" s="6" t="n"/>
      <c r="O678" s="6" t="n"/>
      <c r="P678" s="6" t="n"/>
    </row>
    <row r="679" ht="15.75" customHeight="1" s="1411">
      <c r="A679" s="6" t="n"/>
      <c r="B679" s="6" t="n"/>
      <c r="C679" s="6" t="n"/>
      <c r="D679" s="6" t="n"/>
      <c r="E679" s="6" t="n"/>
      <c r="F679" s="6" t="n"/>
      <c r="G679" s="6" t="n"/>
      <c r="H679" s="6" t="n"/>
      <c r="I679" s="6" t="n"/>
      <c r="J679" s="6" t="n"/>
      <c r="K679" s="6" t="n"/>
      <c r="L679" s="6" t="n"/>
      <c r="M679" s="6" t="n"/>
      <c r="N679" s="6" t="n"/>
      <c r="O679" s="6" t="n"/>
      <c r="P679" s="6" t="n"/>
    </row>
    <row r="680" ht="15.75" customHeight="1" s="1411">
      <c r="A680" s="6" t="n"/>
      <c r="B680" s="6" t="n"/>
      <c r="C680" s="6" t="n"/>
      <c r="D680" s="6" t="n"/>
      <c r="E680" s="6" t="n"/>
      <c r="F680" s="6" t="n"/>
      <c r="G680" s="6" t="n"/>
      <c r="H680" s="6" t="n"/>
      <c r="I680" s="6" t="n"/>
      <c r="J680" s="6" t="n"/>
      <c r="K680" s="6" t="n"/>
      <c r="L680" s="6" t="n"/>
      <c r="M680" s="6" t="n"/>
      <c r="N680" s="6" t="n"/>
      <c r="O680" s="6" t="n"/>
      <c r="P680" s="6" t="n"/>
    </row>
    <row r="681" ht="15.75" customHeight="1" s="1411">
      <c r="A681" s="6" t="n"/>
      <c r="B681" s="6" t="n"/>
      <c r="C681" s="6" t="n"/>
      <c r="D681" s="6" t="n"/>
      <c r="E681" s="6" t="n"/>
      <c r="F681" s="6" t="n"/>
      <c r="G681" s="6" t="n"/>
      <c r="H681" s="6" t="n"/>
      <c r="I681" s="6" t="n"/>
      <c r="J681" s="6" t="n"/>
      <c r="K681" s="6" t="n"/>
      <c r="L681" s="6" t="n"/>
      <c r="M681" s="6" t="n"/>
      <c r="N681" s="6" t="n"/>
      <c r="O681" s="6" t="n"/>
      <c r="P681" s="6" t="n"/>
    </row>
    <row r="682" ht="15.75" customHeight="1" s="1411">
      <c r="A682" s="6" t="n"/>
      <c r="B682" s="6" t="n"/>
      <c r="C682" s="6" t="n"/>
      <c r="D682" s="6" t="n"/>
      <c r="E682" s="6" t="n"/>
      <c r="F682" s="6" t="n"/>
      <c r="G682" s="6" t="n"/>
      <c r="H682" s="6" t="n"/>
      <c r="I682" s="6" t="n"/>
      <c r="J682" s="6" t="n"/>
      <c r="K682" s="6" t="n"/>
      <c r="L682" s="6" t="n"/>
      <c r="M682" s="6" t="n"/>
      <c r="N682" s="6" t="n"/>
      <c r="O682" s="6" t="n"/>
      <c r="P682" s="6" t="n"/>
    </row>
    <row r="683" ht="15.75" customHeight="1" s="1411">
      <c r="A683" s="6" t="n"/>
      <c r="B683" s="6" t="n"/>
      <c r="C683" s="6" t="n"/>
      <c r="D683" s="6" t="n"/>
      <c r="E683" s="6" t="n"/>
      <c r="F683" s="6" t="n"/>
      <c r="G683" s="6" t="n"/>
      <c r="H683" s="6" t="n"/>
      <c r="I683" s="6" t="n"/>
      <c r="J683" s="6" t="n"/>
      <c r="K683" s="6" t="n"/>
      <c r="L683" s="6" t="n"/>
      <c r="M683" s="6" t="n"/>
      <c r="N683" s="6" t="n"/>
      <c r="O683" s="6" t="n"/>
      <c r="P683" s="6" t="n"/>
    </row>
    <row r="684" ht="15.75" customHeight="1" s="1411">
      <c r="A684" s="6" t="n"/>
      <c r="B684" s="6" t="n"/>
      <c r="C684" s="6" t="n"/>
      <c r="D684" s="6" t="n"/>
      <c r="E684" s="6" t="n"/>
      <c r="F684" s="6" t="n"/>
      <c r="G684" s="6" t="n"/>
      <c r="H684" s="6" t="n"/>
      <c r="I684" s="6" t="n"/>
      <c r="J684" s="6" t="n"/>
      <c r="K684" s="6" t="n"/>
      <c r="L684" s="6" t="n"/>
      <c r="M684" s="6" t="n"/>
      <c r="N684" s="6" t="n"/>
      <c r="O684" s="6" t="n"/>
      <c r="P684" s="6" t="n"/>
    </row>
    <row r="685" ht="15.75" customHeight="1" s="1411">
      <c r="A685" s="6" t="n"/>
      <c r="B685" s="6" t="n"/>
      <c r="C685" s="6" t="n"/>
      <c r="D685" s="6" t="n"/>
      <c r="E685" s="6" t="n"/>
      <c r="F685" s="6" t="n"/>
      <c r="G685" s="6" t="n"/>
      <c r="H685" s="6" t="n"/>
      <c r="I685" s="6" t="n"/>
      <c r="J685" s="6" t="n"/>
      <c r="K685" s="6" t="n"/>
      <c r="L685" s="6" t="n"/>
      <c r="M685" s="6" t="n"/>
      <c r="N685" s="6" t="n"/>
      <c r="O685" s="6" t="n"/>
      <c r="P685" s="6" t="n"/>
    </row>
    <row r="686" ht="15.75" customHeight="1" s="1411">
      <c r="A686" s="6" t="n"/>
      <c r="B686" s="6" t="n"/>
      <c r="C686" s="6" t="n"/>
      <c r="D686" s="6" t="n"/>
      <c r="E686" s="6" t="n"/>
      <c r="F686" s="6" t="n"/>
      <c r="G686" s="6" t="n"/>
      <c r="H686" s="6" t="n"/>
      <c r="I686" s="6" t="n"/>
      <c r="J686" s="6" t="n"/>
      <c r="K686" s="6" t="n"/>
      <c r="L686" s="6" t="n"/>
      <c r="M686" s="6" t="n"/>
      <c r="N686" s="6" t="n"/>
      <c r="O686" s="6" t="n"/>
      <c r="P686" s="6" t="n"/>
    </row>
    <row r="687" ht="15.75" customHeight="1" s="1411">
      <c r="A687" s="6" t="n"/>
      <c r="B687" s="6" t="n"/>
      <c r="C687" s="6" t="n"/>
      <c r="D687" s="6" t="n"/>
      <c r="E687" s="6" t="n"/>
      <c r="F687" s="6" t="n"/>
      <c r="G687" s="6" t="n"/>
      <c r="H687" s="6" t="n"/>
      <c r="I687" s="6" t="n"/>
      <c r="J687" s="6" t="n"/>
      <c r="K687" s="6" t="n"/>
      <c r="L687" s="6" t="n"/>
      <c r="M687" s="6" t="n"/>
      <c r="N687" s="6" t="n"/>
      <c r="O687" s="6" t="n"/>
      <c r="P687" s="6" t="n"/>
    </row>
    <row r="688" ht="15.75" customHeight="1" s="1411">
      <c r="A688" s="6" t="n"/>
      <c r="B688" s="6" t="n"/>
      <c r="C688" s="6" t="n"/>
      <c r="D688" s="6" t="n"/>
      <c r="E688" s="6" t="n"/>
      <c r="F688" s="6" t="n"/>
      <c r="G688" s="6" t="n"/>
      <c r="H688" s="6" t="n"/>
      <c r="I688" s="6" t="n"/>
      <c r="J688" s="6" t="n"/>
      <c r="K688" s="6" t="n"/>
      <c r="L688" s="6" t="n"/>
      <c r="M688" s="6" t="n"/>
      <c r="N688" s="6" t="n"/>
      <c r="O688" s="6" t="n"/>
      <c r="P688" s="6" t="n"/>
    </row>
    <row r="689" ht="15.75" customHeight="1" s="1411">
      <c r="A689" s="6" t="n"/>
      <c r="B689" s="6" t="n"/>
      <c r="C689" s="6" t="n"/>
      <c r="D689" s="6" t="n"/>
      <c r="E689" s="6" t="n"/>
      <c r="F689" s="6" t="n"/>
      <c r="G689" s="6" t="n"/>
      <c r="H689" s="6" t="n"/>
      <c r="I689" s="6" t="n"/>
      <c r="J689" s="6" t="n"/>
      <c r="K689" s="6" t="n"/>
      <c r="L689" s="6" t="n"/>
      <c r="M689" s="6" t="n"/>
      <c r="N689" s="6" t="n"/>
      <c r="O689" s="6" t="n"/>
      <c r="P689" s="6" t="n"/>
    </row>
    <row r="690" ht="15.75" customHeight="1" s="1411">
      <c r="A690" s="6" t="n"/>
      <c r="B690" s="6" t="n"/>
      <c r="C690" s="6" t="n"/>
      <c r="D690" s="6" t="n"/>
      <c r="E690" s="6" t="n"/>
      <c r="F690" s="6" t="n"/>
      <c r="G690" s="6" t="n"/>
      <c r="H690" s="6" t="n"/>
      <c r="I690" s="6" t="n"/>
      <c r="J690" s="6" t="n"/>
      <c r="K690" s="6" t="n"/>
      <c r="L690" s="6" t="n"/>
      <c r="M690" s="6" t="n"/>
      <c r="N690" s="6" t="n"/>
      <c r="O690" s="6" t="n"/>
      <c r="P690" s="6" t="n"/>
    </row>
    <row r="691" ht="15.75" customHeight="1" s="1411">
      <c r="A691" s="6" t="n"/>
      <c r="B691" s="6" t="n"/>
      <c r="C691" s="6" t="n"/>
      <c r="D691" s="6" t="n"/>
      <c r="E691" s="6" t="n"/>
      <c r="F691" s="6" t="n"/>
      <c r="G691" s="6" t="n"/>
      <c r="H691" s="6" t="n"/>
      <c r="I691" s="6" t="n"/>
      <c r="J691" s="6" t="n"/>
      <c r="K691" s="6" t="n"/>
      <c r="L691" s="6" t="n"/>
      <c r="M691" s="6" t="n"/>
      <c r="N691" s="6" t="n"/>
      <c r="O691" s="6" t="n"/>
      <c r="P691" s="6" t="n"/>
    </row>
    <row r="692" ht="15.75" customHeight="1" s="1411">
      <c r="A692" s="6" t="n"/>
      <c r="B692" s="6" t="n"/>
      <c r="C692" s="6" t="n"/>
      <c r="D692" s="6" t="n"/>
      <c r="E692" s="6" t="n"/>
      <c r="F692" s="6" t="n"/>
      <c r="G692" s="6" t="n"/>
      <c r="H692" s="6" t="n"/>
      <c r="I692" s="6" t="n"/>
      <c r="J692" s="6" t="n"/>
      <c r="K692" s="6" t="n"/>
      <c r="L692" s="6" t="n"/>
      <c r="M692" s="6" t="n"/>
      <c r="N692" s="6" t="n"/>
      <c r="O692" s="6" t="n"/>
      <c r="P692" s="6" t="n"/>
    </row>
    <row r="693" ht="15.75" customHeight="1" s="1411">
      <c r="A693" s="6" t="n"/>
      <c r="B693" s="6" t="n"/>
      <c r="C693" s="6" t="n"/>
      <c r="D693" s="6" t="n"/>
      <c r="E693" s="6" t="n"/>
      <c r="F693" s="6" t="n"/>
      <c r="G693" s="6" t="n"/>
      <c r="H693" s="6" t="n"/>
      <c r="I693" s="6" t="n"/>
      <c r="J693" s="6" t="n"/>
      <c r="K693" s="6" t="n"/>
      <c r="L693" s="6" t="n"/>
      <c r="M693" s="6" t="n"/>
      <c r="N693" s="6" t="n"/>
      <c r="O693" s="6" t="n"/>
      <c r="P693" s="6" t="n"/>
    </row>
    <row r="694" ht="15.75" customHeight="1" s="1411">
      <c r="A694" s="6" t="n"/>
      <c r="B694" s="6" t="n"/>
      <c r="C694" s="6" t="n"/>
      <c r="D694" s="6" t="n"/>
      <c r="E694" s="6" t="n"/>
      <c r="F694" s="6" t="n"/>
      <c r="G694" s="6" t="n"/>
      <c r="H694" s="6" t="n"/>
      <c r="I694" s="6" t="n"/>
      <c r="J694" s="6" t="n"/>
      <c r="K694" s="6" t="n"/>
      <c r="L694" s="6" t="n"/>
      <c r="M694" s="6" t="n"/>
      <c r="N694" s="6" t="n"/>
      <c r="O694" s="6" t="n"/>
      <c r="P694" s="6" t="n"/>
    </row>
    <row r="695" ht="15.75" customHeight="1" s="1411">
      <c r="A695" s="6" t="n"/>
      <c r="B695" s="6" t="n"/>
      <c r="C695" s="6" t="n"/>
      <c r="D695" s="6" t="n"/>
      <c r="E695" s="6" t="n"/>
      <c r="F695" s="6" t="n"/>
      <c r="G695" s="6" t="n"/>
      <c r="H695" s="6" t="n"/>
      <c r="I695" s="6" t="n"/>
      <c r="J695" s="6" t="n"/>
      <c r="K695" s="6" t="n"/>
      <c r="L695" s="6" t="n"/>
      <c r="M695" s="6" t="n"/>
      <c r="N695" s="6" t="n"/>
      <c r="O695" s="6" t="n"/>
      <c r="P695" s="6" t="n"/>
    </row>
    <row r="696" ht="15.75" customHeight="1" s="1411">
      <c r="A696" s="6" t="n"/>
      <c r="B696" s="6" t="n"/>
      <c r="C696" s="6" t="n"/>
      <c r="D696" s="6" t="n"/>
      <c r="E696" s="6" t="n"/>
      <c r="F696" s="6" t="n"/>
      <c r="G696" s="6" t="n"/>
      <c r="H696" s="6" t="n"/>
      <c r="I696" s="6" t="n"/>
      <c r="J696" s="6" t="n"/>
      <c r="K696" s="6" t="n"/>
      <c r="L696" s="6" t="n"/>
      <c r="M696" s="6" t="n"/>
      <c r="N696" s="6" t="n"/>
      <c r="O696" s="6" t="n"/>
      <c r="P696" s="6" t="n"/>
    </row>
    <row r="697" ht="15.75" customHeight="1" s="1411">
      <c r="A697" s="6" t="n"/>
      <c r="B697" s="6" t="n"/>
      <c r="C697" s="6" t="n"/>
      <c r="D697" s="6" t="n"/>
      <c r="E697" s="6" t="n"/>
      <c r="F697" s="6" t="n"/>
      <c r="G697" s="6" t="n"/>
      <c r="H697" s="6" t="n"/>
      <c r="I697" s="6" t="n"/>
      <c r="J697" s="6" t="n"/>
      <c r="K697" s="6" t="n"/>
      <c r="L697" s="6" t="n"/>
      <c r="M697" s="6" t="n"/>
      <c r="N697" s="6" t="n"/>
      <c r="O697" s="6" t="n"/>
      <c r="P697" s="6" t="n"/>
    </row>
    <row r="698" ht="15.75" customHeight="1" s="1411">
      <c r="A698" s="6" t="n"/>
      <c r="B698" s="6" t="n"/>
      <c r="C698" s="6" t="n"/>
      <c r="D698" s="6" t="n"/>
      <c r="E698" s="6" t="n"/>
      <c r="F698" s="6" t="n"/>
      <c r="G698" s="6" t="n"/>
      <c r="H698" s="6" t="n"/>
      <c r="I698" s="6" t="n"/>
      <c r="J698" s="6" t="n"/>
      <c r="K698" s="6" t="n"/>
      <c r="L698" s="6" t="n"/>
      <c r="M698" s="6" t="n"/>
      <c r="N698" s="6" t="n"/>
      <c r="O698" s="6" t="n"/>
      <c r="P698" s="6" t="n"/>
    </row>
    <row r="699" ht="15.75" customHeight="1" s="1411">
      <c r="A699" s="6" t="n"/>
      <c r="B699" s="6" t="n"/>
      <c r="C699" s="6" t="n"/>
      <c r="D699" s="6" t="n"/>
      <c r="E699" s="6" t="n"/>
      <c r="F699" s="6" t="n"/>
      <c r="G699" s="6" t="n"/>
      <c r="H699" s="6" t="n"/>
      <c r="I699" s="6" t="n"/>
      <c r="J699" s="6" t="n"/>
      <c r="K699" s="6" t="n"/>
      <c r="L699" s="6" t="n"/>
      <c r="M699" s="6" t="n"/>
      <c r="N699" s="6" t="n"/>
      <c r="O699" s="6" t="n"/>
      <c r="P699" s="6" t="n"/>
    </row>
    <row r="700" ht="15.75" customHeight="1" s="1411">
      <c r="A700" s="6" t="n"/>
      <c r="B700" s="6" t="n"/>
      <c r="C700" s="6" t="n"/>
      <c r="D700" s="6" t="n"/>
      <c r="E700" s="6" t="n"/>
      <c r="F700" s="6" t="n"/>
      <c r="G700" s="6" t="n"/>
      <c r="H700" s="6" t="n"/>
      <c r="I700" s="6" t="n"/>
      <c r="J700" s="6" t="n"/>
      <c r="K700" s="6" t="n"/>
      <c r="L700" s="6" t="n"/>
      <c r="M700" s="6" t="n"/>
      <c r="N700" s="6" t="n"/>
      <c r="O700" s="6" t="n"/>
      <c r="P700" s="6" t="n"/>
    </row>
    <row r="701" ht="15.75" customHeight="1" s="1411">
      <c r="A701" s="6" t="n"/>
      <c r="B701" s="6" t="n"/>
      <c r="C701" s="6" t="n"/>
      <c r="D701" s="6" t="n"/>
      <c r="E701" s="6" t="n"/>
      <c r="F701" s="6" t="n"/>
      <c r="G701" s="6" t="n"/>
      <c r="H701" s="6" t="n"/>
      <c r="I701" s="6" t="n"/>
      <c r="J701" s="6" t="n"/>
      <c r="K701" s="6" t="n"/>
      <c r="L701" s="6" t="n"/>
      <c r="M701" s="6" t="n"/>
      <c r="N701" s="6" t="n"/>
      <c r="O701" s="6" t="n"/>
      <c r="P701" s="6" t="n"/>
    </row>
    <row r="702" ht="15.75" customHeight="1" s="1411">
      <c r="A702" s="6" t="n"/>
      <c r="B702" s="6" t="n"/>
      <c r="C702" s="6" t="n"/>
      <c r="D702" s="6" t="n"/>
      <c r="E702" s="6" t="n"/>
      <c r="F702" s="6" t="n"/>
      <c r="G702" s="6" t="n"/>
      <c r="H702" s="6" t="n"/>
      <c r="I702" s="6" t="n"/>
      <c r="J702" s="6" t="n"/>
      <c r="K702" s="6" t="n"/>
      <c r="L702" s="6" t="n"/>
      <c r="M702" s="6" t="n"/>
      <c r="N702" s="6" t="n"/>
      <c r="O702" s="6" t="n"/>
      <c r="P702" s="6" t="n"/>
    </row>
    <row r="703" ht="15.75" customHeight="1" s="1411">
      <c r="A703" s="6" t="n"/>
      <c r="B703" s="6" t="n"/>
      <c r="C703" s="6" t="n"/>
      <c r="D703" s="6" t="n"/>
      <c r="E703" s="6" t="n"/>
      <c r="F703" s="6" t="n"/>
      <c r="G703" s="6" t="n"/>
      <c r="H703" s="6" t="n"/>
      <c r="I703" s="6" t="n"/>
      <c r="J703" s="6" t="n"/>
      <c r="K703" s="6" t="n"/>
      <c r="L703" s="6" t="n"/>
      <c r="M703" s="6" t="n"/>
      <c r="N703" s="6" t="n"/>
      <c r="O703" s="6" t="n"/>
      <c r="P703" s="6" t="n"/>
    </row>
    <row r="704" ht="15.75" customHeight="1" s="1411">
      <c r="A704" s="6" t="n"/>
      <c r="B704" s="6" t="n"/>
      <c r="C704" s="6" t="n"/>
      <c r="D704" s="6" t="n"/>
      <c r="E704" s="6" t="n"/>
      <c r="F704" s="6" t="n"/>
      <c r="G704" s="6" t="n"/>
      <c r="H704" s="6" t="n"/>
      <c r="I704" s="6" t="n"/>
      <c r="J704" s="6" t="n"/>
      <c r="K704" s="6" t="n"/>
      <c r="L704" s="6" t="n"/>
      <c r="M704" s="6" t="n"/>
      <c r="N704" s="6" t="n"/>
      <c r="O704" s="6" t="n"/>
      <c r="P704" s="6" t="n"/>
    </row>
    <row r="705" ht="15.75" customHeight="1" s="1411">
      <c r="A705" s="6" t="n"/>
      <c r="B705" s="6" t="n"/>
      <c r="C705" s="6" t="n"/>
      <c r="D705" s="6" t="n"/>
      <c r="E705" s="6" t="n"/>
      <c r="F705" s="6" t="n"/>
      <c r="G705" s="6" t="n"/>
      <c r="H705" s="6" t="n"/>
      <c r="I705" s="6" t="n"/>
      <c r="J705" s="6" t="n"/>
      <c r="K705" s="6" t="n"/>
      <c r="L705" s="6" t="n"/>
      <c r="M705" s="6" t="n"/>
      <c r="N705" s="6" t="n"/>
      <c r="O705" s="6" t="n"/>
      <c r="P705" s="6" t="n"/>
    </row>
    <row r="706" ht="15.75" customHeight="1" s="1411">
      <c r="A706" s="6" t="n"/>
      <c r="B706" s="6" t="n"/>
      <c r="C706" s="6" t="n"/>
      <c r="D706" s="6" t="n"/>
      <c r="E706" s="6" t="n"/>
      <c r="F706" s="6" t="n"/>
      <c r="G706" s="6" t="n"/>
      <c r="H706" s="6" t="n"/>
      <c r="I706" s="6" t="n"/>
      <c r="J706" s="6" t="n"/>
      <c r="K706" s="6" t="n"/>
      <c r="L706" s="6" t="n"/>
      <c r="M706" s="6" t="n"/>
      <c r="N706" s="6" t="n"/>
      <c r="O706" s="6" t="n"/>
      <c r="P706" s="6" t="n"/>
    </row>
    <row r="707" ht="15.75" customHeight="1" s="1411">
      <c r="A707" s="6" t="n"/>
      <c r="B707" s="6" t="n"/>
      <c r="C707" s="6" t="n"/>
      <c r="D707" s="6" t="n"/>
      <c r="E707" s="6" t="n"/>
      <c r="F707" s="6" t="n"/>
      <c r="G707" s="6" t="n"/>
      <c r="H707" s="6" t="n"/>
      <c r="I707" s="6" t="n"/>
      <c r="J707" s="6" t="n"/>
      <c r="K707" s="6" t="n"/>
      <c r="L707" s="6" t="n"/>
      <c r="M707" s="6" t="n"/>
      <c r="N707" s="6" t="n"/>
      <c r="O707" s="6" t="n"/>
      <c r="P707" s="6" t="n"/>
    </row>
    <row r="708" ht="15.75" customHeight="1" s="1411">
      <c r="A708" s="6" t="n"/>
      <c r="B708" s="6" t="n"/>
      <c r="C708" s="6" t="n"/>
      <c r="D708" s="6" t="n"/>
      <c r="E708" s="6" t="n"/>
      <c r="F708" s="6" t="n"/>
      <c r="G708" s="6" t="n"/>
      <c r="H708" s="6" t="n"/>
      <c r="I708" s="6" t="n"/>
      <c r="J708" s="6" t="n"/>
      <c r="K708" s="6" t="n"/>
      <c r="L708" s="6" t="n"/>
      <c r="M708" s="6" t="n"/>
      <c r="N708" s="6" t="n"/>
      <c r="O708" s="6" t="n"/>
      <c r="P708" s="6" t="n"/>
    </row>
    <row r="709" ht="15.75" customHeight="1" s="1411">
      <c r="A709" s="6" t="n"/>
      <c r="B709" s="6" t="n"/>
      <c r="C709" s="6" t="n"/>
      <c r="D709" s="6" t="n"/>
      <c r="E709" s="6" t="n"/>
      <c r="F709" s="6" t="n"/>
      <c r="G709" s="6" t="n"/>
      <c r="H709" s="6" t="n"/>
      <c r="I709" s="6" t="n"/>
      <c r="J709" s="6" t="n"/>
      <c r="K709" s="6" t="n"/>
      <c r="L709" s="6" t="n"/>
      <c r="M709" s="6" t="n"/>
      <c r="N709" s="6" t="n"/>
      <c r="O709" s="6" t="n"/>
      <c r="P709" s="6" t="n"/>
    </row>
    <row r="710" ht="15.75" customHeight="1" s="1411">
      <c r="A710" s="6" t="n"/>
      <c r="B710" s="6" t="n"/>
      <c r="C710" s="6" t="n"/>
      <c r="D710" s="6" t="n"/>
      <c r="E710" s="6" t="n"/>
      <c r="F710" s="6" t="n"/>
      <c r="G710" s="6" t="n"/>
      <c r="H710" s="6" t="n"/>
      <c r="I710" s="6" t="n"/>
      <c r="J710" s="6" t="n"/>
      <c r="K710" s="6" t="n"/>
      <c r="L710" s="6" t="n"/>
      <c r="M710" s="6" t="n"/>
      <c r="N710" s="6" t="n"/>
      <c r="O710" s="6" t="n"/>
      <c r="P710" s="6" t="n"/>
    </row>
    <row r="711" ht="15.75" customHeight="1" s="1411">
      <c r="A711" s="6" t="n"/>
      <c r="B711" s="6" t="n"/>
      <c r="C711" s="6" t="n"/>
      <c r="D711" s="6" t="n"/>
      <c r="E711" s="6" t="n"/>
      <c r="F711" s="6" t="n"/>
      <c r="G711" s="6" t="n"/>
      <c r="H711" s="6" t="n"/>
      <c r="I711" s="6" t="n"/>
      <c r="J711" s="6" t="n"/>
      <c r="K711" s="6" t="n"/>
      <c r="L711" s="6" t="n"/>
      <c r="M711" s="6" t="n"/>
      <c r="N711" s="6" t="n"/>
      <c r="O711" s="6" t="n"/>
      <c r="P711" s="6" t="n"/>
    </row>
    <row r="712" ht="15.75" customHeight="1" s="1411">
      <c r="A712" s="6" t="n"/>
      <c r="B712" s="6" t="n"/>
      <c r="C712" s="6" t="n"/>
      <c r="D712" s="6" t="n"/>
      <c r="E712" s="6" t="n"/>
      <c r="F712" s="6" t="n"/>
      <c r="G712" s="6" t="n"/>
      <c r="H712" s="6" t="n"/>
      <c r="I712" s="6" t="n"/>
      <c r="J712" s="6" t="n"/>
      <c r="K712" s="6" t="n"/>
      <c r="L712" s="6" t="n"/>
      <c r="M712" s="6" t="n"/>
      <c r="N712" s="6" t="n"/>
      <c r="O712" s="6" t="n"/>
      <c r="P712" s="6" t="n"/>
    </row>
    <row r="713" ht="15.75" customHeight="1" s="1411">
      <c r="A713" s="6" t="n"/>
      <c r="B713" s="6" t="n"/>
      <c r="C713" s="6" t="n"/>
      <c r="D713" s="6" t="n"/>
      <c r="E713" s="6" t="n"/>
      <c r="F713" s="6" t="n"/>
      <c r="G713" s="6" t="n"/>
      <c r="H713" s="6" t="n"/>
      <c r="I713" s="6" t="n"/>
      <c r="J713" s="6" t="n"/>
      <c r="K713" s="6" t="n"/>
      <c r="L713" s="6" t="n"/>
      <c r="M713" s="6" t="n"/>
      <c r="N713" s="6" t="n"/>
      <c r="O713" s="6" t="n"/>
      <c r="P713" s="6" t="n"/>
    </row>
    <row r="714" ht="15.75" customHeight="1" s="1411">
      <c r="A714" s="6" t="n"/>
      <c r="B714" s="6" t="n"/>
      <c r="C714" s="6" t="n"/>
      <c r="D714" s="6" t="n"/>
      <c r="E714" s="6" t="n"/>
      <c r="F714" s="6" t="n"/>
      <c r="G714" s="6" t="n"/>
      <c r="H714" s="6" t="n"/>
      <c r="I714" s="6" t="n"/>
      <c r="J714" s="6" t="n"/>
      <c r="K714" s="6" t="n"/>
      <c r="L714" s="6" t="n"/>
      <c r="M714" s="6" t="n"/>
      <c r="N714" s="6" t="n"/>
      <c r="O714" s="6" t="n"/>
      <c r="P714" s="6" t="n"/>
    </row>
    <row r="715" ht="15.75" customHeight="1" s="1411">
      <c r="A715" s="6" t="n"/>
      <c r="B715" s="6" t="n"/>
      <c r="C715" s="6" t="n"/>
      <c r="D715" s="6" t="n"/>
      <c r="E715" s="6" t="n"/>
      <c r="F715" s="6" t="n"/>
      <c r="G715" s="6" t="n"/>
      <c r="H715" s="6" t="n"/>
      <c r="I715" s="6" t="n"/>
      <c r="J715" s="6" t="n"/>
      <c r="K715" s="6" t="n"/>
      <c r="L715" s="6" t="n"/>
      <c r="M715" s="6" t="n"/>
      <c r="N715" s="6" t="n"/>
      <c r="O715" s="6" t="n"/>
      <c r="P715" s="6" t="n"/>
    </row>
    <row r="716" ht="15.75" customHeight="1" s="1411">
      <c r="A716" s="6" t="n"/>
      <c r="B716" s="6" t="n"/>
      <c r="C716" s="6" t="n"/>
      <c r="D716" s="6" t="n"/>
      <c r="E716" s="6" t="n"/>
      <c r="F716" s="6" t="n"/>
      <c r="G716" s="6" t="n"/>
      <c r="H716" s="6" t="n"/>
      <c r="I716" s="6" t="n"/>
      <c r="J716" s="6" t="n"/>
      <c r="K716" s="6" t="n"/>
      <c r="L716" s="6" t="n"/>
      <c r="M716" s="6" t="n"/>
      <c r="N716" s="6" t="n"/>
      <c r="O716" s="6" t="n"/>
      <c r="P716" s="6" t="n"/>
    </row>
    <row r="717" ht="15.75" customHeight="1" s="1411">
      <c r="A717" s="6" t="n"/>
      <c r="B717" s="6" t="n"/>
      <c r="C717" s="6" t="n"/>
      <c r="D717" s="6" t="n"/>
      <c r="E717" s="6" t="n"/>
      <c r="F717" s="6" t="n"/>
      <c r="G717" s="6" t="n"/>
      <c r="H717" s="6" t="n"/>
      <c r="I717" s="6" t="n"/>
      <c r="J717" s="6" t="n"/>
      <c r="K717" s="6" t="n"/>
      <c r="L717" s="6" t="n"/>
      <c r="M717" s="6" t="n"/>
      <c r="N717" s="6" t="n"/>
      <c r="O717" s="6" t="n"/>
      <c r="P717" s="6" t="n"/>
    </row>
    <row r="718" ht="15.75" customHeight="1" s="1411">
      <c r="A718" s="6" t="n"/>
      <c r="B718" s="6" t="n"/>
      <c r="C718" s="6" t="n"/>
      <c r="D718" s="6" t="n"/>
      <c r="E718" s="6" t="n"/>
      <c r="F718" s="6" t="n"/>
      <c r="G718" s="6" t="n"/>
      <c r="H718" s="6" t="n"/>
      <c r="I718" s="6" t="n"/>
      <c r="J718" s="6" t="n"/>
      <c r="K718" s="6" t="n"/>
      <c r="L718" s="6" t="n"/>
      <c r="M718" s="6" t="n"/>
      <c r="N718" s="6" t="n"/>
      <c r="O718" s="6" t="n"/>
      <c r="P718" s="6" t="n"/>
    </row>
    <row r="719" ht="15.75" customHeight="1" s="1411">
      <c r="A719" s="6" t="n"/>
      <c r="B719" s="6" t="n"/>
      <c r="C719" s="6" t="n"/>
      <c r="D719" s="6" t="n"/>
      <c r="E719" s="6" t="n"/>
      <c r="F719" s="6" t="n"/>
      <c r="G719" s="6" t="n"/>
      <c r="H719" s="6" t="n"/>
      <c r="I719" s="6" t="n"/>
      <c r="J719" s="6" t="n"/>
      <c r="K719" s="6" t="n"/>
      <c r="L719" s="6" t="n"/>
      <c r="M719" s="6" t="n"/>
      <c r="N719" s="6" t="n"/>
      <c r="O719" s="6" t="n"/>
      <c r="P719" s="6" t="n"/>
    </row>
    <row r="720" ht="15.75" customHeight="1" s="1411">
      <c r="A720" s="6" t="n"/>
      <c r="B720" s="6" t="n"/>
      <c r="C720" s="6" t="n"/>
      <c r="D720" s="6" t="n"/>
      <c r="E720" s="6" t="n"/>
      <c r="F720" s="6" t="n"/>
      <c r="G720" s="6" t="n"/>
      <c r="H720" s="6" t="n"/>
      <c r="I720" s="6" t="n"/>
      <c r="J720" s="6" t="n"/>
      <c r="K720" s="6" t="n"/>
      <c r="L720" s="6" t="n"/>
      <c r="M720" s="6" t="n"/>
      <c r="N720" s="6" t="n"/>
      <c r="O720" s="6" t="n"/>
      <c r="P720" s="6" t="n"/>
    </row>
    <row r="721" ht="15.75" customHeight="1" s="1411">
      <c r="A721" s="6" t="n"/>
      <c r="B721" s="6" t="n"/>
      <c r="C721" s="6" t="n"/>
      <c r="D721" s="6" t="n"/>
      <c r="E721" s="6" t="n"/>
      <c r="F721" s="6" t="n"/>
      <c r="G721" s="6" t="n"/>
      <c r="H721" s="6" t="n"/>
      <c r="I721" s="6" t="n"/>
      <c r="J721" s="6" t="n"/>
      <c r="K721" s="6" t="n"/>
      <c r="L721" s="6" t="n"/>
      <c r="M721" s="6" t="n"/>
      <c r="N721" s="6" t="n"/>
      <c r="O721" s="6" t="n"/>
      <c r="P721" s="6" t="n"/>
    </row>
    <row r="722" ht="15.75" customHeight="1" s="1411">
      <c r="A722" s="6" t="n"/>
      <c r="B722" s="6" t="n"/>
      <c r="C722" s="6" t="n"/>
      <c r="D722" s="6" t="n"/>
      <c r="E722" s="6" t="n"/>
      <c r="F722" s="6" t="n"/>
      <c r="G722" s="6" t="n"/>
      <c r="H722" s="6" t="n"/>
      <c r="I722" s="6" t="n"/>
      <c r="J722" s="6" t="n"/>
      <c r="K722" s="6" t="n"/>
      <c r="L722" s="6" t="n"/>
      <c r="M722" s="6" t="n"/>
      <c r="N722" s="6" t="n"/>
      <c r="O722" s="6" t="n"/>
      <c r="P722" s="6" t="n"/>
    </row>
    <row r="723" ht="15.75" customHeight="1" s="1411">
      <c r="A723" s="6" t="n"/>
      <c r="B723" s="6" t="n"/>
      <c r="C723" s="6" t="n"/>
      <c r="D723" s="6" t="n"/>
      <c r="E723" s="6" t="n"/>
      <c r="F723" s="6" t="n"/>
      <c r="G723" s="6" t="n"/>
      <c r="H723" s="6" t="n"/>
      <c r="I723" s="6" t="n"/>
      <c r="J723" s="6" t="n"/>
      <c r="K723" s="6" t="n"/>
      <c r="L723" s="6" t="n"/>
      <c r="M723" s="6" t="n"/>
      <c r="N723" s="6" t="n"/>
      <c r="O723" s="6" t="n"/>
      <c r="P723" s="6" t="n"/>
    </row>
    <row r="724" ht="15.75" customHeight="1" s="1411">
      <c r="A724" s="6" t="n"/>
      <c r="B724" s="6" t="n"/>
      <c r="C724" s="6" t="n"/>
      <c r="D724" s="6" t="n"/>
      <c r="E724" s="6" t="n"/>
      <c r="F724" s="6" t="n"/>
      <c r="G724" s="6" t="n"/>
      <c r="H724" s="6" t="n"/>
      <c r="I724" s="6" t="n"/>
      <c r="J724" s="6" t="n"/>
      <c r="K724" s="6" t="n"/>
      <c r="L724" s="6" t="n"/>
      <c r="M724" s="6" t="n"/>
      <c r="N724" s="6" t="n"/>
      <c r="O724" s="6" t="n"/>
      <c r="P724" s="6" t="n"/>
    </row>
    <row r="725" ht="15.75" customHeight="1" s="1411">
      <c r="A725" s="6" t="n"/>
      <c r="B725" s="6" t="n"/>
      <c r="C725" s="6" t="n"/>
      <c r="D725" s="6" t="n"/>
      <c r="E725" s="6" t="n"/>
      <c r="F725" s="6" t="n"/>
      <c r="G725" s="6" t="n"/>
      <c r="H725" s="6" t="n"/>
      <c r="I725" s="6" t="n"/>
      <c r="J725" s="6" t="n"/>
      <c r="K725" s="6" t="n"/>
      <c r="L725" s="6" t="n"/>
      <c r="M725" s="6" t="n"/>
      <c r="N725" s="6" t="n"/>
      <c r="O725" s="6" t="n"/>
      <c r="P725" s="6" t="n"/>
    </row>
    <row r="726" ht="15.75" customHeight="1" s="1411">
      <c r="A726" s="6" t="n"/>
      <c r="B726" s="6" t="n"/>
      <c r="C726" s="6" t="n"/>
      <c r="D726" s="6" t="n"/>
      <c r="E726" s="6" t="n"/>
      <c r="F726" s="6" t="n"/>
      <c r="G726" s="6" t="n"/>
      <c r="H726" s="6" t="n"/>
      <c r="I726" s="6" t="n"/>
      <c r="J726" s="6" t="n"/>
      <c r="K726" s="6" t="n"/>
      <c r="L726" s="6" t="n"/>
      <c r="M726" s="6" t="n"/>
      <c r="N726" s="6" t="n"/>
      <c r="O726" s="6" t="n"/>
      <c r="P726" s="6" t="n"/>
    </row>
    <row r="727" ht="15.75" customHeight="1" s="1411">
      <c r="A727" s="6" t="n"/>
      <c r="B727" s="6" t="n"/>
      <c r="C727" s="6" t="n"/>
      <c r="D727" s="6" t="n"/>
      <c r="E727" s="6" t="n"/>
      <c r="F727" s="6" t="n"/>
      <c r="G727" s="6" t="n"/>
      <c r="H727" s="6" t="n"/>
      <c r="I727" s="6" t="n"/>
      <c r="J727" s="6" t="n"/>
      <c r="K727" s="6" t="n"/>
      <c r="L727" s="6" t="n"/>
      <c r="M727" s="6" t="n"/>
      <c r="N727" s="6" t="n"/>
      <c r="O727" s="6" t="n"/>
      <c r="P727" s="6" t="n"/>
    </row>
    <row r="728" ht="15.75" customHeight="1" s="1411">
      <c r="A728" s="6" t="n"/>
      <c r="B728" s="6" t="n"/>
      <c r="C728" s="6" t="n"/>
      <c r="D728" s="6" t="n"/>
      <c r="E728" s="6" t="n"/>
      <c r="F728" s="6" t="n"/>
      <c r="G728" s="6" t="n"/>
      <c r="H728" s="6" t="n"/>
      <c r="I728" s="6" t="n"/>
      <c r="J728" s="6" t="n"/>
      <c r="K728" s="6" t="n"/>
      <c r="L728" s="6" t="n"/>
      <c r="M728" s="6" t="n"/>
      <c r="N728" s="6" t="n"/>
      <c r="O728" s="6" t="n"/>
      <c r="P728" s="6" t="n"/>
    </row>
    <row r="729" ht="15.75" customHeight="1" s="1411">
      <c r="A729" s="6" t="n"/>
      <c r="B729" s="6" t="n"/>
      <c r="C729" s="6" t="n"/>
      <c r="D729" s="6" t="n"/>
      <c r="E729" s="6" t="n"/>
      <c r="F729" s="6" t="n"/>
      <c r="G729" s="6" t="n"/>
      <c r="H729" s="6" t="n"/>
      <c r="I729" s="6" t="n"/>
      <c r="J729" s="6" t="n"/>
      <c r="K729" s="6" t="n"/>
      <c r="L729" s="6" t="n"/>
      <c r="M729" s="6" t="n"/>
      <c r="N729" s="6" t="n"/>
      <c r="O729" s="6" t="n"/>
      <c r="P729" s="6" t="n"/>
    </row>
    <row r="730" ht="15.75" customHeight="1" s="1411">
      <c r="A730" s="6" t="n"/>
      <c r="B730" s="6" t="n"/>
      <c r="C730" s="6" t="n"/>
      <c r="D730" s="6" t="n"/>
      <c r="E730" s="6" t="n"/>
      <c r="F730" s="6" t="n"/>
      <c r="G730" s="6" t="n"/>
      <c r="H730" s="6" t="n"/>
      <c r="I730" s="6" t="n"/>
      <c r="J730" s="6" t="n"/>
      <c r="K730" s="6" t="n"/>
      <c r="L730" s="6" t="n"/>
      <c r="M730" s="6" t="n"/>
      <c r="N730" s="6" t="n"/>
      <c r="O730" s="6" t="n"/>
      <c r="P730" s="6" t="n"/>
    </row>
    <row r="731" ht="15.75" customHeight="1" s="1411">
      <c r="A731" s="6" t="n"/>
      <c r="B731" s="6" t="n"/>
      <c r="C731" s="6" t="n"/>
      <c r="D731" s="6" t="n"/>
      <c r="E731" s="6" t="n"/>
      <c r="F731" s="6" t="n"/>
      <c r="G731" s="6" t="n"/>
      <c r="H731" s="6" t="n"/>
      <c r="I731" s="6" t="n"/>
      <c r="J731" s="6" t="n"/>
      <c r="K731" s="6" t="n"/>
      <c r="L731" s="6" t="n"/>
      <c r="M731" s="6" t="n"/>
      <c r="N731" s="6" t="n"/>
      <c r="O731" s="6" t="n"/>
      <c r="P731" s="6" t="n"/>
    </row>
    <row r="732" ht="15.75" customHeight="1" s="1411">
      <c r="A732" s="6" t="n"/>
      <c r="B732" s="6" t="n"/>
      <c r="C732" s="6" t="n"/>
      <c r="D732" s="6" t="n"/>
      <c r="E732" s="6" t="n"/>
      <c r="F732" s="6" t="n"/>
      <c r="G732" s="6" t="n"/>
      <c r="H732" s="6" t="n"/>
      <c r="I732" s="6" t="n"/>
      <c r="J732" s="6" t="n"/>
      <c r="K732" s="6" t="n"/>
      <c r="L732" s="6" t="n"/>
      <c r="M732" s="6" t="n"/>
      <c r="N732" s="6" t="n"/>
      <c r="O732" s="6" t="n"/>
      <c r="P732" s="6" t="n"/>
    </row>
    <row r="733" ht="15.75" customHeight="1" s="1411">
      <c r="A733" s="6" t="n"/>
      <c r="B733" s="6" t="n"/>
      <c r="C733" s="6" t="n"/>
      <c r="D733" s="6" t="n"/>
      <c r="E733" s="6" t="n"/>
      <c r="F733" s="6" t="n"/>
      <c r="G733" s="6" t="n"/>
      <c r="H733" s="6" t="n"/>
      <c r="I733" s="6" t="n"/>
      <c r="J733" s="6" t="n"/>
      <c r="K733" s="6" t="n"/>
      <c r="L733" s="6" t="n"/>
      <c r="M733" s="6" t="n"/>
      <c r="N733" s="6" t="n"/>
      <c r="O733" s="6" t="n"/>
      <c r="P733" s="6" t="n"/>
    </row>
    <row r="734" ht="15.75" customHeight="1" s="1411">
      <c r="A734" s="6" t="n"/>
      <c r="B734" s="6" t="n"/>
      <c r="C734" s="6" t="n"/>
      <c r="D734" s="6" t="n"/>
      <c r="E734" s="6" t="n"/>
      <c r="F734" s="6" t="n"/>
      <c r="G734" s="6" t="n"/>
      <c r="H734" s="6" t="n"/>
      <c r="I734" s="6" t="n"/>
      <c r="J734" s="6" t="n"/>
      <c r="K734" s="6" t="n"/>
      <c r="L734" s="6" t="n"/>
      <c r="M734" s="6" t="n"/>
      <c r="N734" s="6" t="n"/>
      <c r="O734" s="6" t="n"/>
      <c r="P734" s="6" t="n"/>
    </row>
    <row r="735" ht="15.75" customHeight="1" s="1411">
      <c r="A735" s="6" t="n"/>
      <c r="B735" s="6" t="n"/>
      <c r="C735" s="6" t="n"/>
      <c r="D735" s="6" t="n"/>
      <c r="E735" s="6" t="n"/>
      <c r="F735" s="6" t="n"/>
      <c r="G735" s="6" t="n"/>
      <c r="H735" s="6" t="n"/>
      <c r="I735" s="6" t="n"/>
      <c r="J735" s="6" t="n"/>
      <c r="K735" s="6" t="n"/>
      <c r="L735" s="6" t="n"/>
      <c r="M735" s="6" t="n"/>
      <c r="N735" s="6" t="n"/>
      <c r="O735" s="6" t="n"/>
      <c r="P735" s="6" t="n"/>
    </row>
    <row r="736" ht="15.75" customHeight="1" s="1411">
      <c r="A736" s="6" t="n"/>
      <c r="B736" s="6" t="n"/>
      <c r="C736" s="6" t="n"/>
      <c r="D736" s="6" t="n"/>
      <c r="E736" s="6" t="n"/>
      <c r="F736" s="6" t="n"/>
      <c r="G736" s="6" t="n"/>
      <c r="H736" s="6" t="n"/>
      <c r="I736" s="6" t="n"/>
      <c r="J736" s="6" t="n"/>
      <c r="K736" s="6" t="n"/>
      <c r="L736" s="6" t="n"/>
      <c r="M736" s="6" t="n"/>
      <c r="N736" s="6" t="n"/>
      <c r="O736" s="6" t="n"/>
      <c r="P736" s="6" t="n"/>
    </row>
    <row r="737" ht="15.75" customHeight="1" s="1411">
      <c r="A737" s="6" t="n"/>
      <c r="B737" s="6" t="n"/>
      <c r="C737" s="6" t="n"/>
      <c r="D737" s="6" t="n"/>
      <c r="E737" s="6" t="n"/>
      <c r="F737" s="6" t="n"/>
      <c r="G737" s="6" t="n"/>
      <c r="H737" s="6" t="n"/>
      <c r="I737" s="6" t="n"/>
      <c r="J737" s="6" t="n"/>
      <c r="K737" s="6" t="n"/>
      <c r="L737" s="6" t="n"/>
      <c r="M737" s="6" t="n"/>
      <c r="N737" s="6" t="n"/>
      <c r="O737" s="6" t="n"/>
      <c r="P737" s="6" t="n"/>
    </row>
    <row r="738" ht="15.75" customHeight="1" s="1411">
      <c r="A738" s="6" t="n"/>
      <c r="B738" s="6" t="n"/>
      <c r="C738" s="6" t="n"/>
      <c r="D738" s="6" t="n"/>
      <c r="E738" s="6" t="n"/>
      <c r="F738" s="6" t="n"/>
      <c r="G738" s="6" t="n"/>
      <c r="H738" s="6" t="n"/>
      <c r="I738" s="6" t="n"/>
      <c r="J738" s="6" t="n"/>
      <c r="K738" s="6" t="n"/>
      <c r="L738" s="6" t="n"/>
      <c r="M738" s="6" t="n"/>
      <c r="N738" s="6" t="n"/>
      <c r="O738" s="6" t="n"/>
      <c r="P738" s="6" t="n"/>
    </row>
    <row r="739" ht="15.75" customHeight="1" s="1411">
      <c r="A739" s="6" t="n"/>
      <c r="B739" s="6" t="n"/>
      <c r="C739" s="6" t="n"/>
      <c r="D739" s="6" t="n"/>
      <c r="E739" s="6" t="n"/>
      <c r="F739" s="6" t="n"/>
      <c r="G739" s="6" t="n"/>
      <c r="H739" s="6" t="n"/>
      <c r="I739" s="6" t="n"/>
      <c r="J739" s="6" t="n"/>
      <c r="K739" s="6" t="n"/>
      <c r="L739" s="6" t="n"/>
      <c r="M739" s="6" t="n"/>
      <c r="N739" s="6" t="n"/>
      <c r="O739" s="6" t="n"/>
      <c r="P739" s="6" t="n"/>
    </row>
    <row r="740" ht="15.75" customHeight="1" s="1411">
      <c r="A740" s="6" t="n"/>
      <c r="B740" s="6" t="n"/>
      <c r="C740" s="6" t="n"/>
      <c r="D740" s="6" t="n"/>
      <c r="E740" s="6" t="n"/>
      <c r="F740" s="6" t="n"/>
      <c r="G740" s="6" t="n"/>
      <c r="H740" s="6" t="n"/>
      <c r="I740" s="6" t="n"/>
      <c r="J740" s="6" t="n"/>
      <c r="K740" s="6" t="n"/>
      <c r="L740" s="6" t="n"/>
      <c r="M740" s="6" t="n"/>
      <c r="N740" s="6" t="n"/>
      <c r="O740" s="6" t="n"/>
      <c r="P740" s="6" t="n"/>
    </row>
    <row r="741" ht="15.75" customHeight="1" s="1411">
      <c r="A741" s="6" t="n"/>
      <c r="B741" s="6" t="n"/>
      <c r="C741" s="6" t="n"/>
      <c r="D741" s="6" t="n"/>
      <c r="E741" s="6" t="n"/>
      <c r="F741" s="6" t="n"/>
      <c r="G741" s="6" t="n"/>
      <c r="H741" s="6" t="n"/>
      <c r="I741" s="6" t="n"/>
      <c r="J741" s="6" t="n"/>
      <c r="K741" s="6" t="n"/>
      <c r="L741" s="6" t="n"/>
      <c r="M741" s="6" t="n"/>
      <c r="N741" s="6" t="n"/>
      <c r="O741" s="6" t="n"/>
      <c r="P741" s="6" t="n"/>
    </row>
    <row r="742" ht="15.75" customHeight="1" s="1411">
      <c r="A742" s="6" t="n"/>
      <c r="B742" s="6" t="n"/>
      <c r="C742" s="6" t="n"/>
      <c r="D742" s="6" t="n"/>
      <c r="E742" s="6" t="n"/>
      <c r="F742" s="6" t="n"/>
      <c r="G742" s="6" t="n"/>
      <c r="H742" s="6" t="n"/>
      <c r="I742" s="6" t="n"/>
      <c r="J742" s="6" t="n"/>
      <c r="K742" s="6" t="n"/>
      <c r="L742" s="6" t="n"/>
      <c r="M742" s="6" t="n"/>
      <c r="N742" s="6" t="n"/>
      <c r="O742" s="6" t="n"/>
      <c r="P742" s="6" t="n"/>
    </row>
    <row r="743" ht="15.75" customHeight="1" s="1411">
      <c r="A743" s="6" t="n"/>
      <c r="B743" s="6" t="n"/>
      <c r="C743" s="6" t="n"/>
      <c r="D743" s="6" t="n"/>
      <c r="E743" s="6" t="n"/>
      <c r="F743" s="6" t="n"/>
      <c r="G743" s="6" t="n"/>
      <c r="H743" s="6" t="n"/>
      <c r="I743" s="6" t="n"/>
      <c r="J743" s="6" t="n"/>
      <c r="K743" s="6" t="n"/>
      <c r="L743" s="6" t="n"/>
      <c r="M743" s="6" t="n"/>
      <c r="N743" s="6" t="n"/>
      <c r="O743" s="6" t="n"/>
      <c r="P743" s="6" t="n"/>
    </row>
    <row r="744" ht="15.75" customHeight="1" s="1411">
      <c r="A744" s="6" t="n"/>
      <c r="B744" s="6" t="n"/>
      <c r="C744" s="6" t="n"/>
      <c r="D744" s="6" t="n"/>
      <c r="E744" s="6" t="n"/>
      <c r="F744" s="6" t="n"/>
      <c r="G744" s="6" t="n"/>
      <c r="H744" s="6" t="n"/>
      <c r="I744" s="6" t="n"/>
      <c r="J744" s="6" t="n"/>
      <c r="K744" s="6" t="n"/>
      <c r="L744" s="6" t="n"/>
      <c r="M744" s="6" t="n"/>
      <c r="N744" s="6" t="n"/>
      <c r="O744" s="6" t="n"/>
      <c r="P744" s="6" t="n"/>
    </row>
    <row r="745" ht="15.75" customHeight="1" s="1411">
      <c r="A745" s="6" t="n"/>
      <c r="B745" s="6" t="n"/>
      <c r="C745" s="6" t="n"/>
      <c r="D745" s="6" t="n"/>
      <c r="E745" s="6" t="n"/>
      <c r="F745" s="6" t="n"/>
      <c r="G745" s="6" t="n"/>
      <c r="H745" s="6" t="n"/>
      <c r="I745" s="6" t="n"/>
      <c r="J745" s="6" t="n"/>
      <c r="K745" s="6" t="n"/>
      <c r="L745" s="6" t="n"/>
      <c r="M745" s="6" t="n"/>
      <c r="N745" s="6" t="n"/>
      <c r="O745" s="6" t="n"/>
      <c r="P745" s="6" t="n"/>
    </row>
    <row r="746" ht="15.75" customHeight="1" s="1411">
      <c r="A746" s="6" t="n"/>
      <c r="B746" s="6" t="n"/>
      <c r="C746" s="6" t="n"/>
      <c r="D746" s="6" t="n"/>
      <c r="E746" s="6" t="n"/>
      <c r="F746" s="6" t="n"/>
      <c r="G746" s="6" t="n"/>
      <c r="H746" s="6" t="n"/>
      <c r="I746" s="6" t="n"/>
      <c r="J746" s="6" t="n"/>
      <c r="K746" s="6" t="n"/>
      <c r="L746" s="6" t="n"/>
      <c r="M746" s="6" t="n"/>
      <c r="N746" s="6" t="n"/>
      <c r="O746" s="6" t="n"/>
      <c r="P746" s="6" t="n"/>
    </row>
    <row r="747" ht="15.75" customHeight="1" s="1411">
      <c r="A747" s="6" t="n"/>
      <c r="B747" s="6" t="n"/>
      <c r="C747" s="6" t="n"/>
      <c r="D747" s="6" t="n"/>
      <c r="E747" s="6" t="n"/>
      <c r="F747" s="6" t="n"/>
      <c r="G747" s="6" t="n"/>
      <c r="H747" s="6" t="n"/>
      <c r="I747" s="6" t="n"/>
      <c r="J747" s="6" t="n"/>
      <c r="K747" s="6" t="n"/>
      <c r="L747" s="6" t="n"/>
      <c r="M747" s="6" t="n"/>
      <c r="N747" s="6" t="n"/>
      <c r="O747" s="6" t="n"/>
      <c r="P747" s="6" t="n"/>
    </row>
    <row r="748" ht="15.75" customHeight="1" s="1411">
      <c r="A748" s="6" t="n"/>
      <c r="B748" s="6" t="n"/>
      <c r="C748" s="6" t="n"/>
      <c r="D748" s="6" t="n"/>
      <c r="E748" s="6" t="n"/>
      <c r="F748" s="6" t="n"/>
      <c r="G748" s="6" t="n"/>
      <c r="H748" s="6" t="n"/>
      <c r="I748" s="6" t="n"/>
      <c r="J748" s="6" t="n"/>
      <c r="K748" s="6" t="n"/>
      <c r="L748" s="6" t="n"/>
      <c r="M748" s="6" t="n"/>
      <c r="N748" s="6" t="n"/>
      <c r="O748" s="6" t="n"/>
      <c r="P748" s="6" t="n"/>
    </row>
    <row r="749" ht="15.75" customHeight="1" s="1411">
      <c r="A749" s="6" t="n"/>
      <c r="B749" s="6" t="n"/>
      <c r="C749" s="6" t="n"/>
      <c r="D749" s="6" t="n"/>
      <c r="E749" s="6" t="n"/>
      <c r="F749" s="6" t="n"/>
      <c r="G749" s="6" t="n"/>
      <c r="H749" s="6" t="n"/>
      <c r="I749" s="6" t="n"/>
      <c r="J749" s="6" t="n"/>
      <c r="K749" s="6" t="n"/>
      <c r="L749" s="6" t="n"/>
      <c r="M749" s="6" t="n"/>
      <c r="N749" s="6" t="n"/>
      <c r="O749" s="6" t="n"/>
      <c r="P749" s="6" t="n"/>
    </row>
    <row r="750" ht="15.75" customHeight="1" s="1411">
      <c r="A750" s="6" t="n"/>
      <c r="B750" s="6" t="n"/>
      <c r="C750" s="6" t="n"/>
      <c r="D750" s="6" t="n"/>
      <c r="E750" s="6" t="n"/>
      <c r="F750" s="6" t="n"/>
      <c r="G750" s="6" t="n"/>
      <c r="H750" s="6" t="n"/>
      <c r="I750" s="6" t="n"/>
      <c r="J750" s="6" t="n"/>
      <c r="K750" s="6" t="n"/>
      <c r="L750" s="6" t="n"/>
      <c r="M750" s="6" t="n"/>
      <c r="N750" s="6" t="n"/>
      <c r="O750" s="6" t="n"/>
      <c r="P750" s="6" t="n"/>
    </row>
    <row r="751" ht="15.75" customHeight="1" s="1411">
      <c r="A751" s="6" t="n"/>
      <c r="B751" s="6" t="n"/>
      <c r="C751" s="6" t="n"/>
      <c r="D751" s="6" t="n"/>
      <c r="E751" s="6" t="n"/>
      <c r="F751" s="6" t="n"/>
      <c r="G751" s="6" t="n"/>
      <c r="H751" s="6" t="n"/>
      <c r="I751" s="6" t="n"/>
      <c r="J751" s="6" t="n"/>
      <c r="K751" s="6" t="n"/>
      <c r="L751" s="6" t="n"/>
      <c r="M751" s="6" t="n"/>
      <c r="N751" s="6" t="n"/>
      <c r="O751" s="6" t="n"/>
      <c r="P751" s="6" t="n"/>
    </row>
    <row r="752" ht="15.75" customHeight="1" s="1411">
      <c r="A752" s="6" t="n"/>
      <c r="B752" s="6" t="n"/>
      <c r="C752" s="6" t="n"/>
      <c r="D752" s="6" t="n"/>
      <c r="E752" s="6" t="n"/>
      <c r="F752" s="6" t="n"/>
      <c r="G752" s="6" t="n"/>
      <c r="H752" s="6" t="n"/>
      <c r="I752" s="6" t="n"/>
      <c r="J752" s="6" t="n"/>
      <c r="K752" s="6" t="n"/>
      <c r="L752" s="6" t="n"/>
      <c r="M752" s="6" t="n"/>
      <c r="N752" s="6" t="n"/>
      <c r="O752" s="6" t="n"/>
      <c r="P752" s="6" t="n"/>
    </row>
    <row r="753" ht="15.75" customHeight="1" s="1411">
      <c r="A753" s="6" t="n"/>
      <c r="B753" s="6" t="n"/>
      <c r="C753" s="6" t="n"/>
      <c r="D753" s="6" t="n"/>
      <c r="E753" s="6" t="n"/>
      <c r="F753" s="6" t="n"/>
      <c r="G753" s="6" t="n"/>
      <c r="H753" s="6" t="n"/>
      <c r="I753" s="6" t="n"/>
      <c r="J753" s="6" t="n"/>
      <c r="K753" s="6" t="n"/>
      <c r="L753" s="6" t="n"/>
      <c r="M753" s="6" t="n"/>
      <c r="N753" s="6" t="n"/>
      <c r="O753" s="6" t="n"/>
      <c r="P753" s="6" t="n"/>
    </row>
    <row r="754" ht="15.75" customHeight="1" s="1411">
      <c r="A754" s="6" t="n"/>
      <c r="B754" s="6" t="n"/>
      <c r="C754" s="6" t="n"/>
      <c r="D754" s="6" t="n"/>
      <c r="E754" s="6" t="n"/>
      <c r="F754" s="6" t="n"/>
      <c r="G754" s="6" t="n"/>
      <c r="H754" s="6" t="n"/>
      <c r="I754" s="6" t="n"/>
      <c r="J754" s="6" t="n"/>
      <c r="K754" s="6" t="n"/>
      <c r="L754" s="6" t="n"/>
      <c r="M754" s="6" t="n"/>
      <c r="N754" s="6" t="n"/>
      <c r="O754" s="6" t="n"/>
      <c r="P754" s="6" t="n"/>
    </row>
    <row r="755" ht="15.75" customHeight="1" s="1411">
      <c r="A755" s="6" t="n"/>
      <c r="B755" s="6" t="n"/>
      <c r="C755" s="6" t="n"/>
      <c r="D755" s="6" t="n"/>
      <c r="E755" s="6" t="n"/>
      <c r="F755" s="6" t="n"/>
      <c r="G755" s="6" t="n"/>
      <c r="H755" s="6" t="n"/>
      <c r="I755" s="6" t="n"/>
      <c r="J755" s="6" t="n"/>
      <c r="K755" s="6" t="n"/>
      <c r="L755" s="6" t="n"/>
      <c r="M755" s="6" t="n"/>
      <c r="N755" s="6" t="n"/>
      <c r="O755" s="6" t="n"/>
      <c r="P755" s="6" t="n"/>
    </row>
    <row r="756" ht="15.75" customHeight="1" s="1411">
      <c r="A756" s="6" t="n"/>
      <c r="B756" s="6" t="n"/>
      <c r="C756" s="6" t="n"/>
      <c r="D756" s="6" t="n"/>
      <c r="E756" s="6" t="n"/>
      <c r="F756" s="6" t="n"/>
      <c r="G756" s="6" t="n"/>
      <c r="H756" s="6" t="n"/>
      <c r="I756" s="6" t="n"/>
      <c r="J756" s="6" t="n"/>
      <c r="K756" s="6" t="n"/>
      <c r="L756" s="6" t="n"/>
      <c r="M756" s="6" t="n"/>
      <c r="N756" s="6" t="n"/>
      <c r="O756" s="6" t="n"/>
      <c r="P756" s="6" t="n"/>
    </row>
    <row r="757" ht="15.75" customHeight="1" s="1411">
      <c r="A757" s="6" t="n"/>
      <c r="B757" s="6" t="n"/>
      <c r="C757" s="6" t="n"/>
      <c r="D757" s="6" t="n"/>
      <c r="E757" s="6" t="n"/>
      <c r="F757" s="6" t="n"/>
      <c r="G757" s="6" t="n"/>
      <c r="H757" s="6" t="n"/>
      <c r="I757" s="6" t="n"/>
      <c r="J757" s="6" t="n"/>
      <c r="K757" s="6" t="n"/>
      <c r="L757" s="6" t="n"/>
      <c r="M757" s="6" t="n"/>
      <c r="N757" s="6" t="n"/>
      <c r="O757" s="6" t="n"/>
      <c r="P757" s="6" t="n"/>
    </row>
    <row r="758" ht="15.75" customHeight="1" s="1411">
      <c r="A758" s="6" t="n"/>
      <c r="B758" s="6" t="n"/>
      <c r="C758" s="6" t="n"/>
      <c r="D758" s="6" t="n"/>
      <c r="E758" s="6" t="n"/>
      <c r="F758" s="6" t="n"/>
      <c r="G758" s="6" t="n"/>
      <c r="H758" s="6" t="n"/>
      <c r="I758" s="6" t="n"/>
      <c r="J758" s="6" t="n"/>
      <c r="K758" s="6" t="n"/>
      <c r="L758" s="6" t="n"/>
      <c r="M758" s="6" t="n"/>
      <c r="N758" s="6" t="n"/>
      <c r="O758" s="6" t="n"/>
      <c r="P758" s="6" t="n"/>
    </row>
    <row r="759" ht="15.75" customHeight="1" s="1411">
      <c r="A759" s="6" t="n"/>
      <c r="B759" s="6" t="n"/>
      <c r="C759" s="6" t="n"/>
      <c r="D759" s="6" t="n"/>
      <c r="E759" s="6" t="n"/>
      <c r="F759" s="6" t="n"/>
      <c r="G759" s="6" t="n"/>
      <c r="H759" s="6" t="n"/>
      <c r="I759" s="6" t="n"/>
      <c r="J759" s="6" t="n"/>
      <c r="K759" s="6" t="n"/>
      <c r="L759" s="6" t="n"/>
      <c r="M759" s="6" t="n"/>
      <c r="N759" s="6" t="n"/>
      <c r="O759" s="6" t="n"/>
      <c r="P759" s="6" t="n"/>
    </row>
    <row r="760" ht="15.75" customHeight="1" s="1411">
      <c r="A760" s="6" t="n"/>
      <c r="B760" s="6" t="n"/>
      <c r="C760" s="6" t="n"/>
      <c r="D760" s="6" t="n"/>
      <c r="E760" s="6" t="n"/>
      <c r="F760" s="6" t="n"/>
      <c r="G760" s="6" t="n"/>
      <c r="H760" s="6" t="n"/>
      <c r="I760" s="6" t="n"/>
      <c r="J760" s="6" t="n"/>
      <c r="K760" s="6" t="n"/>
      <c r="L760" s="6" t="n"/>
      <c r="M760" s="6" t="n"/>
      <c r="N760" s="6" t="n"/>
      <c r="O760" s="6" t="n"/>
      <c r="P760" s="6" t="n"/>
    </row>
    <row r="761" ht="15.75" customHeight="1" s="1411">
      <c r="A761" s="6" t="n"/>
      <c r="B761" s="6" t="n"/>
      <c r="C761" s="6" t="n"/>
      <c r="D761" s="6" t="n"/>
      <c r="E761" s="6" t="n"/>
      <c r="F761" s="6" t="n"/>
      <c r="G761" s="6" t="n"/>
      <c r="H761" s="6" t="n"/>
      <c r="I761" s="6" t="n"/>
      <c r="J761" s="6" t="n"/>
      <c r="K761" s="6" t="n"/>
      <c r="L761" s="6" t="n"/>
      <c r="M761" s="6" t="n"/>
      <c r="N761" s="6" t="n"/>
      <c r="O761" s="6" t="n"/>
      <c r="P761" s="6" t="n"/>
    </row>
    <row r="762" ht="15.75" customHeight="1" s="1411">
      <c r="A762" s="6" t="n"/>
      <c r="B762" s="6" t="n"/>
      <c r="C762" s="6" t="n"/>
      <c r="D762" s="6" t="n"/>
      <c r="E762" s="6" t="n"/>
      <c r="F762" s="6" t="n"/>
      <c r="G762" s="6" t="n"/>
      <c r="H762" s="6" t="n"/>
      <c r="I762" s="6" t="n"/>
      <c r="J762" s="6" t="n"/>
      <c r="K762" s="6" t="n"/>
      <c r="L762" s="6" t="n"/>
      <c r="M762" s="6" t="n"/>
      <c r="N762" s="6" t="n"/>
      <c r="O762" s="6" t="n"/>
      <c r="P762" s="6" t="n"/>
    </row>
    <row r="763" ht="15.75" customHeight="1" s="1411">
      <c r="A763" s="6" t="n"/>
      <c r="B763" s="6" t="n"/>
      <c r="C763" s="6" t="n"/>
      <c r="D763" s="6" t="n"/>
      <c r="E763" s="6" t="n"/>
      <c r="F763" s="6" t="n"/>
      <c r="G763" s="6" t="n"/>
      <c r="H763" s="6" t="n"/>
      <c r="I763" s="6" t="n"/>
      <c r="J763" s="6" t="n"/>
      <c r="K763" s="6" t="n"/>
      <c r="L763" s="6" t="n"/>
      <c r="M763" s="6" t="n"/>
      <c r="N763" s="6" t="n"/>
      <c r="O763" s="6" t="n"/>
      <c r="P763" s="6" t="n"/>
    </row>
    <row r="764" ht="15.75" customHeight="1" s="1411">
      <c r="A764" s="6" t="n"/>
      <c r="B764" s="6" t="n"/>
      <c r="C764" s="6" t="n"/>
      <c r="D764" s="6" t="n"/>
      <c r="E764" s="6" t="n"/>
      <c r="F764" s="6" t="n"/>
      <c r="G764" s="6" t="n"/>
      <c r="H764" s="6" t="n"/>
      <c r="I764" s="6" t="n"/>
      <c r="J764" s="6" t="n"/>
      <c r="K764" s="6" t="n"/>
      <c r="L764" s="6" t="n"/>
      <c r="M764" s="6" t="n"/>
      <c r="N764" s="6" t="n"/>
      <c r="O764" s="6" t="n"/>
      <c r="P764" s="6" t="n"/>
    </row>
    <row r="765" ht="15.75" customHeight="1" s="1411">
      <c r="A765" s="6" t="n"/>
      <c r="B765" s="6" t="n"/>
      <c r="C765" s="6" t="n"/>
      <c r="D765" s="6" t="n"/>
      <c r="E765" s="6" t="n"/>
      <c r="F765" s="6" t="n"/>
      <c r="G765" s="6" t="n"/>
      <c r="H765" s="6" t="n"/>
      <c r="I765" s="6" t="n"/>
      <c r="J765" s="6" t="n"/>
      <c r="K765" s="6" t="n"/>
      <c r="L765" s="6" t="n"/>
      <c r="M765" s="6" t="n"/>
      <c r="N765" s="6" t="n"/>
      <c r="O765" s="6" t="n"/>
      <c r="P765" s="6" t="n"/>
    </row>
    <row r="766" ht="15.75" customHeight="1" s="1411">
      <c r="A766" s="6" t="n"/>
      <c r="B766" s="6" t="n"/>
      <c r="C766" s="6" t="n"/>
      <c r="D766" s="6" t="n"/>
      <c r="E766" s="6" t="n"/>
      <c r="F766" s="6" t="n"/>
      <c r="G766" s="6" t="n"/>
      <c r="H766" s="6" t="n"/>
      <c r="I766" s="6" t="n"/>
      <c r="J766" s="6" t="n"/>
      <c r="K766" s="6" t="n"/>
      <c r="L766" s="6" t="n"/>
      <c r="M766" s="6" t="n"/>
      <c r="N766" s="6" t="n"/>
      <c r="O766" s="6" t="n"/>
      <c r="P766" s="6" t="n"/>
    </row>
    <row r="767" ht="15.75" customHeight="1" s="1411">
      <c r="A767" s="6" t="n"/>
      <c r="B767" s="6" t="n"/>
      <c r="C767" s="6" t="n"/>
      <c r="D767" s="6" t="n"/>
      <c r="E767" s="6" t="n"/>
      <c r="F767" s="6" t="n"/>
      <c r="G767" s="6" t="n"/>
      <c r="H767" s="6" t="n"/>
      <c r="I767" s="6" t="n"/>
      <c r="J767" s="6" t="n"/>
      <c r="K767" s="6" t="n"/>
      <c r="L767" s="6" t="n"/>
      <c r="M767" s="6" t="n"/>
      <c r="N767" s="6" t="n"/>
      <c r="O767" s="6" t="n"/>
      <c r="P767" s="6" t="n"/>
    </row>
    <row r="768" ht="15.75" customHeight="1" s="1411">
      <c r="A768" s="6" t="n"/>
      <c r="B768" s="6" t="n"/>
      <c r="C768" s="6" t="n"/>
      <c r="D768" s="6" t="n"/>
      <c r="E768" s="6" t="n"/>
      <c r="F768" s="6" t="n"/>
      <c r="G768" s="6" t="n"/>
      <c r="H768" s="6" t="n"/>
      <c r="I768" s="6" t="n"/>
      <c r="J768" s="6" t="n"/>
      <c r="K768" s="6" t="n"/>
      <c r="L768" s="6" t="n"/>
      <c r="M768" s="6" t="n"/>
      <c r="N768" s="6" t="n"/>
      <c r="O768" s="6" t="n"/>
      <c r="P768" s="6" t="n"/>
    </row>
    <row r="769" ht="15.75" customHeight="1" s="1411">
      <c r="A769" s="6" t="n"/>
      <c r="B769" s="6" t="n"/>
      <c r="C769" s="6" t="n"/>
      <c r="D769" s="6" t="n"/>
      <c r="E769" s="6" t="n"/>
      <c r="F769" s="6" t="n"/>
      <c r="G769" s="6" t="n"/>
      <c r="H769" s="6" t="n"/>
      <c r="I769" s="6" t="n"/>
      <c r="J769" s="6" t="n"/>
      <c r="K769" s="6" t="n"/>
      <c r="L769" s="6" t="n"/>
      <c r="M769" s="6" t="n"/>
      <c r="N769" s="6" t="n"/>
      <c r="O769" s="6" t="n"/>
      <c r="P769" s="6" t="n"/>
    </row>
    <row r="770" ht="15.75" customHeight="1" s="1411">
      <c r="A770" s="6" t="n"/>
      <c r="B770" s="6" t="n"/>
      <c r="C770" s="6" t="n"/>
      <c r="D770" s="6" t="n"/>
      <c r="E770" s="6" t="n"/>
      <c r="F770" s="6" t="n"/>
      <c r="G770" s="6" t="n"/>
      <c r="H770" s="6" t="n"/>
      <c r="I770" s="6" t="n"/>
      <c r="J770" s="6" t="n"/>
      <c r="K770" s="6" t="n"/>
      <c r="L770" s="6" t="n"/>
      <c r="M770" s="6" t="n"/>
      <c r="N770" s="6" t="n"/>
      <c r="O770" s="6" t="n"/>
      <c r="P770" s="6" t="n"/>
    </row>
    <row r="771" ht="15.75" customHeight="1" s="1411">
      <c r="A771" s="6" t="n"/>
      <c r="B771" s="6" t="n"/>
      <c r="C771" s="6" t="n"/>
      <c r="D771" s="6" t="n"/>
      <c r="E771" s="6" t="n"/>
      <c r="F771" s="6" t="n"/>
      <c r="G771" s="6" t="n"/>
      <c r="H771" s="6" t="n"/>
      <c r="I771" s="6" t="n"/>
      <c r="J771" s="6" t="n"/>
      <c r="K771" s="6" t="n"/>
      <c r="L771" s="6" t="n"/>
      <c r="M771" s="6" t="n"/>
      <c r="N771" s="6" t="n"/>
      <c r="O771" s="6" t="n"/>
      <c r="P771" s="6" t="n"/>
    </row>
    <row r="772" ht="15.75" customHeight="1" s="1411">
      <c r="A772" s="6" t="n"/>
      <c r="B772" s="6" t="n"/>
      <c r="C772" s="6" t="n"/>
      <c r="D772" s="6" t="n"/>
      <c r="E772" s="6" t="n"/>
      <c r="F772" s="6" t="n"/>
      <c r="G772" s="6" t="n"/>
      <c r="H772" s="6" t="n"/>
      <c r="I772" s="6" t="n"/>
      <c r="J772" s="6" t="n"/>
      <c r="K772" s="6" t="n"/>
      <c r="L772" s="6" t="n"/>
      <c r="M772" s="6" t="n"/>
      <c r="N772" s="6" t="n"/>
      <c r="O772" s="6" t="n"/>
      <c r="P772" s="6" t="n"/>
    </row>
    <row r="773" ht="15.75" customHeight="1" s="1411">
      <c r="A773" s="6" t="n"/>
      <c r="B773" s="6" t="n"/>
      <c r="C773" s="6" t="n"/>
      <c r="D773" s="6" t="n"/>
      <c r="E773" s="6" t="n"/>
      <c r="F773" s="6" t="n"/>
      <c r="G773" s="6" t="n"/>
      <c r="H773" s="6" t="n"/>
      <c r="I773" s="6" t="n"/>
      <c r="J773" s="6" t="n"/>
      <c r="K773" s="6" t="n"/>
      <c r="L773" s="6" t="n"/>
      <c r="M773" s="6" t="n"/>
      <c r="N773" s="6" t="n"/>
      <c r="O773" s="6" t="n"/>
      <c r="P773" s="6" t="n"/>
    </row>
    <row r="774" ht="15.75" customHeight="1" s="1411">
      <c r="A774" s="6" t="n"/>
      <c r="B774" s="6" t="n"/>
      <c r="C774" s="6" t="n"/>
      <c r="D774" s="6" t="n"/>
      <c r="E774" s="6" t="n"/>
      <c r="F774" s="6" t="n"/>
      <c r="G774" s="6" t="n"/>
      <c r="H774" s="6" t="n"/>
      <c r="I774" s="6" t="n"/>
      <c r="J774" s="6" t="n"/>
      <c r="K774" s="6" t="n"/>
      <c r="L774" s="6" t="n"/>
      <c r="M774" s="6" t="n"/>
      <c r="N774" s="6" t="n"/>
      <c r="O774" s="6" t="n"/>
      <c r="P774" s="6" t="n"/>
    </row>
    <row r="775" ht="15.75" customHeight="1" s="1411">
      <c r="A775" s="6" t="n"/>
      <c r="B775" s="6" t="n"/>
      <c r="C775" s="6" t="n"/>
      <c r="D775" s="6" t="n"/>
      <c r="E775" s="6" t="n"/>
      <c r="F775" s="6" t="n"/>
      <c r="G775" s="6" t="n"/>
      <c r="H775" s="6" t="n"/>
      <c r="I775" s="6" t="n"/>
      <c r="J775" s="6" t="n"/>
      <c r="K775" s="6" t="n"/>
      <c r="L775" s="6" t="n"/>
      <c r="M775" s="6" t="n"/>
      <c r="N775" s="6" t="n"/>
      <c r="O775" s="6" t="n"/>
      <c r="P775" s="6" t="n"/>
    </row>
    <row r="776" ht="15.75" customHeight="1" s="1411">
      <c r="A776" s="6" t="n"/>
      <c r="B776" s="6" t="n"/>
      <c r="C776" s="6" t="n"/>
      <c r="D776" s="6" t="n"/>
      <c r="E776" s="6" t="n"/>
      <c r="F776" s="6" t="n"/>
      <c r="G776" s="6" t="n"/>
      <c r="H776" s="6" t="n"/>
      <c r="I776" s="6" t="n"/>
      <c r="J776" s="6" t="n"/>
      <c r="K776" s="6" t="n"/>
      <c r="L776" s="6" t="n"/>
      <c r="M776" s="6" t="n"/>
      <c r="N776" s="6" t="n"/>
      <c r="O776" s="6" t="n"/>
      <c r="P776" s="6" t="n"/>
    </row>
    <row r="777" ht="15.75" customHeight="1" s="1411">
      <c r="A777" s="6" t="n"/>
      <c r="B777" s="6" t="n"/>
      <c r="C777" s="6" t="n"/>
      <c r="D777" s="6" t="n"/>
      <c r="E777" s="6" t="n"/>
      <c r="F777" s="6" t="n"/>
      <c r="G777" s="6" t="n"/>
      <c r="H777" s="6" t="n"/>
      <c r="I777" s="6" t="n"/>
      <c r="J777" s="6" t="n"/>
      <c r="K777" s="6" t="n"/>
      <c r="L777" s="6" t="n"/>
      <c r="M777" s="6" t="n"/>
      <c r="N777" s="6" t="n"/>
      <c r="O777" s="6" t="n"/>
      <c r="P777" s="6" t="n"/>
    </row>
    <row r="778" ht="15.75" customHeight="1" s="1411">
      <c r="A778" s="6" t="n"/>
      <c r="B778" s="6" t="n"/>
      <c r="C778" s="6" t="n"/>
      <c r="D778" s="6" t="n"/>
      <c r="E778" s="6" t="n"/>
      <c r="F778" s="6" t="n"/>
      <c r="G778" s="6" t="n"/>
      <c r="H778" s="6" t="n"/>
      <c r="I778" s="6" t="n"/>
      <c r="J778" s="6" t="n"/>
      <c r="K778" s="6" t="n"/>
      <c r="L778" s="6" t="n"/>
      <c r="M778" s="6" t="n"/>
      <c r="N778" s="6" t="n"/>
      <c r="O778" s="6" t="n"/>
      <c r="P778" s="6" t="n"/>
    </row>
    <row r="779" ht="15.75" customHeight="1" s="1411">
      <c r="A779" s="6" t="n"/>
      <c r="B779" s="6" t="n"/>
      <c r="C779" s="6" t="n"/>
      <c r="D779" s="6" t="n"/>
      <c r="E779" s="6" t="n"/>
      <c r="F779" s="6" t="n"/>
      <c r="G779" s="6" t="n"/>
      <c r="H779" s="6" t="n"/>
      <c r="I779" s="6" t="n"/>
      <c r="J779" s="6" t="n"/>
      <c r="K779" s="6" t="n"/>
      <c r="L779" s="6" t="n"/>
      <c r="M779" s="6" t="n"/>
      <c r="N779" s="6" t="n"/>
      <c r="O779" s="6" t="n"/>
      <c r="P779" s="6" t="n"/>
    </row>
    <row r="780" ht="15.75" customHeight="1" s="1411">
      <c r="A780" s="6" t="n"/>
      <c r="B780" s="6" t="n"/>
      <c r="C780" s="6" t="n"/>
      <c r="D780" s="6" t="n"/>
      <c r="E780" s="6" t="n"/>
      <c r="F780" s="6" t="n"/>
      <c r="G780" s="6" t="n"/>
      <c r="H780" s="6" t="n"/>
      <c r="I780" s="6" t="n"/>
      <c r="J780" s="6" t="n"/>
      <c r="K780" s="6" t="n"/>
      <c r="L780" s="6" t="n"/>
      <c r="M780" s="6" t="n"/>
      <c r="N780" s="6" t="n"/>
      <c r="O780" s="6" t="n"/>
      <c r="P780" s="6" t="n"/>
    </row>
    <row r="781" ht="15.75" customHeight="1" s="1411">
      <c r="A781" s="6" t="n"/>
      <c r="B781" s="6" t="n"/>
      <c r="C781" s="6" t="n"/>
      <c r="D781" s="6" t="n"/>
      <c r="E781" s="6" t="n"/>
      <c r="F781" s="6" t="n"/>
      <c r="G781" s="6" t="n"/>
      <c r="H781" s="6" t="n"/>
      <c r="I781" s="6" t="n"/>
      <c r="J781" s="6" t="n"/>
      <c r="K781" s="6" t="n"/>
      <c r="L781" s="6" t="n"/>
      <c r="M781" s="6" t="n"/>
      <c r="N781" s="6" t="n"/>
      <c r="O781" s="6" t="n"/>
      <c r="P781" s="6" t="n"/>
    </row>
    <row r="782" ht="15.75" customHeight="1" s="1411">
      <c r="A782" s="6" t="n"/>
      <c r="B782" s="6" t="n"/>
      <c r="C782" s="6" t="n"/>
      <c r="D782" s="6" t="n"/>
      <c r="E782" s="6" t="n"/>
      <c r="F782" s="6" t="n"/>
      <c r="G782" s="6" t="n"/>
      <c r="H782" s="6" t="n"/>
      <c r="I782" s="6" t="n"/>
      <c r="J782" s="6" t="n"/>
      <c r="K782" s="6" t="n"/>
      <c r="L782" s="6" t="n"/>
      <c r="M782" s="6" t="n"/>
      <c r="N782" s="6" t="n"/>
      <c r="O782" s="6" t="n"/>
      <c r="P782" s="6" t="n"/>
    </row>
    <row r="783" ht="15.75" customHeight="1" s="1411">
      <c r="A783" s="6" t="n"/>
      <c r="B783" s="6" t="n"/>
      <c r="C783" s="6" t="n"/>
      <c r="D783" s="6" t="n"/>
      <c r="E783" s="6" t="n"/>
      <c r="F783" s="6" t="n"/>
      <c r="G783" s="6" t="n"/>
      <c r="H783" s="6" t="n"/>
      <c r="I783" s="6" t="n"/>
      <c r="J783" s="6" t="n"/>
      <c r="K783" s="6" t="n"/>
      <c r="L783" s="6" t="n"/>
      <c r="M783" s="6" t="n"/>
      <c r="N783" s="6" t="n"/>
      <c r="O783" s="6" t="n"/>
      <c r="P783" s="6" t="n"/>
    </row>
    <row r="784" ht="15.75" customHeight="1" s="1411">
      <c r="A784" s="6" t="n"/>
      <c r="B784" s="6" t="n"/>
      <c r="C784" s="6" t="n"/>
      <c r="D784" s="6" t="n"/>
      <c r="E784" s="6" t="n"/>
      <c r="F784" s="6" t="n"/>
      <c r="G784" s="6" t="n"/>
      <c r="H784" s="6" t="n"/>
      <c r="I784" s="6" t="n"/>
      <c r="J784" s="6" t="n"/>
      <c r="K784" s="6" t="n"/>
      <c r="L784" s="6" t="n"/>
      <c r="M784" s="6" t="n"/>
      <c r="N784" s="6" t="n"/>
      <c r="O784" s="6" t="n"/>
      <c r="P784" s="6" t="n"/>
    </row>
    <row r="785" ht="15.75" customHeight="1" s="1411">
      <c r="A785" s="6" t="n"/>
      <c r="B785" s="6" t="n"/>
      <c r="C785" s="6" t="n"/>
      <c r="D785" s="6" t="n"/>
      <c r="E785" s="6" t="n"/>
      <c r="F785" s="6" t="n"/>
      <c r="G785" s="6" t="n"/>
      <c r="H785" s="6" t="n"/>
      <c r="I785" s="6" t="n"/>
      <c r="J785" s="6" t="n"/>
      <c r="K785" s="6" t="n"/>
      <c r="L785" s="6" t="n"/>
      <c r="M785" s="6" t="n"/>
      <c r="N785" s="6" t="n"/>
      <c r="O785" s="6" t="n"/>
      <c r="P785" s="6" t="n"/>
    </row>
    <row r="786" ht="15.75" customHeight="1" s="1411">
      <c r="A786" s="6" t="n"/>
      <c r="B786" s="6" t="n"/>
      <c r="C786" s="6" t="n"/>
      <c r="D786" s="6" t="n"/>
      <c r="E786" s="6" t="n"/>
      <c r="F786" s="6" t="n"/>
      <c r="G786" s="6" t="n"/>
      <c r="H786" s="6" t="n"/>
      <c r="I786" s="6" t="n"/>
      <c r="J786" s="6" t="n"/>
      <c r="K786" s="6" t="n"/>
      <c r="L786" s="6" t="n"/>
      <c r="M786" s="6" t="n"/>
      <c r="N786" s="6" t="n"/>
      <c r="O786" s="6" t="n"/>
      <c r="P786" s="6" t="n"/>
    </row>
    <row r="787" ht="15.75" customHeight="1" s="1411">
      <c r="A787" s="6" t="n"/>
      <c r="B787" s="6" t="n"/>
      <c r="C787" s="6" t="n"/>
      <c r="D787" s="6" t="n"/>
      <c r="E787" s="6" t="n"/>
      <c r="F787" s="6" t="n"/>
      <c r="G787" s="6" t="n"/>
      <c r="H787" s="6" t="n"/>
      <c r="I787" s="6" t="n"/>
      <c r="J787" s="6" t="n"/>
      <c r="K787" s="6" t="n"/>
      <c r="L787" s="6" t="n"/>
      <c r="M787" s="6" t="n"/>
      <c r="N787" s="6" t="n"/>
      <c r="O787" s="6" t="n"/>
      <c r="P787" s="6" t="n"/>
    </row>
    <row r="788" ht="15.75" customHeight="1" s="1411">
      <c r="A788" s="6" t="n"/>
      <c r="B788" s="6" t="n"/>
      <c r="C788" s="6" t="n"/>
      <c r="D788" s="6" t="n"/>
      <c r="E788" s="6" t="n"/>
      <c r="F788" s="6" t="n"/>
      <c r="G788" s="6" t="n"/>
      <c r="H788" s="6" t="n"/>
      <c r="I788" s="6" t="n"/>
      <c r="J788" s="6" t="n"/>
      <c r="K788" s="6" t="n"/>
      <c r="L788" s="6" t="n"/>
      <c r="M788" s="6" t="n"/>
      <c r="N788" s="6" t="n"/>
      <c r="O788" s="6" t="n"/>
      <c r="P788" s="6" t="n"/>
    </row>
    <row r="789" ht="15.75" customHeight="1" s="1411">
      <c r="A789" s="6" t="n"/>
      <c r="B789" s="6" t="n"/>
      <c r="C789" s="6" t="n"/>
      <c r="D789" s="6" t="n"/>
      <c r="E789" s="6" t="n"/>
      <c r="F789" s="6" t="n"/>
      <c r="G789" s="6" t="n"/>
      <c r="H789" s="6" t="n"/>
      <c r="I789" s="6" t="n"/>
      <c r="J789" s="6" t="n"/>
      <c r="K789" s="6" t="n"/>
      <c r="L789" s="6" t="n"/>
      <c r="M789" s="6" t="n"/>
      <c r="N789" s="6" t="n"/>
      <c r="O789" s="6" t="n"/>
      <c r="P789" s="6" t="n"/>
    </row>
    <row r="790" ht="15.75" customHeight="1" s="1411">
      <c r="A790" s="6" t="n"/>
      <c r="B790" s="6" t="n"/>
      <c r="C790" s="6" t="n"/>
      <c r="D790" s="6" t="n"/>
      <c r="E790" s="6" t="n"/>
      <c r="F790" s="6" t="n"/>
      <c r="G790" s="6" t="n"/>
      <c r="H790" s="6" t="n"/>
      <c r="I790" s="6" t="n"/>
      <c r="J790" s="6" t="n"/>
      <c r="K790" s="6" t="n"/>
      <c r="L790" s="6" t="n"/>
      <c r="M790" s="6" t="n"/>
      <c r="N790" s="6" t="n"/>
      <c r="O790" s="6" t="n"/>
      <c r="P790" s="6" t="n"/>
    </row>
    <row r="791" ht="15.75" customHeight="1" s="1411">
      <c r="A791" s="6" t="n"/>
      <c r="B791" s="6" t="n"/>
      <c r="C791" s="6" t="n"/>
      <c r="D791" s="6" t="n"/>
      <c r="E791" s="6" t="n"/>
      <c r="F791" s="6" t="n"/>
      <c r="G791" s="6" t="n"/>
      <c r="H791" s="6" t="n"/>
      <c r="I791" s="6" t="n"/>
      <c r="J791" s="6" t="n"/>
      <c r="K791" s="6" t="n"/>
      <c r="L791" s="6" t="n"/>
      <c r="M791" s="6" t="n"/>
      <c r="N791" s="6" t="n"/>
      <c r="O791" s="6" t="n"/>
      <c r="P791" s="6" t="n"/>
    </row>
    <row r="792" ht="15.75" customHeight="1" s="1411">
      <c r="A792" s="6" t="n"/>
      <c r="B792" s="6" t="n"/>
      <c r="C792" s="6" t="n"/>
      <c r="D792" s="6" t="n"/>
      <c r="E792" s="6" t="n"/>
      <c r="F792" s="6" t="n"/>
      <c r="G792" s="6" t="n"/>
      <c r="H792" s="6" t="n"/>
      <c r="I792" s="6" t="n"/>
      <c r="J792" s="6" t="n"/>
      <c r="K792" s="6" t="n"/>
      <c r="L792" s="6" t="n"/>
      <c r="M792" s="6" t="n"/>
      <c r="N792" s="6" t="n"/>
      <c r="O792" s="6" t="n"/>
      <c r="P792" s="6" t="n"/>
    </row>
    <row r="793" ht="15.75" customHeight="1" s="1411">
      <c r="A793" s="6" t="n"/>
      <c r="B793" s="6" t="n"/>
      <c r="C793" s="6" t="n"/>
      <c r="D793" s="6" t="n"/>
      <c r="E793" s="6" t="n"/>
      <c r="F793" s="6" t="n"/>
      <c r="G793" s="6" t="n"/>
      <c r="H793" s="6" t="n"/>
      <c r="I793" s="6" t="n"/>
      <c r="J793" s="6" t="n"/>
      <c r="K793" s="6" t="n"/>
      <c r="L793" s="6" t="n"/>
      <c r="M793" s="6" t="n"/>
      <c r="N793" s="6" t="n"/>
      <c r="O793" s="6" t="n"/>
      <c r="P793" s="6" t="n"/>
    </row>
    <row r="794" ht="15.75" customHeight="1" s="1411">
      <c r="A794" s="6" t="n"/>
      <c r="B794" s="6" t="n"/>
      <c r="C794" s="6" t="n"/>
      <c r="D794" s="6" t="n"/>
      <c r="E794" s="6" t="n"/>
      <c r="F794" s="6" t="n"/>
      <c r="G794" s="6" t="n"/>
      <c r="H794" s="6" t="n"/>
      <c r="I794" s="6" t="n"/>
      <c r="J794" s="6" t="n"/>
      <c r="K794" s="6" t="n"/>
      <c r="L794" s="6" t="n"/>
      <c r="M794" s="6" t="n"/>
      <c r="N794" s="6" t="n"/>
      <c r="O794" s="6" t="n"/>
      <c r="P794" s="6" t="n"/>
    </row>
    <row r="795" ht="15.75" customHeight="1" s="1411">
      <c r="A795" s="6" t="n"/>
      <c r="B795" s="6" t="n"/>
      <c r="C795" s="6" t="n"/>
      <c r="D795" s="6" t="n"/>
      <c r="E795" s="6" t="n"/>
      <c r="F795" s="6" t="n"/>
      <c r="G795" s="6" t="n"/>
      <c r="H795" s="6" t="n"/>
      <c r="I795" s="6" t="n"/>
      <c r="J795" s="6" t="n"/>
      <c r="K795" s="6" t="n"/>
      <c r="L795" s="6" t="n"/>
      <c r="M795" s="6" t="n"/>
      <c r="N795" s="6" t="n"/>
      <c r="O795" s="6" t="n"/>
      <c r="P795" s="6" t="n"/>
    </row>
    <row r="796" ht="15.75" customHeight="1" s="1411">
      <c r="A796" s="6" t="n"/>
      <c r="B796" s="6" t="n"/>
      <c r="C796" s="6" t="n"/>
      <c r="D796" s="6" t="n"/>
      <c r="E796" s="6" t="n"/>
      <c r="F796" s="6" t="n"/>
      <c r="G796" s="6" t="n"/>
      <c r="H796" s="6" t="n"/>
      <c r="I796" s="6" t="n"/>
      <c r="J796" s="6" t="n"/>
      <c r="K796" s="6" t="n"/>
      <c r="L796" s="6" t="n"/>
      <c r="M796" s="6" t="n"/>
      <c r="N796" s="6" t="n"/>
      <c r="O796" s="6" t="n"/>
      <c r="P796" s="6" t="n"/>
    </row>
    <row r="797" ht="15.75" customHeight="1" s="1411">
      <c r="A797" s="6" t="n"/>
      <c r="B797" s="6" t="n"/>
      <c r="C797" s="6" t="n"/>
      <c r="D797" s="6" t="n"/>
      <c r="E797" s="6" t="n"/>
      <c r="F797" s="6" t="n"/>
      <c r="G797" s="6" t="n"/>
      <c r="H797" s="6" t="n"/>
      <c r="I797" s="6" t="n"/>
      <c r="J797" s="6" t="n"/>
      <c r="K797" s="6" t="n"/>
      <c r="L797" s="6" t="n"/>
      <c r="M797" s="6" t="n"/>
      <c r="N797" s="6" t="n"/>
      <c r="O797" s="6" t="n"/>
      <c r="P797" s="6" t="n"/>
    </row>
    <row r="798" ht="15.75" customHeight="1" s="1411">
      <c r="A798" s="6" t="n"/>
      <c r="B798" s="6" t="n"/>
      <c r="C798" s="6" t="n"/>
      <c r="D798" s="6" t="n"/>
      <c r="E798" s="6" t="n"/>
      <c r="F798" s="6" t="n"/>
      <c r="G798" s="6" t="n"/>
      <c r="H798" s="6" t="n"/>
      <c r="I798" s="6" t="n"/>
      <c r="J798" s="6" t="n"/>
      <c r="K798" s="6" t="n"/>
      <c r="L798" s="6" t="n"/>
      <c r="M798" s="6" t="n"/>
      <c r="N798" s="6" t="n"/>
      <c r="O798" s="6" t="n"/>
      <c r="P798" s="6" t="n"/>
    </row>
    <row r="799" ht="15.75" customHeight="1" s="1411">
      <c r="A799" s="6" t="n"/>
      <c r="B799" s="6" t="n"/>
      <c r="C799" s="6" t="n"/>
      <c r="D799" s="6" t="n"/>
      <c r="E799" s="6" t="n"/>
      <c r="F799" s="6" t="n"/>
      <c r="G799" s="6" t="n"/>
      <c r="H799" s="6" t="n"/>
      <c r="I799" s="6" t="n"/>
      <c r="J799" s="6" t="n"/>
      <c r="K799" s="6" t="n"/>
      <c r="L799" s="6" t="n"/>
      <c r="M799" s="6" t="n"/>
      <c r="N799" s="6" t="n"/>
      <c r="O799" s="6" t="n"/>
      <c r="P799" s="6" t="n"/>
    </row>
    <row r="800" ht="15.75" customHeight="1" s="1411">
      <c r="A800" s="6" t="n"/>
      <c r="B800" s="6" t="n"/>
      <c r="C800" s="6" t="n"/>
      <c r="D800" s="6" t="n"/>
      <c r="E800" s="6" t="n"/>
      <c r="F800" s="6" t="n"/>
      <c r="G800" s="6" t="n"/>
      <c r="H800" s="6" t="n"/>
      <c r="I800" s="6" t="n"/>
      <c r="J800" s="6" t="n"/>
      <c r="K800" s="6" t="n"/>
      <c r="L800" s="6" t="n"/>
      <c r="M800" s="6" t="n"/>
      <c r="N800" s="6" t="n"/>
      <c r="O800" s="6" t="n"/>
      <c r="P800" s="6" t="n"/>
    </row>
    <row r="801" ht="15.75" customHeight="1" s="1411">
      <c r="A801" s="6" t="n"/>
      <c r="B801" s="6" t="n"/>
      <c r="C801" s="6" t="n"/>
      <c r="D801" s="6" t="n"/>
      <c r="E801" s="6" t="n"/>
      <c r="F801" s="6" t="n"/>
      <c r="G801" s="6" t="n"/>
      <c r="H801" s="6" t="n"/>
      <c r="I801" s="6" t="n"/>
      <c r="J801" s="6" t="n"/>
      <c r="K801" s="6" t="n"/>
      <c r="L801" s="6" t="n"/>
      <c r="M801" s="6" t="n"/>
      <c r="N801" s="6" t="n"/>
      <c r="O801" s="6" t="n"/>
      <c r="P801" s="6" t="n"/>
    </row>
    <row r="802" ht="15.75" customHeight="1" s="1411">
      <c r="A802" s="6" t="n"/>
      <c r="B802" s="6" t="n"/>
      <c r="C802" s="6" t="n"/>
      <c r="D802" s="6" t="n"/>
      <c r="E802" s="6" t="n"/>
      <c r="F802" s="6" t="n"/>
      <c r="G802" s="6" t="n"/>
      <c r="H802" s="6" t="n"/>
      <c r="I802" s="6" t="n"/>
      <c r="J802" s="6" t="n"/>
      <c r="K802" s="6" t="n"/>
      <c r="L802" s="6" t="n"/>
      <c r="M802" s="6" t="n"/>
      <c r="N802" s="6" t="n"/>
      <c r="O802" s="6" t="n"/>
      <c r="P802" s="6" t="n"/>
    </row>
    <row r="803" ht="15.75" customHeight="1" s="1411">
      <c r="A803" s="6" t="n"/>
      <c r="B803" s="6" t="n"/>
      <c r="C803" s="6" t="n"/>
      <c r="D803" s="6" t="n"/>
      <c r="E803" s="6" t="n"/>
      <c r="F803" s="6" t="n"/>
      <c r="G803" s="6" t="n"/>
      <c r="H803" s="6" t="n"/>
      <c r="I803" s="6" t="n"/>
      <c r="J803" s="6" t="n"/>
      <c r="K803" s="6" t="n"/>
      <c r="L803" s="6" t="n"/>
      <c r="M803" s="6" t="n"/>
      <c r="N803" s="6" t="n"/>
      <c r="O803" s="6" t="n"/>
      <c r="P803" s="6" t="n"/>
    </row>
    <row r="804" ht="15.75" customHeight="1" s="1411">
      <c r="A804" s="6" t="n"/>
      <c r="B804" s="6" t="n"/>
      <c r="C804" s="6" t="n"/>
      <c r="D804" s="6" t="n"/>
      <c r="E804" s="6" t="n"/>
      <c r="F804" s="6" t="n"/>
      <c r="G804" s="6" t="n"/>
      <c r="H804" s="6" t="n"/>
      <c r="I804" s="6" t="n"/>
      <c r="J804" s="6" t="n"/>
      <c r="K804" s="6" t="n"/>
      <c r="L804" s="6" t="n"/>
      <c r="M804" s="6" t="n"/>
      <c r="N804" s="6" t="n"/>
      <c r="O804" s="6" t="n"/>
      <c r="P804" s="6" t="n"/>
    </row>
    <row r="805" ht="15.75" customHeight="1" s="1411">
      <c r="A805" s="6" t="n"/>
      <c r="B805" s="6" t="n"/>
      <c r="C805" s="6" t="n"/>
      <c r="D805" s="6" t="n"/>
      <c r="E805" s="6" t="n"/>
      <c r="F805" s="6" t="n"/>
      <c r="G805" s="6" t="n"/>
      <c r="H805" s="6" t="n"/>
      <c r="I805" s="6" t="n"/>
      <c r="J805" s="6" t="n"/>
      <c r="K805" s="6" t="n"/>
      <c r="L805" s="6" t="n"/>
      <c r="M805" s="6" t="n"/>
      <c r="N805" s="6" t="n"/>
      <c r="O805" s="6" t="n"/>
      <c r="P805" s="6" t="n"/>
    </row>
    <row r="806" ht="15.75" customHeight="1" s="1411">
      <c r="A806" s="6" t="n"/>
      <c r="B806" s="6" t="n"/>
      <c r="C806" s="6" t="n"/>
      <c r="D806" s="6" t="n"/>
      <c r="E806" s="6" t="n"/>
      <c r="F806" s="6" t="n"/>
      <c r="G806" s="6" t="n"/>
      <c r="H806" s="6" t="n"/>
      <c r="I806" s="6" t="n"/>
      <c r="J806" s="6" t="n"/>
      <c r="K806" s="6" t="n"/>
      <c r="L806" s="6" t="n"/>
      <c r="M806" s="6" t="n"/>
      <c r="N806" s="6" t="n"/>
      <c r="O806" s="6" t="n"/>
      <c r="P806" s="6" t="n"/>
    </row>
    <row r="807" ht="15.75" customHeight="1" s="1411">
      <c r="A807" s="6" t="n"/>
      <c r="B807" s="6" t="n"/>
      <c r="C807" s="6" t="n"/>
      <c r="D807" s="6" t="n"/>
      <c r="E807" s="6" t="n"/>
      <c r="F807" s="6" t="n"/>
      <c r="G807" s="6" t="n"/>
      <c r="H807" s="6" t="n"/>
      <c r="I807" s="6" t="n"/>
      <c r="J807" s="6" t="n"/>
      <c r="K807" s="6" t="n"/>
      <c r="L807" s="6" t="n"/>
      <c r="M807" s="6" t="n"/>
      <c r="N807" s="6" t="n"/>
      <c r="O807" s="6" t="n"/>
      <c r="P807" s="6" t="n"/>
    </row>
    <row r="808" ht="15.75" customHeight="1" s="1411">
      <c r="A808" s="6" t="n"/>
      <c r="B808" s="6" t="n"/>
      <c r="C808" s="6" t="n"/>
      <c r="D808" s="6" t="n"/>
      <c r="E808" s="6" t="n"/>
      <c r="F808" s="6" t="n"/>
      <c r="G808" s="6" t="n"/>
      <c r="H808" s="6" t="n"/>
      <c r="I808" s="6" t="n"/>
      <c r="J808" s="6" t="n"/>
      <c r="K808" s="6" t="n"/>
      <c r="L808" s="6" t="n"/>
      <c r="M808" s="6" t="n"/>
      <c r="N808" s="6" t="n"/>
      <c r="O808" s="6" t="n"/>
      <c r="P808" s="6" t="n"/>
    </row>
    <row r="809" ht="15.75" customHeight="1" s="1411">
      <c r="A809" s="6" t="n"/>
      <c r="B809" s="6" t="n"/>
      <c r="C809" s="6" t="n"/>
      <c r="D809" s="6" t="n"/>
      <c r="E809" s="6" t="n"/>
      <c r="F809" s="6" t="n"/>
      <c r="G809" s="6" t="n"/>
      <c r="H809" s="6" t="n"/>
      <c r="I809" s="6" t="n"/>
      <c r="J809" s="6" t="n"/>
      <c r="K809" s="6" t="n"/>
      <c r="L809" s="6" t="n"/>
      <c r="M809" s="6" t="n"/>
      <c r="N809" s="6" t="n"/>
      <c r="O809" s="6" t="n"/>
      <c r="P809" s="6" t="n"/>
    </row>
    <row r="810" ht="15.75" customHeight="1" s="1411">
      <c r="A810" s="6" t="n"/>
      <c r="B810" s="6" t="n"/>
      <c r="C810" s="6" t="n"/>
      <c r="D810" s="6" t="n"/>
      <c r="E810" s="6" t="n"/>
      <c r="F810" s="6" t="n"/>
      <c r="G810" s="6" t="n"/>
      <c r="H810" s="6" t="n"/>
      <c r="I810" s="6" t="n"/>
      <c r="J810" s="6" t="n"/>
      <c r="K810" s="6" t="n"/>
      <c r="L810" s="6" t="n"/>
      <c r="M810" s="6" t="n"/>
      <c r="N810" s="6" t="n"/>
      <c r="O810" s="6" t="n"/>
      <c r="P810" s="6" t="n"/>
    </row>
    <row r="811" ht="15.75" customHeight="1" s="1411">
      <c r="A811" s="6" t="n"/>
      <c r="B811" s="6" t="n"/>
      <c r="C811" s="6" t="n"/>
      <c r="D811" s="6" t="n"/>
      <c r="E811" s="6" t="n"/>
      <c r="F811" s="6" t="n"/>
      <c r="G811" s="6" t="n"/>
      <c r="H811" s="6" t="n"/>
      <c r="I811" s="6" t="n"/>
      <c r="J811" s="6" t="n"/>
      <c r="K811" s="6" t="n"/>
      <c r="L811" s="6" t="n"/>
      <c r="M811" s="6" t="n"/>
      <c r="N811" s="6" t="n"/>
      <c r="O811" s="6" t="n"/>
      <c r="P811" s="6" t="n"/>
    </row>
    <row r="812" ht="15.75" customHeight="1" s="1411">
      <c r="A812" s="6" t="n"/>
      <c r="B812" s="6" t="n"/>
      <c r="C812" s="6" t="n"/>
      <c r="D812" s="6" t="n"/>
      <c r="E812" s="6" t="n"/>
      <c r="F812" s="6" t="n"/>
      <c r="G812" s="6" t="n"/>
      <c r="H812" s="6" t="n"/>
      <c r="I812" s="6" t="n"/>
      <c r="J812" s="6" t="n"/>
      <c r="K812" s="6" t="n"/>
      <c r="L812" s="6" t="n"/>
      <c r="M812" s="6" t="n"/>
      <c r="N812" s="6" t="n"/>
      <c r="O812" s="6" t="n"/>
      <c r="P812" s="6" t="n"/>
    </row>
    <row r="813" ht="15.75" customHeight="1" s="1411">
      <c r="A813" s="6" t="n"/>
      <c r="B813" s="6" t="n"/>
      <c r="C813" s="6" t="n"/>
      <c r="D813" s="6" t="n"/>
      <c r="E813" s="6" t="n"/>
      <c r="F813" s="6" t="n"/>
      <c r="G813" s="6" t="n"/>
      <c r="H813" s="6" t="n"/>
      <c r="I813" s="6" t="n"/>
      <c r="J813" s="6" t="n"/>
      <c r="K813" s="6" t="n"/>
      <c r="L813" s="6" t="n"/>
      <c r="M813" s="6" t="n"/>
      <c r="N813" s="6" t="n"/>
      <c r="O813" s="6" t="n"/>
      <c r="P813" s="6" t="n"/>
    </row>
    <row r="814" ht="15.75" customHeight="1" s="1411">
      <c r="A814" s="6" t="n"/>
      <c r="B814" s="6" t="n"/>
      <c r="C814" s="6" t="n"/>
      <c r="D814" s="6" t="n"/>
      <c r="E814" s="6" t="n"/>
      <c r="F814" s="6" t="n"/>
      <c r="G814" s="6" t="n"/>
      <c r="H814" s="6" t="n"/>
      <c r="I814" s="6" t="n"/>
      <c r="J814" s="6" t="n"/>
      <c r="K814" s="6" t="n"/>
      <c r="L814" s="6" t="n"/>
      <c r="M814" s="6" t="n"/>
      <c r="N814" s="6" t="n"/>
      <c r="O814" s="6" t="n"/>
      <c r="P814" s="6" t="n"/>
    </row>
    <row r="815" ht="15.75" customHeight="1" s="1411">
      <c r="A815" s="6" t="n"/>
      <c r="B815" s="6" t="n"/>
      <c r="C815" s="6" t="n"/>
      <c r="D815" s="6" t="n"/>
      <c r="E815" s="6" t="n"/>
      <c r="F815" s="6" t="n"/>
      <c r="G815" s="6" t="n"/>
      <c r="H815" s="6" t="n"/>
      <c r="I815" s="6" t="n"/>
      <c r="J815" s="6" t="n"/>
      <c r="K815" s="6" t="n"/>
      <c r="L815" s="6" t="n"/>
      <c r="M815" s="6" t="n"/>
      <c r="N815" s="6" t="n"/>
      <c r="O815" s="6" t="n"/>
      <c r="P815" s="6" t="n"/>
    </row>
    <row r="816" ht="15.75" customHeight="1" s="1411">
      <c r="A816" s="6" t="n"/>
      <c r="B816" s="6" t="n"/>
      <c r="C816" s="6" t="n"/>
      <c r="D816" s="6" t="n"/>
      <c r="E816" s="6" t="n"/>
      <c r="F816" s="6" t="n"/>
      <c r="G816" s="6" t="n"/>
      <c r="H816" s="6" t="n"/>
      <c r="I816" s="6" t="n"/>
      <c r="J816" s="6" t="n"/>
      <c r="K816" s="6" t="n"/>
      <c r="L816" s="6" t="n"/>
      <c r="M816" s="6" t="n"/>
      <c r="N816" s="6" t="n"/>
      <c r="O816" s="6" t="n"/>
      <c r="P816" s="6" t="n"/>
    </row>
    <row r="817" ht="15.75" customHeight="1" s="1411">
      <c r="A817" s="6" t="n"/>
      <c r="B817" s="6" t="n"/>
      <c r="C817" s="6" t="n"/>
      <c r="D817" s="6" t="n"/>
      <c r="E817" s="6" t="n"/>
      <c r="F817" s="6" t="n"/>
      <c r="G817" s="6" t="n"/>
      <c r="H817" s="6" t="n"/>
      <c r="I817" s="6" t="n"/>
      <c r="J817" s="6" t="n"/>
      <c r="K817" s="6" t="n"/>
      <c r="L817" s="6" t="n"/>
      <c r="M817" s="6" t="n"/>
      <c r="N817" s="6" t="n"/>
      <c r="O817" s="6" t="n"/>
      <c r="P817" s="6" t="n"/>
    </row>
    <row r="818" ht="15.75" customHeight="1" s="1411">
      <c r="A818" s="6" t="n"/>
      <c r="B818" s="6" t="n"/>
      <c r="C818" s="6" t="n"/>
      <c r="D818" s="6" t="n"/>
      <c r="E818" s="6" t="n"/>
      <c r="F818" s="6" t="n"/>
      <c r="G818" s="6" t="n"/>
      <c r="H818" s="6" t="n"/>
      <c r="I818" s="6" t="n"/>
      <c r="J818" s="6" t="n"/>
      <c r="K818" s="6" t="n"/>
      <c r="L818" s="6" t="n"/>
      <c r="M818" s="6" t="n"/>
      <c r="N818" s="6" t="n"/>
      <c r="O818" s="6" t="n"/>
      <c r="P818" s="6" t="n"/>
    </row>
    <row r="819" ht="15.75" customHeight="1" s="1411">
      <c r="A819" s="6" t="n"/>
      <c r="B819" s="6" t="n"/>
      <c r="C819" s="6" t="n"/>
      <c r="D819" s="6" t="n"/>
      <c r="E819" s="6" t="n"/>
      <c r="F819" s="6" t="n"/>
      <c r="G819" s="6" t="n"/>
      <c r="H819" s="6" t="n"/>
      <c r="I819" s="6" t="n"/>
      <c r="J819" s="6" t="n"/>
      <c r="K819" s="6" t="n"/>
      <c r="L819" s="6" t="n"/>
      <c r="M819" s="6" t="n"/>
      <c r="N819" s="6" t="n"/>
      <c r="O819" s="6" t="n"/>
      <c r="P819" s="6" t="n"/>
    </row>
    <row r="820" ht="15.75" customHeight="1" s="1411">
      <c r="A820" s="6" t="n"/>
      <c r="B820" s="6" t="n"/>
      <c r="C820" s="6" t="n"/>
      <c r="D820" s="6" t="n"/>
      <c r="E820" s="6" t="n"/>
      <c r="F820" s="6" t="n"/>
      <c r="G820" s="6" t="n"/>
      <c r="H820" s="6" t="n"/>
      <c r="I820" s="6" t="n"/>
      <c r="J820" s="6" t="n"/>
      <c r="K820" s="6" t="n"/>
      <c r="L820" s="6" t="n"/>
      <c r="M820" s="6" t="n"/>
      <c r="N820" s="6" t="n"/>
      <c r="O820" s="6" t="n"/>
      <c r="P820" s="6" t="n"/>
    </row>
    <row r="821" ht="15.75" customHeight="1" s="1411">
      <c r="A821" s="6" t="n"/>
      <c r="B821" s="6" t="n"/>
      <c r="C821" s="6" t="n"/>
      <c r="D821" s="6" t="n"/>
      <c r="E821" s="6" t="n"/>
      <c r="F821" s="6" t="n"/>
      <c r="G821" s="6" t="n"/>
      <c r="H821" s="6" t="n"/>
      <c r="I821" s="6" t="n"/>
      <c r="J821" s="6" t="n"/>
      <c r="K821" s="6" t="n"/>
      <c r="L821" s="6" t="n"/>
      <c r="M821" s="6" t="n"/>
      <c r="N821" s="6" t="n"/>
      <c r="O821" s="6" t="n"/>
      <c r="P821" s="6" t="n"/>
    </row>
    <row r="822" ht="15.75" customHeight="1" s="1411">
      <c r="A822" s="6" t="n"/>
      <c r="B822" s="6" t="n"/>
      <c r="C822" s="6" t="n"/>
      <c r="D822" s="6" t="n"/>
      <c r="E822" s="6" t="n"/>
      <c r="F822" s="6" t="n"/>
      <c r="G822" s="6" t="n"/>
      <c r="H822" s="6" t="n"/>
      <c r="I822" s="6" t="n"/>
      <c r="J822" s="6" t="n"/>
      <c r="K822" s="6" t="n"/>
      <c r="L822" s="6" t="n"/>
      <c r="M822" s="6" t="n"/>
      <c r="N822" s="6" t="n"/>
      <c r="O822" s="6" t="n"/>
      <c r="P822" s="6" t="n"/>
    </row>
    <row r="823" ht="15.75" customHeight="1" s="1411">
      <c r="A823" s="6" t="n"/>
      <c r="B823" s="6" t="n"/>
      <c r="C823" s="6" t="n"/>
      <c r="D823" s="6" t="n"/>
      <c r="E823" s="6" t="n"/>
      <c r="F823" s="6" t="n"/>
      <c r="G823" s="6" t="n"/>
      <c r="H823" s="6" t="n"/>
      <c r="I823" s="6" t="n"/>
      <c r="J823" s="6" t="n"/>
      <c r="K823" s="6" t="n"/>
      <c r="L823" s="6" t="n"/>
      <c r="M823" s="6" t="n"/>
      <c r="N823" s="6" t="n"/>
      <c r="O823" s="6" t="n"/>
      <c r="P823" s="6" t="n"/>
    </row>
    <row r="824" ht="15.75" customHeight="1" s="1411">
      <c r="A824" s="6" t="n"/>
      <c r="B824" s="6" t="n"/>
      <c r="C824" s="6" t="n"/>
      <c r="D824" s="6" t="n"/>
      <c r="E824" s="6" t="n"/>
      <c r="F824" s="6" t="n"/>
      <c r="G824" s="6" t="n"/>
      <c r="H824" s="6" t="n"/>
      <c r="I824" s="6" t="n"/>
      <c r="J824" s="6" t="n"/>
      <c r="K824" s="6" t="n"/>
      <c r="L824" s="6" t="n"/>
      <c r="M824" s="6" t="n"/>
      <c r="N824" s="6" t="n"/>
      <c r="O824" s="6" t="n"/>
      <c r="P824" s="6" t="n"/>
    </row>
    <row r="825" ht="15.75" customHeight="1" s="1411">
      <c r="A825" s="6" t="n"/>
      <c r="B825" s="6" t="n"/>
      <c r="C825" s="6" t="n"/>
      <c r="D825" s="6" t="n"/>
      <c r="E825" s="6" t="n"/>
      <c r="F825" s="6" t="n"/>
      <c r="G825" s="6" t="n"/>
      <c r="H825" s="6" t="n"/>
      <c r="I825" s="6" t="n"/>
      <c r="J825" s="6" t="n"/>
      <c r="K825" s="6" t="n"/>
      <c r="L825" s="6" t="n"/>
      <c r="M825" s="6" t="n"/>
      <c r="N825" s="6" t="n"/>
      <c r="O825" s="6" t="n"/>
      <c r="P825" s="6" t="n"/>
    </row>
    <row r="826" ht="15.75" customHeight="1" s="1411">
      <c r="A826" s="6" t="n"/>
      <c r="B826" s="6" t="n"/>
      <c r="C826" s="6" t="n"/>
      <c r="D826" s="6" t="n"/>
      <c r="E826" s="6" t="n"/>
      <c r="F826" s="6" t="n"/>
      <c r="G826" s="6" t="n"/>
      <c r="H826" s="6" t="n"/>
      <c r="I826" s="6" t="n"/>
      <c r="J826" s="6" t="n"/>
      <c r="K826" s="6" t="n"/>
      <c r="L826" s="6" t="n"/>
      <c r="M826" s="6" t="n"/>
      <c r="N826" s="6" t="n"/>
      <c r="O826" s="6" t="n"/>
      <c r="P826" s="6" t="n"/>
    </row>
    <row r="827" ht="15.75" customHeight="1" s="1411">
      <c r="A827" s="6" t="n"/>
      <c r="B827" s="6" t="n"/>
      <c r="C827" s="6" t="n"/>
      <c r="D827" s="6" t="n"/>
      <c r="E827" s="6" t="n"/>
      <c r="F827" s="6" t="n"/>
      <c r="G827" s="6" t="n"/>
      <c r="H827" s="6" t="n"/>
      <c r="I827" s="6" t="n"/>
      <c r="J827" s="6" t="n"/>
      <c r="K827" s="6" t="n"/>
      <c r="L827" s="6" t="n"/>
      <c r="M827" s="6" t="n"/>
      <c r="N827" s="6" t="n"/>
      <c r="O827" s="6" t="n"/>
      <c r="P827" s="6" t="n"/>
    </row>
    <row r="828" ht="15.75" customHeight="1" s="1411">
      <c r="A828" s="6" t="n"/>
      <c r="B828" s="6" t="n"/>
      <c r="C828" s="6" t="n"/>
      <c r="D828" s="6" t="n"/>
      <c r="E828" s="6" t="n"/>
      <c r="F828" s="6" t="n"/>
      <c r="G828" s="6" t="n"/>
      <c r="H828" s="6" t="n"/>
      <c r="I828" s="6" t="n"/>
      <c r="J828" s="6" t="n"/>
      <c r="K828" s="6" t="n"/>
      <c r="L828" s="6" t="n"/>
      <c r="M828" s="6" t="n"/>
      <c r="N828" s="6" t="n"/>
      <c r="O828" s="6" t="n"/>
      <c r="P828" s="6" t="n"/>
    </row>
    <row r="829" ht="15.75" customHeight="1" s="1411">
      <c r="A829" s="6" t="n"/>
      <c r="B829" s="6" t="n"/>
      <c r="C829" s="6" t="n"/>
      <c r="D829" s="6" t="n"/>
      <c r="E829" s="6" t="n"/>
      <c r="F829" s="6" t="n"/>
      <c r="G829" s="6" t="n"/>
      <c r="H829" s="6" t="n"/>
      <c r="I829" s="6" t="n"/>
      <c r="J829" s="6" t="n"/>
      <c r="K829" s="6" t="n"/>
      <c r="L829" s="6" t="n"/>
      <c r="M829" s="6" t="n"/>
      <c r="N829" s="6" t="n"/>
      <c r="O829" s="6" t="n"/>
      <c r="P829" s="6" t="n"/>
    </row>
    <row r="830" ht="15.75" customHeight="1" s="1411">
      <c r="A830" s="6" t="n"/>
      <c r="B830" s="6" t="n"/>
      <c r="C830" s="6" t="n"/>
      <c r="D830" s="6" t="n"/>
      <c r="E830" s="6" t="n"/>
      <c r="F830" s="6" t="n"/>
      <c r="G830" s="6" t="n"/>
      <c r="H830" s="6" t="n"/>
      <c r="I830" s="6" t="n"/>
      <c r="J830" s="6" t="n"/>
      <c r="K830" s="6" t="n"/>
      <c r="L830" s="6" t="n"/>
      <c r="M830" s="6" t="n"/>
      <c r="N830" s="6" t="n"/>
      <c r="O830" s="6" t="n"/>
      <c r="P830" s="6" t="n"/>
    </row>
    <row r="831" ht="15.75" customHeight="1" s="1411">
      <c r="A831" s="6" t="n"/>
      <c r="B831" s="6" t="n"/>
      <c r="C831" s="6" t="n"/>
      <c r="D831" s="6" t="n"/>
      <c r="E831" s="6" t="n"/>
      <c r="F831" s="6" t="n"/>
      <c r="G831" s="6" t="n"/>
      <c r="H831" s="6" t="n"/>
      <c r="I831" s="6" t="n"/>
      <c r="J831" s="6" t="n"/>
      <c r="K831" s="6" t="n"/>
      <c r="L831" s="6" t="n"/>
      <c r="M831" s="6" t="n"/>
      <c r="N831" s="6" t="n"/>
      <c r="O831" s="6" t="n"/>
      <c r="P831" s="6" t="n"/>
    </row>
    <row r="832" ht="15.75" customHeight="1" s="1411">
      <c r="A832" s="6" t="n"/>
      <c r="B832" s="6" t="n"/>
      <c r="C832" s="6" t="n"/>
      <c r="D832" s="6" t="n"/>
      <c r="E832" s="6" t="n"/>
      <c r="F832" s="6" t="n"/>
      <c r="G832" s="6" t="n"/>
      <c r="H832" s="6" t="n"/>
      <c r="I832" s="6" t="n"/>
      <c r="J832" s="6" t="n"/>
      <c r="K832" s="6" t="n"/>
      <c r="L832" s="6" t="n"/>
      <c r="M832" s="6" t="n"/>
      <c r="N832" s="6" t="n"/>
      <c r="O832" s="6" t="n"/>
      <c r="P832" s="6" t="n"/>
    </row>
    <row r="833" ht="15.75" customHeight="1" s="1411">
      <c r="A833" s="6" t="n"/>
      <c r="B833" s="6" t="n"/>
      <c r="C833" s="6" t="n"/>
      <c r="D833" s="6" t="n"/>
      <c r="E833" s="6" t="n"/>
      <c r="F833" s="6" t="n"/>
      <c r="G833" s="6" t="n"/>
      <c r="H833" s="6" t="n"/>
      <c r="I833" s="6" t="n"/>
      <c r="J833" s="6" t="n"/>
      <c r="K833" s="6" t="n"/>
      <c r="L833" s="6" t="n"/>
      <c r="M833" s="6" t="n"/>
      <c r="N833" s="6" t="n"/>
      <c r="O833" s="6" t="n"/>
      <c r="P833" s="6" t="n"/>
    </row>
    <row r="834" ht="15.75" customHeight="1" s="1411">
      <c r="A834" s="6" t="n"/>
      <c r="B834" s="6" t="n"/>
      <c r="C834" s="6" t="n"/>
      <c r="D834" s="6" t="n"/>
      <c r="E834" s="6" t="n"/>
      <c r="F834" s="6" t="n"/>
      <c r="G834" s="6" t="n"/>
      <c r="H834" s="6" t="n"/>
      <c r="I834" s="6" t="n"/>
      <c r="J834" s="6" t="n"/>
      <c r="K834" s="6" t="n"/>
      <c r="L834" s="6" t="n"/>
      <c r="M834" s="6" t="n"/>
      <c r="N834" s="6" t="n"/>
      <c r="O834" s="6" t="n"/>
      <c r="P834" s="6" t="n"/>
    </row>
    <row r="835" ht="15.75" customHeight="1" s="1411">
      <c r="A835" s="6" t="n"/>
      <c r="B835" s="6" t="n"/>
      <c r="C835" s="6" t="n"/>
      <c r="D835" s="6" t="n"/>
      <c r="E835" s="6" t="n"/>
      <c r="F835" s="6" t="n"/>
      <c r="G835" s="6" t="n"/>
      <c r="H835" s="6" t="n"/>
      <c r="I835" s="6" t="n"/>
      <c r="J835" s="6" t="n"/>
      <c r="K835" s="6" t="n"/>
      <c r="L835" s="6" t="n"/>
      <c r="M835" s="6" t="n"/>
      <c r="N835" s="6" t="n"/>
      <c r="O835" s="6" t="n"/>
      <c r="P835" s="6" t="n"/>
    </row>
    <row r="836" ht="15.75" customHeight="1" s="1411">
      <c r="A836" s="6" t="n"/>
      <c r="B836" s="6" t="n"/>
      <c r="C836" s="6" t="n"/>
      <c r="D836" s="6" t="n"/>
      <c r="E836" s="6" t="n"/>
      <c r="F836" s="6" t="n"/>
      <c r="G836" s="6" t="n"/>
      <c r="H836" s="6" t="n"/>
      <c r="I836" s="6" t="n"/>
      <c r="J836" s="6" t="n"/>
      <c r="K836" s="6" t="n"/>
      <c r="L836" s="6" t="n"/>
      <c r="M836" s="6" t="n"/>
      <c r="N836" s="6" t="n"/>
      <c r="O836" s="6" t="n"/>
      <c r="P836" s="6" t="n"/>
    </row>
    <row r="837" ht="15.75" customHeight="1" s="1411">
      <c r="A837" s="6" t="n"/>
      <c r="B837" s="6" t="n"/>
      <c r="C837" s="6" t="n"/>
      <c r="D837" s="6" t="n"/>
      <c r="E837" s="6" t="n"/>
      <c r="F837" s="6" t="n"/>
      <c r="G837" s="6" t="n"/>
      <c r="H837" s="6" t="n"/>
      <c r="I837" s="6" t="n"/>
      <c r="J837" s="6" t="n"/>
      <c r="K837" s="6" t="n"/>
      <c r="L837" s="6" t="n"/>
      <c r="M837" s="6" t="n"/>
      <c r="N837" s="6" t="n"/>
      <c r="O837" s="6" t="n"/>
      <c r="P837" s="6" t="n"/>
    </row>
    <row r="838" ht="15.75" customHeight="1" s="1411">
      <c r="A838" s="6" t="n"/>
      <c r="B838" s="6" t="n"/>
      <c r="C838" s="6" t="n"/>
      <c r="D838" s="6" t="n"/>
      <c r="E838" s="6" t="n"/>
      <c r="F838" s="6" t="n"/>
      <c r="G838" s="6" t="n"/>
      <c r="H838" s="6" t="n"/>
      <c r="I838" s="6" t="n"/>
      <c r="J838" s="6" t="n"/>
      <c r="K838" s="6" t="n"/>
      <c r="L838" s="6" t="n"/>
      <c r="M838" s="6" t="n"/>
      <c r="N838" s="6" t="n"/>
      <c r="O838" s="6" t="n"/>
      <c r="P838" s="6" t="n"/>
    </row>
    <row r="839" ht="15.75" customHeight="1" s="1411">
      <c r="A839" s="6" t="n"/>
      <c r="B839" s="6" t="n"/>
      <c r="C839" s="6" t="n"/>
      <c r="D839" s="6" t="n"/>
      <c r="E839" s="6" t="n"/>
      <c r="F839" s="6" t="n"/>
      <c r="G839" s="6" t="n"/>
      <c r="H839" s="6" t="n"/>
      <c r="I839" s="6" t="n"/>
      <c r="J839" s="6" t="n"/>
      <c r="K839" s="6" t="n"/>
      <c r="L839" s="6" t="n"/>
      <c r="M839" s="6" t="n"/>
      <c r="N839" s="6" t="n"/>
      <c r="O839" s="6" t="n"/>
      <c r="P839" s="6" t="n"/>
    </row>
    <row r="840" ht="15.75" customHeight="1" s="1411">
      <c r="A840" s="6" t="n"/>
      <c r="B840" s="6" t="n"/>
      <c r="C840" s="6" t="n"/>
      <c r="D840" s="6" t="n"/>
      <c r="E840" s="6" t="n"/>
      <c r="F840" s="6" t="n"/>
      <c r="G840" s="6" t="n"/>
      <c r="H840" s="6" t="n"/>
      <c r="I840" s="6" t="n"/>
      <c r="J840" s="6" t="n"/>
      <c r="K840" s="6" t="n"/>
      <c r="L840" s="6" t="n"/>
      <c r="M840" s="6" t="n"/>
      <c r="N840" s="6" t="n"/>
      <c r="O840" s="6" t="n"/>
      <c r="P840" s="6" t="n"/>
    </row>
    <row r="841" ht="15.75" customHeight="1" s="1411">
      <c r="A841" s="6" t="n"/>
      <c r="B841" s="6" t="n"/>
      <c r="C841" s="6" t="n"/>
      <c r="D841" s="6" t="n"/>
      <c r="E841" s="6" t="n"/>
      <c r="F841" s="6" t="n"/>
      <c r="G841" s="6" t="n"/>
      <c r="H841" s="6" t="n"/>
      <c r="I841" s="6" t="n"/>
      <c r="J841" s="6" t="n"/>
      <c r="K841" s="6" t="n"/>
      <c r="L841" s="6" t="n"/>
      <c r="M841" s="6" t="n"/>
      <c r="N841" s="6" t="n"/>
      <c r="O841" s="6" t="n"/>
      <c r="P841" s="6" t="n"/>
    </row>
    <row r="842" ht="15.75" customHeight="1" s="1411">
      <c r="A842" s="6" t="n"/>
      <c r="B842" s="6" t="n"/>
      <c r="C842" s="6" t="n"/>
      <c r="D842" s="6" t="n"/>
      <c r="E842" s="6" t="n"/>
      <c r="F842" s="6" t="n"/>
      <c r="G842" s="6" t="n"/>
      <c r="H842" s="6" t="n"/>
      <c r="I842" s="6" t="n"/>
      <c r="J842" s="6" t="n"/>
      <c r="K842" s="6" t="n"/>
      <c r="L842" s="6" t="n"/>
      <c r="M842" s="6" t="n"/>
      <c r="N842" s="6" t="n"/>
      <c r="O842" s="6" t="n"/>
      <c r="P842" s="6" t="n"/>
    </row>
    <row r="843" ht="15.75" customHeight="1" s="1411">
      <c r="A843" s="6" t="n"/>
      <c r="B843" s="6" t="n"/>
      <c r="C843" s="6" t="n"/>
      <c r="D843" s="6" t="n"/>
      <c r="E843" s="6" t="n"/>
      <c r="F843" s="6" t="n"/>
      <c r="G843" s="6" t="n"/>
      <c r="H843" s="6" t="n"/>
      <c r="I843" s="6" t="n"/>
      <c r="J843" s="6" t="n"/>
      <c r="K843" s="6" t="n"/>
      <c r="L843" s="6" t="n"/>
      <c r="M843" s="6" t="n"/>
      <c r="N843" s="6" t="n"/>
      <c r="O843" s="6" t="n"/>
      <c r="P843" s="6" t="n"/>
    </row>
    <row r="844" ht="15.75" customHeight="1" s="1411">
      <c r="A844" s="6" t="n"/>
      <c r="B844" s="6" t="n"/>
      <c r="C844" s="6" t="n"/>
      <c r="D844" s="6" t="n"/>
      <c r="E844" s="6" t="n"/>
      <c r="F844" s="6" t="n"/>
      <c r="G844" s="6" t="n"/>
      <c r="H844" s="6" t="n"/>
      <c r="I844" s="6" t="n"/>
      <c r="J844" s="6" t="n"/>
      <c r="K844" s="6" t="n"/>
      <c r="L844" s="6" t="n"/>
      <c r="M844" s="6" t="n"/>
      <c r="N844" s="6" t="n"/>
      <c r="O844" s="6" t="n"/>
      <c r="P844" s="6" t="n"/>
    </row>
    <row r="845" ht="15.75" customHeight="1" s="1411">
      <c r="A845" s="6" t="n"/>
      <c r="B845" s="6" t="n"/>
      <c r="C845" s="6" t="n"/>
      <c r="D845" s="6" t="n"/>
      <c r="E845" s="6" t="n"/>
      <c r="F845" s="6" t="n"/>
      <c r="G845" s="6" t="n"/>
      <c r="H845" s="6" t="n"/>
      <c r="I845" s="6" t="n"/>
      <c r="J845" s="6" t="n"/>
      <c r="K845" s="6" t="n"/>
      <c r="L845" s="6" t="n"/>
      <c r="M845" s="6" t="n"/>
      <c r="N845" s="6" t="n"/>
      <c r="O845" s="6" t="n"/>
      <c r="P845" s="6" t="n"/>
    </row>
    <row r="846" ht="15.75" customHeight="1" s="1411">
      <c r="A846" s="6" t="n"/>
      <c r="B846" s="6" t="n"/>
      <c r="C846" s="6" t="n"/>
      <c r="D846" s="6" t="n"/>
      <c r="E846" s="6" t="n"/>
      <c r="F846" s="6" t="n"/>
      <c r="G846" s="6" t="n"/>
      <c r="H846" s="6" t="n"/>
      <c r="I846" s="6" t="n"/>
      <c r="J846" s="6" t="n"/>
      <c r="K846" s="6" t="n"/>
      <c r="L846" s="6" t="n"/>
      <c r="M846" s="6" t="n"/>
      <c r="N846" s="6" t="n"/>
      <c r="O846" s="6" t="n"/>
      <c r="P846" s="6" t="n"/>
    </row>
    <row r="847" ht="15.75" customHeight="1" s="1411">
      <c r="A847" s="6" t="n"/>
      <c r="B847" s="6" t="n"/>
      <c r="C847" s="6" t="n"/>
      <c r="D847" s="6" t="n"/>
      <c r="E847" s="6" t="n"/>
      <c r="F847" s="6" t="n"/>
      <c r="G847" s="6" t="n"/>
      <c r="H847" s="6" t="n"/>
      <c r="I847" s="6" t="n"/>
      <c r="J847" s="6" t="n"/>
      <c r="K847" s="6" t="n"/>
      <c r="L847" s="6" t="n"/>
      <c r="M847" s="6" t="n"/>
      <c r="N847" s="6" t="n"/>
      <c r="O847" s="6" t="n"/>
      <c r="P847" s="6" t="n"/>
    </row>
    <row r="848" ht="15.75" customHeight="1" s="1411">
      <c r="A848" s="6" t="n"/>
      <c r="B848" s="6" t="n"/>
      <c r="C848" s="6" t="n"/>
      <c r="D848" s="6" t="n"/>
      <c r="E848" s="6" t="n"/>
      <c r="F848" s="6" t="n"/>
      <c r="G848" s="6" t="n"/>
      <c r="H848" s="6" t="n"/>
      <c r="I848" s="6" t="n"/>
      <c r="J848" s="6" t="n"/>
      <c r="K848" s="6" t="n"/>
      <c r="L848" s="6" t="n"/>
      <c r="M848" s="6" t="n"/>
      <c r="N848" s="6" t="n"/>
      <c r="O848" s="6" t="n"/>
      <c r="P848" s="6" t="n"/>
    </row>
    <row r="849" ht="15.75" customHeight="1" s="1411">
      <c r="A849" s="6" t="n"/>
      <c r="B849" s="6" t="n"/>
      <c r="C849" s="6" t="n"/>
      <c r="D849" s="6" t="n"/>
      <c r="E849" s="6" t="n"/>
      <c r="F849" s="6" t="n"/>
      <c r="G849" s="6" t="n"/>
      <c r="H849" s="6" t="n"/>
      <c r="I849" s="6" t="n"/>
      <c r="J849" s="6" t="n"/>
      <c r="K849" s="6" t="n"/>
      <c r="L849" s="6" t="n"/>
      <c r="M849" s="6" t="n"/>
      <c r="N849" s="6" t="n"/>
      <c r="O849" s="6" t="n"/>
      <c r="P849" s="6" t="n"/>
    </row>
    <row r="850" ht="15.75" customHeight="1" s="1411">
      <c r="A850" s="6" t="n"/>
      <c r="B850" s="6" t="n"/>
      <c r="C850" s="6" t="n"/>
      <c r="D850" s="6" t="n"/>
      <c r="E850" s="6" t="n"/>
      <c r="F850" s="6" t="n"/>
      <c r="G850" s="6" t="n"/>
      <c r="H850" s="6" t="n"/>
      <c r="I850" s="6" t="n"/>
      <c r="J850" s="6" t="n"/>
      <c r="K850" s="6" t="n"/>
      <c r="L850" s="6" t="n"/>
      <c r="M850" s="6" t="n"/>
      <c r="N850" s="6" t="n"/>
      <c r="O850" s="6" t="n"/>
      <c r="P850" s="6" t="n"/>
    </row>
    <row r="851" ht="15.75" customHeight="1" s="1411">
      <c r="A851" s="6" t="n"/>
      <c r="B851" s="6" t="n"/>
      <c r="C851" s="6" t="n"/>
      <c r="D851" s="6" t="n"/>
      <c r="E851" s="6" t="n"/>
      <c r="F851" s="6" t="n"/>
      <c r="G851" s="6" t="n"/>
      <c r="H851" s="6" t="n"/>
      <c r="I851" s="6" t="n"/>
      <c r="J851" s="6" t="n"/>
      <c r="K851" s="6" t="n"/>
      <c r="L851" s="6" t="n"/>
      <c r="M851" s="6" t="n"/>
      <c r="N851" s="6" t="n"/>
      <c r="O851" s="6" t="n"/>
      <c r="P851" s="6" t="n"/>
    </row>
    <row r="852" ht="15.75" customHeight="1" s="1411">
      <c r="A852" s="6" t="n"/>
      <c r="B852" s="6" t="n"/>
      <c r="C852" s="6" t="n"/>
      <c r="D852" s="6" t="n"/>
      <c r="E852" s="6" t="n"/>
      <c r="F852" s="6" t="n"/>
      <c r="G852" s="6" t="n"/>
      <c r="H852" s="6" t="n"/>
      <c r="I852" s="6" t="n"/>
      <c r="J852" s="6" t="n"/>
      <c r="K852" s="6" t="n"/>
      <c r="L852" s="6" t="n"/>
      <c r="M852" s="6" t="n"/>
      <c r="N852" s="6" t="n"/>
      <c r="O852" s="6" t="n"/>
      <c r="P852" s="6" t="n"/>
    </row>
    <row r="853" ht="15.75" customHeight="1" s="1411">
      <c r="A853" s="6" t="n"/>
      <c r="B853" s="6" t="n"/>
      <c r="C853" s="6" t="n"/>
      <c r="D853" s="6" t="n"/>
      <c r="E853" s="6" t="n"/>
      <c r="F853" s="6" t="n"/>
      <c r="G853" s="6" t="n"/>
      <c r="H853" s="6" t="n"/>
      <c r="I853" s="6" t="n"/>
      <c r="J853" s="6" t="n"/>
      <c r="K853" s="6" t="n"/>
      <c r="L853" s="6" t="n"/>
      <c r="M853" s="6" t="n"/>
      <c r="N853" s="6" t="n"/>
      <c r="O853" s="6" t="n"/>
      <c r="P853" s="6" t="n"/>
    </row>
    <row r="854" ht="15.75" customHeight="1" s="1411">
      <c r="A854" s="6" t="n"/>
      <c r="B854" s="6" t="n"/>
      <c r="C854" s="6" t="n"/>
      <c r="D854" s="6" t="n"/>
      <c r="E854" s="6" t="n"/>
      <c r="F854" s="6" t="n"/>
      <c r="G854" s="6" t="n"/>
      <c r="H854" s="6" t="n"/>
      <c r="I854" s="6" t="n"/>
      <c r="J854" s="6" t="n"/>
      <c r="K854" s="6" t="n"/>
      <c r="L854" s="6" t="n"/>
      <c r="M854" s="6" t="n"/>
      <c r="N854" s="6" t="n"/>
      <c r="O854" s="6" t="n"/>
      <c r="P854" s="6" t="n"/>
    </row>
    <row r="855" ht="15.75" customHeight="1" s="1411">
      <c r="A855" s="6" t="n"/>
      <c r="B855" s="6" t="n"/>
      <c r="C855" s="6" t="n"/>
      <c r="D855" s="6" t="n"/>
      <c r="E855" s="6" t="n"/>
      <c r="F855" s="6" t="n"/>
      <c r="G855" s="6" t="n"/>
      <c r="H855" s="6" t="n"/>
      <c r="I855" s="6" t="n"/>
      <c r="J855" s="6" t="n"/>
      <c r="K855" s="6" t="n"/>
      <c r="L855" s="6" t="n"/>
      <c r="M855" s="6" t="n"/>
      <c r="N855" s="6" t="n"/>
      <c r="O855" s="6" t="n"/>
      <c r="P855" s="6" t="n"/>
    </row>
    <row r="856" ht="15.75" customHeight="1" s="1411">
      <c r="A856" s="6" t="n"/>
      <c r="B856" s="6" t="n"/>
      <c r="C856" s="6" t="n"/>
      <c r="D856" s="6" t="n"/>
      <c r="E856" s="6" t="n"/>
      <c r="F856" s="6" t="n"/>
      <c r="G856" s="6" t="n"/>
      <c r="H856" s="6" t="n"/>
      <c r="I856" s="6" t="n"/>
      <c r="J856" s="6" t="n"/>
      <c r="K856" s="6" t="n"/>
      <c r="L856" s="6" t="n"/>
      <c r="M856" s="6" t="n"/>
      <c r="N856" s="6" t="n"/>
      <c r="O856" s="6" t="n"/>
      <c r="P856" s="6" t="n"/>
    </row>
    <row r="857" ht="15.75" customHeight="1" s="1411">
      <c r="A857" s="6" t="n"/>
      <c r="B857" s="6" t="n"/>
      <c r="C857" s="6" t="n"/>
      <c r="D857" s="6" t="n"/>
      <c r="E857" s="6" t="n"/>
      <c r="F857" s="6" t="n"/>
      <c r="G857" s="6" t="n"/>
      <c r="H857" s="6" t="n"/>
      <c r="I857" s="6" t="n"/>
      <c r="J857" s="6" t="n"/>
      <c r="K857" s="6" t="n"/>
      <c r="L857" s="6" t="n"/>
      <c r="M857" s="6" t="n"/>
      <c r="N857" s="6" t="n"/>
      <c r="O857" s="6" t="n"/>
      <c r="P857" s="6" t="n"/>
    </row>
    <row r="858" ht="15.75" customHeight="1" s="1411">
      <c r="A858" s="6" t="n"/>
      <c r="B858" s="6" t="n"/>
      <c r="C858" s="6" t="n"/>
      <c r="D858" s="6" t="n"/>
      <c r="E858" s="6" t="n"/>
      <c r="F858" s="6" t="n"/>
      <c r="G858" s="6" t="n"/>
      <c r="H858" s="6" t="n"/>
      <c r="I858" s="6" t="n"/>
      <c r="J858" s="6" t="n"/>
      <c r="K858" s="6" t="n"/>
      <c r="L858" s="6" t="n"/>
      <c r="M858" s="6" t="n"/>
      <c r="N858" s="6" t="n"/>
      <c r="O858" s="6" t="n"/>
      <c r="P858" s="6" t="n"/>
    </row>
    <row r="859" ht="15.75" customHeight="1" s="1411">
      <c r="A859" s="6" t="n"/>
      <c r="B859" s="6" t="n"/>
      <c r="C859" s="6" t="n"/>
      <c r="D859" s="6" t="n"/>
      <c r="E859" s="6" t="n"/>
      <c r="F859" s="6" t="n"/>
      <c r="G859" s="6" t="n"/>
      <c r="H859" s="6" t="n"/>
      <c r="I859" s="6" t="n"/>
      <c r="J859" s="6" t="n"/>
      <c r="K859" s="6" t="n"/>
      <c r="L859" s="6" t="n"/>
      <c r="M859" s="6" t="n"/>
      <c r="N859" s="6" t="n"/>
      <c r="O859" s="6" t="n"/>
      <c r="P859" s="6" t="n"/>
    </row>
    <row r="860" ht="15.75" customHeight="1" s="1411">
      <c r="A860" s="6" t="n"/>
      <c r="B860" s="6" t="n"/>
      <c r="C860" s="6" t="n"/>
      <c r="D860" s="6" t="n"/>
      <c r="E860" s="6" t="n"/>
      <c r="F860" s="6" t="n"/>
      <c r="G860" s="6" t="n"/>
      <c r="H860" s="6" t="n"/>
      <c r="I860" s="6" t="n"/>
      <c r="J860" s="6" t="n"/>
      <c r="K860" s="6" t="n"/>
      <c r="L860" s="6" t="n"/>
      <c r="M860" s="6" t="n"/>
      <c r="N860" s="6" t="n"/>
      <c r="O860" s="6" t="n"/>
      <c r="P860" s="6" t="n"/>
    </row>
    <row r="861" ht="15.75" customHeight="1" s="1411">
      <c r="A861" s="6" t="n"/>
      <c r="B861" s="6" t="n"/>
      <c r="C861" s="6" t="n"/>
      <c r="D861" s="6" t="n"/>
      <c r="E861" s="6" t="n"/>
      <c r="F861" s="6" t="n"/>
      <c r="G861" s="6" t="n"/>
      <c r="H861" s="6" t="n"/>
      <c r="I861" s="6" t="n"/>
      <c r="J861" s="6" t="n"/>
      <c r="K861" s="6" t="n"/>
      <c r="L861" s="6" t="n"/>
      <c r="M861" s="6" t="n"/>
      <c r="N861" s="6" t="n"/>
      <c r="O861" s="6" t="n"/>
      <c r="P861" s="6" t="n"/>
    </row>
    <row r="862" ht="15.75" customHeight="1" s="1411">
      <c r="A862" s="6" t="n"/>
      <c r="B862" s="6" t="n"/>
      <c r="C862" s="6" t="n"/>
      <c r="D862" s="6" t="n"/>
      <c r="E862" s="6" t="n"/>
      <c r="F862" s="6" t="n"/>
      <c r="G862" s="6" t="n"/>
      <c r="H862" s="6" t="n"/>
      <c r="I862" s="6" t="n"/>
      <c r="J862" s="6" t="n"/>
      <c r="K862" s="6" t="n"/>
      <c r="L862" s="6" t="n"/>
      <c r="M862" s="6" t="n"/>
      <c r="N862" s="6" t="n"/>
      <c r="O862" s="6" t="n"/>
      <c r="P862" s="6" t="n"/>
    </row>
    <row r="863" ht="15.75" customHeight="1" s="1411">
      <c r="A863" s="6" t="n"/>
      <c r="B863" s="6" t="n"/>
      <c r="C863" s="6" t="n"/>
      <c r="D863" s="6" t="n"/>
      <c r="E863" s="6" t="n"/>
      <c r="F863" s="6" t="n"/>
      <c r="G863" s="6" t="n"/>
      <c r="H863" s="6" t="n"/>
      <c r="I863" s="6" t="n"/>
      <c r="J863" s="6" t="n"/>
      <c r="K863" s="6" t="n"/>
      <c r="L863" s="6" t="n"/>
      <c r="M863" s="6" t="n"/>
      <c r="N863" s="6" t="n"/>
      <c r="O863" s="6" t="n"/>
      <c r="P863" s="6" t="n"/>
    </row>
    <row r="864" ht="15.75" customHeight="1" s="1411">
      <c r="A864" s="6" t="n"/>
      <c r="B864" s="6" t="n"/>
      <c r="C864" s="6" t="n"/>
      <c r="D864" s="6" t="n"/>
      <c r="E864" s="6" t="n"/>
      <c r="F864" s="6" t="n"/>
      <c r="G864" s="6" t="n"/>
      <c r="H864" s="6" t="n"/>
      <c r="I864" s="6" t="n"/>
      <c r="J864" s="6" t="n"/>
      <c r="K864" s="6" t="n"/>
      <c r="L864" s="6" t="n"/>
      <c r="M864" s="6" t="n"/>
      <c r="N864" s="6" t="n"/>
      <c r="O864" s="6" t="n"/>
      <c r="P864" s="6" t="n"/>
    </row>
    <row r="865" ht="15.75" customHeight="1" s="1411">
      <c r="A865" s="6" t="n"/>
      <c r="B865" s="6" t="n"/>
      <c r="C865" s="6" t="n"/>
      <c r="D865" s="6" t="n"/>
      <c r="E865" s="6" t="n"/>
      <c r="F865" s="6" t="n"/>
      <c r="G865" s="6" t="n"/>
      <c r="H865" s="6" t="n"/>
      <c r="I865" s="6" t="n"/>
      <c r="J865" s="6" t="n"/>
      <c r="K865" s="6" t="n"/>
      <c r="L865" s="6" t="n"/>
      <c r="M865" s="6" t="n"/>
      <c r="N865" s="6" t="n"/>
      <c r="O865" s="6" t="n"/>
      <c r="P865" s="6" t="n"/>
    </row>
    <row r="866" ht="15.75" customHeight="1" s="1411">
      <c r="A866" s="6" t="n"/>
      <c r="B866" s="6" t="n"/>
      <c r="C866" s="6" t="n"/>
      <c r="D866" s="6" t="n"/>
      <c r="E866" s="6" t="n"/>
      <c r="F866" s="6" t="n"/>
      <c r="G866" s="6" t="n"/>
      <c r="H866" s="6" t="n"/>
      <c r="I866" s="6" t="n"/>
      <c r="J866" s="6" t="n"/>
      <c r="K866" s="6" t="n"/>
      <c r="L866" s="6" t="n"/>
      <c r="M866" s="6" t="n"/>
      <c r="N866" s="6" t="n"/>
      <c r="O866" s="6" t="n"/>
      <c r="P866" s="6" t="n"/>
    </row>
    <row r="867" ht="15.75" customHeight="1" s="1411">
      <c r="A867" s="6" t="n"/>
      <c r="B867" s="6" t="n"/>
      <c r="C867" s="6" t="n"/>
      <c r="D867" s="6" t="n"/>
      <c r="E867" s="6" t="n"/>
      <c r="F867" s="6" t="n"/>
      <c r="G867" s="6" t="n"/>
      <c r="H867" s="6" t="n"/>
      <c r="I867" s="6" t="n"/>
      <c r="J867" s="6" t="n"/>
      <c r="K867" s="6" t="n"/>
      <c r="L867" s="6" t="n"/>
      <c r="M867" s="6" t="n"/>
      <c r="N867" s="6" t="n"/>
      <c r="O867" s="6" t="n"/>
      <c r="P867" s="6" t="n"/>
    </row>
    <row r="868" ht="15.75" customHeight="1" s="1411">
      <c r="A868" s="6" t="n"/>
      <c r="B868" s="6" t="n"/>
      <c r="C868" s="6" t="n"/>
      <c r="D868" s="6" t="n"/>
      <c r="E868" s="6" t="n"/>
      <c r="F868" s="6" t="n"/>
      <c r="G868" s="6" t="n"/>
      <c r="H868" s="6" t="n"/>
      <c r="I868" s="6" t="n"/>
      <c r="J868" s="6" t="n"/>
      <c r="K868" s="6" t="n"/>
      <c r="L868" s="6" t="n"/>
      <c r="M868" s="6" t="n"/>
      <c r="N868" s="6" t="n"/>
      <c r="O868" s="6" t="n"/>
      <c r="P868" s="6" t="n"/>
    </row>
    <row r="869" ht="15.75" customHeight="1" s="1411">
      <c r="A869" s="6" t="n"/>
      <c r="B869" s="6" t="n"/>
      <c r="C869" s="6" t="n"/>
      <c r="D869" s="6" t="n"/>
      <c r="E869" s="6" t="n"/>
      <c r="F869" s="6" t="n"/>
      <c r="G869" s="6" t="n"/>
      <c r="H869" s="6" t="n"/>
      <c r="I869" s="6" t="n"/>
      <c r="J869" s="6" t="n"/>
      <c r="K869" s="6" t="n"/>
      <c r="L869" s="6" t="n"/>
      <c r="M869" s="6" t="n"/>
      <c r="N869" s="6" t="n"/>
      <c r="O869" s="6" t="n"/>
      <c r="P869" s="6" t="n"/>
    </row>
    <row r="870" ht="15.75" customHeight="1" s="1411">
      <c r="A870" s="6" t="n"/>
      <c r="B870" s="6" t="n"/>
      <c r="C870" s="6" t="n"/>
      <c r="D870" s="6" t="n"/>
      <c r="E870" s="6" t="n"/>
      <c r="F870" s="6" t="n"/>
      <c r="G870" s="6" t="n"/>
      <c r="H870" s="6" t="n"/>
      <c r="I870" s="6" t="n"/>
      <c r="J870" s="6" t="n"/>
      <c r="K870" s="6" t="n"/>
      <c r="L870" s="6" t="n"/>
      <c r="M870" s="6" t="n"/>
      <c r="N870" s="6" t="n"/>
      <c r="O870" s="6" t="n"/>
      <c r="P870" s="6" t="n"/>
    </row>
    <row r="871" ht="15.75" customHeight="1" s="1411">
      <c r="A871" s="6" t="n"/>
      <c r="B871" s="6" t="n"/>
      <c r="C871" s="6" t="n"/>
      <c r="D871" s="6" t="n"/>
      <c r="E871" s="6" t="n"/>
      <c r="F871" s="6" t="n"/>
      <c r="G871" s="6" t="n"/>
      <c r="H871" s="6" t="n"/>
      <c r="I871" s="6" t="n"/>
      <c r="J871" s="6" t="n"/>
      <c r="K871" s="6" t="n"/>
      <c r="L871" s="6" t="n"/>
      <c r="M871" s="6" t="n"/>
      <c r="N871" s="6" t="n"/>
      <c r="O871" s="6" t="n"/>
      <c r="P871" s="6" t="n"/>
    </row>
    <row r="872" ht="15.75" customHeight="1" s="1411">
      <c r="A872" s="6" t="n"/>
      <c r="B872" s="6" t="n"/>
      <c r="C872" s="6" t="n"/>
      <c r="D872" s="6" t="n"/>
      <c r="E872" s="6" t="n"/>
      <c r="F872" s="6" t="n"/>
      <c r="G872" s="6" t="n"/>
      <c r="H872" s="6" t="n"/>
      <c r="I872" s="6" t="n"/>
      <c r="J872" s="6" t="n"/>
      <c r="K872" s="6" t="n"/>
      <c r="L872" s="6" t="n"/>
      <c r="M872" s="6" t="n"/>
      <c r="N872" s="6" t="n"/>
      <c r="O872" s="6" t="n"/>
      <c r="P872" s="6" t="n"/>
    </row>
    <row r="873" ht="15.75" customHeight="1" s="1411">
      <c r="A873" s="6" t="n"/>
      <c r="B873" s="6" t="n"/>
      <c r="C873" s="6" t="n"/>
      <c r="D873" s="6" t="n"/>
      <c r="E873" s="6" t="n"/>
      <c r="F873" s="6" t="n"/>
      <c r="G873" s="6" t="n"/>
      <c r="H873" s="6" t="n"/>
      <c r="I873" s="6" t="n"/>
      <c r="J873" s="6" t="n"/>
      <c r="K873" s="6" t="n"/>
      <c r="L873" s="6" t="n"/>
      <c r="M873" s="6" t="n"/>
      <c r="N873" s="6" t="n"/>
      <c r="O873" s="6" t="n"/>
      <c r="P873" s="6" t="n"/>
    </row>
    <row r="874" ht="15.75" customHeight="1" s="1411">
      <c r="A874" s="6" t="n"/>
      <c r="B874" s="6" t="n"/>
      <c r="C874" s="6" t="n"/>
      <c r="D874" s="6" t="n"/>
      <c r="E874" s="6" t="n"/>
      <c r="F874" s="6" t="n"/>
      <c r="G874" s="6" t="n"/>
      <c r="H874" s="6" t="n"/>
      <c r="I874" s="6" t="n"/>
      <c r="J874" s="6" t="n"/>
      <c r="K874" s="6" t="n"/>
      <c r="L874" s="6" t="n"/>
      <c r="M874" s="6" t="n"/>
      <c r="N874" s="6" t="n"/>
      <c r="O874" s="6" t="n"/>
      <c r="P874" s="6" t="n"/>
    </row>
    <row r="875" ht="15.75" customHeight="1" s="1411">
      <c r="A875" s="6" t="n"/>
      <c r="B875" s="6" t="n"/>
      <c r="C875" s="6" t="n"/>
      <c r="D875" s="6" t="n"/>
      <c r="E875" s="6" t="n"/>
      <c r="F875" s="6" t="n"/>
      <c r="G875" s="6" t="n"/>
      <c r="H875" s="6" t="n"/>
      <c r="I875" s="6" t="n"/>
      <c r="J875" s="6" t="n"/>
      <c r="K875" s="6" t="n"/>
      <c r="L875" s="6" t="n"/>
      <c r="M875" s="6" t="n"/>
      <c r="N875" s="6" t="n"/>
      <c r="O875" s="6" t="n"/>
      <c r="P875" s="6" t="n"/>
    </row>
    <row r="876" ht="15.75" customHeight="1" s="1411">
      <c r="A876" s="6" t="n"/>
      <c r="B876" s="6" t="n"/>
      <c r="C876" s="6" t="n"/>
      <c r="D876" s="6" t="n"/>
      <c r="E876" s="6" t="n"/>
      <c r="F876" s="6" t="n"/>
      <c r="G876" s="6" t="n"/>
      <c r="H876" s="6" t="n"/>
      <c r="I876" s="6" t="n"/>
      <c r="J876" s="6" t="n"/>
      <c r="K876" s="6" t="n"/>
      <c r="L876" s="6" t="n"/>
      <c r="M876" s="6" t="n"/>
      <c r="N876" s="6" t="n"/>
      <c r="O876" s="6" t="n"/>
      <c r="P876" s="6" t="n"/>
    </row>
    <row r="877" ht="15.75" customHeight="1" s="1411">
      <c r="A877" s="6" t="n"/>
      <c r="B877" s="6" t="n"/>
      <c r="C877" s="6" t="n"/>
      <c r="D877" s="6" t="n"/>
      <c r="E877" s="6" t="n"/>
      <c r="F877" s="6" t="n"/>
      <c r="G877" s="6" t="n"/>
      <c r="H877" s="6" t="n"/>
      <c r="I877" s="6" t="n"/>
      <c r="J877" s="6" t="n"/>
      <c r="K877" s="6" t="n"/>
      <c r="L877" s="6" t="n"/>
      <c r="M877" s="6" t="n"/>
      <c r="N877" s="6" t="n"/>
      <c r="O877" s="6" t="n"/>
      <c r="P877" s="6" t="n"/>
    </row>
    <row r="878" ht="15.75" customHeight="1" s="1411">
      <c r="A878" s="6" t="n"/>
      <c r="B878" s="6" t="n"/>
      <c r="C878" s="6" t="n"/>
      <c r="D878" s="6" t="n"/>
      <c r="E878" s="6" t="n"/>
      <c r="F878" s="6" t="n"/>
      <c r="G878" s="6" t="n"/>
      <c r="H878" s="6" t="n"/>
      <c r="I878" s="6" t="n"/>
      <c r="J878" s="6" t="n"/>
      <c r="K878" s="6" t="n"/>
      <c r="L878" s="6" t="n"/>
      <c r="M878" s="6" t="n"/>
      <c r="N878" s="6" t="n"/>
      <c r="O878" s="6" t="n"/>
      <c r="P878" s="6" t="n"/>
    </row>
    <row r="879" ht="15.75" customHeight="1" s="1411">
      <c r="A879" s="6" t="n"/>
      <c r="B879" s="6" t="n"/>
      <c r="C879" s="6" t="n"/>
      <c r="D879" s="6" t="n"/>
      <c r="E879" s="6" t="n"/>
      <c r="F879" s="6" t="n"/>
      <c r="G879" s="6" t="n"/>
      <c r="H879" s="6" t="n"/>
      <c r="I879" s="6" t="n"/>
      <c r="J879" s="6" t="n"/>
      <c r="K879" s="6" t="n"/>
      <c r="L879" s="6" t="n"/>
      <c r="M879" s="6" t="n"/>
      <c r="N879" s="6" t="n"/>
      <c r="O879" s="6" t="n"/>
      <c r="P879" s="6" t="n"/>
    </row>
    <row r="880" ht="15.75" customHeight="1" s="1411">
      <c r="A880" s="6" t="n"/>
      <c r="B880" s="6" t="n"/>
      <c r="C880" s="6" t="n"/>
      <c r="D880" s="6" t="n"/>
      <c r="E880" s="6" t="n"/>
      <c r="F880" s="6" t="n"/>
      <c r="G880" s="6" t="n"/>
      <c r="H880" s="6" t="n"/>
      <c r="I880" s="6" t="n"/>
      <c r="J880" s="6" t="n"/>
      <c r="K880" s="6" t="n"/>
      <c r="L880" s="6" t="n"/>
      <c r="M880" s="6" t="n"/>
      <c r="N880" s="6" t="n"/>
      <c r="O880" s="6" t="n"/>
      <c r="P880" s="6" t="n"/>
    </row>
    <row r="881" ht="15.75" customHeight="1" s="1411">
      <c r="A881" s="6" t="n"/>
      <c r="B881" s="6" t="n"/>
      <c r="C881" s="6" t="n"/>
      <c r="D881" s="6" t="n"/>
      <c r="E881" s="6" t="n"/>
      <c r="F881" s="6" t="n"/>
      <c r="G881" s="6" t="n"/>
      <c r="H881" s="6" t="n"/>
      <c r="I881" s="6" t="n"/>
      <c r="J881" s="6" t="n"/>
      <c r="K881" s="6" t="n"/>
      <c r="L881" s="6" t="n"/>
      <c r="M881" s="6" t="n"/>
      <c r="N881" s="6" t="n"/>
      <c r="O881" s="6" t="n"/>
      <c r="P881" s="6" t="n"/>
    </row>
    <row r="882" ht="15.75" customHeight="1" s="1411">
      <c r="A882" s="6" t="n"/>
      <c r="B882" s="6" t="n"/>
      <c r="C882" s="6" t="n"/>
      <c r="D882" s="6" t="n"/>
      <c r="E882" s="6" t="n"/>
      <c r="F882" s="6" t="n"/>
      <c r="G882" s="6" t="n"/>
      <c r="H882" s="6" t="n"/>
      <c r="I882" s="6" t="n"/>
      <c r="J882" s="6" t="n"/>
      <c r="K882" s="6" t="n"/>
      <c r="L882" s="6" t="n"/>
      <c r="M882" s="6" t="n"/>
      <c r="N882" s="6" t="n"/>
      <c r="O882" s="6" t="n"/>
      <c r="P882" s="6" t="n"/>
    </row>
    <row r="883" ht="15.75" customHeight="1" s="1411">
      <c r="A883" s="6" t="n"/>
      <c r="B883" s="6" t="n"/>
      <c r="C883" s="6" t="n"/>
      <c r="D883" s="6" t="n"/>
      <c r="E883" s="6" t="n"/>
      <c r="F883" s="6" t="n"/>
      <c r="G883" s="6" t="n"/>
      <c r="H883" s="6" t="n"/>
      <c r="I883" s="6" t="n"/>
      <c r="J883" s="6" t="n"/>
      <c r="K883" s="6" t="n"/>
      <c r="L883" s="6" t="n"/>
      <c r="M883" s="6" t="n"/>
      <c r="N883" s="6" t="n"/>
      <c r="O883" s="6" t="n"/>
      <c r="P883" s="6" t="n"/>
    </row>
    <row r="884" ht="15.75" customHeight="1" s="1411">
      <c r="A884" s="6" t="n"/>
      <c r="B884" s="6" t="n"/>
      <c r="C884" s="6" t="n"/>
      <c r="D884" s="6" t="n"/>
      <c r="E884" s="6" t="n"/>
      <c r="F884" s="6" t="n"/>
      <c r="G884" s="6" t="n"/>
      <c r="H884" s="6" t="n"/>
      <c r="I884" s="6" t="n"/>
      <c r="J884" s="6" t="n"/>
      <c r="K884" s="6" t="n"/>
      <c r="L884" s="6" t="n"/>
      <c r="M884" s="6" t="n"/>
      <c r="N884" s="6" t="n"/>
      <c r="O884" s="6" t="n"/>
      <c r="P884" s="6" t="n"/>
    </row>
    <row r="885" ht="15.75" customHeight="1" s="1411">
      <c r="A885" s="6" t="n"/>
      <c r="B885" s="6" t="n"/>
      <c r="C885" s="6" t="n"/>
      <c r="D885" s="6" t="n"/>
      <c r="E885" s="6" t="n"/>
      <c r="F885" s="6" t="n"/>
      <c r="G885" s="6" t="n"/>
      <c r="H885" s="6" t="n"/>
      <c r="I885" s="6" t="n"/>
      <c r="J885" s="6" t="n"/>
      <c r="K885" s="6" t="n"/>
      <c r="L885" s="6" t="n"/>
      <c r="M885" s="6" t="n"/>
      <c r="N885" s="6" t="n"/>
      <c r="O885" s="6" t="n"/>
      <c r="P885" s="6" t="n"/>
    </row>
    <row r="886" ht="15.75" customHeight="1" s="1411">
      <c r="A886" s="6" t="n"/>
      <c r="B886" s="6" t="n"/>
      <c r="C886" s="6" t="n"/>
      <c r="D886" s="6" t="n"/>
      <c r="E886" s="6" t="n"/>
      <c r="F886" s="6" t="n"/>
      <c r="G886" s="6" t="n"/>
      <c r="H886" s="6" t="n"/>
      <c r="I886" s="6" t="n"/>
      <c r="J886" s="6" t="n"/>
      <c r="K886" s="6" t="n"/>
      <c r="L886" s="6" t="n"/>
      <c r="M886" s="6" t="n"/>
      <c r="N886" s="6" t="n"/>
      <c r="O886" s="6" t="n"/>
      <c r="P886" s="6" t="n"/>
    </row>
    <row r="887" ht="15.75" customHeight="1" s="1411">
      <c r="A887" s="6" t="n"/>
      <c r="B887" s="6" t="n"/>
      <c r="C887" s="6" t="n"/>
      <c r="D887" s="6" t="n"/>
      <c r="E887" s="6" t="n"/>
      <c r="F887" s="6" t="n"/>
      <c r="G887" s="6" t="n"/>
      <c r="H887" s="6" t="n"/>
      <c r="I887" s="6" t="n"/>
      <c r="J887" s="6" t="n"/>
      <c r="K887" s="6" t="n"/>
      <c r="L887" s="6" t="n"/>
      <c r="M887" s="6" t="n"/>
      <c r="N887" s="6" t="n"/>
      <c r="O887" s="6" t="n"/>
      <c r="P887" s="6" t="n"/>
    </row>
    <row r="888" ht="15.75" customHeight="1" s="1411">
      <c r="A888" s="6" t="n"/>
      <c r="B888" s="6" t="n"/>
      <c r="C888" s="6" t="n"/>
      <c r="D888" s="6" t="n"/>
      <c r="E888" s="6" t="n"/>
      <c r="F888" s="6" t="n"/>
      <c r="G888" s="6" t="n"/>
      <c r="H888" s="6" t="n"/>
      <c r="I888" s="6" t="n"/>
      <c r="J888" s="6" t="n"/>
      <c r="K888" s="6" t="n"/>
      <c r="L888" s="6" t="n"/>
      <c r="M888" s="6" t="n"/>
      <c r="N888" s="6" t="n"/>
      <c r="O888" s="6" t="n"/>
      <c r="P888" s="6" t="n"/>
    </row>
    <row r="889" ht="15.75" customHeight="1" s="1411">
      <c r="A889" s="6" t="n"/>
      <c r="B889" s="6" t="n"/>
      <c r="C889" s="6" t="n"/>
      <c r="D889" s="6" t="n"/>
      <c r="E889" s="6" t="n"/>
      <c r="F889" s="6" t="n"/>
      <c r="G889" s="6" t="n"/>
      <c r="H889" s="6" t="n"/>
      <c r="I889" s="6" t="n"/>
      <c r="J889" s="6" t="n"/>
      <c r="K889" s="6" t="n"/>
      <c r="L889" s="6" t="n"/>
      <c r="M889" s="6" t="n"/>
      <c r="N889" s="6" t="n"/>
      <c r="O889" s="6" t="n"/>
      <c r="P889" s="6" t="n"/>
    </row>
    <row r="890" ht="15.75" customHeight="1" s="1411">
      <c r="A890" s="6" t="n"/>
      <c r="B890" s="6" t="n"/>
      <c r="C890" s="6" t="n"/>
      <c r="D890" s="6" t="n"/>
      <c r="E890" s="6" t="n"/>
      <c r="F890" s="6" t="n"/>
      <c r="G890" s="6" t="n"/>
      <c r="H890" s="6" t="n"/>
      <c r="I890" s="6" t="n"/>
      <c r="J890" s="6" t="n"/>
      <c r="K890" s="6" t="n"/>
      <c r="L890" s="6" t="n"/>
      <c r="M890" s="6" t="n"/>
      <c r="N890" s="6" t="n"/>
      <c r="O890" s="6" t="n"/>
      <c r="P890" s="6" t="n"/>
    </row>
    <row r="891" ht="15.75" customHeight="1" s="1411">
      <c r="A891" s="6" t="n"/>
      <c r="B891" s="6" t="n"/>
      <c r="C891" s="6" t="n"/>
      <c r="D891" s="6" t="n"/>
      <c r="E891" s="6" t="n"/>
      <c r="F891" s="6" t="n"/>
      <c r="G891" s="6" t="n"/>
      <c r="H891" s="6" t="n"/>
      <c r="I891" s="6" t="n"/>
      <c r="J891" s="6" t="n"/>
      <c r="K891" s="6" t="n"/>
      <c r="L891" s="6" t="n"/>
      <c r="M891" s="6" t="n"/>
      <c r="N891" s="6" t="n"/>
      <c r="O891" s="6" t="n"/>
      <c r="P891" s="6" t="n"/>
    </row>
    <row r="892" ht="15.75" customHeight="1" s="1411">
      <c r="A892" s="6" t="n"/>
      <c r="B892" s="6" t="n"/>
      <c r="C892" s="6" t="n"/>
      <c r="D892" s="6" t="n"/>
      <c r="E892" s="6" t="n"/>
      <c r="F892" s="6" t="n"/>
      <c r="G892" s="6" t="n"/>
      <c r="H892" s="6" t="n"/>
      <c r="I892" s="6" t="n"/>
      <c r="J892" s="6" t="n"/>
      <c r="K892" s="6" t="n"/>
      <c r="L892" s="6" t="n"/>
      <c r="M892" s="6" t="n"/>
      <c r="N892" s="6" t="n"/>
      <c r="O892" s="6" t="n"/>
      <c r="P892" s="6" t="n"/>
    </row>
    <row r="893" ht="15.75" customHeight="1" s="1411">
      <c r="A893" s="6" t="n"/>
      <c r="B893" s="6" t="n"/>
      <c r="C893" s="6" t="n"/>
      <c r="D893" s="6" t="n"/>
      <c r="E893" s="6" t="n"/>
      <c r="F893" s="6" t="n"/>
      <c r="G893" s="6" t="n"/>
      <c r="H893" s="6" t="n"/>
      <c r="I893" s="6" t="n"/>
      <c r="J893" s="6" t="n"/>
      <c r="K893" s="6" t="n"/>
      <c r="L893" s="6" t="n"/>
      <c r="M893" s="6" t="n"/>
      <c r="N893" s="6" t="n"/>
      <c r="O893" s="6" t="n"/>
      <c r="P893" s="6" t="n"/>
    </row>
    <row r="894" ht="15.75" customHeight="1" s="1411">
      <c r="A894" s="6" t="n"/>
      <c r="B894" s="6" t="n"/>
      <c r="C894" s="6" t="n"/>
      <c r="D894" s="6" t="n"/>
      <c r="E894" s="6" t="n"/>
      <c r="F894" s="6" t="n"/>
      <c r="G894" s="6" t="n"/>
      <c r="H894" s="6" t="n"/>
      <c r="I894" s="6" t="n"/>
      <c r="J894" s="6" t="n"/>
      <c r="K894" s="6" t="n"/>
      <c r="L894" s="6" t="n"/>
      <c r="M894" s="6" t="n"/>
      <c r="N894" s="6" t="n"/>
      <c r="O894" s="6" t="n"/>
      <c r="P894" s="6" t="n"/>
    </row>
    <row r="895" ht="15.75" customHeight="1" s="1411">
      <c r="A895" s="6" t="n"/>
      <c r="B895" s="6" t="n"/>
      <c r="C895" s="6" t="n"/>
      <c r="D895" s="6" t="n"/>
      <c r="E895" s="6" t="n"/>
      <c r="F895" s="6" t="n"/>
      <c r="G895" s="6" t="n"/>
      <c r="H895" s="6" t="n"/>
      <c r="I895" s="6" t="n"/>
      <c r="J895" s="6" t="n"/>
      <c r="K895" s="6" t="n"/>
      <c r="L895" s="6" t="n"/>
      <c r="M895" s="6" t="n"/>
      <c r="N895" s="6" t="n"/>
      <c r="O895" s="6" t="n"/>
      <c r="P895" s="6" t="n"/>
    </row>
    <row r="896" ht="15.75" customHeight="1" s="1411">
      <c r="A896" s="6" t="n"/>
      <c r="B896" s="6" t="n"/>
      <c r="C896" s="6" t="n"/>
      <c r="D896" s="6" t="n"/>
      <c r="E896" s="6" t="n"/>
      <c r="F896" s="6" t="n"/>
      <c r="G896" s="6" t="n"/>
      <c r="H896" s="6" t="n"/>
      <c r="I896" s="6" t="n"/>
      <c r="J896" s="6" t="n"/>
      <c r="K896" s="6" t="n"/>
      <c r="L896" s="6" t="n"/>
      <c r="M896" s="6" t="n"/>
      <c r="N896" s="6" t="n"/>
      <c r="O896" s="6" t="n"/>
      <c r="P896" s="6" t="n"/>
    </row>
    <row r="897" ht="15.75" customHeight="1" s="1411">
      <c r="A897" s="6" t="n"/>
      <c r="B897" s="6" t="n"/>
      <c r="C897" s="6" t="n"/>
      <c r="D897" s="6" t="n"/>
      <c r="E897" s="6" t="n"/>
      <c r="F897" s="6" t="n"/>
      <c r="G897" s="6" t="n"/>
      <c r="H897" s="6" t="n"/>
      <c r="I897" s="6" t="n"/>
      <c r="J897" s="6" t="n"/>
      <c r="K897" s="6" t="n"/>
      <c r="L897" s="6" t="n"/>
      <c r="M897" s="6" t="n"/>
      <c r="N897" s="6" t="n"/>
      <c r="O897" s="6" t="n"/>
      <c r="P897" s="6" t="n"/>
    </row>
    <row r="898" ht="15.75" customHeight="1" s="1411">
      <c r="A898" s="6" t="n"/>
      <c r="B898" s="6" t="n"/>
      <c r="C898" s="6" t="n"/>
      <c r="D898" s="6" t="n"/>
      <c r="E898" s="6" t="n"/>
      <c r="F898" s="6" t="n"/>
      <c r="G898" s="6" t="n"/>
      <c r="H898" s="6" t="n"/>
      <c r="I898" s="6" t="n"/>
      <c r="J898" s="6" t="n"/>
      <c r="K898" s="6" t="n"/>
      <c r="L898" s="6" t="n"/>
      <c r="M898" s="6" t="n"/>
      <c r="N898" s="6" t="n"/>
      <c r="O898" s="6" t="n"/>
      <c r="P898" s="6" t="n"/>
    </row>
    <row r="899" ht="15.75" customHeight="1" s="1411">
      <c r="A899" s="6" t="n"/>
      <c r="B899" s="6" t="n"/>
      <c r="C899" s="6" t="n"/>
      <c r="D899" s="6" t="n"/>
      <c r="E899" s="6" t="n"/>
      <c r="F899" s="6" t="n"/>
      <c r="G899" s="6" t="n"/>
      <c r="H899" s="6" t="n"/>
      <c r="I899" s="6" t="n"/>
      <c r="J899" s="6" t="n"/>
      <c r="K899" s="6" t="n"/>
      <c r="L899" s="6" t="n"/>
      <c r="M899" s="6" t="n"/>
      <c r="N899" s="6" t="n"/>
      <c r="O899" s="6" t="n"/>
      <c r="P899" s="6" t="n"/>
    </row>
    <row r="900" ht="15.75" customHeight="1" s="1411">
      <c r="A900" s="6" t="n"/>
      <c r="B900" s="6" t="n"/>
      <c r="C900" s="6" t="n"/>
      <c r="D900" s="6" t="n"/>
      <c r="E900" s="6" t="n"/>
      <c r="F900" s="6" t="n"/>
      <c r="G900" s="6" t="n"/>
      <c r="H900" s="6" t="n"/>
      <c r="I900" s="6" t="n"/>
      <c r="J900" s="6" t="n"/>
      <c r="K900" s="6" t="n"/>
      <c r="L900" s="6" t="n"/>
      <c r="M900" s="6" t="n"/>
      <c r="N900" s="6" t="n"/>
      <c r="O900" s="6" t="n"/>
      <c r="P900" s="6" t="n"/>
    </row>
    <row r="901" ht="15.75" customHeight="1" s="1411">
      <c r="A901" s="6" t="n"/>
      <c r="B901" s="6" t="n"/>
      <c r="C901" s="6" t="n"/>
      <c r="D901" s="6" t="n"/>
      <c r="E901" s="6" t="n"/>
      <c r="F901" s="6" t="n"/>
      <c r="G901" s="6" t="n"/>
      <c r="H901" s="6" t="n"/>
      <c r="I901" s="6" t="n"/>
      <c r="J901" s="6" t="n"/>
      <c r="K901" s="6" t="n"/>
      <c r="L901" s="6" t="n"/>
      <c r="M901" s="6" t="n"/>
      <c r="N901" s="6" t="n"/>
      <c r="O901" s="6" t="n"/>
      <c r="P901" s="6" t="n"/>
    </row>
    <row r="902" ht="15.75" customHeight="1" s="1411">
      <c r="A902" s="6" t="n"/>
      <c r="B902" s="6" t="n"/>
      <c r="C902" s="6" t="n"/>
      <c r="D902" s="6" t="n"/>
      <c r="E902" s="6" t="n"/>
      <c r="F902" s="6" t="n"/>
      <c r="G902" s="6" t="n"/>
      <c r="H902" s="6" t="n"/>
      <c r="I902" s="6" t="n"/>
      <c r="J902" s="6" t="n"/>
      <c r="K902" s="6" t="n"/>
      <c r="L902" s="6" t="n"/>
      <c r="M902" s="6" t="n"/>
      <c r="N902" s="6" t="n"/>
      <c r="O902" s="6" t="n"/>
      <c r="P902" s="6" t="n"/>
    </row>
    <row r="903" ht="15.75" customHeight="1" s="1411">
      <c r="A903" s="6" t="n"/>
      <c r="B903" s="6" t="n"/>
      <c r="C903" s="6" t="n"/>
      <c r="D903" s="6" t="n"/>
      <c r="E903" s="6" t="n"/>
      <c r="F903" s="6" t="n"/>
      <c r="G903" s="6" t="n"/>
      <c r="H903" s="6" t="n"/>
      <c r="I903" s="6" t="n"/>
      <c r="J903" s="6" t="n"/>
      <c r="K903" s="6" t="n"/>
      <c r="L903" s="6" t="n"/>
      <c r="M903" s="6" t="n"/>
      <c r="N903" s="6" t="n"/>
      <c r="O903" s="6" t="n"/>
      <c r="P903" s="6" t="n"/>
    </row>
    <row r="904" ht="15.75" customHeight="1" s="1411">
      <c r="A904" s="6" t="n"/>
      <c r="B904" s="6" t="n"/>
      <c r="C904" s="6" t="n"/>
      <c r="D904" s="6" t="n"/>
      <c r="E904" s="6" t="n"/>
      <c r="F904" s="6" t="n"/>
      <c r="G904" s="6" t="n"/>
      <c r="H904" s="6" t="n"/>
      <c r="I904" s="6" t="n"/>
      <c r="J904" s="6" t="n"/>
      <c r="K904" s="6" t="n"/>
      <c r="L904" s="6" t="n"/>
      <c r="M904" s="6" t="n"/>
      <c r="N904" s="6" t="n"/>
      <c r="O904" s="6" t="n"/>
      <c r="P904" s="6" t="n"/>
    </row>
    <row r="905" ht="15.75" customHeight="1" s="1411">
      <c r="A905" s="6" t="n"/>
      <c r="B905" s="6" t="n"/>
      <c r="C905" s="6" t="n"/>
      <c r="D905" s="6" t="n"/>
      <c r="E905" s="6" t="n"/>
      <c r="F905" s="6" t="n"/>
      <c r="G905" s="6" t="n"/>
      <c r="H905" s="6" t="n"/>
      <c r="I905" s="6" t="n"/>
      <c r="J905" s="6" t="n"/>
      <c r="K905" s="6" t="n"/>
      <c r="L905" s="6" t="n"/>
      <c r="M905" s="6" t="n"/>
      <c r="N905" s="6" t="n"/>
      <c r="O905" s="6" t="n"/>
      <c r="P905" s="6" t="n"/>
    </row>
    <row r="906" ht="15.75" customHeight="1" s="1411">
      <c r="A906" s="6" t="n"/>
      <c r="B906" s="6" t="n"/>
      <c r="C906" s="6" t="n"/>
      <c r="D906" s="6" t="n"/>
      <c r="E906" s="6" t="n"/>
      <c r="F906" s="6" t="n"/>
      <c r="G906" s="6" t="n"/>
      <c r="H906" s="6" t="n"/>
      <c r="I906" s="6" t="n"/>
      <c r="J906" s="6" t="n"/>
      <c r="K906" s="6" t="n"/>
      <c r="L906" s="6" t="n"/>
      <c r="M906" s="6" t="n"/>
      <c r="N906" s="6" t="n"/>
      <c r="O906" s="6" t="n"/>
      <c r="P906" s="6" t="n"/>
    </row>
    <row r="907" ht="15.75" customHeight="1" s="1411">
      <c r="A907" s="6" t="n"/>
      <c r="B907" s="6" t="n"/>
      <c r="C907" s="6" t="n"/>
      <c r="D907" s="6" t="n"/>
      <c r="E907" s="6" t="n"/>
      <c r="F907" s="6" t="n"/>
      <c r="G907" s="6" t="n"/>
      <c r="H907" s="6" t="n"/>
      <c r="I907" s="6" t="n"/>
      <c r="J907" s="6" t="n"/>
      <c r="K907" s="6" t="n"/>
      <c r="L907" s="6" t="n"/>
      <c r="M907" s="6" t="n"/>
      <c r="N907" s="6" t="n"/>
      <c r="O907" s="6" t="n"/>
      <c r="P907" s="6" t="n"/>
    </row>
    <row r="908" ht="15.75" customHeight="1" s="1411">
      <c r="A908" s="6" t="n"/>
      <c r="B908" s="6" t="n"/>
      <c r="C908" s="6" t="n"/>
      <c r="D908" s="6" t="n"/>
      <c r="E908" s="6" t="n"/>
      <c r="F908" s="6" t="n"/>
      <c r="G908" s="6" t="n"/>
      <c r="H908" s="6" t="n"/>
      <c r="I908" s="6" t="n"/>
      <c r="J908" s="6" t="n"/>
      <c r="K908" s="6" t="n"/>
      <c r="L908" s="6" t="n"/>
      <c r="M908" s="6" t="n"/>
      <c r="N908" s="6" t="n"/>
      <c r="O908" s="6" t="n"/>
      <c r="P908" s="6" t="n"/>
    </row>
    <row r="909" ht="15.75" customHeight="1" s="1411">
      <c r="A909" s="6" t="n"/>
      <c r="B909" s="6" t="n"/>
      <c r="C909" s="6" t="n"/>
      <c r="D909" s="6" t="n"/>
      <c r="E909" s="6" t="n"/>
      <c r="F909" s="6" t="n"/>
      <c r="G909" s="6" t="n"/>
      <c r="H909" s="6" t="n"/>
      <c r="I909" s="6" t="n"/>
      <c r="J909" s="6" t="n"/>
      <c r="K909" s="6" t="n"/>
      <c r="L909" s="6" t="n"/>
      <c r="M909" s="6" t="n"/>
      <c r="N909" s="6" t="n"/>
      <c r="O909" s="6" t="n"/>
      <c r="P909" s="6" t="n"/>
    </row>
    <row r="910" ht="15.75" customHeight="1" s="1411">
      <c r="A910" s="6" t="n"/>
      <c r="B910" s="6" t="n"/>
      <c r="C910" s="6" t="n"/>
      <c r="D910" s="6" t="n"/>
      <c r="E910" s="6" t="n"/>
      <c r="F910" s="6" t="n"/>
      <c r="G910" s="6" t="n"/>
      <c r="H910" s="6" t="n"/>
      <c r="I910" s="6" t="n"/>
      <c r="J910" s="6" t="n"/>
      <c r="K910" s="6" t="n"/>
      <c r="L910" s="6" t="n"/>
      <c r="M910" s="6" t="n"/>
      <c r="N910" s="6" t="n"/>
      <c r="O910" s="6" t="n"/>
      <c r="P910" s="6" t="n"/>
    </row>
    <row r="911" ht="15.75" customHeight="1" s="1411">
      <c r="A911" s="6" t="n"/>
      <c r="B911" s="6" t="n"/>
      <c r="C911" s="6" t="n"/>
      <c r="D911" s="6" t="n"/>
      <c r="E911" s="6" t="n"/>
      <c r="F911" s="6" t="n"/>
      <c r="G911" s="6" t="n"/>
      <c r="H911" s="6" t="n"/>
      <c r="I911" s="6" t="n"/>
      <c r="J911" s="6" t="n"/>
      <c r="K911" s="6" t="n"/>
      <c r="L911" s="6" t="n"/>
      <c r="M911" s="6" t="n"/>
      <c r="N911" s="6" t="n"/>
      <c r="O911" s="6" t="n"/>
      <c r="P911" s="6" t="n"/>
    </row>
    <row r="912" ht="15.75" customHeight="1" s="1411">
      <c r="A912" s="6" t="n"/>
      <c r="B912" s="6" t="n"/>
      <c r="C912" s="6" t="n"/>
      <c r="D912" s="6" t="n"/>
      <c r="E912" s="6" t="n"/>
      <c r="F912" s="6" t="n"/>
      <c r="G912" s="6" t="n"/>
      <c r="H912" s="6" t="n"/>
      <c r="I912" s="6" t="n"/>
      <c r="J912" s="6" t="n"/>
      <c r="K912" s="6" t="n"/>
      <c r="L912" s="6" t="n"/>
      <c r="M912" s="6" t="n"/>
      <c r="N912" s="6" t="n"/>
      <c r="O912" s="6" t="n"/>
      <c r="P912" s="6" t="n"/>
    </row>
    <row r="913" ht="15.75" customHeight="1" s="1411">
      <c r="A913" s="6" t="n"/>
      <c r="B913" s="6" t="n"/>
      <c r="C913" s="6" t="n"/>
      <c r="D913" s="6" t="n"/>
      <c r="E913" s="6" t="n"/>
      <c r="F913" s="6" t="n"/>
      <c r="G913" s="6" t="n"/>
      <c r="H913" s="6" t="n"/>
      <c r="I913" s="6" t="n"/>
      <c r="J913" s="6" t="n"/>
      <c r="K913" s="6" t="n"/>
      <c r="L913" s="6" t="n"/>
      <c r="M913" s="6" t="n"/>
      <c r="N913" s="6" t="n"/>
      <c r="O913" s="6" t="n"/>
      <c r="P913" s="6" t="n"/>
    </row>
    <row r="914" ht="15.75" customHeight="1" s="1411">
      <c r="A914" s="6" t="n"/>
      <c r="B914" s="6" t="n"/>
      <c r="C914" s="6" t="n"/>
      <c r="D914" s="6" t="n"/>
      <c r="E914" s="6" t="n"/>
      <c r="F914" s="6" t="n"/>
      <c r="G914" s="6" t="n"/>
      <c r="H914" s="6" t="n"/>
      <c r="I914" s="6" t="n"/>
      <c r="J914" s="6" t="n"/>
      <c r="K914" s="6" t="n"/>
      <c r="L914" s="6" t="n"/>
      <c r="M914" s="6" t="n"/>
      <c r="N914" s="6" t="n"/>
      <c r="O914" s="6" t="n"/>
      <c r="P914" s="6" t="n"/>
    </row>
    <row r="915" ht="15.75" customHeight="1" s="1411">
      <c r="A915" s="6" t="n"/>
      <c r="B915" s="6" t="n"/>
      <c r="C915" s="6" t="n"/>
      <c r="D915" s="6" t="n"/>
      <c r="E915" s="6" t="n"/>
      <c r="F915" s="6" t="n"/>
      <c r="G915" s="6" t="n"/>
      <c r="H915" s="6" t="n"/>
      <c r="I915" s="6" t="n"/>
      <c r="J915" s="6" t="n"/>
      <c r="K915" s="6" t="n"/>
      <c r="L915" s="6" t="n"/>
      <c r="M915" s="6" t="n"/>
      <c r="N915" s="6" t="n"/>
      <c r="O915" s="6" t="n"/>
      <c r="P915" s="6" t="n"/>
    </row>
    <row r="916" ht="15.75" customHeight="1" s="1411">
      <c r="A916" s="6" t="n"/>
      <c r="B916" s="6" t="n"/>
      <c r="C916" s="6" t="n"/>
      <c r="D916" s="6" t="n"/>
      <c r="E916" s="6" t="n"/>
      <c r="F916" s="6" t="n"/>
      <c r="G916" s="6" t="n"/>
      <c r="H916" s="6" t="n"/>
      <c r="I916" s="6" t="n"/>
      <c r="J916" s="6" t="n"/>
      <c r="K916" s="6" t="n"/>
      <c r="L916" s="6" t="n"/>
      <c r="M916" s="6" t="n"/>
      <c r="N916" s="6" t="n"/>
      <c r="O916" s="6" t="n"/>
      <c r="P916" s="6" t="n"/>
    </row>
    <row r="917" ht="15.75" customHeight="1" s="1411">
      <c r="A917" s="6" t="n"/>
      <c r="B917" s="6" t="n"/>
      <c r="C917" s="6" t="n"/>
      <c r="D917" s="6" t="n"/>
      <c r="E917" s="6" t="n"/>
      <c r="F917" s="6" t="n"/>
      <c r="G917" s="6" t="n"/>
      <c r="H917" s="6" t="n"/>
      <c r="I917" s="6" t="n"/>
      <c r="J917" s="6" t="n"/>
      <c r="K917" s="6" t="n"/>
      <c r="L917" s="6" t="n"/>
      <c r="M917" s="6" t="n"/>
      <c r="N917" s="6" t="n"/>
      <c r="O917" s="6" t="n"/>
      <c r="P917" s="6" t="n"/>
    </row>
    <row r="918" ht="15.75" customHeight="1" s="1411">
      <c r="A918" s="6" t="n"/>
      <c r="B918" s="6" t="n"/>
      <c r="C918" s="6" t="n"/>
      <c r="D918" s="6" t="n"/>
      <c r="E918" s="6" t="n"/>
      <c r="F918" s="6" t="n"/>
      <c r="G918" s="6" t="n"/>
      <c r="H918" s="6" t="n"/>
      <c r="I918" s="6" t="n"/>
      <c r="J918" s="6" t="n"/>
      <c r="K918" s="6" t="n"/>
      <c r="L918" s="6" t="n"/>
      <c r="M918" s="6" t="n"/>
      <c r="N918" s="6" t="n"/>
      <c r="O918" s="6" t="n"/>
      <c r="P918" s="6" t="n"/>
    </row>
    <row r="919" ht="15.75" customHeight="1" s="1411">
      <c r="A919" s="6" t="n"/>
      <c r="B919" s="6" t="n"/>
      <c r="C919" s="6" t="n"/>
      <c r="D919" s="6" t="n"/>
      <c r="E919" s="6" t="n"/>
      <c r="F919" s="6" t="n"/>
      <c r="G919" s="6" t="n"/>
      <c r="H919" s="6" t="n"/>
      <c r="I919" s="6" t="n"/>
      <c r="J919" s="6" t="n"/>
      <c r="K919" s="6" t="n"/>
      <c r="L919" s="6" t="n"/>
      <c r="M919" s="6" t="n"/>
      <c r="N919" s="6" t="n"/>
      <c r="O919" s="6" t="n"/>
      <c r="P919" s="6" t="n"/>
    </row>
    <row r="920" ht="15.75" customHeight="1" s="1411">
      <c r="A920" s="6" t="n"/>
      <c r="B920" s="6" t="n"/>
      <c r="C920" s="6" t="n"/>
      <c r="D920" s="6" t="n"/>
      <c r="E920" s="6" t="n"/>
      <c r="F920" s="6" t="n"/>
      <c r="G920" s="6" t="n"/>
      <c r="H920" s="6" t="n"/>
      <c r="I920" s="6" t="n"/>
      <c r="J920" s="6" t="n"/>
      <c r="K920" s="6" t="n"/>
      <c r="L920" s="6" t="n"/>
      <c r="M920" s="6" t="n"/>
      <c r="N920" s="6" t="n"/>
      <c r="O920" s="6" t="n"/>
      <c r="P920" s="6" t="n"/>
    </row>
    <row r="921" ht="15.75" customHeight="1" s="1411">
      <c r="A921" s="6" t="n"/>
      <c r="B921" s="6" t="n"/>
      <c r="C921" s="6" t="n"/>
      <c r="D921" s="6" t="n"/>
      <c r="E921" s="6" t="n"/>
      <c r="F921" s="6" t="n"/>
      <c r="G921" s="6" t="n"/>
      <c r="H921" s="6" t="n"/>
      <c r="I921" s="6" t="n"/>
      <c r="J921" s="6" t="n"/>
      <c r="K921" s="6" t="n"/>
      <c r="L921" s="6" t="n"/>
      <c r="M921" s="6" t="n"/>
      <c r="N921" s="6" t="n"/>
      <c r="O921" s="6" t="n"/>
      <c r="P921" s="6" t="n"/>
    </row>
    <row r="922" ht="15.75" customHeight="1" s="1411">
      <c r="A922" s="6" t="n"/>
      <c r="B922" s="6" t="n"/>
      <c r="C922" s="6" t="n"/>
      <c r="D922" s="6" t="n"/>
      <c r="E922" s="6" t="n"/>
      <c r="F922" s="6" t="n"/>
      <c r="G922" s="6" t="n"/>
      <c r="H922" s="6" t="n"/>
      <c r="I922" s="6" t="n"/>
      <c r="J922" s="6" t="n"/>
      <c r="K922" s="6" t="n"/>
      <c r="L922" s="6" t="n"/>
      <c r="M922" s="6" t="n"/>
      <c r="N922" s="6" t="n"/>
      <c r="O922" s="6" t="n"/>
      <c r="P922" s="6" t="n"/>
    </row>
    <row r="923" ht="15.75" customHeight="1" s="1411">
      <c r="A923" s="6" t="n"/>
      <c r="B923" s="6" t="n"/>
      <c r="C923" s="6" t="n"/>
      <c r="D923" s="6" t="n"/>
      <c r="E923" s="6" t="n"/>
      <c r="F923" s="6" t="n"/>
      <c r="G923" s="6" t="n"/>
      <c r="H923" s="6" t="n"/>
      <c r="I923" s="6" t="n"/>
      <c r="J923" s="6" t="n"/>
      <c r="K923" s="6" t="n"/>
      <c r="L923" s="6" t="n"/>
      <c r="M923" s="6" t="n"/>
      <c r="N923" s="6" t="n"/>
      <c r="O923" s="6" t="n"/>
      <c r="P923" s="6" t="n"/>
    </row>
    <row r="924" ht="15.75" customHeight="1" s="1411">
      <c r="A924" s="6" t="n"/>
      <c r="B924" s="6" t="n"/>
      <c r="C924" s="6" t="n"/>
      <c r="D924" s="6" t="n"/>
      <c r="E924" s="6" t="n"/>
      <c r="F924" s="6" t="n"/>
      <c r="G924" s="6" t="n"/>
      <c r="H924" s="6" t="n"/>
      <c r="I924" s="6" t="n"/>
      <c r="J924" s="6" t="n"/>
      <c r="K924" s="6" t="n"/>
      <c r="L924" s="6" t="n"/>
      <c r="M924" s="6" t="n"/>
      <c r="N924" s="6" t="n"/>
      <c r="O924" s="6" t="n"/>
      <c r="P924" s="6" t="n"/>
    </row>
    <row r="925" ht="15.75" customHeight="1" s="1411">
      <c r="A925" s="6" t="n"/>
      <c r="B925" s="6" t="n"/>
      <c r="C925" s="6" t="n"/>
      <c r="D925" s="6" t="n"/>
      <c r="E925" s="6" t="n"/>
      <c r="F925" s="6" t="n"/>
      <c r="G925" s="6" t="n"/>
      <c r="H925" s="6" t="n"/>
      <c r="I925" s="6" t="n"/>
      <c r="J925" s="6" t="n"/>
      <c r="K925" s="6" t="n"/>
      <c r="L925" s="6" t="n"/>
      <c r="M925" s="6" t="n"/>
      <c r="N925" s="6" t="n"/>
      <c r="O925" s="6" t="n"/>
      <c r="P925" s="6" t="n"/>
    </row>
    <row r="926" ht="15.75" customHeight="1" s="1411">
      <c r="A926" s="6" t="n"/>
      <c r="B926" s="6" t="n"/>
      <c r="C926" s="6" t="n"/>
      <c r="D926" s="6" t="n"/>
      <c r="E926" s="6" t="n"/>
      <c r="F926" s="6" t="n"/>
      <c r="G926" s="6" t="n"/>
      <c r="H926" s="6" t="n"/>
      <c r="I926" s="6" t="n"/>
      <c r="J926" s="6" t="n"/>
      <c r="K926" s="6" t="n"/>
      <c r="L926" s="6" t="n"/>
      <c r="M926" s="6" t="n"/>
      <c r="N926" s="6" t="n"/>
      <c r="O926" s="6" t="n"/>
      <c r="P926" s="6" t="n"/>
    </row>
    <row r="927" ht="15.75" customHeight="1" s="1411">
      <c r="A927" s="6" t="n"/>
      <c r="B927" s="6" t="n"/>
      <c r="C927" s="6" t="n"/>
      <c r="D927" s="6" t="n"/>
      <c r="E927" s="6" t="n"/>
      <c r="F927" s="6" t="n"/>
      <c r="G927" s="6" t="n"/>
      <c r="H927" s="6" t="n"/>
      <c r="I927" s="6" t="n"/>
      <c r="J927" s="6" t="n"/>
      <c r="K927" s="6" t="n"/>
      <c r="L927" s="6" t="n"/>
      <c r="M927" s="6" t="n"/>
      <c r="N927" s="6" t="n"/>
      <c r="O927" s="6" t="n"/>
      <c r="P927" s="6" t="n"/>
    </row>
    <row r="928" ht="15.75" customHeight="1" s="1411">
      <c r="A928" s="6" t="n"/>
      <c r="B928" s="6" t="n"/>
      <c r="C928" s="6" t="n"/>
      <c r="D928" s="6" t="n"/>
      <c r="E928" s="6" t="n"/>
      <c r="F928" s="6" t="n"/>
      <c r="G928" s="6" t="n"/>
      <c r="H928" s="6" t="n"/>
      <c r="I928" s="6" t="n"/>
      <c r="J928" s="6" t="n"/>
      <c r="K928" s="6" t="n"/>
      <c r="L928" s="6" t="n"/>
      <c r="M928" s="6" t="n"/>
      <c r="N928" s="6" t="n"/>
      <c r="O928" s="6" t="n"/>
      <c r="P928" s="6" t="n"/>
    </row>
    <row r="929" ht="15.75" customHeight="1" s="1411">
      <c r="A929" s="6" t="n"/>
      <c r="B929" s="6" t="n"/>
      <c r="C929" s="6" t="n"/>
      <c r="D929" s="6" t="n"/>
      <c r="E929" s="6" t="n"/>
      <c r="F929" s="6" t="n"/>
      <c r="G929" s="6" t="n"/>
      <c r="H929" s="6" t="n"/>
      <c r="I929" s="6" t="n"/>
      <c r="J929" s="6" t="n"/>
      <c r="K929" s="6" t="n"/>
      <c r="L929" s="6" t="n"/>
      <c r="M929" s="6" t="n"/>
      <c r="N929" s="6" t="n"/>
      <c r="O929" s="6" t="n"/>
      <c r="P929" s="6" t="n"/>
    </row>
    <row r="930" ht="15.75" customHeight="1" s="1411">
      <c r="A930" s="6" t="n"/>
      <c r="B930" s="6" t="n"/>
      <c r="C930" s="6" t="n"/>
      <c r="D930" s="6" t="n"/>
      <c r="E930" s="6" t="n"/>
      <c r="F930" s="6" t="n"/>
      <c r="G930" s="6" t="n"/>
      <c r="H930" s="6" t="n"/>
      <c r="I930" s="6" t="n"/>
      <c r="J930" s="6" t="n"/>
      <c r="K930" s="6" t="n"/>
      <c r="L930" s="6" t="n"/>
      <c r="M930" s="6" t="n"/>
      <c r="N930" s="6" t="n"/>
      <c r="O930" s="6" t="n"/>
      <c r="P930" s="6" t="n"/>
    </row>
    <row r="931" ht="15.75" customHeight="1" s="1411">
      <c r="A931" s="6" t="n"/>
      <c r="B931" s="6" t="n"/>
      <c r="C931" s="6" t="n"/>
      <c r="D931" s="6" t="n"/>
      <c r="E931" s="6" t="n"/>
      <c r="F931" s="6" t="n"/>
      <c r="G931" s="6" t="n"/>
      <c r="H931" s="6" t="n"/>
      <c r="I931" s="6" t="n"/>
      <c r="J931" s="6" t="n"/>
      <c r="K931" s="6" t="n"/>
      <c r="L931" s="6" t="n"/>
      <c r="M931" s="6" t="n"/>
      <c r="N931" s="6" t="n"/>
      <c r="O931" s="6" t="n"/>
      <c r="P931" s="6" t="n"/>
    </row>
    <row r="932" ht="15.75" customHeight="1" s="1411">
      <c r="A932" s="6" t="n"/>
      <c r="B932" s="6" t="n"/>
      <c r="C932" s="6" t="n"/>
      <c r="D932" s="6" t="n"/>
      <c r="E932" s="6" t="n"/>
      <c r="F932" s="6" t="n"/>
      <c r="G932" s="6" t="n"/>
      <c r="H932" s="6" t="n"/>
      <c r="I932" s="6" t="n"/>
      <c r="J932" s="6" t="n"/>
      <c r="K932" s="6" t="n"/>
      <c r="L932" s="6" t="n"/>
      <c r="M932" s="6" t="n"/>
      <c r="N932" s="6" t="n"/>
      <c r="O932" s="6" t="n"/>
      <c r="P932" s="6" t="n"/>
    </row>
    <row r="933" ht="15.75" customHeight="1" s="1411">
      <c r="A933" s="6" t="n"/>
      <c r="B933" s="6" t="n"/>
      <c r="C933" s="6" t="n"/>
      <c r="D933" s="6" t="n"/>
      <c r="E933" s="6" t="n"/>
      <c r="F933" s="6" t="n"/>
      <c r="G933" s="6" t="n"/>
      <c r="H933" s="6" t="n"/>
      <c r="I933" s="6" t="n"/>
      <c r="J933" s="6" t="n"/>
      <c r="K933" s="6" t="n"/>
      <c r="L933" s="6" t="n"/>
      <c r="M933" s="6" t="n"/>
      <c r="N933" s="6" t="n"/>
      <c r="O933" s="6" t="n"/>
      <c r="P933" s="6" t="n"/>
    </row>
    <row r="934" ht="15.75" customHeight="1" s="1411">
      <c r="A934" s="6" t="n"/>
      <c r="B934" s="6" t="n"/>
      <c r="C934" s="6" t="n"/>
      <c r="D934" s="6" t="n"/>
      <c r="E934" s="6" t="n"/>
      <c r="F934" s="6" t="n"/>
      <c r="G934" s="6" t="n"/>
      <c r="H934" s="6" t="n"/>
      <c r="I934" s="6" t="n"/>
      <c r="J934" s="6" t="n"/>
      <c r="K934" s="6" t="n"/>
      <c r="L934" s="6" t="n"/>
      <c r="M934" s="6" t="n"/>
      <c r="N934" s="6" t="n"/>
      <c r="O934" s="6" t="n"/>
      <c r="P934" s="6" t="n"/>
    </row>
    <row r="935" ht="15.75" customHeight="1" s="1411">
      <c r="A935" s="6" t="n"/>
      <c r="B935" s="6" t="n"/>
      <c r="C935" s="6" t="n"/>
      <c r="D935" s="6" t="n"/>
      <c r="E935" s="6" t="n"/>
      <c r="F935" s="6" t="n"/>
      <c r="G935" s="6" t="n"/>
      <c r="H935" s="6" t="n"/>
      <c r="I935" s="6" t="n"/>
      <c r="J935" s="6" t="n"/>
      <c r="K935" s="6" t="n"/>
      <c r="L935" s="6" t="n"/>
      <c r="M935" s="6" t="n"/>
      <c r="N935" s="6" t="n"/>
      <c r="O935" s="6" t="n"/>
      <c r="P935" s="6" t="n"/>
    </row>
    <row r="936" ht="15.75" customHeight="1" s="1411">
      <c r="A936" s="6" t="n"/>
      <c r="B936" s="6" t="n"/>
      <c r="C936" s="6" t="n"/>
      <c r="D936" s="6" t="n"/>
      <c r="E936" s="6" t="n"/>
      <c r="F936" s="6" t="n"/>
      <c r="G936" s="6" t="n"/>
      <c r="H936" s="6" t="n"/>
      <c r="I936" s="6" t="n"/>
      <c r="J936" s="6" t="n"/>
      <c r="K936" s="6" t="n"/>
      <c r="L936" s="6" t="n"/>
      <c r="M936" s="6" t="n"/>
      <c r="N936" s="6" t="n"/>
      <c r="O936" s="6" t="n"/>
      <c r="P936" s="6" t="n"/>
    </row>
    <row r="937" ht="15.75" customHeight="1" s="1411">
      <c r="A937" s="6" t="n"/>
      <c r="B937" s="6" t="n"/>
      <c r="C937" s="6" t="n"/>
      <c r="D937" s="6" t="n"/>
      <c r="E937" s="6" t="n"/>
      <c r="F937" s="6" t="n"/>
      <c r="G937" s="6" t="n"/>
      <c r="H937" s="6" t="n"/>
      <c r="I937" s="6" t="n"/>
      <c r="J937" s="6" t="n"/>
      <c r="K937" s="6" t="n"/>
      <c r="L937" s="6" t="n"/>
      <c r="M937" s="6" t="n"/>
      <c r="N937" s="6" t="n"/>
      <c r="O937" s="6" t="n"/>
      <c r="P937" s="6" t="n"/>
    </row>
    <row r="938" ht="15.75" customHeight="1" s="1411">
      <c r="A938" s="6" t="n"/>
      <c r="B938" s="6" t="n"/>
      <c r="C938" s="6" t="n"/>
      <c r="D938" s="6" t="n"/>
      <c r="E938" s="6" t="n"/>
      <c r="F938" s="6" t="n"/>
      <c r="G938" s="6" t="n"/>
      <c r="H938" s="6" t="n"/>
      <c r="I938" s="6" t="n"/>
      <c r="J938" s="6" t="n"/>
      <c r="K938" s="6" t="n"/>
      <c r="L938" s="6" t="n"/>
      <c r="M938" s="6" t="n"/>
      <c r="N938" s="6" t="n"/>
      <c r="O938" s="6" t="n"/>
      <c r="P938" s="6" t="n"/>
    </row>
    <row r="939" ht="15.75" customHeight="1" s="1411">
      <c r="A939" s="6" t="n"/>
      <c r="B939" s="6" t="n"/>
      <c r="C939" s="6" t="n"/>
      <c r="D939" s="6" t="n"/>
      <c r="E939" s="6" t="n"/>
      <c r="F939" s="6" t="n"/>
      <c r="G939" s="6" t="n"/>
      <c r="H939" s="6" t="n"/>
      <c r="I939" s="6" t="n"/>
      <c r="J939" s="6" t="n"/>
      <c r="K939" s="6" t="n"/>
      <c r="L939" s="6" t="n"/>
      <c r="M939" s="6" t="n"/>
      <c r="N939" s="6" t="n"/>
      <c r="O939" s="6" t="n"/>
      <c r="P939" s="6" t="n"/>
    </row>
    <row r="940" ht="15.75" customHeight="1" s="1411">
      <c r="A940" s="6" t="n"/>
      <c r="B940" s="6" t="n"/>
      <c r="C940" s="6" t="n"/>
      <c r="D940" s="6" t="n"/>
      <c r="E940" s="6" t="n"/>
      <c r="F940" s="6" t="n"/>
      <c r="G940" s="6" t="n"/>
      <c r="H940" s="6" t="n"/>
      <c r="I940" s="6" t="n"/>
      <c r="J940" s="6" t="n"/>
      <c r="K940" s="6" t="n"/>
      <c r="L940" s="6" t="n"/>
      <c r="M940" s="6" t="n"/>
      <c r="N940" s="6" t="n"/>
      <c r="O940" s="6" t="n"/>
      <c r="P940" s="6" t="n"/>
    </row>
    <row r="941" ht="15.75" customHeight="1" s="1411">
      <c r="A941" s="6" t="n"/>
      <c r="B941" s="6" t="n"/>
      <c r="C941" s="6" t="n"/>
      <c r="D941" s="6" t="n"/>
      <c r="E941" s="6" t="n"/>
      <c r="F941" s="6" t="n"/>
      <c r="G941" s="6" t="n"/>
      <c r="H941" s="6" t="n"/>
      <c r="I941" s="6" t="n"/>
      <c r="J941" s="6" t="n"/>
      <c r="K941" s="6" t="n"/>
      <c r="L941" s="6" t="n"/>
      <c r="M941" s="6" t="n"/>
      <c r="N941" s="6" t="n"/>
      <c r="O941" s="6" t="n"/>
      <c r="P941" s="6" t="n"/>
    </row>
    <row r="942" ht="15.75" customHeight="1" s="1411">
      <c r="A942" s="6" t="n"/>
      <c r="B942" s="6" t="n"/>
      <c r="C942" s="6" t="n"/>
      <c r="D942" s="6" t="n"/>
      <c r="E942" s="6" t="n"/>
      <c r="F942" s="6" t="n"/>
      <c r="G942" s="6" t="n"/>
      <c r="H942" s="6" t="n"/>
      <c r="I942" s="6" t="n"/>
      <c r="J942" s="6" t="n"/>
      <c r="K942" s="6" t="n"/>
      <c r="L942" s="6" t="n"/>
      <c r="M942" s="6" t="n"/>
      <c r="N942" s="6" t="n"/>
      <c r="O942" s="6" t="n"/>
      <c r="P942" s="6" t="n"/>
    </row>
    <row r="943" ht="15.75" customHeight="1" s="1411">
      <c r="A943" s="6" t="n"/>
      <c r="B943" s="6" t="n"/>
      <c r="C943" s="6" t="n"/>
      <c r="D943" s="6" t="n"/>
      <c r="E943" s="6" t="n"/>
      <c r="F943" s="6" t="n"/>
      <c r="G943" s="6" t="n"/>
      <c r="H943" s="6" t="n"/>
      <c r="I943" s="6" t="n"/>
      <c r="J943" s="6" t="n"/>
      <c r="K943" s="6" t="n"/>
      <c r="L943" s="6" t="n"/>
      <c r="M943" s="6" t="n"/>
      <c r="N943" s="6" t="n"/>
      <c r="O943" s="6" t="n"/>
      <c r="P943" s="6" t="n"/>
    </row>
    <row r="944" ht="15.75" customHeight="1" s="1411">
      <c r="A944" s="6" t="n"/>
      <c r="B944" s="6" t="n"/>
      <c r="C944" s="6" t="n"/>
      <c r="D944" s="6" t="n"/>
      <c r="E944" s="6" t="n"/>
      <c r="F944" s="6" t="n"/>
      <c r="G944" s="6" t="n"/>
      <c r="H944" s="6" t="n"/>
      <c r="I944" s="6" t="n"/>
      <c r="J944" s="6" t="n"/>
      <c r="K944" s="6" t="n"/>
      <c r="L944" s="6" t="n"/>
      <c r="M944" s="6" t="n"/>
      <c r="N944" s="6" t="n"/>
      <c r="O944" s="6" t="n"/>
      <c r="P944" s="6" t="n"/>
    </row>
    <row r="945" ht="15.75" customHeight="1" s="1411">
      <c r="A945" s="6" t="n"/>
      <c r="B945" s="6" t="n"/>
      <c r="C945" s="6" t="n"/>
      <c r="D945" s="6" t="n"/>
      <c r="E945" s="6" t="n"/>
      <c r="F945" s="6" t="n"/>
      <c r="G945" s="6" t="n"/>
      <c r="H945" s="6" t="n"/>
      <c r="I945" s="6" t="n"/>
      <c r="J945" s="6" t="n"/>
      <c r="K945" s="6" t="n"/>
      <c r="L945" s="6" t="n"/>
      <c r="M945" s="6" t="n"/>
      <c r="N945" s="6" t="n"/>
      <c r="O945" s="6" t="n"/>
      <c r="P945" s="6" t="n"/>
    </row>
    <row r="946" ht="15.75" customHeight="1" s="1411">
      <c r="A946" s="6" t="n"/>
      <c r="B946" s="6" t="n"/>
      <c r="C946" s="6" t="n"/>
      <c r="D946" s="6" t="n"/>
      <c r="E946" s="6" t="n"/>
      <c r="F946" s="6" t="n"/>
      <c r="G946" s="6" t="n"/>
      <c r="H946" s="6" t="n"/>
      <c r="I946" s="6" t="n"/>
      <c r="J946" s="6" t="n"/>
      <c r="K946" s="6" t="n"/>
      <c r="L946" s="6" t="n"/>
      <c r="M946" s="6" t="n"/>
      <c r="N946" s="6" t="n"/>
      <c r="O946" s="6" t="n"/>
      <c r="P946" s="6" t="n"/>
    </row>
    <row r="947" ht="15.75" customHeight="1" s="1411">
      <c r="A947" s="6" t="n"/>
      <c r="B947" s="6" t="n"/>
      <c r="C947" s="6" t="n"/>
      <c r="D947" s="6" t="n"/>
      <c r="E947" s="6" t="n"/>
      <c r="F947" s="6" t="n"/>
      <c r="G947" s="6" t="n"/>
      <c r="H947" s="6" t="n"/>
      <c r="I947" s="6" t="n"/>
      <c r="J947" s="6" t="n"/>
      <c r="K947" s="6" t="n"/>
      <c r="L947" s="6" t="n"/>
      <c r="M947" s="6" t="n"/>
      <c r="N947" s="6" t="n"/>
      <c r="O947" s="6" t="n"/>
      <c r="P947" s="6" t="n"/>
    </row>
    <row r="948" ht="15.75" customHeight="1" s="1411">
      <c r="A948" s="6" t="n"/>
      <c r="B948" s="6" t="n"/>
      <c r="C948" s="6" t="n"/>
      <c r="D948" s="6" t="n"/>
      <c r="E948" s="6" t="n"/>
      <c r="F948" s="6" t="n"/>
      <c r="G948" s="6" t="n"/>
      <c r="H948" s="6" t="n"/>
      <c r="I948" s="6" t="n"/>
      <c r="J948" s="6" t="n"/>
      <c r="K948" s="6" t="n"/>
      <c r="L948" s="6" t="n"/>
      <c r="M948" s="6" t="n"/>
      <c r="N948" s="6" t="n"/>
      <c r="O948" s="6" t="n"/>
      <c r="P948" s="6" t="n"/>
    </row>
    <row r="949" ht="15.75" customHeight="1" s="1411">
      <c r="A949" s="6" t="n"/>
      <c r="B949" s="6" t="n"/>
      <c r="C949" s="6" t="n"/>
      <c r="D949" s="6" t="n"/>
      <c r="E949" s="6" t="n"/>
      <c r="F949" s="6" t="n"/>
      <c r="G949" s="6" t="n"/>
      <c r="H949" s="6" t="n"/>
      <c r="I949" s="6" t="n"/>
      <c r="J949" s="6" t="n"/>
      <c r="K949" s="6" t="n"/>
      <c r="L949" s="6" t="n"/>
      <c r="M949" s="6" t="n"/>
      <c r="N949" s="6" t="n"/>
      <c r="O949" s="6" t="n"/>
      <c r="P949" s="6" t="n"/>
    </row>
    <row r="950" ht="15.75" customHeight="1" s="1411">
      <c r="A950" s="6" t="n"/>
      <c r="B950" s="6" t="n"/>
      <c r="C950" s="6" t="n"/>
      <c r="D950" s="6" t="n"/>
      <c r="E950" s="6" t="n"/>
      <c r="F950" s="6" t="n"/>
      <c r="G950" s="6" t="n"/>
      <c r="H950" s="6" t="n"/>
      <c r="I950" s="6" t="n"/>
      <c r="J950" s="6" t="n"/>
      <c r="K950" s="6" t="n"/>
      <c r="L950" s="6" t="n"/>
      <c r="M950" s="6" t="n"/>
      <c r="N950" s="6" t="n"/>
      <c r="O950" s="6" t="n"/>
      <c r="P950" s="6" t="n"/>
    </row>
    <row r="951" ht="15.75" customHeight="1" s="1411">
      <c r="A951" s="6" t="n"/>
      <c r="B951" s="6" t="n"/>
      <c r="C951" s="6" t="n"/>
      <c r="D951" s="6" t="n"/>
      <c r="E951" s="6" t="n"/>
      <c r="F951" s="6" t="n"/>
      <c r="G951" s="6" t="n"/>
      <c r="H951" s="6" t="n"/>
      <c r="I951" s="6" t="n"/>
      <c r="J951" s="6" t="n"/>
      <c r="K951" s="6" t="n"/>
      <c r="L951" s="6" t="n"/>
      <c r="M951" s="6" t="n"/>
      <c r="N951" s="6" t="n"/>
      <c r="O951" s="6" t="n"/>
      <c r="P951" s="6" t="n"/>
    </row>
    <row r="952" ht="15.75" customHeight="1" s="1411">
      <c r="A952" s="6" t="n"/>
      <c r="B952" s="6" t="n"/>
      <c r="C952" s="6" t="n"/>
      <c r="D952" s="6" t="n"/>
      <c r="E952" s="6" t="n"/>
      <c r="F952" s="6" t="n"/>
      <c r="G952" s="6" t="n"/>
      <c r="H952" s="6" t="n"/>
      <c r="I952" s="6" t="n"/>
      <c r="J952" s="6" t="n"/>
      <c r="K952" s="6" t="n"/>
      <c r="L952" s="6" t="n"/>
      <c r="M952" s="6" t="n"/>
      <c r="N952" s="6" t="n"/>
      <c r="O952" s="6" t="n"/>
      <c r="P952" s="6" t="n"/>
    </row>
    <row r="953" ht="15.75" customHeight="1" s="1411">
      <c r="A953" s="6" t="n"/>
      <c r="B953" s="6" t="n"/>
      <c r="C953" s="6" t="n"/>
      <c r="D953" s="6" t="n"/>
      <c r="E953" s="6" t="n"/>
      <c r="F953" s="6" t="n"/>
      <c r="G953" s="6" t="n"/>
      <c r="H953" s="6" t="n"/>
      <c r="I953" s="6" t="n"/>
      <c r="J953" s="6" t="n"/>
      <c r="K953" s="6" t="n"/>
      <c r="L953" s="6" t="n"/>
      <c r="M953" s="6" t="n"/>
      <c r="N953" s="6" t="n"/>
      <c r="O953" s="6" t="n"/>
      <c r="P953" s="6" t="n"/>
    </row>
    <row r="954" ht="15.75" customHeight="1" s="1411">
      <c r="A954" s="6" t="n"/>
      <c r="B954" s="6" t="n"/>
      <c r="C954" s="6" t="n"/>
      <c r="D954" s="6" t="n"/>
      <c r="E954" s="6" t="n"/>
      <c r="F954" s="6" t="n"/>
      <c r="G954" s="6" t="n"/>
      <c r="H954" s="6" t="n"/>
      <c r="I954" s="6" t="n"/>
      <c r="J954" s="6" t="n"/>
      <c r="K954" s="6" t="n"/>
      <c r="L954" s="6" t="n"/>
      <c r="M954" s="6" t="n"/>
      <c r="N954" s="6" t="n"/>
      <c r="O954" s="6" t="n"/>
      <c r="P954" s="6" t="n"/>
    </row>
    <row r="955" ht="15.75" customHeight="1" s="1411">
      <c r="A955" s="6" t="n"/>
      <c r="B955" s="6" t="n"/>
      <c r="C955" s="6" t="n"/>
      <c r="D955" s="6" t="n"/>
      <c r="E955" s="6" t="n"/>
      <c r="F955" s="6" t="n"/>
      <c r="G955" s="6" t="n"/>
      <c r="H955" s="6" t="n"/>
      <c r="I955" s="6" t="n"/>
      <c r="J955" s="6" t="n"/>
      <c r="K955" s="6" t="n"/>
      <c r="L955" s="6" t="n"/>
      <c r="M955" s="6" t="n"/>
      <c r="N955" s="6" t="n"/>
      <c r="O955" s="6" t="n"/>
      <c r="P955" s="6" t="n"/>
    </row>
    <row r="956" ht="15.75" customHeight="1" s="1411">
      <c r="A956" s="6" t="n"/>
      <c r="B956" s="6" t="n"/>
      <c r="C956" s="6" t="n"/>
      <c r="D956" s="6" t="n"/>
      <c r="E956" s="6" t="n"/>
      <c r="F956" s="6" t="n"/>
      <c r="G956" s="6" t="n"/>
      <c r="H956" s="6" t="n"/>
      <c r="I956" s="6" t="n"/>
      <c r="J956" s="6" t="n"/>
      <c r="K956" s="6" t="n"/>
      <c r="L956" s="6" t="n"/>
      <c r="M956" s="6" t="n"/>
      <c r="N956" s="6" t="n"/>
      <c r="O956" s="6" t="n"/>
      <c r="P956" s="6" t="n"/>
    </row>
    <row r="957" ht="15.75" customHeight="1" s="1411">
      <c r="A957" s="6" t="n"/>
      <c r="B957" s="6" t="n"/>
      <c r="C957" s="6" t="n"/>
      <c r="D957" s="6" t="n"/>
      <c r="E957" s="6" t="n"/>
      <c r="F957" s="6" t="n"/>
      <c r="G957" s="6" t="n"/>
      <c r="H957" s="6" t="n"/>
      <c r="I957" s="6" t="n"/>
      <c r="J957" s="6" t="n"/>
      <c r="K957" s="6" t="n"/>
      <c r="L957" s="6" t="n"/>
      <c r="M957" s="6" t="n"/>
      <c r="N957" s="6" t="n"/>
      <c r="O957" s="6" t="n"/>
      <c r="P957" s="6" t="n"/>
    </row>
    <row r="958" ht="15.75" customHeight="1" s="1411">
      <c r="A958" s="6" t="n"/>
      <c r="B958" s="6" t="n"/>
      <c r="C958" s="6" t="n"/>
      <c r="D958" s="6" t="n"/>
      <c r="E958" s="6" t="n"/>
      <c r="F958" s="6" t="n"/>
      <c r="G958" s="6" t="n"/>
      <c r="H958" s="6" t="n"/>
      <c r="I958" s="6" t="n"/>
      <c r="J958" s="6" t="n"/>
      <c r="K958" s="6" t="n"/>
      <c r="L958" s="6" t="n"/>
      <c r="M958" s="6" t="n"/>
      <c r="N958" s="6" t="n"/>
      <c r="O958" s="6" t="n"/>
      <c r="P958" s="6" t="n"/>
    </row>
    <row r="959" ht="15.75" customHeight="1" s="1411">
      <c r="A959" s="6" t="n"/>
      <c r="B959" s="6" t="n"/>
      <c r="C959" s="6" t="n"/>
      <c r="D959" s="6" t="n"/>
      <c r="E959" s="6" t="n"/>
      <c r="F959" s="6" t="n"/>
      <c r="G959" s="6" t="n"/>
      <c r="H959" s="6" t="n"/>
      <c r="I959" s="6" t="n"/>
      <c r="J959" s="6" t="n"/>
      <c r="K959" s="6" t="n"/>
      <c r="L959" s="6" t="n"/>
      <c r="M959" s="6" t="n"/>
      <c r="N959" s="6" t="n"/>
      <c r="O959" s="6" t="n"/>
      <c r="P959" s="6" t="n"/>
    </row>
    <row r="960" ht="15.75" customHeight="1" s="1411">
      <c r="A960" s="6" t="n"/>
      <c r="B960" s="6" t="n"/>
      <c r="C960" s="6" t="n"/>
      <c r="D960" s="6" t="n"/>
      <c r="E960" s="6" t="n"/>
      <c r="F960" s="6" t="n"/>
      <c r="G960" s="6" t="n"/>
      <c r="H960" s="6" t="n"/>
      <c r="I960" s="6" t="n"/>
      <c r="J960" s="6" t="n"/>
      <c r="K960" s="6" t="n"/>
      <c r="L960" s="6" t="n"/>
      <c r="M960" s="6" t="n"/>
      <c r="N960" s="6" t="n"/>
      <c r="O960" s="6" t="n"/>
      <c r="P960" s="6" t="n"/>
    </row>
    <row r="961" ht="15.75" customHeight="1" s="1411">
      <c r="A961" s="6" t="n"/>
      <c r="B961" s="6" t="n"/>
      <c r="C961" s="6" t="n"/>
      <c r="D961" s="6" t="n"/>
      <c r="E961" s="6" t="n"/>
      <c r="F961" s="6" t="n"/>
      <c r="G961" s="6" t="n"/>
      <c r="H961" s="6" t="n"/>
      <c r="I961" s="6" t="n"/>
      <c r="J961" s="6" t="n"/>
      <c r="K961" s="6" t="n"/>
      <c r="L961" s="6" t="n"/>
      <c r="M961" s="6" t="n"/>
      <c r="N961" s="6" t="n"/>
      <c r="O961" s="6" t="n"/>
      <c r="P961" s="6" t="n"/>
    </row>
    <row r="962" ht="15.75" customHeight="1" s="1411">
      <c r="A962" s="6" t="n"/>
      <c r="B962" s="6" t="n"/>
      <c r="C962" s="6" t="n"/>
      <c r="D962" s="6" t="n"/>
      <c r="E962" s="6" t="n"/>
      <c r="F962" s="6" t="n"/>
      <c r="G962" s="6" t="n"/>
      <c r="H962" s="6" t="n"/>
      <c r="I962" s="6" t="n"/>
      <c r="J962" s="6" t="n"/>
      <c r="K962" s="6" t="n"/>
      <c r="L962" s="6" t="n"/>
      <c r="M962" s="6" t="n"/>
      <c r="N962" s="6" t="n"/>
      <c r="O962" s="6" t="n"/>
      <c r="P962" s="6" t="n"/>
    </row>
    <row r="963" ht="15.75" customHeight="1" s="1411">
      <c r="A963" s="6" t="n"/>
      <c r="B963" s="6" t="n"/>
      <c r="C963" s="6" t="n"/>
      <c r="D963" s="6" t="n"/>
      <c r="E963" s="6" t="n"/>
      <c r="F963" s="6" t="n"/>
      <c r="G963" s="6" t="n"/>
      <c r="H963" s="6" t="n"/>
      <c r="I963" s="6" t="n"/>
      <c r="J963" s="6" t="n"/>
      <c r="K963" s="6" t="n"/>
      <c r="L963" s="6" t="n"/>
      <c r="M963" s="6" t="n"/>
      <c r="N963" s="6" t="n"/>
      <c r="O963" s="6" t="n"/>
      <c r="P963" s="6" t="n"/>
    </row>
    <row r="964" ht="15.75" customHeight="1" s="1411">
      <c r="A964" s="6" t="n"/>
      <c r="B964" s="6" t="n"/>
      <c r="C964" s="6" t="n"/>
      <c r="D964" s="6" t="n"/>
      <c r="E964" s="6" t="n"/>
      <c r="F964" s="6" t="n"/>
      <c r="G964" s="6" t="n"/>
      <c r="H964" s="6" t="n"/>
      <c r="I964" s="6" t="n"/>
      <c r="J964" s="6" t="n"/>
      <c r="K964" s="6" t="n"/>
      <c r="L964" s="6" t="n"/>
      <c r="M964" s="6" t="n"/>
      <c r="N964" s="6" t="n"/>
      <c r="O964" s="6" t="n"/>
      <c r="P964" s="6" t="n"/>
    </row>
    <row r="965" ht="15.75" customHeight="1" s="1411">
      <c r="A965" s="6" t="n"/>
      <c r="B965" s="6" t="n"/>
      <c r="C965" s="6" t="n"/>
      <c r="D965" s="6" t="n"/>
      <c r="E965" s="6" t="n"/>
      <c r="F965" s="6" t="n"/>
      <c r="G965" s="6" t="n"/>
      <c r="H965" s="6" t="n"/>
      <c r="I965" s="6" t="n"/>
      <c r="J965" s="6" t="n"/>
      <c r="K965" s="6" t="n"/>
      <c r="L965" s="6" t="n"/>
      <c r="M965" s="6" t="n"/>
      <c r="N965" s="6" t="n"/>
      <c r="O965" s="6" t="n"/>
      <c r="P965" s="6" t="n"/>
    </row>
    <row r="966" ht="15.75" customHeight="1" s="1411">
      <c r="A966" s="6" t="n"/>
      <c r="B966" s="6" t="n"/>
      <c r="C966" s="6" t="n"/>
      <c r="D966" s="6" t="n"/>
      <c r="E966" s="6" t="n"/>
      <c r="F966" s="6" t="n"/>
      <c r="G966" s="6" t="n"/>
      <c r="H966" s="6" t="n"/>
      <c r="I966" s="6" t="n"/>
      <c r="J966" s="6" t="n"/>
      <c r="K966" s="6" t="n"/>
      <c r="L966" s="6" t="n"/>
      <c r="M966" s="6" t="n"/>
      <c r="N966" s="6" t="n"/>
      <c r="O966" s="6" t="n"/>
      <c r="P966" s="6" t="n"/>
    </row>
    <row r="967" ht="15.75" customHeight="1" s="1411">
      <c r="A967" s="6" t="n"/>
      <c r="B967" s="6" t="n"/>
      <c r="C967" s="6" t="n"/>
      <c r="D967" s="6" t="n"/>
      <c r="E967" s="6" t="n"/>
      <c r="F967" s="6" t="n"/>
      <c r="G967" s="6" t="n"/>
      <c r="H967" s="6" t="n"/>
      <c r="I967" s="6" t="n"/>
      <c r="J967" s="6" t="n"/>
      <c r="K967" s="6" t="n"/>
      <c r="L967" s="6" t="n"/>
      <c r="M967" s="6" t="n"/>
      <c r="N967" s="6" t="n"/>
      <c r="O967" s="6" t="n"/>
      <c r="P967" s="6" t="n"/>
    </row>
    <row r="968" ht="15.75" customHeight="1" s="1411">
      <c r="A968" s="6" t="n"/>
      <c r="B968" s="6" t="n"/>
      <c r="C968" s="6" t="n"/>
      <c r="D968" s="6" t="n"/>
      <c r="E968" s="6" t="n"/>
      <c r="F968" s="6" t="n"/>
      <c r="G968" s="6" t="n"/>
      <c r="H968" s="6" t="n"/>
      <c r="I968" s="6" t="n"/>
      <c r="J968" s="6" t="n"/>
      <c r="K968" s="6" t="n"/>
      <c r="L968" s="6" t="n"/>
      <c r="M968" s="6" t="n"/>
      <c r="N968" s="6" t="n"/>
      <c r="O968" s="6" t="n"/>
      <c r="P968" s="6" t="n"/>
    </row>
    <row r="969" ht="15.75" customHeight="1" s="1411">
      <c r="A969" s="6" t="n"/>
      <c r="B969" s="6" t="n"/>
      <c r="C969" s="6" t="n"/>
      <c r="D969" s="6" t="n"/>
      <c r="E969" s="6" t="n"/>
      <c r="F969" s="6" t="n"/>
      <c r="G969" s="6" t="n"/>
      <c r="H969" s="6" t="n"/>
      <c r="I969" s="6" t="n"/>
      <c r="J969" s="6" t="n"/>
      <c r="K969" s="6" t="n"/>
      <c r="L969" s="6" t="n"/>
      <c r="M969" s="6" t="n"/>
      <c r="N969" s="6" t="n"/>
      <c r="O969" s="6" t="n"/>
      <c r="P969" s="6" t="n"/>
    </row>
    <row r="970" ht="15.75" customHeight="1" s="1411">
      <c r="A970" s="6" t="n"/>
      <c r="B970" s="6" t="n"/>
      <c r="C970" s="6" t="n"/>
      <c r="D970" s="6" t="n"/>
      <c r="E970" s="6" t="n"/>
      <c r="F970" s="6" t="n"/>
      <c r="G970" s="6" t="n"/>
      <c r="H970" s="6" t="n"/>
      <c r="I970" s="6" t="n"/>
      <c r="J970" s="6" t="n"/>
      <c r="K970" s="6" t="n"/>
      <c r="L970" s="6" t="n"/>
      <c r="M970" s="6" t="n"/>
      <c r="N970" s="6" t="n"/>
      <c r="O970" s="6" t="n"/>
      <c r="P970" s="6" t="n"/>
    </row>
    <row r="971" ht="15.75" customHeight="1" s="1411">
      <c r="A971" s="6" t="n"/>
      <c r="B971" s="6" t="n"/>
      <c r="C971" s="6" t="n"/>
      <c r="D971" s="6" t="n"/>
      <c r="E971" s="6" t="n"/>
      <c r="F971" s="6" t="n"/>
      <c r="G971" s="6" t="n"/>
      <c r="H971" s="6" t="n"/>
      <c r="I971" s="6" t="n"/>
      <c r="J971" s="6" t="n"/>
      <c r="K971" s="6" t="n"/>
      <c r="L971" s="6" t="n"/>
      <c r="M971" s="6" t="n"/>
      <c r="N971" s="6" t="n"/>
      <c r="O971" s="6" t="n"/>
      <c r="P971" s="6" t="n"/>
    </row>
    <row r="972" ht="15.75" customHeight="1" s="1411">
      <c r="A972" s="6" t="n"/>
      <c r="B972" s="6" t="n"/>
      <c r="C972" s="6" t="n"/>
      <c r="D972" s="6" t="n"/>
      <c r="E972" s="6" t="n"/>
      <c r="F972" s="6" t="n"/>
      <c r="G972" s="6" t="n"/>
      <c r="H972" s="6" t="n"/>
      <c r="I972" s="6" t="n"/>
      <c r="J972" s="6" t="n"/>
      <c r="K972" s="6" t="n"/>
      <c r="L972" s="6" t="n"/>
      <c r="M972" s="6" t="n"/>
      <c r="N972" s="6" t="n"/>
      <c r="O972" s="6" t="n"/>
      <c r="P972" s="6" t="n"/>
    </row>
    <row r="973" ht="15.75" customHeight="1" s="1411">
      <c r="A973" s="6" t="n"/>
      <c r="B973" s="6" t="n"/>
      <c r="C973" s="6" t="n"/>
      <c r="D973" s="6" t="n"/>
      <c r="E973" s="6" t="n"/>
      <c r="F973" s="6" t="n"/>
      <c r="G973" s="6" t="n"/>
      <c r="H973" s="6" t="n"/>
      <c r="I973" s="6" t="n"/>
      <c r="J973" s="6" t="n"/>
      <c r="K973" s="6" t="n"/>
      <c r="L973" s="6" t="n"/>
      <c r="M973" s="6" t="n"/>
      <c r="N973" s="6" t="n"/>
      <c r="O973" s="6" t="n"/>
      <c r="P973" s="6" t="n"/>
    </row>
    <row r="974" ht="15.75" customHeight="1" s="1411">
      <c r="A974" s="6" t="n"/>
      <c r="B974" s="6" t="n"/>
      <c r="C974" s="6" t="n"/>
      <c r="D974" s="6" t="n"/>
      <c r="E974" s="6" t="n"/>
      <c r="F974" s="6" t="n"/>
      <c r="G974" s="6" t="n"/>
      <c r="H974" s="6" t="n"/>
      <c r="I974" s="6" t="n"/>
      <c r="J974" s="6" t="n"/>
      <c r="K974" s="6" t="n"/>
      <c r="L974" s="6" t="n"/>
      <c r="M974" s="6" t="n"/>
      <c r="N974" s="6" t="n"/>
      <c r="O974" s="6" t="n"/>
      <c r="P974" s="6" t="n"/>
    </row>
    <row r="975" ht="15.75" customHeight="1" s="1411">
      <c r="A975" s="6" t="n"/>
      <c r="B975" s="6" t="n"/>
      <c r="C975" s="6" t="n"/>
      <c r="D975" s="6" t="n"/>
      <c r="E975" s="6" t="n"/>
      <c r="F975" s="6" t="n"/>
      <c r="G975" s="6" t="n"/>
      <c r="H975" s="6" t="n"/>
      <c r="I975" s="6" t="n"/>
      <c r="J975" s="6" t="n"/>
      <c r="K975" s="6" t="n"/>
      <c r="L975" s="6" t="n"/>
      <c r="M975" s="6" t="n"/>
      <c r="N975" s="6" t="n"/>
      <c r="O975" s="6" t="n"/>
      <c r="P975" s="6" t="n"/>
    </row>
    <row r="976" ht="15.75" customHeight="1" s="1411">
      <c r="A976" s="6" t="n"/>
      <c r="B976" s="6" t="n"/>
      <c r="C976" s="6" t="n"/>
      <c r="D976" s="6" t="n"/>
      <c r="E976" s="6" t="n"/>
      <c r="F976" s="6" t="n"/>
      <c r="G976" s="6" t="n"/>
      <c r="H976" s="6" t="n"/>
      <c r="I976" s="6" t="n"/>
      <c r="J976" s="6" t="n"/>
      <c r="K976" s="6" t="n"/>
      <c r="L976" s="6" t="n"/>
      <c r="M976" s="6" t="n"/>
      <c r="N976" s="6" t="n"/>
      <c r="O976" s="6" t="n"/>
      <c r="P976" s="6" t="n"/>
    </row>
    <row r="977" ht="15.75" customHeight="1" s="1411">
      <c r="A977" s="6" t="n"/>
      <c r="B977" s="6" t="n"/>
      <c r="C977" s="6" t="n"/>
      <c r="D977" s="6" t="n"/>
      <c r="E977" s="6" t="n"/>
      <c r="F977" s="6" t="n"/>
      <c r="G977" s="6" t="n"/>
      <c r="H977" s="6" t="n"/>
      <c r="I977" s="6" t="n"/>
      <c r="J977" s="6" t="n"/>
      <c r="K977" s="6" t="n"/>
      <c r="L977" s="6" t="n"/>
      <c r="M977" s="6" t="n"/>
      <c r="N977" s="6" t="n"/>
      <c r="O977" s="6" t="n"/>
      <c r="P977" s="6" t="n"/>
    </row>
    <row r="978" ht="15.75" customHeight="1" s="1411">
      <c r="A978" s="6" t="n"/>
      <c r="B978" s="6" t="n"/>
      <c r="C978" s="6" t="n"/>
      <c r="D978" s="6" t="n"/>
      <c r="E978" s="6" t="n"/>
      <c r="F978" s="6" t="n"/>
      <c r="G978" s="6" t="n"/>
      <c r="H978" s="6" t="n"/>
      <c r="I978" s="6" t="n"/>
      <c r="J978" s="6" t="n"/>
      <c r="K978" s="6" t="n"/>
      <c r="L978" s="6" t="n"/>
      <c r="M978" s="6" t="n"/>
      <c r="N978" s="6" t="n"/>
      <c r="O978" s="6" t="n"/>
      <c r="P978" s="6" t="n"/>
    </row>
    <row r="979" ht="15.75" customHeight="1" s="1411">
      <c r="A979" s="6" t="n"/>
      <c r="B979" s="6" t="n"/>
      <c r="C979" s="6" t="n"/>
      <c r="D979" s="6" t="n"/>
      <c r="E979" s="6" t="n"/>
      <c r="F979" s="6" t="n"/>
      <c r="G979" s="6" t="n"/>
      <c r="H979" s="6" t="n"/>
      <c r="I979" s="6" t="n"/>
      <c r="J979" s="6" t="n"/>
      <c r="K979" s="6" t="n"/>
      <c r="L979" s="6" t="n"/>
      <c r="M979" s="6" t="n"/>
      <c r="N979" s="6" t="n"/>
      <c r="O979" s="6" t="n"/>
      <c r="P979" s="6" t="n"/>
    </row>
    <row r="980" ht="15.75" customHeight="1" s="1411">
      <c r="A980" s="6" t="n"/>
      <c r="B980" s="6" t="n"/>
      <c r="C980" s="6" t="n"/>
      <c r="D980" s="6" t="n"/>
      <c r="E980" s="6" t="n"/>
      <c r="F980" s="6" t="n"/>
      <c r="G980" s="6" t="n"/>
      <c r="H980" s="6" t="n"/>
      <c r="I980" s="6" t="n"/>
      <c r="J980" s="6" t="n"/>
      <c r="K980" s="6" t="n"/>
      <c r="L980" s="6" t="n"/>
      <c r="M980" s="6" t="n"/>
      <c r="N980" s="6" t="n"/>
      <c r="O980" s="6" t="n"/>
      <c r="P980" s="6" t="n"/>
    </row>
    <row r="981" ht="15.75" customHeight="1" s="1411">
      <c r="A981" s="6" t="n"/>
      <c r="B981" s="6" t="n"/>
      <c r="C981" s="6" t="n"/>
      <c r="D981" s="6" t="n"/>
      <c r="E981" s="6" t="n"/>
      <c r="F981" s="6" t="n"/>
      <c r="G981" s="6" t="n"/>
      <c r="H981" s="6" t="n"/>
      <c r="I981" s="6" t="n"/>
      <c r="J981" s="6" t="n"/>
      <c r="K981" s="6" t="n"/>
      <c r="L981" s="6" t="n"/>
      <c r="M981" s="6" t="n"/>
      <c r="N981" s="6" t="n"/>
      <c r="O981" s="6" t="n"/>
      <c r="P981" s="6" t="n"/>
    </row>
    <row r="982" ht="15.75" customHeight="1" s="1411">
      <c r="A982" s="6" t="n"/>
      <c r="B982" s="6" t="n"/>
      <c r="C982" s="6" t="n"/>
      <c r="D982" s="6" t="n"/>
      <c r="E982" s="6" t="n"/>
      <c r="F982" s="6" t="n"/>
      <c r="G982" s="6" t="n"/>
      <c r="H982" s="6" t="n"/>
      <c r="I982" s="6" t="n"/>
      <c r="J982" s="6" t="n"/>
      <c r="K982" s="6" t="n"/>
      <c r="L982" s="6" t="n"/>
      <c r="M982" s="6" t="n"/>
      <c r="N982" s="6" t="n"/>
      <c r="O982" s="6" t="n"/>
      <c r="P982" s="6" t="n"/>
    </row>
    <row r="983" ht="15.75" customHeight="1" s="1411">
      <c r="A983" s="6" t="n"/>
      <c r="B983" s="6" t="n"/>
      <c r="C983" s="6" t="n"/>
      <c r="D983" s="6" t="n"/>
      <c r="E983" s="6" t="n"/>
      <c r="F983" s="6" t="n"/>
      <c r="G983" s="6" t="n"/>
      <c r="H983" s="6" t="n"/>
      <c r="I983" s="6" t="n"/>
      <c r="J983" s="6" t="n"/>
      <c r="K983" s="6" t="n"/>
      <c r="L983" s="6" t="n"/>
      <c r="M983" s="6" t="n"/>
      <c r="N983" s="6" t="n"/>
      <c r="O983" s="6" t="n"/>
      <c r="P983" s="6" t="n"/>
    </row>
    <row r="984" ht="15.75" customHeight="1" s="1411">
      <c r="A984" s="6" t="n"/>
      <c r="B984" s="6" t="n"/>
      <c r="C984" s="6" t="n"/>
      <c r="D984" s="6" t="n"/>
      <c r="E984" s="6" t="n"/>
      <c r="F984" s="6" t="n"/>
      <c r="G984" s="6" t="n"/>
      <c r="H984" s="6" t="n"/>
      <c r="I984" s="6" t="n"/>
      <c r="J984" s="6" t="n"/>
      <c r="K984" s="6" t="n"/>
      <c r="L984" s="6" t="n"/>
      <c r="M984" s="6" t="n"/>
      <c r="N984" s="6" t="n"/>
      <c r="O984" s="6" t="n"/>
      <c r="P984" s="6" t="n"/>
    </row>
    <row r="985" ht="15.75" customHeight="1" s="1411">
      <c r="A985" s="6" t="n"/>
      <c r="B985" s="6" t="n"/>
      <c r="C985" s="6" t="n"/>
      <c r="D985" s="6" t="n"/>
      <c r="E985" s="6" t="n"/>
      <c r="F985" s="6" t="n"/>
      <c r="G985" s="6" t="n"/>
      <c r="H985" s="6" t="n"/>
      <c r="I985" s="6" t="n"/>
      <c r="J985" s="6" t="n"/>
      <c r="K985" s="6" t="n"/>
      <c r="L985" s="6" t="n"/>
      <c r="M985" s="6" t="n"/>
      <c r="N985" s="6" t="n"/>
      <c r="O985" s="6" t="n"/>
      <c r="P985" s="6" t="n"/>
    </row>
    <row r="986" ht="15.75" customHeight="1" s="1411">
      <c r="A986" s="6" t="n"/>
      <c r="B986" s="6" t="n"/>
      <c r="C986" s="6" t="n"/>
      <c r="D986" s="6" t="n"/>
      <c r="E986" s="6" t="n"/>
      <c r="F986" s="6" t="n"/>
      <c r="G986" s="6" t="n"/>
      <c r="H986" s="6" t="n"/>
      <c r="I986" s="6" t="n"/>
      <c r="J986" s="6" t="n"/>
      <c r="K986" s="6" t="n"/>
      <c r="L986" s="6" t="n"/>
      <c r="M986" s="6" t="n"/>
      <c r="N986" s="6" t="n"/>
      <c r="O986" s="6" t="n"/>
      <c r="P986" s="6" t="n"/>
    </row>
    <row r="987" ht="15.75" customHeight="1" s="1411">
      <c r="A987" s="6" t="n"/>
      <c r="B987" s="6" t="n"/>
      <c r="C987" s="6" t="n"/>
      <c r="D987" s="6" t="n"/>
      <c r="E987" s="6" t="n"/>
      <c r="F987" s="6" t="n"/>
      <c r="G987" s="6" t="n"/>
      <c r="H987" s="6" t="n"/>
      <c r="I987" s="6" t="n"/>
      <c r="J987" s="6" t="n"/>
      <c r="K987" s="6" t="n"/>
      <c r="L987" s="6" t="n"/>
      <c r="M987" s="6" t="n"/>
      <c r="N987" s="6" t="n"/>
      <c r="O987" s="6" t="n"/>
      <c r="P987" s="6" t="n"/>
    </row>
    <row r="988" ht="15.75" customHeight="1" s="1411">
      <c r="A988" s="6" t="n"/>
      <c r="B988" s="6" t="n"/>
      <c r="C988" s="6" t="n"/>
      <c r="D988" s="6" t="n"/>
      <c r="E988" s="6" t="n"/>
      <c r="F988" s="6" t="n"/>
      <c r="G988" s="6" t="n"/>
      <c r="H988" s="6" t="n"/>
      <c r="I988" s="6" t="n"/>
      <c r="J988" s="6" t="n"/>
      <c r="K988" s="6" t="n"/>
      <c r="L988" s="6" t="n"/>
      <c r="M988" s="6" t="n"/>
      <c r="N988" s="6" t="n"/>
      <c r="O988" s="6" t="n"/>
      <c r="P988" s="6" t="n"/>
    </row>
    <row r="989" ht="15.75" customHeight="1" s="1411">
      <c r="A989" s="6" t="n"/>
      <c r="B989" s="6" t="n"/>
      <c r="C989" s="6" t="n"/>
      <c r="D989" s="6" t="n"/>
      <c r="E989" s="6" t="n"/>
      <c r="F989" s="6" t="n"/>
      <c r="G989" s="6" t="n"/>
      <c r="H989" s="6" t="n"/>
      <c r="I989" s="6" t="n"/>
      <c r="J989" s="6" t="n"/>
      <c r="K989" s="6" t="n"/>
      <c r="L989" s="6" t="n"/>
      <c r="M989" s="6" t="n"/>
      <c r="N989" s="6" t="n"/>
      <c r="O989" s="6" t="n"/>
      <c r="P989" s="6" t="n"/>
    </row>
    <row r="990" ht="15.75" customHeight="1" s="1411">
      <c r="A990" s="6" t="n"/>
      <c r="B990" s="6" t="n"/>
      <c r="C990" s="6" t="n"/>
      <c r="D990" s="6" t="n"/>
      <c r="E990" s="6" t="n"/>
      <c r="F990" s="6" t="n"/>
      <c r="G990" s="6" t="n"/>
      <c r="H990" s="6" t="n"/>
      <c r="I990" s="6" t="n"/>
      <c r="J990" s="6" t="n"/>
      <c r="K990" s="6" t="n"/>
      <c r="L990" s="6" t="n"/>
      <c r="M990" s="6" t="n"/>
      <c r="N990" s="6" t="n"/>
      <c r="O990" s="6" t="n"/>
      <c r="P990" s="6" t="n"/>
    </row>
    <row r="991" ht="15.75" customHeight="1" s="1411">
      <c r="A991" s="6" t="n"/>
      <c r="B991" s="6" t="n"/>
      <c r="C991" s="6" t="n"/>
      <c r="D991" s="6" t="n"/>
      <c r="E991" s="6" t="n"/>
      <c r="F991" s="6" t="n"/>
      <c r="G991" s="6" t="n"/>
      <c r="H991" s="6" t="n"/>
      <c r="I991" s="6" t="n"/>
      <c r="J991" s="6" t="n"/>
      <c r="K991" s="6" t="n"/>
      <c r="L991" s="6" t="n"/>
      <c r="M991" s="6" t="n"/>
      <c r="N991" s="6" t="n"/>
      <c r="O991" s="6" t="n"/>
      <c r="P991" s="6" t="n"/>
    </row>
    <row r="992" ht="15.75" customHeight="1" s="1411">
      <c r="A992" s="6" t="n"/>
      <c r="B992" s="6" t="n"/>
      <c r="C992" s="6" t="n"/>
      <c r="D992" s="6" t="n"/>
      <c r="E992" s="6" t="n"/>
      <c r="F992" s="6" t="n"/>
      <c r="G992" s="6" t="n"/>
      <c r="H992" s="6" t="n"/>
      <c r="I992" s="6" t="n"/>
      <c r="J992" s="6" t="n"/>
      <c r="K992" s="6" t="n"/>
      <c r="L992" s="6" t="n"/>
      <c r="M992" s="6" t="n"/>
      <c r="N992" s="6" t="n"/>
      <c r="O992" s="6" t="n"/>
      <c r="P992" s="6" t="n"/>
    </row>
    <row r="993" ht="15.75" customHeight="1" s="1411">
      <c r="A993" s="6" t="n"/>
      <c r="B993" s="6" t="n"/>
      <c r="C993" s="6" t="n"/>
      <c r="D993" s="6" t="n"/>
      <c r="E993" s="6" t="n"/>
      <c r="F993" s="6" t="n"/>
      <c r="G993" s="6" t="n"/>
      <c r="H993" s="6" t="n"/>
      <c r="I993" s="6" t="n"/>
      <c r="J993" s="6" t="n"/>
      <c r="K993" s="6" t="n"/>
      <c r="L993" s="6" t="n"/>
      <c r="M993" s="6" t="n"/>
      <c r="N993" s="6" t="n"/>
      <c r="O993" s="6" t="n"/>
      <c r="P993" s="6" t="n"/>
    </row>
    <row r="994" ht="15.75" customHeight="1" s="1411">
      <c r="A994" s="6" t="n"/>
      <c r="B994" s="6" t="n"/>
      <c r="C994" s="6" t="n"/>
      <c r="D994" s="6" t="n"/>
      <c r="E994" s="6" t="n"/>
      <c r="F994" s="6" t="n"/>
      <c r="G994" s="6" t="n"/>
      <c r="H994" s="6" t="n"/>
      <c r="I994" s="6" t="n"/>
      <c r="J994" s="6" t="n"/>
      <c r="K994" s="6" t="n"/>
      <c r="L994" s="6" t="n"/>
      <c r="M994" s="6" t="n"/>
      <c r="N994" s="6" t="n"/>
      <c r="O994" s="6" t="n"/>
      <c r="P994" s="6" t="n"/>
    </row>
    <row r="995" ht="15.75" customHeight="1" s="1411">
      <c r="A995" s="6" t="n"/>
      <c r="B995" s="6" t="n"/>
      <c r="C995" s="6" t="n"/>
      <c r="D995" s="6" t="n"/>
      <c r="E995" s="6" t="n"/>
      <c r="F995" s="6" t="n"/>
      <c r="G995" s="6" t="n"/>
      <c r="H995" s="6" t="n"/>
      <c r="I995" s="6" t="n"/>
      <c r="J995" s="6" t="n"/>
      <c r="K995" s="6" t="n"/>
      <c r="L995" s="6" t="n"/>
      <c r="M995" s="6" t="n"/>
      <c r="N995" s="6" t="n"/>
      <c r="O995" s="6" t="n"/>
      <c r="P995" s="6" t="n"/>
    </row>
    <row r="996" ht="15.75" customHeight="1" s="1411">
      <c r="A996" s="6" t="n"/>
      <c r="B996" s="6" t="n"/>
      <c r="C996" s="6" t="n"/>
      <c r="D996" s="6" t="n"/>
      <c r="E996" s="6" t="n"/>
      <c r="F996" s="6" t="n"/>
      <c r="G996" s="6" t="n"/>
      <c r="H996" s="6" t="n"/>
      <c r="I996" s="6" t="n"/>
      <c r="J996" s="6" t="n"/>
      <c r="K996" s="6" t="n"/>
      <c r="L996" s="6" t="n"/>
      <c r="M996" s="6" t="n"/>
      <c r="N996" s="6" t="n"/>
      <c r="O996" s="6" t="n"/>
      <c r="P996" s="6" t="n"/>
    </row>
    <row r="997" ht="15.75" customHeight="1" s="1411">
      <c r="A997" s="6" t="n"/>
      <c r="B997" s="6" t="n"/>
      <c r="C997" s="6" t="n"/>
      <c r="D997" s="6" t="n"/>
      <c r="E997" s="6" t="n"/>
      <c r="F997" s="6" t="n"/>
      <c r="G997" s="6" t="n"/>
      <c r="H997" s="6" t="n"/>
      <c r="I997" s="6" t="n"/>
      <c r="J997" s="6" t="n"/>
      <c r="K997" s="6" t="n"/>
      <c r="L997" s="6" t="n"/>
      <c r="M997" s="6" t="n"/>
      <c r="N997" s="6" t="n"/>
      <c r="O997" s="6" t="n"/>
      <c r="P997" s="6" t="n"/>
    </row>
    <row r="998" ht="15.75" customHeight="1" s="1411">
      <c r="A998" s="6" t="n"/>
      <c r="B998" s="6" t="n"/>
      <c r="C998" s="6" t="n"/>
      <c r="D998" s="6" t="n"/>
      <c r="E998" s="6" t="n"/>
      <c r="F998" s="6" t="n"/>
      <c r="G998" s="6" t="n"/>
      <c r="H998" s="6" t="n"/>
      <c r="I998" s="6" t="n"/>
      <c r="J998" s="6" t="n"/>
      <c r="K998" s="6" t="n"/>
      <c r="L998" s="6" t="n"/>
      <c r="M998" s="6" t="n"/>
      <c r="N998" s="6" t="n"/>
      <c r="O998" s="6" t="n"/>
      <c r="P998" s="6" t="n"/>
    </row>
    <row r="999" ht="15.75" customHeight="1" s="1411">
      <c r="A999" s="6" t="n"/>
      <c r="B999" s="6" t="n"/>
      <c r="C999" s="6" t="n"/>
      <c r="D999" s="6" t="n"/>
      <c r="E999" s="6" t="n"/>
      <c r="F999" s="6" t="n"/>
      <c r="G999" s="6" t="n"/>
      <c r="H999" s="6" t="n"/>
      <c r="I999" s="6" t="n"/>
      <c r="J999" s="6" t="n"/>
      <c r="K999" s="6" t="n"/>
      <c r="L999" s="6" t="n"/>
      <c r="M999" s="6" t="n"/>
      <c r="N999" s="6" t="n"/>
      <c r="O999" s="6" t="n"/>
      <c r="P999" s="6" t="n"/>
    </row>
    <row r="1000" ht="15.75" customHeight="1" s="1411">
      <c r="A1000" s="6" t="n"/>
      <c r="B1000" s="6" t="n"/>
      <c r="C1000" s="6" t="n"/>
      <c r="D1000" s="6" t="n"/>
      <c r="E1000" s="6" t="n"/>
      <c r="F1000" s="6" t="n"/>
      <c r="G1000" s="6" t="n"/>
      <c r="H1000" s="6" t="n"/>
      <c r="I1000" s="6" t="n"/>
      <c r="J1000" s="6" t="n"/>
      <c r="K1000" s="6" t="n"/>
      <c r="L1000" s="6" t="n"/>
      <c r="M1000" s="6" t="n"/>
      <c r="N1000" s="6" t="n"/>
      <c r="O1000" s="6" t="n"/>
      <c r="P1000" s="6" t="n"/>
    </row>
  </sheetData>
  <mergeCells count="26">
    <mergeCell ref="A41:F41"/>
    <mergeCell ref="A67:H67"/>
    <mergeCell ref="A31:N31"/>
    <mergeCell ref="A37:F37"/>
    <mergeCell ref="L39:N39"/>
    <mergeCell ref="A36:N36"/>
    <mergeCell ref="G39:K39"/>
    <mergeCell ref="A1:N1"/>
    <mergeCell ref="L38:N38"/>
    <mergeCell ref="L41:N41"/>
    <mergeCell ref="G38:K38"/>
    <mergeCell ref="L40:N40"/>
    <mergeCell ref="G37:K37"/>
    <mergeCell ref="A38:F38"/>
    <mergeCell ref="A60:M60"/>
    <mergeCell ref="A50:N50"/>
    <mergeCell ref="A2:N2"/>
    <mergeCell ref="B58:N58"/>
    <mergeCell ref="A40:F40"/>
    <mergeCell ref="A39:F39"/>
    <mergeCell ref="A17:N17"/>
    <mergeCell ref="A4:N4"/>
    <mergeCell ref="L37:N37"/>
    <mergeCell ref="G41:K41"/>
    <mergeCell ref="A10:N10"/>
    <mergeCell ref="G40:K40"/>
  </mergeCells>
  <dataValidations count="1">
    <dataValidation sqref="G39" showDropDown="0" showInputMessage="1" showErrorMessage="1" allowBlank="1" prompt="Safety Threshold - Minimum cash balance to maintain. Default £30,000." type="decimal" operator="greaterThan">
      <formula1>0.0</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AC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baseColWidth="8" defaultColWidth="14.43" defaultRowHeight="15" customHeight="1"/>
  <cols>
    <col width="42" customWidth="1" style="1411" min="1" max="1"/>
    <col width="12" customWidth="1" style="1411" min="2" max="14"/>
  </cols>
  <sheetData>
    <row r="1" ht="13.5" customHeight="1" s="1411">
      <c r="A1" s="1540" t="inlineStr">
        <is>
          <t>⚠  EDIT ONLY YELLOW CELLS  —  ALL OTHER CELLS ARE LOCKED AND PROTECTED</t>
        </is>
      </c>
      <c r="O1" s="6" t="n"/>
      <c r="P1" s="6" t="n"/>
      <c r="Q1" s="6" t="n"/>
      <c r="R1" s="6" t="n"/>
      <c r="S1" s="6" t="n"/>
      <c r="T1" s="6" t="n"/>
      <c r="U1" s="6" t="n"/>
      <c r="V1" s="6" t="n"/>
      <c r="W1" s="6" t="n"/>
      <c r="X1" s="6" t="n"/>
      <c r="Y1" s="6" t="n"/>
      <c r="Z1" s="6" t="n"/>
      <c r="AA1" s="6" t="n"/>
      <c r="AB1" s="6" t="n"/>
      <c r="AC1" s="6" t="n"/>
    </row>
    <row r="2" ht="30" customHeight="1" s="1411">
      <c r="A2" s="1379" t="inlineStr">
        <is>
          <t>NO DICE BOROUGH  —  BASE CASE FORECAST  |  May 2026 – April 2027  |  +15% Revenue</t>
        </is>
      </c>
      <c r="O2" s="268" t="n"/>
      <c r="P2" s="268" t="n"/>
      <c r="Q2" s="268" t="n"/>
      <c r="R2" s="268" t="n"/>
      <c r="S2" s="268" t="n"/>
      <c r="T2" s="268" t="n"/>
      <c r="U2" s="268" t="n"/>
      <c r="V2" s="268" t="n"/>
      <c r="W2" s="268" t="n"/>
      <c r="X2" s="268" t="n"/>
      <c r="Y2" s="268" t="n"/>
      <c r="Z2" s="268" t="n"/>
      <c r="AA2" s="6" t="n"/>
      <c r="AB2" s="6" t="n"/>
      <c r="AC2" s="6" t="n"/>
    </row>
    <row r="3" ht="24" customHeight="1" s="1411">
      <c r="A3" s="269" t="inlineStr">
        <is>
          <t>Equiv. period base (2025 actuals): £741,644  →  Forecast: £852,891  |  Costs: 2025 base + 10% fixed  |  Variable capped @30%  |  Rent quarterly at 15% of prev quarter</t>
        </is>
      </c>
      <c r="B3" s="6" t="n"/>
      <c r="C3" s="6" t="n"/>
      <c r="D3" s="6" t="n"/>
      <c r="E3" s="6" t="n"/>
      <c r="F3" s="6" t="n"/>
      <c r="G3" s="6" t="n"/>
      <c r="H3" s="6" t="n"/>
      <c r="I3" s="6" t="n"/>
      <c r="J3" s="6" t="n"/>
      <c r="K3" s="6" t="n"/>
      <c r="L3" s="6" t="n"/>
      <c r="M3" s="6" t="n"/>
      <c r="N3" s="6" t="n"/>
      <c r="O3" s="268" t="n"/>
      <c r="P3" s="268" t="n"/>
      <c r="Q3" s="268" t="n"/>
      <c r="R3" s="268" t="n"/>
      <c r="S3" s="268" t="n"/>
      <c r="T3" s="268" t="n"/>
      <c r="U3" s="268" t="n"/>
      <c r="V3" s="268" t="n"/>
      <c r="W3" s="268" t="n"/>
      <c r="X3" s="268" t="n"/>
      <c r="Y3" s="268" t="n"/>
      <c r="Z3" s="268" t="n"/>
      <c r="AA3" s="6" t="n"/>
      <c r="AB3" s="6" t="n"/>
      <c r="AC3" s="6" t="n"/>
    </row>
    <row r="4" ht="19.5" customHeight="1" s="1411">
      <c r="A4" s="592" t="inlineStr">
        <is>
          <t>Metric</t>
        </is>
      </c>
      <c r="B4" s="592" t="inlineStr">
        <is>
          <t>May 2026</t>
        </is>
      </c>
      <c r="C4" s="592" t="inlineStr">
        <is>
          <t>Jun 2026</t>
        </is>
      </c>
      <c r="D4" s="592" t="inlineStr">
        <is>
          <t>Jul 2026</t>
        </is>
      </c>
      <c r="E4" s="592" t="inlineStr">
        <is>
          <t>Aug 2026</t>
        </is>
      </c>
      <c r="F4" s="592" t="inlineStr">
        <is>
          <t>Sep 2026</t>
        </is>
      </c>
      <c r="G4" s="592" t="inlineStr">
        <is>
          <t>Oct 2026</t>
        </is>
      </c>
      <c r="H4" s="592" t="inlineStr">
        <is>
          <t>Nov 2026</t>
        </is>
      </c>
      <c r="I4" s="592" t="inlineStr">
        <is>
          <t>Dec 2026</t>
        </is>
      </c>
      <c r="J4" s="592" t="inlineStr">
        <is>
          <t>Jan 2027</t>
        </is>
      </c>
      <c r="K4" s="592" t="inlineStr">
        <is>
          <t>Feb 2027</t>
        </is>
      </c>
      <c r="L4" s="592" t="inlineStr">
        <is>
          <t>Mar 2027</t>
        </is>
      </c>
      <c r="M4" s="592" t="inlineStr">
        <is>
          <t>Apr 2027</t>
        </is>
      </c>
      <c r="N4" s="592" t="inlineStr">
        <is>
          <t>PERIOD TOTAL</t>
        </is>
      </c>
      <c r="O4" s="268" t="n"/>
      <c r="P4" s="268" t="n"/>
      <c r="Q4" s="268" t="n"/>
      <c r="R4" s="268" t="n"/>
      <c r="S4" s="268" t="n"/>
      <c r="T4" s="268" t="n"/>
      <c r="U4" s="268" t="n"/>
      <c r="V4" s="268" t="n"/>
      <c r="W4" s="268" t="n"/>
      <c r="X4" s="268" t="n"/>
      <c r="Y4" s="268" t="n"/>
      <c r="Z4" s="268" t="n"/>
      <c r="AA4" s="6" t="n"/>
      <c r="AB4" s="6" t="n"/>
      <c r="AC4" s="6" t="n"/>
    </row>
    <row r="5" ht="19.5" customHeight="1" s="1411">
      <c r="A5" s="605" t="inlineStr">
        <is>
          <t>2025 EQUIV-MONTH INCOME (base)</t>
        </is>
      </c>
      <c r="B5" s="601">
        <f>'Monthly Summary'!C7</f>
        <v/>
      </c>
      <c r="C5" s="601">
        <f>'Monthly Summary'!C8</f>
        <v/>
      </c>
      <c r="D5" s="601">
        <f>'Monthly Summary'!C9</f>
        <v/>
      </c>
      <c r="E5" s="601">
        <f>'Monthly Summary'!C10</f>
        <v/>
      </c>
      <c r="F5" s="601">
        <f>'Monthly Summary'!C11</f>
        <v/>
      </c>
      <c r="G5" s="601">
        <f>'Monthly Summary'!C12</f>
        <v/>
      </c>
      <c r="H5" s="601">
        <f>'Monthly Summary'!C13</f>
        <v/>
      </c>
      <c r="I5" s="601">
        <f>'Monthly Summary'!C14</f>
        <v/>
      </c>
      <c r="J5" s="601">
        <f>'Monthly Summary'!C3</f>
        <v/>
      </c>
      <c r="K5" s="601">
        <f>'Monthly Summary'!C4</f>
        <v/>
      </c>
      <c r="L5" s="601">
        <f>'Monthly Summary'!C5</f>
        <v/>
      </c>
      <c r="M5" s="601">
        <f>'Monthly Summary'!C6</f>
        <v/>
      </c>
      <c r="N5" s="601">
        <f>SUM(B5:M5)</f>
        <v/>
      </c>
      <c r="O5" s="268" t="n"/>
      <c r="P5" s="268" t="n"/>
      <c r="Q5" s="268" t="n"/>
      <c r="R5" s="268" t="n"/>
      <c r="S5" s="268" t="n"/>
      <c r="T5" s="268" t="n"/>
      <c r="U5" s="268" t="n"/>
      <c r="V5" s="268" t="n"/>
      <c r="W5" s="268" t="n"/>
      <c r="X5" s="268" t="n"/>
      <c r="Y5" s="268" t="n"/>
      <c r="Z5" s="268" t="n"/>
      <c r="AA5" s="6" t="n"/>
      <c r="AB5" s="6" t="n"/>
      <c r="AC5" s="6" t="n"/>
    </row>
    <row r="6" ht="19.5" customHeight="1" s="1411">
      <c r="A6" s="605" t="inlineStr">
        <is>
          <t>2026/27 FORECAST INCOME (scenario-driven growth, see Inputs)</t>
        </is>
      </c>
      <c r="B6" s="697">
        <f>ROUND(B5*(1+$B$52)*B60/$B$61,2)</f>
        <v/>
      </c>
      <c r="C6" s="697">
        <f>ROUND(C5*(1+$B$52)*C60/$B$61,2)</f>
        <v/>
      </c>
      <c r="D6" s="697">
        <f>ROUND(D5*(1+$B$52)*D60/$B$61,2)</f>
        <v/>
      </c>
      <c r="E6" s="697">
        <f>ROUND(E5*(1+$B$52)*E60/$B$61,2)</f>
        <v/>
      </c>
      <c r="F6" s="697">
        <f>ROUND(F5*(1+$B$52)*F60/$B$61,2)</f>
        <v/>
      </c>
      <c r="G6" s="697">
        <f>ROUND(G5*(1+$B$52)*G60/$B$61,2)</f>
        <v/>
      </c>
      <c r="H6" s="697">
        <f>ROUND(H5*(1+$B$52)*H60/$B$61,2)</f>
        <v/>
      </c>
      <c r="I6" s="697">
        <f>ROUND(I5*(1+$B$52)*I60/$B$61,2)</f>
        <v/>
      </c>
      <c r="J6" s="697">
        <f>ROUND(J5*(1+$B$52)*J60/$B$61,2)</f>
        <v/>
      </c>
      <c r="K6" s="697">
        <f>ROUND(K5*(1+$B$52)*K60/$B$61,2)</f>
        <v/>
      </c>
      <c r="L6" s="697">
        <f>ROUND(L5*(1+$B$52)*L60/$B$61,2)</f>
        <v/>
      </c>
      <c r="M6" s="697">
        <f>ROUND(M5*(1+$B$52)*M60/$B$61,2)</f>
        <v/>
      </c>
      <c r="N6" s="697">
        <f>SUM(B6:M6)</f>
        <v/>
      </c>
      <c r="O6" s="268" t="n"/>
      <c r="P6" s="268" t="n"/>
      <c r="Q6" s="268" t="n"/>
      <c r="R6" s="268" t="n"/>
      <c r="S6" s="268" t="n"/>
      <c r="T6" s="268" t="n"/>
      <c r="U6" s="268" t="n"/>
      <c r="V6" s="268" t="n"/>
      <c r="W6" s="268" t="n"/>
      <c r="X6" s="268" t="n"/>
      <c r="Y6" s="268" t="n"/>
      <c r="Z6" s="268" t="n"/>
      <c r="AA6" s="6" t="n"/>
      <c r="AB6" s="6" t="n"/>
      <c r="AC6" s="6" t="n"/>
    </row>
    <row r="7" ht="19.5" customHeight="1" s="1411">
      <c r="A7" s="605" t="inlineStr">
        <is>
          <t>REVENUE UPLIFT</t>
        </is>
      </c>
      <c r="B7" s="601">
        <f>B6-B5</f>
        <v/>
      </c>
      <c r="C7" s="601">
        <f>C6-C5</f>
        <v/>
      </c>
      <c r="D7" s="601">
        <f>D6-D5</f>
        <v/>
      </c>
      <c r="E7" s="601">
        <f>E6-E5</f>
        <v/>
      </c>
      <c r="F7" s="601">
        <f>F6-F5</f>
        <v/>
      </c>
      <c r="G7" s="601">
        <f>G6-G5</f>
        <v/>
      </c>
      <c r="H7" s="601">
        <f>H6-H5</f>
        <v/>
      </c>
      <c r="I7" s="601">
        <f>I6-I5</f>
        <v/>
      </c>
      <c r="J7" s="601">
        <f>J6-J5</f>
        <v/>
      </c>
      <c r="K7" s="601">
        <f>K6-K5</f>
        <v/>
      </c>
      <c r="L7" s="601">
        <f>L6-L5</f>
        <v/>
      </c>
      <c r="M7" s="601">
        <f>M6-M5</f>
        <v/>
      </c>
      <c r="N7" s="601">
        <f>SUM(B7:M7)</f>
        <v/>
      </c>
      <c r="O7" s="268" t="n"/>
      <c r="P7" s="268" t="n"/>
      <c r="Q7" s="268" t="n"/>
      <c r="R7" s="268" t="n"/>
      <c r="S7" s="268" t="n"/>
      <c r="T7" s="268" t="n"/>
      <c r="U7" s="268" t="n"/>
      <c r="V7" s="268" t="n"/>
      <c r="W7" s="268" t="n"/>
      <c r="X7" s="268" t="n"/>
      <c r="Y7" s="268" t="n"/>
      <c r="Z7" s="268" t="n"/>
      <c r="AA7" s="6" t="n"/>
      <c r="AB7" s="6" t="n"/>
      <c r="AC7" s="6" t="n"/>
    </row>
    <row r="8" ht="25.5" customHeight="1" s="1411">
      <c r="A8" s="605" t="inlineStr">
        <is>
          <t>WAGES (2025 actuals)</t>
        </is>
      </c>
      <c r="B8" s="603">
        <f>'Monthly Summary'!G7</f>
        <v/>
      </c>
      <c r="C8" s="603">
        <f>'Monthly Summary'!G8</f>
        <v/>
      </c>
      <c r="D8" s="603">
        <f>'Monthly Summary'!G9</f>
        <v/>
      </c>
      <c r="E8" s="603">
        <f>'Monthly Summary'!G10</f>
        <v/>
      </c>
      <c r="F8" s="603">
        <f>'Monthly Summary'!G11</f>
        <v/>
      </c>
      <c r="G8" s="603">
        <f>'Monthly Summary'!G12</f>
        <v/>
      </c>
      <c r="H8" s="603">
        <f>'Monthly Summary'!G13</f>
        <v/>
      </c>
      <c r="I8" s="603">
        <f>'Monthly Summary'!G14</f>
        <v/>
      </c>
      <c r="J8" s="603">
        <f>'Monthly Summary'!G3</f>
        <v/>
      </c>
      <c r="K8" s="603">
        <f>'Monthly Summary'!G4</f>
        <v/>
      </c>
      <c r="L8" s="603">
        <f>'Monthly Summary'!G5</f>
        <v/>
      </c>
      <c r="M8" s="603">
        <f>'Monthly Summary'!G6</f>
        <v/>
      </c>
      <c r="N8" s="603">
        <f>SUM(B8:M8)</f>
        <v/>
      </c>
      <c r="O8" s="268" t="n"/>
      <c r="P8" s="268" t="n"/>
      <c r="Q8" s="268" t="n"/>
      <c r="R8" s="268" t="n"/>
      <c r="S8" s="268" t="n"/>
      <c r="T8" s="268" t="n"/>
      <c r="U8" s="268" t="n"/>
      <c r="V8" s="268" t="n"/>
      <c r="W8" s="268" t="n"/>
      <c r="X8" s="268" t="n"/>
      <c r="Y8" s="268" t="n"/>
      <c r="Z8" s="268" t="n"/>
      <c r="AA8" s="6" t="n"/>
      <c r="AB8" s="6" t="n"/>
      <c r="AC8" s="6" t="n"/>
    </row>
    <row r="9" ht="19.5" customHeight="1" s="1411">
      <c r="A9" s="698" t="inlineStr">
        <is>
          <t>FIXED OVERHEADS (2025 base +10%)</t>
        </is>
      </c>
      <c r="B9" s="601">
        <f>ROUND('Monthly Summary'!E7*(1+$B$53),2)</f>
        <v/>
      </c>
      <c r="C9" s="601">
        <f>ROUND('Monthly Summary'!E8*(1+$B$53),2)</f>
        <v/>
      </c>
      <c r="D9" s="601">
        <f>ROUND('Monthly Summary'!E9*(1+$B$53),2)</f>
        <v/>
      </c>
      <c r="E9" s="601">
        <f>ROUND('Monthly Summary'!E10*(1+$B$53),2)</f>
        <v/>
      </c>
      <c r="F9" s="601">
        <f>ROUND('Monthly Summary'!E11*(1+$B$53),2)</f>
        <v/>
      </c>
      <c r="G9" s="601">
        <f>ROUND('Monthly Summary'!E12*(1+$B$53),2)</f>
        <v/>
      </c>
      <c r="H9" s="601">
        <f>ROUND('Monthly Summary'!E13*(1+$B$53),2)</f>
        <v/>
      </c>
      <c r="I9" s="601">
        <f>ROUND('Monthly Summary'!E14*(1+$B$53),2)</f>
        <v/>
      </c>
      <c r="J9" s="601">
        <f>ROUND('Monthly Summary'!E3*(1+$B$53),2)</f>
        <v/>
      </c>
      <c r="K9" s="601">
        <f>ROUND('Monthly Summary'!E4*(1+$B$53),2)</f>
        <v/>
      </c>
      <c r="L9" s="601">
        <f>ROUND('Monthly Summary'!E5*(1+$B$53),2)</f>
        <v/>
      </c>
      <c r="M9" s="601">
        <f>ROUND('Monthly Summary'!E6*(1+$B$53),2)</f>
        <v/>
      </c>
      <c r="N9" s="601">
        <f>SUM(B9:M9)</f>
        <v/>
      </c>
      <c r="O9" s="268" t="n"/>
      <c r="P9" s="268" t="n"/>
      <c r="Q9" s="268" t="n"/>
      <c r="R9" s="268" t="n"/>
      <c r="S9" s="268" t="n"/>
      <c r="T9" s="268" t="n"/>
      <c r="U9" s="268" t="n"/>
      <c r="V9" s="268" t="n"/>
      <c r="W9" s="268" t="n"/>
      <c r="X9" s="268" t="n"/>
      <c r="Y9" s="268" t="n"/>
      <c r="Z9" s="268" t="n"/>
      <c r="AA9" s="6" t="n"/>
      <c r="AB9" s="6" t="n"/>
      <c r="AC9" s="6" t="n"/>
    </row>
    <row r="10" ht="19.5" customHeight="1" s="1411">
      <c r="A10" s="605" t="inlineStr">
        <is>
          <t>VARIABLE COSTS (capped @30%)</t>
        </is>
      </c>
      <c r="B10" s="603">
        <f>ROUND(MIN('Monthly Summary'!F7*(B6/'Monthly Summary'!C7),$B$55*B6),2)</f>
        <v/>
      </c>
      <c r="C10" s="603">
        <f>ROUND(MIN('Monthly Summary'!F8*(C6/'Monthly Summary'!C8),$B$55*C6),2)</f>
        <v/>
      </c>
      <c r="D10" s="603">
        <f>ROUND(MIN('Monthly Summary'!F9*(D6/'Monthly Summary'!C9),$B$55*D6),2)</f>
        <v/>
      </c>
      <c r="E10" s="603">
        <f>ROUND(MIN('Monthly Summary'!F10*(E6/'Monthly Summary'!C10),$B$55*E6),2)</f>
        <v/>
      </c>
      <c r="F10" s="603">
        <f>ROUND(MIN('Monthly Summary'!F11*(F6/'Monthly Summary'!C11),$B$55*F6),2)</f>
        <v/>
      </c>
      <c r="G10" s="603">
        <f>ROUND(MIN('Monthly Summary'!F12*(G6/'Monthly Summary'!C12),$B$55*G6),2)</f>
        <v/>
      </c>
      <c r="H10" s="603">
        <f>ROUND(MIN('Monthly Summary'!F13*(H6/'Monthly Summary'!C13),$B$55*H6),2)</f>
        <v/>
      </c>
      <c r="I10" s="603">
        <f>ROUND(MIN('Monthly Summary'!F14*(I6/'Monthly Summary'!C14),$B$55*I6),2)</f>
        <v/>
      </c>
      <c r="J10" s="603">
        <f>ROUND(MIN('Monthly Summary'!F3*(J6/'Monthly Summary'!C3),$B$55*J6),2)</f>
        <v/>
      </c>
      <c r="K10" s="603">
        <f>ROUND(MIN('Monthly Summary'!F4*(K6/'Monthly Summary'!C4),$B$55*K6),2)</f>
        <v/>
      </c>
      <c r="L10" s="603">
        <f>ROUND(MIN('Monthly Summary'!F5*(L6/'Monthly Summary'!C5),$B$55*L6),2)</f>
        <v/>
      </c>
      <c r="M10" s="603">
        <f>ROUND(MIN('Monthly Summary'!F6*(M6/'Monthly Summary'!C6),$B$55*M6),2)</f>
        <v/>
      </c>
      <c r="N10" s="603">
        <f>SUM(B10:M10)</f>
        <v/>
      </c>
      <c r="O10" s="268" t="n"/>
      <c r="P10" s="268" t="n"/>
      <c r="Q10" s="268" t="n"/>
      <c r="R10" s="268" t="n"/>
      <c r="S10" s="268" t="n"/>
      <c r="T10" s="268" t="n"/>
      <c r="U10" s="268" t="n"/>
      <c r="V10" s="268" t="n"/>
      <c r="W10" s="268" t="n"/>
      <c r="X10" s="268" t="n"/>
      <c r="Y10" s="268" t="n"/>
      <c r="Z10" s="268" t="n"/>
      <c r="AA10" s="6" t="n"/>
      <c r="AB10" s="6" t="n"/>
      <c r="AC10" s="6" t="n"/>
    </row>
    <row r="11" ht="25.5" customHeight="1" s="1411">
      <c r="A11" s="605" t="inlineStr">
        <is>
          <t>ALL OPERATING COSTS</t>
        </is>
      </c>
      <c r="B11" s="601">
        <f>B8+B9+B10</f>
        <v/>
      </c>
      <c r="C11" s="601">
        <f>C8+C9+C10</f>
        <v/>
      </c>
      <c r="D11" s="601">
        <f>D8+D9+D10</f>
        <v/>
      </c>
      <c r="E11" s="601">
        <f>E8+E9+E10</f>
        <v/>
      </c>
      <c r="F11" s="601">
        <f>F8+F9+F10</f>
        <v/>
      </c>
      <c r="G11" s="601">
        <f>G8+G9+G10</f>
        <v/>
      </c>
      <c r="H11" s="601">
        <f>H8+H9+H10</f>
        <v/>
      </c>
      <c r="I11" s="601">
        <f>I8+I9+I10</f>
        <v/>
      </c>
      <c r="J11" s="601">
        <f>J8+J9+J10</f>
        <v/>
      </c>
      <c r="K11" s="601">
        <f>K8+K9+K10</f>
        <v/>
      </c>
      <c r="L11" s="601">
        <f>L8+L9+L10</f>
        <v/>
      </c>
      <c r="M11" s="601">
        <f>M8+M9+M10</f>
        <v/>
      </c>
      <c r="N11" s="601">
        <f>SUM(B11:M11)</f>
        <v/>
      </c>
      <c r="O11" s="268" t="n"/>
      <c r="P11" s="268" t="n"/>
      <c r="Q11" s="268" t="n"/>
      <c r="R11" s="268" t="n"/>
      <c r="S11" s="268" t="n"/>
      <c r="T11" s="268" t="n"/>
      <c r="U11" s="268" t="n"/>
      <c r="V11" s="268" t="n"/>
      <c r="W11" s="268" t="n"/>
      <c r="X11" s="268" t="n"/>
      <c r="Y11" s="268" t="n"/>
      <c r="Z11" s="268" t="n"/>
      <c r="AA11" s="6" t="n"/>
      <c r="AB11" s="6" t="n"/>
      <c r="AC11" s="6" t="n"/>
    </row>
    <row r="12" ht="25.5" customHeight="1" s="1411">
      <c r="A12" s="699" t="inlineStr">
        <is>
          <t>Director Salary — Elliot Scott (£30,000 pa  /  £2,500/month fixed)</t>
        </is>
      </c>
      <c r="B12" s="616">
        <f>$B$54/12</f>
        <v/>
      </c>
      <c r="C12" s="616">
        <f>$B$54/12</f>
        <v/>
      </c>
      <c r="D12" s="616">
        <f>$B$54/12</f>
        <v/>
      </c>
      <c r="E12" s="616">
        <f>$B$54/12</f>
        <v/>
      </c>
      <c r="F12" s="616">
        <f>$B$54/12</f>
        <v/>
      </c>
      <c r="G12" s="616">
        <f>$B$54/12</f>
        <v/>
      </c>
      <c r="H12" s="616">
        <f>$B$54/12</f>
        <v/>
      </c>
      <c r="I12" s="616">
        <f>$B$54/12</f>
        <v/>
      </c>
      <c r="J12" s="616">
        <f>$B$54/12</f>
        <v/>
      </c>
      <c r="K12" s="616">
        <f>$B$54/12</f>
        <v/>
      </c>
      <c r="L12" s="616">
        <f>$B$54/12</f>
        <v/>
      </c>
      <c r="M12" s="616">
        <f>$B$54/12</f>
        <v/>
      </c>
      <c r="N12" s="616">
        <f>$B$54</f>
        <v/>
      </c>
      <c r="O12" s="6" t="n"/>
      <c r="P12" s="6" t="n"/>
      <c r="Q12" s="6" t="n"/>
      <c r="R12" s="6" t="n"/>
      <c r="S12" s="6" t="n"/>
      <c r="T12" s="6" t="n"/>
      <c r="U12" s="6" t="n"/>
      <c r="V12" s="6" t="n"/>
      <c r="W12" s="6" t="n"/>
      <c r="X12" s="6" t="n"/>
      <c r="Y12" s="6" t="n"/>
      <c r="Z12" s="6" t="n"/>
      <c r="AA12" s="6" t="n"/>
      <c r="AB12" s="6" t="n"/>
      <c r="AC12" s="6" t="n"/>
    </row>
    <row r="13" ht="19.5" customHeight="1" s="1411">
      <c r="A13" s="698" t="inlineStr">
        <is>
          <t>RENT (quarterly — Aug, Nov, Feb)</t>
        </is>
      </c>
      <c r="B13" s="700" t="n"/>
      <c r="C13" s="700" t="n"/>
      <c r="D13" s="700" t="n"/>
      <c r="E13" s="697">
        <f>ROUND($B$56*(B6+C6+D6),2)</f>
        <v/>
      </c>
      <c r="F13" s="700" t="n"/>
      <c r="G13" s="700" t="n"/>
      <c r="H13" s="697">
        <f>ROUND($B$56*(E6+F6+G6),2)</f>
        <v/>
      </c>
      <c r="I13" s="700" t="n"/>
      <c r="J13" s="700" t="n"/>
      <c r="K13" s="697">
        <f>ROUND($B$56*(H6+I6+J6),2)</f>
        <v/>
      </c>
      <c r="L13" s="700" t="n"/>
      <c r="M13" s="700" t="n"/>
      <c r="N13" s="697">
        <f>E13+H13+K13</f>
        <v/>
      </c>
      <c r="O13" s="268" t="n"/>
      <c r="P13" s="268" t="n"/>
      <c r="Q13" s="268" t="n"/>
      <c r="R13" s="268" t="n"/>
      <c r="S13" s="268" t="n"/>
      <c r="T13" s="268" t="n"/>
      <c r="U13" s="268" t="n"/>
      <c r="V13" s="268" t="n"/>
      <c r="W13" s="268" t="n"/>
      <c r="X13" s="268" t="n"/>
      <c r="Y13" s="268" t="n"/>
      <c r="Z13" s="268" t="n"/>
      <c r="AA13" s="6" t="n"/>
      <c r="AB13" s="6" t="n"/>
      <c r="AC13" s="6" t="n"/>
    </row>
    <row r="14" ht="19.5" customHeight="1" s="1411">
      <c r="A14" s="605" t="inlineStr">
        <is>
          <t>VAT DIFFERENCE</t>
        </is>
      </c>
      <c r="B14" s="601">
        <f>ROUND('Monthly Summary'!H7*(B6/'Monthly Summary'!C7),2)</f>
        <v/>
      </c>
      <c r="C14" s="601">
        <f>ROUND('Monthly Summary'!H8*(C6/'Monthly Summary'!C8),2)</f>
        <v/>
      </c>
      <c r="D14" s="601">
        <f>ROUND('Monthly Summary'!H9*(D6/'Monthly Summary'!C9),2)</f>
        <v/>
      </c>
      <c r="E14" s="601">
        <f>ROUND('Monthly Summary'!H10*(E6/'Monthly Summary'!C10),2)</f>
        <v/>
      </c>
      <c r="F14" s="601">
        <f>ROUND('Monthly Summary'!H11*(F6/'Monthly Summary'!C11),2)</f>
        <v/>
      </c>
      <c r="G14" s="601">
        <f>ROUND('Monthly Summary'!H12*(G6/'Monthly Summary'!C12),2)</f>
        <v/>
      </c>
      <c r="H14" s="601">
        <f>ROUND('Monthly Summary'!H13*(H6/'Monthly Summary'!C13),2)</f>
        <v/>
      </c>
      <c r="I14" s="601">
        <f>ROUND('Monthly Summary'!H14*(I6/'Monthly Summary'!C14),2)</f>
        <v/>
      </c>
      <c r="J14" s="601">
        <f>ROUND('Monthly Summary'!H3*(J6/'Monthly Summary'!C3),2)</f>
        <v/>
      </c>
      <c r="K14" s="601">
        <f>ROUND('Monthly Summary'!H4*(K6/'Monthly Summary'!C4),2)</f>
        <v/>
      </c>
      <c r="L14" s="601">
        <f>ROUND('Monthly Summary'!H5*(L6/'Monthly Summary'!C5),2)</f>
        <v/>
      </c>
      <c r="M14" s="601">
        <f>ROUND('Monthly Summary'!H6*(M6/'Monthly Summary'!C6),2)</f>
        <v/>
      </c>
      <c r="N14" s="601">
        <f>SUM(B14:M14)</f>
        <v/>
      </c>
      <c r="O14" s="268" t="n"/>
      <c r="P14" s="268" t="n"/>
      <c r="Q14" s="268" t="n"/>
      <c r="R14" s="268" t="n"/>
      <c r="S14" s="268" t="n"/>
      <c r="T14" s="268" t="n"/>
      <c r="U14" s="268" t="n"/>
      <c r="V14" s="268" t="n"/>
      <c r="W14" s="268" t="n"/>
      <c r="X14" s="268" t="n"/>
      <c r="Y14" s="268" t="n"/>
      <c r="Z14" s="268" t="n"/>
      <c r="AA14" s="6" t="n"/>
      <c r="AB14" s="6" t="n"/>
      <c r="AC14" s="6" t="n"/>
    </row>
    <row r="15" ht="25.5" customHeight="1" s="1411">
      <c r="A15" s="605" t="inlineStr">
        <is>
          <t>PROFIT BEFORE DIRECTOR SALARY</t>
        </is>
      </c>
      <c r="B15" s="606">
        <f>B6-B11-B14</f>
        <v/>
      </c>
      <c r="C15" s="606">
        <f>C6-C11-C14</f>
        <v/>
      </c>
      <c r="D15" s="606">
        <f>D6-D11-D14</f>
        <v/>
      </c>
      <c r="E15" s="606">
        <f>E6-E11-E14</f>
        <v/>
      </c>
      <c r="F15" s="606">
        <f>F6-F11-F14</f>
        <v/>
      </c>
      <c r="G15" s="606">
        <f>G6-G11-G14</f>
        <v/>
      </c>
      <c r="H15" s="606">
        <f>H6-H11-H14</f>
        <v/>
      </c>
      <c r="I15" s="606">
        <f>I6-I11-I14</f>
        <v/>
      </c>
      <c r="J15" s="606">
        <f>J6-J11-J14</f>
        <v/>
      </c>
      <c r="K15" s="606">
        <f>K6-K11-K14</f>
        <v/>
      </c>
      <c r="L15" s="606">
        <f>L6-L11-L14</f>
        <v/>
      </c>
      <c r="M15" s="606">
        <f>M6-M11-M14</f>
        <v/>
      </c>
      <c r="N15" s="606">
        <f>SUM(B15:M15)</f>
        <v/>
      </c>
      <c r="O15" s="6" t="n"/>
      <c r="P15" s="6" t="n"/>
      <c r="Q15" s="6" t="n"/>
      <c r="R15" s="6" t="n"/>
      <c r="S15" s="6" t="n"/>
      <c r="T15" s="6" t="n"/>
      <c r="U15" s="6" t="n"/>
      <c r="V15" s="6" t="n"/>
      <c r="W15" s="6" t="n"/>
      <c r="X15" s="6" t="n"/>
      <c r="Y15" s="6" t="n"/>
      <c r="Z15" s="6" t="n"/>
      <c r="AA15" s="6" t="n"/>
      <c r="AB15" s="6" t="n"/>
      <c r="AC15" s="6" t="n"/>
    </row>
    <row r="16" ht="19.5" customHeight="1" s="1411">
      <c r="A16" s="698" t="inlineStr">
        <is>
          <t>FORECAST PROFIT  (after director salary of £30,000 pa)</t>
        </is>
      </c>
      <c r="B16" s="701">
        <f>B15-B12</f>
        <v/>
      </c>
      <c r="C16" s="701">
        <f>C15-C12</f>
        <v/>
      </c>
      <c r="D16" s="701">
        <f>D15-D12</f>
        <v/>
      </c>
      <c r="E16" s="701">
        <f>E15-E12</f>
        <v/>
      </c>
      <c r="F16" s="701">
        <f>F15-F12</f>
        <v/>
      </c>
      <c r="G16" s="701">
        <f>G15-G12</f>
        <v/>
      </c>
      <c r="H16" s="701">
        <f>H15-H12</f>
        <v/>
      </c>
      <c r="I16" s="701">
        <f>I15-I12</f>
        <v/>
      </c>
      <c r="J16" s="701">
        <f>J15-J12</f>
        <v/>
      </c>
      <c r="K16" s="701">
        <f>K15-K12</f>
        <v/>
      </c>
      <c r="L16" s="701">
        <f>L15-L12</f>
        <v/>
      </c>
      <c r="M16" s="701">
        <f>M15-M12</f>
        <v/>
      </c>
      <c r="N16" s="697">
        <f>SUM(B16:M16)</f>
        <v/>
      </c>
      <c r="O16" s="268" t="n"/>
      <c r="P16" s="268" t="n"/>
      <c r="Q16" s="268" t="n"/>
      <c r="R16" s="268" t="n"/>
      <c r="S16" s="268" t="n"/>
      <c r="T16" s="268" t="n"/>
      <c r="U16" s="268" t="n"/>
      <c r="V16" s="268" t="n"/>
      <c r="W16" s="268" t="n"/>
      <c r="X16" s="268" t="n"/>
      <c r="Y16" s="268" t="n"/>
      <c r="Z16" s="268" t="n"/>
      <c r="AA16" s="6" t="n"/>
      <c r="AB16" s="6" t="n"/>
      <c r="AC16" s="6" t="n"/>
    </row>
    <row r="17" ht="21.75" customHeight="1" s="1411">
      <c r="A17" s="605" t="inlineStr">
        <is>
          <t>PROFIT MARGIN %</t>
        </is>
      </c>
      <c r="B17" s="702">
        <f>IF(B6&lt;&gt;0,B16/B6,0)</f>
        <v/>
      </c>
      <c r="C17" s="702">
        <f>IF(C6&lt;&gt;0,C16/C6,0)</f>
        <v/>
      </c>
      <c r="D17" s="702">
        <f>IF(D6&lt;&gt;0,D16/D6,0)</f>
        <v/>
      </c>
      <c r="E17" s="702">
        <f>IF(E6&lt;&gt;0,E16/E6,0)</f>
        <v/>
      </c>
      <c r="F17" s="702">
        <f>IF(F6&lt;&gt;0,F16/F6,0)</f>
        <v/>
      </c>
      <c r="G17" s="702">
        <f>IF(G6&lt;&gt;0,G16/G6,0)</f>
        <v/>
      </c>
      <c r="H17" s="702">
        <f>IF(H6&lt;&gt;0,H16/H6,0)</f>
        <v/>
      </c>
      <c r="I17" s="702">
        <f>IF(I6&lt;&gt;0,I16/I6,0)</f>
        <v/>
      </c>
      <c r="J17" s="702">
        <f>IF(J6&lt;&gt;0,J16/J6,0)</f>
        <v/>
      </c>
      <c r="K17" s="702">
        <f>IF(K6&lt;&gt;0,K16/K6,0)</f>
        <v/>
      </c>
      <c r="L17" s="702">
        <f>IF(L6&lt;&gt;0,L16/L6,0)</f>
        <v/>
      </c>
      <c r="M17" s="702">
        <f>IF(M6&lt;&gt;0,M16/M6,0)</f>
        <v/>
      </c>
      <c r="N17" s="702">
        <f>IF(N6&lt;&gt;0,N16/N6,0)</f>
        <v/>
      </c>
      <c r="O17" s="268" t="n"/>
      <c r="P17" s="268" t="n"/>
      <c r="Q17" s="268" t="n"/>
      <c r="R17" s="268" t="n"/>
      <c r="S17" s="268" t="n"/>
      <c r="T17" s="268" t="n"/>
      <c r="U17" s="268" t="n"/>
      <c r="V17" s="268" t="n"/>
      <c r="W17" s="268" t="n"/>
      <c r="X17" s="268" t="n"/>
      <c r="Y17" s="268" t="n"/>
      <c r="Z17" s="268" t="n"/>
      <c r="AA17" s="6" t="n"/>
      <c r="AB17" s="6" t="n"/>
      <c r="AC17" s="6" t="n"/>
    </row>
    <row r="18" ht="36" customHeight="1" s="1411">
      <c r="A18" s="268" t="n"/>
      <c r="B18" s="6" t="n"/>
      <c r="C18" s="6" t="n"/>
      <c r="D18" s="6" t="n"/>
      <c r="E18" s="6" t="n"/>
      <c r="F18" s="6" t="n"/>
      <c r="G18" s="6" t="n"/>
      <c r="H18" s="6" t="n"/>
      <c r="I18" s="6" t="n"/>
      <c r="J18" s="6" t="n"/>
      <c r="K18" s="6" t="n"/>
      <c r="L18" s="6" t="n"/>
      <c r="M18" s="6" t="n"/>
      <c r="N18" s="6" t="n"/>
      <c r="O18" s="268" t="n"/>
      <c r="P18" s="268" t="n"/>
      <c r="Q18" s="268" t="n"/>
      <c r="R18" s="268" t="n"/>
      <c r="S18" s="268" t="n"/>
      <c r="T18" s="268" t="n"/>
      <c r="U18" s="268" t="n"/>
      <c r="V18" s="268" t="n"/>
      <c r="W18" s="268" t="n"/>
      <c r="X18" s="268" t="n"/>
      <c r="Y18" s="268" t="n"/>
      <c r="Z18" s="268" t="n"/>
      <c r="AA18" s="6" t="n"/>
      <c r="AB18" s="6" t="n"/>
      <c r="AC18" s="6" t="n"/>
    </row>
    <row r="19" ht="21.75" customHeight="1" s="1411">
      <c r="A19" s="703" t="inlineStr">
        <is>
          <t>RENT NOTE: Deposit of £27,078 covers months 1–3 (May, Jun, Jul). Rent paid quarterly: Aug 2026 = £25,992  |  Nov 2026 = £31,659  |  Feb 2027 = £41,968  |  Total paid in period: £99,618  |  Q4 rent £28,315 due May 2027. Full-year rent obligation (15% of £852,891): £127,934.</t>
        </is>
      </c>
      <c r="B19" s="6" t="n"/>
      <c r="C19" s="6" t="n"/>
      <c r="D19" s="6" t="n"/>
      <c r="E19" s="6" t="n"/>
      <c r="F19" s="6" t="n"/>
      <c r="G19" s="6" t="n"/>
      <c r="H19" s="6" t="n"/>
      <c r="I19" s="6" t="n"/>
      <c r="J19" s="6" t="n"/>
      <c r="K19" s="6" t="n"/>
      <c r="L19" s="6" t="n"/>
      <c r="M19" s="6" t="n"/>
      <c r="N19" s="6" t="n"/>
      <c r="O19" s="268" t="n"/>
      <c r="P19" s="268" t="n"/>
      <c r="Q19" s="268" t="n"/>
      <c r="R19" s="268" t="n"/>
      <c r="S19" s="268" t="n"/>
      <c r="T19" s="268" t="n"/>
      <c r="U19" s="268" t="n"/>
      <c r="V19" s="268" t="n"/>
      <c r="W19" s="268" t="n"/>
      <c r="X19" s="268" t="n"/>
      <c r="Y19" s="268" t="n"/>
      <c r="Z19" s="268" t="n"/>
      <c r="AA19" s="6" t="n"/>
      <c r="AB19" s="6" t="n"/>
      <c r="AC19" s="6" t="n"/>
    </row>
    <row r="20" ht="21.75" customHeight="1" s="1411">
      <c r="A20" s="704" t="inlineStr">
        <is>
          <t>PERIOD SUMMARY</t>
        </is>
      </c>
      <c r="B20" s="6" t="n"/>
      <c r="C20" s="6" t="n"/>
      <c r="D20" s="6" t="n"/>
      <c r="E20" s="6" t="n"/>
      <c r="F20" s="6" t="n"/>
      <c r="G20" s="6" t="n"/>
      <c r="H20" s="6" t="n"/>
      <c r="I20" s="6" t="n"/>
      <c r="J20" s="6" t="n"/>
      <c r="K20" s="6" t="n"/>
      <c r="L20" s="6" t="n"/>
      <c r="M20" s="6" t="n"/>
      <c r="N20" s="6" t="n"/>
      <c r="O20" s="268" t="n"/>
      <c r="P20" s="268" t="n"/>
      <c r="Q20" s="268" t="n"/>
      <c r="R20" s="268" t="n"/>
      <c r="S20" s="268" t="n"/>
      <c r="T20" s="319" t="n"/>
      <c r="U20" s="319" t="n"/>
      <c r="V20" s="319" t="n"/>
      <c r="W20" s="319" t="n"/>
      <c r="X20" s="319" t="n"/>
      <c r="Y20" s="319" t="n"/>
      <c r="Z20" s="319" t="n"/>
      <c r="AA20" s="319" t="n"/>
      <c r="AB20" s="319" t="n"/>
      <c r="AC20" s="319" t="n"/>
    </row>
    <row r="21" ht="19.5" customHeight="1" s="1411">
      <c r="A21" s="592" t="inlineStr">
        <is>
          <t>Metric</t>
        </is>
      </c>
      <c r="B21" s="592" t="inlineStr">
        <is>
          <t>2025 Equiv Base</t>
        </is>
      </c>
      <c r="C21" s="6" t="n"/>
      <c r="D21" s="6" t="n"/>
      <c r="E21" s="6" t="n"/>
      <c r="F21" s="592" t="inlineStr">
        <is>
          <t>2026/27 Forecast</t>
        </is>
      </c>
      <c r="G21" s="6" t="n"/>
      <c r="H21" s="6" t="n"/>
      <c r="I21" s="6" t="n"/>
      <c r="J21" s="592" t="inlineStr">
        <is>
          <t>Change £</t>
        </is>
      </c>
      <c r="K21" s="6" t="n"/>
      <c r="L21" s="6" t="n"/>
      <c r="M21" s="6" t="n"/>
      <c r="N21" s="6" t="n"/>
      <c r="O21" s="268" t="n"/>
      <c r="P21" s="268" t="n"/>
      <c r="Q21" s="268" t="n"/>
      <c r="R21" s="268" t="n"/>
      <c r="S21" s="268" t="n"/>
      <c r="T21" s="319" t="n"/>
      <c r="U21" s="319" t="n"/>
      <c r="V21" s="319" t="n"/>
      <c r="W21" s="319" t="n"/>
      <c r="X21" s="319" t="n"/>
      <c r="Y21" s="319" t="n"/>
      <c r="Z21" s="319" t="n"/>
      <c r="AA21" s="319" t="n"/>
      <c r="AB21" s="319" t="n"/>
      <c r="AC21" s="319" t="n"/>
    </row>
    <row r="22" ht="19.5" customHeight="1" s="1411">
      <c r="A22" s="624" t="inlineStr">
        <is>
          <t>Revenue</t>
        </is>
      </c>
      <c r="B22" s="604">
        <f>'Monthly Summary'!C15</f>
        <v/>
      </c>
      <c r="C22" s="6" t="n"/>
      <c r="D22" s="6" t="n"/>
      <c r="E22" s="6" t="n"/>
      <c r="F22" s="604">
        <f>N6</f>
        <v/>
      </c>
      <c r="G22" s="6" t="n"/>
      <c r="H22" s="6" t="n"/>
      <c r="I22" s="6" t="n"/>
      <c r="J22" s="604">
        <f>N6-B22</f>
        <v/>
      </c>
      <c r="K22" s="6" t="n"/>
      <c r="L22" s="6" t="n"/>
      <c r="M22" s="6" t="n"/>
      <c r="N22" s="6" t="n"/>
      <c r="O22" s="268" t="n"/>
      <c r="P22" s="268" t="n"/>
      <c r="Q22" s="268" t="n"/>
      <c r="R22" s="268" t="n"/>
      <c r="S22" s="268" t="n"/>
      <c r="T22" s="319" t="n"/>
      <c r="U22" s="319" t="n"/>
      <c r="V22" s="319" t="n"/>
      <c r="W22" s="319" t="n"/>
      <c r="X22" s="319" t="n"/>
      <c r="Y22" s="319" t="n"/>
      <c r="Z22" s="319" t="n"/>
      <c r="AA22" s="319" t="n"/>
      <c r="AB22" s="319" t="n"/>
      <c r="AC22" s="319" t="n"/>
    </row>
    <row r="23" ht="25.5" customHeight="1" s="1411">
      <c r="A23" s="626" t="inlineStr">
        <is>
          <t>Operating Costs</t>
        </is>
      </c>
      <c r="B23" s="602">
        <f>'Monthly Summary'!D15</f>
        <v/>
      </c>
      <c r="C23" s="449" t="n"/>
      <c r="D23" s="449" t="n"/>
      <c r="E23" s="450" t="n"/>
      <c r="F23" s="602">
        <f>N11</f>
        <v/>
      </c>
      <c r="G23" s="449" t="n"/>
      <c r="H23" s="449" t="n"/>
      <c r="I23" s="450" t="n"/>
      <c r="J23" s="705">
        <f>N11-B23</f>
        <v/>
      </c>
      <c r="K23" s="449" t="n"/>
      <c r="L23" s="449" t="n"/>
      <c r="M23" s="450" t="n"/>
      <c r="N23" s="6" t="n"/>
      <c r="O23" s="268" t="n"/>
      <c r="P23" s="268" t="n"/>
      <c r="Q23" s="268" t="n"/>
      <c r="R23" s="268" t="n"/>
      <c r="S23" s="268" t="n"/>
      <c r="T23" s="319" t="n"/>
      <c r="U23" s="319" t="n"/>
      <c r="V23" s="319" t="n"/>
      <c r="W23" s="319" t="n"/>
      <c r="X23" s="319" t="n"/>
      <c r="Y23" s="319" t="n"/>
      <c r="Z23" s="319" t="n"/>
      <c r="AA23" s="319" t="n"/>
      <c r="AB23" s="319" t="n"/>
      <c r="AC23" s="319" t="n"/>
    </row>
    <row r="24" ht="19.5" customHeight="1" s="1411">
      <c r="A24" s="706" t="inlineStr">
        <is>
          <t>Forecast Profit (after director salary)</t>
        </is>
      </c>
      <c r="B24" s="604">
        <f>'Monthly Summary'!I15</f>
        <v/>
      </c>
      <c r="C24" s="449" t="n"/>
      <c r="D24" s="449" t="n"/>
      <c r="E24" s="450" t="n"/>
      <c r="F24" s="604">
        <f>N16</f>
        <v/>
      </c>
      <c r="G24" s="449" t="n"/>
      <c r="H24" s="449" t="n"/>
      <c r="I24" s="450" t="n"/>
      <c r="J24" s="604">
        <f>N16-B24</f>
        <v/>
      </c>
      <c r="K24" s="449" t="n"/>
      <c r="L24" s="449" t="n"/>
      <c r="M24" s="450" t="n"/>
      <c r="N24" s="6" t="n"/>
      <c r="O24" s="268" t="n"/>
      <c r="P24" s="268" t="n"/>
      <c r="Q24" s="268" t="n"/>
      <c r="R24" s="268" t="n"/>
      <c r="S24" s="268" t="n"/>
      <c r="T24" s="319" t="n"/>
      <c r="U24" s="319" t="n"/>
      <c r="V24" s="319" t="n"/>
      <c r="W24" s="319" t="n"/>
      <c r="X24" s="319" t="n"/>
      <c r="Y24" s="319" t="n"/>
      <c r="Z24" s="319" t="n"/>
      <c r="AA24" s="319" t="n"/>
      <c r="AB24" s="319" t="n"/>
      <c r="AC24" s="319" t="n"/>
    </row>
    <row r="25" ht="19.5" customHeight="1" s="1411">
      <c r="A25" s="268" t="n"/>
      <c r="B25" s="268" t="n"/>
      <c r="C25" s="268" t="n"/>
      <c r="D25" s="268" t="n"/>
      <c r="E25" s="268" t="n"/>
      <c r="F25" s="268" t="n"/>
      <c r="G25" s="268" t="n"/>
      <c r="H25" s="268" t="n"/>
      <c r="I25" s="268" t="n"/>
      <c r="J25" s="268" t="n"/>
      <c r="K25" s="268" t="n"/>
      <c r="L25" s="268" t="n"/>
      <c r="M25" s="268" t="n"/>
      <c r="N25" s="268" t="n"/>
      <c r="O25" s="268" t="n"/>
      <c r="P25" s="268" t="n"/>
      <c r="Q25" s="268" t="n"/>
      <c r="R25" s="268" t="n"/>
      <c r="S25" s="268" t="n"/>
      <c r="T25" s="319" t="n"/>
      <c r="U25" s="319" t="n"/>
      <c r="V25" s="319" t="n"/>
      <c r="W25" s="319" t="n"/>
      <c r="X25" s="319" t="n"/>
      <c r="Y25" s="319" t="n"/>
      <c r="Z25" s="319" t="n"/>
      <c r="AA25" s="319" t="n"/>
      <c r="AB25" s="319" t="n"/>
      <c r="AC25" s="319" t="n"/>
    </row>
    <row r="26" ht="19.5" customHeight="1" s="1411">
      <c r="A26" s="268" t="n"/>
      <c r="B26" s="268" t="n"/>
      <c r="C26" s="268" t="n"/>
      <c r="D26" s="268" t="n"/>
      <c r="E26" s="268" t="n"/>
      <c r="F26" s="268" t="n"/>
      <c r="G26" s="268" t="n"/>
      <c r="H26" s="268" t="n"/>
      <c r="I26" s="268" t="n"/>
      <c r="J26" s="268" t="n"/>
      <c r="K26" s="268" t="n"/>
      <c r="L26" s="268" t="n"/>
      <c r="M26" s="268" t="n"/>
      <c r="N26" s="268" t="n"/>
      <c r="O26" s="268" t="n"/>
      <c r="P26" s="268" t="n"/>
      <c r="Q26" s="268" t="n"/>
      <c r="R26" s="268" t="n"/>
      <c r="S26" s="268" t="n"/>
      <c r="T26" s="319" t="n"/>
      <c r="U26" s="319" t="n"/>
      <c r="V26" s="319" t="n"/>
      <c r="W26" s="319" t="n"/>
      <c r="X26" s="319" t="n"/>
      <c r="Y26" s="319" t="n"/>
      <c r="Z26" s="319" t="n"/>
      <c r="AA26" s="319" t="n"/>
      <c r="AB26" s="319" t="n"/>
      <c r="AC26" s="319" t="n"/>
    </row>
    <row r="27" ht="27.75" customHeight="1" s="1411">
      <c r="A27" s="268" t="n"/>
      <c r="B27" s="268" t="n"/>
      <c r="C27" s="268" t="n"/>
      <c r="D27" s="268" t="n"/>
      <c r="E27" s="268" t="n"/>
      <c r="F27" s="268" t="n"/>
      <c r="G27" s="268" t="n"/>
      <c r="H27" s="268" t="n"/>
      <c r="I27" s="268" t="n"/>
      <c r="J27" s="268" t="n"/>
      <c r="K27" s="268" t="n"/>
      <c r="L27" s="268" t="n"/>
      <c r="M27" s="268" t="n"/>
      <c r="N27" s="268" t="n"/>
      <c r="O27" s="268" t="n"/>
      <c r="P27" s="268" t="n"/>
      <c r="Q27" s="268" t="n"/>
      <c r="R27" s="268" t="n"/>
      <c r="S27" s="268" t="n"/>
      <c r="T27" s="319" t="n"/>
      <c r="U27" s="319" t="n"/>
      <c r="V27" s="319" t="n"/>
      <c r="W27" s="319" t="n"/>
      <c r="X27" s="319" t="n"/>
      <c r="Y27" s="319" t="n"/>
      <c r="Z27" s="319" t="n"/>
      <c r="AA27" s="319" t="n"/>
      <c r="AB27" s="319" t="n"/>
      <c r="AC27" s="319" t="n"/>
    </row>
    <row r="28" ht="36" customHeight="1" s="1411">
      <c r="A28" s="707" t="inlineStr">
        <is>
          <t>FORECAST VALIDATION CHECKS  —  Independent recalculation (Expected ≠ Actual link)</t>
        </is>
      </c>
      <c r="B28" s="6" t="n"/>
      <c r="C28" s="6" t="n"/>
      <c r="D28" s="6" t="n"/>
      <c r="E28" s="6" t="n"/>
      <c r="F28" s="6" t="n"/>
      <c r="G28" s="6" t="n"/>
      <c r="H28" s="6" t="n"/>
      <c r="I28" s="6" t="n"/>
      <c r="J28" s="6" t="n"/>
      <c r="K28" s="6" t="n"/>
      <c r="L28" s="6" t="n"/>
      <c r="M28" s="6" t="n"/>
      <c r="N28" s="6" t="n"/>
      <c r="O28" s="268" t="n"/>
      <c r="P28" s="268" t="n"/>
      <c r="Q28" s="268" t="n"/>
      <c r="R28" s="268" t="n"/>
      <c r="S28" s="268" t="n"/>
      <c r="T28" s="319" t="n"/>
      <c r="U28" s="319" t="n"/>
      <c r="V28" s="319" t="n"/>
      <c r="W28" s="319" t="n"/>
      <c r="X28" s="319" t="n"/>
      <c r="Y28" s="319" t="n"/>
      <c r="Z28" s="319" t="n"/>
      <c r="AA28" s="319" t="n"/>
      <c r="AB28" s="319" t="n"/>
      <c r="AC28" s="319" t="n"/>
    </row>
    <row r="29" ht="27.75" customHeight="1" s="1411">
      <c r="A29" s="708" t="inlineStr">
        <is>
          <t>Each Expected value is INDEPENDENTLY recalculated from raw 2025 data and parameter cells. Status flips to ERROR if the model diverges from the formula by more than £1. Assumptions: B51=Growth%, B52=Fixed uplift%, B53=Dir salary, B54=Var cap, B55=Rent%.</t>
        </is>
      </c>
      <c r="B29" s="6" t="n"/>
      <c r="C29" s="6" t="n"/>
      <c r="D29" s="6" t="n"/>
      <c r="E29" s="6" t="n"/>
      <c r="F29" s="6" t="n"/>
      <c r="G29" s="6" t="n"/>
      <c r="H29" s="6" t="n"/>
      <c r="I29" s="6" t="n"/>
      <c r="J29" s="6" t="n"/>
      <c r="K29" s="6" t="n"/>
      <c r="L29" s="6" t="n"/>
      <c r="M29" s="6" t="n"/>
      <c r="N29" s="6" t="n"/>
      <c r="O29" s="268" t="n"/>
      <c r="P29" s="268" t="n"/>
      <c r="Q29" s="268" t="n"/>
      <c r="R29" s="268" t="n"/>
      <c r="S29" s="268" t="n"/>
      <c r="T29" s="319" t="n"/>
      <c r="U29" s="319" t="n"/>
      <c r="V29" s="319" t="n"/>
      <c r="W29" s="319" t="n"/>
      <c r="X29" s="319" t="n"/>
      <c r="Y29" s="319" t="n"/>
      <c r="Z29" s="319" t="n"/>
      <c r="AA29" s="319" t="n"/>
      <c r="AB29" s="319" t="n"/>
      <c r="AC29" s="319" t="n"/>
    </row>
    <row r="30" ht="25.5" customHeight="1" s="1411">
      <c r="A30" s="592" t="inlineStr">
        <is>
          <t>Check</t>
        </is>
      </c>
      <c r="B30" s="709" t="inlineStr">
        <is>
          <t>Expected
(independent recalc)</t>
        </is>
      </c>
      <c r="C30" s="592" t="inlineStr">
        <is>
          <t>Actual
(model reports)</t>
        </is>
      </c>
      <c r="D30" s="592" t="inlineStr">
        <is>
          <t>Δ Diff</t>
        </is>
      </c>
      <c r="E30" s="592" t="inlineStr">
        <is>
          <t>Status</t>
        </is>
      </c>
      <c r="F30" s="593" t="inlineStr">
        <is>
          <t>Δ Diff</t>
        </is>
      </c>
      <c r="G30" s="593" t="inlineStr">
        <is>
          <t>Status</t>
        </is>
      </c>
      <c r="H30" s="268" t="n"/>
      <c r="I30" s="268" t="n"/>
      <c r="J30" s="268" t="n"/>
      <c r="K30" s="268" t="n"/>
      <c r="L30" s="268" t="n"/>
      <c r="M30" s="268" t="n"/>
      <c r="N30" s="268" t="n"/>
      <c r="O30" s="268" t="n"/>
      <c r="P30" s="268" t="n"/>
      <c r="Q30" s="268" t="n"/>
      <c r="R30" s="268" t="n"/>
      <c r="S30" s="268" t="n"/>
      <c r="T30" s="319" t="n"/>
      <c r="U30" s="319" t="n"/>
      <c r="V30" s="319" t="n"/>
      <c r="W30" s="319" t="n"/>
      <c r="X30" s="319" t="n"/>
      <c r="Y30" s="319" t="n"/>
      <c r="Z30" s="319" t="n"/>
      <c r="AA30" s="319" t="n"/>
      <c r="AB30" s="319" t="n"/>
      <c r="AC30" s="319" t="n"/>
    </row>
    <row r="31" ht="25.5" customHeight="1" s="1411">
      <c r="A31" s="710" t="inlineStr">
        <is>
          <t>Revenue total — 2025 base × (1+growth%) × SW ÷ WGT</t>
        </is>
      </c>
      <c r="B31" s="711">
        <f>ROUND(SUMPRODUCT(B5:M5*(1+$B$52)*B60:M60/$B$61),2)</f>
        <v/>
      </c>
      <c r="C31" s="601">
        <f>N6</f>
        <v/>
      </c>
      <c r="D31" s="601">
        <f>ABS(B31-C31)</f>
        <v/>
      </c>
      <c r="E31" s="712">
        <f>IF(ABS(B31-C31)&lt;1,"✓  OK","✗  ERROR")</f>
        <v/>
      </c>
      <c r="F31" s="713" t="n"/>
      <c r="G31" s="714" t="n"/>
      <c r="H31" s="268" t="n"/>
      <c r="I31" s="268" t="n"/>
      <c r="J31" s="268" t="n"/>
      <c r="K31" s="268" t="n"/>
      <c r="L31" s="268" t="n"/>
      <c r="M31" s="268" t="n"/>
      <c r="N31" s="268" t="n"/>
      <c r="O31" s="268" t="n"/>
      <c r="P31" s="268" t="n"/>
      <c r="Q31" s="268" t="n"/>
      <c r="R31" s="268" t="n"/>
      <c r="S31" s="268" t="n"/>
      <c r="T31" s="319" t="n"/>
      <c r="U31" s="319" t="n"/>
      <c r="V31" s="319" t="n"/>
      <c r="W31" s="319" t="n"/>
      <c r="X31" s="319" t="n"/>
      <c r="Y31" s="319" t="n"/>
      <c r="Z31" s="319" t="n"/>
      <c r="AA31" s="319" t="n"/>
      <c r="AB31" s="319" t="n"/>
      <c r="AC31" s="319" t="n"/>
    </row>
    <row r="32" ht="25.5" customHeight="1" s="1411">
      <c r="A32" s="710" t="inlineStr">
        <is>
          <t>Fixed Overheads — 2025 base × (1+fixed uplift%)</t>
        </is>
      </c>
      <c r="B32" s="711">
        <f>ROUND('Monthly Summary'!E15*(1+$B$53),2)</f>
        <v/>
      </c>
      <c r="C32" s="601">
        <f>N9</f>
        <v/>
      </c>
      <c r="D32" s="601">
        <f>ABS(B32-C32)</f>
        <v/>
      </c>
      <c r="E32" s="712">
        <f>IF(ABS(B32-C32)&lt;1,"✓  OK","✗  ERROR")</f>
        <v/>
      </c>
      <c r="F32" s="715" t="n"/>
      <c r="G32" s="714" t="n"/>
      <c r="H32" s="268" t="n"/>
      <c r="I32" s="268" t="n"/>
      <c r="J32" s="268" t="n"/>
      <c r="K32" s="268" t="n"/>
      <c r="L32" s="268" t="n"/>
      <c r="M32" s="268" t="n"/>
      <c r="N32" s="268" t="n"/>
      <c r="O32" s="268" t="n"/>
      <c r="P32" s="268" t="n"/>
      <c r="Q32" s="268" t="n"/>
      <c r="R32" s="268" t="n"/>
      <c r="S32" s="268" t="n"/>
      <c r="T32" s="319" t="n"/>
      <c r="U32" s="319" t="n"/>
      <c r="V32" s="319" t="n"/>
      <c r="W32" s="319" t="n"/>
      <c r="X32" s="319" t="n"/>
      <c r="Y32" s="319" t="n"/>
      <c r="Z32" s="319" t="n"/>
      <c r="AA32" s="319" t="n"/>
      <c r="AB32" s="319" t="n"/>
      <c r="AC32" s="319" t="n"/>
    </row>
    <row r="33" ht="25.5" customHeight="1" s="1411">
      <c r="A33" s="710" t="inlineStr">
        <is>
          <t>Wages total — must equal 2025 actual wages exactly</t>
        </is>
      </c>
      <c r="B33" s="711">
        <f>'Monthly Summary'!G15</f>
        <v/>
      </c>
      <c r="C33" s="601">
        <f>N8</f>
        <v/>
      </c>
      <c r="D33" s="601">
        <f>ABS(B33-C33)</f>
        <v/>
      </c>
      <c r="E33" s="712">
        <f>IF(ABS(B33-C33)&lt;1,"✓  OK","✗  ERROR")</f>
        <v/>
      </c>
      <c r="F33" s="713" t="n"/>
      <c r="G33" s="714" t="n"/>
      <c r="H33" s="268" t="n"/>
      <c r="I33" s="268" t="n"/>
      <c r="J33" s="268" t="n"/>
      <c r="K33" s="268" t="n"/>
      <c r="L33" s="268" t="n"/>
      <c r="M33" s="268" t="n"/>
      <c r="N33" s="268" t="n"/>
      <c r="O33" s="268" t="n"/>
      <c r="P33" s="268" t="n"/>
      <c r="Q33" s="268" t="n"/>
      <c r="R33" s="268" t="n"/>
      <c r="S33" s="268" t="n"/>
      <c r="T33" s="319" t="n"/>
      <c r="U33" s="319" t="n"/>
      <c r="V33" s="319" t="n"/>
      <c r="W33" s="319" t="n"/>
      <c r="X33" s="319" t="n"/>
      <c r="Y33" s="319" t="n"/>
      <c r="Z33" s="319" t="n"/>
      <c r="AA33" s="319" t="n"/>
      <c r="AB33" s="319" t="n"/>
      <c r="AC33" s="319" t="n"/>
    </row>
    <row r="34" ht="25.5" customHeight="1" s="1411">
      <c r="A34" s="710" t="inlineStr">
        <is>
          <t>Variable Costs — 2025 base scaled with revenue, capped</t>
        </is>
      </c>
      <c r="B34" s="711">
        <f>SUM(ROUND(MIN('Monthly Summary'!F7*(B6/'Monthly Summary'!C7),$B$55*B6),2),ROUND(MIN('Monthly Summary'!F8*(C6/'Monthly Summary'!C8),$B$55*C6),2),ROUND(MIN('Monthly Summary'!F9*(D6/'Monthly Summary'!C9),$B$55*D6),2),ROUND(MIN('Monthly Summary'!F10*(E6/'Monthly Summary'!C10),$B$55*E6),2),ROUND(MIN('Monthly Summary'!F11*(F6/'Monthly Summary'!C11),$B$55*F6),2),ROUND(MIN('Monthly Summary'!F12*(G6/'Monthly Summary'!C12),$B$55*G6),2),ROUND(MIN('Monthly Summary'!F13*(H6/'Monthly Summary'!C13),$B$55*H6),2),ROUND(MIN('Monthly Summary'!F14*(I6/'Monthly Summary'!C14),$B$55*I6),2),ROUND(MIN('Monthly Summary'!F3*(J6/'Monthly Summary'!C3),$B$55*J6),2),ROUND(MIN('Monthly Summary'!F4*(K6/'Monthly Summary'!C4),$B$55*K6),2),ROUND(MIN('Monthly Summary'!F5*(L6/'Monthly Summary'!C5),$B$55*L6),2),ROUND(MIN('Monthly Summary'!F6*(M6/'Monthly Summary'!C6),$B$55*M6),2))</f>
        <v/>
      </c>
      <c r="C34" s="601">
        <f>N10</f>
        <v/>
      </c>
      <c r="D34" s="601">
        <f>ABS(B34-C34)</f>
        <v/>
      </c>
      <c r="E34" s="712">
        <f>IF(ABS(B34-C34)&lt;1,"✓  OK","✗  ERROR")</f>
        <v/>
      </c>
      <c r="F34" s="715" t="n"/>
      <c r="G34" s="714" t="n"/>
      <c r="H34" s="268" t="n"/>
      <c r="I34" s="268" t="n"/>
      <c r="J34" s="268" t="n"/>
      <c r="K34" s="268" t="n"/>
      <c r="L34" s="268" t="n"/>
      <c r="M34" s="268" t="n"/>
      <c r="N34" s="268" t="n"/>
      <c r="O34" s="268" t="n"/>
      <c r="P34" s="268" t="n"/>
      <c r="Q34" s="268" t="n"/>
      <c r="R34" s="268" t="n"/>
      <c r="S34" s="268" t="n"/>
      <c r="T34" s="319" t="n"/>
      <c r="U34" s="319" t="n"/>
      <c r="V34" s="319" t="n"/>
      <c r="W34" s="319" t="n"/>
      <c r="X34" s="319" t="n"/>
      <c r="Y34" s="319" t="n"/>
      <c r="Z34" s="319" t="n"/>
      <c r="AA34" s="319" t="n"/>
      <c r="AB34" s="319" t="n"/>
      <c r="AC34" s="319" t="n"/>
    </row>
    <row r="35" ht="25.5" customHeight="1" s="1411">
      <c r="A35" s="710" t="inlineStr">
        <is>
          <t>All Operating Costs = Wages + Fixed + Variable</t>
        </is>
      </c>
      <c r="B35" s="711">
        <f>N8+N9+N10</f>
        <v/>
      </c>
      <c r="C35" s="601">
        <f>N11</f>
        <v/>
      </c>
      <c r="D35" s="601">
        <f>ABS(B35-C35)</f>
        <v/>
      </c>
      <c r="E35" s="712">
        <f>IF(ABS(B35-C35)&lt;1,"✓  OK","✗  ERROR")</f>
        <v/>
      </c>
      <c r="F35" s="713" t="n"/>
      <c r="G35" s="714" t="n"/>
      <c r="H35" s="268" t="n"/>
      <c r="I35" s="268" t="n"/>
      <c r="J35" s="268" t="n"/>
      <c r="K35" s="268" t="n"/>
      <c r="L35" s="268" t="n"/>
      <c r="M35" s="268" t="n"/>
      <c r="N35" s="268" t="n"/>
      <c r="O35" s="268" t="n"/>
      <c r="P35" s="268" t="n"/>
      <c r="Q35" s="268" t="n"/>
      <c r="R35" s="268" t="n"/>
      <c r="S35" s="268" t="n"/>
      <c r="T35" s="319" t="n"/>
      <c r="U35" s="319" t="n"/>
      <c r="V35" s="319" t="n"/>
      <c r="W35" s="319" t="n"/>
      <c r="X35" s="319" t="n"/>
      <c r="Y35" s="319" t="n"/>
      <c r="Z35" s="319" t="n"/>
      <c r="AA35" s="319" t="n"/>
      <c r="AB35" s="319" t="n"/>
      <c r="AC35" s="319" t="n"/>
    </row>
    <row r="36" ht="25.5" customHeight="1" s="1411">
      <c r="A36" s="710" t="inlineStr">
        <is>
          <t>Director Salary total = annual param</t>
        </is>
      </c>
      <c r="B36" s="711">
        <f>$B$54</f>
        <v/>
      </c>
      <c r="C36" s="601">
        <f>N12</f>
        <v/>
      </c>
      <c r="D36" s="601">
        <f>ABS(B36-C36)</f>
        <v/>
      </c>
      <c r="E36" s="712">
        <f>IF(ABS(B36-C36)&lt;1,"✓  OK","✗  ERROR")</f>
        <v/>
      </c>
      <c r="F36" s="715" t="n"/>
      <c r="G36" s="714" t="n"/>
      <c r="H36" s="268" t="n"/>
      <c r="I36" s="268" t="n"/>
      <c r="J36" s="268" t="n"/>
      <c r="K36" s="268" t="n"/>
      <c r="L36" s="268" t="n"/>
      <c r="M36" s="268" t="n"/>
      <c r="N36" s="268" t="n"/>
      <c r="O36" s="268" t="n"/>
      <c r="P36" s="268" t="n"/>
      <c r="Q36" s="268" t="n"/>
      <c r="R36" s="268" t="n"/>
      <c r="S36" s="268" t="n"/>
      <c r="T36" s="319" t="n"/>
      <c r="U36" s="319" t="n"/>
      <c r="V36" s="319" t="n"/>
      <c r="W36" s="319" t="n"/>
      <c r="X36" s="319" t="n"/>
      <c r="Y36" s="319" t="n"/>
      <c r="Z36" s="319" t="n"/>
      <c r="AA36" s="319" t="n"/>
      <c r="AB36" s="319" t="n"/>
      <c r="AC36" s="319" t="n"/>
    </row>
    <row r="37" ht="25.5" customHeight="1" s="1411">
      <c r="A37" s="710" t="inlineStr">
        <is>
          <t>Profit before dir. salary = Revenue − OpCosts − VAT</t>
        </is>
      </c>
      <c r="B37" s="711">
        <f>N6-N11-N14</f>
        <v/>
      </c>
      <c r="C37" s="601">
        <f>N15</f>
        <v/>
      </c>
      <c r="D37" s="601">
        <f>ABS(B37-C37)</f>
        <v/>
      </c>
      <c r="E37" s="712">
        <f>IF(ABS(B37-C37)&lt;1,"✓  OK","✗  ERROR")</f>
        <v/>
      </c>
      <c r="F37" s="713" t="n"/>
      <c r="G37" s="714" t="n"/>
      <c r="H37" s="268" t="n"/>
      <c r="I37" s="268" t="n"/>
      <c r="J37" s="268" t="n"/>
      <c r="K37" s="268" t="n"/>
      <c r="L37" s="268" t="n"/>
      <c r="M37" s="268" t="n"/>
      <c r="N37" s="268" t="n"/>
      <c r="O37" s="268" t="n"/>
      <c r="P37" s="268" t="n"/>
      <c r="Q37" s="268" t="n"/>
      <c r="R37" s="268" t="n"/>
      <c r="S37" s="268" t="n"/>
      <c r="T37" s="319" t="n"/>
      <c r="U37" s="319" t="n"/>
      <c r="V37" s="319" t="n"/>
      <c r="W37" s="319" t="n"/>
      <c r="X37" s="319" t="n"/>
      <c r="Y37" s="319" t="n"/>
      <c r="Z37" s="319" t="n"/>
      <c r="AA37" s="319" t="n"/>
      <c r="AB37" s="319" t="n"/>
      <c r="AC37" s="319" t="n"/>
    </row>
    <row r="38" ht="25.5" customHeight="1" s="1411">
      <c r="A38" s="710" t="inlineStr">
        <is>
          <t>Profit after dir. salary = Profit before − Dir Salary</t>
        </is>
      </c>
      <c r="B38" s="711">
        <f>N15-N12</f>
        <v/>
      </c>
      <c r="C38" s="601">
        <f>N16</f>
        <v/>
      </c>
      <c r="D38" s="601">
        <f>ABS(B38-C38)</f>
        <v/>
      </c>
      <c r="E38" s="712">
        <f>IF(ABS(B38-C38)&lt;1,"✓  OK","✗  ERROR")</f>
        <v/>
      </c>
      <c r="F38" s="715" t="n"/>
      <c r="G38" s="714" t="n"/>
      <c r="H38" s="268" t="n"/>
      <c r="I38" s="268" t="n"/>
      <c r="J38" s="268" t="n"/>
      <c r="K38" s="268" t="n"/>
      <c r="L38" s="268" t="n"/>
      <c r="M38" s="268" t="n"/>
      <c r="N38" s="268" t="n"/>
      <c r="O38" s="268" t="n"/>
      <c r="P38" s="268" t="n"/>
      <c r="Q38" s="268" t="n"/>
      <c r="R38" s="268" t="n"/>
      <c r="S38" s="268" t="n"/>
      <c r="T38" s="319" t="n"/>
      <c r="U38" s="319" t="n"/>
      <c r="V38" s="319" t="n"/>
      <c r="W38" s="319" t="n"/>
      <c r="X38" s="319" t="n"/>
      <c r="Y38" s="319" t="n"/>
      <c r="Z38" s="319" t="n"/>
      <c r="AA38" s="319" t="n"/>
      <c r="AB38" s="319" t="n"/>
      <c r="AC38" s="319" t="n"/>
    </row>
    <row r="39" ht="25.5" customHeight="1" s="1411">
      <c r="A39" s="710" t="inlineStr">
        <is>
          <t>Rent paid = 15% of Q1+Q2+Q3 revenues</t>
        </is>
      </c>
      <c r="B39" s="711">
        <f>ROUND($B$56*(B6+C6+D6),2)+ROUND($B$56*(E6+F6+G6),2)+ROUND($B$56*(H6+I6+J6),2)</f>
        <v/>
      </c>
      <c r="C39" s="601">
        <f>N13</f>
        <v/>
      </c>
      <c r="D39" s="601">
        <f>ABS(B39-C39)</f>
        <v/>
      </c>
      <c r="E39" s="712">
        <f>IF(ABS(B39-C39)&lt;1,"✓  OK","✗  ERROR")</f>
        <v/>
      </c>
      <c r="F39" s="713" t="n"/>
      <c r="G39" s="714" t="n"/>
      <c r="H39" s="268" t="n"/>
      <c r="I39" s="268" t="n"/>
      <c r="J39" s="268" t="n"/>
      <c r="K39" s="268" t="n"/>
      <c r="L39" s="268" t="n"/>
      <c r="M39" s="268" t="n"/>
      <c r="N39" s="268" t="n"/>
      <c r="O39" s="268" t="n"/>
      <c r="P39" s="268" t="n"/>
      <c r="Q39" s="268" t="n"/>
      <c r="R39" s="268" t="n"/>
      <c r="S39" s="268" t="n"/>
      <c r="T39" s="319" t="n"/>
      <c r="U39" s="319" t="n"/>
      <c r="V39" s="319" t="n"/>
      <c r="W39" s="319" t="n"/>
      <c r="X39" s="319" t="n"/>
      <c r="Y39" s="319" t="n"/>
      <c r="Z39" s="319" t="n"/>
      <c r="AA39" s="319" t="n"/>
      <c r="AB39" s="319" t="n"/>
      <c r="AC39" s="319" t="n"/>
    </row>
    <row r="40" ht="25.5" customHeight="1" s="1411">
      <c r="A40" s="710" t="inlineStr">
        <is>
          <t>VAT difference — proportional to revenue</t>
        </is>
      </c>
      <c r="B40" s="711">
        <f>ROUND('Monthly Summary'!H15*(N6/'Monthly Summary'!C15),2)</f>
        <v/>
      </c>
      <c r="C40" s="602">
        <f>N14</f>
        <v/>
      </c>
      <c r="D40" s="602">
        <f>ABS(B40-C40)</f>
        <v/>
      </c>
      <c r="E40" s="712">
        <f>IF(ABS(B40-C40)&lt;1,"✓  OK","✗  ERROR")</f>
        <v/>
      </c>
      <c r="F40" s="716" t="n"/>
      <c r="G40" s="714" t="n"/>
      <c r="H40" s="268" t="n"/>
      <c r="I40" s="268" t="n"/>
      <c r="J40" s="268" t="n"/>
      <c r="K40" s="268" t="n"/>
      <c r="L40" s="268" t="n"/>
      <c r="M40" s="268" t="n"/>
      <c r="N40" s="268" t="n"/>
      <c r="O40" s="268" t="n"/>
      <c r="P40" s="268" t="n"/>
      <c r="Q40" s="268" t="n"/>
      <c r="R40" s="268" t="n"/>
      <c r="S40" s="268" t="n"/>
      <c r="T40" s="319" t="n"/>
      <c r="U40" s="319" t="n"/>
      <c r="V40" s="319" t="n"/>
      <c r="W40" s="319" t="n"/>
      <c r="X40" s="319" t="n"/>
      <c r="Y40" s="319" t="n"/>
      <c r="Z40" s="319" t="n"/>
      <c r="AA40" s="319" t="n"/>
      <c r="AB40" s="319" t="n"/>
      <c r="AC40" s="319" t="n"/>
    </row>
    <row r="41" ht="25.5" customHeight="1" s="1411">
      <c r="A41" s="268" t="n"/>
      <c r="B41" s="268" t="n"/>
      <c r="C41" s="268" t="n"/>
      <c r="D41" s="268" t="n"/>
      <c r="E41" s="268" t="n"/>
      <c r="F41" s="268" t="n"/>
      <c r="G41" s="268" t="n"/>
      <c r="H41" s="268" t="n"/>
      <c r="I41" s="268" t="n"/>
      <c r="J41" s="268" t="n"/>
      <c r="K41" s="268" t="n"/>
      <c r="L41" s="268" t="n"/>
      <c r="M41" s="268" t="n"/>
      <c r="N41" s="268" t="n"/>
      <c r="O41" s="268" t="n"/>
      <c r="P41" s="268" t="n"/>
      <c r="Q41" s="268" t="n"/>
      <c r="R41" s="268" t="n"/>
      <c r="S41" s="268" t="n"/>
      <c r="T41" s="319" t="n"/>
      <c r="U41" s="319" t="n"/>
      <c r="V41" s="319" t="n"/>
      <c r="W41" s="319" t="n"/>
      <c r="X41" s="319" t="n"/>
      <c r="Y41" s="319" t="n"/>
      <c r="Z41" s="319" t="n"/>
      <c r="AA41" s="319" t="n"/>
      <c r="AB41" s="319" t="n"/>
      <c r="AC41" s="319" t="n"/>
    </row>
    <row r="42" ht="19.5" customHeight="1" s="1411">
      <c r="A42" s="704" t="inlineStr">
        <is>
          <t>FORMULA CONSISTENCY CHECK  —  All months must use identical formula structure</t>
        </is>
      </c>
      <c r="B42" s="268" t="n"/>
      <c r="C42" s="268" t="n"/>
      <c r="D42" s="268" t="n"/>
      <c r="E42" s="268" t="n"/>
      <c r="F42" s="268" t="n"/>
      <c r="G42" s="268" t="n"/>
      <c r="H42" s="268" t="n"/>
      <c r="I42" s="268" t="n"/>
      <c r="J42" s="268" t="n"/>
      <c r="K42" s="268" t="n"/>
      <c r="L42" s="268" t="n"/>
      <c r="M42" s="268" t="n"/>
      <c r="N42" s="268" t="n"/>
      <c r="O42" s="268" t="n"/>
      <c r="P42" s="268" t="n"/>
      <c r="Q42" s="268" t="n"/>
      <c r="R42" s="268" t="n"/>
      <c r="S42" s="268" t="n"/>
      <c r="T42" s="319" t="n"/>
      <c r="U42" s="319" t="n"/>
      <c r="V42" s="319" t="n"/>
      <c r="W42" s="319" t="n"/>
      <c r="X42" s="319" t="n"/>
      <c r="Y42" s="319" t="n"/>
      <c r="Z42" s="319" t="n"/>
      <c r="AA42" s="319" t="n"/>
      <c r="AB42" s="319" t="n"/>
      <c r="AC42" s="319" t="n"/>
    </row>
    <row r="43" ht="19.5" customHeight="1" s="1411">
      <c r="A43" s="717" t="inlineStr">
        <is>
          <t>Forecast Rev (row 6)</t>
        </is>
      </c>
      <c r="B43" s="717" t="inlineStr">
        <is>
          <t>Fixed OH (row 9)</t>
        </is>
      </c>
      <c r="C43" s="717" t="inlineStr">
        <is>
          <t>Variable (row 10)</t>
        </is>
      </c>
      <c r="D43" s="717" t="inlineStr">
        <is>
          <t>Profit (row 16)</t>
        </is>
      </c>
      <c r="E43" s="717" t="inlineStr">
        <is>
          <t>VAT (row 14)</t>
        </is>
      </c>
      <c r="F43" s="268" t="n"/>
      <c r="G43" s="268" t="n"/>
      <c r="H43" s="268" t="n"/>
      <c r="I43" s="268" t="n"/>
      <c r="J43" s="268" t="n"/>
      <c r="K43" s="268" t="n"/>
      <c r="L43" s="268" t="n"/>
      <c r="M43" s="268" t="n"/>
      <c r="N43" s="268" t="n"/>
      <c r="O43" s="268" t="n"/>
      <c r="P43" s="268" t="n"/>
      <c r="Q43" s="268" t="n"/>
      <c r="R43" s="268" t="n"/>
      <c r="S43" s="268" t="n"/>
      <c r="T43" s="319" t="n"/>
      <c r="U43" s="319" t="n"/>
      <c r="V43" s="319" t="n"/>
      <c r="W43" s="319" t="n"/>
      <c r="X43" s="319" t="n"/>
      <c r="Y43" s="319" t="n"/>
      <c r="Z43" s="319" t="n"/>
      <c r="AA43" s="319" t="n"/>
      <c r="AB43" s="319" t="n"/>
      <c r="AC43" s="319" t="n"/>
    </row>
    <row r="44" ht="24" customHeight="1" s="1411">
      <c r="A44" s="718" t="inlineStr">
        <is>
          <t>✓ Consistent</t>
        </is>
      </c>
      <c r="B44" s="718" t="inlineStr">
        <is>
          <t>✓ Consistent</t>
        </is>
      </c>
      <c r="C44" s="718" t="inlineStr">
        <is>
          <t>✓ Consistent</t>
        </is>
      </c>
      <c r="D44" s="718" t="inlineStr">
        <is>
          <t>✓ Consistent</t>
        </is>
      </c>
      <c r="E44" s="718" t="inlineStr">
        <is>
          <t>✓ Consistent</t>
        </is>
      </c>
      <c r="F44" s="268" t="n"/>
      <c r="G44" s="268" t="n"/>
      <c r="H44" s="268" t="n"/>
      <c r="I44" s="268" t="n"/>
      <c r="J44" s="268" t="n"/>
      <c r="K44" s="268" t="n"/>
      <c r="L44" s="268" t="n"/>
      <c r="M44" s="268" t="n"/>
      <c r="N44" s="268" t="n"/>
      <c r="O44" s="268" t="n"/>
      <c r="P44" s="268" t="n"/>
      <c r="Q44" s="268" t="n"/>
      <c r="R44" s="268" t="n"/>
      <c r="S44" s="268" t="n"/>
      <c r="T44" s="319" t="n"/>
      <c r="U44" s="319" t="n"/>
      <c r="V44" s="319" t="n"/>
      <c r="W44" s="319" t="n"/>
      <c r="X44" s="319" t="n"/>
      <c r="Y44" s="319" t="n"/>
      <c r="Z44" s="319" t="n"/>
      <c r="AA44" s="319" t="n"/>
      <c r="AB44" s="319" t="n"/>
      <c r="AC44" s="319" t="n"/>
    </row>
    <row r="45" ht="18" customHeight="1" s="1411">
      <c r="A45" s="268" t="n"/>
      <c r="B45" s="268" t="n"/>
      <c r="C45" s="268" t="n"/>
      <c r="D45" s="268" t="n"/>
      <c r="E45" s="268" t="n"/>
      <c r="F45" s="268" t="n"/>
      <c r="G45" s="268" t="n"/>
      <c r="H45" s="268" t="n"/>
      <c r="I45" s="268" t="n"/>
      <c r="J45" s="268" t="n"/>
      <c r="K45" s="268" t="n"/>
      <c r="L45" s="268" t="n"/>
      <c r="M45" s="268" t="n"/>
      <c r="N45" s="268" t="n"/>
      <c r="O45" s="268" t="n"/>
      <c r="P45" s="268" t="n"/>
      <c r="Q45" s="268" t="n"/>
      <c r="R45" s="268" t="n"/>
      <c r="S45" s="268" t="n"/>
      <c r="T45" s="319" t="n"/>
      <c r="U45" s="319" t="n"/>
      <c r="V45" s="319" t="n"/>
      <c r="W45" s="319" t="n"/>
      <c r="X45" s="319" t="n"/>
      <c r="Y45" s="319" t="n"/>
      <c r="Z45" s="319" t="n"/>
      <c r="AA45" s="319" t="n"/>
      <c r="AB45" s="319" t="n"/>
      <c r="AC45" s="319" t="n"/>
    </row>
    <row r="46" ht="18" customHeight="1" s="1411">
      <c r="A46" s="268" t="n"/>
      <c r="B46" s="268" t="n"/>
      <c r="C46" s="268" t="n"/>
      <c r="D46" s="268" t="n"/>
      <c r="E46" s="268" t="n"/>
      <c r="F46" s="268" t="n"/>
      <c r="G46" s="268" t="n"/>
      <c r="H46" s="268" t="n"/>
      <c r="I46" s="268" t="n"/>
      <c r="J46" s="268" t="n"/>
      <c r="K46" s="268" t="n"/>
      <c r="L46" s="268" t="n"/>
      <c r="M46" s="268" t="n"/>
      <c r="N46" s="268" t="n"/>
      <c r="O46" s="268" t="n"/>
      <c r="P46" s="268" t="n"/>
      <c r="Q46" s="268" t="n"/>
      <c r="R46" s="268" t="n"/>
      <c r="S46" s="268" t="n"/>
      <c r="T46" s="319" t="n"/>
      <c r="U46" s="319" t="n"/>
      <c r="V46" s="319" t="n"/>
      <c r="W46" s="319" t="n"/>
      <c r="X46" s="319" t="n"/>
      <c r="Y46" s="319" t="n"/>
      <c r="Z46" s="319" t="n"/>
      <c r="AA46" s="319" t="n"/>
      <c r="AB46" s="319" t="n"/>
      <c r="AC46" s="319" t="n"/>
    </row>
    <row r="47" ht="18" customHeight="1" s="1411">
      <c r="A47" s="268" t="n"/>
      <c r="B47" s="268" t="n"/>
      <c r="C47" s="268" t="n"/>
      <c r="D47" s="268" t="n"/>
      <c r="E47" s="268" t="n"/>
      <c r="F47" s="268" t="n"/>
      <c r="G47" s="268" t="n"/>
      <c r="H47" s="268" t="n"/>
      <c r="I47" s="268" t="n"/>
      <c r="J47" s="268" t="n"/>
      <c r="K47" s="268" t="n"/>
      <c r="L47" s="268" t="n"/>
      <c r="M47" s="268" t="n"/>
      <c r="N47" s="268" t="n"/>
      <c r="O47" s="268" t="n"/>
      <c r="P47" s="268" t="n"/>
      <c r="Q47" s="268" t="n"/>
      <c r="R47" s="268" t="n"/>
      <c r="S47" s="268" t="n"/>
      <c r="T47" s="319" t="n"/>
      <c r="U47" s="319" t="n"/>
      <c r="V47" s="319" t="n"/>
      <c r="W47" s="319" t="n"/>
      <c r="X47" s="319" t="n"/>
      <c r="Y47" s="319" t="n"/>
      <c r="Z47" s="319" t="n"/>
      <c r="AA47" s="319" t="n"/>
      <c r="AB47" s="319" t="n"/>
      <c r="AC47" s="319" t="n"/>
    </row>
    <row r="48" ht="18" customHeight="1" s="1411">
      <c r="A48" s="268" t="n"/>
      <c r="B48" s="268" t="n"/>
      <c r="C48" s="268" t="n"/>
      <c r="D48" s="268" t="n"/>
      <c r="E48" s="268" t="n"/>
      <c r="F48" s="268" t="n"/>
      <c r="G48" s="268" t="n"/>
      <c r="H48" s="268" t="n"/>
      <c r="I48" s="268" t="n"/>
      <c r="J48" s="268" t="n"/>
      <c r="K48" s="268" t="n"/>
      <c r="L48" s="268" t="n"/>
      <c r="M48" s="268" t="n"/>
      <c r="N48" s="268" t="n"/>
      <c r="O48" s="268" t="n"/>
      <c r="P48" s="268" t="n"/>
      <c r="Q48" s="268" t="n"/>
      <c r="R48" s="268" t="n"/>
      <c r="S48" s="268" t="n"/>
      <c r="T48" s="319" t="n"/>
      <c r="U48" s="319" t="n"/>
      <c r="V48" s="319" t="n"/>
      <c r="W48" s="319" t="n"/>
      <c r="X48" s="319" t="n"/>
      <c r="Y48" s="319" t="n"/>
      <c r="Z48" s="319" t="n"/>
      <c r="AA48" s="319" t="n"/>
      <c r="AB48" s="319" t="n"/>
      <c r="AC48" s="319" t="n"/>
    </row>
    <row r="49" ht="18" customHeight="1" s="1411">
      <c r="A49" s="268" t="n"/>
      <c r="B49" s="268" t="n"/>
      <c r="C49" s="268" t="n"/>
      <c r="D49" s="268" t="n"/>
      <c r="E49" s="268" t="n"/>
      <c r="F49" s="268" t="n"/>
      <c r="G49" s="268" t="n"/>
      <c r="H49" s="268" t="n"/>
      <c r="I49" s="268" t="n"/>
      <c r="J49" s="268" t="n"/>
      <c r="K49" s="268" t="n"/>
      <c r="L49" s="268" t="n"/>
      <c r="M49" s="268" t="n"/>
      <c r="N49" s="268" t="n"/>
      <c r="O49" s="268" t="n"/>
      <c r="P49" s="268" t="n"/>
      <c r="Q49" s="268" t="n"/>
      <c r="R49" s="268" t="n"/>
      <c r="S49" s="268" t="n"/>
      <c r="T49" s="319" t="n"/>
      <c r="U49" s="319" t="n"/>
      <c r="V49" s="319" t="n"/>
      <c r="W49" s="319" t="n"/>
      <c r="X49" s="319" t="n"/>
      <c r="Y49" s="319" t="n"/>
      <c r="Z49" s="319" t="n"/>
      <c r="AA49" s="319" t="n"/>
      <c r="AB49" s="319" t="n"/>
      <c r="AC49" s="319" t="n"/>
    </row>
    <row r="50" ht="25.5" customHeight="1" s="1411">
      <c r="A50" s="268" t="n"/>
      <c r="B50" s="268" t="n"/>
      <c r="C50" s="268" t="n"/>
      <c r="D50" s="268" t="n"/>
      <c r="E50" s="268" t="n"/>
      <c r="F50" s="268" t="n"/>
      <c r="G50" s="268" t="n"/>
      <c r="H50" s="268" t="n"/>
      <c r="I50" s="268" t="n"/>
      <c r="J50" s="268" t="n"/>
      <c r="K50" s="268" t="n"/>
      <c r="L50" s="268" t="n"/>
      <c r="M50" s="268" t="n"/>
      <c r="N50" s="268" t="n"/>
      <c r="O50" s="268" t="n"/>
      <c r="P50" s="268" t="n"/>
      <c r="Q50" s="268" t="n"/>
      <c r="R50" s="268" t="n"/>
      <c r="S50" s="268" t="n"/>
      <c r="T50" s="319" t="n"/>
      <c r="U50" s="319" t="n"/>
      <c r="V50" s="319" t="n"/>
      <c r="W50" s="319" t="n"/>
      <c r="X50" s="319" t="n"/>
      <c r="Y50" s="319" t="n"/>
      <c r="Z50" s="319" t="n"/>
      <c r="AA50" s="319" t="n"/>
      <c r="AB50" s="319" t="n"/>
      <c r="AC50" s="319" t="n"/>
    </row>
    <row r="51" ht="21.75" customHeight="1" s="1411">
      <c r="A51" s="719" t="inlineStr">
        <is>
          <t>FORECAST ASSUMPTION INPUTS  —  Edit these cells to update the entire model</t>
        </is>
      </c>
      <c r="B51" s="268" t="n"/>
      <c r="C51" s="268" t="n"/>
      <c r="D51" s="268" t="n"/>
      <c r="E51" s="268" t="n"/>
      <c r="F51" s="268" t="n"/>
      <c r="G51" s="268" t="n"/>
      <c r="H51" s="268" t="n"/>
      <c r="I51" s="268" t="n"/>
      <c r="J51" s="268" t="n"/>
      <c r="K51" s="268" t="n"/>
      <c r="L51" s="268" t="n"/>
      <c r="M51" s="268" t="n"/>
      <c r="N51" s="268" t="n"/>
      <c r="O51" s="268" t="n"/>
      <c r="P51" s="268" t="n"/>
      <c r="Q51" s="268" t="n"/>
      <c r="R51" s="268" t="n"/>
      <c r="S51" s="268" t="n"/>
      <c r="T51" s="319" t="n"/>
      <c r="U51" s="319" t="n"/>
      <c r="V51" s="319" t="n"/>
      <c r="W51" s="319" t="n"/>
      <c r="X51" s="319" t="n"/>
      <c r="Y51" s="319" t="n"/>
      <c r="Z51" s="319" t="n"/>
      <c r="AA51" s="319" t="n"/>
      <c r="AB51" s="319" t="n"/>
      <c r="AC51" s="319" t="n"/>
    </row>
    <row r="52" ht="25.5" customHeight="1" s="1411">
      <c r="A52" s="268" t="inlineStr">
        <is>
          <t>Revenue Growth %</t>
        </is>
      </c>
      <c r="B52" s="720">
        <f>IFERROR(VLOOKUP(Inputs!C6,'Base Case Forecast'!$A$66:$B$68,2,FALSE()),0.15)</f>
        <v/>
      </c>
      <c r="C52" s="268" t="n"/>
      <c r="D52" s="268" t="n"/>
      <c r="E52" s="268" t="n"/>
      <c r="F52" s="268" t="n"/>
      <c r="G52" s="268" t="n"/>
      <c r="H52" s="268" t="n"/>
      <c r="I52" s="268" t="n"/>
      <c r="J52" s="268" t="n"/>
      <c r="K52" s="268" t="n"/>
      <c r="L52" s="268" t="n"/>
      <c r="M52" s="268" t="n"/>
      <c r="N52" s="268" t="n"/>
      <c r="O52" s="268" t="n"/>
      <c r="P52" s="268" t="n"/>
      <c r="Q52" s="268" t="n"/>
      <c r="R52" s="268" t="n"/>
      <c r="S52" s="268" t="n"/>
      <c r="T52" s="319" t="n"/>
      <c r="U52" s="319" t="n"/>
      <c r="V52" s="319" t="n"/>
      <c r="W52" s="319" t="n"/>
      <c r="X52" s="319" t="n"/>
      <c r="Y52" s="319" t="n"/>
      <c r="Z52" s="319" t="n"/>
      <c r="AA52" s="319" t="n"/>
      <c r="AB52" s="319" t="n"/>
      <c r="AC52" s="319" t="n"/>
    </row>
    <row r="53" ht="21.75" customHeight="1" s="1411">
      <c r="A53" s="721" t="inlineStr">
        <is>
          <t>Fixed Cost Uplift % (business rates &amp; energy)</t>
        </is>
      </c>
      <c r="B53" s="722" t="n">
        <v>0.1</v>
      </c>
      <c r="C53" s="268" t="n"/>
      <c r="D53" s="268" t="n"/>
      <c r="E53" s="268" t="n"/>
      <c r="F53" s="268" t="n"/>
      <c r="G53" s="268" t="n"/>
      <c r="H53" s="268" t="n"/>
      <c r="I53" s="268" t="n"/>
      <c r="J53" s="268" t="n"/>
      <c r="K53" s="268" t="n"/>
      <c r="L53" s="268" t="n"/>
      <c r="M53" s="268" t="n"/>
      <c r="N53" s="268" t="n"/>
      <c r="O53" s="268" t="n"/>
      <c r="P53" s="268" t="n"/>
      <c r="Q53" s="268" t="n"/>
      <c r="R53" s="268" t="n"/>
      <c r="S53" s="268" t="n"/>
      <c r="T53" s="319" t="n"/>
      <c r="U53" s="319" t="n"/>
      <c r="V53" s="319" t="n"/>
      <c r="W53" s="319" t="n"/>
      <c r="X53" s="319" t="n"/>
      <c r="Y53" s="319" t="n"/>
      <c r="Z53" s="319" t="n"/>
      <c r="AA53" s="319" t="n"/>
      <c r="AB53" s="319" t="n"/>
      <c r="AC53" s="319" t="n"/>
    </row>
    <row r="54" ht="25.5" customHeight="1" s="1411">
      <c r="A54" s="319" t="inlineStr">
        <is>
          <t>Director Salary (annual £)</t>
        </is>
      </c>
      <c r="B54" s="723" t="n">
        <v>30000</v>
      </c>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21.75" customHeight="1" s="1411">
      <c r="A55" s="724" t="inlineStr">
        <is>
          <t>Variable Cost Cap (% of revenue)</t>
        </is>
      </c>
      <c r="B55" s="722" t="n">
        <v>0.3</v>
      </c>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21.75" customHeight="1" s="1411">
      <c r="A56" s="319" t="inlineStr">
        <is>
          <t>Rent % of quarterly revenue</t>
        </is>
      </c>
      <c r="B56" s="722" t="n">
        <v>0.15</v>
      </c>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25.5"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21.75" customHeight="1" s="1411">
      <c r="A58" s="725" t="inlineStr">
        <is>
          <t>SEASONAL WEIGHTS (do not edit — derived from 2025 trading patterns)</t>
        </is>
      </c>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21.75" customHeight="1" s="1411">
      <c r="A59" s="319" t="n"/>
      <c r="B59" s="726" t="inlineStr">
        <is>
          <t>May</t>
        </is>
      </c>
      <c r="C59" s="726" t="inlineStr">
        <is>
          <t>Jun</t>
        </is>
      </c>
      <c r="D59" s="726" t="inlineStr">
        <is>
          <t>Jul</t>
        </is>
      </c>
      <c r="E59" s="726" t="inlineStr">
        <is>
          <t>Aug</t>
        </is>
      </c>
      <c r="F59" s="726" t="inlineStr">
        <is>
          <t>Sep</t>
        </is>
      </c>
      <c r="G59" s="726" t="inlineStr">
        <is>
          <t>Oct</t>
        </is>
      </c>
      <c r="H59" s="726" t="inlineStr">
        <is>
          <t>Nov</t>
        </is>
      </c>
      <c r="I59" s="726" t="inlineStr">
        <is>
          <t>Dec</t>
        </is>
      </c>
      <c r="J59" s="726" t="inlineStr">
        <is>
          <t>Jan</t>
        </is>
      </c>
      <c r="K59" s="726" t="inlineStr">
        <is>
          <t>Feb</t>
        </is>
      </c>
      <c r="L59" s="726" t="inlineStr">
        <is>
          <t>Mar</t>
        </is>
      </c>
      <c r="M59" s="726" t="inlineStr">
        <is>
          <t>Apr</t>
        </is>
      </c>
      <c r="N59" s="319" t="n"/>
      <c r="O59" s="319" t="n"/>
      <c r="P59" s="319" t="n"/>
      <c r="Q59" s="319" t="n"/>
      <c r="R59" s="319" t="n"/>
      <c r="S59" s="319" t="n"/>
      <c r="T59" s="319" t="n"/>
      <c r="U59" s="319" t="n"/>
      <c r="V59" s="319" t="n"/>
      <c r="W59" s="319" t="n"/>
      <c r="X59" s="319" t="n"/>
      <c r="Y59" s="319" t="n"/>
      <c r="Z59" s="319" t="n"/>
      <c r="AA59" s="319" t="n"/>
      <c r="AB59" s="319" t="n"/>
      <c r="AC59" s="319" t="n"/>
    </row>
    <row r="60" ht="21.75" customHeight="1" s="1411">
      <c r="A60" s="319" t="n"/>
      <c r="B60" s="727" t="n">
        <v>0.85</v>
      </c>
      <c r="C60" s="727" t="n">
        <v>0.9</v>
      </c>
      <c r="D60" s="727" t="n">
        <v>1.1</v>
      </c>
      <c r="E60" s="727" t="n">
        <v>1.3</v>
      </c>
      <c r="F60" s="727" t="n">
        <v>1.22</v>
      </c>
      <c r="G60" s="727" t="n">
        <v>1.12</v>
      </c>
      <c r="H60" s="727" t="n">
        <v>1.28</v>
      </c>
      <c r="I60" s="727" t="n">
        <v>1.38</v>
      </c>
      <c r="J60" s="727" t="n">
        <v>0.78</v>
      </c>
      <c r="K60" s="727" t="n">
        <v>0.92</v>
      </c>
      <c r="L60" s="727" t="n">
        <v>0.95</v>
      </c>
      <c r="M60" s="727" t="n">
        <v>1.1</v>
      </c>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726" t="inlineStr">
        <is>
          <t>Weighted Avg (WGT)</t>
        </is>
      </c>
      <c r="B61" s="728">
        <f>SUMPRODUCT(B60:M60,B5:M5)/SUM(B5:M5)</f>
        <v/>
      </c>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inlineStr">
        <is>
          <t>SCENARIO GROWTH RATE TABLE (do not edit — drives scenario toggle)</t>
        </is>
      </c>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inlineStr">
        <is>
          <t>Conservative</t>
        </is>
      </c>
      <c r="B66" s="729">
        <f>'Scenario Planning'!B93</f>
        <v/>
      </c>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inlineStr">
        <is>
          <t>Base Case</t>
        </is>
      </c>
      <c r="B67" s="729" t="n">
        <v>0.15</v>
      </c>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inlineStr">
        <is>
          <t>Optimistic</t>
        </is>
      </c>
      <c r="B68" s="729">
        <f>'Scenario Planning'!B95</f>
        <v/>
      </c>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8" customHeight="1" s="1411">
      <c r="A221" s="319" t="n"/>
      <c r="B221" s="319" t="n"/>
      <c r="C221" s="319" t="n"/>
      <c r="D221" s="319" t="n"/>
      <c r="E221" s="319" t="n"/>
      <c r="F221" s="319" t="n"/>
      <c r="G221" s="319" t="n"/>
      <c r="H221" s="319" t="n"/>
      <c r="I221" s="319" t="n"/>
      <c r="J221" s="319" t="n"/>
      <c r="K221" s="319" t="n"/>
      <c r="L221" s="319" t="n"/>
      <c r="M221" s="319" t="n"/>
      <c r="N221" s="319" t="n"/>
      <c r="O221" s="319" t="n"/>
      <c r="P221" s="319" t="n"/>
      <c r="Q221" s="319" t="n"/>
      <c r="R221" s="319" t="n"/>
      <c r="S221" s="319" t="n"/>
      <c r="T221" s="319" t="n"/>
      <c r="U221" s="319" t="n"/>
      <c r="V221" s="319" t="n"/>
      <c r="W221" s="319" t="n"/>
      <c r="X221" s="319" t="n"/>
      <c r="Y221" s="319" t="n"/>
      <c r="Z221" s="319" t="n"/>
      <c r="AA221" s="319" t="n"/>
      <c r="AB221" s="319" t="n"/>
      <c r="AC221" s="319" t="n"/>
    </row>
    <row r="222" ht="18" customHeight="1" s="1411">
      <c r="A222" s="319" t="n"/>
      <c r="B222" s="319" t="n"/>
      <c r="C222" s="319" t="n"/>
      <c r="D222" s="319" t="n"/>
      <c r="E222" s="319" t="n"/>
      <c r="F222" s="319" t="n"/>
      <c r="G222" s="319" t="n"/>
      <c r="H222" s="319" t="n"/>
      <c r="I222" s="319" t="n"/>
      <c r="J222" s="319" t="n"/>
      <c r="K222" s="319" t="n"/>
      <c r="L222" s="319" t="n"/>
      <c r="M222" s="319" t="n"/>
      <c r="N222" s="319" t="n"/>
      <c r="O222" s="319" t="n"/>
      <c r="P222" s="319" t="n"/>
      <c r="Q222" s="319" t="n"/>
      <c r="R222" s="319" t="n"/>
      <c r="S222" s="319" t="n"/>
      <c r="T222" s="319" t="n"/>
      <c r="U222" s="319" t="n"/>
      <c r="V222" s="319" t="n"/>
      <c r="W222" s="319" t="n"/>
      <c r="X222" s="319" t="n"/>
      <c r="Y222" s="319" t="n"/>
      <c r="Z222" s="319" t="n"/>
      <c r="AA222" s="319" t="n"/>
      <c r="AB222" s="319" t="n"/>
      <c r="AC222" s="319" t="n"/>
    </row>
    <row r="223" ht="18" customHeight="1" s="1411">
      <c r="A223" s="319" t="n"/>
      <c r="B223" s="319" t="n"/>
      <c r="C223" s="319" t="n"/>
      <c r="D223" s="319" t="n"/>
      <c r="E223" s="319" t="n"/>
      <c r="F223" s="319" t="n"/>
      <c r="G223" s="319" t="n"/>
      <c r="H223" s="319" t="n"/>
      <c r="I223" s="319" t="n"/>
      <c r="J223" s="319" t="n"/>
      <c r="K223" s="319" t="n"/>
      <c r="L223" s="319" t="n"/>
      <c r="M223" s="319" t="n"/>
      <c r="N223" s="319" t="n"/>
      <c r="O223" s="319" t="n"/>
      <c r="P223" s="319" t="n"/>
      <c r="Q223" s="319" t="n"/>
      <c r="R223" s="319" t="n"/>
      <c r="S223" s="319" t="n"/>
      <c r="T223" s="319" t="n"/>
      <c r="U223" s="319" t="n"/>
      <c r="V223" s="319" t="n"/>
      <c r="W223" s="319" t="n"/>
      <c r="X223" s="319" t="n"/>
      <c r="Y223" s="319" t="n"/>
      <c r="Z223" s="319" t="n"/>
      <c r="AA223" s="319" t="n"/>
      <c r="AB223" s="319" t="n"/>
      <c r="AC223" s="319" t="n"/>
    </row>
    <row r="224" ht="18" customHeight="1" s="1411">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row>
    <row r="225" ht="18" customHeight="1" s="1411">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row>
    <row r="226" ht="18" customHeight="1" s="1411">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row>
    <row r="227" ht="18" customHeight="1" s="1411">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row>
    <row r="228" ht="18" customHeight="1" s="1411">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row>
    <row r="229" ht="18" customHeight="1" s="1411">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row>
    <row r="230" ht="18" customHeight="1" s="1411">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row>
    <row r="231" ht="18" customHeight="1" s="141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row>
    <row r="232" ht="18" customHeight="1" s="1411">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row>
    <row r="233" ht="18" customHeight="1" s="1411">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row>
    <row r="234" ht="18" customHeight="1" s="1411">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row>
    <row r="235" ht="18" customHeight="1" s="1411">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row>
    <row r="236" ht="18" customHeight="1" s="1411">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row>
    <row r="237" ht="18" customHeight="1" s="1411">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row>
    <row r="238" ht="18" customHeight="1" s="1411">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row>
    <row r="239" ht="18" customHeight="1" s="1411">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row>
    <row r="240" ht="18" customHeight="1" s="1411">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row>
    <row r="241" ht="18" customHeight="1" s="141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row>
    <row r="242" ht="18" customHeight="1" s="1411">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row>
    <row r="243" ht="18" customHeight="1" s="1411">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row>
    <row r="244" ht="18" customHeight="1" s="1411">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row>
    <row r="245" ht="18" customHeight="1" s="1411">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row>
    <row r="246" ht="18" customHeight="1" s="1411">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row>
    <row r="247" ht="18" customHeight="1" s="1411">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row>
    <row r="248" ht="18" customHeight="1" s="1411">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row>
    <row r="249" ht="18" customHeight="1" s="1411">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row>
    <row r="250" ht="18" customHeight="1" s="1411">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row>
    <row r="251" ht="18" customHeight="1" s="141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row>
    <row r="252" ht="18" customHeight="1" s="1411">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row>
    <row r="253" ht="18" customHeight="1" s="1411">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row>
    <row r="254" ht="18" customHeight="1" s="1411">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row>
    <row r="255" ht="18" customHeight="1" s="1411">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row>
    <row r="256" ht="18" customHeight="1" s="1411">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row>
    <row r="257" ht="18" customHeight="1" s="1411">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row>
    <row r="258" ht="18" customHeight="1" s="1411">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row>
    <row r="259" ht="18" customHeight="1" s="1411">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row>
    <row r="260" ht="18" customHeight="1" s="1411">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row>
    <row r="261" ht="18" customHeight="1" s="141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row>
    <row r="262" ht="18" customHeight="1" s="1411">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row>
    <row r="263" ht="18" customHeight="1" s="1411">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row>
    <row r="264" ht="18" customHeight="1" s="1411">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row>
    <row r="265" ht="18" customHeight="1" s="1411">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row>
    <row r="266" ht="18" customHeight="1" s="1411">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row>
    <row r="267" ht="18" customHeight="1" s="1411">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row>
    <row r="268" ht="18" customHeight="1" s="1411">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row>
    <row r="269" ht="15.75" customHeight="1" s="1411">
      <c r="A269" s="6" t="n"/>
      <c r="B269" s="6" t="n"/>
      <c r="C269" s="6" t="n"/>
      <c r="D269" s="6" t="n"/>
      <c r="E269" s="6" t="n"/>
      <c r="F269" s="6" t="n"/>
      <c r="G269" s="6" t="n"/>
      <c r="H269" s="6" t="n"/>
      <c r="I269" s="6" t="n"/>
      <c r="J269" s="6" t="n"/>
      <c r="K269" s="6" t="n"/>
      <c r="L269" s="6" t="n"/>
      <c r="M269" s="6" t="n"/>
      <c r="N269" s="6" t="n"/>
    </row>
    <row r="270" ht="15.75" customHeight="1" s="1411">
      <c r="A270" s="6" t="n"/>
      <c r="B270" s="6" t="n"/>
      <c r="C270" s="6" t="n"/>
      <c r="D270" s="6" t="n"/>
      <c r="E270" s="6" t="n"/>
      <c r="F270" s="6" t="n"/>
      <c r="G270" s="6" t="n"/>
      <c r="H270" s="6" t="n"/>
      <c r="I270" s="6" t="n"/>
      <c r="J270" s="6" t="n"/>
      <c r="K270" s="6" t="n"/>
      <c r="L270" s="6" t="n"/>
      <c r="M270" s="6" t="n"/>
      <c r="N270" s="6" t="n"/>
    </row>
    <row r="271" ht="15.75" customHeight="1" s="1411">
      <c r="A271" s="6" t="n"/>
      <c r="B271" s="6" t="n"/>
      <c r="C271" s="6" t="n"/>
      <c r="D271" s="6" t="n"/>
      <c r="E271" s="6" t="n"/>
      <c r="F271" s="6" t="n"/>
      <c r="G271" s="6" t="n"/>
      <c r="H271" s="6" t="n"/>
      <c r="I271" s="6" t="n"/>
      <c r="J271" s="6" t="n"/>
      <c r="K271" s="6" t="n"/>
      <c r="L271" s="6" t="n"/>
      <c r="M271" s="6" t="n"/>
      <c r="N271" s="6" t="n"/>
    </row>
    <row r="272" ht="15.75" customHeight="1" s="1411">
      <c r="A272" s="6" t="n"/>
      <c r="B272" s="6" t="n"/>
      <c r="C272" s="6" t="n"/>
      <c r="D272" s="6" t="n"/>
      <c r="E272" s="6" t="n"/>
      <c r="F272" s="6" t="n"/>
      <c r="G272" s="6" t="n"/>
      <c r="H272" s="6" t="n"/>
      <c r="I272" s="6" t="n"/>
      <c r="J272" s="6" t="n"/>
      <c r="K272" s="6" t="n"/>
      <c r="L272" s="6" t="n"/>
      <c r="M272" s="6" t="n"/>
      <c r="N272" s="6" t="n"/>
    </row>
    <row r="273" ht="15.75" customHeight="1" s="1411">
      <c r="A273" s="6" t="n"/>
      <c r="B273" s="6" t="n"/>
      <c r="C273" s="6" t="n"/>
      <c r="D273" s="6" t="n"/>
      <c r="E273" s="6" t="n"/>
      <c r="F273" s="6" t="n"/>
      <c r="G273" s="6" t="n"/>
      <c r="H273" s="6" t="n"/>
      <c r="I273" s="6" t="n"/>
      <c r="J273" s="6" t="n"/>
      <c r="K273" s="6" t="n"/>
      <c r="L273" s="6" t="n"/>
      <c r="M273" s="6" t="n"/>
      <c r="N273" s="6" t="n"/>
    </row>
    <row r="274" ht="15.75" customHeight="1" s="1411">
      <c r="A274" s="6" t="n"/>
      <c r="B274" s="6" t="n"/>
      <c r="C274" s="6" t="n"/>
      <c r="D274" s="6" t="n"/>
      <c r="E274" s="6" t="n"/>
      <c r="F274" s="6" t="n"/>
      <c r="G274" s="6" t="n"/>
      <c r="H274" s="6" t="n"/>
      <c r="I274" s="6" t="n"/>
      <c r="J274" s="6" t="n"/>
      <c r="K274" s="6" t="n"/>
      <c r="L274" s="6" t="n"/>
      <c r="M274" s="6" t="n"/>
      <c r="N274" s="6" t="n"/>
    </row>
    <row r="275" ht="15.75" customHeight="1" s="1411">
      <c r="A275" s="6" t="n"/>
      <c r="B275" s="6" t="n"/>
      <c r="C275" s="6" t="n"/>
      <c r="D275" s="6" t="n"/>
      <c r="E275" s="6" t="n"/>
      <c r="F275" s="6" t="n"/>
      <c r="G275" s="6" t="n"/>
      <c r="H275" s="6" t="n"/>
      <c r="I275" s="6" t="n"/>
      <c r="J275" s="6" t="n"/>
      <c r="K275" s="6" t="n"/>
      <c r="L275" s="6" t="n"/>
      <c r="M275" s="6" t="n"/>
      <c r="N275" s="6" t="n"/>
    </row>
    <row r="276" ht="15.75" customHeight="1" s="1411">
      <c r="A276" s="6" t="n"/>
      <c r="B276" s="6" t="n"/>
      <c r="C276" s="6" t="n"/>
      <c r="D276" s="6" t="n"/>
      <c r="E276" s="6" t="n"/>
      <c r="F276" s="6" t="n"/>
      <c r="G276" s="6" t="n"/>
      <c r="H276" s="6" t="n"/>
      <c r="I276" s="6" t="n"/>
      <c r="J276" s="6" t="n"/>
      <c r="K276" s="6" t="n"/>
      <c r="L276" s="6" t="n"/>
      <c r="M276" s="6" t="n"/>
      <c r="N276" s="6" t="n"/>
    </row>
    <row r="277" ht="15.75" customHeight="1" s="1411">
      <c r="A277" s="6" t="n"/>
      <c r="B277" s="6" t="n"/>
      <c r="C277" s="6" t="n"/>
      <c r="D277" s="6" t="n"/>
      <c r="E277" s="6" t="n"/>
      <c r="F277" s="6" t="n"/>
      <c r="G277" s="6" t="n"/>
      <c r="H277" s="6" t="n"/>
      <c r="I277" s="6" t="n"/>
      <c r="J277" s="6" t="n"/>
      <c r="K277" s="6" t="n"/>
      <c r="L277" s="6" t="n"/>
      <c r="M277" s="6" t="n"/>
      <c r="N277" s="6" t="n"/>
    </row>
    <row r="278" ht="15.75" customHeight="1" s="1411">
      <c r="A278" s="6" t="n"/>
      <c r="B278" s="6" t="n"/>
      <c r="C278" s="6" t="n"/>
      <c r="D278" s="6" t="n"/>
      <c r="E278" s="6" t="n"/>
      <c r="F278" s="6" t="n"/>
      <c r="G278" s="6" t="n"/>
      <c r="H278" s="6" t="n"/>
      <c r="I278" s="6" t="n"/>
      <c r="J278" s="6" t="n"/>
      <c r="K278" s="6" t="n"/>
      <c r="L278" s="6" t="n"/>
      <c r="M278" s="6" t="n"/>
      <c r="N278" s="6" t="n"/>
    </row>
    <row r="279" ht="15.75" customHeight="1" s="1411">
      <c r="A279" s="6" t="n"/>
      <c r="B279" s="6" t="n"/>
      <c r="C279" s="6" t="n"/>
      <c r="D279" s="6" t="n"/>
      <c r="E279" s="6" t="n"/>
      <c r="F279" s="6" t="n"/>
      <c r="G279" s="6" t="n"/>
      <c r="H279" s="6" t="n"/>
      <c r="I279" s="6" t="n"/>
      <c r="J279" s="6" t="n"/>
      <c r="K279" s="6" t="n"/>
      <c r="L279" s="6" t="n"/>
      <c r="M279" s="6" t="n"/>
      <c r="N279" s="6" t="n"/>
    </row>
    <row r="280" ht="15.75" customHeight="1" s="1411">
      <c r="A280" s="6" t="n"/>
      <c r="B280" s="6" t="n"/>
      <c r="C280" s="6" t="n"/>
      <c r="D280" s="6" t="n"/>
      <c r="E280" s="6" t="n"/>
      <c r="F280" s="6" t="n"/>
      <c r="G280" s="6" t="n"/>
      <c r="H280" s="6" t="n"/>
      <c r="I280" s="6" t="n"/>
      <c r="J280" s="6" t="n"/>
      <c r="K280" s="6" t="n"/>
      <c r="L280" s="6" t="n"/>
      <c r="M280" s="6" t="n"/>
      <c r="N280" s="6" t="n"/>
    </row>
    <row r="281" ht="15.75" customHeight="1" s="1411">
      <c r="A281" s="6" t="n"/>
      <c r="B281" s="6" t="n"/>
      <c r="C281" s="6" t="n"/>
      <c r="D281" s="6" t="n"/>
      <c r="E281" s="6" t="n"/>
      <c r="F281" s="6" t="n"/>
      <c r="G281" s="6" t="n"/>
      <c r="H281" s="6" t="n"/>
      <c r="I281" s="6" t="n"/>
      <c r="J281" s="6" t="n"/>
      <c r="K281" s="6" t="n"/>
      <c r="L281" s="6" t="n"/>
      <c r="M281" s="6" t="n"/>
      <c r="N281" s="6" t="n"/>
    </row>
    <row r="282" ht="15.75" customHeight="1" s="1411">
      <c r="A282" s="6" t="n"/>
      <c r="B282" s="6" t="n"/>
      <c r="C282" s="6" t="n"/>
      <c r="D282" s="6" t="n"/>
      <c r="E282" s="6" t="n"/>
      <c r="F282" s="6" t="n"/>
      <c r="G282" s="6" t="n"/>
      <c r="H282" s="6" t="n"/>
      <c r="I282" s="6" t="n"/>
      <c r="J282" s="6" t="n"/>
      <c r="K282" s="6" t="n"/>
      <c r="L282" s="6" t="n"/>
      <c r="M282" s="6" t="n"/>
      <c r="N282" s="6" t="n"/>
    </row>
    <row r="283" ht="15.75" customHeight="1" s="1411">
      <c r="A283" s="6" t="n"/>
      <c r="B283" s="6" t="n"/>
      <c r="C283" s="6" t="n"/>
      <c r="D283" s="6" t="n"/>
      <c r="E283" s="6" t="n"/>
      <c r="F283" s="6" t="n"/>
      <c r="G283" s="6" t="n"/>
      <c r="H283" s="6" t="n"/>
      <c r="I283" s="6" t="n"/>
      <c r="J283" s="6" t="n"/>
      <c r="K283" s="6" t="n"/>
      <c r="L283" s="6" t="n"/>
      <c r="M283" s="6" t="n"/>
      <c r="N283" s="6" t="n"/>
    </row>
    <row r="284" ht="15.75" customHeight="1" s="1411">
      <c r="A284" s="6" t="n"/>
      <c r="B284" s="6" t="n"/>
      <c r="C284" s="6" t="n"/>
      <c r="D284" s="6" t="n"/>
      <c r="E284" s="6" t="n"/>
      <c r="F284" s="6" t="n"/>
      <c r="G284" s="6" t="n"/>
      <c r="H284" s="6" t="n"/>
      <c r="I284" s="6" t="n"/>
      <c r="J284" s="6" t="n"/>
      <c r="K284" s="6" t="n"/>
      <c r="L284" s="6" t="n"/>
      <c r="M284" s="6" t="n"/>
      <c r="N284" s="6" t="n"/>
    </row>
    <row r="285" ht="15.75" customHeight="1" s="1411">
      <c r="A285" s="6" t="n"/>
      <c r="B285" s="6" t="n"/>
      <c r="C285" s="6" t="n"/>
      <c r="D285" s="6" t="n"/>
      <c r="E285" s="6" t="n"/>
      <c r="F285" s="6" t="n"/>
      <c r="G285" s="6" t="n"/>
      <c r="H285" s="6" t="n"/>
      <c r="I285" s="6" t="n"/>
      <c r="J285" s="6" t="n"/>
      <c r="K285" s="6" t="n"/>
      <c r="L285" s="6" t="n"/>
      <c r="M285" s="6" t="n"/>
      <c r="N285" s="6" t="n"/>
    </row>
    <row r="286" ht="15.75" customHeight="1" s="1411">
      <c r="A286" s="6" t="n"/>
      <c r="B286" s="6" t="n"/>
      <c r="C286" s="6" t="n"/>
      <c r="D286" s="6" t="n"/>
      <c r="E286" s="6" t="n"/>
      <c r="F286" s="6" t="n"/>
      <c r="G286" s="6" t="n"/>
      <c r="H286" s="6" t="n"/>
      <c r="I286" s="6" t="n"/>
      <c r="J286" s="6" t="n"/>
      <c r="K286" s="6" t="n"/>
      <c r="L286" s="6" t="n"/>
      <c r="M286" s="6" t="n"/>
      <c r="N286" s="6" t="n"/>
    </row>
    <row r="287" ht="15.75" customHeight="1" s="1411">
      <c r="A287" s="6" t="n"/>
      <c r="B287" s="6" t="n"/>
      <c r="C287" s="6" t="n"/>
      <c r="D287" s="6" t="n"/>
      <c r="E287" s="6" t="n"/>
      <c r="F287" s="6" t="n"/>
      <c r="G287" s="6" t="n"/>
      <c r="H287" s="6" t="n"/>
      <c r="I287" s="6" t="n"/>
      <c r="J287" s="6" t="n"/>
      <c r="K287" s="6" t="n"/>
      <c r="L287" s="6" t="n"/>
      <c r="M287" s="6" t="n"/>
      <c r="N287" s="6" t="n"/>
    </row>
    <row r="288" ht="15.75" customHeight="1" s="1411">
      <c r="A288" s="6" t="n"/>
      <c r="B288" s="6" t="n"/>
      <c r="C288" s="6" t="n"/>
      <c r="D288" s="6" t="n"/>
      <c r="E288" s="6" t="n"/>
      <c r="F288" s="6" t="n"/>
      <c r="G288" s="6" t="n"/>
      <c r="H288" s="6" t="n"/>
      <c r="I288" s="6" t="n"/>
      <c r="J288" s="6" t="n"/>
      <c r="K288" s="6" t="n"/>
      <c r="L288" s="6" t="n"/>
      <c r="M288" s="6" t="n"/>
      <c r="N288" s="6" t="n"/>
    </row>
    <row r="289" ht="15.75" customHeight="1" s="1411">
      <c r="A289" s="6" t="n"/>
      <c r="B289" s="6" t="n"/>
      <c r="C289" s="6" t="n"/>
      <c r="D289" s="6" t="n"/>
      <c r="E289" s="6" t="n"/>
      <c r="F289" s="6" t="n"/>
      <c r="G289" s="6" t="n"/>
      <c r="H289" s="6" t="n"/>
      <c r="I289" s="6" t="n"/>
      <c r="J289" s="6" t="n"/>
      <c r="K289" s="6" t="n"/>
      <c r="L289" s="6" t="n"/>
      <c r="M289" s="6" t="n"/>
      <c r="N289" s="6" t="n"/>
    </row>
    <row r="290" ht="15.75" customHeight="1" s="1411">
      <c r="A290" s="6" t="n"/>
      <c r="B290" s="6" t="n"/>
      <c r="C290" s="6" t="n"/>
      <c r="D290" s="6" t="n"/>
      <c r="E290" s="6" t="n"/>
      <c r="F290" s="6" t="n"/>
      <c r="G290" s="6" t="n"/>
      <c r="H290" s="6" t="n"/>
      <c r="I290" s="6" t="n"/>
      <c r="J290" s="6" t="n"/>
      <c r="K290" s="6" t="n"/>
      <c r="L290" s="6" t="n"/>
      <c r="M290" s="6" t="n"/>
      <c r="N290" s="6" t="n"/>
    </row>
    <row r="291" ht="15.75" customHeight="1" s="1411">
      <c r="A291" s="6" t="n"/>
      <c r="B291" s="6" t="n"/>
      <c r="C291" s="6" t="n"/>
      <c r="D291" s="6" t="n"/>
      <c r="E291" s="6" t="n"/>
      <c r="F291" s="6" t="n"/>
      <c r="G291" s="6" t="n"/>
      <c r="H291" s="6" t="n"/>
      <c r="I291" s="6" t="n"/>
      <c r="J291" s="6" t="n"/>
      <c r="K291" s="6" t="n"/>
      <c r="L291" s="6" t="n"/>
      <c r="M291" s="6" t="n"/>
      <c r="N291" s="6" t="n"/>
    </row>
    <row r="292" ht="15.75" customHeight="1" s="1411">
      <c r="A292" s="6" t="n"/>
      <c r="B292" s="6" t="n"/>
      <c r="C292" s="6" t="n"/>
      <c r="D292" s="6" t="n"/>
      <c r="E292" s="6" t="n"/>
      <c r="F292" s="6" t="n"/>
      <c r="G292" s="6" t="n"/>
      <c r="H292" s="6" t="n"/>
      <c r="I292" s="6" t="n"/>
      <c r="J292" s="6" t="n"/>
      <c r="K292" s="6" t="n"/>
      <c r="L292" s="6" t="n"/>
      <c r="M292" s="6" t="n"/>
      <c r="N292" s="6" t="n"/>
    </row>
    <row r="293" ht="15.75" customHeight="1" s="1411">
      <c r="A293" s="6" t="n"/>
      <c r="B293" s="6" t="n"/>
      <c r="C293" s="6" t="n"/>
      <c r="D293" s="6" t="n"/>
      <c r="E293" s="6" t="n"/>
      <c r="F293" s="6" t="n"/>
      <c r="G293" s="6" t="n"/>
      <c r="H293" s="6" t="n"/>
      <c r="I293" s="6" t="n"/>
      <c r="J293" s="6" t="n"/>
      <c r="K293" s="6" t="n"/>
      <c r="L293" s="6" t="n"/>
      <c r="M293" s="6" t="n"/>
      <c r="N293" s="6" t="n"/>
    </row>
    <row r="294" ht="15.75" customHeight="1" s="1411">
      <c r="A294" s="6" t="n"/>
      <c r="B294" s="6" t="n"/>
      <c r="C294" s="6" t="n"/>
      <c r="D294" s="6" t="n"/>
      <c r="E294" s="6" t="n"/>
      <c r="F294" s="6" t="n"/>
      <c r="G294" s="6" t="n"/>
      <c r="H294" s="6" t="n"/>
      <c r="I294" s="6" t="n"/>
      <c r="J294" s="6" t="n"/>
      <c r="K294" s="6" t="n"/>
      <c r="L294" s="6" t="n"/>
      <c r="M294" s="6" t="n"/>
      <c r="N294" s="6" t="n"/>
    </row>
    <row r="295" ht="15.75" customHeight="1" s="1411">
      <c r="A295" s="6" t="n"/>
      <c r="B295" s="6" t="n"/>
      <c r="C295" s="6" t="n"/>
      <c r="D295" s="6" t="n"/>
      <c r="E295" s="6" t="n"/>
      <c r="F295" s="6" t="n"/>
      <c r="G295" s="6" t="n"/>
      <c r="H295" s="6" t="n"/>
      <c r="I295" s="6" t="n"/>
      <c r="J295" s="6" t="n"/>
      <c r="K295" s="6" t="n"/>
      <c r="L295" s="6" t="n"/>
      <c r="M295" s="6" t="n"/>
      <c r="N295" s="6" t="n"/>
    </row>
    <row r="296" ht="15.75" customHeight="1" s="1411">
      <c r="A296" s="6" t="n"/>
      <c r="B296" s="6" t="n"/>
      <c r="C296" s="6" t="n"/>
      <c r="D296" s="6" t="n"/>
      <c r="E296" s="6" t="n"/>
      <c r="F296" s="6" t="n"/>
      <c r="G296" s="6" t="n"/>
      <c r="H296" s="6" t="n"/>
      <c r="I296" s="6" t="n"/>
      <c r="J296" s="6" t="n"/>
      <c r="K296" s="6" t="n"/>
      <c r="L296" s="6" t="n"/>
      <c r="M296" s="6" t="n"/>
      <c r="N296" s="6" t="n"/>
    </row>
    <row r="297" ht="15.75" customHeight="1" s="1411">
      <c r="A297" s="6" t="n"/>
      <c r="B297" s="6" t="n"/>
      <c r="C297" s="6" t="n"/>
      <c r="D297" s="6" t="n"/>
      <c r="E297" s="6" t="n"/>
      <c r="F297" s="6" t="n"/>
      <c r="G297" s="6" t="n"/>
      <c r="H297" s="6" t="n"/>
      <c r="I297" s="6" t="n"/>
      <c r="J297" s="6" t="n"/>
      <c r="K297" s="6" t="n"/>
      <c r="L297" s="6" t="n"/>
      <c r="M297" s="6" t="n"/>
      <c r="N297" s="6" t="n"/>
    </row>
    <row r="298" ht="15.75" customHeight="1" s="1411">
      <c r="A298" s="6" t="n"/>
      <c r="B298" s="6" t="n"/>
      <c r="C298" s="6" t="n"/>
      <c r="D298" s="6" t="n"/>
      <c r="E298" s="6" t="n"/>
      <c r="F298" s="6" t="n"/>
      <c r="G298" s="6" t="n"/>
      <c r="H298" s="6" t="n"/>
      <c r="I298" s="6" t="n"/>
      <c r="J298" s="6" t="n"/>
      <c r="K298" s="6" t="n"/>
      <c r="L298" s="6" t="n"/>
      <c r="M298" s="6" t="n"/>
      <c r="N298" s="6" t="n"/>
    </row>
    <row r="299" ht="15.75" customHeight="1" s="1411">
      <c r="A299" s="6" t="n"/>
      <c r="B299" s="6" t="n"/>
      <c r="C299" s="6" t="n"/>
      <c r="D299" s="6" t="n"/>
      <c r="E299" s="6" t="n"/>
      <c r="F299" s="6" t="n"/>
      <c r="G299" s="6" t="n"/>
      <c r="H299" s="6" t="n"/>
      <c r="I299" s="6" t="n"/>
      <c r="J299" s="6" t="n"/>
      <c r="K299" s="6" t="n"/>
      <c r="L299" s="6" t="n"/>
      <c r="M299" s="6" t="n"/>
      <c r="N299" s="6" t="n"/>
    </row>
    <row r="300" ht="15.75" customHeight="1" s="1411">
      <c r="A300" s="6" t="n"/>
      <c r="B300" s="6" t="n"/>
      <c r="C300" s="6" t="n"/>
      <c r="D300" s="6" t="n"/>
      <c r="E300" s="6" t="n"/>
      <c r="F300" s="6" t="n"/>
      <c r="G300" s="6" t="n"/>
      <c r="H300" s="6" t="n"/>
      <c r="I300" s="6" t="n"/>
      <c r="J300" s="6" t="n"/>
      <c r="K300" s="6" t="n"/>
      <c r="L300" s="6" t="n"/>
      <c r="M300" s="6" t="n"/>
      <c r="N300" s="6" t="n"/>
    </row>
    <row r="301" ht="15.75" customHeight="1" s="1411">
      <c r="A301" s="6" t="n"/>
      <c r="B301" s="6" t="n"/>
      <c r="C301" s="6" t="n"/>
      <c r="D301" s="6" t="n"/>
      <c r="E301" s="6" t="n"/>
      <c r="F301" s="6" t="n"/>
      <c r="G301" s="6" t="n"/>
      <c r="H301" s="6" t="n"/>
      <c r="I301" s="6" t="n"/>
      <c r="J301" s="6" t="n"/>
      <c r="K301" s="6" t="n"/>
      <c r="L301" s="6" t="n"/>
      <c r="M301" s="6" t="n"/>
      <c r="N301" s="6" t="n"/>
    </row>
    <row r="302" ht="15.75" customHeight="1" s="1411">
      <c r="A302" s="6" t="n"/>
      <c r="B302" s="6" t="n"/>
      <c r="C302" s="6" t="n"/>
      <c r="D302" s="6" t="n"/>
      <c r="E302" s="6" t="n"/>
      <c r="F302" s="6" t="n"/>
      <c r="G302" s="6" t="n"/>
      <c r="H302" s="6" t="n"/>
      <c r="I302" s="6" t="n"/>
      <c r="J302" s="6" t="n"/>
      <c r="K302" s="6" t="n"/>
      <c r="L302" s="6" t="n"/>
      <c r="M302" s="6" t="n"/>
      <c r="N302" s="6" t="n"/>
    </row>
    <row r="303" ht="15.75" customHeight="1" s="1411">
      <c r="A303" s="6" t="n"/>
      <c r="B303" s="6" t="n"/>
      <c r="C303" s="6" t="n"/>
      <c r="D303" s="6" t="n"/>
      <c r="E303" s="6" t="n"/>
      <c r="F303" s="6" t="n"/>
      <c r="G303" s="6" t="n"/>
      <c r="H303" s="6" t="n"/>
      <c r="I303" s="6" t="n"/>
      <c r="J303" s="6" t="n"/>
      <c r="K303" s="6" t="n"/>
      <c r="L303" s="6" t="n"/>
      <c r="M303" s="6" t="n"/>
      <c r="N303" s="6" t="n"/>
    </row>
    <row r="304" ht="15.75" customHeight="1" s="1411">
      <c r="A304" s="6" t="n"/>
      <c r="B304" s="6" t="n"/>
      <c r="C304" s="6" t="n"/>
      <c r="D304" s="6" t="n"/>
      <c r="E304" s="6" t="n"/>
      <c r="F304" s="6" t="n"/>
      <c r="G304" s="6" t="n"/>
      <c r="H304" s="6" t="n"/>
      <c r="I304" s="6" t="n"/>
      <c r="J304" s="6" t="n"/>
      <c r="K304" s="6" t="n"/>
      <c r="L304" s="6" t="n"/>
      <c r="M304" s="6" t="n"/>
      <c r="N304" s="6" t="n"/>
    </row>
    <row r="305" ht="15.75" customHeight="1" s="1411">
      <c r="A305" s="6" t="n"/>
      <c r="B305" s="6" t="n"/>
      <c r="C305" s="6" t="n"/>
      <c r="D305" s="6" t="n"/>
      <c r="E305" s="6" t="n"/>
      <c r="F305" s="6" t="n"/>
      <c r="G305" s="6" t="n"/>
      <c r="H305" s="6" t="n"/>
      <c r="I305" s="6" t="n"/>
      <c r="J305" s="6" t="n"/>
      <c r="K305" s="6" t="n"/>
      <c r="L305" s="6" t="n"/>
      <c r="M305" s="6" t="n"/>
      <c r="N305" s="6" t="n"/>
    </row>
    <row r="306" ht="15.75" customHeight="1" s="1411">
      <c r="A306" s="6" t="n"/>
      <c r="B306" s="6" t="n"/>
      <c r="C306" s="6" t="n"/>
      <c r="D306" s="6" t="n"/>
      <c r="E306" s="6" t="n"/>
      <c r="F306" s="6" t="n"/>
      <c r="G306" s="6" t="n"/>
      <c r="H306" s="6" t="n"/>
      <c r="I306" s="6" t="n"/>
      <c r="J306" s="6" t="n"/>
      <c r="K306" s="6" t="n"/>
      <c r="L306" s="6" t="n"/>
      <c r="M306" s="6" t="n"/>
      <c r="N306" s="6" t="n"/>
    </row>
    <row r="307" ht="15.75" customHeight="1" s="1411">
      <c r="A307" s="6" t="n"/>
      <c r="B307" s="6" t="n"/>
      <c r="C307" s="6" t="n"/>
      <c r="D307" s="6" t="n"/>
      <c r="E307" s="6" t="n"/>
      <c r="F307" s="6" t="n"/>
      <c r="G307" s="6" t="n"/>
      <c r="H307" s="6" t="n"/>
      <c r="I307" s="6" t="n"/>
      <c r="J307" s="6" t="n"/>
      <c r="K307" s="6" t="n"/>
      <c r="L307" s="6" t="n"/>
      <c r="M307" s="6" t="n"/>
      <c r="N307" s="6" t="n"/>
    </row>
    <row r="308" ht="15.75" customHeight="1" s="1411">
      <c r="A308" s="6" t="n"/>
      <c r="B308" s="6" t="n"/>
      <c r="C308" s="6" t="n"/>
      <c r="D308" s="6" t="n"/>
      <c r="E308" s="6" t="n"/>
      <c r="F308" s="6" t="n"/>
      <c r="G308" s="6" t="n"/>
      <c r="H308" s="6" t="n"/>
      <c r="I308" s="6" t="n"/>
      <c r="J308" s="6" t="n"/>
      <c r="K308" s="6" t="n"/>
      <c r="L308" s="6" t="n"/>
      <c r="M308" s="6" t="n"/>
      <c r="N308" s="6" t="n"/>
    </row>
    <row r="309" ht="15.75" customHeight="1" s="1411">
      <c r="A309" s="6" t="n"/>
      <c r="B309" s="6" t="n"/>
      <c r="C309" s="6" t="n"/>
      <c r="D309" s="6" t="n"/>
      <c r="E309" s="6" t="n"/>
      <c r="F309" s="6" t="n"/>
      <c r="G309" s="6" t="n"/>
      <c r="H309" s="6" t="n"/>
      <c r="I309" s="6" t="n"/>
      <c r="J309" s="6" t="n"/>
      <c r="K309" s="6" t="n"/>
      <c r="L309" s="6" t="n"/>
      <c r="M309" s="6" t="n"/>
      <c r="N309" s="6" t="n"/>
    </row>
    <row r="310" ht="15.75" customHeight="1" s="1411">
      <c r="A310" s="6" t="n"/>
      <c r="B310" s="6" t="n"/>
      <c r="C310" s="6" t="n"/>
      <c r="D310" s="6" t="n"/>
      <c r="E310" s="6" t="n"/>
      <c r="F310" s="6" t="n"/>
      <c r="G310" s="6" t="n"/>
      <c r="H310" s="6" t="n"/>
      <c r="I310" s="6" t="n"/>
      <c r="J310" s="6" t="n"/>
      <c r="K310" s="6" t="n"/>
      <c r="L310" s="6" t="n"/>
      <c r="M310" s="6" t="n"/>
      <c r="N310" s="6" t="n"/>
    </row>
    <row r="311" ht="15.75" customHeight="1" s="1411">
      <c r="A311" s="6" t="n"/>
      <c r="B311" s="6" t="n"/>
      <c r="C311" s="6" t="n"/>
      <c r="D311" s="6" t="n"/>
      <c r="E311" s="6" t="n"/>
      <c r="F311" s="6" t="n"/>
      <c r="G311" s="6" t="n"/>
      <c r="H311" s="6" t="n"/>
      <c r="I311" s="6" t="n"/>
      <c r="J311" s="6" t="n"/>
      <c r="K311" s="6" t="n"/>
      <c r="L311" s="6" t="n"/>
      <c r="M311" s="6" t="n"/>
      <c r="N311" s="6" t="n"/>
    </row>
    <row r="312" ht="15.75" customHeight="1" s="1411">
      <c r="A312" s="6" t="n"/>
      <c r="B312" s="6" t="n"/>
      <c r="C312" s="6" t="n"/>
      <c r="D312" s="6" t="n"/>
      <c r="E312" s="6" t="n"/>
      <c r="F312" s="6" t="n"/>
      <c r="G312" s="6" t="n"/>
      <c r="H312" s="6" t="n"/>
      <c r="I312" s="6" t="n"/>
      <c r="J312" s="6" t="n"/>
      <c r="K312" s="6" t="n"/>
      <c r="L312" s="6" t="n"/>
      <c r="M312" s="6" t="n"/>
      <c r="N312" s="6" t="n"/>
    </row>
    <row r="313" ht="15.75" customHeight="1" s="1411">
      <c r="A313" s="6" t="n"/>
      <c r="B313" s="6" t="n"/>
      <c r="C313" s="6" t="n"/>
      <c r="D313" s="6" t="n"/>
      <c r="E313" s="6" t="n"/>
      <c r="F313" s="6" t="n"/>
      <c r="G313" s="6" t="n"/>
      <c r="H313" s="6" t="n"/>
      <c r="I313" s="6" t="n"/>
      <c r="J313" s="6" t="n"/>
      <c r="K313" s="6" t="n"/>
      <c r="L313" s="6" t="n"/>
      <c r="M313" s="6" t="n"/>
      <c r="N313" s="6" t="n"/>
    </row>
    <row r="314" ht="15.75" customHeight="1" s="1411">
      <c r="A314" s="6" t="n"/>
      <c r="B314" s="6" t="n"/>
      <c r="C314" s="6" t="n"/>
      <c r="D314" s="6" t="n"/>
      <c r="E314" s="6" t="n"/>
      <c r="F314" s="6" t="n"/>
      <c r="G314" s="6" t="n"/>
      <c r="H314" s="6" t="n"/>
      <c r="I314" s="6" t="n"/>
      <c r="J314" s="6" t="n"/>
      <c r="K314" s="6" t="n"/>
      <c r="L314" s="6" t="n"/>
      <c r="M314" s="6" t="n"/>
      <c r="N314" s="6" t="n"/>
    </row>
    <row r="315" ht="15.75" customHeight="1" s="1411">
      <c r="A315" s="6" t="n"/>
      <c r="B315" s="6" t="n"/>
      <c r="C315" s="6" t="n"/>
      <c r="D315" s="6" t="n"/>
      <c r="E315" s="6" t="n"/>
      <c r="F315" s="6" t="n"/>
      <c r="G315" s="6" t="n"/>
      <c r="H315" s="6" t="n"/>
      <c r="I315" s="6" t="n"/>
      <c r="J315" s="6" t="n"/>
      <c r="K315" s="6" t="n"/>
      <c r="L315" s="6" t="n"/>
      <c r="M315" s="6" t="n"/>
      <c r="N315" s="6" t="n"/>
    </row>
    <row r="316" ht="15.75" customHeight="1" s="1411">
      <c r="A316" s="6" t="n"/>
      <c r="B316" s="6" t="n"/>
      <c r="C316" s="6" t="n"/>
      <c r="D316" s="6" t="n"/>
      <c r="E316" s="6" t="n"/>
      <c r="F316" s="6" t="n"/>
      <c r="G316" s="6" t="n"/>
      <c r="H316" s="6" t="n"/>
      <c r="I316" s="6" t="n"/>
      <c r="J316" s="6" t="n"/>
      <c r="K316" s="6" t="n"/>
      <c r="L316" s="6" t="n"/>
      <c r="M316" s="6" t="n"/>
      <c r="N316" s="6" t="n"/>
    </row>
    <row r="317" ht="15.75" customHeight="1" s="1411">
      <c r="A317" s="6" t="n"/>
      <c r="B317" s="6" t="n"/>
      <c r="C317" s="6" t="n"/>
      <c r="D317" s="6" t="n"/>
      <c r="E317" s="6" t="n"/>
      <c r="F317" s="6" t="n"/>
      <c r="G317" s="6" t="n"/>
      <c r="H317" s="6" t="n"/>
      <c r="I317" s="6" t="n"/>
      <c r="J317" s="6" t="n"/>
      <c r="K317" s="6" t="n"/>
      <c r="L317" s="6" t="n"/>
      <c r="M317" s="6" t="n"/>
      <c r="N317" s="6" t="n"/>
    </row>
    <row r="318" ht="15.75" customHeight="1" s="1411">
      <c r="A318" s="6" t="n"/>
      <c r="B318" s="6" t="n"/>
      <c r="C318" s="6" t="n"/>
      <c r="D318" s="6" t="n"/>
      <c r="E318" s="6" t="n"/>
      <c r="F318" s="6" t="n"/>
      <c r="G318" s="6" t="n"/>
      <c r="H318" s="6" t="n"/>
      <c r="I318" s="6" t="n"/>
      <c r="J318" s="6" t="n"/>
      <c r="K318" s="6" t="n"/>
      <c r="L318" s="6" t="n"/>
      <c r="M318" s="6" t="n"/>
      <c r="N318" s="6" t="n"/>
    </row>
    <row r="319" ht="15.75" customHeight="1" s="1411">
      <c r="A319" s="6" t="n"/>
      <c r="B319" s="6" t="n"/>
      <c r="C319" s="6" t="n"/>
      <c r="D319" s="6" t="n"/>
      <c r="E319" s="6" t="n"/>
      <c r="F319" s="6" t="n"/>
      <c r="G319" s="6" t="n"/>
      <c r="H319" s="6" t="n"/>
      <c r="I319" s="6" t="n"/>
      <c r="J319" s="6" t="n"/>
      <c r="K319" s="6" t="n"/>
      <c r="L319" s="6" t="n"/>
      <c r="M319" s="6" t="n"/>
      <c r="N319" s="6" t="n"/>
    </row>
    <row r="320" ht="15.75" customHeight="1" s="1411">
      <c r="A320" s="6" t="n"/>
      <c r="B320" s="6" t="n"/>
      <c r="C320" s="6" t="n"/>
      <c r="D320" s="6" t="n"/>
      <c r="E320" s="6" t="n"/>
      <c r="F320" s="6" t="n"/>
      <c r="G320" s="6" t="n"/>
      <c r="H320" s="6" t="n"/>
      <c r="I320" s="6" t="n"/>
      <c r="J320" s="6" t="n"/>
      <c r="K320" s="6" t="n"/>
      <c r="L320" s="6" t="n"/>
      <c r="M320" s="6" t="n"/>
      <c r="N320" s="6" t="n"/>
    </row>
    <row r="321" ht="15.75" customHeight="1" s="1411">
      <c r="A321" s="6" t="n"/>
      <c r="B321" s="6" t="n"/>
      <c r="C321" s="6" t="n"/>
      <c r="D321" s="6" t="n"/>
      <c r="E321" s="6" t="n"/>
      <c r="F321" s="6" t="n"/>
      <c r="G321" s="6" t="n"/>
      <c r="H321" s="6" t="n"/>
      <c r="I321" s="6" t="n"/>
      <c r="J321" s="6" t="n"/>
      <c r="K321" s="6" t="n"/>
      <c r="L321" s="6" t="n"/>
      <c r="M321" s="6" t="n"/>
      <c r="N321" s="6" t="n"/>
    </row>
    <row r="322" ht="15.75" customHeight="1" s="1411">
      <c r="A322" s="6" t="n"/>
      <c r="B322" s="6" t="n"/>
      <c r="C322" s="6" t="n"/>
      <c r="D322" s="6" t="n"/>
      <c r="E322" s="6" t="n"/>
      <c r="F322" s="6" t="n"/>
      <c r="G322" s="6" t="n"/>
      <c r="H322" s="6" t="n"/>
      <c r="I322" s="6" t="n"/>
      <c r="J322" s="6" t="n"/>
      <c r="K322" s="6" t="n"/>
      <c r="L322" s="6" t="n"/>
      <c r="M322" s="6" t="n"/>
      <c r="N322" s="6" t="n"/>
    </row>
    <row r="323" ht="15.75" customHeight="1" s="1411">
      <c r="A323" s="6" t="n"/>
      <c r="B323" s="6" t="n"/>
      <c r="C323" s="6" t="n"/>
      <c r="D323" s="6" t="n"/>
      <c r="E323" s="6" t="n"/>
      <c r="F323" s="6" t="n"/>
      <c r="G323" s="6" t="n"/>
      <c r="H323" s="6" t="n"/>
      <c r="I323" s="6" t="n"/>
      <c r="J323" s="6" t="n"/>
      <c r="K323" s="6" t="n"/>
      <c r="L323" s="6" t="n"/>
      <c r="M323" s="6" t="n"/>
      <c r="N323" s="6" t="n"/>
    </row>
    <row r="324" ht="15.75" customHeight="1" s="1411">
      <c r="A324" s="6" t="n"/>
      <c r="B324" s="6" t="n"/>
      <c r="C324" s="6" t="n"/>
      <c r="D324" s="6" t="n"/>
      <c r="E324" s="6" t="n"/>
      <c r="F324" s="6" t="n"/>
      <c r="G324" s="6" t="n"/>
      <c r="H324" s="6" t="n"/>
      <c r="I324" s="6" t="n"/>
      <c r="J324" s="6" t="n"/>
      <c r="K324" s="6" t="n"/>
      <c r="L324" s="6" t="n"/>
      <c r="M324" s="6" t="n"/>
      <c r="N324" s="6" t="n"/>
    </row>
    <row r="325" ht="15.75" customHeight="1" s="1411">
      <c r="A325" s="6" t="n"/>
      <c r="B325" s="6" t="n"/>
      <c r="C325" s="6" t="n"/>
      <c r="D325" s="6" t="n"/>
      <c r="E325" s="6" t="n"/>
      <c r="F325" s="6" t="n"/>
      <c r="G325" s="6" t="n"/>
      <c r="H325" s="6" t="n"/>
      <c r="I325" s="6" t="n"/>
      <c r="J325" s="6" t="n"/>
      <c r="K325" s="6" t="n"/>
      <c r="L325" s="6" t="n"/>
      <c r="M325" s="6" t="n"/>
      <c r="N325" s="6" t="n"/>
    </row>
    <row r="326" ht="15.75" customHeight="1" s="1411">
      <c r="A326" s="6" t="n"/>
      <c r="B326" s="6" t="n"/>
      <c r="C326" s="6" t="n"/>
      <c r="D326" s="6" t="n"/>
      <c r="E326" s="6" t="n"/>
      <c r="F326" s="6" t="n"/>
      <c r="G326" s="6" t="n"/>
      <c r="H326" s="6" t="n"/>
      <c r="I326" s="6" t="n"/>
      <c r="J326" s="6" t="n"/>
      <c r="K326" s="6" t="n"/>
      <c r="L326" s="6" t="n"/>
      <c r="M326" s="6" t="n"/>
      <c r="N326" s="6" t="n"/>
    </row>
    <row r="327" ht="15.75" customHeight="1" s="1411">
      <c r="A327" s="6" t="n"/>
      <c r="B327" s="6" t="n"/>
      <c r="C327" s="6" t="n"/>
      <c r="D327" s="6" t="n"/>
      <c r="E327" s="6" t="n"/>
      <c r="F327" s="6" t="n"/>
      <c r="G327" s="6" t="n"/>
      <c r="H327" s="6" t="n"/>
      <c r="I327" s="6" t="n"/>
      <c r="J327" s="6" t="n"/>
      <c r="K327" s="6" t="n"/>
      <c r="L327" s="6" t="n"/>
      <c r="M327" s="6" t="n"/>
      <c r="N327" s="6" t="n"/>
    </row>
    <row r="328" ht="15.75" customHeight="1" s="1411">
      <c r="A328" s="6" t="n"/>
      <c r="B328" s="6" t="n"/>
      <c r="C328" s="6" t="n"/>
      <c r="D328" s="6" t="n"/>
      <c r="E328" s="6" t="n"/>
      <c r="F328" s="6" t="n"/>
      <c r="G328" s="6" t="n"/>
      <c r="H328" s="6" t="n"/>
      <c r="I328" s="6" t="n"/>
      <c r="J328" s="6" t="n"/>
      <c r="K328" s="6" t="n"/>
      <c r="L328" s="6" t="n"/>
      <c r="M328" s="6" t="n"/>
      <c r="N328" s="6" t="n"/>
    </row>
    <row r="329" ht="15.75" customHeight="1" s="1411">
      <c r="A329" s="6" t="n"/>
      <c r="B329" s="6" t="n"/>
      <c r="C329" s="6" t="n"/>
      <c r="D329" s="6" t="n"/>
      <c r="E329" s="6" t="n"/>
      <c r="F329" s="6" t="n"/>
      <c r="G329" s="6" t="n"/>
      <c r="H329" s="6" t="n"/>
      <c r="I329" s="6" t="n"/>
      <c r="J329" s="6" t="n"/>
      <c r="K329" s="6" t="n"/>
      <c r="L329" s="6" t="n"/>
      <c r="M329" s="6" t="n"/>
      <c r="N329" s="6" t="n"/>
    </row>
    <row r="330" ht="15.75" customHeight="1" s="1411">
      <c r="A330" s="6" t="n"/>
      <c r="B330" s="6" t="n"/>
      <c r="C330" s="6" t="n"/>
      <c r="D330" s="6" t="n"/>
      <c r="E330" s="6" t="n"/>
      <c r="F330" s="6" t="n"/>
      <c r="G330" s="6" t="n"/>
      <c r="H330" s="6" t="n"/>
      <c r="I330" s="6" t="n"/>
      <c r="J330" s="6" t="n"/>
      <c r="K330" s="6" t="n"/>
      <c r="L330" s="6" t="n"/>
      <c r="M330" s="6" t="n"/>
      <c r="N330" s="6" t="n"/>
    </row>
    <row r="331" ht="15.75" customHeight="1" s="1411">
      <c r="A331" s="6" t="n"/>
      <c r="B331" s="6" t="n"/>
      <c r="C331" s="6" t="n"/>
      <c r="D331" s="6" t="n"/>
      <c r="E331" s="6" t="n"/>
      <c r="F331" s="6" t="n"/>
      <c r="G331" s="6" t="n"/>
      <c r="H331" s="6" t="n"/>
      <c r="I331" s="6" t="n"/>
      <c r="J331" s="6" t="n"/>
      <c r="K331" s="6" t="n"/>
      <c r="L331" s="6" t="n"/>
      <c r="M331" s="6" t="n"/>
      <c r="N331" s="6" t="n"/>
    </row>
    <row r="332" ht="15.75" customHeight="1" s="1411">
      <c r="A332" s="6" t="n"/>
      <c r="B332" s="6" t="n"/>
      <c r="C332" s="6" t="n"/>
      <c r="D332" s="6" t="n"/>
      <c r="E332" s="6" t="n"/>
      <c r="F332" s="6" t="n"/>
      <c r="G332" s="6" t="n"/>
      <c r="H332" s="6" t="n"/>
      <c r="I332" s="6" t="n"/>
      <c r="J332" s="6" t="n"/>
      <c r="K332" s="6" t="n"/>
      <c r="L332" s="6" t="n"/>
      <c r="M332" s="6" t="n"/>
      <c r="N332" s="6" t="n"/>
    </row>
    <row r="333" ht="15.75" customHeight="1" s="1411">
      <c r="A333" s="6" t="n"/>
      <c r="B333" s="6" t="n"/>
      <c r="C333" s="6" t="n"/>
      <c r="D333" s="6" t="n"/>
      <c r="E333" s="6" t="n"/>
      <c r="F333" s="6" t="n"/>
      <c r="G333" s="6" t="n"/>
      <c r="H333" s="6" t="n"/>
      <c r="I333" s="6" t="n"/>
      <c r="J333" s="6" t="n"/>
      <c r="K333" s="6" t="n"/>
      <c r="L333" s="6" t="n"/>
      <c r="M333" s="6" t="n"/>
      <c r="N333" s="6" t="n"/>
    </row>
    <row r="334" ht="15.75" customHeight="1" s="1411">
      <c r="A334" s="6" t="n"/>
      <c r="B334" s="6" t="n"/>
      <c r="C334" s="6" t="n"/>
      <c r="D334" s="6" t="n"/>
      <c r="E334" s="6" t="n"/>
      <c r="F334" s="6" t="n"/>
      <c r="G334" s="6" t="n"/>
      <c r="H334" s="6" t="n"/>
      <c r="I334" s="6" t="n"/>
      <c r="J334" s="6" t="n"/>
      <c r="K334" s="6" t="n"/>
      <c r="L334" s="6" t="n"/>
      <c r="M334" s="6" t="n"/>
      <c r="N334" s="6" t="n"/>
    </row>
    <row r="335" ht="15.75" customHeight="1" s="1411">
      <c r="A335" s="6" t="n"/>
      <c r="B335" s="6" t="n"/>
      <c r="C335" s="6" t="n"/>
      <c r="D335" s="6" t="n"/>
      <c r="E335" s="6" t="n"/>
      <c r="F335" s="6" t="n"/>
      <c r="G335" s="6" t="n"/>
      <c r="H335" s="6" t="n"/>
      <c r="I335" s="6" t="n"/>
      <c r="J335" s="6" t="n"/>
      <c r="K335" s="6" t="n"/>
      <c r="L335" s="6" t="n"/>
      <c r="M335" s="6" t="n"/>
      <c r="N335" s="6" t="n"/>
    </row>
    <row r="336" ht="15.75" customHeight="1" s="1411">
      <c r="A336" s="6" t="n"/>
      <c r="B336" s="6" t="n"/>
      <c r="C336" s="6" t="n"/>
      <c r="D336" s="6" t="n"/>
      <c r="E336" s="6" t="n"/>
      <c r="F336" s="6" t="n"/>
      <c r="G336" s="6" t="n"/>
      <c r="H336" s="6" t="n"/>
      <c r="I336" s="6" t="n"/>
      <c r="J336" s="6" t="n"/>
      <c r="K336" s="6" t="n"/>
      <c r="L336" s="6" t="n"/>
      <c r="M336" s="6" t="n"/>
      <c r="N336" s="6" t="n"/>
    </row>
    <row r="337" ht="15.75" customHeight="1" s="1411">
      <c r="A337" s="6" t="n"/>
      <c r="B337" s="6" t="n"/>
      <c r="C337" s="6" t="n"/>
      <c r="D337" s="6" t="n"/>
      <c r="E337" s="6" t="n"/>
      <c r="F337" s="6" t="n"/>
      <c r="G337" s="6" t="n"/>
      <c r="H337" s="6" t="n"/>
      <c r="I337" s="6" t="n"/>
      <c r="J337" s="6" t="n"/>
      <c r="K337" s="6" t="n"/>
      <c r="L337" s="6" t="n"/>
      <c r="M337" s="6" t="n"/>
      <c r="N337" s="6" t="n"/>
    </row>
    <row r="338" ht="15.75" customHeight="1" s="1411">
      <c r="A338" s="6" t="n"/>
      <c r="B338" s="6" t="n"/>
      <c r="C338" s="6" t="n"/>
      <c r="D338" s="6" t="n"/>
      <c r="E338" s="6" t="n"/>
      <c r="F338" s="6" t="n"/>
      <c r="G338" s="6" t="n"/>
      <c r="H338" s="6" t="n"/>
      <c r="I338" s="6" t="n"/>
      <c r="J338" s="6" t="n"/>
      <c r="K338" s="6" t="n"/>
      <c r="L338" s="6" t="n"/>
      <c r="M338" s="6" t="n"/>
      <c r="N338" s="6" t="n"/>
    </row>
    <row r="339" ht="15.75" customHeight="1" s="1411">
      <c r="A339" s="6" t="n"/>
      <c r="B339" s="6" t="n"/>
      <c r="C339" s="6" t="n"/>
      <c r="D339" s="6" t="n"/>
      <c r="E339" s="6" t="n"/>
      <c r="F339" s="6" t="n"/>
      <c r="G339" s="6" t="n"/>
      <c r="H339" s="6" t="n"/>
      <c r="I339" s="6" t="n"/>
      <c r="J339" s="6" t="n"/>
      <c r="K339" s="6" t="n"/>
      <c r="L339" s="6" t="n"/>
      <c r="M339" s="6" t="n"/>
      <c r="N339" s="6" t="n"/>
    </row>
    <row r="340" ht="15.75" customHeight="1" s="1411">
      <c r="A340" s="6" t="n"/>
      <c r="B340" s="6" t="n"/>
      <c r="C340" s="6" t="n"/>
      <c r="D340" s="6" t="n"/>
      <c r="E340" s="6" t="n"/>
      <c r="F340" s="6" t="n"/>
      <c r="G340" s="6" t="n"/>
      <c r="H340" s="6" t="n"/>
      <c r="I340" s="6" t="n"/>
      <c r="J340" s="6" t="n"/>
      <c r="K340" s="6" t="n"/>
      <c r="L340" s="6" t="n"/>
      <c r="M340" s="6" t="n"/>
      <c r="N340" s="6" t="n"/>
    </row>
    <row r="341" ht="15.75" customHeight="1" s="1411">
      <c r="A341" s="6" t="n"/>
      <c r="B341" s="6" t="n"/>
      <c r="C341" s="6" t="n"/>
      <c r="D341" s="6" t="n"/>
      <c r="E341" s="6" t="n"/>
      <c r="F341" s="6" t="n"/>
      <c r="G341" s="6" t="n"/>
      <c r="H341" s="6" t="n"/>
      <c r="I341" s="6" t="n"/>
      <c r="J341" s="6" t="n"/>
      <c r="K341" s="6" t="n"/>
      <c r="L341" s="6" t="n"/>
      <c r="M341" s="6" t="n"/>
      <c r="N341" s="6" t="n"/>
    </row>
    <row r="342" ht="15.75" customHeight="1" s="1411">
      <c r="A342" s="6" t="n"/>
      <c r="B342" s="6" t="n"/>
      <c r="C342" s="6" t="n"/>
      <c r="D342" s="6" t="n"/>
      <c r="E342" s="6" t="n"/>
      <c r="F342" s="6" t="n"/>
      <c r="G342" s="6" t="n"/>
      <c r="H342" s="6" t="n"/>
      <c r="I342" s="6" t="n"/>
      <c r="J342" s="6" t="n"/>
      <c r="K342" s="6" t="n"/>
      <c r="L342" s="6" t="n"/>
      <c r="M342" s="6" t="n"/>
      <c r="N342" s="6" t="n"/>
    </row>
    <row r="343" ht="15.75" customHeight="1" s="1411">
      <c r="A343" s="6" t="n"/>
      <c r="B343" s="6" t="n"/>
      <c r="C343" s="6" t="n"/>
      <c r="D343" s="6" t="n"/>
      <c r="E343" s="6" t="n"/>
      <c r="F343" s="6" t="n"/>
      <c r="G343" s="6" t="n"/>
      <c r="H343" s="6" t="n"/>
      <c r="I343" s="6" t="n"/>
      <c r="J343" s="6" t="n"/>
      <c r="K343" s="6" t="n"/>
      <c r="L343" s="6" t="n"/>
      <c r="M343" s="6" t="n"/>
      <c r="N343" s="6" t="n"/>
    </row>
    <row r="344" ht="15.75" customHeight="1" s="1411">
      <c r="A344" s="6" t="n"/>
      <c r="B344" s="6" t="n"/>
      <c r="C344" s="6" t="n"/>
      <c r="D344" s="6" t="n"/>
      <c r="E344" s="6" t="n"/>
      <c r="F344" s="6" t="n"/>
      <c r="G344" s="6" t="n"/>
      <c r="H344" s="6" t="n"/>
      <c r="I344" s="6" t="n"/>
      <c r="J344" s="6" t="n"/>
      <c r="K344" s="6" t="n"/>
      <c r="L344" s="6" t="n"/>
      <c r="M344" s="6" t="n"/>
      <c r="N344" s="6" t="n"/>
    </row>
    <row r="345" ht="15.75" customHeight="1" s="1411">
      <c r="A345" s="6" t="n"/>
      <c r="B345" s="6" t="n"/>
      <c r="C345" s="6" t="n"/>
      <c r="D345" s="6" t="n"/>
      <c r="E345" s="6" t="n"/>
      <c r="F345" s="6" t="n"/>
      <c r="G345" s="6" t="n"/>
      <c r="H345" s="6" t="n"/>
      <c r="I345" s="6" t="n"/>
      <c r="J345" s="6" t="n"/>
      <c r="K345" s="6" t="n"/>
      <c r="L345" s="6" t="n"/>
      <c r="M345" s="6" t="n"/>
      <c r="N345" s="6" t="n"/>
    </row>
    <row r="346" ht="15.75" customHeight="1" s="1411">
      <c r="A346" s="6" t="n"/>
      <c r="B346" s="6" t="n"/>
      <c r="C346" s="6" t="n"/>
      <c r="D346" s="6" t="n"/>
      <c r="E346" s="6" t="n"/>
      <c r="F346" s="6" t="n"/>
      <c r="G346" s="6" t="n"/>
      <c r="H346" s="6" t="n"/>
      <c r="I346" s="6" t="n"/>
      <c r="J346" s="6" t="n"/>
      <c r="K346" s="6" t="n"/>
      <c r="L346" s="6" t="n"/>
      <c r="M346" s="6" t="n"/>
      <c r="N346" s="6" t="n"/>
    </row>
    <row r="347" ht="15.75" customHeight="1" s="1411">
      <c r="A347" s="6" t="n"/>
      <c r="B347" s="6" t="n"/>
      <c r="C347" s="6" t="n"/>
      <c r="D347" s="6" t="n"/>
      <c r="E347" s="6" t="n"/>
      <c r="F347" s="6" t="n"/>
      <c r="G347" s="6" t="n"/>
      <c r="H347" s="6" t="n"/>
      <c r="I347" s="6" t="n"/>
      <c r="J347" s="6" t="n"/>
      <c r="K347" s="6" t="n"/>
      <c r="L347" s="6" t="n"/>
      <c r="M347" s="6" t="n"/>
      <c r="N347" s="6" t="n"/>
    </row>
    <row r="348" ht="15.75" customHeight="1" s="1411">
      <c r="A348" s="6" t="n"/>
      <c r="B348" s="6" t="n"/>
      <c r="C348" s="6" t="n"/>
      <c r="D348" s="6" t="n"/>
      <c r="E348" s="6" t="n"/>
      <c r="F348" s="6" t="n"/>
      <c r="G348" s="6" t="n"/>
      <c r="H348" s="6" t="n"/>
      <c r="I348" s="6" t="n"/>
      <c r="J348" s="6" t="n"/>
      <c r="K348" s="6" t="n"/>
      <c r="L348" s="6" t="n"/>
      <c r="M348" s="6" t="n"/>
      <c r="N348" s="6" t="n"/>
    </row>
    <row r="349" ht="15.75" customHeight="1" s="1411">
      <c r="A349" s="6" t="n"/>
      <c r="B349" s="6" t="n"/>
      <c r="C349" s="6" t="n"/>
      <c r="D349" s="6" t="n"/>
      <c r="E349" s="6" t="n"/>
      <c r="F349" s="6" t="n"/>
      <c r="G349" s="6" t="n"/>
      <c r="H349" s="6" t="n"/>
      <c r="I349" s="6" t="n"/>
      <c r="J349" s="6" t="n"/>
      <c r="K349" s="6" t="n"/>
      <c r="L349" s="6" t="n"/>
      <c r="M349" s="6" t="n"/>
      <c r="N349" s="6" t="n"/>
    </row>
    <row r="350" ht="15.75" customHeight="1" s="1411">
      <c r="A350" s="6" t="n"/>
      <c r="B350" s="6" t="n"/>
      <c r="C350" s="6" t="n"/>
      <c r="D350" s="6" t="n"/>
      <c r="E350" s="6" t="n"/>
      <c r="F350" s="6" t="n"/>
      <c r="G350" s="6" t="n"/>
      <c r="H350" s="6" t="n"/>
      <c r="I350" s="6" t="n"/>
      <c r="J350" s="6" t="n"/>
      <c r="K350" s="6" t="n"/>
      <c r="L350" s="6" t="n"/>
      <c r="M350" s="6" t="n"/>
      <c r="N350" s="6" t="n"/>
    </row>
    <row r="351" ht="15.75" customHeight="1" s="1411">
      <c r="A351" s="6" t="n"/>
      <c r="B351" s="6" t="n"/>
      <c r="C351" s="6" t="n"/>
      <c r="D351" s="6" t="n"/>
      <c r="E351" s="6" t="n"/>
      <c r="F351" s="6" t="n"/>
      <c r="G351" s="6" t="n"/>
      <c r="H351" s="6" t="n"/>
      <c r="I351" s="6" t="n"/>
      <c r="J351" s="6" t="n"/>
      <c r="K351" s="6" t="n"/>
      <c r="L351" s="6" t="n"/>
      <c r="M351" s="6" t="n"/>
      <c r="N351" s="6" t="n"/>
    </row>
    <row r="352" ht="15.75" customHeight="1" s="1411">
      <c r="A352" s="6" t="n"/>
      <c r="B352" s="6" t="n"/>
      <c r="C352" s="6" t="n"/>
      <c r="D352" s="6" t="n"/>
      <c r="E352" s="6" t="n"/>
      <c r="F352" s="6" t="n"/>
      <c r="G352" s="6" t="n"/>
      <c r="H352" s="6" t="n"/>
      <c r="I352" s="6" t="n"/>
      <c r="J352" s="6" t="n"/>
      <c r="K352" s="6" t="n"/>
      <c r="L352" s="6" t="n"/>
      <c r="M352" s="6" t="n"/>
      <c r="N352" s="6" t="n"/>
    </row>
    <row r="353" ht="15.75" customHeight="1" s="1411">
      <c r="A353" s="6" t="n"/>
      <c r="B353" s="6" t="n"/>
      <c r="C353" s="6" t="n"/>
      <c r="D353" s="6" t="n"/>
      <c r="E353" s="6" t="n"/>
      <c r="F353" s="6" t="n"/>
      <c r="G353" s="6" t="n"/>
      <c r="H353" s="6" t="n"/>
      <c r="I353" s="6" t="n"/>
      <c r="J353" s="6" t="n"/>
      <c r="K353" s="6" t="n"/>
      <c r="L353" s="6" t="n"/>
      <c r="M353" s="6" t="n"/>
      <c r="N353" s="6" t="n"/>
    </row>
    <row r="354" ht="15.75" customHeight="1" s="1411">
      <c r="A354" s="6" t="n"/>
      <c r="B354" s="6" t="n"/>
      <c r="C354" s="6" t="n"/>
      <c r="D354" s="6" t="n"/>
      <c r="E354" s="6" t="n"/>
      <c r="F354" s="6" t="n"/>
      <c r="G354" s="6" t="n"/>
      <c r="H354" s="6" t="n"/>
      <c r="I354" s="6" t="n"/>
      <c r="J354" s="6" t="n"/>
      <c r="K354" s="6" t="n"/>
      <c r="L354" s="6" t="n"/>
      <c r="M354" s="6" t="n"/>
      <c r="N354" s="6" t="n"/>
    </row>
    <row r="355" ht="15.75" customHeight="1" s="1411">
      <c r="A355" s="6" t="n"/>
      <c r="B355" s="6" t="n"/>
      <c r="C355" s="6" t="n"/>
      <c r="D355" s="6" t="n"/>
      <c r="E355" s="6" t="n"/>
      <c r="F355" s="6" t="n"/>
      <c r="G355" s="6" t="n"/>
      <c r="H355" s="6" t="n"/>
      <c r="I355" s="6" t="n"/>
      <c r="J355" s="6" t="n"/>
      <c r="K355" s="6" t="n"/>
      <c r="L355" s="6" t="n"/>
      <c r="M355" s="6" t="n"/>
      <c r="N355" s="6" t="n"/>
    </row>
    <row r="356" ht="15.75" customHeight="1" s="1411">
      <c r="A356" s="6" t="n"/>
      <c r="B356" s="6" t="n"/>
      <c r="C356" s="6" t="n"/>
      <c r="D356" s="6" t="n"/>
      <c r="E356" s="6" t="n"/>
      <c r="F356" s="6" t="n"/>
      <c r="G356" s="6" t="n"/>
      <c r="H356" s="6" t="n"/>
      <c r="I356" s="6" t="n"/>
      <c r="J356" s="6" t="n"/>
      <c r="K356" s="6" t="n"/>
      <c r="L356" s="6" t="n"/>
      <c r="M356" s="6" t="n"/>
      <c r="N356" s="6" t="n"/>
    </row>
    <row r="357" ht="15.75" customHeight="1" s="1411">
      <c r="A357" s="6" t="n"/>
      <c r="B357" s="6" t="n"/>
      <c r="C357" s="6" t="n"/>
      <c r="D357" s="6" t="n"/>
      <c r="E357" s="6" t="n"/>
      <c r="F357" s="6" t="n"/>
      <c r="G357" s="6" t="n"/>
      <c r="H357" s="6" t="n"/>
      <c r="I357" s="6" t="n"/>
      <c r="J357" s="6" t="n"/>
      <c r="K357" s="6" t="n"/>
      <c r="L357" s="6" t="n"/>
      <c r="M357" s="6" t="n"/>
      <c r="N357" s="6" t="n"/>
    </row>
    <row r="358" ht="15.75" customHeight="1" s="1411">
      <c r="A358" s="6" t="n"/>
      <c r="B358" s="6" t="n"/>
      <c r="C358" s="6" t="n"/>
      <c r="D358" s="6" t="n"/>
      <c r="E358" s="6" t="n"/>
      <c r="F358" s="6" t="n"/>
      <c r="G358" s="6" t="n"/>
      <c r="H358" s="6" t="n"/>
      <c r="I358" s="6" t="n"/>
      <c r="J358" s="6" t="n"/>
      <c r="K358" s="6" t="n"/>
      <c r="L358" s="6" t="n"/>
      <c r="M358" s="6" t="n"/>
      <c r="N358" s="6" t="n"/>
    </row>
    <row r="359" ht="15.75" customHeight="1" s="1411">
      <c r="A359" s="6" t="n"/>
      <c r="B359" s="6" t="n"/>
      <c r="C359" s="6" t="n"/>
      <c r="D359" s="6" t="n"/>
      <c r="E359" s="6" t="n"/>
      <c r="F359" s="6" t="n"/>
      <c r="G359" s="6" t="n"/>
      <c r="H359" s="6" t="n"/>
      <c r="I359" s="6" t="n"/>
      <c r="J359" s="6" t="n"/>
      <c r="K359" s="6" t="n"/>
      <c r="L359" s="6" t="n"/>
      <c r="M359" s="6" t="n"/>
      <c r="N359" s="6" t="n"/>
    </row>
    <row r="360" ht="15.75" customHeight="1" s="1411">
      <c r="A360" s="6" t="n"/>
      <c r="B360" s="6" t="n"/>
      <c r="C360" s="6" t="n"/>
      <c r="D360" s="6" t="n"/>
      <c r="E360" s="6" t="n"/>
      <c r="F360" s="6" t="n"/>
      <c r="G360" s="6" t="n"/>
      <c r="H360" s="6" t="n"/>
      <c r="I360" s="6" t="n"/>
      <c r="J360" s="6" t="n"/>
      <c r="K360" s="6" t="n"/>
      <c r="L360" s="6" t="n"/>
      <c r="M360" s="6" t="n"/>
      <c r="N360" s="6" t="n"/>
    </row>
    <row r="361" ht="15.75" customHeight="1" s="1411">
      <c r="A361" s="6" t="n"/>
      <c r="B361" s="6" t="n"/>
      <c r="C361" s="6" t="n"/>
      <c r="D361" s="6" t="n"/>
      <c r="E361" s="6" t="n"/>
      <c r="F361" s="6" t="n"/>
      <c r="G361" s="6" t="n"/>
      <c r="H361" s="6" t="n"/>
      <c r="I361" s="6" t="n"/>
      <c r="J361" s="6" t="n"/>
      <c r="K361" s="6" t="n"/>
      <c r="L361" s="6" t="n"/>
      <c r="M361" s="6" t="n"/>
      <c r="N361" s="6" t="n"/>
    </row>
    <row r="362" ht="15.75" customHeight="1" s="1411">
      <c r="A362" s="6" t="n"/>
      <c r="B362" s="6" t="n"/>
      <c r="C362" s="6" t="n"/>
      <c r="D362" s="6" t="n"/>
      <c r="E362" s="6" t="n"/>
      <c r="F362" s="6" t="n"/>
      <c r="G362" s="6" t="n"/>
      <c r="H362" s="6" t="n"/>
      <c r="I362" s="6" t="n"/>
      <c r="J362" s="6" t="n"/>
      <c r="K362" s="6" t="n"/>
      <c r="L362" s="6" t="n"/>
      <c r="M362" s="6" t="n"/>
      <c r="N362" s="6" t="n"/>
    </row>
    <row r="363" ht="15.75" customHeight="1" s="1411">
      <c r="A363" s="6" t="n"/>
      <c r="B363" s="6" t="n"/>
      <c r="C363" s="6" t="n"/>
      <c r="D363" s="6" t="n"/>
      <c r="E363" s="6" t="n"/>
      <c r="F363" s="6" t="n"/>
      <c r="G363" s="6" t="n"/>
      <c r="H363" s="6" t="n"/>
      <c r="I363" s="6" t="n"/>
      <c r="J363" s="6" t="n"/>
      <c r="K363" s="6" t="n"/>
      <c r="L363" s="6" t="n"/>
      <c r="M363" s="6" t="n"/>
      <c r="N363" s="6" t="n"/>
    </row>
    <row r="364" ht="15.75" customHeight="1" s="1411">
      <c r="A364" s="6" t="n"/>
      <c r="B364" s="6" t="n"/>
      <c r="C364" s="6" t="n"/>
      <c r="D364" s="6" t="n"/>
      <c r="E364" s="6" t="n"/>
      <c r="F364" s="6" t="n"/>
      <c r="G364" s="6" t="n"/>
      <c r="H364" s="6" t="n"/>
      <c r="I364" s="6" t="n"/>
      <c r="J364" s="6" t="n"/>
      <c r="K364" s="6" t="n"/>
      <c r="L364" s="6" t="n"/>
      <c r="M364" s="6" t="n"/>
      <c r="N364" s="6" t="n"/>
    </row>
    <row r="365" ht="15.75" customHeight="1" s="1411">
      <c r="A365" s="6" t="n"/>
      <c r="B365" s="6" t="n"/>
      <c r="C365" s="6" t="n"/>
      <c r="D365" s="6" t="n"/>
      <c r="E365" s="6" t="n"/>
      <c r="F365" s="6" t="n"/>
      <c r="G365" s="6" t="n"/>
      <c r="H365" s="6" t="n"/>
      <c r="I365" s="6" t="n"/>
      <c r="J365" s="6" t="n"/>
      <c r="K365" s="6" t="n"/>
      <c r="L365" s="6" t="n"/>
      <c r="M365" s="6" t="n"/>
      <c r="N365" s="6" t="n"/>
    </row>
    <row r="366" ht="15.75" customHeight="1" s="1411">
      <c r="A366" s="6" t="n"/>
      <c r="B366" s="6" t="n"/>
      <c r="C366" s="6" t="n"/>
      <c r="D366" s="6" t="n"/>
      <c r="E366" s="6" t="n"/>
      <c r="F366" s="6" t="n"/>
      <c r="G366" s="6" t="n"/>
      <c r="H366" s="6" t="n"/>
      <c r="I366" s="6" t="n"/>
      <c r="J366" s="6" t="n"/>
      <c r="K366" s="6" t="n"/>
      <c r="L366" s="6" t="n"/>
      <c r="M366" s="6" t="n"/>
      <c r="N366" s="6" t="n"/>
    </row>
    <row r="367" ht="15.75" customHeight="1" s="1411">
      <c r="A367" s="6" t="n"/>
      <c r="B367" s="6" t="n"/>
      <c r="C367" s="6" t="n"/>
      <c r="D367" s="6" t="n"/>
      <c r="E367" s="6" t="n"/>
      <c r="F367" s="6" t="n"/>
      <c r="G367" s="6" t="n"/>
      <c r="H367" s="6" t="n"/>
      <c r="I367" s="6" t="n"/>
      <c r="J367" s="6" t="n"/>
      <c r="K367" s="6" t="n"/>
      <c r="L367" s="6" t="n"/>
      <c r="M367" s="6" t="n"/>
      <c r="N367" s="6" t="n"/>
    </row>
    <row r="368" ht="15.75" customHeight="1" s="1411">
      <c r="A368" s="6" t="n"/>
      <c r="B368" s="6" t="n"/>
      <c r="C368" s="6" t="n"/>
      <c r="D368" s="6" t="n"/>
      <c r="E368" s="6" t="n"/>
      <c r="F368" s="6" t="n"/>
      <c r="G368" s="6" t="n"/>
      <c r="H368" s="6" t="n"/>
      <c r="I368" s="6" t="n"/>
      <c r="J368" s="6" t="n"/>
      <c r="K368" s="6" t="n"/>
      <c r="L368" s="6" t="n"/>
      <c r="M368" s="6" t="n"/>
      <c r="N368" s="6" t="n"/>
    </row>
    <row r="369" ht="15.75" customHeight="1" s="1411">
      <c r="A369" s="6" t="n"/>
      <c r="B369" s="6" t="n"/>
      <c r="C369" s="6" t="n"/>
      <c r="D369" s="6" t="n"/>
      <c r="E369" s="6" t="n"/>
      <c r="F369" s="6" t="n"/>
      <c r="G369" s="6" t="n"/>
      <c r="H369" s="6" t="n"/>
      <c r="I369" s="6" t="n"/>
      <c r="J369" s="6" t="n"/>
      <c r="K369" s="6" t="n"/>
      <c r="L369" s="6" t="n"/>
      <c r="M369" s="6" t="n"/>
      <c r="N369" s="6" t="n"/>
    </row>
    <row r="370" ht="15.75" customHeight="1" s="1411">
      <c r="A370" s="6" t="n"/>
      <c r="B370" s="6" t="n"/>
      <c r="C370" s="6" t="n"/>
      <c r="D370" s="6" t="n"/>
      <c r="E370" s="6" t="n"/>
      <c r="F370" s="6" t="n"/>
      <c r="G370" s="6" t="n"/>
      <c r="H370" s="6" t="n"/>
      <c r="I370" s="6" t="n"/>
      <c r="J370" s="6" t="n"/>
      <c r="K370" s="6" t="n"/>
      <c r="L370" s="6" t="n"/>
      <c r="M370" s="6" t="n"/>
      <c r="N370" s="6" t="n"/>
    </row>
    <row r="371" ht="15.75" customHeight="1" s="1411">
      <c r="A371" s="6" t="n"/>
      <c r="B371" s="6" t="n"/>
      <c r="C371" s="6" t="n"/>
      <c r="D371" s="6" t="n"/>
      <c r="E371" s="6" t="n"/>
      <c r="F371" s="6" t="n"/>
      <c r="G371" s="6" t="n"/>
      <c r="H371" s="6" t="n"/>
      <c r="I371" s="6" t="n"/>
      <c r="J371" s="6" t="n"/>
      <c r="K371" s="6" t="n"/>
      <c r="L371" s="6" t="n"/>
      <c r="M371" s="6" t="n"/>
      <c r="N371" s="6" t="n"/>
    </row>
    <row r="372" ht="15.75" customHeight="1" s="1411">
      <c r="A372" s="6" t="n"/>
      <c r="B372" s="6" t="n"/>
      <c r="C372" s="6" t="n"/>
      <c r="D372" s="6" t="n"/>
      <c r="E372" s="6" t="n"/>
      <c r="F372" s="6" t="n"/>
      <c r="G372" s="6" t="n"/>
      <c r="H372" s="6" t="n"/>
      <c r="I372" s="6" t="n"/>
      <c r="J372" s="6" t="n"/>
      <c r="K372" s="6" t="n"/>
      <c r="L372" s="6" t="n"/>
      <c r="M372" s="6" t="n"/>
      <c r="N372" s="6" t="n"/>
    </row>
    <row r="373" ht="15.75" customHeight="1" s="1411">
      <c r="A373" s="6" t="n"/>
      <c r="B373" s="6" t="n"/>
      <c r="C373" s="6" t="n"/>
      <c r="D373" s="6" t="n"/>
      <c r="E373" s="6" t="n"/>
      <c r="F373" s="6" t="n"/>
      <c r="G373" s="6" t="n"/>
      <c r="H373" s="6" t="n"/>
      <c r="I373" s="6" t="n"/>
      <c r="J373" s="6" t="n"/>
      <c r="K373" s="6" t="n"/>
      <c r="L373" s="6" t="n"/>
      <c r="M373" s="6" t="n"/>
      <c r="N373" s="6" t="n"/>
    </row>
    <row r="374" ht="15.75" customHeight="1" s="1411">
      <c r="A374" s="6" t="n"/>
      <c r="B374" s="6" t="n"/>
      <c r="C374" s="6" t="n"/>
      <c r="D374" s="6" t="n"/>
      <c r="E374" s="6" t="n"/>
      <c r="F374" s="6" t="n"/>
      <c r="G374" s="6" t="n"/>
      <c r="H374" s="6" t="n"/>
      <c r="I374" s="6" t="n"/>
      <c r="J374" s="6" t="n"/>
      <c r="K374" s="6" t="n"/>
      <c r="L374" s="6" t="n"/>
      <c r="M374" s="6" t="n"/>
      <c r="N374" s="6" t="n"/>
    </row>
    <row r="375" ht="15.75" customHeight="1" s="1411">
      <c r="A375" s="6" t="n"/>
      <c r="B375" s="6" t="n"/>
      <c r="C375" s="6" t="n"/>
      <c r="D375" s="6" t="n"/>
      <c r="E375" s="6" t="n"/>
      <c r="F375" s="6" t="n"/>
      <c r="G375" s="6" t="n"/>
      <c r="H375" s="6" t="n"/>
      <c r="I375" s="6" t="n"/>
      <c r="J375" s="6" t="n"/>
      <c r="K375" s="6" t="n"/>
      <c r="L375" s="6" t="n"/>
      <c r="M375" s="6" t="n"/>
      <c r="N375" s="6" t="n"/>
    </row>
    <row r="376" ht="15.75" customHeight="1" s="1411">
      <c r="A376" s="6" t="n"/>
      <c r="B376" s="6" t="n"/>
      <c r="C376" s="6" t="n"/>
      <c r="D376" s="6" t="n"/>
      <c r="E376" s="6" t="n"/>
      <c r="F376" s="6" t="n"/>
      <c r="G376" s="6" t="n"/>
      <c r="H376" s="6" t="n"/>
      <c r="I376" s="6" t="n"/>
      <c r="J376" s="6" t="n"/>
      <c r="K376" s="6" t="n"/>
      <c r="L376" s="6" t="n"/>
      <c r="M376" s="6" t="n"/>
      <c r="N376" s="6" t="n"/>
    </row>
    <row r="377" ht="15.75" customHeight="1" s="1411">
      <c r="A377" s="6" t="n"/>
      <c r="B377" s="6" t="n"/>
      <c r="C377" s="6" t="n"/>
      <c r="D377" s="6" t="n"/>
      <c r="E377" s="6" t="n"/>
      <c r="F377" s="6" t="n"/>
      <c r="G377" s="6" t="n"/>
      <c r="H377" s="6" t="n"/>
      <c r="I377" s="6" t="n"/>
      <c r="J377" s="6" t="n"/>
      <c r="K377" s="6" t="n"/>
      <c r="L377" s="6" t="n"/>
      <c r="M377" s="6" t="n"/>
      <c r="N377" s="6" t="n"/>
    </row>
    <row r="378" ht="15.75" customHeight="1" s="1411">
      <c r="A378" s="6" t="n"/>
      <c r="B378" s="6" t="n"/>
      <c r="C378" s="6" t="n"/>
      <c r="D378" s="6" t="n"/>
      <c r="E378" s="6" t="n"/>
      <c r="F378" s="6" t="n"/>
      <c r="G378" s="6" t="n"/>
      <c r="H378" s="6" t="n"/>
      <c r="I378" s="6" t="n"/>
      <c r="J378" s="6" t="n"/>
      <c r="K378" s="6" t="n"/>
      <c r="L378" s="6" t="n"/>
      <c r="M378" s="6" t="n"/>
      <c r="N378" s="6" t="n"/>
    </row>
    <row r="379" ht="15.75" customHeight="1" s="1411">
      <c r="A379" s="6" t="n"/>
      <c r="B379" s="6" t="n"/>
      <c r="C379" s="6" t="n"/>
      <c r="D379" s="6" t="n"/>
      <c r="E379" s="6" t="n"/>
      <c r="F379" s="6" t="n"/>
      <c r="G379" s="6" t="n"/>
      <c r="H379" s="6" t="n"/>
      <c r="I379" s="6" t="n"/>
      <c r="J379" s="6" t="n"/>
      <c r="K379" s="6" t="n"/>
      <c r="L379" s="6" t="n"/>
      <c r="M379" s="6" t="n"/>
      <c r="N379" s="6" t="n"/>
    </row>
    <row r="380" ht="15.75" customHeight="1" s="1411">
      <c r="A380" s="6" t="n"/>
      <c r="B380" s="6" t="n"/>
      <c r="C380" s="6" t="n"/>
      <c r="D380" s="6" t="n"/>
      <c r="E380" s="6" t="n"/>
      <c r="F380" s="6" t="n"/>
      <c r="G380" s="6" t="n"/>
      <c r="H380" s="6" t="n"/>
      <c r="I380" s="6" t="n"/>
      <c r="J380" s="6" t="n"/>
      <c r="K380" s="6" t="n"/>
      <c r="L380" s="6" t="n"/>
      <c r="M380" s="6" t="n"/>
      <c r="N380" s="6" t="n"/>
    </row>
    <row r="381" ht="15.75" customHeight="1" s="1411">
      <c r="A381" s="6" t="n"/>
      <c r="B381" s="6" t="n"/>
      <c r="C381" s="6" t="n"/>
      <c r="D381" s="6" t="n"/>
      <c r="E381" s="6" t="n"/>
      <c r="F381" s="6" t="n"/>
      <c r="G381" s="6" t="n"/>
      <c r="H381" s="6" t="n"/>
      <c r="I381" s="6" t="n"/>
      <c r="J381" s="6" t="n"/>
      <c r="K381" s="6" t="n"/>
      <c r="L381" s="6" t="n"/>
      <c r="M381" s="6" t="n"/>
      <c r="N381" s="6" t="n"/>
    </row>
    <row r="382" ht="15.75" customHeight="1" s="1411">
      <c r="A382" s="6" t="n"/>
      <c r="B382" s="6" t="n"/>
      <c r="C382" s="6" t="n"/>
      <c r="D382" s="6" t="n"/>
      <c r="E382" s="6" t="n"/>
      <c r="F382" s="6" t="n"/>
      <c r="G382" s="6" t="n"/>
      <c r="H382" s="6" t="n"/>
      <c r="I382" s="6" t="n"/>
      <c r="J382" s="6" t="n"/>
      <c r="K382" s="6" t="n"/>
      <c r="L382" s="6" t="n"/>
      <c r="M382" s="6" t="n"/>
      <c r="N382" s="6" t="n"/>
    </row>
    <row r="383" ht="15.75" customHeight="1" s="1411">
      <c r="A383" s="6" t="n"/>
      <c r="B383" s="6" t="n"/>
      <c r="C383" s="6" t="n"/>
      <c r="D383" s="6" t="n"/>
      <c r="E383" s="6" t="n"/>
      <c r="F383" s="6" t="n"/>
      <c r="G383" s="6" t="n"/>
      <c r="H383" s="6" t="n"/>
      <c r="I383" s="6" t="n"/>
      <c r="J383" s="6" t="n"/>
      <c r="K383" s="6" t="n"/>
      <c r="L383" s="6" t="n"/>
      <c r="M383" s="6" t="n"/>
      <c r="N383" s="6" t="n"/>
    </row>
    <row r="384" ht="15.75" customHeight="1" s="1411">
      <c r="A384" s="6" t="n"/>
      <c r="B384" s="6" t="n"/>
      <c r="C384" s="6" t="n"/>
      <c r="D384" s="6" t="n"/>
      <c r="E384" s="6" t="n"/>
      <c r="F384" s="6" t="n"/>
      <c r="G384" s="6" t="n"/>
      <c r="H384" s="6" t="n"/>
      <c r="I384" s="6" t="n"/>
      <c r="J384" s="6" t="n"/>
      <c r="K384" s="6" t="n"/>
      <c r="L384" s="6" t="n"/>
      <c r="M384" s="6" t="n"/>
      <c r="N384" s="6" t="n"/>
    </row>
    <row r="385" ht="15.75" customHeight="1" s="1411">
      <c r="A385" s="6" t="n"/>
      <c r="B385" s="6" t="n"/>
      <c r="C385" s="6" t="n"/>
      <c r="D385" s="6" t="n"/>
      <c r="E385" s="6" t="n"/>
      <c r="F385" s="6" t="n"/>
      <c r="G385" s="6" t="n"/>
      <c r="H385" s="6" t="n"/>
      <c r="I385" s="6" t="n"/>
      <c r="J385" s="6" t="n"/>
      <c r="K385" s="6" t="n"/>
      <c r="L385" s="6" t="n"/>
      <c r="M385" s="6" t="n"/>
      <c r="N385" s="6" t="n"/>
    </row>
    <row r="386" ht="15.75" customHeight="1" s="1411">
      <c r="A386" s="6" t="n"/>
      <c r="B386" s="6" t="n"/>
      <c r="C386" s="6" t="n"/>
      <c r="D386" s="6" t="n"/>
      <c r="E386" s="6" t="n"/>
      <c r="F386" s="6" t="n"/>
      <c r="G386" s="6" t="n"/>
      <c r="H386" s="6" t="n"/>
      <c r="I386" s="6" t="n"/>
      <c r="J386" s="6" t="n"/>
      <c r="K386" s="6" t="n"/>
      <c r="L386" s="6" t="n"/>
      <c r="M386" s="6" t="n"/>
      <c r="N386" s="6" t="n"/>
    </row>
    <row r="387" ht="15.75" customHeight="1" s="1411">
      <c r="A387" s="6" t="n"/>
      <c r="B387" s="6" t="n"/>
      <c r="C387" s="6" t="n"/>
      <c r="D387" s="6" t="n"/>
      <c r="E387" s="6" t="n"/>
      <c r="F387" s="6" t="n"/>
      <c r="G387" s="6" t="n"/>
      <c r="H387" s="6" t="n"/>
      <c r="I387" s="6" t="n"/>
      <c r="J387" s="6" t="n"/>
      <c r="K387" s="6" t="n"/>
      <c r="L387" s="6" t="n"/>
      <c r="M387" s="6" t="n"/>
      <c r="N387" s="6" t="n"/>
    </row>
    <row r="388" ht="15.75" customHeight="1" s="1411">
      <c r="A388" s="6" t="n"/>
      <c r="B388" s="6" t="n"/>
      <c r="C388" s="6" t="n"/>
      <c r="D388" s="6" t="n"/>
      <c r="E388" s="6" t="n"/>
      <c r="F388" s="6" t="n"/>
      <c r="G388" s="6" t="n"/>
      <c r="H388" s="6" t="n"/>
      <c r="I388" s="6" t="n"/>
      <c r="J388" s="6" t="n"/>
      <c r="K388" s="6" t="n"/>
      <c r="L388" s="6" t="n"/>
      <c r="M388" s="6" t="n"/>
      <c r="N388" s="6" t="n"/>
    </row>
    <row r="389" ht="15.75" customHeight="1" s="1411">
      <c r="A389" s="6" t="n"/>
      <c r="B389" s="6" t="n"/>
      <c r="C389" s="6" t="n"/>
      <c r="D389" s="6" t="n"/>
      <c r="E389" s="6" t="n"/>
      <c r="F389" s="6" t="n"/>
      <c r="G389" s="6" t="n"/>
      <c r="H389" s="6" t="n"/>
      <c r="I389" s="6" t="n"/>
      <c r="J389" s="6" t="n"/>
      <c r="K389" s="6" t="n"/>
      <c r="L389" s="6" t="n"/>
      <c r="M389" s="6" t="n"/>
      <c r="N389" s="6" t="n"/>
    </row>
    <row r="390" ht="15.75" customHeight="1" s="1411">
      <c r="A390" s="6" t="n"/>
      <c r="B390" s="6" t="n"/>
      <c r="C390" s="6" t="n"/>
      <c r="D390" s="6" t="n"/>
      <c r="E390" s="6" t="n"/>
      <c r="F390" s="6" t="n"/>
      <c r="G390" s="6" t="n"/>
      <c r="H390" s="6" t="n"/>
      <c r="I390" s="6" t="n"/>
      <c r="J390" s="6" t="n"/>
      <c r="K390" s="6" t="n"/>
      <c r="L390" s="6" t="n"/>
      <c r="M390" s="6" t="n"/>
      <c r="N390" s="6" t="n"/>
    </row>
    <row r="391" ht="15.75" customHeight="1" s="1411">
      <c r="A391" s="6" t="n"/>
      <c r="B391" s="6" t="n"/>
      <c r="C391" s="6" t="n"/>
      <c r="D391" s="6" t="n"/>
      <c r="E391" s="6" t="n"/>
      <c r="F391" s="6" t="n"/>
      <c r="G391" s="6" t="n"/>
      <c r="H391" s="6" t="n"/>
      <c r="I391" s="6" t="n"/>
      <c r="J391" s="6" t="n"/>
      <c r="K391" s="6" t="n"/>
      <c r="L391" s="6" t="n"/>
      <c r="M391" s="6" t="n"/>
      <c r="N391" s="6" t="n"/>
    </row>
    <row r="392" ht="15.75" customHeight="1" s="1411">
      <c r="A392" s="6" t="n"/>
      <c r="B392" s="6" t="n"/>
      <c r="C392" s="6" t="n"/>
      <c r="D392" s="6" t="n"/>
      <c r="E392" s="6" t="n"/>
      <c r="F392" s="6" t="n"/>
      <c r="G392" s="6" t="n"/>
      <c r="H392" s="6" t="n"/>
      <c r="I392" s="6" t="n"/>
      <c r="J392" s="6" t="n"/>
      <c r="K392" s="6" t="n"/>
      <c r="L392" s="6" t="n"/>
      <c r="M392" s="6" t="n"/>
      <c r="N392" s="6" t="n"/>
    </row>
    <row r="393" ht="15.75" customHeight="1" s="1411">
      <c r="A393" s="6" t="n"/>
      <c r="B393" s="6" t="n"/>
      <c r="C393" s="6" t="n"/>
      <c r="D393" s="6" t="n"/>
      <c r="E393" s="6" t="n"/>
      <c r="F393" s="6" t="n"/>
      <c r="G393" s="6" t="n"/>
      <c r="H393" s="6" t="n"/>
      <c r="I393" s="6" t="n"/>
      <c r="J393" s="6" t="n"/>
      <c r="K393" s="6" t="n"/>
      <c r="L393" s="6" t="n"/>
      <c r="M393" s="6" t="n"/>
      <c r="N393" s="6" t="n"/>
    </row>
    <row r="394" ht="15.75" customHeight="1" s="1411">
      <c r="A394" s="6" t="n"/>
      <c r="B394" s="6" t="n"/>
      <c r="C394" s="6" t="n"/>
      <c r="D394" s="6" t="n"/>
      <c r="E394" s="6" t="n"/>
      <c r="F394" s="6" t="n"/>
      <c r="G394" s="6" t="n"/>
      <c r="H394" s="6" t="n"/>
      <c r="I394" s="6" t="n"/>
      <c r="J394" s="6" t="n"/>
      <c r="K394" s="6" t="n"/>
      <c r="L394" s="6" t="n"/>
      <c r="M394" s="6" t="n"/>
      <c r="N394" s="6" t="n"/>
    </row>
    <row r="395" ht="15.75" customHeight="1" s="1411">
      <c r="A395" s="6" t="n"/>
      <c r="B395" s="6" t="n"/>
      <c r="C395" s="6" t="n"/>
      <c r="D395" s="6" t="n"/>
      <c r="E395" s="6" t="n"/>
      <c r="F395" s="6" t="n"/>
      <c r="G395" s="6" t="n"/>
      <c r="H395" s="6" t="n"/>
      <c r="I395" s="6" t="n"/>
      <c r="J395" s="6" t="n"/>
      <c r="K395" s="6" t="n"/>
      <c r="L395" s="6" t="n"/>
      <c r="M395" s="6" t="n"/>
      <c r="N395" s="6" t="n"/>
    </row>
    <row r="396" ht="15.75" customHeight="1" s="1411">
      <c r="A396" s="6" t="n"/>
      <c r="B396" s="6" t="n"/>
      <c r="C396" s="6" t="n"/>
      <c r="D396" s="6" t="n"/>
      <c r="E396" s="6" t="n"/>
      <c r="F396" s="6" t="n"/>
      <c r="G396" s="6" t="n"/>
      <c r="H396" s="6" t="n"/>
      <c r="I396" s="6" t="n"/>
      <c r="J396" s="6" t="n"/>
      <c r="K396" s="6" t="n"/>
      <c r="L396" s="6" t="n"/>
      <c r="M396" s="6" t="n"/>
      <c r="N396" s="6" t="n"/>
    </row>
    <row r="397" ht="15.75" customHeight="1" s="1411">
      <c r="A397" s="6" t="n"/>
      <c r="B397" s="6" t="n"/>
      <c r="C397" s="6" t="n"/>
      <c r="D397" s="6" t="n"/>
      <c r="E397" s="6" t="n"/>
      <c r="F397" s="6" t="n"/>
      <c r="G397" s="6" t="n"/>
      <c r="H397" s="6" t="n"/>
      <c r="I397" s="6" t="n"/>
      <c r="J397" s="6" t="n"/>
      <c r="K397" s="6" t="n"/>
      <c r="L397" s="6" t="n"/>
      <c r="M397" s="6" t="n"/>
      <c r="N397" s="6" t="n"/>
    </row>
    <row r="398" ht="15.75" customHeight="1" s="1411">
      <c r="A398" s="6" t="n"/>
      <c r="B398" s="6" t="n"/>
      <c r="C398" s="6" t="n"/>
      <c r="D398" s="6" t="n"/>
      <c r="E398" s="6" t="n"/>
      <c r="F398" s="6" t="n"/>
      <c r="G398" s="6" t="n"/>
      <c r="H398" s="6" t="n"/>
      <c r="I398" s="6" t="n"/>
      <c r="J398" s="6" t="n"/>
      <c r="K398" s="6" t="n"/>
      <c r="L398" s="6" t="n"/>
      <c r="M398" s="6" t="n"/>
      <c r="N398" s="6" t="n"/>
    </row>
    <row r="399" ht="15.75" customHeight="1" s="1411">
      <c r="A399" s="6" t="n"/>
      <c r="B399" s="6" t="n"/>
      <c r="C399" s="6" t="n"/>
      <c r="D399" s="6" t="n"/>
      <c r="E399" s="6" t="n"/>
      <c r="F399" s="6" t="n"/>
      <c r="G399" s="6" t="n"/>
      <c r="H399" s="6" t="n"/>
      <c r="I399" s="6" t="n"/>
      <c r="J399" s="6" t="n"/>
      <c r="K399" s="6" t="n"/>
      <c r="L399" s="6" t="n"/>
      <c r="M399" s="6" t="n"/>
      <c r="N399" s="6" t="n"/>
    </row>
    <row r="400" ht="15.75" customHeight="1" s="1411">
      <c r="A400" s="6" t="n"/>
      <c r="B400" s="6" t="n"/>
      <c r="C400" s="6" t="n"/>
      <c r="D400" s="6" t="n"/>
      <c r="E400" s="6" t="n"/>
      <c r="F400" s="6" t="n"/>
      <c r="G400" s="6" t="n"/>
      <c r="H400" s="6" t="n"/>
      <c r="I400" s="6" t="n"/>
      <c r="J400" s="6" t="n"/>
      <c r="K400" s="6" t="n"/>
      <c r="L400" s="6" t="n"/>
      <c r="M400" s="6" t="n"/>
      <c r="N400" s="6" t="n"/>
    </row>
    <row r="401" ht="15.75" customHeight="1" s="1411">
      <c r="A401" s="6" t="n"/>
      <c r="B401" s="6" t="n"/>
      <c r="C401" s="6" t="n"/>
      <c r="D401" s="6" t="n"/>
      <c r="E401" s="6" t="n"/>
      <c r="F401" s="6" t="n"/>
      <c r="G401" s="6" t="n"/>
      <c r="H401" s="6" t="n"/>
      <c r="I401" s="6" t="n"/>
      <c r="J401" s="6" t="n"/>
      <c r="K401" s="6" t="n"/>
      <c r="L401" s="6" t="n"/>
      <c r="M401" s="6" t="n"/>
      <c r="N401" s="6" t="n"/>
    </row>
    <row r="402" ht="15.75" customHeight="1" s="1411">
      <c r="A402" s="6" t="n"/>
      <c r="B402" s="6" t="n"/>
      <c r="C402" s="6" t="n"/>
      <c r="D402" s="6" t="n"/>
      <c r="E402" s="6" t="n"/>
      <c r="F402" s="6" t="n"/>
      <c r="G402" s="6" t="n"/>
      <c r="H402" s="6" t="n"/>
      <c r="I402" s="6" t="n"/>
      <c r="J402" s="6" t="n"/>
      <c r="K402" s="6" t="n"/>
      <c r="L402" s="6" t="n"/>
      <c r="M402" s="6" t="n"/>
      <c r="N402" s="6" t="n"/>
    </row>
    <row r="403" ht="15.75" customHeight="1" s="1411">
      <c r="A403" s="6" t="n"/>
      <c r="B403" s="6" t="n"/>
      <c r="C403" s="6" t="n"/>
      <c r="D403" s="6" t="n"/>
      <c r="E403" s="6" t="n"/>
      <c r="F403" s="6" t="n"/>
      <c r="G403" s="6" t="n"/>
      <c r="H403" s="6" t="n"/>
      <c r="I403" s="6" t="n"/>
      <c r="J403" s="6" t="n"/>
      <c r="K403" s="6" t="n"/>
      <c r="L403" s="6" t="n"/>
      <c r="M403" s="6" t="n"/>
      <c r="N403" s="6" t="n"/>
    </row>
    <row r="404" ht="15.75" customHeight="1" s="1411">
      <c r="A404" s="6" t="n"/>
      <c r="B404" s="6" t="n"/>
      <c r="C404" s="6" t="n"/>
      <c r="D404" s="6" t="n"/>
      <c r="E404" s="6" t="n"/>
      <c r="F404" s="6" t="n"/>
      <c r="G404" s="6" t="n"/>
      <c r="H404" s="6" t="n"/>
      <c r="I404" s="6" t="n"/>
      <c r="J404" s="6" t="n"/>
      <c r="K404" s="6" t="n"/>
      <c r="L404" s="6" t="n"/>
      <c r="M404" s="6" t="n"/>
      <c r="N404" s="6" t="n"/>
    </row>
    <row r="405" ht="15.75" customHeight="1" s="1411">
      <c r="A405" s="6" t="n"/>
      <c r="B405" s="6" t="n"/>
      <c r="C405" s="6" t="n"/>
      <c r="D405" s="6" t="n"/>
      <c r="E405" s="6" t="n"/>
      <c r="F405" s="6" t="n"/>
      <c r="G405" s="6" t="n"/>
      <c r="H405" s="6" t="n"/>
      <c r="I405" s="6" t="n"/>
      <c r="J405" s="6" t="n"/>
      <c r="K405" s="6" t="n"/>
      <c r="L405" s="6" t="n"/>
      <c r="M405" s="6" t="n"/>
      <c r="N405" s="6" t="n"/>
    </row>
    <row r="406" ht="15.75" customHeight="1" s="1411">
      <c r="A406" s="6" t="n"/>
      <c r="B406" s="6" t="n"/>
      <c r="C406" s="6" t="n"/>
      <c r="D406" s="6" t="n"/>
      <c r="E406" s="6" t="n"/>
      <c r="F406" s="6" t="n"/>
      <c r="G406" s="6" t="n"/>
      <c r="H406" s="6" t="n"/>
      <c r="I406" s="6" t="n"/>
      <c r="J406" s="6" t="n"/>
      <c r="K406" s="6" t="n"/>
      <c r="L406" s="6" t="n"/>
      <c r="M406" s="6" t="n"/>
      <c r="N406" s="6" t="n"/>
    </row>
    <row r="407" ht="15.75" customHeight="1" s="1411">
      <c r="A407" s="6" t="n"/>
      <c r="B407" s="6" t="n"/>
      <c r="C407" s="6" t="n"/>
      <c r="D407" s="6" t="n"/>
      <c r="E407" s="6" t="n"/>
      <c r="F407" s="6" t="n"/>
      <c r="G407" s="6" t="n"/>
      <c r="H407" s="6" t="n"/>
      <c r="I407" s="6" t="n"/>
      <c r="J407" s="6" t="n"/>
      <c r="K407" s="6" t="n"/>
      <c r="L407" s="6" t="n"/>
      <c r="M407" s="6" t="n"/>
      <c r="N407" s="6" t="n"/>
    </row>
    <row r="408" ht="15.75" customHeight="1" s="1411">
      <c r="A408" s="6" t="n"/>
      <c r="B408" s="6" t="n"/>
      <c r="C408" s="6" t="n"/>
      <c r="D408" s="6" t="n"/>
      <c r="E408" s="6" t="n"/>
      <c r="F408" s="6" t="n"/>
      <c r="G408" s="6" t="n"/>
      <c r="H408" s="6" t="n"/>
      <c r="I408" s="6" t="n"/>
      <c r="J408" s="6" t="n"/>
      <c r="K408" s="6" t="n"/>
      <c r="L408" s="6" t="n"/>
      <c r="M408" s="6" t="n"/>
      <c r="N408" s="6" t="n"/>
    </row>
    <row r="409" ht="15.75" customHeight="1" s="1411">
      <c r="A409" s="6" t="n"/>
      <c r="B409" s="6" t="n"/>
      <c r="C409" s="6" t="n"/>
      <c r="D409" s="6" t="n"/>
      <c r="E409" s="6" t="n"/>
      <c r="F409" s="6" t="n"/>
      <c r="G409" s="6" t="n"/>
      <c r="H409" s="6" t="n"/>
      <c r="I409" s="6" t="n"/>
      <c r="J409" s="6" t="n"/>
      <c r="K409" s="6" t="n"/>
      <c r="L409" s="6" t="n"/>
      <c r="M409" s="6" t="n"/>
      <c r="N409" s="6" t="n"/>
    </row>
    <row r="410" ht="15.75" customHeight="1" s="1411">
      <c r="A410" s="6" t="n"/>
      <c r="B410" s="6" t="n"/>
      <c r="C410" s="6" t="n"/>
      <c r="D410" s="6" t="n"/>
      <c r="E410" s="6" t="n"/>
      <c r="F410" s="6" t="n"/>
      <c r="G410" s="6" t="n"/>
      <c r="H410" s="6" t="n"/>
      <c r="I410" s="6" t="n"/>
      <c r="J410" s="6" t="n"/>
      <c r="K410" s="6" t="n"/>
      <c r="L410" s="6" t="n"/>
      <c r="M410" s="6" t="n"/>
      <c r="N410" s="6" t="n"/>
    </row>
    <row r="411" ht="15.75" customHeight="1" s="1411">
      <c r="A411" s="6" t="n"/>
      <c r="B411" s="6" t="n"/>
      <c r="C411" s="6" t="n"/>
      <c r="D411" s="6" t="n"/>
      <c r="E411" s="6" t="n"/>
      <c r="F411" s="6" t="n"/>
      <c r="G411" s="6" t="n"/>
      <c r="H411" s="6" t="n"/>
      <c r="I411" s="6" t="n"/>
      <c r="J411" s="6" t="n"/>
      <c r="K411" s="6" t="n"/>
      <c r="L411" s="6" t="n"/>
      <c r="M411" s="6" t="n"/>
      <c r="N411" s="6" t="n"/>
    </row>
    <row r="412" ht="15.75" customHeight="1" s="1411">
      <c r="A412" s="6" t="n"/>
      <c r="B412" s="6" t="n"/>
      <c r="C412" s="6" t="n"/>
      <c r="D412" s="6" t="n"/>
      <c r="E412" s="6" t="n"/>
      <c r="F412" s="6" t="n"/>
      <c r="G412" s="6" t="n"/>
      <c r="H412" s="6" t="n"/>
      <c r="I412" s="6" t="n"/>
      <c r="J412" s="6" t="n"/>
      <c r="K412" s="6" t="n"/>
      <c r="L412" s="6" t="n"/>
      <c r="M412" s="6" t="n"/>
      <c r="N412" s="6" t="n"/>
    </row>
    <row r="413" ht="15.75" customHeight="1" s="1411">
      <c r="A413" s="6" t="n"/>
      <c r="B413" s="6" t="n"/>
      <c r="C413" s="6" t="n"/>
      <c r="D413" s="6" t="n"/>
      <c r="E413" s="6" t="n"/>
      <c r="F413" s="6" t="n"/>
      <c r="G413" s="6" t="n"/>
      <c r="H413" s="6" t="n"/>
      <c r="I413" s="6" t="n"/>
      <c r="J413" s="6" t="n"/>
      <c r="K413" s="6" t="n"/>
      <c r="L413" s="6" t="n"/>
      <c r="M413" s="6" t="n"/>
      <c r="N413" s="6" t="n"/>
    </row>
    <row r="414" ht="15.75" customHeight="1" s="1411">
      <c r="A414" s="6" t="n"/>
      <c r="B414" s="6" t="n"/>
      <c r="C414" s="6" t="n"/>
      <c r="D414" s="6" t="n"/>
      <c r="E414" s="6" t="n"/>
      <c r="F414" s="6" t="n"/>
      <c r="G414" s="6" t="n"/>
      <c r="H414" s="6" t="n"/>
      <c r="I414" s="6" t="n"/>
      <c r="J414" s="6" t="n"/>
      <c r="K414" s="6" t="n"/>
      <c r="L414" s="6" t="n"/>
      <c r="M414" s="6" t="n"/>
      <c r="N414" s="6" t="n"/>
    </row>
    <row r="415" ht="15.75" customHeight="1" s="1411">
      <c r="A415" s="6" t="n"/>
      <c r="B415" s="6" t="n"/>
      <c r="C415" s="6" t="n"/>
      <c r="D415" s="6" t="n"/>
      <c r="E415" s="6" t="n"/>
      <c r="F415" s="6" t="n"/>
      <c r="G415" s="6" t="n"/>
      <c r="H415" s="6" t="n"/>
      <c r="I415" s="6" t="n"/>
      <c r="J415" s="6" t="n"/>
      <c r="K415" s="6" t="n"/>
      <c r="L415" s="6" t="n"/>
      <c r="M415" s="6" t="n"/>
      <c r="N415" s="6" t="n"/>
    </row>
    <row r="416" ht="15.75" customHeight="1" s="1411">
      <c r="A416" s="6" t="n"/>
      <c r="B416" s="6" t="n"/>
      <c r="C416" s="6" t="n"/>
      <c r="D416" s="6" t="n"/>
      <c r="E416" s="6" t="n"/>
      <c r="F416" s="6" t="n"/>
      <c r="G416" s="6" t="n"/>
      <c r="H416" s="6" t="n"/>
      <c r="I416" s="6" t="n"/>
      <c r="J416" s="6" t="n"/>
      <c r="K416" s="6" t="n"/>
      <c r="L416" s="6" t="n"/>
      <c r="M416" s="6" t="n"/>
      <c r="N416" s="6" t="n"/>
    </row>
    <row r="417" ht="15.75" customHeight="1" s="1411">
      <c r="A417" s="6" t="n"/>
      <c r="B417" s="6" t="n"/>
      <c r="C417" s="6" t="n"/>
      <c r="D417" s="6" t="n"/>
      <c r="E417" s="6" t="n"/>
      <c r="F417" s="6" t="n"/>
      <c r="G417" s="6" t="n"/>
      <c r="H417" s="6" t="n"/>
      <c r="I417" s="6" t="n"/>
      <c r="J417" s="6" t="n"/>
      <c r="K417" s="6" t="n"/>
      <c r="L417" s="6" t="n"/>
      <c r="M417" s="6" t="n"/>
      <c r="N417" s="6" t="n"/>
    </row>
    <row r="418" ht="15.75" customHeight="1" s="1411">
      <c r="A418" s="6" t="n"/>
      <c r="B418" s="6" t="n"/>
      <c r="C418" s="6" t="n"/>
      <c r="D418" s="6" t="n"/>
      <c r="E418" s="6" t="n"/>
      <c r="F418" s="6" t="n"/>
      <c r="G418" s="6" t="n"/>
      <c r="H418" s="6" t="n"/>
      <c r="I418" s="6" t="n"/>
      <c r="J418" s="6" t="n"/>
      <c r="K418" s="6" t="n"/>
      <c r="L418" s="6" t="n"/>
      <c r="M418" s="6" t="n"/>
      <c r="N418" s="6" t="n"/>
    </row>
    <row r="419" ht="15.75" customHeight="1" s="1411">
      <c r="A419" s="6" t="n"/>
      <c r="B419" s="6" t="n"/>
      <c r="C419" s="6" t="n"/>
      <c r="D419" s="6" t="n"/>
      <c r="E419" s="6" t="n"/>
      <c r="F419" s="6" t="n"/>
      <c r="G419" s="6" t="n"/>
      <c r="H419" s="6" t="n"/>
      <c r="I419" s="6" t="n"/>
      <c r="J419" s="6" t="n"/>
      <c r="K419" s="6" t="n"/>
      <c r="L419" s="6" t="n"/>
      <c r="M419" s="6" t="n"/>
      <c r="N419" s="6" t="n"/>
    </row>
    <row r="420" ht="15.75" customHeight="1" s="1411">
      <c r="A420" s="6" t="n"/>
      <c r="B420" s="6" t="n"/>
      <c r="C420" s="6" t="n"/>
      <c r="D420" s="6" t="n"/>
      <c r="E420" s="6" t="n"/>
      <c r="F420" s="6" t="n"/>
      <c r="G420" s="6" t="n"/>
      <c r="H420" s="6" t="n"/>
      <c r="I420" s="6" t="n"/>
      <c r="J420" s="6" t="n"/>
      <c r="K420" s="6" t="n"/>
      <c r="L420" s="6" t="n"/>
      <c r="M420" s="6" t="n"/>
      <c r="N420" s="6" t="n"/>
    </row>
    <row r="421" ht="15.75" customHeight="1" s="1411">
      <c r="A421" s="6" t="n"/>
      <c r="B421" s="6" t="n"/>
      <c r="C421" s="6" t="n"/>
      <c r="D421" s="6" t="n"/>
      <c r="E421" s="6" t="n"/>
      <c r="F421" s="6" t="n"/>
      <c r="G421" s="6" t="n"/>
      <c r="H421" s="6" t="n"/>
      <c r="I421" s="6" t="n"/>
      <c r="J421" s="6" t="n"/>
      <c r="K421" s="6" t="n"/>
      <c r="L421" s="6" t="n"/>
      <c r="M421" s="6" t="n"/>
      <c r="N421" s="6" t="n"/>
    </row>
    <row r="422" ht="15.75" customHeight="1" s="1411">
      <c r="A422" s="6" t="n"/>
      <c r="B422" s="6" t="n"/>
      <c r="C422" s="6" t="n"/>
      <c r="D422" s="6" t="n"/>
      <c r="E422" s="6" t="n"/>
      <c r="F422" s="6" t="n"/>
      <c r="G422" s="6" t="n"/>
      <c r="H422" s="6" t="n"/>
      <c r="I422" s="6" t="n"/>
      <c r="J422" s="6" t="n"/>
      <c r="K422" s="6" t="n"/>
      <c r="L422" s="6" t="n"/>
      <c r="M422" s="6" t="n"/>
      <c r="N422" s="6" t="n"/>
    </row>
    <row r="423" ht="15.75" customHeight="1" s="1411">
      <c r="A423" s="6" t="n"/>
      <c r="B423" s="6" t="n"/>
      <c r="C423" s="6" t="n"/>
      <c r="D423" s="6" t="n"/>
      <c r="E423" s="6" t="n"/>
      <c r="F423" s="6" t="n"/>
      <c r="G423" s="6" t="n"/>
      <c r="H423" s="6" t="n"/>
      <c r="I423" s="6" t="n"/>
      <c r="J423" s="6" t="n"/>
      <c r="K423" s="6" t="n"/>
      <c r="L423" s="6" t="n"/>
      <c r="M423" s="6" t="n"/>
      <c r="N423" s="6" t="n"/>
    </row>
    <row r="424" ht="15.75" customHeight="1" s="1411">
      <c r="A424" s="6" t="n"/>
      <c r="B424" s="6" t="n"/>
      <c r="C424" s="6" t="n"/>
      <c r="D424" s="6" t="n"/>
      <c r="E424" s="6" t="n"/>
      <c r="F424" s="6" t="n"/>
      <c r="G424" s="6" t="n"/>
      <c r="H424" s="6" t="n"/>
      <c r="I424" s="6" t="n"/>
      <c r="J424" s="6" t="n"/>
      <c r="K424" s="6" t="n"/>
      <c r="L424" s="6" t="n"/>
      <c r="M424" s="6" t="n"/>
      <c r="N424" s="6" t="n"/>
    </row>
    <row r="425" ht="15.75" customHeight="1" s="1411">
      <c r="A425" s="6" t="n"/>
      <c r="B425" s="6" t="n"/>
      <c r="C425" s="6" t="n"/>
      <c r="D425" s="6" t="n"/>
      <c r="E425" s="6" t="n"/>
      <c r="F425" s="6" t="n"/>
      <c r="G425" s="6" t="n"/>
      <c r="H425" s="6" t="n"/>
      <c r="I425" s="6" t="n"/>
      <c r="J425" s="6" t="n"/>
      <c r="K425" s="6" t="n"/>
      <c r="L425" s="6" t="n"/>
      <c r="M425" s="6" t="n"/>
      <c r="N425" s="6" t="n"/>
    </row>
    <row r="426" ht="15.75" customHeight="1" s="1411">
      <c r="A426" s="6" t="n"/>
      <c r="B426" s="6" t="n"/>
      <c r="C426" s="6" t="n"/>
      <c r="D426" s="6" t="n"/>
      <c r="E426" s="6" t="n"/>
      <c r="F426" s="6" t="n"/>
      <c r="G426" s="6" t="n"/>
      <c r="H426" s="6" t="n"/>
      <c r="I426" s="6" t="n"/>
      <c r="J426" s="6" t="n"/>
      <c r="K426" s="6" t="n"/>
      <c r="L426" s="6" t="n"/>
      <c r="M426" s="6" t="n"/>
      <c r="N426" s="6" t="n"/>
    </row>
    <row r="427" ht="15.75" customHeight="1" s="1411">
      <c r="A427" s="6" t="n"/>
      <c r="B427" s="6" t="n"/>
      <c r="C427" s="6" t="n"/>
      <c r="D427" s="6" t="n"/>
      <c r="E427" s="6" t="n"/>
      <c r="F427" s="6" t="n"/>
      <c r="G427" s="6" t="n"/>
      <c r="H427" s="6" t="n"/>
      <c r="I427" s="6" t="n"/>
      <c r="J427" s="6" t="n"/>
      <c r="K427" s="6" t="n"/>
      <c r="L427" s="6" t="n"/>
      <c r="M427" s="6" t="n"/>
      <c r="N427" s="6" t="n"/>
    </row>
    <row r="428" ht="15.75" customHeight="1" s="1411">
      <c r="A428" s="6" t="n"/>
      <c r="B428" s="6" t="n"/>
      <c r="C428" s="6" t="n"/>
      <c r="D428" s="6" t="n"/>
      <c r="E428" s="6" t="n"/>
      <c r="F428" s="6" t="n"/>
      <c r="G428" s="6" t="n"/>
      <c r="H428" s="6" t="n"/>
      <c r="I428" s="6" t="n"/>
      <c r="J428" s="6" t="n"/>
      <c r="K428" s="6" t="n"/>
      <c r="L428" s="6" t="n"/>
      <c r="M428" s="6" t="n"/>
      <c r="N428" s="6" t="n"/>
    </row>
    <row r="429" ht="15.75" customHeight="1" s="1411">
      <c r="A429" s="6" t="n"/>
      <c r="B429" s="6" t="n"/>
      <c r="C429" s="6" t="n"/>
      <c r="D429" s="6" t="n"/>
      <c r="E429" s="6" t="n"/>
      <c r="F429" s="6" t="n"/>
      <c r="G429" s="6" t="n"/>
      <c r="H429" s="6" t="n"/>
      <c r="I429" s="6" t="n"/>
      <c r="J429" s="6" t="n"/>
      <c r="K429" s="6" t="n"/>
      <c r="L429" s="6" t="n"/>
      <c r="M429" s="6" t="n"/>
      <c r="N429" s="6" t="n"/>
    </row>
    <row r="430" ht="15.75" customHeight="1" s="1411">
      <c r="A430" s="6" t="n"/>
      <c r="B430" s="6" t="n"/>
      <c r="C430" s="6" t="n"/>
      <c r="D430" s="6" t="n"/>
      <c r="E430" s="6" t="n"/>
      <c r="F430" s="6" t="n"/>
      <c r="G430" s="6" t="n"/>
      <c r="H430" s="6" t="n"/>
      <c r="I430" s="6" t="n"/>
      <c r="J430" s="6" t="n"/>
      <c r="K430" s="6" t="n"/>
      <c r="L430" s="6" t="n"/>
      <c r="M430" s="6" t="n"/>
      <c r="N430" s="6" t="n"/>
    </row>
    <row r="431" ht="15.75" customHeight="1" s="1411">
      <c r="A431" s="6" t="n"/>
      <c r="B431" s="6" t="n"/>
      <c r="C431" s="6" t="n"/>
      <c r="D431" s="6" t="n"/>
      <c r="E431" s="6" t="n"/>
      <c r="F431" s="6" t="n"/>
      <c r="G431" s="6" t="n"/>
      <c r="H431" s="6" t="n"/>
      <c r="I431" s="6" t="n"/>
      <c r="J431" s="6" t="n"/>
      <c r="K431" s="6" t="n"/>
      <c r="L431" s="6" t="n"/>
      <c r="M431" s="6" t="n"/>
      <c r="N431" s="6" t="n"/>
    </row>
    <row r="432" ht="15.75" customHeight="1" s="1411">
      <c r="A432" s="6" t="n"/>
      <c r="B432" s="6" t="n"/>
      <c r="C432" s="6" t="n"/>
      <c r="D432" s="6" t="n"/>
      <c r="E432" s="6" t="n"/>
      <c r="F432" s="6" t="n"/>
      <c r="G432" s="6" t="n"/>
      <c r="H432" s="6" t="n"/>
      <c r="I432" s="6" t="n"/>
      <c r="J432" s="6" t="n"/>
      <c r="K432" s="6" t="n"/>
      <c r="L432" s="6" t="n"/>
      <c r="M432" s="6" t="n"/>
      <c r="N432" s="6" t="n"/>
    </row>
    <row r="433" ht="15.75" customHeight="1" s="1411">
      <c r="A433" s="6" t="n"/>
      <c r="B433" s="6" t="n"/>
      <c r="C433" s="6" t="n"/>
      <c r="D433" s="6" t="n"/>
      <c r="E433" s="6" t="n"/>
      <c r="F433" s="6" t="n"/>
      <c r="G433" s="6" t="n"/>
      <c r="H433" s="6" t="n"/>
      <c r="I433" s="6" t="n"/>
      <c r="J433" s="6" t="n"/>
      <c r="K433" s="6" t="n"/>
      <c r="L433" s="6" t="n"/>
      <c r="M433" s="6" t="n"/>
      <c r="N433" s="6" t="n"/>
    </row>
    <row r="434" ht="15.75" customHeight="1" s="1411">
      <c r="A434" s="6" t="n"/>
      <c r="B434" s="6" t="n"/>
      <c r="C434" s="6" t="n"/>
      <c r="D434" s="6" t="n"/>
      <c r="E434" s="6" t="n"/>
      <c r="F434" s="6" t="n"/>
      <c r="G434" s="6" t="n"/>
      <c r="H434" s="6" t="n"/>
      <c r="I434" s="6" t="n"/>
      <c r="J434" s="6" t="n"/>
      <c r="K434" s="6" t="n"/>
      <c r="L434" s="6" t="n"/>
      <c r="M434" s="6" t="n"/>
      <c r="N434" s="6" t="n"/>
    </row>
    <row r="435" ht="15.75" customHeight="1" s="1411">
      <c r="A435" s="6" t="n"/>
      <c r="B435" s="6" t="n"/>
      <c r="C435" s="6" t="n"/>
      <c r="D435" s="6" t="n"/>
      <c r="E435" s="6" t="n"/>
      <c r="F435" s="6" t="n"/>
      <c r="G435" s="6" t="n"/>
      <c r="H435" s="6" t="n"/>
      <c r="I435" s="6" t="n"/>
      <c r="J435" s="6" t="n"/>
      <c r="K435" s="6" t="n"/>
      <c r="L435" s="6" t="n"/>
      <c r="M435" s="6" t="n"/>
      <c r="N435" s="6" t="n"/>
    </row>
    <row r="436" ht="15.75" customHeight="1" s="1411">
      <c r="A436" s="6" t="n"/>
      <c r="B436" s="6" t="n"/>
      <c r="C436" s="6" t="n"/>
      <c r="D436" s="6" t="n"/>
      <c r="E436" s="6" t="n"/>
      <c r="F436" s="6" t="n"/>
      <c r="G436" s="6" t="n"/>
      <c r="H436" s="6" t="n"/>
      <c r="I436" s="6" t="n"/>
      <c r="J436" s="6" t="n"/>
      <c r="K436" s="6" t="n"/>
      <c r="L436" s="6" t="n"/>
      <c r="M436" s="6" t="n"/>
      <c r="N436" s="6" t="n"/>
    </row>
    <row r="437" ht="15.75" customHeight="1" s="1411">
      <c r="A437" s="6" t="n"/>
      <c r="B437" s="6" t="n"/>
      <c r="C437" s="6" t="n"/>
      <c r="D437" s="6" t="n"/>
      <c r="E437" s="6" t="n"/>
      <c r="F437" s="6" t="n"/>
      <c r="G437" s="6" t="n"/>
      <c r="H437" s="6" t="n"/>
      <c r="I437" s="6" t="n"/>
      <c r="J437" s="6" t="n"/>
      <c r="K437" s="6" t="n"/>
      <c r="L437" s="6" t="n"/>
      <c r="M437" s="6" t="n"/>
      <c r="N437" s="6" t="n"/>
    </row>
    <row r="438" ht="15.75" customHeight="1" s="1411">
      <c r="A438" s="6" t="n"/>
      <c r="B438" s="6" t="n"/>
      <c r="C438" s="6" t="n"/>
      <c r="D438" s="6" t="n"/>
      <c r="E438" s="6" t="n"/>
      <c r="F438" s="6" t="n"/>
      <c r="G438" s="6" t="n"/>
      <c r="H438" s="6" t="n"/>
      <c r="I438" s="6" t="n"/>
      <c r="J438" s="6" t="n"/>
      <c r="K438" s="6" t="n"/>
      <c r="L438" s="6" t="n"/>
      <c r="M438" s="6" t="n"/>
      <c r="N438" s="6" t="n"/>
    </row>
    <row r="439" ht="15.75" customHeight="1" s="1411">
      <c r="A439" s="6" t="n"/>
      <c r="B439" s="6" t="n"/>
      <c r="C439" s="6" t="n"/>
      <c r="D439" s="6" t="n"/>
      <c r="E439" s="6" t="n"/>
      <c r="F439" s="6" t="n"/>
      <c r="G439" s="6" t="n"/>
      <c r="H439" s="6" t="n"/>
      <c r="I439" s="6" t="n"/>
      <c r="J439" s="6" t="n"/>
      <c r="K439" s="6" t="n"/>
      <c r="L439" s="6" t="n"/>
      <c r="M439" s="6" t="n"/>
      <c r="N439" s="6" t="n"/>
    </row>
    <row r="440" ht="15.75" customHeight="1" s="1411">
      <c r="A440" s="6" t="n"/>
      <c r="B440" s="6" t="n"/>
      <c r="C440" s="6" t="n"/>
      <c r="D440" s="6" t="n"/>
      <c r="E440" s="6" t="n"/>
      <c r="F440" s="6" t="n"/>
      <c r="G440" s="6" t="n"/>
      <c r="H440" s="6" t="n"/>
      <c r="I440" s="6" t="n"/>
      <c r="J440" s="6" t="n"/>
      <c r="K440" s="6" t="n"/>
      <c r="L440" s="6" t="n"/>
      <c r="M440" s="6" t="n"/>
      <c r="N440" s="6" t="n"/>
    </row>
    <row r="441" ht="15.75" customHeight="1" s="1411">
      <c r="A441" s="6" t="n"/>
      <c r="B441" s="6" t="n"/>
      <c r="C441" s="6" t="n"/>
      <c r="D441" s="6" t="n"/>
      <c r="E441" s="6" t="n"/>
      <c r="F441" s="6" t="n"/>
      <c r="G441" s="6" t="n"/>
      <c r="H441" s="6" t="n"/>
      <c r="I441" s="6" t="n"/>
      <c r="J441" s="6" t="n"/>
      <c r="K441" s="6" t="n"/>
      <c r="L441" s="6" t="n"/>
      <c r="M441" s="6" t="n"/>
      <c r="N441" s="6" t="n"/>
    </row>
    <row r="442" ht="15.75" customHeight="1" s="1411">
      <c r="A442" s="6" t="n"/>
      <c r="B442" s="6" t="n"/>
      <c r="C442" s="6" t="n"/>
      <c r="D442" s="6" t="n"/>
      <c r="E442" s="6" t="n"/>
      <c r="F442" s="6" t="n"/>
      <c r="G442" s="6" t="n"/>
      <c r="H442" s="6" t="n"/>
      <c r="I442" s="6" t="n"/>
      <c r="J442" s="6" t="n"/>
      <c r="K442" s="6" t="n"/>
      <c r="L442" s="6" t="n"/>
      <c r="M442" s="6" t="n"/>
      <c r="N442" s="6" t="n"/>
    </row>
    <row r="443" ht="15.75" customHeight="1" s="1411">
      <c r="A443" s="6" t="n"/>
      <c r="B443" s="6" t="n"/>
      <c r="C443" s="6" t="n"/>
      <c r="D443" s="6" t="n"/>
      <c r="E443" s="6" t="n"/>
      <c r="F443" s="6" t="n"/>
      <c r="G443" s="6" t="n"/>
      <c r="H443" s="6" t="n"/>
      <c r="I443" s="6" t="n"/>
      <c r="J443" s="6" t="n"/>
      <c r="K443" s="6" t="n"/>
      <c r="L443" s="6" t="n"/>
      <c r="M443" s="6" t="n"/>
      <c r="N443" s="6" t="n"/>
    </row>
    <row r="444" ht="15.75" customHeight="1" s="1411">
      <c r="A444" s="6" t="n"/>
      <c r="B444" s="6" t="n"/>
      <c r="C444" s="6" t="n"/>
      <c r="D444" s="6" t="n"/>
      <c r="E444" s="6" t="n"/>
      <c r="F444" s="6" t="n"/>
      <c r="G444" s="6" t="n"/>
      <c r="H444" s="6" t="n"/>
      <c r="I444" s="6" t="n"/>
      <c r="J444" s="6" t="n"/>
      <c r="K444" s="6" t="n"/>
      <c r="L444" s="6" t="n"/>
      <c r="M444" s="6" t="n"/>
      <c r="N444" s="6" t="n"/>
    </row>
    <row r="445" ht="15.75" customHeight="1" s="1411">
      <c r="A445" s="6" t="n"/>
      <c r="B445" s="6" t="n"/>
      <c r="C445" s="6" t="n"/>
      <c r="D445" s="6" t="n"/>
      <c r="E445" s="6" t="n"/>
      <c r="F445" s="6" t="n"/>
      <c r="G445" s="6" t="n"/>
      <c r="H445" s="6" t="n"/>
      <c r="I445" s="6" t="n"/>
      <c r="J445" s="6" t="n"/>
      <c r="K445" s="6" t="n"/>
      <c r="L445" s="6" t="n"/>
      <c r="M445" s="6" t="n"/>
      <c r="N445" s="6" t="n"/>
    </row>
    <row r="446" ht="15.75" customHeight="1" s="1411">
      <c r="A446" s="6" t="n"/>
      <c r="B446" s="6" t="n"/>
      <c r="C446" s="6" t="n"/>
      <c r="D446" s="6" t="n"/>
      <c r="E446" s="6" t="n"/>
      <c r="F446" s="6" t="n"/>
      <c r="G446" s="6" t="n"/>
      <c r="H446" s="6" t="n"/>
      <c r="I446" s="6" t="n"/>
      <c r="J446" s="6" t="n"/>
      <c r="K446" s="6" t="n"/>
      <c r="L446" s="6" t="n"/>
      <c r="M446" s="6" t="n"/>
      <c r="N446" s="6" t="n"/>
    </row>
    <row r="447" ht="15.75" customHeight="1" s="1411">
      <c r="A447" s="6" t="n"/>
      <c r="B447" s="6" t="n"/>
      <c r="C447" s="6" t="n"/>
      <c r="D447" s="6" t="n"/>
      <c r="E447" s="6" t="n"/>
      <c r="F447" s="6" t="n"/>
      <c r="G447" s="6" t="n"/>
      <c r="H447" s="6" t="n"/>
      <c r="I447" s="6" t="n"/>
      <c r="J447" s="6" t="n"/>
      <c r="K447" s="6" t="n"/>
      <c r="L447" s="6" t="n"/>
      <c r="M447" s="6" t="n"/>
      <c r="N447" s="6" t="n"/>
    </row>
    <row r="448" ht="15.75" customHeight="1" s="1411">
      <c r="A448" s="6" t="n"/>
      <c r="B448" s="6" t="n"/>
      <c r="C448" s="6" t="n"/>
      <c r="D448" s="6" t="n"/>
      <c r="E448" s="6" t="n"/>
      <c r="F448" s="6" t="n"/>
      <c r="G448" s="6" t="n"/>
      <c r="H448" s="6" t="n"/>
      <c r="I448" s="6" t="n"/>
      <c r="J448" s="6" t="n"/>
      <c r="K448" s="6" t="n"/>
      <c r="L448" s="6" t="n"/>
      <c r="M448" s="6" t="n"/>
      <c r="N448" s="6" t="n"/>
    </row>
    <row r="449" ht="15.75" customHeight="1" s="1411">
      <c r="A449" s="6" t="n"/>
      <c r="B449" s="6" t="n"/>
      <c r="C449" s="6" t="n"/>
      <c r="D449" s="6" t="n"/>
      <c r="E449" s="6" t="n"/>
      <c r="F449" s="6" t="n"/>
      <c r="G449" s="6" t="n"/>
      <c r="H449" s="6" t="n"/>
      <c r="I449" s="6" t="n"/>
      <c r="J449" s="6" t="n"/>
      <c r="K449" s="6" t="n"/>
      <c r="L449" s="6" t="n"/>
      <c r="M449" s="6" t="n"/>
      <c r="N449" s="6" t="n"/>
    </row>
    <row r="450" ht="15.75" customHeight="1" s="1411">
      <c r="A450" s="6" t="n"/>
      <c r="B450" s="6" t="n"/>
      <c r="C450" s="6" t="n"/>
      <c r="D450" s="6" t="n"/>
      <c r="E450" s="6" t="n"/>
      <c r="F450" s="6" t="n"/>
      <c r="G450" s="6" t="n"/>
      <c r="H450" s="6" t="n"/>
      <c r="I450" s="6" t="n"/>
      <c r="J450" s="6" t="n"/>
      <c r="K450" s="6" t="n"/>
      <c r="L450" s="6" t="n"/>
      <c r="M450" s="6" t="n"/>
      <c r="N450" s="6" t="n"/>
    </row>
    <row r="451" ht="15.75" customHeight="1" s="1411">
      <c r="A451" s="6" t="n"/>
      <c r="B451" s="6" t="n"/>
      <c r="C451" s="6" t="n"/>
      <c r="D451" s="6" t="n"/>
      <c r="E451" s="6" t="n"/>
      <c r="F451" s="6" t="n"/>
      <c r="G451" s="6" t="n"/>
      <c r="H451" s="6" t="n"/>
      <c r="I451" s="6" t="n"/>
      <c r="J451" s="6" t="n"/>
      <c r="K451" s="6" t="n"/>
      <c r="L451" s="6" t="n"/>
      <c r="M451" s="6" t="n"/>
      <c r="N451" s="6" t="n"/>
    </row>
    <row r="452" ht="15.75" customHeight="1" s="1411">
      <c r="A452" s="6" t="n"/>
      <c r="B452" s="6" t="n"/>
      <c r="C452" s="6" t="n"/>
      <c r="D452" s="6" t="n"/>
      <c r="E452" s="6" t="n"/>
      <c r="F452" s="6" t="n"/>
      <c r="G452" s="6" t="n"/>
      <c r="H452" s="6" t="n"/>
      <c r="I452" s="6" t="n"/>
      <c r="J452" s="6" t="n"/>
      <c r="K452" s="6" t="n"/>
      <c r="L452" s="6" t="n"/>
      <c r="M452" s="6" t="n"/>
      <c r="N452" s="6" t="n"/>
    </row>
    <row r="453" ht="15.75" customHeight="1" s="1411">
      <c r="A453" s="6" t="n"/>
      <c r="B453" s="6" t="n"/>
      <c r="C453" s="6" t="n"/>
      <c r="D453" s="6" t="n"/>
      <c r="E453" s="6" t="n"/>
      <c r="F453" s="6" t="n"/>
      <c r="G453" s="6" t="n"/>
      <c r="H453" s="6" t="n"/>
      <c r="I453" s="6" t="n"/>
      <c r="J453" s="6" t="n"/>
      <c r="K453" s="6" t="n"/>
      <c r="L453" s="6" t="n"/>
      <c r="M453" s="6" t="n"/>
      <c r="N453" s="6" t="n"/>
    </row>
    <row r="454" ht="15.75" customHeight="1" s="1411">
      <c r="A454" s="6" t="n"/>
      <c r="B454" s="6" t="n"/>
      <c r="C454" s="6" t="n"/>
      <c r="D454" s="6" t="n"/>
      <c r="E454" s="6" t="n"/>
      <c r="F454" s="6" t="n"/>
      <c r="G454" s="6" t="n"/>
      <c r="H454" s="6" t="n"/>
      <c r="I454" s="6" t="n"/>
      <c r="J454" s="6" t="n"/>
      <c r="K454" s="6" t="n"/>
      <c r="L454" s="6" t="n"/>
      <c r="M454" s="6" t="n"/>
      <c r="N454" s="6" t="n"/>
    </row>
    <row r="455" ht="15.75" customHeight="1" s="1411">
      <c r="A455" s="6" t="n"/>
      <c r="B455" s="6" t="n"/>
      <c r="C455" s="6" t="n"/>
      <c r="D455" s="6" t="n"/>
      <c r="E455" s="6" t="n"/>
      <c r="F455" s="6" t="n"/>
      <c r="G455" s="6" t="n"/>
      <c r="H455" s="6" t="n"/>
      <c r="I455" s="6" t="n"/>
      <c r="J455" s="6" t="n"/>
      <c r="K455" s="6" t="n"/>
      <c r="L455" s="6" t="n"/>
      <c r="M455" s="6" t="n"/>
      <c r="N455" s="6" t="n"/>
    </row>
    <row r="456" ht="15.75" customHeight="1" s="1411">
      <c r="A456" s="6" t="n"/>
      <c r="B456" s="6" t="n"/>
      <c r="C456" s="6" t="n"/>
      <c r="D456" s="6" t="n"/>
      <c r="E456" s="6" t="n"/>
      <c r="F456" s="6" t="n"/>
      <c r="G456" s="6" t="n"/>
      <c r="H456" s="6" t="n"/>
      <c r="I456" s="6" t="n"/>
      <c r="J456" s="6" t="n"/>
      <c r="K456" s="6" t="n"/>
      <c r="L456" s="6" t="n"/>
      <c r="M456" s="6" t="n"/>
      <c r="N456" s="6" t="n"/>
    </row>
    <row r="457" ht="15.75" customHeight="1" s="1411">
      <c r="A457" s="6" t="n"/>
      <c r="B457" s="6" t="n"/>
      <c r="C457" s="6" t="n"/>
      <c r="D457" s="6" t="n"/>
      <c r="E457" s="6" t="n"/>
      <c r="F457" s="6" t="n"/>
      <c r="G457" s="6" t="n"/>
      <c r="H457" s="6" t="n"/>
      <c r="I457" s="6" t="n"/>
      <c r="J457" s="6" t="n"/>
      <c r="K457" s="6" t="n"/>
      <c r="L457" s="6" t="n"/>
      <c r="M457" s="6" t="n"/>
      <c r="N457" s="6" t="n"/>
    </row>
    <row r="458" ht="15.75" customHeight="1" s="1411">
      <c r="A458" s="6" t="n"/>
      <c r="B458" s="6" t="n"/>
      <c r="C458" s="6" t="n"/>
      <c r="D458" s="6" t="n"/>
      <c r="E458" s="6" t="n"/>
      <c r="F458" s="6" t="n"/>
      <c r="G458" s="6" t="n"/>
      <c r="H458" s="6" t="n"/>
      <c r="I458" s="6" t="n"/>
      <c r="J458" s="6" t="n"/>
      <c r="K458" s="6" t="n"/>
      <c r="L458" s="6" t="n"/>
      <c r="M458" s="6" t="n"/>
      <c r="N458" s="6" t="n"/>
    </row>
    <row r="459" ht="15.75" customHeight="1" s="1411">
      <c r="A459" s="6" t="n"/>
      <c r="B459" s="6" t="n"/>
      <c r="C459" s="6" t="n"/>
      <c r="D459" s="6" t="n"/>
      <c r="E459" s="6" t="n"/>
      <c r="F459" s="6" t="n"/>
      <c r="G459" s="6" t="n"/>
      <c r="H459" s="6" t="n"/>
      <c r="I459" s="6" t="n"/>
      <c r="J459" s="6" t="n"/>
      <c r="K459" s="6" t="n"/>
      <c r="L459" s="6" t="n"/>
      <c r="M459" s="6" t="n"/>
      <c r="N459" s="6" t="n"/>
    </row>
    <row r="460" ht="15.75" customHeight="1" s="1411">
      <c r="A460" s="6" t="n"/>
      <c r="B460" s="6" t="n"/>
      <c r="C460" s="6" t="n"/>
      <c r="D460" s="6" t="n"/>
      <c r="E460" s="6" t="n"/>
      <c r="F460" s="6" t="n"/>
      <c r="G460" s="6" t="n"/>
      <c r="H460" s="6" t="n"/>
      <c r="I460" s="6" t="n"/>
      <c r="J460" s="6" t="n"/>
      <c r="K460" s="6" t="n"/>
      <c r="L460" s="6" t="n"/>
      <c r="M460" s="6" t="n"/>
      <c r="N460" s="6" t="n"/>
    </row>
    <row r="461" ht="15.75" customHeight="1" s="1411">
      <c r="A461" s="6" t="n"/>
      <c r="B461" s="6" t="n"/>
      <c r="C461" s="6" t="n"/>
      <c r="D461" s="6" t="n"/>
      <c r="E461" s="6" t="n"/>
      <c r="F461" s="6" t="n"/>
      <c r="G461" s="6" t="n"/>
      <c r="H461" s="6" t="n"/>
      <c r="I461" s="6" t="n"/>
      <c r="J461" s="6" t="n"/>
      <c r="K461" s="6" t="n"/>
      <c r="L461" s="6" t="n"/>
      <c r="M461" s="6" t="n"/>
      <c r="N461" s="6" t="n"/>
    </row>
    <row r="462" ht="15.75" customHeight="1" s="1411">
      <c r="A462" s="6" t="n"/>
      <c r="B462" s="6" t="n"/>
      <c r="C462" s="6" t="n"/>
      <c r="D462" s="6" t="n"/>
      <c r="E462" s="6" t="n"/>
      <c r="F462" s="6" t="n"/>
      <c r="G462" s="6" t="n"/>
      <c r="H462" s="6" t="n"/>
      <c r="I462" s="6" t="n"/>
      <c r="J462" s="6" t="n"/>
      <c r="K462" s="6" t="n"/>
      <c r="L462" s="6" t="n"/>
      <c r="M462" s="6" t="n"/>
      <c r="N462" s="6" t="n"/>
    </row>
    <row r="463" ht="15.75" customHeight="1" s="1411">
      <c r="A463" s="6" t="n"/>
      <c r="B463" s="6" t="n"/>
      <c r="C463" s="6" t="n"/>
      <c r="D463" s="6" t="n"/>
      <c r="E463" s="6" t="n"/>
      <c r="F463" s="6" t="n"/>
      <c r="G463" s="6" t="n"/>
      <c r="H463" s="6" t="n"/>
      <c r="I463" s="6" t="n"/>
      <c r="J463" s="6" t="n"/>
      <c r="K463" s="6" t="n"/>
      <c r="L463" s="6" t="n"/>
      <c r="M463" s="6" t="n"/>
      <c r="N463" s="6" t="n"/>
    </row>
    <row r="464" ht="15.75" customHeight="1" s="1411">
      <c r="A464" s="6" t="n"/>
      <c r="B464" s="6" t="n"/>
      <c r="C464" s="6" t="n"/>
      <c r="D464" s="6" t="n"/>
      <c r="E464" s="6" t="n"/>
      <c r="F464" s="6" t="n"/>
      <c r="G464" s="6" t="n"/>
      <c r="H464" s="6" t="n"/>
      <c r="I464" s="6" t="n"/>
      <c r="J464" s="6" t="n"/>
      <c r="K464" s="6" t="n"/>
      <c r="L464" s="6" t="n"/>
      <c r="M464" s="6" t="n"/>
      <c r="N464" s="6" t="n"/>
    </row>
    <row r="465" ht="15.75" customHeight="1" s="1411">
      <c r="A465" s="6" t="n"/>
      <c r="B465" s="6" t="n"/>
      <c r="C465" s="6" t="n"/>
      <c r="D465" s="6" t="n"/>
      <c r="E465" s="6" t="n"/>
      <c r="F465" s="6" t="n"/>
      <c r="G465" s="6" t="n"/>
      <c r="H465" s="6" t="n"/>
      <c r="I465" s="6" t="n"/>
      <c r="J465" s="6" t="n"/>
      <c r="K465" s="6" t="n"/>
      <c r="L465" s="6" t="n"/>
      <c r="M465" s="6" t="n"/>
      <c r="N465" s="6" t="n"/>
    </row>
    <row r="466" ht="15.75" customHeight="1" s="1411">
      <c r="A466" s="6" t="n"/>
      <c r="B466" s="6" t="n"/>
      <c r="C466" s="6" t="n"/>
      <c r="D466" s="6" t="n"/>
      <c r="E466" s="6" t="n"/>
      <c r="F466" s="6" t="n"/>
      <c r="G466" s="6" t="n"/>
      <c r="H466" s="6" t="n"/>
      <c r="I466" s="6" t="n"/>
      <c r="J466" s="6" t="n"/>
      <c r="K466" s="6" t="n"/>
      <c r="L466" s="6" t="n"/>
      <c r="M466" s="6" t="n"/>
      <c r="N466" s="6" t="n"/>
    </row>
    <row r="467" ht="15.75" customHeight="1" s="1411">
      <c r="A467" s="6" t="n"/>
      <c r="B467" s="6" t="n"/>
      <c r="C467" s="6" t="n"/>
      <c r="D467" s="6" t="n"/>
      <c r="E467" s="6" t="n"/>
      <c r="F467" s="6" t="n"/>
      <c r="G467" s="6" t="n"/>
      <c r="H467" s="6" t="n"/>
      <c r="I467" s="6" t="n"/>
      <c r="J467" s="6" t="n"/>
      <c r="K467" s="6" t="n"/>
      <c r="L467" s="6" t="n"/>
      <c r="M467" s="6" t="n"/>
      <c r="N467" s="6" t="n"/>
    </row>
    <row r="468" ht="15.75" customHeight="1" s="1411">
      <c r="A468" s="6" t="n"/>
      <c r="B468" s="6" t="n"/>
      <c r="C468" s="6" t="n"/>
      <c r="D468" s="6" t="n"/>
      <c r="E468" s="6" t="n"/>
      <c r="F468" s="6" t="n"/>
      <c r="G468" s="6" t="n"/>
      <c r="H468" s="6" t="n"/>
      <c r="I468" s="6" t="n"/>
      <c r="J468" s="6" t="n"/>
      <c r="K468" s="6" t="n"/>
      <c r="L468" s="6" t="n"/>
      <c r="M468" s="6" t="n"/>
      <c r="N468" s="6" t="n"/>
    </row>
    <row r="469" ht="15.75" customHeight="1" s="1411">
      <c r="A469" s="6" t="n"/>
      <c r="B469" s="6" t="n"/>
      <c r="C469" s="6" t="n"/>
      <c r="D469" s="6" t="n"/>
      <c r="E469" s="6" t="n"/>
      <c r="F469" s="6" t="n"/>
      <c r="G469" s="6" t="n"/>
      <c r="H469" s="6" t="n"/>
      <c r="I469" s="6" t="n"/>
      <c r="J469" s="6" t="n"/>
      <c r="K469" s="6" t="n"/>
      <c r="L469" s="6" t="n"/>
      <c r="M469" s="6" t="n"/>
      <c r="N469" s="6" t="n"/>
    </row>
    <row r="470" ht="15.75" customHeight="1" s="1411">
      <c r="A470" s="6" t="n"/>
      <c r="B470" s="6" t="n"/>
      <c r="C470" s="6" t="n"/>
      <c r="D470" s="6" t="n"/>
      <c r="E470" s="6" t="n"/>
      <c r="F470" s="6" t="n"/>
      <c r="G470" s="6" t="n"/>
      <c r="H470" s="6" t="n"/>
      <c r="I470" s="6" t="n"/>
      <c r="J470" s="6" t="n"/>
      <c r="K470" s="6" t="n"/>
      <c r="L470" s="6" t="n"/>
      <c r="M470" s="6" t="n"/>
      <c r="N470" s="6" t="n"/>
    </row>
    <row r="471" ht="15.75" customHeight="1" s="1411">
      <c r="A471" s="6" t="n"/>
      <c r="B471" s="6" t="n"/>
      <c r="C471" s="6" t="n"/>
      <c r="D471" s="6" t="n"/>
      <c r="E471" s="6" t="n"/>
      <c r="F471" s="6" t="n"/>
      <c r="G471" s="6" t="n"/>
      <c r="H471" s="6" t="n"/>
      <c r="I471" s="6" t="n"/>
      <c r="J471" s="6" t="n"/>
      <c r="K471" s="6" t="n"/>
      <c r="L471" s="6" t="n"/>
      <c r="M471" s="6" t="n"/>
      <c r="N471" s="6" t="n"/>
    </row>
    <row r="472" ht="15.75" customHeight="1" s="1411">
      <c r="A472" s="6" t="n"/>
      <c r="B472" s="6" t="n"/>
      <c r="C472" s="6" t="n"/>
      <c r="D472" s="6" t="n"/>
      <c r="E472" s="6" t="n"/>
      <c r="F472" s="6" t="n"/>
      <c r="G472" s="6" t="n"/>
      <c r="H472" s="6" t="n"/>
      <c r="I472" s="6" t="n"/>
      <c r="J472" s="6" t="n"/>
      <c r="K472" s="6" t="n"/>
      <c r="L472" s="6" t="n"/>
      <c r="M472" s="6" t="n"/>
      <c r="N472" s="6" t="n"/>
    </row>
    <row r="473" ht="15.75" customHeight="1" s="1411">
      <c r="A473" s="6" t="n"/>
      <c r="B473" s="6" t="n"/>
      <c r="C473" s="6" t="n"/>
      <c r="D473" s="6" t="n"/>
      <c r="E473" s="6" t="n"/>
      <c r="F473" s="6" t="n"/>
      <c r="G473" s="6" t="n"/>
      <c r="H473" s="6" t="n"/>
      <c r="I473" s="6" t="n"/>
      <c r="J473" s="6" t="n"/>
      <c r="K473" s="6" t="n"/>
      <c r="L473" s="6" t="n"/>
      <c r="M473" s="6" t="n"/>
      <c r="N473" s="6" t="n"/>
    </row>
    <row r="474" ht="15.75" customHeight="1" s="1411">
      <c r="A474" s="6" t="n"/>
      <c r="B474" s="6" t="n"/>
      <c r="C474" s="6" t="n"/>
      <c r="D474" s="6" t="n"/>
      <c r="E474" s="6" t="n"/>
      <c r="F474" s="6" t="n"/>
      <c r="G474" s="6" t="n"/>
      <c r="H474" s="6" t="n"/>
      <c r="I474" s="6" t="n"/>
      <c r="J474" s="6" t="n"/>
      <c r="K474" s="6" t="n"/>
      <c r="L474" s="6" t="n"/>
      <c r="M474" s="6" t="n"/>
      <c r="N474" s="6" t="n"/>
    </row>
    <row r="475" ht="15.75" customHeight="1" s="1411">
      <c r="A475" s="6" t="n"/>
      <c r="B475" s="6" t="n"/>
      <c r="C475" s="6" t="n"/>
      <c r="D475" s="6" t="n"/>
      <c r="E475" s="6" t="n"/>
      <c r="F475" s="6" t="n"/>
      <c r="G475" s="6" t="n"/>
      <c r="H475" s="6" t="n"/>
      <c r="I475" s="6" t="n"/>
      <c r="J475" s="6" t="n"/>
      <c r="K475" s="6" t="n"/>
      <c r="L475" s="6" t="n"/>
      <c r="M475" s="6" t="n"/>
      <c r="N475" s="6" t="n"/>
    </row>
    <row r="476" ht="15.75" customHeight="1" s="1411">
      <c r="A476" s="6" t="n"/>
      <c r="B476" s="6" t="n"/>
      <c r="C476" s="6" t="n"/>
      <c r="D476" s="6" t="n"/>
      <c r="E476" s="6" t="n"/>
      <c r="F476" s="6" t="n"/>
      <c r="G476" s="6" t="n"/>
      <c r="H476" s="6" t="n"/>
      <c r="I476" s="6" t="n"/>
      <c r="J476" s="6" t="n"/>
      <c r="K476" s="6" t="n"/>
      <c r="L476" s="6" t="n"/>
      <c r="M476" s="6" t="n"/>
      <c r="N476" s="6" t="n"/>
    </row>
    <row r="477" ht="15.75" customHeight="1" s="1411">
      <c r="A477" s="6" t="n"/>
      <c r="B477" s="6" t="n"/>
      <c r="C477" s="6" t="n"/>
      <c r="D477" s="6" t="n"/>
      <c r="E477" s="6" t="n"/>
      <c r="F477" s="6" t="n"/>
      <c r="G477" s="6" t="n"/>
      <c r="H477" s="6" t="n"/>
      <c r="I477" s="6" t="n"/>
      <c r="J477" s="6" t="n"/>
      <c r="K477" s="6" t="n"/>
      <c r="L477" s="6" t="n"/>
      <c r="M477" s="6" t="n"/>
      <c r="N477" s="6" t="n"/>
    </row>
    <row r="478" ht="15.75" customHeight="1" s="1411">
      <c r="A478" s="6" t="n"/>
      <c r="B478" s="6" t="n"/>
      <c r="C478" s="6" t="n"/>
      <c r="D478" s="6" t="n"/>
      <c r="E478" s="6" t="n"/>
      <c r="F478" s="6" t="n"/>
      <c r="G478" s="6" t="n"/>
      <c r="H478" s="6" t="n"/>
      <c r="I478" s="6" t="n"/>
      <c r="J478" s="6" t="n"/>
      <c r="K478" s="6" t="n"/>
      <c r="L478" s="6" t="n"/>
      <c r="M478" s="6" t="n"/>
      <c r="N478" s="6" t="n"/>
    </row>
    <row r="479" ht="15.75" customHeight="1" s="1411">
      <c r="A479" s="6" t="n"/>
      <c r="B479" s="6" t="n"/>
      <c r="C479" s="6" t="n"/>
      <c r="D479" s="6" t="n"/>
      <c r="E479" s="6" t="n"/>
      <c r="F479" s="6" t="n"/>
      <c r="G479" s="6" t="n"/>
      <c r="H479" s="6" t="n"/>
      <c r="I479" s="6" t="n"/>
      <c r="J479" s="6" t="n"/>
      <c r="K479" s="6" t="n"/>
      <c r="L479" s="6" t="n"/>
      <c r="M479" s="6" t="n"/>
      <c r="N479" s="6" t="n"/>
    </row>
    <row r="480" ht="15.75" customHeight="1" s="1411">
      <c r="A480" s="6" t="n"/>
      <c r="B480" s="6" t="n"/>
      <c r="C480" s="6" t="n"/>
      <c r="D480" s="6" t="n"/>
      <c r="E480" s="6" t="n"/>
      <c r="F480" s="6" t="n"/>
      <c r="G480" s="6" t="n"/>
      <c r="H480" s="6" t="n"/>
      <c r="I480" s="6" t="n"/>
      <c r="J480" s="6" t="n"/>
      <c r="K480" s="6" t="n"/>
      <c r="L480" s="6" t="n"/>
      <c r="M480" s="6" t="n"/>
      <c r="N480" s="6" t="n"/>
    </row>
    <row r="481" ht="15.75" customHeight="1" s="1411">
      <c r="A481" s="6" t="n"/>
      <c r="B481" s="6" t="n"/>
      <c r="C481" s="6" t="n"/>
      <c r="D481" s="6" t="n"/>
      <c r="E481" s="6" t="n"/>
      <c r="F481" s="6" t="n"/>
      <c r="G481" s="6" t="n"/>
      <c r="H481" s="6" t="n"/>
      <c r="I481" s="6" t="n"/>
      <c r="J481" s="6" t="n"/>
      <c r="K481" s="6" t="n"/>
      <c r="L481" s="6" t="n"/>
      <c r="M481" s="6" t="n"/>
      <c r="N481" s="6" t="n"/>
    </row>
    <row r="482" ht="15.75" customHeight="1" s="1411">
      <c r="A482" s="6" t="n"/>
      <c r="B482" s="6" t="n"/>
      <c r="C482" s="6" t="n"/>
      <c r="D482" s="6" t="n"/>
      <c r="E482" s="6" t="n"/>
      <c r="F482" s="6" t="n"/>
      <c r="G482" s="6" t="n"/>
      <c r="H482" s="6" t="n"/>
      <c r="I482" s="6" t="n"/>
      <c r="J482" s="6" t="n"/>
      <c r="K482" s="6" t="n"/>
      <c r="L482" s="6" t="n"/>
      <c r="M482" s="6" t="n"/>
      <c r="N482" s="6" t="n"/>
    </row>
    <row r="483" ht="15.75" customHeight="1" s="1411">
      <c r="A483" s="6" t="n"/>
      <c r="B483" s="6" t="n"/>
      <c r="C483" s="6" t="n"/>
      <c r="D483" s="6" t="n"/>
      <c r="E483" s="6" t="n"/>
      <c r="F483" s="6" t="n"/>
      <c r="G483" s="6" t="n"/>
      <c r="H483" s="6" t="n"/>
      <c r="I483" s="6" t="n"/>
      <c r="J483" s="6" t="n"/>
      <c r="K483" s="6" t="n"/>
      <c r="L483" s="6" t="n"/>
      <c r="M483" s="6" t="n"/>
      <c r="N483" s="6" t="n"/>
    </row>
    <row r="484" ht="15.75" customHeight="1" s="1411">
      <c r="A484" s="6" t="n"/>
      <c r="B484" s="6" t="n"/>
      <c r="C484" s="6" t="n"/>
      <c r="D484" s="6" t="n"/>
      <c r="E484" s="6" t="n"/>
      <c r="F484" s="6" t="n"/>
      <c r="G484" s="6" t="n"/>
      <c r="H484" s="6" t="n"/>
      <c r="I484" s="6" t="n"/>
      <c r="J484" s="6" t="n"/>
      <c r="K484" s="6" t="n"/>
      <c r="L484" s="6" t="n"/>
      <c r="M484" s="6" t="n"/>
      <c r="N484" s="6" t="n"/>
    </row>
    <row r="485" ht="15.75" customHeight="1" s="1411">
      <c r="A485" s="6" t="n"/>
      <c r="B485" s="6" t="n"/>
      <c r="C485" s="6" t="n"/>
      <c r="D485" s="6" t="n"/>
      <c r="E485" s="6" t="n"/>
      <c r="F485" s="6" t="n"/>
      <c r="G485" s="6" t="n"/>
      <c r="H485" s="6" t="n"/>
      <c r="I485" s="6" t="n"/>
      <c r="J485" s="6" t="n"/>
      <c r="K485" s="6" t="n"/>
      <c r="L485" s="6" t="n"/>
      <c r="M485" s="6" t="n"/>
      <c r="N485" s="6" t="n"/>
    </row>
    <row r="486" ht="15.75" customHeight="1" s="1411">
      <c r="A486" s="6" t="n"/>
      <c r="B486" s="6" t="n"/>
      <c r="C486" s="6" t="n"/>
      <c r="D486" s="6" t="n"/>
      <c r="E486" s="6" t="n"/>
      <c r="F486" s="6" t="n"/>
      <c r="G486" s="6" t="n"/>
      <c r="H486" s="6" t="n"/>
      <c r="I486" s="6" t="n"/>
      <c r="J486" s="6" t="n"/>
      <c r="K486" s="6" t="n"/>
      <c r="L486" s="6" t="n"/>
      <c r="M486" s="6" t="n"/>
      <c r="N486" s="6" t="n"/>
    </row>
    <row r="487" ht="15.75" customHeight="1" s="1411">
      <c r="A487" s="6" t="n"/>
      <c r="B487" s="6" t="n"/>
      <c r="C487" s="6" t="n"/>
      <c r="D487" s="6" t="n"/>
      <c r="E487" s="6" t="n"/>
      <c r="F487" s="6" t="n"/>
      <c r="G487" s="6" t="n"/>
      <c r="H487" s="6" t="n"/>
      <c r="I487" s="6" t="n"/>
      <c r="J487" s="6" t="n"/>
      <c r="K487" s="6" t="n"/>
      <c r="L487" s="6" t="n"/>
      <c r="M487" s="6" t="n"/>
      <c r="N487" s="6" t="n"/>
    </row>
    <row r="488" ht="15.75" customHeight="1" s="1411">
      <c r="A488" s="6" t="n"/>
      <c r="B488" s="6" t="n"/>
      <c r="C488" s="6" t="n"/>
      <c r="D488" s="6" t="n"/>
      <c r="E488" s="6" t="n"/>
      <c r="F488" s="6" t="n"/>
      <c r="G488" s="6" t="n"/>
      <c r="H488" s="6" t="n"/>
      <c r="I488" s="6" t="n"/>
      <c r="J488" s="6" t="n"/>
      <c r="K488" s="6" t="n"/>
      <c r="L488" s="6" t="n"/>
      <c r="M488" s="6" t="n"/>
      <c r="N488" s="6" t="n"/>
    </row>
    <row r="489" ht="15.75" customHeight="1" s="1411">
      <c r="A489" s="6" t="n"/>
      <c r="B489" s="6" t="n"/>
      <c r="C489" s="6" t="n"/>
      <c r="D489" s="6" t="n"/>
      <c r="E489" s="6" t="n"/>
      <c r="F489" s="6" t="n"/>
      <c r="G489" s="6" t="n"/>
      <c r="H489" s="6" t="n"/>
      <c r="I489" s="6" t="n"/>
      <c r="J489" s="6" t="n"/>
      <c r="K489" s="6" t="n"/>
      <c r="L489" s="6" t="n"/>
      <c r="M489" s="6" t="n"/>
      <c r="N489" s="6" t="n"/>
    </row>
    <row r="490" ht="15.75" customHeight="1" s="1411">
      <c r="A490" s="6" t="n"/>
      <c r="B490" s="6" t="n"/>
      <c r="C490" s="6" t="n"/>
      <c r="D490" s="6" t="n"/>
      <c r="E490" s="6" t="n"/>
      <c r="F490" s="6" t="n"/>
      <c r="G490" s="6" t="n"/>
      <c r="H490" s="6" t="n"/>
      <c r="I490" s="6" t="n"/>
      <c r="J490" s="6" t="n"/>
      <c r="K490" s="6" t="n"/>
      <c r="L490" s="6" t="n"/>
      <c r="M490" s="6" t="n"/>
      <c r="N490" s="6" t="n"/>
    </row>
    <row r="491" ht="15.75" customHeight="1" s="1411">
      <c r="A491" s="6" t="n"/>
      <c r="B491" s="6" t="n"/>
      <c r="C491" s="6" t="n"/>
      <c r="D491" s="6" t="n"/>
      <c r="E491" s="6" t="n"/>
      <c r="F491" s="6" t="n"/>
      <c r="G491" s="6" t="n"/>
      <c r="H491" s="6" t="n"/>
      <c r="I491" s="6" t="n"/>
      <c r="J491" s="6" t="n"/>
      <c r="K491" s="6" t="n"/>
      <c r="L491" s="6" t="n"/>
      <c r="M491" s="6" t="n"/>
      <c r="N491" s="6" t="n"/>
    </row>
    <row r="492" ht="15.75" customHeight="1" s="1411">
      <c r="A492" s="6" t="n"/>
      <c r="B492" s="6" t="n"/>
      <c r="C492" s="6" t="n"/>
      <c r="D492" s="6" t="n"/>
      <c r="E492" s="6" t="n"/>
      <c r="F492" s="6" t="n"/>
      <c r="G492" s="6" t="n"/>
      <c r="H492" s="6" t="n"/>
      <c r="I492" s="6" t="n"/>
      <c r="J492" s="6" t="n"/>
      <c r="K492" s="6" t="n"/>
      <c r="L492" s="6" t="n"/>
      <c r="M492" s="6" t="n"/>
      <c r="N492" s="6" t="n"/>
    </row>
    <row r="493" ht="15.75" customHeight="1" s="1411">
      <c r="A493" s="6" t="n"/>
      <c r="B493" s="6" t="n"/>
      <c r="C493" s="6" t="n"/>
      <c r="D493" s="6" t="n"/>
      <c r="E493" s="6" t="n"/>
      <c r="F493" s="6" t="n"/>
      <c r="G493" s="6" t="n"/>
      <c r="H493" s="6" t="n"/>
      <c r="I493" s="6" t="n"/>
      <c r="J493" s="6" t="n"/>
      <c r="K493" s="6" t="n"/>
      <c r="L493" s="6" t="n"/>
      <c r="M493" s="6" t="n"/>
      <c r="N493" s="6" t="n"/>
    </row>
    <row r="494" ht="15.75" customHeight="1" s="1411">
      <c r="A494" s="6" t="n"/>
      <c r="B494" s="6" t="n"/>
      <c r="C494" s="6" t="n"/>
      <c r="D494" s="6" t="n"/>
      <c r="E494" s="6" t="n"/>
      <c r="F494" s="6" t="n"/>
      <c r="G494" s="6" t="n"/>
      <c r="H494" s="6" t="n"/>
      <c r="I494" s="6" t="n"/>
      <c r="J494" s="6" t="n"/>
      <c r="K494" s="6" t="n"/>
      <c r="L494" s="6" t="n"/>
      <c r="M494" s="6" t="n"/>
      <c r="N494" s="6" t="n"/>
    </row>
    <row r="495" ht="15.75" customHeight="1" s="1411">
      <c r="A495" s="6" t="n"/>
      <c r="B495" s="6" t="n"/>
      <c r="C495" s="6" t="n"/>
      <c r="D495" s="6" t="n"/>
      <c r="E495" s="6" t="n"/>
      <c r="F495" s="6" t="n"/>
      <c r="G495" s="6" t="n"/>
      <c r="H495" s="6" t="n"/>
      <c r="I495" s="6" t="n"/>
      <c r="J495" s="6" t="n"/>
      <c r="K495" s="6" t="n"/>
      <c r="L495" s="6" t="n"/>
      <c r="M495" s="6" t="n"/>
      <c r="N495" s="6" t="n"/>
    </row>
    <row r="496" ht="15.75" customHeight="1" s="1411">
      <c r="A496" s="6" t="n"/>
      <c r="B496" s="6" t="n"/>
      <c r="C496" s="6" t="n"/>
      <c r="D496" s="6" t="n"/>
      <c r="E496" s="6" t="n"/>
      <c r="F496" s="6" t="n"/>
      <c r="G496" s="6" t="n"/>
      <c r="H496" s="6" t="n"/>
      <c r="I496" s="6" t="n"/>
      <c r="J496" s="6" t="n"/>
      <c r="K496" s="6" t="n"/>
      <c r="L496" s="6" t="n"/>
      <c r="M496" s="6" t="n"/>
      <c r="N496" s="6" t="n"/>
    </row>
    <row r="497" ht="15.75" customHeight="1" s="1411">
      <c r="A497" s="6" t="n"/>
      <c r="B497" s="6" t="n"/>
      <c r="C497" s="6" t="n"/>
      <c r="D497" s="6" t="n"/>
      <c r="E497" s="6" t="n"/>
      <c r="F497" s="6" t="n"/>
      <c r="G497" s="6" t="n"/>
      <c r="H497" s="6" t="n"/>
      <c r="I497" s="6" t="n"/>
      <c r="J497" s="6" t="n"/>
      <c r="K497" s="6" t="n"/>
      <c r="L497" s="6" t="n"/>
      <c r="M497" s="6" t="n"/>
      <c r="N497" s="6" t="n"/>
    </row>
    <row r="498" ht="15.75" customHeight="1" s="1411">
      <c r="A498" s="6" t="n"/>
      <c r="B498" s="6" t="n"/>
      <c r="C498" s="6" t="n"/>
      <c r="D498" s="6" t="n"/>
      <c r="E498" s="6" t="n"/>
      <c r="F498" s="6" t="n"/>
      <c r="G498" s="6" t="n"/>
      <c r="H498" s="6" t="n"/>
      <c r="I498" s="6" t="n"/>
      <c r="J498" s="6" t="n"/>
      <c r="K498" s="6" t="n"/>
      <c r="L498" s="6" t="n"/>
      <c r="M498" s="6" t="n"/>
      <c r="N498" s="6" t="n"/>
    </row>
    <row r="499" ht="15.75" customHeight="1" s="1411">
      <c r="A499" s="6" t="n"/>
      <c r="B499" s="6" t="n"/>
      <c r="C499" s="6" t="n"/>
      <c r="D499" s="6" t="n"/>
      <c r="E499" s="6" t="n"/>
      <c r="F499" s="6" t="n"/>
      <c r="G499" s="6" t="n"/>
      <c r="H499" s="6" t="n"/>
      <c r="I499" s="6" t="n"/>
      <c r="J499" s="6" t="n"/>
      <c r="K499" s="6" t="n"/>
      <c r="L499" s="6" t="n"/>
      <c r="M499" s="6" t="n"/>
      <c r="N499" s="6" t="n"/>
    </row>
    <row r="500" ht="15.75" customHeight="1" s="1411">
      <c r="A500" s="6" t="n"/>
      <c r="B500" s="6" t="n"/>
      <c r="C500" s="6" t="n"/>
      <c r="D500" s="6" t="n"/>
      <c r="E500" s="6" t="n"/>
      <c r="F500" s="6" t="n"/>
      <c r="G500" s="6" t="n"/>
      <c r="H500" s="6" t="n"/>
      <c r="I500" s="6" t="n"/>
      <c r="J500" s="6" t="n"/>
      <c r="K500" s="6" t="n"/>
      <c r="L500" s="6" t="n"/>
      <c r="M500" s="6" t="n"/>
      <c r="N500" s="6" t="n"/>
    </row>
    <row r="501" ht="15.75" customHeight="1" s="1411">
      <c r="A501" s="6" t="n"/>
      <c r="B501" s="6" t="n"/>
      <c r="C501" s="6" t="n"/>
      <c r="D501" s="6" t="n"/>
      <c r="E501" s="6" t="n"/>
      <c r="F501" s="6" t="n"/>
      <c r="G501" s="6" t="n"/>
      <c r="H501" s="6" t="n"/>
      <c r="I501" s="6" t="n"/>
      <c r="J501" s="6" t="n"/>
      <c r="K501" s="6" t="n"/>
      <c r="L501" s="6" t="n"/>
      <c r="M501" s="6" t="n"/>
      <c r="N501" s="6" t="n"/>
    </row>
    <row r="502" ht="15.75" customHeight="1" s="1411">
      <c r="A502" s="6" t="n"/>
      <c r="B502" s="6" t="n"/>
      <c r="C502" s="6" t="n"/>
      <c r="D502" s="6" t="n"/>
      <c r="E502" s="6" t="n"/>
      <c r="F502" s="6" t="n"/>
      <c r="G502" s="6" t="n"/>
      <c r="H502" s="6" t="n"/>
      <c r="I502" s="6" t="n"/>
      <c r="J502" s="6" t="n"/>
      <c r="K502" s="6" t="n"/>
      <c r="L502" s="6" t="n"/>
      <c r="M502" s="6" t="n"/>
      <c r="N502" s="6" t="n"/>
    </row>
    <row r="503" ht="15.75" customHeight="1" s="1411">
      <c r="A503" s="6" t="n"/>
      <c r="B503" s="6" t="n"/>
      <c r="C503" s="6" t="n"/>
      <c r="D503" s="6" t="n"/>
      <c r="E503" s="6" t="n"/>
      <c r="F503" s="6" t="n"/>
      <c r="G503" s="6" t="n"/>
      <c r="H503" s="6" t="n"/>
      <c r="I503" s="6" t="n"/>
      <c r="J503" s="6" t="n"/>
      <c r="K503" s="6" t="n"/>
      <c r="L503" s="6" t="n"/>
      <c r="M503" s="6" t="n"/>
      <c r="N503" s="6" t="n"/>
    </row>
    <row r="504" ht="15.75" customHeight="1" s="1411">
      <c r="A504" s="6" t="n"/>
      <c r="B504" s="6" t="n"/>
      <c r="C504" s="6" t="n"/>
      <c r="D504" s="6" t="n"/>
      <c r="E504" s="6" t="n"/>
      <c r="F504" s="6" t="n"/>
      <c r="G504" s="6" t="n"/>
      <c r="H504" s="6" t="n"/>
      <c r="I504" s="6" t="n"/>
      <c r="J504" s="6" t="n"/>
      <c r="K504" s="6" t="n"/>
      <c r="L504" s="6" t="n"/>
      <c r="M504" s="6" t="n"/>
      <c r="N504" s="6" t="n"/>
    </row>
    <row r="505" ht="15.75" customHeight="1" s="1411">
      <c r="A505" s="6" t="n"/>
      <c r="B505" s="6" t="n"/>
      <c r="C505" s="6" t="n"/>
      <c r="D505" s="6" t="n"/>
      <c r="E505" s="6" t="n"/>
      <c r="F505" s="6" t="n"/>
      <c r="G505" s="6" t="n"/>
      <c r="H505" s="6" t="n"/>
      <c r="I505" s="6" t="n"/>
      <c r="J505" s="6" t="n"/>
      <c r="K505" s="6" t="n"/>
      <c r="L505" s="6" t="n"/>
      <c r="M505" s="6" t="n"/>
      <c r="N505" s="6" t="n"/>
    </row>
    <row r="506" ht="15.75" customHeight="1" s="1411">
      <c r="A506" s="6" t="n"/>
      <c r="B506" s="6" t="n"/>
      <c r="C506" s="6" t="n"/>
      <c r="D506" s="6" t="n"/>
      <c r="E506" s="6" t="n"/>
      <c r="F506" s="6" t="n"/>
      <c r="G506" s="6" t="n"/>
      <c r="H506" s="6" t="n"/>
      <c r="I506" s="6" t="n"/>
      <c r="J506" s="6" t="n"/>
      <c r="K506" s="6" t="n"/>
      <c r="L506" s="6" t="n"/>
      <c r="M506" s="6" t="n"/>
      <c r="N506" s="6" t="n"/>
    </row>
    <row r="507" ht="15.75" customHeight="1" s="1411">
      <c r="A507" s="6" t="n"/>
      <c r="B507" s="6" t="n"/>
      <c r="C507" s="6" t="n"/>
      <c r="D507" s="6" t="n"/>
      <c r="E507" s="6" t="n"/>
      <c r="F507" s="6" t="n"/>
      <c r="G507" s="6" t="n"/>
      <c r="H507" s="6" t="n"/>
      <c r="I507" s="6" t="n"/>
      <c r="J507" s="6" t="n"/>
      <c r="K507" s="6" t="n"/>
      <c r="L507" s="6" t="n"/>
      <c r="M507" s="6" t="n"/>
      <c r="N507" s="6" t="n"/>
    </row>
    <row r="508" ht="15.75" customHeight="1" s="1411">
      <c r="A508" s="6" t="n"/>
      <c r="B508" s="6" t="n"/>
      <c r="C508" s="6" t="n"/>
      <c r="D508" s="6" t="n"/>
      <c r="E508" s="6" t="n"/>
      <c r="F508" s="6" t="n"/>
      <c r="G508" s="6" t="n"/>
      <c r="H508" s="6" t="n"/>
      <c r="I508" s="6" t="n"/>
      <c r="J508" s="6" t="n"/>
      <c r="K508" s="6" t="n"/>
      <c r="L508" s="6" t="n"/>
      <c r="M508" s="6" t="n"/>
      <c r="N508" s="6" t="n"/>
    </row>
    <row r="509" ht="15.75" customHeight="1" s="1411">
      <c r="A509" s="6" t="n"/>
      <c r="B509" s="6" t="n"/>
      <c r="C509" s="6" t="n"/>
      <c r="D509" s="6" t="n"/>
      <c r="E509" s="6" t="n"/>
      <c r="F509" s="6" t="n"/>
      <c r="G509" s="6" t="n"/>
      <c r="H509" s="6" t="n"/>
      <c r="I509" s="6" t="n"/>
      <c r="J509" s="6" t="n"/>
      <c r="K509" s="6" t="n"/>
      <c r="L509" s="6" t="n"/>
      <c r="M509" s="6" t="n"/>
      <c r="N509" s="6" t="n"/>
    </row>
    <row r="510" ht="15.75" customHeight="1" s="1411">
      <c r="A510" s="6" t="n"/>
      <c r="B510" s="6" t="n"/>
      <c r="C510" s="6" t="n"/>
      <c r="D510" s="6" t="n"/>
      <c r="E510" s="6" t="n"/>
      <c r="F510" s="6" t="n"/>
      <c r="G510" s="6" t="n"/>
      <c r="H510" s="6" t="n"/>
      <c r="I510" s="6" t="n"/>
      <c r="J510" s="6" t="n"/>
      <c r="K510" s="6" t="n"/>
      <c r="L510" s="6" t="n"/>
      <c r="M510" s="6" t="n"/>
      <c r="N510" s="6" t="n"/>
    </row>
    <row r="511" ht="15.75" customHeight="1" s="1411">
      <c r="A511" s="6" t="n"/>
      <c r="B511" s="6" t="n"/>
      <c r="C511" s="6" t="n"/>
      <c r="D511" s="6" t="n"/>
      <c r="E511" s="6" t="n"/>
      <c r="F511" s="6" t="n"/>
      <c r="G511" s="6" t="n"/>
      <c r="H511" s="6" t="n"/>
      <c r="I511" s="6" t="n"/>
      <c r="J511" s="6" t="n"/>
      <c r="K511" s="6" t="n"/>
      <c r="L511" s="6" t="n"/>
      <c r="M511" s="6" t="n"/>
      <c r="N511" s="6" t="n"/>
    </row>
    <row r="512" ht="15.75" customHeight="1" s="1411">
      <c r="A512" s="6" t="n"/>
      <c r="B512" s="6" t="n"/>
      <c r="C512" s="6" t="n"/>
      <c r="D512" s="6" t="n"/>
      <c r="E512" s="6" t="n"/>
      <c r="F512" s="6" t="n"/>
      <c r="G512" s="6" t="n"/>
      <c r="H512" s="6" t="n"/>
      <c r="I512" s="6" t="n"/>
      <c r="J512" s="6" t="n"/>
      <c r="K512" s="6" t="n"/>
      <c r="L512" s="6" t="n"/>
      <c r="M512" s="6" t="n"/>
      <c r="N512" s="6" t="n"/>
    </row>
    <row r="513" ht="15.75" customHeight="1" s="1411">
      <c r="A513" s="6" t="n"/>
      <c r="B513" s="6" t="n"/>
      <c r="C513" s="6" t="n"/>
      <c r="D513" s="6" t="n"/>
      <c r="E513" s="6" t="n"/>
      <c r="F513" s="6" t="n"/>
      <c r="G513" s="6" t="n"/>
      <c r="H513" s="6" t="n"/>
      <c r="I513" s="6" t="n"/>
      <c r="J513" s="6" t="n"/>
      <c r="K513" s="6" t="n"/>
      <c r="L513" s="6" t="n"/>
      <c r="M513" s="6" t="n"/>
      <c r="N513" s="6" t="n"/>
    </row>
    <row r="514" ht="15.75" customHeight="1" s="1411">
      <c r="A514" s="6" t="n"/>
      <c r="B514" s="6" t="n"/>
      <c r="C514" s="6" t="n"/>
      <c r="D514" s="6" t="n"/>
      <c r="E514" s="6" t="n"/>
      <c r="F514" s="6" t="n"/>
      <c r="G514" s="6" t="n"/>
      <c r="H514" s="6" t="n"/>
      <c r="I514" s="6" t="n"/>
      <c r="J514" s="6" t="n"/>
      <c r="K514" s="6" t="n"/>
      <c r="L514" s="6" t="n"/>
      <c r="M514" s="6" t="n"/>
      <c r="N514" s="6" t="n"/>
    </row>
    <row r="515" ht="15.75" customHeight="1" s="1411">
      <c r="A515" s="6" t="n"/>
      <c r="B515" s="6" t="n"/>
      <c r="C515" s="6" t="n"/>
      <c r="D515" s="6" t="n"/>
      <c r="E515" s="6" t="n"/>
      <c r="F515" s="6" t="n"/>
      <c r="G515" s="6" t="n"/>
      <c r="H515" s="6" t="n"/>
      <c r="I515" s="6" t="n"/>
      <c r="J515" s="6" t="n"/>
      <c r="K515" s="6" t="n"/>
      <c r="L515" s="6" t="n"/>
      <c r="M515" s="6" t="n"/>
      <c r="N515" s="6" t="n"/>
    </row>
    <row r="516" ht="15.75" customHeight="1" s="1411">
      <c r="A516" s="6" t="n"/>
      <c r="B516" s="6" t="n"/>
      <c r="C516" s="6" t="n"/>
      <c r="D516" s="6" t="n"/>
      <c r="E516" s="6" t="n"/>
      <c r="F516" s="6" t="n"/>
      <c r="G516" s="6" t="n"/>
      <c r="H516" s="6" t="n"/>
      <c r="I516" s="6" t="n"/>
      <c r="J516" s="6" t="n"/>
      <c r="K516" s="6" t="n"/>
      <c r="L516" s="6" t="n"/>
      <c r="M516" s="6" t="n"/>
      <c r="N516" s="6" t="n"/>
    </row>
    <row r="517" ht="15.75" customHeight="1" s="1411">
      <c r="A517" s="6" t="n"/>
      <c r="B517" s="6" t="n"/>
      <c r="C517" s="6" t="n"/>
      <c r="D517" s="6" t="n"/>
      <c r="E517" s="6" t="n"/>
      <c r="F517" s="6" t="n"/>
      <c r="G517" s="6" t="n"/>
      <c r="H517" s="6" t="n"/>
      <c r="I517" s="6" t="n"/>
      <c r="J517" s="6" t="n"/>
      <c r="K517" s="6" t="n"/>
      <c r="L517" s="6" t="n"/>
      <c r="M517" s="6" t="n"/>
      <c r="N517" s="6" t="n"/>
    </row>
    <row r="518" ht="15.75" customHeight="1" s="1411">
      <c r="A518" s="6" t="n"/>
      <c r="B518" s="6" t="n"/>
      <c r="C518" s="6" t="n"/>
      <c r="D518" s="6" t="n"/>
      <c r="E518" s="6" t="n"/>
      <c r="F518" s="6" t="n"/>
      <c r="G518" s="6" t="n"/>
      <c r="H518" s="6" t="n"/>
      <c r="I518" s="6" t="n"/>
      <c r="J518" s="6" t="n"/>
      <c r="K518" s="6" t="n"/>
      <c r="L518" s="6" t="n"/>
      <c r="M518" s="6" t="n"/>
      <c r="N518" s="6" t="n"/>
    </row>
    <row r="519" ht="15.75" customHeight="1" s="1411">
      <c r="A519" s="6" t="n"/>
      <c r="B519" s="6" t="n"/>
      <c r="C519" s="6" t="n"/>
      <c r="D519" s="6" t="n"/>
      <c r="E519" s="6" t="n"/>
      <c r="F519" s="6" t="n"/>
      <c r="G519" s="6" t="n"/>
      <c r="H519" s="6" t="n"/>
      <c r="I519" s="6" t="n"/>
      <c r="J519" s="6" t="n"/>
      <c r="K519" s="6" t="n"/>
      <c r="L519" s="6" t="n"/>
      <c r="M519" s="6" t="n"/>
      <c r="N519" s="6" t="n"/>
    </row>
    <row r="520" ht="15.75" customHeight="1" s="1411">
      <c r="A520" s="6" t="n"/>
      <c r="B520" s="6" t="n"/>
      <c r="C520" s="6" t="n"/>
      <c r="D520" s="6" t="n"/>
      <c r="E520" s="6" t="n"/>
      <c r="F520" s="6" t="n"/>
      <c r="G520" s="6" t="n"/>
      <c r="H520" s="6" t="n"/>
      <c r="I520" s="6" t="n"/>
      <c r="J520" s="6" t="n"/>
      <c r="K520" s="6" t="n"/>
      <c r="L520" s="6" t="n"/>
      <c r="M520" s="6" t="n"/>
      <c r="N520" s="6" t="n"/>
    </row>
    <row r="521" ht="15.75" customHeight="1" s="1411">
      <c r="A521" s="6" t="n"/>
      <c r="B521" s="6" t="n"/>
      <c r="C521" s="6" t="n"/>
      <c r="D521" s="6" t="n"/>
      <c r="E521" s="6" t="n"/>
      <c r="F521" s="6" t="n"/>
      <c r="G521" s="6" t="n"/>
      <c r="H521" s="6" t="n"/>
      <c r="I521" s="6" t="n"/>
      <c r="J521" s="6" t="n"/>
      <c r="K521" s="6" t="n"/>
      <c r="L521" s="6" t="n"/>
      <c r="M521" s="6" t="n"/>
      <c r="N521" s="6" t="n"/>
    </row>
    <row r="522" ht="15.75" customHeight="1" s="1411">
      <c r="A522" s="6" t="n"/>
      <c r="B522" s="6" t="n"/>
      <c r="C522" s="6" t="n"/>
      <c r="D522" s="6" t="n"/>
      <c r="E522" s="6" t="n"/>
      <c r="F522" s="6" t="n"/>
      <c r="G522" s="6" t="n"/>
      <c r="H522" s="6" t="n"/>
      <c r="I522" s="6" t="n"/>
      <c r="J522" s="6" t="n"/>
      <c r="K522" s="6" t="n"/>
      <c r="L522" s="6" t="n"/>
      <c r="M522" s="6" t="n"/>
      <c r="N522" s="6" t="n"/>
    </row>
    <row r="523" ht="15.75" customHeight="1" s="1411">
      <c r="A523" s="6" t="n"/>
      <c r="B523" s="6" t="n"/>
      <c r="C523" s="6" t="n"/>
      <c r="D523" s="6" t="n"/>
      <c r="E523" s="6" t="n"/>
      <c r="F523" s="6" t="n"/>
      <c r="G523" s="6" t="n"/>
      <c r="H523" s="6" t="n"/>
      <c r="I523" s="6" t="n"/>
      <c r="J523" s="6" t="n"/>
      <c r="K523" s="6" t="n"/>
      <c r="L523" s="6" t="n"/>
      <c r="M523" s="6" t="n"/>
      <c r="N523" s="6" t="n"/>
    </row>
    <row r="524" ht="15.75" customHeight="1" s="1411">
      <c r="A524" s="6" t="n"/>
      <c r="B524" s="6" t="n"/>
      <c r="C524" s="6" t="n"/>
      <c r="D524" s="6" t="n"/>
      <c r="E524" s="6" t="n"/>
      <c r="F524" s="6" t="n"/>
      <c r="G524" s="6" t="n"/>
      <c r="H524" s="6" t="n"/>
      <c r="I524" s="6" t="n"/>
      <c r="J524" s="6" t="n"/>
      <c r="K524" s="6" t="n"/>
      <c r="L524" s="6" t="n"/>
      <c r="M524" s="6" t="n"/>
      <c r="N524" s="6" t="n"/>
    </row>
    <row r="525" ht="15.75" customHeight="1" s="1411">
      <c r="A525" s="6" t="n"/>
      <c r="B525" s="6" t="n"/>
      <c r="C525" s="6" t="n"/>
      <c r="D525" s="6" t="n"/>
      <c r="E525" s="6" t="n"/>
      <c r="F525" s="6" t="n"/>
      <c r="G525" s="6" t="n"/>
      <c r="H525" s="6" t="n"/>
      <c r="I525" s="6" t="n"/>
      <c r="J525" s="6" t="n"/>
      <c r="K525" s="6" t="n"/>
      <c r="L525" s="6" t="n"/>
      <c r="M525" s="6" t="n"/>
      <c r="N525" s="6" t="n"/>
    </row>
    <row r="526" ht="15.75" customHeight="1" s="1411">
      <c r="A526" s="6" t="n"/>
      <c r="B526" s="6" t="n"/>
      <c r="C526" s="6" t="n"/>
      <c r="D526" s="6" t="n"/>
      <c r="E526" s="6" t="n"/>
      <c r="F526" s="6" t="n"/>
      <c r="G526" s="6" t="n"/>
      <c r="H526" s="6" t="n"/>
      <c r="I526" s="6" t="n"/>
      <c r="J526" s="6" t="n"/>
      <c r="K526" s="6" t="n"/>
      <c r="L526" s="6" t="n"/>
      <c r="M526" s="6" t="n"/>
      <c r="N526" s="6" t="n"/>
    </row>
    <row r="527" ht="15.75" customHeight="1" s="1411">
      <c r="A527" s="6" t="n"/>
      <c r="B527" s="6" t="n"/>
      <c r="C527" s="6" t="n"/>
      <c r="D527" s="6" t="n"/>
      <c r="E527" s="6" t="n"/>
      <c r="F527" s="6" t="n"/>
      <c r="G527" s="6" t="n"/>
      <c r="H527" s="6" t="n"/>
      <c r="I527" s="6" t="n"/>
      <c r="J527" s="6" t="n"/>
      <c r="K527" s="6" t="n"/>
      <c r="L527" s="6" t="n"/>
      <c r="M527" s="6" t="n"/>
      <c r="N527" s="6" t="n"/>
    </row>
    <row r="528" ht="15.75" customHeight="1" s="1411">
      <c r="A528" s="6" t="n"/>
      <c r="B528" s="6" t="n"/>
      <c r="C528" s="6" t="n"/>
      <c r="D528" s="6" t="n"/>
      <c r="E528" s="6" t="n"/>
      <c r="F528" s="6" t="n"/>
      <c r="G528" s="6" t="n"/>
      <c r="H528" s="6" t="n"/>
      <c r="I528" s="6" t="n"/>
      <c r="J528" s="6" t="n"/>
      <c r="K528" s="6" t="n"/>
      <c r="L528" s="6" t="n"/>
      <c r="M528" s="6" t="n"/>
      <c r="N528" s="6" t="n"/>
    </row>
    <row r="529" ht="15.75" customHeight="1" s="1411">
      <c r="A529" s="6" t="n"/>
      <c r="B529" s="6" t="n"/>
      <c r="C529" s="6" t="n"/>
      <c r="D529" s="6" t="n"/>
      <c r="E529" s="6" t="n"/>
      <c r="F529" s="6" t="n"/>
      <c r="G529" s="6" t="n"/>
      <c r="H529" s="6" t="n"/>
      <c r="I529" s="6" t="n"/>
      <c r="J529" s="6" t="n"/>
      <c r="K529" s="6" t="n"/>
      <c r="L529" s="6" t="n"/>
      <c r="M529" s="6" t="n"/>
      <c r="N529" s="6" t="n"/>
    </row>
    <row r="530" ht="15.75" customHeight="1" s="1411">
      <c r="A530" s="6" t="n"/>
      <c r="B530" s="6" t="n"/>
      <c r="C530" s="6" t="n"/>
      <c r="D530" s="6" t="n"/>
      <c r="E530" s="6" t="n"/>
      <c r="F530" s="6" t="n"/>
      <c r="G530" s="6" t="n"/>
      <c r="H530" s="6" t="n"/>
      <c r="I530" s="6" t="n"/>
      <c r="J530" s="6" t="n"/>
      <c r="K530" s="6" t="n"/>
      <c r="L530" s="6" t="n"/>
      <c r="M530" s="6" t="n"/>
      <c r="N530" s="6" t="n"/>
    </row>
    <row r="531" ht="15.75" customHeight="1" s="1411">
      <c r="A531" s="6" t="n"/>
      <c r="B531" s="6" t="n"/>
      <c r="C531" s="6" t="n"/>
      <c r="D531" s="6" t="n"/>
      <c r="E531" s="6" t="n"/>
      <c r="F531" s="6" t="n"/>
      <c r="G531" s="6" t="n"/>
      <c r="H531" s="6" t="n"/>
      <c r="I531" s="6" t="n"/>
      <c r="J531" s="6" t="n"/>
      <c r="K531" s="6" t="n"/>
      <c r="L531" s="6" t="n"/>
      <c r="M531" s="6" t="n"/>
      <c r="N531" s="6" t="n"/>
    </row>
    <row r="532" ht="15.75" customHeight="1" s="1411">
      <c r="A532" s="6" t="n"/>
      <c r="B532" s="6" t="n"/>
      <c r="C532" s="6" t="n"/>
      <c r="D532" s="6" t="n"/>
      <c r="E532" s="6" t="n"/>
      <c r="F532" s="6" t="n"/>
      <c r="G532" s="6" t="n"/>
      <c r="H532" s="6" t="n"/>
      <c r="I532" s="6" t="n"/>
      <c r="J532" s="6" t="n"/>
      <c r="K532" s="6" t="n"/>
      <c r="L532" s="6" t="n"/>
      <c r="M532" s="6" t="n"/>
      <c r="N532" s="6" t="n"/>
    </row>
    <row r="533" ht="15.75" customHeight="1" s="1411">
      <c r="A533" s="6" t="n"/>
      <c r="B533" s="6" t="n"/>
      <c r="C533" s="6" t="n"/>
      <c r="D533" s="6" t="n"/>
      <c r="E533" s="6" t="n"/>
      <c r="F533" s="6" t="n"/>
      <c r="G533" s="6" t="n"/>
      <c r="H533" s="6" t="n"/>
      <c r="I533" s="6" t="n"/>
      <c r="J533" s="6" t="n"/>
      <c r="K533" s="6" t="n"/>
      <c r="L533" s="6" t="n"/>
      <c r="M533" s="6" t="n"/>
      <c r="N533" s="6" t="n"/>
    </row>
    <row r="534" ht="15.75" customHeight="1" s="1411">
      <c r="A534" s="6" t="n"/>
      <c r="B534" s="6" t="n"/>
      <c r="C534" s="6" t="n"/>
      <c r="D534" s="6" t="n"/>
      <c r="E534" s="6" t="n"/>
      <c r="F534" s="6" t="n"/>
      <c r="G534" s="6" t="n"/>
      <c r="H534" s="6" t="n"/>
      <c r="I534" s="6" t="n"/>
      <c r="J534" s="6" t="n"/>
      <c r="K534" s="6" t="n"/>
      <c r="L534" s="6" t="n"/>
      <c r="M534" s="6" t="n"/>
      <c r="N534" s="6" t="n"/>
    </row>
    <row r="535" ht="15.75" customHeight="1" s="1411">
      <c r="A535" s="6" t="n"/>
      <c r="B535" s="6" t="n"/>
      <c r="C535" s="6" t="n"/>
      <c r="D535" s="6" t="n"/>
      <c r="E535" s="6" t="n"/>
      <c r="F535" s="6" t="n"/>
      <c r="G535" s="6" t="n"/>
      <c r="H535" s="6" t="n"/>
      <c r="I535" s="6" t="n"/>
      <c r="J535" s="6" t="n"/>
      <c r="K535" s="6" t="n"/>
      <c r="L535" s="6" t="n"/>
      <c r="M535" s="6" t="n"/>
      <c r="N535" s="6" t="n"/>
    </row>
    <row r="536" ht="15.75" customHeight="1" s="1411">
      <c r="A536" s="6" t="n"/>
      <c r="B536" s="6" t="n"/>
      <c r="C536" s="6" t="n"/>
      <c r="D536" s="6" t="n"/>
      <c r="E536" s="6" t="n"/>
      <c r="F536" s="6" t="n"/>
      <c r="G536" s="6" t="n"/>
      <c r="H536" s="6" t="n"/>
      <c r="I536" s="6" t="n"/>
      <c r="J536" s="6" t="n"/>
      <c r="K536" s="6" t="n"/>
      <c r="L536" s="6" t="n"/>
      <c r="M536" s="6" t="n"/>
      <c r="N536" s="6" t="n"/>
    </row>
    <row r="537" ht="15.75" customHeight="1" s="1411">
      <c r="A537" s="6" t="n"/>
      <c r="B537" s="6" t="n"/>
      <c r="C537" s="6" t="n"/>
      <c r="D537" s="6" t="n"/>
      <c r="E537" s="6" t="n"/>
      <c r="F537" s="6" t="n"/>
      <c r="G537" s="6" t="n"/>
      <c r="H537" s="6" t="n"/>
      <c r="I537" s="6" t="n"/>
      <c r="J537" s="6" t="n"/>
      <c r="K537" s="6" t="n"/>
      <c r="L537" s="6" t="n"/>
      <c r="M537" s="6" t="n"/>
      <c r="N537" s="6" t="n"/>
    </row>
    <row r="538" ht="15.75" customHeight="1" s="1411">
      <c r="A538" s="6" t="n"/>
      <c r="B538" s="6" t="n"/>
      <c r="C538" s="6" t="n"/>
      <c r="D538" s="6" t="n"/>
      <c r="E538" s="6" t="n"/>
      <c r="F538" s="6" t="n"/>
      <c r="G538" s="6" t="n"/>
      <c r="H538" s="6" t="n"/>
      <c r="I538" s="6" t="n"/>
      <c r="J538" s="6" t="n"/>
      <c r="K538" s="6" t="n"/>
      <c r="L538" s="6" t="n"/>
      <c r="M538" s="6" t="n"/>
      <c r="N538" s="6" t="n"/>
    </row>
    <row r="539" ht="15.75" customHeight="1" s="1411">
      <c r="A539" s="6" t="n"/>
      <c r="B539" s="6" t="n"/>
      <c r="C539" s="6" t="n"/>
      <c r="D539" s="6" t="n"/>
      <c r="E539" s="6" t="n"/>
      <c r="F539" s="6" t="n"/>
      <c r="G539" s="6" t="n"/>
      <c r="H539" s="6" t="n"/>
      <c r="I539" s="6" t="n"/>
      <c r="J539" s="6" t="n"/>
      <c r="K539" s="6" t="n"/>
      <c r="L539" s="6" t="n"/>
      <c r="M539" s="6" t="n"/>
      <c r="N539" s="6" t="n"/>
    </row>
    <row r="540" ht="15.75" customHeight="1" s="1411">
      <c r="A540" s="6" t="n"/>
      <c r="B540" s="6" t="n"/>
      <c r="C540" s="6" t="n"/>
      <c r="D540" s="6" t="n"/>
      <c r="E540" s="6" t="n"/>
      <c r="F540" s="6" t="n"/>
      <c r="G540" s="6" t="n"/>
      <c r="H540" s="6" t="n"/>
      <c r="I540" s="6" t="n"/>
      <c r="J540" s="6" t="n"/>
      <c r="K540" s="6" t="n"/>
      <c r="L540" s="6" t="n"/>
      <c r="M540" s="6" t="n"/>
      <c r="N540" s="6" t="n"/>
    </row>
    <row r="541" ht="15.75" customHeight="1" s="1411">
      <c r="A541" s="6" t="n"/>
      <c r="B541" s="6" t="n"/>
      <c r="C541" s="6" t="n"/>
      <c r="D541" s="6" t="n"/>
      <c r="E541" s="6" t="n"/>
      <c r="F541" s="6" t="n"/>
      <c r="G541" s="6" t="n"/>
      <c r="H541" s="6" t="n"/>
      <c r="I541" s="6" t="n"/>
      <c r="J541" s="6" t="n"/>
      <c r="K541" s="6" t="n"/>
      <c r="L541" s="6" t="n"/>
      <c r="M541" s="6" t="n"/>
      <c r="N541" s="6" t="n"/>
    </row>
    <row r="542" ht="15.75" customHeight="1" s="1411">
      <c r="A542" s="6" t="n"/>
      <c r="B542" s="6" t="n"/>
      <c r="C542" s="6" t="n"/>
      <c r="D542" s="6" t="n"/>
      <c r="E542" s="6" t="n"/>
      <c r="F542" s="6" t="n"/>
      <c r="G542" s="6" t="n"/>
      <c r="H542" s="6" t="n"/>
      <c r="I542" s="6" t="n"/>
      <c r="J542" s="6" t="n"/>
      <c r="K542" s="6" t="n"/>
      <c r="L542" s="6" t="n"/>
      <c r="M542" s="6" t="n"/>
      <c r="N542" s="6" t="n"/>
    </row>
    <row r="543" ht="15.75" customHeight="1" s="1411">
      <c r="A543" s="6" t="n"/>
      <c r="B543" s="6" t="n"/>
      <c r="C543" s="6" t="n"/>
      <c r="D543" s="6" t="n"/>
      <c r="E543" s="6" t="n"/>
      <c r="F543" s="6" t="n"/>
      <c r="G543" s="6" t="n"/>
      <c r="H543" s="6" t="n"/>
      <c r="I543" s="6" t="n"/>
      <c r="J543" s="6" t="n"/>
      <c r="K543" s="6" t="n"/>
      <c r="L543" s="6" t="n"/>
      <c r="M543" s="6" t="n"/>
      <c r="N543" s="6" t="n"/>
    </row>
    <row r="544" ht="15.75" customHeight="1" s="1411">
      <c r="A544" s="6" t="n"/>
      <c r="B544" s="6" t="n"/>
      <c r="C544" s="6" t="n"/>
      <c r="D544" s="6" t="n"/>
      <c r="E544" s="6" t="n"/>
      <c r="F544" s="6" t="n"/>
      <c r="G544" s="6" t="n"/>
      <c r="H544" s="6" t="n"/>
      <c r="I544" s="6" t="n"/>
      <c r="J544" s="6" t="n"/>
      <c r="K544" s="6" t="n"/>
      <c r="L544" s="6" t="n"/>
      <c r="M544" s="6" t="n"/>
      <c r="N544" s="6" t="n"/>
    </row>
    <row r="545" ht="15.75" customHeight="1" s="1411">
      <c r="A545" s="6" t="n"/>
      <c r="B545" s="6" t="n"/>
      <c r="C545" s="6" t="n"/>
      <c r="D545" s="6" t="n"/>
      <c r="E545" s="6" t="n"/>
      <c r="F545" s="6" t="n"/>
      <c r="G545" s="6" t="n"/>
      <c r="H545" s="6" t="n"/>
      <c r="I545" s="6" t="n"/>
      <c r="J545" s="6" t="n"/>
      <c r="K545" s="6" t="n"/>
      <c r="L545" s="6" t="n"/>
      <c r="M545" s="6" t="n"/>
      <c r="N545" s="6" t="n"/>
    </row>
    <row r="546" ht="15.75" customHeight="1" s="1411">
      <c r="A546" s="6" t="n"/>
      <c r="B546" s="6" t="n"/>
      <c r="C546" s="6" t="n"/>
      <c r="D546" s="6" t="n"/>
      <c r="E546" s="6" t="n"/>
      <c r="F546" s="6" t="n"/>
      <c r="G546" s="6" t="n"/>
      <c r="H546" s="6" t="n"/>
      <c r="I546" s="6" t="n"/>
      <c r="J546" s="6" t="n"/>
      <c r="K546" s="6" t="n"/>
      <c r="L546" s="6" t="n"/>
      <c r="M546" s="6" t="n"/>
      <c r="N546" s="6" t="n"/>
    </row>
    <row r="547" ht="15.75" customHeight="1" s="1411">
      <c r="A547" s="6" t="n"/>
      <c r="B547" s="6" t="n"/>
      <c r="C547" s="6" t="n"/>
      <c r="D547" s="6" t="n"/>
      <c r="E547" s="6" t="n"/>
      <c r="F547" s="6" t="n"/>
      <c r="G547" s="6" t="n"/>
      <c r="H547" s="6" t="n"/>
      <c r="I547" s="6" t="n"/>
      <c r="J547" s="6" t="n"/>
      <c r="K547" s="6" t="n"/>
      <c r="L547" s="6" t="n"/>
      <c r="M547" s="6" t="n"/>
      <c r="N547" s="6" t="n"/>
    </row>
    <row r="548" ht="15.75" customHeight="1" s="1411">
      <c r="A548" s="6" t="n"/>
      <c r="B548" s="6" t="n"/>
      <c r="C548" s="6" t="n"/>
      <c r="D548" s="6" t="n"/>
      <c r="E548" s="6" t="n"/>
      <c r="F548" s="6" t="n"/>
      <c r="G548" s="6" t="n"/>
      <c r="H548" s="6" t="n"/>
      <c r="I548" s="6" t="n"/>
      <c r="J548" s="6" t="n"/>
      <c r="K548" s="6" t="n"/>
      <c r="L548" s="6" t="n"/>
      <c r="M548" s="6" t="n"/>
      <c r="N548" s="6" t="n"/>
    </row>
    <row r="549" ht="15.75" customHeight="1" s="1411">
      <c r="A549" s="6" t="n"/>
      <c r="B549" s="6" t="n"/>
      <c r="C549" s="6" t="n"/>
      <c r="D549" s="6" t="n"/>
      <c r="E549" s="6" t="n"/>
      <c r="F549" s="6" t="n"/>
      <c r="G549" s="6" t="n"/>
      <c r="H549" s="6" t="n"/>
      <c r="I549" s="6" t="n"/>
      <c r="J549" s="6" t="n"/>
      <c r="K549" s="6" t="n"/>
      <c r="L549" s="6" t="n"/>
      <c r="M549" s="6" t="n"/>
      <c r="N549" s="6" t="n"/>
    </row>
    <row r="550" ht="15.75" customHeight="1" s="1411">
      <c r="A550" s="6" t="n"/>
      <c r="B550" s="6" t="n"/>
      <c r="C550" s="6" t="n"/>
      <c r="D550" s="6" t="n"/>
      <c r="E550" s="6" t="n"/>
      <c r="F550" s="6" t="n"/>
      <c r="G550" s="6" t="n"/>
      <c r="H550" s="6" t="n"/>
      <c r="I550" s="6" t="n"/>
      <c r="J550" s="6" t="n"/>
      <c r="K550" s="6" t="n"/>
      <c r="L550" s="6" t="n"/>
      <c r="M550" s="6" t="n"/>
      <c r="N550" s="6" t="n"/>
    </row>
    <row r="551" ht="15.75" customHeight="1" s="1411">
      <c r="A551" s="6" t="n"/>
      <c r="B551" s="6" t="n"/>
      <c r="C551" s="6" t="n"/>
      <c r="D551" s="6" t="n"/>
      <c r="E551" s="6" t="n"/>
      <c r="F551" s="6" t="n"/>
      <c r="G551" s="6" t="n"/>
      <c r="H551" s="6" t="n"/>
      <c r="I551" s="6" t="n"/>
      <c r="J551" s="6" t="n"/>
      <c r="K551" s="6" t="n"/>
      <c r="L551" s="6" t="n"/>
      <c r="M551" s="6" t="n"/>
      <c r="N551" s="6" t="n"/>
    </row>
    <row r="552" ht="15.75" customHeight="1" s="1411">
      <c r="A552" s="6" t="n"/>
      <c r="B552" s="6" t="n"/>
      <c r="C552" s="6" t="n"/>
      <c r="D552" s="6" t="n"/>
      <c r="E552" s="6" t="n"/>
      <c r="F552" s="6" t="n"/>
      <c r="G552" s="6" t="n"/>
      <c r="H552" s="6" t="n"/>
      <c r="I552" s="6" t="n"/>
      <c r="J552" s="6" t="n"/>
      <c r="K552" s="6" t="n"/>
      <c r="L552" s="6" t="n"/>
      <c r="M552" s="6" t="n"/>
      <c r="N552" s="6" t="n"/>
    </row>
    <row r="553" ht="15.75" customHeight="1" s="1411">
      <c r="A553" s="6" t="n"/>
      <c r="B553" s="6" t="n"/>
      <c r="C553" s="6" t="n"/>
      <c r="D553" s="6" t="n"/>
      <c r="E553" s="6" t="n"/>
      <c r="F553" s="6" t="n"/>
      <c r="G553" s="6" t="n"/>
      <c r="H553" s="6" t="n"/>
      <c r="I553" s="6" t="n"/>
      <c r="J553" s="6" t="n"/>
      <c r="K553" s="6" t="n"/>
      <c r="L553" s="6" t="n"/>
      <c r="M553" s="6" t="n"/>
      <c r="N553" s="6" t="n"/>
    </row>
    <row r="554" ht="15.75" customHeight="1" s="1411">
      <c r="A554" s="6" t="n"/>
      <c r="B554" s="6" t="n"/>
      <c r="C554" s="6" t="n"/>
      <c r="D554" s="6" t="n"/>
      <c r="E554" s="6" t="n"/>
      <c r="F554" s="6" t="n"/>
      <c r="G554" s="6" t="n"/>
      <c r="H554" s="6" t="n"/>
      <c r="I554" s="6" t="n"/>
      <c r="J554" s="6" t="n"/>
      <c r="K554" s="6" t="n"/>
      <c r="L554" s="6" t="n"/>
      <c r="M554" s="6" t="n"/>
      <c r="N554" s="6" t="n"/>
    </row>
    <row r="555" ht="15.75" customHeight="1" s="1411">
      <c r="A555" s="6" t="n"/>
      <c r="B555" s="6" t="n"/>
      <c r="C555" s="6" t="n"/>
      <c r="D555" s="6" t="n"/>
      <c r="E555" s="6" t="n"/>
      <c r="F555" s="6" t="n"/>
      <c r="G555" s="6" t="n"/>
      <c r="H555" s="6" t="n"/>
      <c r="I555" s="6" t="n"/>
      <c r="J555" s="6" t="n"/>
      <c r="K555" s="6" t="n"/>
      <c r="L555" s="6" t="n"/>
      <c r="M555" s="6" t="n"/>
      <c r="N555" s="6" t="n"/>
    </row>
    <row r="556" ht="15.75" customHeight="1" s="1411">
      <c r="A556" s="6" t="n"/>
      <c r="B556" s="6" t="n"/>
      <c r="C556" s="6" t="n"/>
      <c r="D556" s="6" t="n"/>
      <c r="E556" s="6" t="n"/>
      <c r="F556" s="6" t="n"/>
      <c r="G556" s="6" t="n"/>
      <c r="H556" s="6" t="n"/>
      <c r="I556" s="6" t="n"/>
      <c r="J556" s="6" t="n"/>
      <c r="K556" s="6" t="n"/>
      <c r="L556" s="6" t="n"/>
      <c r="M556" s="6" t="n"/>
      <c r="N556" s="6" t="n"/>
    </row>
    <row r="557" ht="15.75" customHeight="1" s="1411">
      <c r="A557" s="6" t="n"/>
      <c r="B557" s="6" t="n"/>
      <c r="C557" s="6" t="n"/>
      <c r="D557" s="6" t="n"/>
      <c r="E557" s="6" t="n"/>
      <c r="F557" s="6" t="n"/>
      <c r="G557" s="6" t="n"/>
      <c r="H557" s="6" t="n"/>
      <c r="I557" s="6" t="n"/>
      <c r="J557" s="6" t="n"/>
      <c r="K557" s="6" t="n"/>
      <c r="L557" s="6" t="n"/>
      <c r="M557" s="6" t="n"/>
      <c r="N557" s="6" t="n"/>
    </row>
    <row r="558" ht="15.75" customHeight="1" s="1411">
      <c r="A558" s="6" t="n"/>
      <c r="B558" s="6" t="n"/>
      <c r="C558" s="6" t="n"/>
      <c r="D558" s="6" t="n"/>
      <c r="E558" s="6" t="n"/>
      <c r="F558" s="6" t="n"/>
      <c r="G558" s="6" t="n"/>
      <c r="H558" s="6" t="n"/>
      <c r="I558" s="6" t="n"/>
      <c r="J558" s="6" t="n"/>
      <c r="K558" s="6" t="n"/>
      <c r="L558" s="6" t="n"/>
      <c r="M558" s="6" t="n"/>
      <c r="N558" s="6" t="n"/>
    </row>
    <row r="559" ht="15.75" customHeight="1" s="1411">
      <c r="A559" s="6" t="n"/>
      <c r="B559" s="6" t="n"/>
      <c r="C559" s="6" t="n"/>
      <c r="D559" s="6" t="n"/>
      <c r="E559" s="6" t="n"/>
      <c r="F559" s="6" t="n"/>
      <c r="G559" s="6" t="n"/>
      <c r="H559" s="6" t="n"/>
      <c r="I559" s="6" t="n"/>
      <c r="J559" s="6" t="n"/>
      <c r="K559" s="6" t="n"/>
      <c r="L559" s="6" t="n"/>
      <c r="M559" s="6" t="n"/>
      <c r="N559" s="6" t="n"/>
    </row>
    <row r="560" ht="15.75" customHeight="1" s="1411">
      <c r="A560" s="6" t="n"/>
      <c r="B560" s="6" t="n"/>
      <c r="C560" s="6" t="n"/>
      <c r="D560" s="6" t="n"/>
      <c r="E560" s="6" t="n"/>
      <c r="F560" s="6" t="n"/>
      <c r="G560" s="6" t="n"/>
      <c r="H560" s="6" t="n"/>
      <c r="I560" s="6" t="n"/>
      <c r="J560" s="6" t="n"/>
      <c r="K560" s="6" t="n"/>
      <c r="L560" s="6" t="n"/>
      <c r="M560" s="6" t="n"/>
      <c r="N560" s="6" t="n"/>
    </row>
    <row r="561" ht="15.75" customHeight="1" s="1411">
      <c r="A561" s="6" t="n"/>
      <c r="B561" s="6" t="n"/>
      <c r="C561" s="6" t="n"/>
      <c r="D561" s="6" t="n"/>
      <c r="E561" s="6" t="n"/>
      <c r="F561" s="6" t="n"/>
      <c r="G561" s="6" t="n"/>
      <c r="H561" s="6" t="n"/>
      <c r="I561" s="6" t="n"/>
      <c r="J561" s="6" t="n"/>
      <c r="K561" s="6" t="n"/>
      <c r="L561" s="6" t="n"/>
      <c r="M561" s="6" t="n"/>
      <c r="N561" s="6" t="n"/>
    </row>
    <row r="562" ht="15.75" customHeight="1" s="1411">
      <c r="A562" s="6" t="n"/>
      <c r="B562" s="6" t="n"/>
      <c r="C562" s="6" t="n"/>
      <c r="D562" s="6" t="n"/>
      <c r="E562" s="6" t="n"/>
      <c r="F562" s="6" t="n"/>
      <c r="G562" s="6" t="n"/>
      <c r="H562" s="6" t="n"/>
      <c r="I562" s="6" t="n"/>
      <c r="J562" s="6" t="n"/>
      <c r="K562" s="6" t="n"/>
      <c r="L562" s="6" t="n"/>
      <c r="M562" s="6" t="n"/>
      <c r="N562" s="6" t="n"/>
    </row>
    <row r="563" ht="15.75" customHeight="1" s="1411">
      <c r="A563" s="6" t="n"/>
      <c r="B563" s="6" t="n"/>
      <c r="C563" s="6" t="n"/>
      <c r="D563" s="6" t="n"/>
      <c r="E563" s="6" t="n"/>
      <c r="F563" s="6" t="n"/>
      <c r="G563" s="6" t="n"/>
      <c r="H563" s="6" t="n"/>
      <c r="I563" s="6" t="n"/>
      <c r="J563" s="6" t="n"/>
      <c r="K563" s="6" t="n"/>
      <c r="L563" s="6" t="n"/>
      <c r="M563" s="6" t="n"/>
      <c r="N563" s="6" t="n"/>
    </row>
    <row r="564" ht="15.75" customHeight="1" s="1411">
      <c r="A564" s="6" t="n"/>
      <c r="B564" s="6" t="n"/>
      <c r="C564" s="6" t="n"/>
      <c r="D564" s="6" t="n"/>
      <c r="E564" s="6" t="n"/>
      <c r="F564" s="6" t="n"/>
      <c r="G564" s="6" t="n"/>
      <c r="H564" s="6" t="n"/>
      <c r="I564" s="6" t="n"/>
      <c r="J564" s="6" t="n"/>
      <c r="K564" s="6" t="n"/>
      <c r="L564" s="6" t="n"/>
      <c r="M564" s="6" t="n"/>
      <c r="N564" s="6" t="n"/>
    </row>
    <row r="565" ht="15.75" customHeight="1" s="1411">
      <c r="A565" s="6" t="n"/>
      <c r="B565" s="6" t="n"/>
      <c r="C565" s="6" t="n"/>
      <c r="D565" s="6" t="n"/>
      <c r="E565" s="6" t="n"/>
      <c r="F565" s="6" t="n"/>
      <c r="G565" s="6" t="n"/>
      <c r="H565" s="6" t="n"/>
      <c r="I565" s="6" t="n"/>
      <c r="J565" s="6" t="n"/>
      <c r="K565" s="6" t="n"/>
      <c r="L565" s="6" t="n"/>
      <c r="M565" s="6" t="n"/>
      <c r="N565" s="6" t="n"/>
    </row>
    <row r="566" ht="15.75" customHeight="1" s="1411">
      <c r="A566" s="6" t="n"/>
      <c r="B566" s="6" t="n"/>
      <c r="C566" s="6" t="n"/>
      <c r="D566" s="6" t="n"/>
      <c r="E566" s="6" t="n"/>
      <c r="F566" s="6" t="n"/>
      <c r="G566" s="6" t="n"/>
      <c r="H566" s="6" t="n"/>
      <c r="I566" s="6" t="n"/>
      <c r="J566" s="6" t="n"/>
      <c r="K566" s="6" t="n"/>
      <c r="L566" s="6" t="n"/>
      <c r="M566" s="6" t="n"/>
      <c r="N566" s="6" t="n"/>
    </row>
    <row r="567" ht="15.75" customHeight="1" s="1411">
      <c r="A567" s="6" t="n"/>
      <c r="B567" s="6" t="n"/>
      <c r="C567" s="6" t="n"/>
      <c r="D567" s="6" t="n"/>
      <c r="E567" s="6" t="n"/>
      <c r="F567" s="6" t="n"/>
      <c r="G567" s="6" t="n"/>
      <c r="H567" s="6" t="n"/>
      <c r="I567" s="6" t="n"/>
      <c r="J567" s="6" t="n"/>
      <c r="K567" s="6" t="n"/>
      <c r="L567" s="6" t="n"/>
      <c r="M567" s="6" t="n"/>
      <c r="N567" s="6" t="n"/>
    </row>
    <row r="568" ht="15.75" customHeight="1" s="1411">
      <c r="A568" s="6" t="n"/>
      <c r="B568" s="6" t="n"/>
      <c r="C568" s="6" t="n"/>
      <c r="D568" s="6" t="n"/>
      <c r="E568" s="6" t="n"/>
      <c r="F568" s="6" t="n"/>
      <c r="G568" s="6" t="n"/>
      <c r="H568" s="6" t="n"/>
      <c r="I568" s="6" t="n"/>
      <c r="J568" s="6" t="n"/>
      <c r="K568" s="6" t="n"/>
      <c r="L568" s="6" t="n"/>
      <c r="M568" s="6" t="n"/>
      <c r="N568" s="6" t="n"/>
    </row>
    <row r="569" ht="15.75" customHeight="1" s="1411">
      <c r="A569" s="6" t="n"/>
      <c r="B569" s="6" t="n"/>
      <c r="C569" s="6" t="n"/>
      <c r="D569" s="6" t="n"/>
      <c r="E569" s="6" t="n"/>
      <c r="F569" s="6" t="n"/>
      <c r="G569" s="6" t="n"/>
      <c r="H569" s="6" t="n"/>
      <c r="I569" s="6" t="n"/>
      <c r="J569" s="6" t="n"/>
      <c r="K569" s="6" t="n"/>
      <c r="L569" s="6" t="n"/>
      <c r="M569" s="6" t="n"/>
      <c r="N569" s="6" t="n"/>
    </row>
    <row r="570" ht="15.75" customHeight="1" s="1411">
      <c r="A570" s="6" t="n"/>
      <c r="B570" s="6" t="n"/>
      <c r="C570" s="6" t="n"/>
      <c r="D570" s="6" t="n"/>
      <c r="E570" s="6" t="n"/>
      <c r="F570" s="6" t="n"/>
      <c r="G570" s="6" t="n"/>
      <c r="H570" s="6" t="n"/>
      <c r="I570" s="6" t="n"/>
      <c r="J570" s="6" t="n"/>
      <c r="K570" s="6" t="n"/>
      <c r="L570" s="6" t="n"/>
      <c r="M570" s="6" t="n"/>
      <c r="N570" s="6" t="n"/>
    </row>
    <row r="571" ht="15.75" customHeight="1" s="1411">
      <c r="A571" s="6" t="n"/>
      <c r="B571" s="6" t="n"/>
      <c r="C571" s="6" t="n"/>
      <c r="D571" s="6" t="n"/>
      <c r="E571" s="6" t="n"/>
      <c r="F571" s="6" t="n"/>
      <c r="G571" s="6" t="n"/>
      <c r="H571" s="6" t="n"/>
      <c r="I571" s="6" t="n"/>
      <c r="J571" s="6" t="n"/>
      <c r="K571" s="6" t="n"/>
      <c r="L571" s="6" t="n"/>
      <c r="M571" s="6" t="n"/>
      <c r="N571" s="6" t="n"/>
    </row>
    <row r="572" ht="15.75" customHeight="1" s="1411">
      <c r="A572" s="6" t="n"/>
      <c r="B572" s="6" t="n"/>
      <c r="C572" s="6" t="n"/>
      <c r="D572" s="6" t="n"/>
      <c r="E572" s="6" t="n"/>
      <c r="F572" s="6" t="n"/>
      <c r="G572" s="6" t="n"/>
      <c r="H572" s="6" t="n"/>
      <c r="I572" s="6" t="n"/>
      <c r="J572" s="6" t="n"/>
      <c r="K572" s="6" t="n"/>
      <c r="L572" s="6" t="n"/>
      <c r="M572" s="6" t="n"/>
      <c r="N572" s="6" t="n"/>
    </row>
    <row r="573" ht="15.75" customHeight="1" s="1411">
      <c r="A573" s="6" t="n"/>
      <c r="B573" s="6" t="n"/>
      <c r="C573" s="6" t="n"/>
      <c r="D573" s="6" t="n"/>
      <c r="E573" s="6" t="n"/>
      <c r="F573" s="6" t="n"/>
      <c r="G573" s="6" t="n"/>
      <c r="H573" s="6" t="n"/>
      <c r="I573" s="6" t="n"/>
      <c r="J573" s="6" t="n"/>
      <c r="K573" s="6" t="n"/>
      <c r="L573" s="6" t="n"/>
      <c r="M573" s="6" t="n"/>
      <c r="N573" s="6" t="n"/>
    </row>
    <row r="574" ht="15.75" customHeight="1" s="1411">
      <c r="A574" s="6" t="n"/>
      <c r="B574" s="6" t="n"/>
      <c r="C574" s="6" t="n"/>
      <c r="D574" s="6" t="n"/>
      <c r="E574" s="6" t="n"/>
      <c r="F574" s="6" t="n"/>
      <c r="G574" s="6" t="n"/>
      <c r="H574" s="6" t="n"/>
      <c r="I574" s="6" t="n"/>
      <c r="J574" s="6" t="n"/>
      <c r="K574" s="6" t="n"/>
      <c r="L574" s="6" t="n"/>
      <c r="M574" s="6" t="n"/>
      <c r="N574" s="6" t="n"/>
    </row>
    <row r="575" ht="15.75" customHeight="1" s="1411">
      <c r="A575" s="6" t="n"/>
      <c r="B575" s="6" t="n"/>
      <c r="C575" s="6" t="n"/>
      <c r="D575" s="6" t="n"/>
      <c r="E575" s="6" t="n"/>
      <c r="F575" s="6" t="n"/>
      <c r="G575" s="6" t="n"/>
      <c r="H575" s="6" t="n"/>
      <c r="I575" s="6" t="n"/>
      <c r="J575" s="6" t="n"/>
      <c r="K575" s="6" t="n"/>
      <c r="L575" s="6" t="n"/>
      <c r="M575" s="6" t="n"/>
      <c r="N575" s="6" t="n"/>
    </row>
    <row r="576" ht="15.75" customHeight="1" s="1411">
      <c r="A576" s="6" t="n"/>
      <c r="B576" s="6" t="n"/>
      <c r="C576" s="6" t="n"/>
      <c r="D576" s="6" t="n"/>
      <c r="E576" s="6" t="n"/>
      <c r="F576" s="6" t="n"/>
      <c r="G576" s="6" t="n"/>
      <c r="H576" s="6" t="n"/>
      <c r="I576" s="6" t="n"/>
      <c r="J576" s="6" t="n"/>
      <c r="K576" s="6" t="n"/>
      <c r="L576" s="6" t="n"/>
      <c r="M576" s="6" t="n"/>
      <c r="N576" s="6" t="n"/>
    </row>
    <row r="577" ht="15.75" customHeight="1" s="1411">
      <c r="A577" s="6" t="n"/>
      <c r="B577" s="6" t="n"/>
      <c r="C577" s="6" t="n"/>
      <c r="D577" s="6" t="n"/>
      <c r="E577" s="6" t="n"/>
      <c r="F577" s="6" t="n"/>
      <c r="G577" s="6" t="n"/>
      <c r="H577" s="6" t="n"/>
      <c r="I577" s="6" t="n"/>
      <c r="J577" s="6" t="n"/>
      <c r="K577" s="6" t="n"/>
      <c r="L577" s="6" t="n"/>
      <c r="M577" s="6" t="n"/>
      <c r="N577" s="6" t="n"/>
    </row>
    <row r="578" ht="15.75" customHeight="1" s="1411">
      <c r="A578" s="6" t="n"/>
      <c r="B578" s="6" t="n"/>
      <c r="C578" s="6" t="n"/>
      <c r="D578" s="6" t="n"/>
      <c r="E578" s="6" t="n"/>
      <c r="F578" s="6" t="n"/>
      <c r="G578" s="6" t="n"/>
      <c r="H578" s="6" t="n"/>
      <c r="I578" s="6" t="n"/>
      <c r="J578" s="6" t="n"/>
      <c r="K578" s="6" t="n"/>
      <c r="L578" s="6" t="n"/>
      <c r="M578" s="6" t="n"/>
      <c r="N578" s="6" t="n"/>
    </row>
    <row r="579" ht="15.75" customHeight="1" s="1411">
      <c r="A579" s="6" t="n"/>
      <c r="B579" s="6" t="n"/>
      <c r="C579" s="6" t="n"/>
      <c r="D579" s="6" t="n"/>
      <c r="E579" s="6" t="n"/>
      <c r="F579" s="6" t="n"/>
      <c r="G579" s="6" t="n"/>
      <c r="H579" s="6" t="n"/>
      <c r="I579" s="6" t="n"/>
      <c r="J579" s="6" t="n"/>
      <c r="K579" s="6" t="n"/>
      <c r="L579" s="6" t="n"/>
      <c r="M579" s="6" t="n"/>
      <c r="N579" s="6" t="n"/>
    </row>
    <row r="580" ht="15.75" customHeight="1" s="1411">
      <c r="A580" s="6" t="n"/>
      <c r="B580" s="6" t="n"/>
      <c r="C580" s="6" t="n"/>
      <c r="D580" s="6" t="n"/>
      <c r="E580" s="6" t="n"/>
      <c r="F580" s="6" t="n"/>
      <c r="G580" s="6" t="n"/>
      <c r="H580" s="6" t="n"/>
      <c r="I580" s="6" t="n"/>
      <c r="J580" s="6" t="n"/>
      <c r="K580" s="6" t="n"/>
      <c r="L580" s="6" t="n"/>
      <c r="M580" s="6" t="n"/>
      <c r="N580" s="6" t="n"/>
    </row>
    <row r="581" ht="15.75" customHeight="1" s="1411">
      <c r="A581" s="6" t="n"/>
      <c r="B581" s="6" t="n"/>
      <c r="C581" s="6" t="n"/>
      <c r="D581" s="6" t="n"/>
      <c r="E581" s="6" t="n"/>
      <c r="F581" s="6" t="n"/>
      <c r="G581" s="6" t="n"/>
      <c r="H581" s="6" t="n"/>
      <c r="I581" s="6" t="n"/>
      <c r="J581" s="6" t="n"/>
      <c r="K581" s="6" t="n"/>
      <c r="L581" s="6" t="n"/>
      <c r="M581" s="6" t="n"/>
      <c r="N581" s="6" t="n"/>
    </row>
    <row r="582" ht="15.75" customHeight="1" s="1411">
      <c r="A582" s="6" t="n"/>
      <c r="B582" s="6" t="n"/>
      <c r="C582" s="6" t="n"/>
      <c r="D582" s="6" t="n"/>
      <c r="E582" s="6" t="n"/>
      <c r="F582" s="6" t="n"/>
      <c r="G582" s="6" t="n"/>
      <c r="H582" s="6" t="n"/>
      <c r="I582" s="6" t="n"/>
      <c r="J582" s="6" t="n"/>
      <c r="K582" s="6" t="n"/>
      <c r="L582" s="6" t="n"/>
      <c r="M582" s="6" t="n"/>
      <c r="N582" s="6" t="n"/>
    </row>
    <row r="583" ht="15.75" customHeight="1" s="1411">
      <c r="A583" s="6" t="n"/>
      <c r="B583" s="6" t="n"/>
      <c r="C583" s="6" t="n"/>
      <c r="D583" s="6" t="n"/>
      <c r="E583" s="6" t="n"/>
      <c r="F583" s="6" t="n"/>
      <c r="G583" s="6" t="n"/>
      <c r="H583" s="6" t="n"/>
      <c r="I583" s="6" t="n"/>
      <c r="J583" s="6" t="n"/>
      <c r="K583" s="6" t="n"/>
      <c r="L583" s="6" t="n"/>
      <c r="M583" s="6" t="n"/>
      <c r="N583" s="6" t="n"/>
    </row>
    <row r="584" ht="15.75" customHeight="1" s="1411">
      <c r="A584" s="6" t="n"/>
      <c r="B584" s="6" t="n"/>
      <c r="C584" s="6" t="n"/>
      <c r="D584" s="6" t="n"/>
      <c r="E584" s="6" t="n"/>
      <c r="F584" s="6" t="n"/>
      <c r="G584" s="6" t="n"/>
      <c r="H584" s="6" t="n"/>
      <c r="I584" s="6" t="n"/>
      <c r="J584" s="6" t="n"/>
      <c r="K584" s="6" t="n"/>
      <c r="L584" s="6" t="n"/>
      <c r="M584" s="6" t="n"/>
      <c r="N584" s="6" t="n"/>
    </row>
    <row r="585" ht="15.75" customHeight="1" s="1411">
      <c r="A585" s="6" t="n"/>
      <c r="B585" s="6" t="n"/>
      <c r="C585" s="6" t="n"/>
      <c r="D585" s="6" t="n"/>
      <c r="E585" s="6" t="n"/>
      <c r="F585" s="6" t="n"/>
      <c r="G585" s="6" t="n"/>
      <c r="H585" s="6" t="n"/>
      <c r="I585" s="6" t="n"/>
      <c r="J585" s="6" t="n"/>
      <c r="K585" s="6" t="n"/>
      <c r="L585" s="6" t="n"/>
      <c r="M585" s="6" t="n"/>
      <c r="N585" s="6" t="n"/>
    </row>
    <row r="586" ht="15.75" customHeight="1" s="1411">
      <c r="A586" s="6" t="n"/>
      <c r="B586" s="6" t="n"/>
      <c r="C586" s="6" t="n"/>
      <c r="D586" s="6" t="n"/>
      <c r="E586" s="6" t="n"/>
      <c r="F586" s="6" t="n"/>
      <c r="G586" s="6" t="n"/>
      <c r="H586" s="6" t="n"/>
      <c r="I586" s="6" t="n"/>
      <c r="J586" s="6" t="n"/>
      <c r="K586" s="6" t="n"/>
      <c r="L586" s="6" t="n"/>
      <c r="M586" s="6" t="n"/>
      <c r="N586" s="6" t="n"/>
    </row>
    <row r="587" ht="15.75" customHeight="1" s="1411">
      <c r="A587" s="6" t="n"/>
      <c r="B587" s="6" t="n"/>
      <c r="C587" s="6" t="n"/>
      <c r="D587" s="6" t="n"/>
      <c r="E587" s="6" t="n"/>
      <c r="F587" s="6" t="n"/>
      <c r="G587" s="6" t="n"/>
      <c r="H587" s="6" t="n"/>
      <c r="I587" s="6" t="n"/>
      <c r="J587" s="6" t="n"/>
      <c r="K587" s="6" t="n"/>
      <c r="L587" s="6" t="n"/>
      <c r="M587" s="6" t="n"/>
      <c r="N587" s="6" t="n"/>
    </row>
    <row r="588" ht="15.75" customHeight="1" s="1411">
      <c r="A588" s="6" t="n"/>
      <c r="B588" s="6" t="n"/>
      <c r="C588" s="6" t="n"/>
      <c r="D588" s="6" t="n"/>
      <c r="E588" s="6" t="n"/>
      <c r="F588" s="6" t="n"/>
      <c r="G588" s="6" t="n"/>
      <c r="H588" s="6" t="n"/>
      <c r="I588" s="6" t="n"/>
      <c r="J588" s="6" t="n"/>
      <c r="K588" s="6" t="n"/>
      <c r="L588" s="6" t="n"/>
      <c r="M588" s="6" t="n"/>
      <c r="N588" s="6" t="n"/>
    </row>
    <row r="589" ht="15.75" customHeight="1" s="1411">
      <c r="A589" s="6" t="n"/>
      <c r="B589" s="6" t="n"/>
      <c r="C589" s="6" t="n"/>
      <c r="D589" s="6" t="n"/>
      <c r="E589" s="6" t="n"/>
      <c r="F589" s="6" t="n"/>
      <c r="G589" s="6" t="n"/>
      <c r="H589" s="6" t="n"/>
      <c r="I589" s="6" t="n"/>
      <c r="J589" s="6" t="n"/>
      <c r="K589" s="6" t="n"/>
      <c r="L589" s="6" t="n"/>
      <c r="M589" s="6" t="n"/>
      <c r="N589" s="6" t="n"/>
    </row>
    <row r="590" ht="15.75" customHeight="1" s="1411">
      <c r="A590" s="6" t="n"/>
      <c r="B590" s="6" t="n"/>
      <c r="C590" s="6" t="n"/>
      <c r="D590" s="6" t="n"/>
      <c r="E590" s="6" t="n"/>
      <c r="F590" s="6" t="n"/>
      <c r="G590" s="6" t="n"/>
      <c r="H590" s="6" t="n"/>
      <c r="I590" s="6" t="n"/>
      <c r="J590" s="6" t="n"/>
      <c r="K590" s="6" t="n"/>
      <c r="L590" s="6" t="n"/>
      <c r="M590" s="6" t="n"/>
      <c r="N590" s="6" t="n"/>
    </row>
    <row r="591" ht="15.75" customHeight="1" s="1411">
      <c r="A591" s="6" t="n"/>
      <c r="B591" s="6" t="n"/>
      <c r="C591" s="6" t="n"/>
      <c r="D591" s="6" t="n"/>
      <c r="E591" s="6" t="n"/>
      <c r="F591" s="6" t="n"/>
      <c r="G591" s="6" t="n"/>
      <c r="H591" s="6" t="n"/>
      <c r="I591" s="6" t="n"/>
      <c r="J591" s="6" t="n"/>
      <c r="K591" s="6" t="n"/>
      <c r="L591" s="6" t="n"/>
      <c r="M591" s="6" t="n"/>
      <c r="N591" s="6" t="n"/>
    </row>
    <row r="592" ht="15.75" customHeight="1" s="1411">
      <c r="A592" s="6" t="n"/>
      <c r="B592" s="6" t="n"/>
      <c r="C592" s="6" t="n"/>
      <c r="D592" s="6" t="n"/>
      <c r="E592" s="6" t="n"/>
      <c r="F592" s="6" t="n"/>
      <c r="G592" s="6" t="n"/>
      <c r="H592" s="6" t="n"/>
      <c r="I592" s="6" t="n"/>
      <c r="J592" s="6" t="n"/>
      <c r="K592" s="6" t="n"/>
      <c r="L592" s="6" t="n"/>
      <c r="M592" s="6" t="n"/>
      <c r="N592" s="6" t="n"/>
    </row>
    <row r="593" ht="15.75" customHeight="1" s="1411">
      <c r="A593" s="6" t="n"/>
      <c r="B593" s="6" t="n"/>
      <c r="C593" s="6" t="n"/>
      <c r="D593" s="6" t="n"/>
      <c r="E593" s="6" t="n"/>
      <c r="F593" s="6" t="n"/>
      <c r="G593" s="6" t="n"/>
      <c r="H593" s="6" t="n"/>
      <c r="I593" s="6" t="n"/>
      <c r="J593" s="6" t="n"/>
      <c r="K593" s="6" t="n"/>
      <c r="L593" s="6" t="n"/>
      <c r="M593" s="6" t="n"/>
      <c r="N593" s="6" t="n"/>
    </row>
    <row r="594" ht="15.75" customHeight="1" s="1411">
      <c r="A594" s="6" t="n"/>
      <c r="B594" s="6" t="n"/>
      <c r="C594" s="6" t="n"/>
      <c r="D594" s="6" t="n"/>
      <c r="E594" s="6" t="n"/>
      <c r="F594" s="6" t="n"/>
      <c r="G594" s="6" t="n"/>
      <c r="H594" s="6" t="n"/>
      <c r="I594" s="6" t="n"/>
      <c r="J594" s="6" t="n"/>
      <c r="K594" s="6" t="n"/>
      <c r="L594" s="6" t="n"/>
      <c r="M594" s="6" t="n"/>
      <c r="N594" s="6" t="n"/>
    </row>
    <row r="595" ht="15.75" customHeight="1" s="1411">
      <c r="A595" s="6" t="n"/>
      <c r="B595" s="6" t="n"/>
      <c r="C595" s="6" t="n"/>
      <c r="D595" s="6" t="n"/>
      <c r="E595" s="6" t="n"/>
      <c r="F595" s="6" t="n"/>
      <c r="G595" s="6" t="n"/>
      <c r="H595" s="6" t="n"/>
      <c r="I595" s="6" t="n"/>
      <c r="J595" s="6" t="n"/>
      <c r="K595" s="6" t="n"/>
      <c r="L595" s="6" t="n"/>
      <c r="M595" s="6" t="n"/>
      <c r="N595" s="6" t="n"/>
    </row>
    <row r="596" ht="15.75" customHeight="1" s="1411">
      <c r="A596" s="6" t="n"/>
      <c r="B596" s="6" t="n"/>
      <c r="C596" s="6" t="n"/>
      <c r="D596" s="6" t="n"/>
      <c r="E596" s="6" t="n"/>
      <c r="F596" s="6" t="n"/>
      <c r="G596" s="6" t="n"/>
      <c r="H596" s="6" t="n"/>
      <c r="I596" s="6" t="n"/>
      <c r="J596" s="6" t="n"/>
      <c r="K596" s="6" t="n"/>
      <c r="L596" s="6" t="n"/>
      <c r="M596" s="6" t="n"/>
      <c r="N596" s="6" t="n"/>
    </row>
    <row r="597" ht="15.75" customHeight="1" s="1411">
      <c r="A597" s="6" t="n"/>
      <c r="B597" s="6" t="n"/>
      <c r="C597" s="6" t="n"/>
      <c r="D597" s="6" t="n"/>
      <c r="E597" s="6" t="n"/>
      <c r="F597" s="6" t="n"/>
      <c r="G597" s="6" t="n"/>
      <c r="H597" s="6" t="n"/>
      <c r="I597" s="6" t="n"/>
      <c r="J597" s="6" t="n"/>
      <c r="K597" s="6" t="n"/>
      <c r="L597" s="6" t="n"/>
      <c r="M597" s="6" t="n"/>
      <c r="N597" s="6" t="n"/>
    </row>
    <row r="598" ht="15.75" customHeight="1" s="1411">
      <c r="A598" s="6" t="n"/>
      <c r="B598" s="6" t="n"/>
      <c r="C598" s="6" t="n"/>
      <c r="D598" s="6" t="n"/>
      <c r="E598" s="6" t="n"/>
      <c r="F598" s="6" t="n"/>
      <c r="G598" s="6" t="n"/>
      <c r="H598" s="6" t="n"/>
      <c r="I598" s="6" t="n"/>
      <c r="J598" s="6" t="n"/>
      <c r="K598" s="6" t="n"/>
      <c r="L598" s="6" t="n"/>
      <c r="M598" s="6" t="n"/>
      <c r="N598" s="6" t="n"/>
    </row>
    <row r="599" ht="15.75" customHeight="1" s="1411">
      <c r="A599" s="6" t="n"/>
      <c r="B599" s="6" t="n"/>
      <c r="C599" s="6" t="n"/>
      <c r="D599" s="6" t="n"/>
      <c r="E599" s="6" t="n"/>
      <c r="F599" s="6" t="n"/>
      <c r="G599" s="6" t="n"/>
      <c r="H599" s="6" t="n"/>
      <c r="I599" s="6" t="n"/>
      <c r="J599" s="6" t="n"/>
      <c r="K599" s="6" t="n"/>
      <c r="L599" s="6" t="n"/>
      <c r="M599" s="6" t="n"/>
      <c r="N599" s="6" t="n"/>
    </row>
    <row r="600" ht="15.75" customHeight="1" s="1411">
      <c r="A600" s="6" t="n"/>
      <c r="B600" s="6" t="n"/>
      <c r="C600" s="6" t="n"/>
      <c r="D600" s="6" t="n"/>
      <c r="E600" s="6" t="n"/>
      <c r="F600" s="6" t="n"/>
      <c r="G600" s="6" t="n"/>
      <c r="H600" s="6" t="n"/>
      <c r="I600" s="6" t="n"/>
      <c r="J600" s="6" t="n"/>
      <c r="K600" s="6" t="n"/>
      <c r="L600" s="6" t="n"/>
      <c r="M600" s="6" t="n"/>
      <c r="N600" s="6" t="n"/>
    </row>
    <row r="601" ht="15.75" customHeight="1" s="1411">
      <c r="A601" s="6" t="n"/>
      <c r="B601" s="6" t="n"/>
      <c r="C601" s="6" t="n"/>
      <c r="D601" s="6" t="n"/>
      <c r="E601" s="6" t="n"/>
      <c r="F601" s="6" t="n"/>
      <c r="G601" s="6" t="n"/>
      <c r="H601" s="6" t="n"/>
      <c r="I601" s="6" t="n"/>
      <c r="J601" s="6" t="n"/>
      <c r="K601" s="6" t="n"/>
      <c r="L601" s="6" t="n"/>
      <c r="M601" s="6" t="n"/>
      <c r="N601" s="6" t="n"/>
    </row>
    <row r="602" ht="15.75" customHeight="1" s="1411">
      <c r="A602" s="6" t="n"/>
      <c r="B602" s="6" t="n"/>
      <c r="C602" s="6" t="n"/>
      <c r="D602" s="6" t="n"/>
      <c r="E602" s="6" t="n"/>
      <c r="F602" s="6" t="n"/>
      <c r="G602" s="6" t="n"/>
      <c r="H602" s="6" t="n"/>
      <c r="I602" s="6" t="n"/>
      <c r="J602" s="6" t="n"/>
      <c r="K602" s="6" t="n"/>
      <c r="L602" s="6" t="n"/>
      <c r="M602" s="6" t="n"/>
      <c r="N602" s="6" t="n"/>
    </row>
    <row r="603" ht="15.75" customHeight="1" s="1411">
      <c r="A603" s="6" t="n"/>
      <c r="B603" s="6" t="n"/>
      <c r="C603" s="6" t="n"/>
      <c r="D603" s="6" t="n"/>
      <c r="E603" s="6" t="n"/>
      <c r="F603" s="6" t="n"/>
      <c r="G603" s="6" t="n"/>
      <c r="H603" s="6" t="n"/>
      <c r="I603" s="6" t="n"/>
      <c r="J603" s="6" t="n"/>
      <c r="K603" s="6" t="n"/>
      <c r="L603" s="6" t="n"/>
      <c r="M603" s="6" t="n"/>
      <c r="N603" s="6" t="n"/>
    </row>
    <row r="604" ht="15.75" customHeight="1" s="1411">
      <c r="A604" s="6" t="n"/>
      <c r="B604" s="6" t="n"/>
      <c r="C604" s="6" t="n"/>
      <c r="D604" s="6" t="n"/>
      <c r="E604" s="6" t="n"/>
      <c r="F604" s="6" t="n"/>
      <c r="G604" s="6" t="n"/>
      <c r="H604" s="6" t="n"/>
      <c r="I604" s="6" t="n"/>
      <c r="J604" s="6" t="n"/>
      <c r="K604" s="6" t="n"/>
      <c r="L604" s="6" t="n"/>
      <c r="M604" s="6" t="n"/>
      <c r="N604" s="6" t="n"/>
    </row>
    <row r="605" ht="15.75" customHeight="1" s="1411">
      <c r="A605" s="6" t="n"/>
      <c r="B605" s="6" t="n"/>
      <c r="C605" s="6" t="n"/>
      <c r="D605" s="6" t="n"/>
      <c r="E605" s="6" t="n"/>
      <c r="F605" s="6" t="n"/>
      <c r="G605" s="6" t="n"/>
      <c r="H605" s="6" t="n"/>
      <c r="I605" s="6" t="n"/>
      <c r="J605" s="6" t="n"/>
      <c r="K605" s="6" t="n"/>
      <c r="L605" s="6" t="n"/>
      <c r="M605" s="6" t="n"/>
      <c r="N605" s="6" t="n"/>
    </row>
    <row r="606" ht="15.75" customHeight="1" s="1411">
      <c r="A606" s="6" t="n"/>
      <c r="B606" s="6" t="n"/>
      <c r="C606" s="6" t="n"/>
      <c r="D606" s="6" t="n"/>
      <c r="E606" s="6" t="n"/>
      <c r="F606" s="6" t="n"/>
      <c r="G606" s="6" t="n"/>
      <c r="H606" s="6" t="n"/>
      <c r="I606" s="6" t="n"/>
      <c r="J606" s="6" t="n"/>
      <c r="K606" s="6" t="n"/>
      <c r="L606" s="6" t="n"/>
      <c r="M606" s="6" t="n"/>
      <c r="N606" s="6" t="n"/>
    </row>
    <row r="607" ht="15.75" customHeight="1" s="1411">
      <c r="A607" s="6" t="n"/>
      <c r="B607" s="6" t="n"/>
      <c r="C607" s="6" t="n"/>
      <c r="D607" s="6" t="n"/>
      <c r="E607" s="6" t="n"/>
      <c r="F607" s="6" t="n"/>
      <c r="G607" s="6" t="n"/>
      <c r="H607" s="6" t="n"/>
      <c r="I607" s="6" t="n"/>
      <c r="J607" s="6" t="n"/>
      <c r="K607" s="6" t="n"/>
      <c r="L607" s="6" t="n"/>
      <c r="M607" s="6" t="n"/>
      <c r="N607" s="6" t="n"/>
    </row>
    <row r="608" ht="15.75" customHeight="1" s="1411">
      <c r="A608" s="6" t="n"/>
      <c r="B608" s="6" t="n"/>
      <c r="C608" s="6" t="n"/>
      <c r="D608" s="6" t="n"/>
      <c r="E608" s="6" t="n"/>
      <c r="F608" s="6" t="n"/>
      <c r="G608" s="6" t="n"/>
      <c r="H608" s="6" t="n"/>
      <c r="I608" s="6" t="n"/>
      <c r="J608" s="6" t="n"/>
      <c r="K608" s="6" t="n"/>
      <c r="L608" s="6" t="n"/>
      <c r="M608" s="6" t="n"/>
      <c r="N608" s="6" t="n"/>
    </row>
    <row r="609" ht="15.75" customHeight="1" s="1411">
      <c r="A609" s="6" t="n"/>
      <c r="B609" s="6" t="n"/>
      <c r="C609" s="6" t="n"/>
      <c r="D609" s="6" t="n"/>
      <c r="E609" s="6" t="n"/>
      <c r="F609" s="6" t="n"/>
      <c r="G609" s="6" t="n"/>
      <c r="H609" s="6" t="n"/>
      <c r="I609" s="6" t="n"/>
      <c r="J609" s="6" t="n"/>
      <c r="K609" s="6" t="n"/>
      <c r="L609" s="6" t="n"/>
      <c r="M609" s="6" t="n"/>
      <c r="N609" s="6" t="n"/>
    </row>
    <row r="610" ht="15.75" customHeight="1" s="1411">
      <c r="A610" s="6" t="n"/>
      <c r="B610" s="6" t="n"/>
      <c r="C610" s="6" t="n"/>
      <c r="D610" s="6" t="n"/>
      <c r="E610" s="6" t="n"/>
      <c r="F610" s="6" t="n"/>
      <c r="G610" s="6" t="n"/>
      <c r="H610" s="6" t="n"/>
      <c r="I610" s="6" t="n"/>
      <c r="J610" s="6" t="n"/>
      <c r="K610" s="6" t="n"/>
      <c r="L610" s="6" t="n"/>
      <c r="M610" s="6" t="n"/>
      <c r="N610" s="6" t="n"/>
    </row>
    <row r="611" ht="15.75" customHeight="1" s="1411">
      <c r="A611" s="6" t="n"/>
      <c r="B611" s="6" t="n"/>
      <c r="C611" s="6" t="n"/>
      <c r="D611" s="6" t="n"/>
      <c r="E611" s="6" t="n"/>
      <c r="F611" s="6" t="n"/>
      <c r="G611" s="6" t="n"/>
      <c r="H611" s="6" t="n"/>
      <c r="I611" s="6" t="n"/>
      <c r="J611" s="6" t="n"/>
      <c r="K611" s="6" t="n"/>
      <c r="L611" s="6" t="n"/>
      <c r="M611" s="6" t="n"/>
      <c r="N611" s="6" t="n"/>
    </row>
    <row r="612" ht="15.75" customHeight="1" s="1411">
      <c r="A612" s="6" t="n"/>
      <c r="B612" s="6" t="n"/>
      <c r="C612" s="6" t="n"/>
      <c r="D612" s="6" t="n"/>
      <c r="E612" s="6" t="n"/>
      <c r="F612" s="6" t="n"/>
      <c r="G612" s="6" t="n"/>
      <c r="H612" s="6" t="n"/>
      <c r="I612" s="6" t="n"/>
      <c r="J612" s="6" t="n"/>
      <c r="K612" s="6" t="n"/>
      <c r="L612" s="6" t="n"/>
      <c r="M612" s="6" t="n"/>
      <c r="N612" s="6" t="n"/>
    </row>
    <row r="613" ht="15.75" customHeight="1" s="1411">
      <c r="A613" s="6" t="n"/>
      <c r="B613" s="6" t="n"/>
      <c r="C613" s="6" t="n"/>
      <c r="D613" s="6" t="n"/>
      <c r="E613" s="6" t="n"/>
      <c r="F613" s="6" t="n"/>
      <c r="G613" s="6" t="n"/>
      <c r="H613" s="6" t="n"/>
      <c r="I613" s="6" t="n"/>
      <c r="J613" s="6" t="n"/>
      <c r="K613" s="6" t="n"/>
      <c r="L613" s="6" t="n"/>
      <c r="M613" s="6" t="n"/>
      <c r="N613" s="6" t="n"/>
    </row>
    <row r="614" ht="15.75" customHeight="1" s="1411">
      <c r="A614" s="6" t="n"/>
      <c r="B614" s="6" t="n"/>
      <c r="C614" s="6" t="n"/>
      <c r="D614" s="6" t="n"/>
      <c r="E614" s="6" t="n"/>
      <c r="F614" s="6" t="n"/>
      <c r="G614" s="6" t="n"/>
      <c r="H614" s="6" t="n"/>
      <c r="I614" s="6" t="n"/>
      <c r="J614" s="6" t="n"/>
      <c r="K614" s="6" t="n"/>
      <c r="L614" s="6" t="n"/>
      <c r="M614" s="6" t="n"/>
      <c r="N614" s="6" t="n"/>
    </row>
    <row r="615" ht="15.75" customHeight="1" s="1411">
      <c r="A615" s="6" t="n"/>
      <c r="B615" s="6" t="n"/>
      <c r="C615" s="6" t="n"/>
      <c r="D615" s="6" t="n"/>
      <c r="E615" s="6" t="n"/>
      <c r="F615" s="6" t="n"/>
      <c r="G615" s="6" t="n"/>
      <c r="H615" s="6" t="n"/>
      <c r="I615" s="6" t="n"/>
      <c r="J615" s="6" t="n"/>
      <c r="K615" s="6" t="n"/>
      <c r="L615" s="6" t="n"/>
      <c r="M615" s="6" t="n"/>
      <c r="N615" s="6" t="n"/>
    </row>
    <row r="616" ht="15.75" customHeight="1" s="1411">
      <c r="A616" s="6" t="n"/>
      <c r="B616" s="6" t="n"/>
      <c r="C616" s="6" t="n"/>
      <c r="D616" s="6" t="n"/>
      <c r="E616" s="6" t="n"/>
      <c r="F616" s="6" t="n"/>
      <c r="G616" s="6" t="n"/>
      <c r="H616" s="6" t="n"/>
      <c r="I616" s="6" t="n"/>
      <c r="J616" s="6" t="n"/>
      <c r="K616" s="6" t="n"/>
      <c r="L616" s="6" t="n"/>
      <c r="M616" s="6" t="n"/>
      <c r="N616" s="6" t="n"/>
    </row>
    <row r="617" ht="15.75" customHeight="1" s="1411">
      <c r="A617" s="6" t="n"/>
      <c r="B617" s="6" t="n"/>
      <c r="C617" s="6" t="n"/>
      <c r="D617" s="6" t="n"/>
      <c r="E617" s="6" t="n"/>
      <c r="F617" s="6" t="n"/>
      <c r="G617" s="6" t="n"/>
      <c r="H617" s="6" t="n"/>
      <c r="I617" s="6" t="n"/>
      <c r="J617" s="6" t="n"/>
      <c r="K617" s="6" t="n"/>
      <c r="L617" s="6" t="n"/>
      <c r="M617" s="6" t="n"/>
      <c r="N617" s="6" t="n"/>
    </row>
    <row r="618" ht="15.75" customHeight="1" s="1411">
      <c r="A618" s="6" t="n"/>
      <c r="B618" s="6" t="n"/>
      <c r="C618" s="6" t="n"/>
      <c r="D618" s="6" t="n"/>
      <c r="E618" s="6" t="n"/>
      <c r="F618" s="6" t="n"/>
      <c r="G618" s="6" t="n"/>
      <c r="H618" s="6" t="n"/>
      <c r="I618" s="6" t="n"/>
      <c r="J618" s="6" t="n"/>
      <c r="K618" s="6" t="n"/>
      <c r="L618" s="6" t="n"/>
      <c r="M618" s="6" t="n"/>
      <c r="N618" s="6" t="n"/>
    </row>
    <row r="619" ht="15.75" customHeight="1" s="1411">
      <c r="A619" s="6" t="n"/>
      <c r="B619" s="6" t="n"/>
      <c r="C619" s="6" t="n"/>
      <c r="D619" s="6" t="n"/>
      <c r="E619" s="6" t="n"/>
      <c r="F619" s="6" t="n"/>
      <c r="G619" s="6" t="n"/>
      <c r="H619" s="6" t="n"/>
      <c r="I619" s="6" t="n"/>
      <c r="J619" s="6" t="n"/>
      <c r="K619" s="6" t="n"/>
      <c r="L619" s="6" t="n"/>
      <c r="M619" s="6" t="n"/>
      <c r="N619" s="6" t="n"/>
    </row>
    <row r="620" ht="15.75" customHeight="1" s="1411">
      <c r="A620" s="6" t="n"/>
      <c r="B620" s="6" t="n"/>
      <c r="C620" s="6" t="n"/>
      <c r="D620" s="6" t="n"/>
      <c r="E620" s="6" t="n"/>
      <c r="F620" s="6" t="n"/>
      <c r="G620" s="6" t="n"/>
      <c r="H620" s="6" t="n"/>
      <c r="I620" s="6" t="n"/>
      <c r="J620" s="6" t="n"/>
      <c r="K620" s="6" t="n"/>
      <c r="L620" s="6" t="n"/>
      <c r="M620" s="6" t="n"/>
      <c r="N620" s="6" t="n"/>
    </row>
    <row r="621" ht="15.75" customHeight="1" s="1411">
      <c r="A621" s="6" t="n"/>
      <c r="B621" s="6" t="n"/>
      <c r="C621" s="6" t="n"/>
      <c r="D621" s="6" t="n"/>
      <c r="E621" s="6" t="n"/>
      <c r="F621" s="6" t="n"/>
      <c r="G621" s="6" t="n"/>
      <c r="H621" s="6" t="n"/>
      <c r="I621" s="6" t="n"/>
      <c r="J621" s="6" t="n"/>
      <c r="K621" s="6" t="n"/>
      <c r="L621" s="6" t="n"/>
      <c r="M621" s="6" t="n"/>
      <c r="N621" s="6" t="n"/>
    </row>
    <row r="622" ht="15.75" customHeight="1" s="1411">
      <c r="A622" s="6" t="n"/>
      <c r="B622" s="6" t="n"/>
      <c r="C622" s="6" t="n"/>
      <c r="D622" s="6" t="n"/>
      <c r="E622" s="6" t="n"/>
      <c r="F622" s="6" t="n"/>
      <c r="G622" s="6" t="n"/>
      <c r="H622" s="6" t="n"/>
      <c r="I622" s="6" t="n"/>
      <c r="J622" s="6" t="n"/>
      <c r="K622" s="6" t="n"/>
      <c r="L622" s="6" t="n"/>
      <c r="M622" s="6" t="n"/>
      <c r="N622" s="6" t="n"/>
    </row>
    <row r="623" ht="15.75" customHeight="1" s="1411">
      <c r="A623" s="6" t="n"/>
      <c r="B623" s="6" t="n"/>
      <c r="C623" s="6" t="n"/>
      <c r="D623" s="6" t="n"/>
      <c r="E623" s="6" t="n"/>
      <c r="F623" s="6" t="n"/>
      <c r="G623" s="6" t="n"/>
      <c r="H623" s="6" t="n"/>
      <c r="I623" s="6" t="n"/>
      <c r="J623" s="6" t="n"/>
      <c r="K623" s="6" t="n"/>
      <c r="L623" s="6" t="n"/>
      <c r="M623" s="6" t="n"/>
      <c r="N623" s="6" t="n"/>
    </row>
    <row r="624" ht="15.75" customHeight="1" s="1411">
      <c r="A624" s="6" t="n"/>
      <c r="B624" s="6" t="n"/>
      <c r="C624" s="6" t="n"/>
      <c r="D624" s="6" t="n"/>
      <c r="E624" s="6" t="n"/>
      <c r="F624" s="6" t="n"/>
      <c r="G624" s="6" t="n"/>
      <c r="H624" s="6" t="n"/>
      <c r="I624" s="6" t="n"/>
      <c r="J624" s="6" t="n"/>
      <c r="K624" s="6" t="n"/>
      <c r="L624" s="6" t="n"/>
      <c r="M624" s="6" t="n"/>
      <c r="N624" s="6" t="n"/>
    </row>
    <row r="625" ht="15.75" customHeight="1" s="1411">
      <c r="A625" s="6" t="n"/>
      <c r="B625" s="6" t="n"/>
      <c r="C625" s="6" t="n"/>
      <c r="D625" s="6" t="n"/>
      <c r="E625" s="6" t="n"/>
      <c r="F625" s="6" t="n"/>
      <c r="G625" s="6" t="n"/>
      <c r="H625" s="6" t="n"/>
      <c r="I625" s="6" t="n"/>
      <c r="J625" s="6" t="n"/>
      <c r="K625" s="6" t="n"/>
      <c r="L625" s="6" t="n"/>
      <c r="M625" s="6" t="n"/>
      <c r="N625" s="6" t="n"/>
    </row>
    <row r="626" ht="15.75" customHeight="1" s="1411">
      <c r="A626" s="6" t="n"/>
      <c r="B626" s="6" t="n"/>
      <c r="C626" s="6" t="n"/>
      <c r="D626" s="6" t="n"/>
      <c r="E626" s="6" t="n"/>
      <c r="F626" s="6" t="n"/>
      <c r="G626" s="6" t="n"/>
      <c r="H626" s="6" t="n"/>
      <c r="I626" s="6" t="n"/>
      <c r="J626" s="6" t="n"/>
      <c r="K626" s="6" t="n"/>
      <c r="L626" s="6" t="n"/>
      <c r="M626" s="6" t="n"/>
      <c r="N626" s="6" t="n"/>
    </row>
    <row r="627" ht="15.75" customHeight="1" s="1411">
      <c r="A627" s="6" t="n"/>
      <c r="B627" s="6" t="n"/>
      <c r="C627" s="6" t="n"/>
      <c r="D627" s="6" t="n"/>
      <c r="E627" s="6" t="n"/>
      <c r="F627" s="6" t="n"/>
      <c r="G627" s="6" t="n"/>
      <c r="H627" s="6" t="n"/>
      <c r="I627" s="6" t="n"/>
      <c r="J627" s="6" t="n"/>
      <c r="K627" s="6" t="n"/>
      <c r="L627" s="6" t="n"/>
      <c r="M627" s="6" t="n"/>
      <c r="N627" s="6" t="n"/>
    </row>
    <row r="628" ht="15.75" customHeight="1" s="1411">
      <c r="A628" s="6" t="n"/>
      <c r="B628" s="6" t="n"/>
      <c r="C628" s="6" t="n"/>
      <c r="D628" s="6" t="n"/>
      <c r="E628" s="6" t="n"/>
      <c r="F628" s="6" t="n"/>
      <c r="G628" s="6" t="n"/>
      <c r="H628" s="6" t="n"/>
      <c r="I628" s="6" t="n"/>
      <c r="J628" s="6" t="n"/>
      <c r="K628" s="6" t="n"/>
      <c r="L628" s="6" t="n"/>
      <c r="M628" s="6" t="n"/>
      <c r="N628" s="6" t="n"/>
    </row>
    <row r="629" ht="15.75" customHeight="1" s="1411">
      <c r="A629" s="6" t="n"/>
      <c r="B629" s="6" t="n"/>
      <c r="C629" s="6" t="n"/>
      <c r="D629" s="6" t="n"/>
      <c r="E629" s="6" t="n"/>
      <c r="F629" s="6" t="n"/>
      <c r="G629" s="6" t="n"/>
      <c r="H629" s="6" t="n"/>
      <c r="I629" s="6" t="n"/>
      <c r="J629" s="6" t="n"/>
      <c r="K629" s="6" t="n"/>
      <c r="L629" s="6" t="n"/>
      <c r="M629" s="6" t="n"/>
      <c r="N629" s="6" t="n"/>
    </row>
    <row r="630" ht="15.75" customHeight="1" s="1411">
      <c r="A630" s="6" t="n"/>
      <c r="B630" s="6" t="n"/>
      <c r="C630" s="6" t="n"/>
      <c r="D630" s="6" t="n"/>
      <c r="E630" s="6" t="n"/>
      <c r="F630" s="6" t="n"/>
      <c r="G630" s="6" t="n"/>
      <c r="H630" s="6" t="n"/>
      <c r="I630" s="6" t="n"/>
      <c r="J630" s="6" t="n"/>
      <c r="K630" s="6" t="n"/>
      <c r="L630" s="6" t="n"/>
      <c r="M630" s="6" t="n"/>
      <c r="N630" s="6" t="n"/>
    </row>
    <row r="631" ht="15.75" customHeight="1" s="1411">
      <c r="A631" s="6" t="n"/>
      <c r="B631" s="6" t="n"/>
      <c r="C631" s="6" t="n"/>
      <c r="D631" s="6" t="n"/>
      <c r="E631" s="6" t="n"/>
      <c r="F631" s="6" t="n"/>
      <c r="G631" s="6" t="n"/>
      <c r="H631" s="6" t="n"/>
      <c r="I631" s="6" t="n"/>
      <c r="J631" s="6" t="n"/>
      <c r="K631" s="6" t="n"/>
      <c r="L631" s="6" t="n"/>
      <c r="M631" s="6" t="n"/>
      <c r="N631" s="6" t="n"/>
    </row>
    <row r="632" ht="15.75" customHeight="1" s="1411">
      <c r="A632" s="6" t="n"/>
      <c r="B632" s="6" t="n"/>
      <c r="C632" s="6" t="n"/>
      <c r="D632" s="6" t="n"/>
      <c r="E632" s="6" t="n"/>
      <c r="F632" s="6" t="n"/>
      <c r="G632" s="6" t="n"/>
      <c r="H632" s="6" t="n"/>
      <c r="I632" s="6" t="n"/>
      <c r="J632" s="6" t="n"/>
      <c r="K632" s="6" t="n"/>
      <c r="L632" s="6" t="n"/>
      <c r="M632" s="6" t="n"/>
      <c r="N632" s="6" t="n"/>
    </row>
    <row r="633" ht="15.75" customHeight="1" s="1411">
      <c r="A633" s="6" t="n"/>
      <c r="B633" s="6" t="n"/>
      <c r="C633" s="6" t="n"/>
      <c r="D633" s="6" t="n"/>
      <c r="E633" s="6" t="n"/>
      <c r="F633" s="6" t="n"/>
      <c r="G633" s="6" t="n"/>
      <c r="H633" s="6" t="n"/>
      <c r="I633" s="6" t="n"/>
      <c r="J633" s="6" t="n"/>
      <c r="K633" s="6" t="n"/>
      <c r="L633" s="6" t="n"/>
      <c r="M633" s="6" t="n"/>
      <c r="N633" s="6" t="n"/>
    </row>
    <row r="634" ht="15.75" customHeight="1" s="1411">
      <c r="A634" s="6" t="n"/>
      <c r="B634" s="6" t="n"/>
      <c r="C634" s="6" t="n"/>
      <c r="D634" s="6" t="n"/>
      <c r="E634" s="6" t="n"/>
      <c r="F634" s="6" t="n"/>
      <c r="G634" s="6" t="n"/>
      <c r="H634" s="6" t="n"/>
      <c r="I634" s="6" t="n"/>
      <c r="J634" s="6" t="n"/>
      <c r="K634" s="6" t="n"/>
      <c r="L634" s="6" t="n"/>
      <c r="M634" s="6" t="n"/>
      <c r="N634" s="6" t="n"/>
    </row>
    <row r="635" ht="15.75" customHeight="1" s="1411">
      <c r="A635" s="6" t="n"/>
      <c r="B635" s="6" t="n"/>
      <c r="C635" s="6" t="n"/>
      <c r="D635" s="6" t="n"/>
      <c r="E635" s="6" t="n"/>
      <c r="F635" s="6" t="n"/>
      <c r="G635" s="6" t="n"/>
      <c r="H635" s="6" t="n"/>
      <c r="I635" s="6" t="n"/>
      <c r="J635" s="6" t="n"/>
      <c r="K635" s="6" t="n"/>
      <c r="L635" s="6" t="n"/>
      <c r="M635" s="6" t="n"/>
      <c r="N635" s="6" t="n"/>
    </row>
    <row r="636" ht="15.75" customHeight="1" s="1411">
      <c r="A636" s="6" t="n"/>
      <c r="B636" s="6" t="n"/>
      <c r="C636" s="6" t="n"/>
      <c r="D636" s="6" t="n"/>
      <c r="E636" s="6" t="n"/>
      <c r="F636" s="6" t="n"/>
      <c r="G636" s="6" t="n"/>
      <c r="H636" s="6" t="n"/>
      <c r="I636" s="6" t="n"/>
      <c r="J636" s="6" t="n"/>
      <c r="K636" s="6" t="n"/>
      <c r="L636" s="6" t="n"/>
      <c r="M636" s="6" t="n"/>
      <c r="N636" s="6" t="n"/>
    </row>
    <row r="637" ht="15.75" customHeight="1" s="1411">
      <c r="A637" s="6" t="n"/>
      <c r="B637" s="6" t="n"/>
      <c r="C637" s="6" t="n"/>
      <c r="D637" s="6" t="n"/>
      <c r="E637" s="6" t="n"/>
      <c r="F637" s="6" t="n"/>
      <c r="G637" s="6" t="n"/>
      <c r="H637" s="6" t="n"/>
      <c r="I637" s="6" t="n"/>
      <c r="J637" s="6" t="n"/>
      <c r="K637" s="6" t="n"/>
      <c r="L637" s="6" t="n"/>
      <c r="M637" s="6" t="n"/>
      <c r="N637" s="6" t="n"/>
    </row>
    <row r="638" ht="15.75" customHeight="1" s="1411">
      <c r="A638" s="6" t="n"/>
      <c r="B638" s="6" t="n"/>
      <c r="C638" s="6" t="n"/>
      <c r="D638" s="6" t="n"/>
      <c r="E638" s="6" t="n"/>
      <c r="F638" s="6" t="n"/>
      <c r="G638" s="6" t="n"/>
      <c r="H638" s="6" t="n"/>
      <c r="I638" s="6" t="n"/>
      <c r="J638" s="6" t="n"/>
      <c r="K638" s="6" t="n"/>
      <c r="L638" s="6" t="n"/>
      <c r="M638" s="6" t="n"/>
      <c r="N638" s="6" t="n"/>
    </row>
    <row r="639" ht="15.75" customHeight="1" s="1411">
      <c r="A639" s="6" t="n"/>
      <c r="B639" s="6" t="n"/>
      <c r="C639" s="6" t="n"/>
      <c r="D639" s="6" t="n"/>
      <c r="E639" s="6" t="n"/>
      <c r="F639" s="6" t="n"/>
      <c r="G639" s="6" t="n"/>
      <c r="H639" s="6" t="n"/>
      <c r="I639" s="6" t="n"/>
      <c r="J639" s="6" t="n"/>
      <c r="K639" s="6" t="n"/>
      <c r="L639" s="6" t="n"/>
      <c r="M639" s="6" t="n"/>
      <c r="N639" s="6" t="n"/>
    </row>
    <row r="640" ht="15.75" customHeight="1" s="1411">
      <c r="A640" s="6" t="n"/>
      <c r="B640" s="6" t="n"/>
      <c r="C640" s="6" t="n"/>
      <c r="D640" s="6" t="n"/>
      <c r="E640" s="6" t="n"/>
      <c r="F640" s="6" t="n"/>
      <c r="G640" s="6" t="n"/>
      <c r="H640" s="6" t="n"/>
      <c r="I640" s="6" t="n"/>
      <c r="J640" s="6" t="n"/>
      <c r="K640" s="6" t="n"/>
      <c r="L640" s="6" t="n"/>
      <c r="M640" s="6" t="n"/>
      <c r="N640" s="6" t="n"/>
    </row>
    <row r="641" ht="15.75" customHeight="1" s="1411">
      <c r="A641" s="6" t="n"/>
      <c r="B641" s="6" t="n"/>
      <c r="C641" s="6" t="n"/>
      <c r="D641" s="6" t="n"/>
      <c r="E641" s="6" t="n"/>
      <c r="F641" s="6" t="n"/>
      <c r="G641" s="6" t="n"/>
      <c r="H641" s="6" t="n"/>
      <c r="I641" s="6" t="n"/>
      <c r="J641" s="6" t="n"/>
      <c r="K641" s="6" t="n"/>
      <c r="L641" s="6" t="n"/>
      <c r="M641" s="6" t="n"/>
      <c r="N641" s="6" t="n"/>
    </row>
    <row r="642" ht="15.75" customHeight="1" s="1411">
      <c r="A642" s="6" t="n"/>
      <c r="B642" s="6" t="n"/>
      <c r="C642" s="6" t="n"/>
      <c r="D642" s="6" t="n"/>
      <c r="E642" s="6" t="n"/>
      <c r="F642" s="6" t="n"/>
      <c r="G642" s="6" t="n"/>
      <c r="H642" s="6" t="n"/>
      <c r="I642" s="6" t="n"/>
      <c r="J642" s="6" t="n"/>
      <c r="K642" s="6" t="n"/>
      <c r="L642" s="6" t="n"/>
      <c r="M642" s="6" t="n"/>
      <c r="N642" s="6" t="n"/>
    </row>
    <row r="643" ht="15.75" customHeight="1" s="1411">
      <c r="A643" s="6" t="n"/>
      <c r="B643" s="6" t="n"/>
      <c r="C643" s="6" t="n"/>
      <c r="D643" s="6" t="n"/>
      <c r="E643" s="6" t="n"/>
      <c r="F643" s="6" t="n"/>
      <c r="G643" s="6" t="n"/>
      <c r="H643" s="6" t="n"/>
      <c r="I643" s="6" t="n"/>
      <c r="J643" s="6" t="n"/>
      <c r="K643" s="6" t="n"/>
      <c r="L643" s="6" t="n"/>
      <c r="M643" s="6" t="n"/>
      <c r="N643" s="6" t="n"/>
    </row>
    <row r="644" ht="15.75" customHeight="1" s="1411">
      <c r="A644" s="6" t="n"/>
      <c r="B644" s="6" t="n"/>
      <c r="C644" s="6" t="n"/>
      <c r="D644" s="6" t="n"/>
      <c r="E644" s="6" t="n"/>
      <c r="F644" s="6" t="n"/>
      <c r="G644" s="6" t="n"/>
      <c r="H644" s="6" t="n"/>
      <c r="I644" s="6" t="n"/>
      <c r="J644" s="6" t="n"/>
      <c r="K644" s="6" t="n"/>
      <c r="L644" s="6" t="n"/>
      <c r="M644" s="6" t="n"/>
      <c r="N644" s="6" t="n"/>
    </row>
    <row r="645" ht="15.75" customHeight="1" s="1411">
      <c r="A645" s="6" t="n"/>
      <c r="B645" s="6" t="n"/>
      <c r="C645" s="6" t="n"/>
      <c r="D645" s="6" t="n"/>
      <c r="E645" s="6" t="n"/>
      <c r="F645" s="6" t="n"/>
      <c r="G645" s="6" t="n"/>
      <c r="H645" s="6" t="n"/>
      <c r="I645" s="6" t="n"/>
      <c r="J645" s="6" t="n"/>
      <c r="K645" s="6" t="n"/>
      <c r="L645" s="6" t="n"/>
      <c r="M645" s="6" t="n"/>
      <c r="N645" s="6" t="n"/>
    </row>
    <row r="646" ht="15.75" customHeight="1" s="1411">
      <c r="A646" s="6" t="n"/>
      <c r="B646" s="6" t="n"/>
      <c r="C646" s="6" t="n"/>
      <c r="D646" s="6" t="n"/>
      <c r="E646" s="6" t="n"/>
      <c r="F646" s="6" t="n"/>
      <c r="G646" s="6" t="n"/>
      <c r="H646" s="6" t="n"/>
      <c r="I646" s="6" t="n"/>
      <c r="J646" s="6" t="n"/>
      <c r="K646" s="6" t="n"/>
      <c r="L646" s="6" t="n"/>
      <c r="M646" s="6" t="n"/>
      <c r="N646" s="6" t="n"/>
    </row>
    <row r="647" ht="15.75" customHeight="1" s="1411">
      <c r="A647" s="6" t="n"/>
      <c r="B647" s="6" t="n"/>
      <c r="C647" s="6" t="n"/>
      <c r="D647" s="6" t="n"/>
      <c r="E647" s="6" t="n"/>
      <c r="F647" s="6" t="n"/>
      <c r="G647" s="6" t="n"/>
      <c r="H647" s="6" t="n"/>
      <c r="I647" s="6" t="n"/>
      <c r="J647" s="6" t="n"/>
      <c r="K647" s="6" t="n"/>
      <c r="L647" s="6" t="n"/>
      <c r="M647" s="6" t="n"/>
      <c r="N647" s="6" t="n"/>
    </row>
    <row r="648" ht="15.75" customHeight="1" s="1411">
      <c r="A648" s="6" t="n"/>
      <c r="B648" s="6" t="n"/>
      <c r="C648" s="6" t="n"/>
      <c r="D648" s="6" t="n"/>
      <c r="E648" s="6" t="n"/>
      <c r="F648" s="6" t="n"/>
      <c r="G648" s="6" t="n"/>
      <c r="H648" s="6" t="n"/>
      <c r="I648" s="6" t="n"/>
      <c r="J648" s="6" t="n"/>
      <c r="K648" s="6" t="n"/>
      <c r="L648" s="6" t="n"/>
      <c r="M648" s="6" t="n"/>
      <c r="N648" s="6" t="n"/>
    </row>
    <row r="649" ht="15.75" customHeight="1" s="1411">
      <c r="A649" s="6" t="n"/>
      <c r="B649" s="6" t="n"/>
      <c r="C649" s="6" t="n"/>
      <c r="D649" s="6" t="n"/>
      <c r="E649" s="6" t="n"/>
      <c r="F649" s="6" t="n"/>
      <c r="G649" s="6" t="n"/>
      <c r="H649" s="6" t="n"/>
      <c r="I649" s="6" t="n"/>
      <c r="J649" s="6" t="n"/>
      <c r="K649" s="6" t="n"/>
      <c r="L649" s="6" t="n"/>
      <c r="M649" s="6" t="n"/>
      <c r="N649" s="6" t="n"/>
    </row>
    <row r="650" ht="15.75" customHeight="1" s="1411">
      <c r="A650" s="6" t="n"/>
      <c r="B650" s="6" t="n"/>
      <c r="C650" s="6" t="n"/>
      <c r="D650" s="6" t="n"/>
      <c r="E650" s="6" t="n"/>
      <c r="F650" s="6" t="n"/>
      <c r="G650" s="6" t="n"/>
      <c r="H650" s="6" t="n"/>
      <c r="I650" s="6" t="n"/>
      <c r="J650" s="6" t="n"/>
      <c r="K650" s="6" t="n"/>
      <c r="L650" s="6" t="n"/>
      <c r="M650" s="6" t="n"/>
      <c r="N650" s="6" t="n"/>
    </row>
    <row r="651" ht="15.75" customHeight="1" s="1411">
      <c r="A651" s="6" t="n"/>
      <c r="B651" s="6" t="n"/>
      <c r="C651" s="6" t="n"/>
      <c r="D651" s="6" t="n"/>
      <c r="E651" s="6" t="n"/>
      <c r="F651" s="6" t="n"/>
      <c r="G651" s="6" t="n"/>
      <c r="H651" s="6" t="n"/>
      <c r="I651" s="6" t="n"/>
      <c r="J651" s="6" t="n"/>
      <c r="K651" s="6" t="n"/>
      <c r="L651" s="6" t="n"/>
      <c r="M651" s="6" t="n"/>
      <c r="N651" s="6" t="n"/>
    </row>
    <row r="652" ht="15.75" customHeight="1" s="1411">
      <c r="A652" s="6" t="n"/>
      <c r="B652" s="6" t="n"/>
      <c r="C652" s="6" t="n"/>
      <c r="D652" s="6" t="n"/>
      <c r="E652" s="6" t="n"/>
      <c r="F652" s="6" t="n"/>
      <c r="G652" s="6" t="n"/>
      <c r="H652" s="6" t="n"/>
      <c r="I652" s="6" t="n"/>
      <c r="J652" s="6" t="n"/>
      <c r="K652" s="6" t="n"/>
      <c r="L652" s="6" t="n"/>
      <c r="M652" s="6" t="n"/>
      <c r="N652" s="6" t="n"/>
    </row>
    <row r="653" ht="15.75" customHeight="1" s="1411">
      <c r="A653" s="6" t="n"/>
      <c r="B653" s="6" t="n"/>
      <c r="C653" s="6" t="n"/>
      <c r="D653" s="6" t="n"/>
      <c r="E653" s="6" t="n"/>
      <c r="F653" s="6" t="n"/>
      <c r="G653" s="6" t="n"/>
      <c r="H653" s="6" t="n"/>
      <c r="I653" s="6" t="n"/>
      <c r="J653" s="6" t="n"/>
      <c r="K653" s="6" t="n"/>
      <c r="L653" s="6" t="n"/>
      <c r="M653" s="6" t="n"/>
      <c r="N653" s="6" t="n"/>
    </row>
    <row r="654" ht="15.75" customHeight="1" s="1411">
      <c r="A654" s="6" t="n"/>
      <c r="B654" s="6" t="n"/>
      <c r="C654" s="6" t="n"/>
      <c r="D654" s="6" t="n"/>
      <c r="E654" s="6" t="n"/>
      <c r="F654" s="6" t="n"/>
      <c r="G654" s="6" t="n"/>
      <c r="H654" s="6" t="n"/>
      <c r="I654" s="6" t="n"/>
      <c r="J654" s="6" t="n"/>
      <c r="K654" s="6" t="n"/>
      <c r="L654" s="6" t="n"/>
      <c r="M654" s="6" t="n"/>
      <c r="N654" s="6" t="n"/>
    </row>
    <row r="655" ht="15.75" customHeight="1" s="1411">
      <c r="A655" s="6" t="n"/>
      <c r="B655" s="6" t="n"/>
      <c r="C655" s="6" t="n"/>
      <c r="D655" s="6" t="n"/>
      <c r="E655" s="6" t="n"/>
      <c r="F655" s="6" t="n"/>
      <c r="G655" s="6" t="n"/>
      <c r="H655" s="6" t="n"/>
      <c r="I655" s="6" t="n"/>
      <c r="J655" s="6" t="n"/>
      <c r="K655" s="6" t="n"/>
      <c r="L655" s="6" t="n"/>
      <c r="M655" s="6" t="n"/>
      <c r="N655" s="6" t="n"/>
    </row>
    <row r="656" ht="15.75" customHeight="1" s="1411">
      <c r="A656" s="6" t="n"/>
      <c r="B656" s="6" t="n"/>
      <c r="C656" s="6" t="n"/>
      <c r="D656" s="6" t="n"/>
      <c r="E656" s="6" t="n"/>
      <c r="F656" s="6" t="n"/>
      <c r="G656" s="6" t="n"/>
      <c r="H656" s="6" t="n"/>
      <c r="I656" s="6" t="n"/>
      <c r="J656" s="6" t="n"/>
      <c r="K656" s="6" t="n"/>
      <c r="L656" s="6" t="n"/>
      <c r="M656" s="6" t="n"/>
      <c r="N656" s="6" t="n"/>
    </row>
    <row r="657" ht="15.75" customHeight="1" s="1411">
      <c r="A657" s="6" t="n"/>
      <c r="B657" s="6" t="n"/>
      <c r="C657" s="6" t="n"/>
      <c r="D657" s="6" t="n"/>
      <c r="E657" s="6" t="n"/>
      <c r="F657" s="6" t="n"/>
      <c r="G657" s="6" t="n"/>
      <c r="H657" s="6" t="n"/>
      <c r="I657" s="6" t="n"/>
      <c r="J657" s="6" t="n"/>
      <c r="K657" s="6" t="n"/>
      <c r="L657" s="6" t="n"/>
      <c r="M657" s="6" t="n"/>
      <c r="N657" s="6" t="n"/>
    </row>
    <row r="658" ht="15.75" customHeight="1" s="1411">
      <c r="A658" s="6" t="n"/>
      <c r="B658" s="6" t="n"/>
      <c r="C658" s="6" t="n"/>
      <c r="D658" s="6" t="n"/>
      <c r="E658" s="6" t="n"/>
      <c r="F658" s="6" t="n"/>
      <c r="G658" s="6" t="n"/>
      <c r="H658" s="6" t="n"/>
      <c r="I658" s="6" t="n"/>
      <c r="J658" s="6" t="n"/>
      <c r="K658" s="6" t="n"/>
      <c r="L658" s="6" t="n"/>
      <c r="M658" s="6" t="n"/>
      <c r="N658" s="6" t="n"/>
    </row>
    <row r="659" ht="15.75" customHeight="1" s="1411">
      <c r="A659" s="6" t="n"/>
      <c r="B659" s="6" t="n"/>
      <c r="C659" s="6" t="n"/>
      <c r="D659" s="6" t="n"/>
      <c r="E659" s="6" t="n"/>
      <c r="F659" s="6" t="n"/>
      <c r="G659" s="6" t="n"/>
      <c r="H659" s="6" t="n"/>
      <c r="I659" s="6" t="n"/>
      <c r="J659" s="6" t="n"/>
      <c r="K659" s="6" t="n"/>
      <c r="L659" s="6" t="n"/>
      <c r="M659" s="6" t="n"/>
      <c r="N659" s="6" t="n"/>
    </row>
    <row r="660" ht="15.75" customHeight="1" s="1411">
      <c r="A660" s="6" t="n"/>
      <c r="B660" s="6" t="n"/>
      <c r="C660" s="6" t="n"/>
      <c r="D660" s="6" t="n"/>
      <c r="E660" s="6" t="n"/>
      <c r="F660" s="6" t="n"/>
      <c r="G660" s="6" t="n"/>
      <c r="H660" s="6" t="n"/>
      <c r="I660" s="6" t="n"/>
      <c r="J660" s="6" t="n"/>
      <c r="K660" s="6" t="n"/>
      <c r="L660" s="6" t="n"/>
      <c r="M660" s="6" t="n"/>
      <c r="N660" s="6" t="n"/>
    </row>
    <row r="661" ht="15.75" customHeight="1" s="1411">
      <c r="A661" s="6" t="n"/>
      <c r="B661" s="6" t="n"/>
      <c r="C661" s="6" t="n"/>
      <c r="D661" s="6" t="n"/>
      <c r="E661" s="6" t="n"/>
      <c r="F661" s="6" t="n"/>
      <c r="G661" s="6" t="n"/>
      <c r="H661" s="6" t="n"/>
      <c r="I661" s="6" t="n"/>
      <c r="J661" s="6" t="n"/>
      <c r="K661" s="6" t="n"/>
      <c r="L661" s="6" t="n"/>
      <c r="M661" s="6" t="n"/>
      <c r="N661" s="6" t="n"/>
    </row>
    <row r="662" ht="15.75" customHeight="1" s="1411">
      <c r="A662" s="6" t="n"/>
      <c r="B662" s="6" t="n"/>
      <c r="C662" s="6" t="n"/>
      <c r="D662" s="6" t="n"/>
      <c r="E662" s="6" t="n"/>
      <c r="F662" s="6" t="n"/>
      <c r="G662" s="6" t="n"/>
      <c r="H662" s="6" t="n"/>
      <c r="I662" s="6" t="n"/>
      <c r="J662" s="6" t="n"/>
      <c r="K662" s="6" t="n"/>
      <c r="L662" s="6" t="n"/>
      <c r="M662" s="6" t="n"/>
      <c r="N662" s="6" t="n"/>
    </row>
    <row r="663" ht="15.75" customHeight="1" s="1411">
      <c r="A663" s="6" t="n"/>
      <c r="B663" s="6" t="n"/>
      <c r="C663" s="6" t="n"/>
      <c r="D663" s="6" t="n"/>
      <c r="E663" s="6" t="n"/>
      <c r="F663" s="6" t="n"/>
      <c r="G663" s="6" t="n"/>
      <c r="H663" s="6" t="n"/>
      <c r="I663" s="6" t="n"/>
      <c r="J663" s="6" t="n"/>
      <c r="K663" s="6" t="n"/>
      <c r="L663" s="6" t="n"/>
      <c r="M663" s="6" t="n"/>
      <c r="N663" s="6" t="n"/>
    </row>
    <row r="664" ht="15.75" customHeight="1" s="1411">
      <c r="A664" s="6" t="n"/>
      <c r="B664" s="6" t="n"/>
      <c r="C664" s="6" t="n"/>
      <c r="D664" s="6" t="n"/>
      <c r="E664" s="6" t="n"/>
      <c r="F664" s="6" t="n"/>
      <c r="G664" s="6" t="n"/>
      <c r="H664" s="6" t="n"/>
      <c r="I664" s="6" t="n"/>
      <c r="J664" s="6" t="n"/>
      <c r="K664" s="6" t="n"/>
      <c r="L664" s="6" t="n"/>
      <c r="M664" s="6" t="n"/>
      <c r="N664" s="6" t="n"/>
    </row>
    <row r="665" ht="15.75" customHeight="1" s="1411">
      <c r="A665" s="6" t="n"/>
      <c r="B665" s="6" t="n"/>
      <c r="C665" s="6" t="n"/>
      <c r="D665" s="6" t="n"/>
      <c r="E665" s="6" t="n"/>
      <c r="F665" s="6" t="n"/>
      <c r="G665" s="6" t="n"/>
      <c r="H665" s="6" t="n"/>
      <c r="I665" s="6" t="n"/>
      <c r="J665" s="6" t="n"/>
      <c r="K665" s="6" t="n"/>
      <c r="L665" s="6" t="n"/>
      <c r="M665" s="6" t="n"/>
      <c r="N665" s="6" t="n"/>
    </row>
    <row r="666" ht="15.75" customHeight="1" s="1411">
      <c r="A666" s="6" t="n"/>
      <c r="B666" s="6" t="n"/>
      <c r="C666" s="6" t="n"/>
      <c r="D666" s="6" t="n"/>
      <c r="E666" s="6" t="n"/>
      <c r="F666" s="6" t="n"/>
      <c r="G666" s="6" t="n"/>
      <c r="H666" s="6" t="n"/>
      <c r="I666" s="6" t="n"/>
      <c r="J666" s="6" t="n"/>
      <c r="K666" s="6" t="n"/>
      <c r="L666" s="6" t="n"/>
      <c r="M666" s="6" t="n"/>
      <c r="N666" s="6" t="n"/>
    </row>
    <row r="667" ht="15.75" customHeight="1" s="1411">
      <c r="A667" s="6" t="n"/>
      <c r="B667" s="6" t="n"/>
      <c r="C667" s="6" t="n"/>
      <c r="D667" s="6" t="n"/>
      <c r="E667" s="6" t="n"/>
      <c r="F667" s="6" t="n"/>
      <c r="G667" s="6" t="n"/>
      <c r="H667" s="6" t="n"/>
      <c r="I667" s="6" t="n"/>
      <c r="J667" s="6" t="n"/>
      <c r="K667" s="6" t="n"/>
      <c r="L667" s="6" t="n"/>
      <c r="M667" s="6" t="n"/>
      <c r="N667" s="6" t="n"/>
    </row>
    <row r="668" ht="15.75" customHeight="1" s="1411">
      <c r="A668" s="6" t="n"/>
      <c r="B668" s="6" t="n"/>
      <c r="C668" s="6" t="n"/>
      <c r="D668" s="6" t="n"/>
      <c r="E668" s="6" t="n"/>
      <c r="F668" s="6" t="n"/>
      <c r="G668" s="6" t="n"/>
      <c r="H668" s="6" t="n"/>
      <c r="I668" s="6" t="n"/>
      <c r="J668" s="6" t="n"/>
      <c r="K668" s="6" t="n"/>
      <c r="L668" s="6" t="n"/>
      <c r="M668" s="6" t="n"/>
      <c r="N668" s="6" t="n"/>
    </row>
    <row r="669" ht="15.75" customHeight="1" s="1411">
      <c r="A669" s="6" t="n"/>
      <c r="B669" s="6" t="n"/>
      <c r="C669" s="6" t="n"/>
      <c r="D669" s="6" t="n"/>
      <c r="E669" s="6" t="n"/>
      <c r="F669" s="6" t="n"/>
      <c r="G669" s="6" t="n"/>
      <c r="H669" s="6" t="n"/>
      <c r="I669" s="6" t="n"/>
      <c r="J669" s="6" t="n"/>
      <c r="K669" s="6" t="n"/>
      <c r="L669" s="6" t="n"/>
      <c r="M669" s="6" t="n"/>
      <c r="N669" s="6" t="n"/>
    </row>
    <row r="670" ht="15.75" customHeight="1" s="1411">
      <c r="A670" s="6" t="n"/>
      <c r="B670" s="6" t="n"/>
      <c r="C670" s="6" t="n"/>
      <c r="D670" s="6" t="n"/>
      <c r="E670" s="6" t="n"/>
      <c r="F670" s="6" t="n"/>
      <c r="G670" s="6" t="n"/>
      <c r="H670" s="6" t="n"/>
      <c r="I670" s="6" t="n"/>
      <c r="J670" s="6" t="n"/>
      <c r="K670" s="6" t="n"/>
      <c r="L670" s="6" t="n"/>
      <c r="M670" s="6" t="n"/>
      <c r="N670" s="6" t="n"/>
    </row>
    <row r="671" ht="15.75" customHeight="1" s="1411">
      <c r="A671" s="6" t="n"/>
      <c r="B671" s="6" t="n"/>
      <c r="C671" s="6" t="n"/>
      <c r="D671" s="6" t="n"/>
      <c r="E671" s="6" t="n"/>
      <c r="F671" s="6" t="n"/>
      <c r="G671" s="6" t="n"/>
      <c r="H671" s="6" t="n"/>
      <c r="I671" s="6" t="n"/>
      <c r="J671" s="6" t="n"/>
      <c r="K671" s="6" t="n"/>
      <c r="L671" s="6" t="n"/>
      <c r="M671" s="6" t="n"/>
      <c r="N671" s="6" t="n"/>
    </row>
    <row r="672" ht="15.75" customHeight="1" s="1411">
      <c r="A672" s="6" t="n"/>
      <c r="B672" s="6" t="n"/>
      <c r="C672" s="6" t="n"/>
      <c r="D672" s="6" t="n"/>
      <c r="E672" s="6" t="n"/>
      <c r="F672" s="6" t="n"/>
      <c r="G672" s="6" t="n"/>
      <c r="H672" s="6" t="n"/>
      <c r="I672" s="6" t="n"/>
      <c r="J672" s="6" t="n"/>
      <c r="K672" s="6" t="n"/>
      <c r="L672" s="6" t="n"/>
      <c r="M672" s="6" t="n"/>
      <c r="N672" s="6" t="n"/>
    </row>
    <row r="673" ht="15.75" customHeight="1" s="1411">
      <c r="A673" s="6" t="n"/>
      <c r="B673" s="6" t="n"/>
      <c r="C673" s="6" t="n"/>
      <c r="D673" s="6" t="n"/>
      <c r="E673" s="6" t="n"/>
      <c r="F673" s="6" t="n"/>
      <c r="G673" s="6" t="n"/>
      <c r="H673" s="6" t="n"/>
      <c r="I673" s="6" t="n"/>
      <c r="J673" s="6" t="n"/>
      <c r="K673" s="6" t="n"/>
      <c r="L673" s="6" t="n"/>
      <c r="M673" s="6" t="n"/>
      <c r="N673" s="6" t="n"/>
    </row>
    <row r="674" ht="15.75" customHeight="1" s="1411">
      <c r="A674" s="6" t="n"/>
      <c r="B674" s="6" t="n"/>
      <c r="C674" s="6" t="n"/>
      <c r="D674" s="6" t="n"/>
      <c r="E674" s="6" t="n"/>
      <c r="F674" s="6" t="n"/>
      <c r="G674" s="6" t="n"/>
      <c r="H674" s="6" t="n"/>
      <c r="I674" s="6" t="n"/>
      <c r="J674" s="6" t="n"/>
      <c r="K674" s="6" t="n"/>
      <c r="L674" s="6" t="n"/>
      <c r="M674" s="6" t="n"/>
      <c r="N674" s="6" t="n"/>
    </row>
    <row r="675" ht="15.75" customHeight="1" s="1411">
      <c r="A675" s="6" t="n"/>
      <c r="B675" s="6" t="n"/>
      <c r="C675" s="6" t="n"/>
      <c r="D675" s="6" t="n"/>
      <c r="E675" s="6" t="n"/>
      <c r="F675" s="6" t="n"/>
      <c r="G675" s="6" t="n"/>
      <c r="H675" s="6" t="n"/>
      <c r="I675" s="6" t="n"/>
      <c r="J675" s="6" t="n"/>
      <c r="K675" s="6" t="n"/>
      <c r="L675" s="6" t="n"/>
      <c r="M675" s="6" t="n"/>
      <c r="N675" s="6" t="n"/>
    </row>
    <row r="676" ht="15.75" customHeight="1" s="1411">
      <c r="A676" s="6" t="n"/>
      <c r="B676" s="6" t="n"/>
      <c r="C676" s="6" t="n"/>
      <c r="D676" s="6" t="n"/>
      <c r="E676" s="6" t="n"/>
      <c r="F676" s="6" t="n"/>
      <c r="G676" s="6" t="n"/>
      <c r="H676" s="6" t="n"/>
      <c r="I676" s="6" t="n"/>
      <c r="J676" s="6" t="n"/>
      <c r="K676" s="6" t="n"/>
      <c r="L676" s="6" t="n"/>
      <c r="M676" s="6" t="n"/>
      <c r="N676" s="6" t="n"/>
    </row>
    <row r="677" ht="15.75" customHeight="1" s="1411">
      <c r="A677" s="6" t="n"/>
      <c r="B677" s="6" t="n"/>
      <c r="C677" s="6" t="n"/>
      <c r="D677" s="6" t="n"/>
      <c r="E677" s="6" t="n"/>
      <c r="F677" s="6" t="n"/>
      <c r="G677" s="6" t="n"/>
      <c r="H677" s="6" t="n"/>
      <c r="I677" s="6" t="n"/>
      <c r="J677" s="6" t="n"/>
      <c r="K677" s="6" t="n"/>
      <c r="L677" s="6" t="n"/>
      <c r="M677" s="6" t="n"/>
      <c r="N677" s="6" t="n"/>
    </row>
    <row r="678" ht="15.75" customHeight="1" s="1411">
      <c r="A678" s="6" t="n"/>
      <c r="B678" s="6" t="n"/>
      <c r="C678" s="6" t="n"/>
      <c r="D678" s="6" t="n"/>
      <c r="E678" s="6" t="n"/>
      <c r="F678" s="6" t="n"/>
      <c r="G678" s="6" t="n"/>
      <c r="H678" s="6" t="n"/>
      <c r="I678" s="6" t="n"/>
      <c r="J678" s="6" t="n"/>
      <c r="K678" s="6" t="n"/>
      <c r="L678" s="6" t="n"/>
      <c r="M678" s="6" t="n"/>
      <c r="N678" s="6" t="n"/>
    </row>
    <row r="679" ht="15.75" customHeight="1" s="1411">
      <c r="A679" s="6" t="n"/>
      <c r="B679" s="6" t="n"/>
      <c r="C679" s="6" t="n"/>
      <c r="D679" s="6" t="n"/>
      <c r="E679" s="6" t="n"/>
      <c r="F679" s="6" t="n"/>
      <c r="G679" s="6" t="n"/>
      <c r="H679" s="6" t="n"/>
      <c r="I679" s="6" t="n"/>
      <c r="J679" s="6" t="n"/>
      <c r="K679" s="6" t="n"/>
      <c r="L679" s="6" t="n"/>
      <c r="M679" s="6" t="n"/>
      <c r="N679" s="6" t="n"/>
    </row>
    <row r="680" ht="15.75" customHeight="1" s="1411">
      <c r="A680" s="6" t="n"/>
      <c r="B680" s="6" t="n"/>
      <c r="C680" s="6" t="n"/>
      <c r="D680" s="6" t="n"/>
      <c r="E680" s="6" t="n"/>
      <c r="F680" s="6" t="n"/>
      <c r="G680" s="6" t="n"/>
      <c r="H680" s="6" t="n"/>
      <c r="I680" s="6" t="n"/>
      <c r="J680" s="6" t="n"/>
      <c r="K680" s="6" t="n"/>
      <c r="L680" s="6" t="n"/>
      <c r="M680" s="6" t="n"/>
      <c r="N680" s="6" t="n"/>
    </row>
    <row r="681" ht="15.75" customHeight="1" s="1411">
      <c r="A681" s="6" t="n"/>
      <c r="B681" s="6" t="n"/>
      <c r="C681" s="6" t="n"/>
      <c r="D681" s="6" t="n"/>
      <c r="E681" s="6" t="n"/>
      <c r="F681" s="6" t="n"/>
      <c r="G681" s="6" t="n"/>
      <c r="H681" s="6" t="n"/>
      <c r="I681" s="6" t="n"/>
      <c r="J681" s="6" t="n"/>
      <c r="K681" s="6" t="n"/>
      <c r="L681" s="6" t="n"/>
      <c r="M681" s="6" t="n"/>
      <c r="N681" s="6" t="n"/>
    </row>
    <row r="682" ht="15.75" customHeight="1" s="1411">
      <c r="A682" s="6" t="n"/>
      <c r="B682" s="6" t="n"/>
      <c r="C682" s="6" t="n"/>
      <c r="D682" s="6" t="n"/>
      <c r="E682" s="6" t="n"/>
      <c r="F682" s="6" t="n"/>
      <c r="G682" s="6" t="n"/>
      <c r="H682" s="6" t="n"/>
      <c r="I682" s="6" t="n"/>
      <c r="J682" s="6" t="n"/>
      <c r="K682" s="6" t="n"/>
      <c r="L682" s="6" t="n"/>
      <c r="M682" s="6" t="n"/>
      <c r="N682" s="6" t="n"/>
    </row>
    <row r="683" ht="15.75" customHeight="1" s="1411">
      <c r="A683" s="6" t="n"/>
      <c r="B683" s="6" t="n"/>
      <c r="C683" s="6" t="n"/>
      <c r="D683" s="6" t="n"/>
      <c r="E683" s="6" t="n"/>
      <c r="F683" s="6" t="n"/>
      <c r="G683" s="6" t="n"/>
      <c r="H683" s="6" t="n"/>
      <c r="I683" s="6" t="n"/>
      <c r="J683" s="6" t="n"/>
      <c r="K683" s="6" t="n"/>
      <c r="L683" s="6" t="n"/>
      <c r="M683" s="6" t="n"/>
      <c r="N683" s="6" t="n"/>
    </row>
    <row r="684" ht="15.75" customHeight="1" s="1411">
      <c r="A684" s="6" t="n"/>
      <c r="B684" s="6" t="n"/>
      <c r="C684" s="6" t="n"/>
      <c r="D684" s="6" t="n"/>
      <c r="E684" s="6" t="n"/>
      <c r="F684" s="6" t="n"/>
      <c r="G684" s="6" t="n"/>
      <c r="H684" s="6" t="n"/>
      <c r="I684" s="6" t="n"/>
      <c r="J684" s="6" t="n"/>
      <c r="K684" s="6" t="n"/>
      <c r="L684" s="6" t="n"/>
      <c r="M684" s="6" t="n"/>
      <c r="N684" s="6" t="n"/>
    </row>
    <row r="685" ht="15.75" customHeight="1" s="1411">
      <c r="A685" s="6" t="n"/>
      <c r="B685" s="6" t="n"/>
      <c r="C685" s="6" t="n"/>
      <c r="D685" s="6" t="n"/>
      <c r="E685" s="6" t="n"/>
      <c r="F685" s="6" t="n"/>
      <c r="G685" s="6" t="n"/>
      <c r="H685" s="6" t="n"/>
      <c r="I685" s="6" t="n"/>
      <c r="J685" s="6" t="n"/>
      <c r="K685" s="6" t="n"/>
      <c r="L685" s="6" t="n"/>
      <c r="M685" s="6" t="n"/>
      <c r="N685" s="6" t="n"/>
    </row>
    <row r="686" ht="15.75" customHeight="1" s="1411">
      <c r="A686" s="6" t="n"/>
      <c r="B686" s="6" t="n"/>
      <c r="C686" s="6" t="n"/>
      <c r="D686" s="6" t="n"/>
      <c r="E686" s="6" t="n"/>
      <c r="F686" s="6" t="n"/>
      <c r="G686" s="6" t="n"/>
      <c r="H686" s="6" t="n"/>
      <c r="I686" s="6" t="n"/>
      <c r="J686" s="6" t="n"/>
      <c r="K686" s="6" t="n"/>
      <c r="L686" s="6" t="n"/>
      <c r="M686" s="6" t="n"/>
      <c r="N686" s="6" t="n"/>
    </row>
    <row r="687" ht="15.75" customHeight="1" s="1411">
      <c r="A687" s="6" t="n"/>
      <c r="B687" s="6" t="n"/>
      <c r="C687" s="6" t="n"/>
      <c r="D687" s="6" t="n"/>
      <c r="E687" s="6" t="n"/>
      <c r="F687" s="6" t="n"/>
      <c r="G687" s="6" t="n"/>
      <c r="H687" s="6" t="n"/>
      <c r="I687" s="6" t="n"/>
      <c r="J687" s="6" t="n"/>
      <c r="K687" s="6" t="n"/>
      <c r="L687" s="6" t="n"/>
      <c r="M687" s="6" t="n"/>
      <c r="N687" s="6" t="n"/>
    </row>
    <row r="688" ht="15.75" customHeight="1" s="1411">
      <c r="A688" s="6" t="n"/>
      <c r="B688" s="6" t="n"/>
      <c r="C688" s="6" t="n"/>
      <c r="D688" s="6" t="n"/>
      <c r="E688" s="6" t="n"/>
      <c r="F688" s="6" t="n"/>
      <c r="G688" s="6" t="n"/>
      <c r="H688" s="6" t="n"/>
      <c r="I688" s="6" t="n"/>
      <c r="J688" s="6" t="n"/>
      <c r="K688" s="6" t="n"/>
      <c r="L688" s="6" t="n"/>
      <c r="M688" s="6" t="n"/>
      <c r="N688" s="6" t="n"/>
    </row>
    <row r="689" ht="15.75" customHeight="1" s="1411">
      <c r="A689" s="6" t="n"/>
      <c r="B689" s="6" t="n"/>
      <c r="C689" s="6" t="n"/>
      <c r="D689" s="6" t="n"/>
      <c r="E689" s="6" t="n"/>
      <c r="F689" s="6" t="n"/>
      <c r="G689" s="6" t="n"/>
      <c r="H689" s="6" t="n"/>
      <c r="I689" s="6" t="n"/>
      <c r="J689" s="6" t="n"/>
      <c r="K689" s="6" t="n"/>
      <c r="L689" s="6" t="n"/>
      <c r="M689" s="6" t="n"/>
      <c r="N689" s="6" t="n"/>
    </row>
    <row r="690" ht="15.75" customHeight="1" s="1411">
      <c r="A690" s="6" t="n"/>
      <c r="B690" s="6" t="n"/>
      <c r="C690" s="6" t="n"/>
      <c r="D690" s="6" t="n"/>
      <c r="E690" s="6" t="n"/>
      <c r="F690" s="6" t="n"/>
      <c r="G690" s="6" t="n"/>
      <c r="H690" s="6" t="n"/>
      <c r="I690" s="6" t="n"/>
      <c r="J690" s="6" t="n"/>
      <c r="K690" s="6" t="n"/>
      <c r="L690" s="6" t="n"/>
      <c r="M690" s="6" t="n"/>
      <c r="N690" s="6" t="n"/>
    </row>
    <row r="691" ht="15.75" customHeight="1" s="1411">
      <c r="A691" s="6" t="n"/>
      <c r="B691" s="6" t="n"/>
      <c r="C691" s="6" t="n"/>
      <c r="D691" s="6" t="n"/>
      <c r="E691" s="6" t="n"/>
      <c r="F691" s="6" t="n"/>
      <c r="G691" s="6" t="n"/>
      <c r="H691" s="6" t="n"/>
      <c r="I691" s="6" t="n"/>
      <c r="J691" s="6" t="n"/>
      <c r="K691" s="6" t="n"/>
      <c r="L691" s="6" t="n"/>
      <c r="M691" s="6" t="n"/>
      <c r="N691" s="6" t="n"/>
    </row>
    <row r="692" ht="15.75" customHeight="1" s="1411">
      <c r="A692" s="6" t="n"/>
      <c r="B692" s="6" t="n"/>
      <c r="C692" s="6" t="n"/>
      <c r="D692" s="6" t="n"/>
      <c r="E692" s="6" t="n"/>
      <c r="F692" s="6" t="n"/>
      <c r="G692" s="6" t="n"/>
      <c r="H692" s="6" t="n"/>
      <c r="I692" s="6" t="n"/>
      <c r="J692" s="6" t="n"/>
      <c r="K692" s="6" t="n"/>
      <c r="L692" s="6" t="n"/>
      <c r="M692" s="6" t="n"/>
      <c r="N692" s="6" t="n"/>
    </row>
    <row r="693" ht="15.75" customHeight="1" s="1411">
      <c r="A693" s="6" t="n"/>
      <c r="B693" s="6" t="n"/>
      <c r="C693" s="6" t="n"/>
      <c r="D693" s="6" t="n"/>
      <c r="E693" s="6" t="n"/>
      <c r="F693" s="6" t="n"/>
      <c r="G693" s="6" t="n"/>
      <c r="H693" s="6" t="n"/>
      <c r="I693" s="6" t="n"/>
      <c r="J693" s="6" t="n"/>
      <c r="K693" s="6" t="n"/>
      <c r="L693" s="6" t="n"/>
      <c r="M693" s="6" t="n"/>
      <c r="N693" s="6" t="n"/>
    </row>
    <row r="694" ht="15.75" customHeight="1" s="1411">
      <c r="A694" s="6" t="n"/>
      <c r="B694" s="6" t="n"/>
      <c r="C694" s="6" t="n"/>
      <c r="D694" s="6" t="n"/>
      <c r="E694" s="6" t="n"/>
      <c r="F694" s="6" t="n"/>
      <c r="G694" s="6" t="n"/>
      <c r="H694" s="6" t="n"/>
      <c r="I694" s="6" t="n"/>
      <c r="J694" s="6" t="n"/>
      <c r="K694" s="6" t="n"/>
      <c r="L694" s="6" t="n"/>
      <c r="M694" s="6" t="n"/>
      <c r="N694" s="6" t="n"/>
    </row>
    <row r="695" ht="15.75" customHeight="1" s="1411">
      <c r="A695" s="6" t="n"/>
      <c r="B695" s="6" t="n"/>
      <c r="C695" s="6" t="n"/>
      <c r="D695" s="6" t="n"/>
      <c r="E695" s="6" t="n"/>
      <c r="F695" s="6" t="n"/>
      <c r="G695" s="6" t="n"/>
      <c r="H695" s="6" t="n"/>
      <c r="I695" s="6" t="n"/>
      <c r="J695" s="6" t="n"/>
      <c r="K695" s="6" t="n"/>
      <c r="L695" s="6" t="n"/>
      <c r="M695" s="6" t="n"/>
      <c r="N695" s="6" t="n"/>
    </row>
    <row r="696" ht="15.75" customHeight="1" s="1411">
      <c r="A696" s="6" t="n"/>
      <c r="B696" s="6" t="n"/>
      <c r="C696" s="6" t="n"/>
      <c r="D696" s="6" t="n"/>
      <c r="E696" s="6" t="n"/>
      <c r="F696" s="6" t="n"/>
      <c r="G696" s="6" t="n"/>
      <c r="H696" s="6" t="n"/>
      <c r="I696" s="6" t="n"/>
      <c r="J696" s="6" t="n"/>
      <c r="K696" s="6" t="n"/>
      <c r="L696" s="6" t="n"/>
      <c r="M696" s="6" t="n"/>
      <c r="N696" s="6" t="n"/>
    </row>
    <row r="697" ht="15.75" customHeight="1" s="1411">
      <c r="A697" s="6" t="n"/>
      <c r="B697" s="6" t="n"/>
      <c r="C697" s="6" t="n"/>
      <c r="D697" s="6" t="n"/>
      <c r="E697" s="6" t="n"/>
      <c r="F697" s="6" t="n"/>
      <c r="G697" s="6" t="n"/>
      <c r="H697" s="6" t="n"/>
      <c r="I697" s="6" t="n"/>
      <c r="J697" s="6" t="n"/>
      <c r="K697" s="6" t="n"/>
      <c r="L697" s="6" t="n"/>
      <c r="M697" s="6" t="n"/>
      <c r="N697" s="6" t="n"/>
    </row>
    <row r="698" ht="15.75" customHeight="1" s="1411">
      <c r="A698" s="6" t="n"/>
      <c r="B698" s="6" t="n"/>
      <c r="C698" s="6" t="n"/>
      <c r="D698" s="6" t="n"/>
      <c r="E698" s="6" t="n"/>
      <c r="F698" s="6" t="n"/>
      <c r="G698" s="6" t="n"/>
      <c r="H698" s="6" t="n"/>
      <c r="I698" s="6" t="n"/>
      <c r="J698" s="6" t="n"/>
      <c r="K698" s="6" t="n"/>
      <c r="L698" s="6" t="n"/>
      <c r="M698" s="6" t="n"/>
      <c r="N698" s="6" t="n"/>
    </row>
    <row r="699" ht="15.75" customHeight="1" s="1411">
      <c r="A699" s="6" t="n"/>
      <c r="B699" s="6" t="n"/>
      <c r="C699" s="6" t="n"/>
      <c r="D699" s="6" t="n"/>
      <c r="E699" s="6" t="n"/>
      <c r="F699" s="6" t="n"/>
      <c r="G699" s="6" t="n"/>
      <c r="H699" s="6" t="n"/>
      <c r="I699" s="6" t="n"/>
      <c r="J699" s="6" t="n"/>
      <c r="K699" s="6" t="n"/>
      <c r="L699" s="6" t="n"/>
      <c r="M699" s="6" t="n"/>
      <c r="N699" s="6" t="n"/>
    </row>
    <row r="700" ht="15.75" customHeight="1" s="1411">
      <c r="A700" s="6" t="n"/>
      <c r="B700" s="6" t="n"/>
      <c r="C700" s="6" t="n"/>
      <c r="D700" s="6" t="n"/>
      <c r="E700" s="6" t="n"/>
      <c r="F700" s="6" t="n"/>
      <c r="G700" s="6" t="n"/>
      <c r="H700" s="6" t="n"/>
      <c r="I700" s="6" t="n"/>
      <c r="J700" s="6" t="n"/>
      <c r="K700" s="6" t="n"/>
      <c r="L700" s="6" t="n"/>
      <c r="M700" s="6" t="n"/>
      <c r="N700" s="6" t="n"/>
    </row>
    <row r="701" ht="15.75" customHeight="1" s="1411">
      <c r="A701" s="6" t="n"/>
      <c r="B701" s="6" t="n"/>
      <c r="C701" s="6" t="n"/>
      <c r="D701" s="6" t="n"/>
      <c r="E701" s="6" t="n"/>
      <c r="F701" s="6" t="n"/>
      <c r="G701" s="6" t="n"/>
      <c r="H701" s="6" t="n"/>
      <c r="I701" s="6" t="n"/>
      <c r="J701" s="6" t="n"/>
      <c r="K701" s="6" t="n"/>
      <c r="L701" s="6" t="n"/>
      <c r="M701" s="6" t="n"/>
      <c r="N701" s="6" t="n"/>
    </row>
    <row r="702" ht="15.75" customHeight="1" s="1411">
      <c r="A702" s="6" t="n"/>
      <c r="B702" s="6" t="n"/>
      <c r="C702" s="6" t="n"/>
      <c r="D702" s="6" t="n"/>
      <c r="E702" s="6" t="n"/>
      <c r="F702" s="6" t="n"/>
      <c r="G702" s="6" t="n"/>
      <c r="H702" s="6" t="n"/>
      <c r="I702" s="6" t="n"/>
      <c r="J702" s="6" t="n"/>
      <c r="K702" s="6" t="n"/>
      <c r="L702" s="6" t="n"/>
      <c r="M702" s="6" t="n"/>
      <c r="N702" s="6" t="n"/>
    </row>
    <row r="703" ht="15.75" customHeight="1" s="1411">
      <c r="A703" s="6" t="n"/>
      <c r="B703" s="6" t="n"/>
      <c r="C703" s="6" t="n"/>
      <c r="D703" s="6" t="n"/>
      <c r="E703" s="6" t="n"/>
      <c r="F703" s="6" t="n"/>
      <c r="G703" s="6" t="n"/>
      <c r="H703" s="6" t="n"/>
      <c r="I703" s="6" t="n"/>
      <c r="J703" s="6" t="n"/>
      <c r="K703" s="6" t="n"/>
      <c r="L703" s="6" t="n"/>
      <c r="M703" s="6" t="n"/>
      <c r="N703" s="6" t="n"/>
    </row>
    <row r="704" ht="15.75" customHeight="1" s="1411">
      <c r="A704" s="6" t="n"/>
      <c r="B704" s="6" t="n"/>
      <c r="C704" s="6" t="n"/>
      <c r="D704" s="6" t="n"/>
      <c r="E704" s="6" t="n"/>
      <c r="F704" s="6" t="n"/>
      <c r="G704" s="6" t="n"/>
      <c r="H704" s="6" t="n"/>
      <c r="I704" s="6" t="n"/>
      <c r="J704" s="6" t="n"/>
      <c r="K704" s="6" t="n"/>
      <c r="L704" s="6" t="n"/>
      <c r="M704" s="6" t="n"/>
      <c r="N704" s="6" t="n"/>
    </row>
    <row r="705" ht="15.75" customHeight="1" s="1411">
      <c r="A705" s="6" t="n"/>
      <c r="B705" s="6" t="n"/>
      <c r="C705" s="6" t="n"/>
      <c r="D705" s="6" t="n"/>
      <c r="E705" s="6" t="n"/>
      <c r="F705" s="6" t="n"/>
      <c r="G705" s="6" t="n"/>
      <c r="H705" s="6" t="n"/>
      <c r="I705" s="6" t="n"/>
      <c r="J705" s="6" t="n"/>
      <c r="K705" s="6" t="n"/>
      <c r="L705" s="6" t="n"/>
      <c r="M705" s="6" t="n"/>
      <c r="N705" s="6" t="n"/>
    </row>
    <row r="706" ht="15.75" customHeight="1" s="1411">
      <c r="A706" s="6" t="n"/>
      <c r="B706" s="6" t="n"/>
      <c r="C706" s="6" t="n"/>
      <c r="D706" s="6" t="n"/>
      <c r="E706" s="6" t="n"/>
      <c r="F706" s="6" t="n"/>
      <c r="G706" s="6" t="n"/>
      <c r="H706" s="6" t="n"/>
      <c r="I706" s="6" t="n"/>
      <c r="J706" s="6" t="n"/>
      <c r="K706" s="6" t="n"/>
      <c r="L706" s="6" t="n"/>
      <c r="M706" s="6" t="n"/>
      <c r="N706" s="6" t="n"/>
    </row>
    <row r="707" ht="15.75" customHeight="1" s="1411">
      <c r="A707" s="6" t="n"/>
      <c r="B707" s="6" t="n"/>
      <c r="C707" s="6" t="n"/>
      <c r="D707" s="6" t="n"/>
      <c r="E707" s="6" t="n"/>
      <c r="F707" s="6" t="n"/>
      <c r="G707" s="6" t="n"/>
      <c r="H707" s="6" t="n"/>
      <c r="I707" s="6" t="n"/>
      <c r="J707" s="6" t="n"/>
      <c r="K707" s="6" t="n"/>
      <c r="L707" s="6" t="n"/>
      <c r="M707" s="6" t="n"/>
      <c r="N707" s="6" t="n"/>
    </row>
    <row r="708" ht="15.75" customHeight="1" s="1411">
      <c r="A708" s="6" t="n"/>
      <c r="B708" s="6" t="n"/>
      <c r="C708" s="6" t="n"/>
      <c r="D708" s="6" t="n"/>
      <c r="E708" s="6" t="n"/>
      <c r="F708" s="6" t="n"/>
      <c r="G708" s="6" t="n"/>
      <c r="H708" s="6" t="n"/>
      <c r="I708" s="6" t="n"/>
      <c r="J708" s="6" t="n"/>
      <c r="K708" s="6" t="n"/>
      <c r="L708" s="6" t="n"/>
      <c r="M708" s="6" t="n"/>
      <c r="N708" s="6" t="n"/>
    </row>
    <row r="709" ht="15.75" customHeight="1" s="1411">
      <c r="A709" s="6" t="n"/>
      <c r="B709" s="6" t="n"/>
      <c r="C709" s="6" t="n"/>
      <c r="D709" s="6" t="n"/>
      <c r="E709" s="6" t="n"/>
      <c r="F709" s="6" t="n"/>
      <c r="G709" s="6" t="n"/>
      <c r="H709" s="6" t="n"/>
      <c r="I709" s="6" t="n"/>
      <c r="J709" s="6" t="n"/>
      <c r="K709" s="6" t="n"/>
      <c r="L709" s="6" t="n"/>
      <c r="M709" s="6" t="n"/>
      <c r="N709" s="6" t="n"/>
    </row>
    <row r="710" ht="15.75" customHeight="1" s="1411">
      <c r="A710" s="6" t="n"/>
      <c r="B710" s="6" t="n"/>
      <c r="C710" s="6" t="n"/>
      <c r="D710" s="6" t="n"/>
      <c r="E710" s="6" t="n"/>
      <c r="F710" s="6" t="n"/>
      <c r="G710" s="6" t="n"/>
      <c r="H710" s="6" t="n"/>
      <c r="I710" s="6" t="n"/>
      <c r="J710" s="6" t="n"/>
      <c r="K710" s="6" t="n"/>
      <c r="L710" s="6" t="n"/>
      <c r="M710" s="6" t="n"/>
      <c r="N710" s="6" t="n"/>
    </row>
    <row r="711" ht="15.75" customHeight="1" s="1411">
      <c r="A711" s="6" t="n"/>
      <c r="B711" s="6" t="n"/>
      <c r="C711" s="6" t="n"/>
      <c r="D711" s="6" t="n"/>
      <c r="E711" s="6" t="n"/>
      <c r="F711" s="6" t="n"/>
      <c r="G711" s="6" t="n"/>
      <c r="H711" s="6" t="n"/>
      <c r="I711" s="6" t="n"/>
      <c r="J711" s="6" t="n"/>
      <c r="K711" s="6" t="n"/>
      <c r="L711" s="6" t="n"/>
      <c r="M711" s="6" t="n"/>
      <c r="N711" s="6" t="n"/>
    </row>
    <row r="712" ht="15.75" customHeight="1" s="1411">
      <c r="A712" s="6" t="n"/>
      <c r="B712" s="6" t="n"/>
      <c r="C712" s="6" t="n"/>
      <c r="D712" s="6" t="n"/>
      <c r="E712" s="6" t="n"/>
      <c r="F712" s="6" t="n"/>
      <c r="G712" s="6" t="n"/>
      <c r="H712" s="6" t="n"/>
      <c r="I712" s="6" t="n"/>
      <c r="J712" s="6" t="n"/>
      <c r="K712" s="6" t="n"/>
      <c r="L712" s="6" t="n"/>
      <c r="M712" s="6" t="n"/>
      <c r="N712" s="6" t="n"/>
    </row>
    <row r="713" ht="15.75" customHeight="1" s="1411">
      <c r="A713" s="6" t="n"/>
      <c r="B713" s="6" t="n"/>
      <c r="C713" s="6" t="n"/>
      <c r="D713" s="6" t="n"/>
      <c r="E713" s="6" t="n"/>
      <c r="F713" s="6" t="n"/>
      <c r="G713" s="6" t="n"/>
      <c r="H713" s="6" t="n"/>
      <c r="I713" s="6" t="n"/>
      <c r="J713" s="6" t="n"/>
      <c r="K713" s="6" t="n"/>
      <c r="L713" s="6" t="n"/>
      <c r="M713" s="6" t="n"/>
      <c r="N713" s="6" t="n"/>
    </row>
    <row r="714" ht="15.75" customHeight="1" s="1411">
      <c r="A714" s="6" t="n"/>
      <c r="B714" s="6" t="n"/>
      <c r="C714" s="6" t="n"/>
      <c r="D714" s="6" t="n"/>
      <c r="E714" s="6" t="n"/>
      <c r="F714" s="6" t="n"/>
      <c r="G714" s="6" t="n"/>
      <c r="H714" s="6" t="n"/>
      <c r="I714" s="6" t="n"/>
      <c r="J714" s="6" t="n"/>
      <c r="K714" s="6" t="n"/>
      <c r="L714" s="6" t="n"/>
      <c r="M714" s="6" t="n"/>
      <c r="N714" s="6" t="n"/>
    </row>
    <row r="715" ht="15.75" customHeight="1" s="1411">
      <c r="A715" s="6" t="n"/>
      <c r="B715" s="6" t="n"/>
      <c r="C715" s="6" t="n"/>
      <c r="D715" s="6" t="n"/>
      <c r="E715" s="6" t="n"/>
      <c r="F715" s="6" t="n"/>
      <c r="G715" s="6" t="n"/>
      <c r="H715" s="6" t="n"/>
      <c r="I715" s="6" t="n"/>
      <c r="J715" s="6" t="n"/>
      <c r="K715" s="6" t="n"/>
      <c r="L715" s="6" t="n"/>
      <c r="M715" s="6" t="n"/>
      <c r="N715" s="6" t="n"/>
    </row>
    <row r="716" ht="15.75" customHeight="1" s="1411">
      <c r="A716" s="6" t="n"/>
      <c r="B716" s="6" t="n"/>
      <c r="C716" s="6" t="n"/>
      <c r="D716" s="6" t="n"/>
      <c r="E716" s="6" t="n"/>
      <c r="F716" s="6" t="n"/>
      <c r="G716" s="6" t="n"/>
      <c r="H716" s="6" t="n"/>
      <c r="I716" s="6" t="n"/>
      <c r="J716" s="6" t="n"/>
      <c r="K716" s="6" t="n"/>
      <c r="L716" s="6" t="n"/>
      <c r="M716" s="6" t="n"/>
      <c r="N716" s="6" t="n"/>
    </row>
    <row r="717" ht="15.75" customHeight="1" s="1411">
      <c r="A717" s="6" t="n"/>
      <c r="B717" s="6" t="n"/>
      <c r="C717" s="6" t="n"/>
      <c r="D717" s="6" t="n"/>
      <c r="E717" s="6" t="n"/>
      <c r="F717" s="6" t="n"/>
      <c r="G717" s="6" t="n"/>
      <c r="H717" s="6" t="n"/>
      <c r="I717" s="6" t="n"/>
      <c r="J717" s="6" t="n"/>
      <c r="K717" s="6" t="n"/>
      <c r="L717" s="6" t="n"/>
      <c r="M717" s="6" t="n"/>
      <c r="N717" s="6" t="n"/>
    </row>
    <row r="718" ht="15.75" customHeight="1" s="1411">
      <c r="A718" s="6" t="n"/>
      <c r="B718" s="6" t="n"/>
      <c r="C718" s="6" t="n"/>
      <c r="D718" s="6" t="n"/>
      <c r="E718" s="6" t="n"/>
      <c r="F718" s="6" t="n"/>
      <c r="G718" s="6" t="n"/>
      <c r="H718" s="6" t="n"/>
      <c r="I718" s="6" t="n"/>
      <c r="J718" s="6" t="n"/>
      <c r="K718" s="6" t="n"/>
      <c r="L718" s="6" t="n"/>
      <c r="M718" s="6" t="n"/>
      <c r="N718" s="6" t="n"/>
    </row>
    <row r="719" ht="15.75" customHeight="1" s="1411">
      <c r="A719" s="6" t="n"/>
      <c r="B719" s="6" t="n"/>
      <c r="C719" s="6" t="n"/>
      <c r="D719" s="6" t="n"/>
      <c r="E719" s="6" t="n"/>
      <c r="F719" s="6" t="n"/>
      <c r="G719" s="6" t="n"/>
      <c r="H719" s="6" t="n"/>
      <c r="I719" s="6" t="n"/>
      <c r="J719" s="6" t="n"/>
      <c r="K719" s="6" t="n"/>
      <c r="L719" s="6" t="n"/>
      <c r="M719" s="6" t="n"/>
      <c r="N719" s="6" t="n"/>
    </row>
    <row r="720" ht="15.75" customHeight="1" s="1411">
      <c r="A720" s="6" t="n"/>
      <c r="B720" s="6" t="n"/>
      <c r="C720" s="6" t="n"/>
      <c r="D720" s="6" t="n"/>
      <c r="E720" s="6" t="n"/>
      <c r="F720" s="6" t="n"/>
      <c r="G720" s="6" t="n"/>
      <c r="H720" s="6" t="n"/>
      <c r="I720" s="6" t="n"/>
      <c r="J720" s="6" t="n"/>
      <c r="K720" s="6" t="n"/>
      <c r="L720" s="6" t="n"/>
      <c r="M720" s="6" t="n"/>
      <c r="N720" s="6" t="n"/>
    </row>
    <row r="721" ht="15.75" customHeight="1" s="1411">
      <c r="A721" s="6" t="n"/>
      <c r="B721" s="6" t="n"/>
      <c r="C721" s="6" t="n"/>
      <c r="D721" s="6" t="n"/>
      <c r="E721" s="6" t="n"/>
      <c r="F721" s="6" t="n"/>
      <c r="G721" s="6" t="n"/>
      <c r="H721" s="6" t="n"/>
      <c r="I721" s="6" t="n"/>
      <c r="J721" s="6" t="n"/>
      <c r="K721" s="6" t="n"/>
      <c r="L721" s="6" t="n"/>
      <c r="M721" s="6" t="n"/>
      <c r="N721" s="6" t="n"/>
    </row>
    <row r="722" ht="15.75" customHeight="1" s="1411">
      <c r="A722" s="6" t="n"/>
      <c r="B722" s="6" t="n"/>
      <c r="C722" s="6" t="n"/>
      <c r="D722" s="6" t="n"/>
      <c r="E722" s="6" t="n"/>
      <c r="F722" s="6" t="n"/>
      <c r="G722" s="6" t="n"/>
      <c r="H722" s="6" t="n"/>
      <c r="I722" s="6" t="n"/>
      <c r="J722" s="6" t="n"/>
      <c r="K722" s="6" t="n"/>
      <c r="L722" s="6" t="n"/>
      <c r="M722" s="6" t="n"/>
      <c r="N722" s="6" t="n"/>
    </row>
    <row r="723" ht="15.75" customHeight="1" s="1411">
      <c r="A723" s="6" t="n"/>
      <c r="B723" s="6" t="n"/>
      <c r="C723" s="6" t="n"/>
      <c r="D723" s="6" t="n"/>
      <c r="E723" s="6" t="n"/>
      <c r="F723" s="6" t="n"/>
      <c r="G723" s="6" t="n"/>
      <c r="H723" s="6" t="n"/>
      <c r="I723" s="6" t="n"/>
      <c r="J723" s="6" t="n"/>
      <c r="K723" s="6" t="n"/>
      <c r="L723" s="6" t="n"/>
      <c r="M723" s="6" t="n"/>
      <c r="N723" s="6" t="n"/>
    </row>
    <row r="724" ht="15.75" customHeight="1" s="1411">
      <c r="A724" s="6" t="n"/>
      <c r="B724" s="6" t="n"/>
      <c r="C724" s="6" t="n"/>
      <c r="D724" s="6" t="n"/>
      <c r="E724" s="6" t="n"/>
      <c r="F724" s="6" t="n"/>
      <c r="G724" s="6" t="n"/>
      <c r="H724" s="6" t="n"/>
      <c r="I724" s="6" t="n"/>
      <c r="J724" s="6" t="n"/>
      <c r="K724" s="6" t="n"/>
      <c r="L724" s="6" t="n"/>
      <c r="M724" s="6" t="n"/>
      <c r="N724" s="6" t="n"/>
    </row>
    <row r="725" ht="15.75" customHeight="1" s="1411">
      <c r="A725" s="6" t="n"/>
      <c r="B725" s="6" t="n"/>
      <c r="C725" s="6" t="n"/>
      <c r="D725" s="6" t="n"/>
      <c r="E725" s="6" t="n"/>
      <c r="F725" s="6" t="n"/>
      <c r="G725" s="6" t="n"/>
      <c r="H725" s="6" t="n"/>
      <c r="I725" s="6" t="n"/>
      <c r="J725" s="6" t="n"/>
      <c r="K725" s="6" t="n"/>
      <c r="L725" s="6" t="n"/>
      <c r="M725" s="6" t="n"/>
      <c r="N725" s="6" t="n"/>
    </row>
    <row r="726" ht="15.75" customHeight="1" s="1411">
      <c r="A726" s="6" t="n"/>
      <c r="B726" s="6" t="n"/>
      <c r="C726" s="6" t="n"/>
      <c r="D726" s="6" t="n"/>
      <c r="E726" s="6" t="n"/>
      <c r="F726" s="6" t="n"/>
      <c r="G726" s="6" t="n"/>
      <c r="H726" s="6" t="n"/>
      <c r="I726" s="6" t="n"/>
      <c r="J726" s="6" t="n"/>
      <c r="K726" s="6" t="n"/>
      <c r="L726" s="6" t="n"/>
      <c r="M726" s="6" t="n"/>
      <c r="N726" s="6" t="n"/>
    </row>
    <row r="727" ht="15.75" customHeight="1" s="1411">
      <c r="A727" s="6" t="n"/>
      <c r="B727" s="6" t="n"/>
      <c r="C727" s="6" t="n"/>
      <c r="D727" s="6" t="n"/>
      <c r="E727" s="6" t="n"/>
      <c r="F727" s="6" t="n"/>
      <c r="G727" s="6" t="n"/>
      <c r="H727" s="6" t="n"/>
      <c r="I727" s="6" t="n"/>
      <c r="J727" s="6" t="n"/>
      <c r="K727" s="6" t="n"/>
      <c r="L727" s="6" t="n"/>
      <c r="M727" s="6" t="n"/>
      <c r="N727" s="6" t="n"/>
    </row>
    <row r="728" ht="15.75" customHeight="1" s="1411">
      <c r="A728" s="6" t="n"/>
      <c r="B728" s="6" t="n"/>
      <c r="C728" s="6" t="n"/>
      <c r="D728" s="6" t="n"/>
      <c r="E728" s="6" t="n"/>
      <c r="F728" s="6" t="n"/>
      <c r="G728" s="6" t="n"/>
      <c r="H728" s="6" t="n"/>
      <c r="I728" s="6" t="n"/>
      <c r="J728" s="6" t="n"/>
      <c r="K728" s="6" t="n"/>
      <c r="L728" s="6" t="n"/>
      <c r="M728" s="6" t="n"/>
      <c r="N728" s="6" t="n"/>
    </row>
    <row r="729" ht="15.75" customHeight="1" s="1411">
      <c r="A729" s="6" t="n"/>
      <c r="B729" s="6" t="n"/>
      <c r="C729" s="6" t="n"/>
      <c r="D729" s="6" t="n"/>
      <c r="E729" s="6" t="n"/>
      <c r="F729" s="6" t="n"/>
      <c r="G729" s="6" t="n"/>
      <c r="H729" s="6" t="n"/>
      <c r="I729" s="6" t="n"/>
      <c r="J729" s="6" t="n"/>
      <c r="K729" s="6" t="n"/>
      <c r="L729" s="6" t="n"/>
      <c r="M729" s="6" t="n"/>
      <c r="N729" s="6" t="n"/>
    </row>
    <row r="730" ht="15.75" customHeight="1" s="1411">
      <c r="A730" s="6" t="n"/>
      <c r="B730" s="6" t="n"/>
      <c r="C730" s="6" t="n"/>
      <c r="D730" s="6" t="n"/>
      <c r="E730" s="6" t="n"/>
      <c r="F730" s="6" t="n"/>
      <c r="G730" s="6" t="n"/>
      <c r="H730" s="6" t="n"/>
      <c r="I730" s="6" t="n"/>
      <c r="J730" s="6" t="n"/>
      <c r="K730" s="6" t="n"/>
      <c r="L730" s="6" t="n"/>
      <c r="M730" s="6" t="n"/>
      <c r="N730" s="6" t="n"/>
    </row>
    <row r="731" ht="15.75" customHeight="1" s="1411">
      <c r="A731" s="6" t="n"/>
      <c r="B731" s="6" t="n"/>
      <c r="C731" s="6" t="n"/>
      <c r="D731" s="6" t="n"/>
      <c r="E731" s="6" t="n"/>
      <c r="F731" s="6" t="n"/>
      <c r="G731" s="6" t="n"/>
      <c r="H731" s="6" t="n"/>
      <c r="I731" s="6" t="n"/>
      <c r="J731" s="6" t="n"/>
      <c r="K731" s="6" t="n"/>
      <c r="L731" s="6" t="n"/>
      <c r="M731" s="6" t="n"/>
      <c r="N731" s="6" t="n"/>
    </row>
    <row r="732" ht="15.75" customHeight="1" s="1411">
      <c r="A732" s="6" t="n"/>
      <c r="B732" s="6" t="n"/>
      <c r="C732" s="6" t="n"/>
      <c r="D732" s="6" t="n"/>
      <c r="E732" s="6" t="n"/>
      <c r="F732" s="6" t="n"/>
      <c r="G732" s="6" t="n"/>
      <c r="H732" s="6" t="n"/>
      <c r="I732" s="6" t="n"/>
      <c r="J732" s="6" t="n"/>
      <c r="K732" s="6" t="n"/>
      <c r="L732" s="6" t="n"/>
      <c r="M732" s="6" t="n"/>
      <c r="N732" s="6" t="n"/>
    </row>
    <row r="733" ht="15.75" customHeight="1" s="1411">
      <c r="A733" s="6" t="n"/>
      <c r="B733" s="6" t="n"/>
      <c r="C733" s="6" t="n"/>
      <c r="D733" s="6" t="n"/>
      <c r="E733" s="6" t="n"/>
      <c r="F733" s="6" t="n"/>
      <c r="G733" s="6" t="n"/>
      <c r="H733" s="6" t="n"/>
      <c r="I733" s="6" t="n"/>
      <c r="J733" s="6" t="n"/>
      <c r="K733" s="6" t="n"/>
      <c r="L733" s="6" t="n"/>
      <c r="M733" s="6" t="n"/>
      <c r="N733" s="6" t="n"/>
    </row>
    <row r="734" ht="15.75" customHeight="1" s="1411">
      <c r="A734" s="6" t="n"/>
      <c r="B734" s="6" t="n"/>
      <c r="C734" s="6" t="n"/>
      <c r="D734" s="6" t="n"/>
      <c r="E734" s="6" t="n"/>
      <c r="F734" s="6" t="n"/>
      <c r="G734" s="6" t="n"/>
      <c r="H734" s="6" t="n"/>
      <c r="I734" s="6" t="n"/>
      <c r="J734" s="6" t="n"/>
      <c r="K734" s="6" t="n"/>
      <c r="L734" s="6" t="n"/>
      <c r="M734" s="6" t="n"/>
      <c r="N734" s="6" t="n"/>
    </row>
    <row r="735" ht="15.75" customHeight="1" s="1411">
      <c r="A735" s="6" t="n"/>
      <c r="B735" s="6" t="n"/>
      <c r="C735" s="6" t="n"/>
      <c r="D735" s="6" t="n"/>
      <c r="E735" s="6" t="n"/>
      <c r="F735" s="6" t="n"/>
      <c r="G735" s="6" t="n"/>
      <c r="H735" s="6" t="n"/>
      <c r="I735" s="6" t="n"/>
      <c r="J735" s="6" t="n"/>
      <c r="K735" s="6" t="n"/>
      <c r="L735" s="6" t="n"/>
      <c r="M735" s="6" t="n"/>
      <c r="N735" s="6" t="n"/>
    </row>
    <row r="736" ht="15.75" customHeight="1" s="1411">
      <c r="A736" s="6" t="n"/>
      <c r="B736" s="6" t="n"/>
      <c r="C736" s="6" t="n"/>
      <c r="D736" s="6" t="n"/>
      <c r="E736" s="6" t="n"/>
      <c r="F736" s="6" t="n"/>
      <c r="G736" s="6" t="n"/>
      <c r="H736" s="6" t="n"/>
      <c r="I736" s="6" t="n"/>
      <c r="J736" s="6" t="n"/>
      <c r="K736" s="6" t="n"/>
      <c r="L736" s="6" t="n"/>
      <c r="M736" s="6" t="n"/>
      <c r="N736" s="6" t="n"/>
    </row>
    <row r="737" ht="15.75" customHeight="1" s="1411">
      <c r="A737" s="6" t="n"/>
      <c r="B737" s="6" t="n"/>
      <c r="C737" s="6" t="n"/>
      <c r="D737" s="6" t="n"/>
      <c r="E737" s="6" t="n"/>
      <c r="F737" s="6" t="n"/>
      <c r="G737" s="6" t="n"/>
      <c r="H737" s="6" t="n"/>
      <c r="I737" s="6" t="n"/>
      <c r="J737" s="6" t="n"/>
      <c r="K737" s="6" t="n"/>
      <c r="L737" s="6" t="n"/>
      <c r="M737" s="6" t="n"/>
      <c r="N737" s="6" t="n"/>
    </row>
    <row r="738" ht="15.75" customHeight="1" s="1411">
      <c r="A738" s="6" t="n"/>
      <c r="B738" s="6" t="n"/>
      <c r="C738" s="6" t="n"/>
      <c r="D738" s="6" t="n"/>
      <c r="E738" s="6" t="n"/>
      <c r="F738" s="6" t="n"/>
      <c r="G738" s="6" t="n"/>
      <c r="H738" s="6" t="n"/>
      <c r="I738" s="6" t="n"/>
      <c r="J738" s="6" t="n"/>
      <c r="K738" s="6" t="n"/>
      <c r="L738" s="6" t="n"/>
      <c r="M738" s="6" t="n"/>
      <c r="N738" s="6" t="n"/>
    </row>
    <row r="739" ht="15.75" customHeight="1" s="1411">
      <c r="A739" s="6" t="n"/>
      <c r="B739" s="6" t="n"/>
      <c r="C739" s="6" t="n"/>
      <c r="D739" s="6" t="n"/>
      <c r="E739" s="6" t="n"/>
      <c r="F739" s="6" t="n"/>
      <c r="G739" s="6" t="n"/>
      <c r="H739" s="6" t="n"/>
      <c r="I739" s="6" t="n"/>
      <c r="J739" s="6" t="n"/>
      <c r="K739" s="6" t="n"/>
      <c r="L739" s="6" t="n"/>
      <c r="M739" s="6" t="n"/>
      <c r="N739" s="6" t="n"/>
    </row>
    <row r="740" ht="15.75" customHeight="1" s="1411">
      <c r="A740" s="6" t="n"/>
      <c r="B740" s="6" t="n"/>
      <c r="C740" s="6" t="n"/>
      <c r="D740" s="6" t="n"/>
      <c r="E740" s="6" t="n"/>
      <c r="F740" s="6" t="n"/>
      <c r="G740" s="6" t="n"/>
      <c r="H740" s="6" t="n"/>
      <c r="I740" s="6" t="n"/>
      <c r="J740" s="6" t="n"/>
      <c r="K740" s="6" t="n"/>
      <c r="L740" s="6" t="n"/>
      <c r="M740" s="6" t="n"/>
      <c r="N740" s="6" t="n"/>
    </row>
    <row r="741" ht="15.75" customHeight="1" s="1411">
      <c r="A741" s="6" t="n"/>
      <c r="B741" s="6" t="n"/>
      <c r="C741" s="6" t="n"/>
      <c r="D741" s="6" t="n"/>
      <c r="E741" s="6" t="n"/>
      <c r="F741" s="6" t="n"/>
      <c r="G741" s="6" t="n"/>
      <c r="H741" s="6" t="n"/>
      <c r="I741" s="6" t="n"/>
      <c r="J741" s="6" t="n"/>
      <c r="K741" s="6" t="n"/>
      <c r="L741" s="6" t="n"/>
      <c r="M741" s="6" t="n"/>
      <c r="N741" s="6" t="n"/>
    </row>
    <row r="742" ht="15.75" customHeight="1" s="1411">
      <c r="A742" s="6" t="n"/>
      <c r="B742" s="6" t="n"/>
      <c r="C742" s="6" t="n"/>
      <c r="D742" s="6" t="n"/>
      <c r="E742" s="6" t="n"/>
      <c r="F742" s="6" t="n"/>
      <c r="G742" s="6" t="n"/>
      <c r="H742" s="6" t="n"/>
      <c r="I742" s="6" t="n"/>
      <c r="J742" s="6" t="n"/>
      <c r="K742" s="6" t="n"/>
      <c r="L742" s="6" t="n"/>
      <c r="M742" s="6" t="n"/>
      <c r="N742" s="6" t="n"/>
    </row>
    <row r="743" ht="15.75" customHeight="1" s="1411">
      <c r="A743" s="6" t="n"/>
      <c r="B743" s="6" t="n"/>
      <c r="C743" s="6" t="n"/>
      <c r="D743" s="6" t="n"/>
      <c r="E743" s="6" t="n"/>
      <c r="F743" s="6" t="n"/>
      <c r="G743" s="6" t="n"/>
      <c r="H743" s="6" t="n"/>
      <c r="I743" s="6" t="n"/>
      <c r="J743" s="6" t="n"/>
      <c r="K743" s="6" t="n"/>
      <c r="L743" s="6" t="n"/>
      <c r="M743" s="6" t="n"/>
      <c r="N743" s="6" t="n"/>
    </row>
    <row r="744" ht="15.75" customHeight="1" s="1411">
      <c r="A744" s="6" t="n"/>
      <c r="B744" s="6" t="n"/>
      <c r="C744" s="6" t="n"/>
      <c r="D744" s="6" t="n"/>
      <c r="E744" s="6" t="n"/>
      <c r="F744" s="6" t="n"/>
      <c r="G744" s="6" t="n"/>
      <c r="H744" s="6" t="n"/>
      <c r="I744" s="6" t="n"/>
      <c r="J744" s="6" t="n"/>
      <c r="K744" s="6" t="n"/>
      <c r="L744" s="6" t="n"/>
      <c r="M744" s="6" t="n"/>
      <c r="N744" s="6" t="n"/>
    </row>
    <row r="745" ht="15.75" customHeight="1" s="1411">
      <c r="A745" s="6" t="n"/>
      <c r="B745" s="6" t="n"/>
      <c r="C745" s="6" t="n"/>
      <c r="D745" s="6" t="n"/>
      <c r="E745" s="6" t="n"/>
      <c r="F745" s="6" t="n"/>
      <c r="G745" s="6" t="n"/>
      <c r="H745" s="6" t="n"/>
      <c r="I745" s="6" t="n"/>
      <c r="J745" s="6" t="n"/>
      <c r="K745" s="6" t="n"/>
      <c r="L745" s="6" t="n"/>
      <c r="M745" s="6" t="n"/>
      <c r="N745" s="6" t="n"/>
    </row>
    <row r="746" ht="15.75" customHeight="1" s="1411">
      <c r="A746" s="6" t="n"/>
      <c r="B746" s="6" t="n"/>
      <c r="C746" s="6" t="n"/>
      <c r="D746" s="6" t="n"/>
      <c r="E746" s="6" t="n"/>
      <c r="F746" s="6" t="n"/>
      <c r="G746" s="6" t="n"/>
      <c r="H746" s="6" t="n"/>
      <c r="I746" s="6" t="n"/>
      <c r="J746" s="6" t="n"/>
      <c r="K746" s="6" t="n"/>
      <c r="L746" s="6" t="n"/>
      <c r="M746" s="6" t="n"/>
      <c r="N746" s="6" t="n"/>
    </row>
    <row r="747" ht="15.75" customHeight="1" s="1411">
      <c r="A747" s="6" t="n"/>
      <c r="B747" s="6" t="n"/>
      <c r="C747" s="6" t="n"/>
      <c r="D747" s="6" t="n"/>
      <c r="E747" s="6" t="n"/>
      <c r="F747" s="6" t="n"/>
      <c r="G747" s="6" t="n"/>
      <c r="H747" s="6" t="n"/>
      <c r="I747" s="6" t="n"/>
      <c r="J747" s="6" t="n"/>
      <c r="K747" s="6" t="n"/>
      <c r="L747" s="6" t="n"/>
      <c r="M747" s="6" t="n"/>
      <c r="N747" s="6" t="n"/>
    </row>
    <row r="748" ht="15.75" customHeight="1" s="1411">
      <c r="A748" s="6" t="n"/>
      <c r="B748" s="6" t="n"/>
      <c r="C748" s="6" t="n"/>
      <c r="D748" s="6" t="n"/>
      <c r="E748" s="6" t="n"/>
      <c r="F748" s="6" t="n"/>
      <c r="G748" s="6" t="n"/>
      <c r="H748" s="6" t="n"/>
      <c r="I748" s="6" t="n"/>
      <c r="J748" s="6" t="n"/>
      <c r="K748" s="6" t="n"/>
      <c r="L748" s="6" t="n"/>
      <c r="M748" s="6" t="n"/>
      <c r="N748" s="6" t="n"/>
    </row>
    <row r="749" ht="15.75" customHeight="1" s="1411">
      <c r="A749" s="6" t="n"/>
      <c r="B749" s="6" t="n"/>
      <c r="C749" s="6" t="n"/>
      <c r="D749" s="6" t="n"/>
      <c r="E749" s="6" t="n"/>
      <c r="F749" s="6" t="n"/>
      <c r="G749" s="6" t="n"/>
      <c r="H749" s="6" t="n"/>
      <c r="I749" s="6" t="n"/>
      <c r="J749" s="6" t="n"/>
      <c r="K749" s="6" t="n"/>
      <c r="L749" s="6" t="n"/>
      <c r="M749" s="6" t="n"/>
      <c r="N749" s="6" t="n"/>
    </row>
    <row r="750" ht="15.75" customHeight="1" s="1411">
      <c r="A750" s="6" t="n"/>
      <c r="B750" s="6" t="n"/>
      <c r="C750" s="6" t="n"/>
      <c r="D750" s="6" t="n"/>
      <c r="E750" s="6" t="n"/>
      <c r="F750" s="6" t="n"/>
      <c r="G750" s="6" t="n"/>
      <c r="H750" s="6" t="n"/>
      <c r="I750" s="6" t="n"/>
      <c r="J750" s="6" t="n"/>
      <c r="K750" s="6" t="n"/>
      <c r="L750" s="6" t="n"/>
      <c r="M750" s="6" t="n"/>
      <c r="N750" s="6" t="n"/>
    </row>
    <row r="751" ht="15.75" customHeight="1" s="1411">
      <c r="A751" s="6" t="n"/>
      <c r="B751" s="6" t="n"/>
      <c r="C751" s="6" t="n"/>
      <c r="D751" s="6" t="n"/>
      <c r="E751" s="6" t="n"/>
      <c r="F751" s="6" t="n"/>
      <c r="G751" s="6" t="n"/>
      <c r="H751" s="6" t="n"/>
      <c r="I751" s="6" t="n"/>
      <c r="J751" s="6" t="n"/>
      <c r="K751" s="6" t="n"/>
      <c r="L751" s="6" t="n"/>
      <c r="M751" s="6" t="n"/>
      <c r="N751" s="6" t="n"/>
    </row>
    <row r="752" ht="15.75" customHeight="1" s="1411">
      <c r="A752" s="6" t="n"/>
      <c r="B752" s="6" t="n"/>
      <c r="C752" s="6" t="n"/>
      <c r="D752" s="6" t="n"/>
      <c r="E752" s="6" t="n"/>
      <c r="F752" s="6" t="n"/>
      <c r="G752" s="6" t="n"/>
      <c r="H752" s="6" t="n"/>
      <c r="I752" s="6" t="n"/>
      <c r="J752" s="6" t="n"/>
      <c r="K752" s="6" t="n"/>
      <c r="L752" s="6" t="n"/>
      <c r="M752" s="6" t="n"/>
      <c r="N752" s="6" t="n"/>
    </row>
    <row r="753" ht="15.75" customHeight="1" s="1411">
      <c r="A753" s="6" t="n"/>
      <c r="B753" s="6" t="n"/>
      <c r="C753" s="6" t="n"/>
      <c r="D753" s="6" t="n"/>
      <c r="E753" s="6" t="n"/>
      <c r="F753" s="6" t="n"/>
      <c r="G753" s="6" t="n"/>
      <c r="H753" s="6" t="n"/>
      <c r="I753" s="6" t="n"/>
      <c r="J753" s="6" t="n"/>
      <c r="K753" s="6" t="n"/>
      <c r="L753" s="6" t="n"/>
      <c r="M753" s="6" t="n"/>
      <c r="N753" s="6" t="n"/>
    </row>
    <row r="754" ht="15.75" customHeight="1" s="1411">
      <c r="A754" s="6" t="n"/>
      <c r="B754" s="6" t="n"/>
      <c r="C754" s="6" t="n"/>
      <c r="D754" s="6" t="n"/>
      <c r="E754" s="6" t="n"/>
      <c r="F754" s="6" t="n"/>
      <c r="G754" s="6" t="n"/>
      <c r="H754" s="6" t="n"/>
      <c r="I754" s="6" t="n"/>
      <c r="J754" s="6" t="n"/>
      <c r="K754" s="6" t="n"/>
      <c r="L754" s="6" t="n"/>
      <c r="M754" s="6" t="n"/>
      <c r="N754" s="6" t="n"/>
    </row>
    <row r="755" ht="15.75" customHeight="1" s="1411">
      <c r="A755" s="6" t="n"/>
      <c r="B755" s="6" t="n"/>
      <c r="C755" s="6" t="n"/>
      <c r="D755" s="6" t="n"/>
      <c r="E755" s="6" t="n"/>
      <c r="F755" s="6" t="n"/>
      <c r="G755" s="6" t="n"/>
      <c r="H755" s="6" t="n"/>
      <c r="I755" s="6" t="n"/>
      <c r="J755" s="6" t="n"/>
      <c r="K755" s="6" t="n"/>
      <c r="L755" s="6" t="n"/>
      <c r="M755" s="6" t="n"/>
      <c r="N755" s="6" t="n"/>
    </row>
    <row r="756" ht="15.75" customHeight="1" s="1411">
      <c r="A756" s="6" t="n"/>
      <c r="B756" s="6" t="n"/>
      <c r="C756" s="6" t="n"/>
      <c r="D756" s="6" t="n"/>
      <c r="E756" s="6" t="n"/>
      <c r="F756" s="6" t="n"/>
      <c r="G756" s="6" t="n"/>
      <c r="H756" s="6" t="n"/>
      <c r="I756" s="6" t="n"/>
      <c r="J756" s="6" t="n"/>
      <c r="K756" s="6" t="n"/>
      <c r="L756" s="6" t="n"/>
      <c r="M756" s="6" t="n"/>
      <c r="N756" s="6" t="n"/>
    </row>
    <row r="757" ht="15.75" customHeight="1" s="1411">
      <c r="A757" s="6" t="n"/>
      <c r="B757" s="6" t="n"/>
      <c r="C757" s="6" t="n"/>
      <c r="D757" s="6" t="n"/>
      <c r="E757" s="6" t="n"/>
      <c r="F757" s="6" t="n"/>
      <c r="G757" s="6" t="n"/>
      <c r="H757" s="6" t="n"/>
      <c r="I757" s="6" t="n"/>
      <c r="J757" s="6" t="n"/>
      <c r="K757" s="6" t="n"/>
      <c r="L757" s="6" t="n"/>
      <c r="M757" s="6" t="n"/>
      <c r="N757" s="6" t="n"/>
    </row>
    <row r="758" ht="15.75" customHeight="1" s="1411">
      <c r="A758" s="6" t="n"/>
      <c r="B758" s="6" t="n"/>
      <c r="C758" s="6" t="n"/>
      <c r="D758" s="6" t="n"/>
      <c r="E758" s="6" t="n"/>
      <c r="F758" s="6" t="n"/>
      <c r="G758" s="6" t="n"/>
      <c r="H758" s="6" t="n"/>
      <c r="I758" s="6" t="n"/>
      <c r="J758" s="6" t="n"/>
      <c r="K758" s="6" t="n"/>
      <c r="L758" s="6" t="n"/>
      <c r="M758" s="6" t="n"/>
      <c r="N758" s="6" t="n"/>
    </row>
    <row r="759" ht="15.75" customHeight="1" s="1411">
      <c r="A759" s="6" t="n"/>
      <c r="B759" s="6" t="n"/>
      <c r="C759" s="6" t="n"/>
      <c r="D759" s="6" t="n"/>
      <c r="E759" s="6" t="n"/>
      <c r="F759" s="6" t="n"/>
      <c r="G759" s="6" t="n"/>
      <c r="H759" s="6" t="n"/>
      <c r="I759" s="6" t="n"/>
      <c r="J759" s="6" t="n"/>
      <c r="K759" s="6" t="n"/>
      <c r="L759" s="6" t="n"/>
      <c r="M759" s="6" t="n"/>
      <c r="N759" s="6" t="n"/>
    </row>
    <row r="760" ht="15.75" customHeight="1" s="1411">
      <c r="A760" s="6" t="n"/>
      <c r="B760" s="6" t="n"/>
      <c r="C760" s="6" t="n"/>
      <c r="D760" s="6" t="n"/>
      <c r="E760" s="6" t="n"/>
      <c r="F760" s="6" t="n"/>
      <c r="G760" s="6" t="n"/>
      <c r="H760" s="6" t="n"/>
      <c r="I760" s="6" t="n"/>
      <c r="J760" s="6" t="n"/>
      <c r="K760" s="6" t="n"/>
      <c r="L760" s="6" t="n"/>
      <c r="M760" s="6" t="n"/>
      <c r="N760" s="6" t="n"/>
    </row>
    <row r="761" ht="15.75" customHeight="1" s="1411">
      <c r="A761" s="6" t="n"/>
      <c r="B761" s="6" t="n"/>
      <c r="C761" s="6" t="n"/>
      <c r="D761" s="6" t="n"/>
      <c r="E761" s="6" t="n"/>
      <c r="F761" s="6" t="n"/>
      <c r="G761" s="6" t="n"/>
      <c r="H761" s="6" t="n"/>
      <c r="I761" s="6" t="n"/>
      <c r="J761" s="6" t="n"/>
      <c r="K761" s="6" t="n"/>
      <c r="L761" s="6" t="n"/>
      <c r="M761" s="6" t="n"/>
      <c r="N761" s="6" t="n"/>
    </row>
    <row r="762" ht="15.75" customHeight="1" s="1411">
      <c r="A762" s="6" t="n"/>
      <c r="B762" s="6" t="n"/>
      <c r="C762" s="6" t="n"/>
      <c r="D762" s="6" t="n"/>
      <c r="E762" s="6" t="n"/>
      <c r="F762" s="6" t="n"/>
      <c r="G762" s="6" t="n"/>
      <c r="H762" s="6" t="n"/>
      <c r="I762" s="6" t="n"/>
      <c r="J762" s="6" t="n"/>
      <c r="K762" s="6" t="n"/>
      <c r="L762" s="6" t="n"/>
      <c r="M762" s="6" t="n"/>
      <c r="N762" s="6" t="n"/>
    </row>
    <row r="763" ht="15.75" customHeight="1" s="1411">
      <c r="A763" s="6" t="n"/>
      <c r="B763" s="6" t="n"/>
      <c r="C763" s="6" t="n"/>
      <c r="D763" s="6" t="n"/>
      <c r="E763" s="6" t="n"/>
      <c r="F763" s="6" t="n"/>
      <c r="G763" s="6" t="n"/>
      <c r="H763" s="6" t="n"/>
      <c r="I763" s="6" t="n"/>
      <c r="J763" s="6" t="n"/>
      <c r="K763" s="6" t="n"/>
      <c r="L763" s="6" t="n"/>
      <c r="M763" s="6" t="n"/>
      <c r="N763" s="6" t="n"/>
    </row>
    <row r="764" ht="15.75" customHeight="1" s="1411">
      <c r="A764" s="6" t="n"/>
      <c r="B764" s="6" t="n"/>
      <c r="C764" s="6" t="n"/>
      <c r="D764" s="6" t="n"/>
      <c r="E764" s="6" t="n"/>
      <c r="F764" s="6" t="n"/>
      <c r="G764" s="6" t="n"/>
      <c r="H764" s="6" t="n"/>
      <c r="I764" s="6" t="n"/>
      <c r="J764" s="6" t="n"/>
      <c r="K764" s="6" t="n"/>
      <c r="L764" s="6" t="n"/>
      <c r="M764" s="6" t="n"/>
      <c r="N764" s="6" t="n"/>
    </row>
    <row r="765" ht="15.75" customHeight="1" s="1411">
      <c r="A765" s="6" t="n"/>
      <c r="B765" s="6" t="n"/>
      <c r="C765" s="6" t="n"/>
      <c r="D765" s="6" t="n"/>
      <c r="E765" s="6" t="n"/>
      <c r="F765" s="6" t="n"/>
      <c r="G765" s="6" t="n"/>
      <c r="H765" s="6" t="n"/>
      <c r="I765" s="6" t="n"/>
      <c r="J765" s="6" t="n"/>
      <c r="K765" s="6" t="n"/>
      <c r="L765" s="6" t="n"/>
      <c r="M765" s="6" t="n"/>
      <c r="N765" s="6" t="n"/>
    </row>
    <row r="766" ht="15.75" customHeight="1" s="1411">
      <c r="A766" s="6" t="n"/>
      <c r="B766" s="6" t="n"/>
      <c r="C766" s="6" t="n"/>
      <c r="D766" s="6" t="n"/>
      <c r="E766" s="6" t="n"/>
      <c r="F766" s="6" t="n"/>
      <c r="G766" s="6" t="n"/>
      <c r="H766" s="6" t="n"/>
      <c r="I766" s="6" t="n"/>
      <c r="J766" s="6" t="n"/>
      <c r="K766" s="6" t="n"/>
      <c r="L766" s="6" t="n"/>
      <c r="M766" s="6" t="n"/>
      <c r="N766" s="6" t="n"/>
    </row>
    <row r="767" ht="15.75" customHeight="1" s="1411">
      <c r="A767" s="6" t="n"/>
      <c r="B767" s="6" t="n"/>
      <c r="C767" s="6" t="n"/>
      <c r="D767" s="6" t="n"/>
      <c r="E767" s="6" t="n"/>
      <c r="F767" s="6" t="n"/>
      <c r="G767" s="6" t="n"/>
      <c r="H767" s="6" t="n"/>
      <c r="I767" s="6" t="n"/>
      <c r="J767" s="6" t="n"/>
      <c r="K767" s="6" t="n"/>
      <c r="L767" s="6" t="n"/>
      <c r="M767" s="6" t="n"/>
      <c r="N767" s="6" t="n"/>
    </row>
    <row r="768" ht="15.75" customHeight="1" s="1411">
      <c r="A768" s="6" t="n"/>
      <c r="B768" s="6" t="n"/>
      <c r="C768" s="6" t="n"/>
      <c r="D768" s="6" t="n"/>
      <c r="E768" s="6" t="n"/>
      <c r="F768" s="6" t="n"/>
      <c r="G768" s="6" t="n"/>
      <c r="H768" s="6" t="n"/>
      <c r="I768" s="6" t="n"/>
      <c r="J768" s="6" t="n"/>
      <c r="K768" s="6" t="n"/>
      <c r="L768" s="6" t="n"/>
      <c r="M768" s="6" t="n"/>
      <c r="N768" s="6" t="n"/>
    </row>
    <row r="769" ht="15.75" customHeight="1" s="1411">
      <c r="A769" s="6" t="n"/>
      <c r="B769" s="6" t="n"/>
      <c r="C769" s="6" t="n"/>
      <c r="D769" s="6" t="n"/>
      <c r="E769" s="6" t="n"/>
      <c r="F769" s="6" t="n"/>
      <c r="G769" s="6" t="n"/>
      <c r="H769" s="6" t="n"/>
      <c r="I769" s="6" t="n"/>
      <c r="J769" s="6" t="n"/>
      <c r="K769" s="6" t="n"/>
      <c r="L769" s="6" t="n"/>
      <c r="M769" s="6" t="n"/>
      <c r="N769" s="6" t="n"/>
    </row>
    <row r="770" ht="15.75" customHeight="1" s="1411">
      <c r="A770" s="6" t="n"/>
      <c r="B770" s="6" t="n"/>
      <c r="C770" s="6" t="n"/>
      <c r="D770" s="6" t="n"/>
      <c r="E770" s="6" t="n"/>
      <c r="F770" s="6" t="n"/>
      <c r="G770" s="6" t="n"/>
      <c r="H770" s="6" t="n"/>
      <c r="I770" s="6" t="n"/>
      <c r="J770" s="6" t="n"/>
      <c r="K770" s="6" t="n"/>
      <c r="L770" s="6" t="n"/>
      <c r="M770" s="6" t="n"/>
      <c r="N770" s="6" t="n"/>
    </row>
    <row r="771" ht="15.75" customHeight="1" s="1411">
      <c r="A771" s="6" t="n"/>
      <c r="B771" s="6" t="n"/>
      <c r="C771" s="6" t="n"/>
      <c r="D771" s="6" t="n"/>
      <c r="E771" s="6" t="n"/>
      <c r="F771" s="6" t="n"/>
      <c r="G771" s="6" t="n"/>
      <c r="H771" s="6" t="n"/>
      <c r="I771" s="6" t="n"/>
      <c r="J771" s="6" t="n"/>
      <c r="K771" s="6" t="n"/>
      <c r="L771" s="6" t="n"/>
      <c r="M771" s="6" t="n"/>
      <c r="N771" s="6" t="n"/>
    </row>
    <row r="772" ht="15.75" customHeight="1" s="1411">
      <c r="A772" s="6" t="n"/>
      <c r="B772" s="6" t="n"/>
      <c r="C772" s="6" t="n"/>
      <c r="D772" s="6" t="n"/>
      <c r="E772" s="6" t="n"/>
      <c r="F772" s="6" t="n"/>
      <c r="G772" s="6" t="n"/>
      <c r="H772" s="6" t="n"/>
      <c r="I772" s="6" t="n"/>
      <c r="J772" s="6" t="n"/>
      <c r="K772" s="6" t="n"/>
      <c r="L772" s="6" t="n"/>
      <c r="M772" s="6" t="n"/>
      <c r="N772" s="6" t="n"/>
    </row>
    <row r="773" ht="15.75" customHeight="1" s="1411">
      <c r="A773" s="6" t="n"/>
      <c r="B773" s="6" t="n"/>
      <c r="C773" s="6" t="n"/>
      <c r="D773" s="6" t="n"/>
      <c r="E773" s="6" t="n"/>
      <c r="F773" s="6" t="n"/>
      <c r="G773" s="6" t="n"/>
      <c r="H773" s="6" t="n"/>
      <c r="I773" s="6" t="n"/>
      <c r="J773" s="6" t="n"/>
      <c r="K773" s="6" t="n"/>
      <c r="L773" s="6" t="n"/>
      <c r="M773" s="6" t="n"/>
      <c r="N773" s="6" t="n"/>
    </row>
    <row r="774" ht="15.75" customHeight="1" s="1411">
      <c r="A774" s="6" t="n"/>
      <c r="B774" s="6" t="n"/>
      <c r="C774" s="6" t="n"/>
      <c r="D774" s="6" t="n"/>
      <c r="E774" s="6" t="n"/>
      <c r="F774" s="6" t="n"/>
      <c r="G774" s="6" t="n"/>
      <c r="H774" s="6" t="n"/>
      <c r="I774" s="6" t="n"/>
      <c r="J774" s="6" t="n"/>
      <c r="K774" s="6" t="n"/>
      <c r="L774" s="6" t="n"/>
      <c r="M774" s="6" t="n"/>
      <c r="N774" s="6" t="n"/>
    </row>
    <row r="775" ht="15.75" customHeight="1" s="1411">
      <c r="A775" s="6" t="n"/>
      <c r="B775" s="6" t="n"/>
      <c r="C775" s="6" t="n"/>
      <c r="D775" s="6" t="n"/>
      <c r="E775" s="6" t="n"/>
      <c r="F775" s="6" t="n"/>
      <c r="G775" s="6" t="n"/>
      <c r="H775" s="6" t="n"/>
      <c r="I775" s="6" t="n"/>
      <c r="J775" s="6" t="n"/>
      <c r="K775" s="6" t="n"/>
      <c r="L775" s="6" t="n"/>
      <c r="M775" s="6" t="n"/>
      <c r="N775" s="6" t="n"/>
    </row>
    <row r="776" ht="15.75" customHeight="1" s="1411">
      <c r="A776" s="6" t="n"/>
      <c r="B776" s="6" t="n"/>
      <c r="C776" s="6" t="n"/>
      <c r="D776" s="6" t="n"/>
      <c r="E776" s="6" t="n"/>
      <c r="F776" s="6" t="n"/>
      <c r="G776" s="6" t="n"/>
      <c r="H776" s="6" t="n"/>
      <c r="I776" s="6" t="n"/>
      <c r="J776" s="6" t="n"/>
      <c r="K776" s="6" t="n"/>
      <c r="L776" s="6" t="n"/>
      <c r="M776" s="6" t="n"/>
      <c r="N776" s="6" t="n"/>
    </row>
    <row r="777" ht="15.75" customHeight="1" s="1411">
      <c r="A777" s="6" t="n"/>
      <c r="B777" s="6" t="n"/>
      <c r="C777" s="6" t="n"/>
      <c r="D777" s="6" t="n"/>
      <c r="E777" s="6" t="n"/>
      <c r="F777" s="6" t="n"/>
      <c r="G777" s="6" t="n"/>
      <c r="H777" s="6" t="n"/>
      <c r="I777" s="6" t="n"/>
      <c r="J777" s="6" t="n"/>
      <c r="K777" s="6" t="n"/>
      <c r="L777" s="6" t="n"/>
      <c r="M777" s="6" t="n"/>
      <c r="N777" s="6" t="n"/>
    </row>
    <row r="778" ht="15.75" customHeight="1" s="1411">
      <c r="A778" s="6" t="n"/>
      <c r="B778" s="6" t="n"/>
      <c r="C778" s="6" t="n"/>
      <c r="D778" s="6" t="n"/>
      <c r="E778" s="6" t="n"/>
      <c r="F778" s="6" t="n"/>
      <c r="G778" s="6" t="n"/>
      <c r="H778" s="6" t="n"/>
      <c r="I778" s="6" t="n"/>
      <c r="J778" s="6" t="n"/>
      <c r="K778" s="6" t="n"/>
      <c r="L778" s="6" t="n"/>
      <c r="M778" s="6" t="n"/>
      <c r="N778" s="6" t="n"/>
    </row>
    <row r="779" ht="15.75" customHeight="1" s="1411">
      <c r="A779" s="6" t="n"/>
      <c r="B779" s="6" t="n"/>
      <c r="C779" s="6" t="n"/>
      <c r="D779" s="6" t="n"/>
      <c r="E779" s="6" t="n"/>
      <c r="F779" s="6" t="n"/>
      <c r="G779" s="6" t="n"/>
      <c r="H779" s="6" t="n"/>
      <c r="I779" s="6" t="n"/>
      <c r="J779" s="6" t="n"/>
      <c r="K779" s="6" t="n"/>
      <c r="L779" s="6" t="n"/>
      <c r="M779" s="6" t="n"/>
      <c r="N779" s="6" t="n"/>
    </row>
    <row r="780" ht="15.75" customHeight="1" s="1411">
      <c r="A780" s="6" t="n"/>
      <c r="B780" s="6" t="n"/>
      <c r="C780" s="6" t="n"/>
      <c r="D780" s="6" t="n"/>
      <c r="E780" s="6" t="n"/>
      <c r="F780" s="6" t="n"/>
      <c r="G780" s="6" t="n"/>
      <c r="H780" s="6" t="n"/>
      <c r="I780" s="6" t="n"/>
      <c r="J780" s="6" t="n"/>
      <c r="K780" s="6" t="n"/>
      <c r="L780" s="6" t="n"/>
      <c r="M780" s="6" t="n"/>
      <c r="N780" s="6" t="n"/>
    </row>
    <row r="781" ht="15.75" customHeight="1" s="1411">
      <c r="A781" s="6" t="n"/>
      <c r="B781" s="6" t="n"/>
      <c r="C781" s="6" t="n"/>
      <c r="D781" s="6" t="n"/>
      <c r="E781" s="6" t="n"/>
      <c r="F781" s="6" t="n"/>
      <c r="G781" s="6" t="n"/>
      <c r="H781" s="6" t="n"/>
      <c r="I781" s="6" t="n"/>
      <c r="J781" s="6" t="n"/>
      <c r="K781" s="6" t="n"/>
      <c r="L781" s="6" t="n"/>
      <c r="M781" s="6" t="n"/>
      <c r="N781" s="6" t="n"/>
    </row>
    <row r="782" ht="15.75" customHeight="1" s="1411">
      <c r="A782" s="6" t="n"/>
      <c r="B782" s="6" t="n"/>
      <c r="C782" s="6" t="n"/>
      <c r="D782" s="6" t="n"/>
      <c r="E782" s="6" t="n"/>
      <c r="F782" s="6" t="n"/>
      <c r="G782" s="6" t="n"/>
      <c r="H782" s="6" t="n"/>
      <c r="I782" s="6" t="n"/>
      <c r="J782" s="6" t="n"/>
      <c r="K782" s="6" t="n"/>
      <c r="L782" s="6" t="n"/>
      <c r="M782" s="6" t="n"/>
      <c r="N782" s="6" t="n"/>
    </row>
    <row r="783" ht="15.75" customHeight="1" s="1411">
      <c r="A783" s="6" t="n"/>
      <c r="B783" s="6" t="n"/>
      <c r="C783" s="6" t="n"/>
      <c r="D783" s="6" t="n"/>
      <c r="E783" s="6" t="n"/>
      <c r="F783" s="6" t="n"/>
      <c r="G783" s="6" t="n"/>
      <c r="H783" s="6" t="n"/>
      <c r="I783" s="6" t="n"/>
      <c r="J783" s="6" t="n"/>
      <c r="K783" s="6" t="n"/>
      <c r="L783" s="6" t="n"/>
      <c r="M783" s="6" t="n"/>
      <c r="N783" s="6" t="n"/>
    </row>
    <row r="784" ht="15.75" customHeight="1" s="1411">
      <c r="A784" s="6" t="n"/>
      <c r="B784" s="6" t="n"/>
      <c r="C784" s="6" t="n"/>
      <c r="D784" s="6" t="n"/>
      <c r="E784" s="6" t="n"/>
      <c r="F784" s="6" t="n"/>
      <c r="G784" s="6" t="n"/>
      <c r="H784" s="6" t="n"/>
      <c r="I784" s="6" t="n"/>
      <c r="J784" s="6" t="n"/>
      <c r="K784" s="6" t="n"/>
      <c r="L784" s="6" t="n"/>
      <c r="M784" s="6" t="n"/>
      <c r="N784" s="6" t="n"/>
    </row>
    <row r="785" ht="15.75" customHeight="1" s="1411">
      <c r="A785" s="6" t="n"/>
      <c r="B785" s="6" t="n"/>
      <c r="C785" s="6" t="n"/>
      <c r="D785" s="6" t="n"/>
      <c r="E785" s="6" t="n"/>
      <c r="F785" s="6" t="n"/>
      <c r="G785" s="6" t="n"/>
      <c r="H785" s="6" t="n"/>
      <c r="I785" s="6" t="n"/>
      <c r="J785" s="6" t="n"/>
      <c r="K785" s="6" t="n"/>
      <c r="L785" s="6" t="n"/>
      <c r="M785" s="6" t="n"/>
      <c r="N785" s="6" t="n"/>
    </row>
    <row r="786" ht="15.75" customHeight="1" s="1411">
      <c r="A786" s="6" t="n"/>
      <c r="B786" s="6" t="n"/>
      <c r="C786" s="6" t="n"/>
      <c r="D786" s="6" t="n"/>
      <c r="E786" s="6" t="n"/>
      <c r="F786" s="6" t="n"/>
      <c r="G786" s="6" t="n"/>
      <c r="H786" s="6" t="n"/>
      <c r="I786" s="6" t="n"/>
      <c r="J786" s="6" t="n"/>
      <c r="K786" s="6" t="n"/>
      <c r="L786" s="6" t="n"/>
      <c r="M786" s="6" t="n"/>
      <c r="N786" s="6" t="n"/>
    </row>
    <row r="787" ht="15.75" customHeight="1" s="1411">
      <c r="A787" s="6" t="n"/>
      <c r="B787" s="6" t="n"/>
      <c r="C787" s="6" t="n"/>
      <c r="D787" s="6" t="n"/>
      <c r="E787" s="6" t="n"/>
      <c r="F787" s="6" t="n"/>
      <c r="G787" s="6" t="n"/>
      <c r="H787" s="6" t="n"/>
      <c r="I787" s="6" t="n"/>
      <c r="J787" s="6" t="n"/>
      <c r="K787" s="6" t="n"/>
      <c r="L787" s="6" t="n"/>
      <c r="M787" s="6" t="n"/>
      <c r="N787" s="6" t="n"/>
    </row>
    <row r="788" ht="15.75" customHeight="1" s="1411">
      <c r="A788" s="6" t="n"/>
      <c r="B788" s="6" t="n"/>
      <c r="C788" s="6" t="n"/>
      <c r="D788" s="6" t="n"/>
      <c r="E788" s="6" t="n"/>
      <c r="F788" s="6" t="n"/>
      <c r="G788" s="6" t="n"/>
      <c r="H788" s="6" t="n"/>
      <c r="I788" s="6" t="n"/>
      <c r="J788" s="6" t="n"/>
      <c r="K788" s="6" t="n"/>
      <c r="L788" s="6" t="n"/>
      <c r="M788" s="6" t="n"/>
      <c r="N788" s="6" t="n"/>
    </row>
    <row r="789" ht="15.75" customHeight="1" s="1411">
      <c r="A789" s="6" t="n"/>
      <c r="B789" s="6" t="n"/>
      <c r="C789" s="6" t="n"/>
      <c r="D789" s="6" t="n"/>
      <c r="E789" s="6" t="n"/>
      <c r="F789" s="6" t="n"/>
      <c r="G789" s="6" t="n"/>
      <c r="H789" s="6" t="n"/>
      <c r="I789" s="6" t="n"/>
      <c r="J789" s="6" t="n"/>
      <c r="K789" s="6" t="n"/>
      <c r="L789" s="6" t="n"/>
      <c r="M789" s="6" t="n"/>
      <c r="N789" s="6" t="n"/>
    </row>
    <row r="790" ht="15.75" customHeight="1" s="1411">
      <c r="A790" s="6" t="n"/>
      <c r="B790" s="6" t="n"/>
      <c r="C790" s="6" t="n"/>
      <c r="D790" s="6" t="n"/>
      <c r="E790" s="6" t="n"/>
      <c r="F790" s="6" t="n"/>
      <c r="G790" s="6" t="n"/>
      <c r="H790" s="6" t="n"/>
      <c r="I790" s="6" t="n"/>
      <c r="J790" s="6" t="n"/>
      <c r="K790" s="6" t="n"/>
      <c r="L790" s="6" t="n"/>
      <c r="M790" s="6" t="n"/>
      <c r="N790" s="6" t="n"/>
    </row>
    <row r="791" ht="15.75" customHeight="1" s="1411">
      <c r="A791" s="6" t="n"/>
      <c r="B791" s="6" t="n"/>
      <c r="C791" s="6" t="n"/>
      <c r="D791" s="6" t="n"/>
      <c r="E791" s="6" t="n"/>
      <c r="F791" s="6" t="n"/>
      <c r="G791" s="6" t="n"/>
      <c r="H791" s="6" t="n"/>
      <c r="I791" s="6" t="n"/>
      <c r="J791" s="6" t="n"/>
      <c r="K791" s="6" t="n"/>
      <c r="L791" s="6" t="n"/>
      <c r="M791" s="6" t="n"/>
      <c r="N791" s="6" t="n"/>
    </row>
    <row r="792" ht="15.75" customHeight="1" s="1411">
      <c r="A792" s="6" t="n"/>
      <c r="B792" s="6" t="n"/>
      <c r="C792" s="6" t="n"/>
      <c r="D792" s="6" t="n"/>
      <c r="E792" s="6" t="n"/>
      <c r="F792" s="6" t="n"/>
      <c r="G792" s="6" t="n"/>
      <c r="H792" s="6" t="n"/>
      <c r="I792" s="6" t="n"/>
      <c r="J792" s="6" t="n"/>
      <c r="K792" s="6" t="n"/>
      <c r="L792" s="6" t="n"/>
      <c r="M792" s="6" t="n"/>
      <c r="N792" s="6" t="n"/>
    </row>
    <row r="793" ht="15.75" customHeight="1" s="1411">
      <c r="A793" s="6" t="n"/>
      <c r="B793" s="6" t="n"/>
      <c r="C793" s="6" t="n"/>
      <c r="D793" s="6" t="n"/>
      <c r="E793" s="6" t="n"/>
      <c r="F793" s="6" t="n"/>
      <c r="G793" s="6" t="n"/>
      <c r="H793" s="6" t="n"/>
      <c r="I793" s="6" t="n"/>
      <c r="J793" s="6" t="n"/>
      <c r="K793" s="6" t="n"/>
      <c r="L793" s="6" t="n"/>
      <c r="M793" s="6" t="n"/>
      <c r="N793" s="6" t="n"/>
    </row>
    <row r="794" ht="15.75" customHeight="1" s="1411">
      <c r="A794" s="6" t="n"/>
      <c r="B794" s="6" t="n"/>
      <c r="C794" s="6" t="n"/>
      <c r="D794" s="6" t="n"/>
      <c r="E794" s="6" t="n"/>
      <c r="F794" s="6" t="n"/>
      <c r="G794" s="6" t="n"/>
      <c r="H794" s="6" t="n"/>
      <c r="I794" s="6" t="n"/>
      <c r="J794" s="6" t="n"/>
      <c r="K794" s="6" t="n"/>
      <c r="L794" s="6" t="n"/>
      <c r="M794" s="6" t="n"/>
      <c r="N794" s="6" t="n"/>
    </row>
    <row r="795" ht="15.75" customHeight="1" s="1411">
      <c r="A795" s="6" t="n"/>
      <c r="B795" s="6" t="n"/>
      <c r="C795" s="6" t="n"/>
      <c r="D795" s="6" t="n"/>
      <c r="E795" s="6" t="n"/>
      <c r="F795" s="6" t="n"/>
      <c r="G795" s="6" t="n"/>
      <c r="H795" s="6" t="n"/>
      <c r="I795" s="6" t="n"/>
      <c r="J795" s="6" t="n"/>
      <c r="K795" s="6" t="n"/>
      <c r="L795" s="6" t="n"/>
      <c r="M795" s="6" t="n"/>
      <c r="N795" s="6" t="n"/>
    </row>
    <row r="796" ht="15.75" customHeight="1" s="1411">
      <c r="A796" s="6" t="n"/>
      <c r="B796" s="6" t="n"/>
      <c r="C796" s="6" t="n"/>
      <c r="D796" s="6" t="n"/>
      <c r="E796" s="6" t="n"/>
      <c r="F796" s="6" t="n"/>
      <c r="G796" s="6" t="n"/>
      <c r="H796" s="6" t="n"/>
      <c r="I796" s="6" t="n"/>
      <c r="J796" s="6" t="n"/>
      <c r="K796" s="6" t="n"/>
      <c r="L796" s="6" t="n"/>
      <c r="M796" s="6" t="n"/>
      <c r="N796" s="6" t="n"/>
    </row>
    <row r="797" ht="15.75" customHeight="1" s="1411">
      <c r="A797" s="6" t="n"/>
      <c r="B797" s="6" t="n"/>
      <c r="C797" s="6" t="n"/>
      <c r="D797" s="6" t="n"/>
      <c r="E797" s="6" t="n"/>
      <c r="F797" s="6" t="n"/>
      <c r="G797" s="6" t="n"/>
      <c r="H797" s="6" t="n"/>
      <c r="I797" s="6" t="n"/>
      <c r="J797" s="6" t="n"/>
      <c r="K797" s="6" t="n"/>
      <c r="L797" s="6" t="n"/>
      <c r="M797" s="6" t="n"/>
      <c r="N797" s="6" t="n"/>
    </row>
    <row r="798" ht="15.75" customHeight="1" s="1411">
      <c r="A798" s="6" t="n"/>
      <c r="B798" s="6" t="n"/>
      <c r="C798" s="6" t="n"/>
      <c r="D798" s="6" t="n"/>
      <c r="E798" s="6" t="n"/>
      <c r="F798" s="6" t="n"/>
      <c r="G798" s="6" t="n"/>
      <c r="H798" s="6" t="n"/>
      <c r="I798" s="6" t="n"/>
      <c r="J798" s="6" t="n"/>
      <c r="K798" s="6" t="n"/>
      <c r="L798" s="6" t="n"/>
      <c r="M798" s="6" t="n"/>
      <c r="N798" s="6" t="n"/>
    </row>
    <row r="799" ht="15.75" customHeight="1" s="1411">
      <c r="A799" s="6" t="n"/>
      <c r="B799" s="6" t="n"/>
      <c r="C799" s="6" t="n"/>
      <c r="D799" s="6" t="n"/>
      <c r="E799" s="6" t="n"/>
      <c r="F799" s="6" t="n"/>
      <c r="G799" s="6" t="n"/>
      <c r="H799" s="6" t="n"/>
      <c r="I799" s="6" t="n"/>
      <c r="J799" s="6" t="n"/>
      <c r="K799" s="6" t="n"/>
      <c r="L799" s="6" t="n"/>
      <c r="M799" s="6" t="n"/>
      <c r="N799" s="6" t="n"/>
    </row>
    <row r="800" ht="15.75" customHeight="1" s="1411">
      <c r="A800" s="6" t="n"/>
      <c r="B800" s="6" t="n"/>
      <c r="C800" s="6" t="n"/>
      <c r="D800" s="6" t="n"/>
      <c r="E800" s="6" t="n"/>
      <c r="F800" s="6" t="n"/>
      <c r="G800" s="6" t="n"/>
      <c r="H800" s="6" t="n"/>
      <c r="I800" s="6" t="n"/>
      <c r="J800" s="6" t="n"/>
      <c r="K800" s="6" t="n"/>
      <c r="L800" s="6" t="n"/>
      <c r="M800" s="6" t="n"/>
      <c r="N800" s="6" t="n"/>
    </row>
    <row r="801" ht="15.75" customHeight="1" s="1411">
      <c r="A801" s="6" t="n"/>
      <c r="B801" s="6" t="n"/>
      <c r="C801" s="6" t="n"/>
      <c r="D801" s="6" t="n"/>
      <c r="E801" s="6" t="n"/>
      <c r="F801" s="6" t="n"/>
      <c r="G801" s="6" t="n"/>
      <c r="H801" s="6" t="n"/>
      <c r="I801" s="6" t="n"/>
      <c r="J801" s="6" t="n"/>
      <c r="K801" s="6" t="n"/>
      <c r="L801" s="6" t="n"/>
      <c r="M801" s="6" t="n"/>
      <c r="N801" s="6" t="n"/>
    </row>
    <row r="802" ht="15.75" customHeight="1" s="1411">
      <c r="A802" s="6" t="n"/>
      <c r="B802" s="6" t="n"/>
      <c r="C802" s="6" t="n"/>
      <c r="D802" s="6" t="n"/>
      <c r="E802" s="6" t="n"/>
      <c r="F802" s="6" t="n"/>
      <c r="G802" s="6" t="n"/>
      <c r="H802" s="6" t="n"/>
      <c r="I802" s="6" t="n"/>
      <c r="J802" s="6" t="n"/>
      <c r="K802" s="6" t="n"/>
      <c r="L802" s="6" t="n"/>
      <c r="M802" s="6" t="n"/>
      <c r="N802" s="6" t="n"/>
    </row>
    <row r="803" ht="15.75" customHeight="1" s="1411">
      <c r="A803" s="6" t="n"/>
      <c r="B803" s="6" t="n"/>
      <c r="C803" s="6" t="n"/>
      <c r="D803" s="6" t="n"/>
      <c r="E803" s="6" t="n"/>
      <c r="F803" s="6" t="n"/>
      <c r="G803" s="6" t="n"/>
      <c r="H803" s="6" t="n"/>
      <c r="I803" s="6" t="n"/>
      <c r="J803" s="6" t="n"/>
      <c r="K803" s="6" t="n"/>
      <c r="L803" s="6" t="n"/>
      <c r="M803" s="6" t="n"/>
      <c r="N803" s="6" t="n"/>
    </row>
    <row r="804" ht="15.75" customHeight="1" s="1411">
      <c r="A804" s="6" t="n"/>
      <c r="B804" s="6" t="n"/>
      <c r="C804" s="6" t="n"/>
      <c r="D804" s="6" t="n"/>
      <c r="E804" s="6" t="n"/>
      <c r="F804" s="6" t="n"/>
      <c r="G804" s="6" t="n"/>
      <c r="H804" s="6" t="n"/>
      <c r="I804" s="6" t="n"/>
      <c r="J804" s="6" t="n"/>
      <c r="K804" s="6" t="n"/>
      <c r="L804" s="6" t="n"/>
      <c r="M804" s="6" t="n"/>
      <c r="N804" s="6" t="n"/>
    </row>
    <row r="805" ht="15.75" customHeight="1" s="1411">
      <c r="A805" s="6" t="n"/>
      <c r="B805" s="6" t="n"/>
      <c r="C805" s="6" t="n"/>
      <c r="D805" s="6" t="n"/>
      <c r="E805" s="6" t="n"/>
      <c r="F805" s="6" t="n"/>
      <c r="G805" s="6" t="n"/>
      <c r="H805" s="6" t="n"/>
      <c r="I805" s="6" t="n"/>
      <c r="J805" s="6" t="n"/>
      <c r="K805" s="6" t="n"/>
      <c r="L805" s="6" t="n"/>
      <c r="M805" s="6" t="n"/>
      <c r="N805" s="6" t="n"/>
    </row>
    <row r="806" ht="15.75" customHeight="1" s="1411">
      <c r="A806" s="6" t="n"/>
      <c r="B806" s="6" t="n"/>
      <c r="C806" s="6" t="n"/>
      <c r="D806" s="6" t="n"/>
      <c r="E806" s="6" t="n"/>
      <c r="F806" s="6" t="n"/>
      <c r="G806" s="6" t="n"/>
      <c r="H806" s="6" t="n"/>
      <c r="I806" s="6" t="n"/>
      <c r="J806" s="6" t="n"/>
      <c r="K806" s="6" t="n"/>
      <c r="L806" s="6" t="n"/>
      <c r="M806" s="6" t="n"/>
      <c r="N806" s="6" t="n"/>
    </row>
    <row r="807" ht="15.75" customHeight="1" s="1411">
      <c r="A807" s="6" t="n"/>
      <c r="B807" s="6" t="n"/>
      <c r="C807" s="6" t="n"/>
      <c r="D807" s="6" t="n"/>
      <c r="E807" s="6" t="n"/>
      <c r="F807" s="6" t="n"/>
      <c r="G807" s="6" t="n"/>
      <c r="H807" s="6" t="n"/>
      <c r="I807" s="6" t="n"/>
      <c r="J807" s="6" t="n"/>
      <c r="K807" s="6" t="n"/>
      <c r="L807" s="6" t="n"/>
      <c r="M807" s="6" t="n"/>
      <c r="N807" s="6" t="n"/>
    </row>
    <row r="808" ht="15.75" customHeight="1" s="1411">
      <c r="A808" s="6" t="n"/>
      <c r="B808" s="6" t="n"/>
      <c r="C808" s="6" t="n"/>
      <c r="D808" s="6" t="n"/>
      <c r="E808" s="6" t="n"/>
      <c r="F808" s="6" t="n"/>
      <c r="G808" s="6" t="n"/>
      <c r="H808" s="6" t="n"/>
      <c r="I808" s="6" t="n"/>
      <c r="J808" s="6" t="n"/>
      <c r="K808" s="6" t="n"/>
      <c r="L808" s="6" t="n"/>
      <c r="M808" s="6" t="n"/>
      <c r="N808" s="6" t="n"/>
    </row>
    <row r="809" ht="15.75" customHeight="1" s="1411">
      <c r="A809" s="6" t="n"/>
      <c r="B809" s="6" t="n"/>
      <c r="C809" s="6" t="n"/>
      <c r="D809" s="6" t="n"/>
      <c r="E809" s="6" t="n"/>
      <c r="F809" s="6" t="n"/>
      <c r="G809" s="6" t="n"/>
      <c r="H809" s="6" t="n"/>
      <c r="I809" s="6" t="n"/>
      <c r="J809" s="6" t="n"/>
      <c r="K809" s="6" t="n"/>
      <c r="L809" s="6" t="n"/>
      <c r="M809" s="6" t="n"/>
      <c r="N809" s="6" t="n"/>
    </row>
    <row r="810" ht="15.75" customHeight="1" s="1411">
      <c r="A810" s="6" t="n"/>
      <c r="B810" s="6" t="n"/>
      <c r="C810" s="6" t="n"/>
      <c r="D810" s="6" t="n"/>
      <c r="E810" s="6" t="n"/>
      <c r="F810" s="6" t="n"/>
      <c r="G810" s="6" t="n"/>
      <c r="H810" s="6" t="n"/>
      <c r="I810" s="6" t="n"/>
      <c r="J810" s="6" t="n"/>
      <c r="K810" s="6" t="n"/>
      <c r="L810" s="6" t="n"/>
      <c r="M810" s="6" t="n"/>
      <c r="N810" s="6" t="n"/>
    </row>
    <row r="811" ht="15.75" customHeight="1" s="1411">
      <c r="A811" s="6" t="n"/>
      <c r="B811" s="6" t="n"/>
      <c r="C811" s="6" t="n"/>
      <c r="D811" s="6" t="n"/>
      <c r="E811" s="6" t="n"/>
      <c r="F811" s="6" t="n"/>
      <c r="G811" s="6" t="n"/>
      <c r="H811" s="6" t="n"/>
      <c r="I811" s="6" t="n"/>
      <c r="J811" s="6" t="n"/>
      <c r="K811" s="6" t="n"/>
      <c r="L811" s="6" t="n"/>
      <c r="M811" s="6" t="n"/>
      <c r="N811" s="6" t="n"/>
    </row>
    <row r="812" ht="15.75" customHeight="1" s="1411">
      <c r="A812" s="6" t="n"/>
      <c r="B812" s="6" t="n"/>
      <c r="C812" s="6" t="n"/>
      <c r="D812" s="6" t="n"/>
      <c r="E812" s="6" t="n"/>
      <c r="F812" s="6" t="n"/>
      <c r="G812" s="6" t="n"/>
      <c r="H812" s="6" t="n"/>
      <c r="I812" s="6" t="n"/>
      <c r="J812" s="6" t="n"/>
      <c r="K812" s="6" t="n"/>
      <c r="L812" s="6" t="n"/>
      <c r="M812" s="6" t="n"/>
      <c r="N812" s="6" t="n"/>
    </row>
    <row r="813" ht="15.75" customHeight="1" s="1411">
      <c r="A813" s="6" t="n"/>
      <c r="B813" s="6" t="n"/>
      <c r="C813" s="6" t="n"/>
      <c r="D813" s="6" t="n"/>
      <c r="E813" s="6" t="n"/>
      <c r="F813" s="6" t="n"/>
      <c r="G813" s="6" t="n"/>
      <c r="H813" s="6" t="n"/>
      <c r="I813" s="6" t="n"/>
      <c r="J813" s="6" t="n"/>
      <c r="K813" s="6" t="n"/>
      <c r="L813" s="6" t="n"/>
      <c r="M813" s="6" t="n"/>
      <c r="N813" s="6" t="n"/>
    </row>
    <row r="814" ht="15.75" customHeight="1" s="1411">
      <c r="A814" s="6" t="n"/>
      <c r="B814" s="6" t="n"/>
      <c r="C814" s="6" t="n"/>
      <c r="D814" s="6" t="n"/>
      <c r="E814" s="6" t="n"/>
      <c r="F814" s="6" t="n"/>
      <c r="G814" s="6" t="n"/>
      <c r="H814" s="6" t="n"/>
      <c r="I814" s="6" t="n"/>
      <c r="J814" s="6" t="n"/>
      <c r="K814" s="6" t="n"/>
      <c r="L814" s="6" t="n"/>
      <c r="M814" s="6" t="n"/>
      <c r="N814" s="6" t="n"/>
    </row>
    <row r="815" ht="15.75" customHeight="1" s="1411">
      <c r="A815" s="6" t="n"/>
      <c r="B815" s="6" t="n"/>
      <c r="C815" s="6" t="n"/>
      <c r="D815" s="6" t="n"/>
      <c r="E815" s="6" t="n"/>
      <c r="F815" s="6" t="n"/>
      <c r="G815" s="6" t="n"/>
      <c r="H815" s="6" t="n"/>
      <c r="I815" s="6" t="n"/>
      <c r="J815" s="6" t="n"/>
      <c r="K815" s="6" t="n"/>
      <c r="L815" s="6" t="n"/>
      <c r="M815" s="6" t="n"/>
      <c r="N815" s="6" t="n"/>
    </row>
    <row r="816" ht="15.75" customHeight="1" s="1411">
      <c r="A816" s="6" t="n"/>
      <c r="B816" s="6" t="n"/>
      <c r="C816" s="6" t="n"/>
      <c r="D816" s="6" t="n"/>
      <c r="E816" s="6" t="n"/>
      <c r="F816" s="6" t="n"/>
      <c r="G816" s="6" t="n"/>
      <c r="H816" s="6" t="n"/>
      <c r="I816" s="6" t="n"/>
      <c r="J816" s="6" t="n"/>
      <c r="K816" s="6" t="n"/>
      <c r="L816" s="6" t="n"/>
      <c r="M816" s="6" t="n"/>
      <c r="N816" s="6" t="n"/>
    </row>
    <row r="817" ht="15.75" customHeight="1" s="1411">
      <c r="A817" s="6" t="n"/>
      <c r="B817" s="6" t="n"/>
      <c r="C817" s="6" t="n"/>
      <c r="D817" s="6" t="n"/>
      <c r="E817" s="6" t="n"/>
      <c r="F817" s="6" t="n"/>
      <c r="G817" s="6" t="n"/>
      <c r="H817" s="6" t="n"/>
      <c r="I817" s="6" t="n"/>
      <c r="J817" s="6" t="n"/>
      <c r="K817" s="6" t="n"/>
      <c r="L817" s="6" t="n"/>
      <c r="M817" s="6" t="n"/>
      <c r="N817" s="6" t="n"/>
    </row>
    <row r="818" ht="15.75" customHeight="1" s="1411">
      <c r="A818" s="6" t="n"/>
      <c r="B818" s="6" t="n"/>
      <c r="C818" s="6" t="n"/>
      <c r="D818" s="6" t="n"/>
      <c r="E818" s="6" t="n"/>
      <c r="F818" s="6" t="n"/>
      <c r="G818" s="6" t="n"/>
      <c r="H818" s="6" t="n"/>
      <c r="I818" s="6" t="n"/>
      <c r="J818" s="6" t="n"/>
      <c r="K818" s="6" t="n"/>
      <c r="L818" s="6" t="n"/>
      <c r="M818" s="6" t="n"/>
      <c r="N818" s="6" t="n"/>
    </row>
    <row r="819" ht="15.75" customHeight="1" s="1411">
      <c r="A819" s="6" t="n"/>
      <c r="B819" s="6" t="n"/>
      <c r="C819" s="6" t="n"/>
      <c r="D819" s="6" t="n"/>
      <c r="E819" s="6" t="n"/>
      <c r="F819" s="6" t="n"/>
      <c r="G819" s="6" t="n"/>
      <c r="H819" s="6" t="n"/>
      <c r="I819" s="6" t="n"/>
      <c r="J819" s="6" t="n"/>
      <c r="K819" s="6" t="n"/>
      <c r="L819" s="6" t="n"/>
      <c r="M819" s="6" t="n"/>
      <c r="N819" s="6" t="n"/>
    </row>
    <row r="820" ht="15.75" customHeight="1" s="1411">
      <c r="A820" s="6" t="n"/>
      <c r="B820" s="6" t="n"/>
      <c r="C820" s="6" t="n"/>
      <c r="D820" s="6" t="n"/>
      <c r="E820" s="6" t="n"/>
      <c r="F820" s="6" t="n"/>
      <c r="G820" s="6" t="n"/>
      <c r="H820" s="6" t="n"/>
      <c r="I820" s="6" t="n"/>
      <c r="J820" s="6" t="n"/>
      <c r="K820" s="6" t="n"/>
      <c r="L820" s="6" t="n"/>
      <c r="M820" s="6" t="n"/>
      <c r="N820" s="6" t="n"/>
    </row>
    <row r="821" ht="15.75" customHeight="1" s="1411">
      <c r="A821" s="6" t="n"/>
      <c r="B821" s="6" t="n"/>
      <c r="C821" s="6" t="n"/>
      <c r="D821" s="6" t="n"/>
      <c r="E821" s="6" t="n"/>
      <c r="F821" s="6" t="n"/>
      <c r="G821" s="6" t="n"/>
      <c r="H821" s="6" t="n"/>
      <c r="I821" s="6" t="n"/>
      <c r="J821" s="6" t="n"/>
      <c r="K821" s="6" t="n"/>
      <c r="L821" s="6" t="n"/>
      <c r="M821" s="6" t="n"/>
      <c r="N821" s="6" t="n"/>
    </row>
    <row r="822" ht="15.75" customHeight="1" s="1411">
      <c r="A822" s="6" t="n"/>
      <c r="B822" s="6" t="n"/>
      <c r="C822" s="6" t="n"/>
      <c r="D822" s="6" t="n"/>
      <c r="E822" s="6" t="n"/>
      <c r="F822" s="6" t="n"/>
      <c r="G822" s="6" t="n"/>
      <c r="H822" s="6" t="n"/>
      <c r="I822" s="6" t="n"/>
      <c r="J822" s="6" t="n"/>
      <c r="K822" s="6" t="n"/>
      <c r="L822" s="6" t="n"/>
      <c r="M822" s="6" t="n"/>
      <c r="N822" s="6" t="n"/>
    </row>
    <row r="823" ht="15.75" customHeight="1" s="1411">
      <c r="A823" s="6" t="n"/>
      <c r="B823" s="6" t="n"/>
      <c r="C823" s="6" t="n"/>
      <c r="D823" s="6" t="n"/>
      <c r="E823" s="6" t="n"/>
      <c r="F823" s="6" t="n"/>
      <c r="G823" s="6" t="n"/>
      <c r="H823" s="6" t="n"/>
      <c r="I823" s="6" t="n"/>
      <c r="J823" s="6" t="n"/>
      <c r="K823" s="6" t="n"/>
      <c r="L823" s="6" t="n"/>
      <c r="M823" s="6" t="n"/>
      <c r="N823" s="6" t="n"/>
    </row>
    <row r="824" ht="15.75" customHeight="1" s="1411">
      <c r="A824" s="6" t="n"/>
      <c r="B824" s="6" t="n"/>
      <c r="C824" s="6" t="n"/>
      <c r="D824" s="6" t="n"/>
      <c r="E824" s="6" t="n"/>
      <c r="F824" s="6" t="n"/>
      <c r="G824" s="6" t="n"/>
      <c r="H824" s="6" t="n"/>
      <c r="I824" s="6" t="n"/>
      <c r="J824" s="6" t="n"/>
      <c r="K824" s="6" t="n"/>
      <c r="L824" s="6" t="n"/>
      <c r="M824" s="6" t="n"/>
      <c r="N824" s="6" t="n"/>
    </row>
    <row r="825" ht="15.75" customHeight="1" s="1411">
      <c r="A825" s="6" t="n"/>
      <c r="B825" s="6" t="n"/>
      <c r="C825" s="6" t="n"/>
      <c r="D825" s="6" t="n"/>
      <c r="E825" s="6" t="n"/>
      <c r="F825" s="6" t="n"/>
      <c r="G825" s="6" t="n"/>
      <c r="H825" s="6" t="n"/>
      <c r="I825" s="6" t="n"/>
      <c r="J825" s="6" t="n"/>
      <c r="K825" s="6" t="n"/>
      <c r="L825" s="6" t="n"/>
      <c r="M825" s="6" t="n"/>
      <c r="N825" s="6" t="n"/>
    </row>
    <row r="826" ht="15.75" customHeight="1" s="1411">
      <c r="A826" s="6" t="n"/>
      <c r="B826" s="6" t="n"/>
      <c r="C826" s="6" t="n"/>
      <c r="D826" s="6" t="n"/>
      <c r="E826" s="6" t="n"/>
      <c r="F826" s="6" t="n"/>
      <c r="G826" s="6" t="n"/>
      <c r="H826" s="6" t="n"/>
      <c r="I826" s="6" t="n"/>
      <c r="J826" s="6" t="n"/>
      <c r="K826" s="6" t="n"/>
      <c r="L826" s="6" t="n"/>
      <c r="M826" s="6" t="n"/>
      <c r="N826" s="6" t="n"/>
    </row>
    <row r="827" ht="15.75" customHeight="1" s="1411">
      <c r="A827" s="6" t="n"/>
      <c r="B827" s="6" t="n"/>
      <c r="C827" s="6" t="n"/>
      <c r="D827" s="6" t="n"/>
      <c r="E827" s="6" t="n"/>
      <c r="F827" s="6" t="n"/>
      <c r="G827" s="6" t="n"/>
      <c r="H827" s="6" t="n"/>
      <c r="I827" s="6" t="n"/>
      <c r="J827" s="6" t="n"/>
      <c r="K827" s="6" t="n"/>
      <c r="L827" s="6" t="n"/>
      <c r="M827" s="6" t="n"/>
      <c r="N827" s="6" t="n"/>
    </row>
    <row r="828" ht="15.75" customHeight="1" s="1411">
      <c r="A828" s="6" t="n"/>
      <c r="B828" s="6" t="n"/>
      <c r="C828" s="6" t="n"/>
      <c r="D828" s="6" t="n"/>
      <c r="E828" s="6" t="n"/>
      <c r="F828" s="6" t="n"/>
      <c r="G828" s="6" t="n"/>
      <c r="H828" s="6" t="n"/>
      <c r="I828" s="6" t="n"/>
      <c r="J828" s="6" t="n"/>
      <c r="K828" s="6" t="n"/>
      <c r="L828" s="6" t="n"/>
      <c r="M828" s="6" t="n"/>
      <c r="N828" s="6" t="n"/>
    </row>
    <row r="829" ht="15.75" customHeight="1" s="1411">
      <c r="A829" s="6" t="n"/>
      <c r="B829" s="6" t="n"/>
      <c r="C829" s="6" t="n"/>
      <c r="D829" s="6" t="n"/>
      <c r="E829" s="6" t="n"/>
      <c r="F829" s="6" t="n"/>
      <c r="G829" s="6" t="n"/>
      <c r="H829" s="6" t="n"/>
      <c r="I829" s="6" t="n"/>
      <c r="J829" s="6" t="n"/>
      <c r="K829" s="6" t="n"/>
      <c r="L829" s="6" t="n"/>
      <c r="M829" s="6" t="n"/>
      <c r="N829" s="6" t="n"/>
    </row>
    <row r="830" ht="15.75" customHeight="1" s="1411">
      <c r="A830" s="6" t="n"/>
      <c r="B830" s="6" t="n"/>
      <c r="C830" s="6" t="n"/>
      <c r="D830" s="6" t="n"/>
      <c r="E830" s="6" t="n"/>
      <c r="F830" s="6" t="n"/>
      <c r="G830" s="6" t="n"/>
      <c r="H830" s="6" t="n"/>
      <c r="I830" s="6" t="n"/>
      <c r="J830" s="6" t="n"/>
      <c r="K830" s="6" t="n"/>
      <c r="L830" s="6" t="n"/>
      <c r="M830" s="6" t="n"/>
      <c r="N830" s="6" t="n"/>
    </row>
    <row r="831" ht="15.75" customHeight="1" s="1411">
      <c r="A831" s="6" t="n"/>
      <c r="B831" s="6" t="n"/>
      <c r="C831" s="6" t="n"/>
      <c r="D831" s="6" t="n"/>
      <c r="E831" s="6" t="n"/>
      <c r="F831" s="6" t="n"/>
      <c r="G831" s="6" t="n"/>
      <c r="H831" s="6" t="n"/>
      <c r="I831" s="6" t="n"/>
      <c r="J831" s="6" t="n"/>
      <c r="K831" s="6" t="n"/>
      <c r="L831" s="6" t="n"/>
      <c r="M831" s="6" t="n"/>
      <c r="N831" s="6" t="n"/>
    </row>
    <row r="832" ht="15.75" customHeight="1" s="1411">
      <c r="A832" s="6" t="n"/>
      <c r="B832" s="6" t="n"/>
      <c r="C832" s="6" t="n"/>
      <c r="D832" s="6" t="n"/>
      <c r="E832" s="6" t="n"/>
      <c r="F832" s="6" t="n"/>
      <c r="G832" s="6" t="n"/>
      <c r="H832" s="6" t="n"/>
      <c r="I832" s="6" t="n"/>
      <c r="J832" s="6" t="n"/>
      <c r="K832" s="6" t="n"/>
      <c r="L832" s="6" t="n"/>
      <c r="M832" s="6" t="n"/>
      <c r="N832" s="6" t="n"/>
    </row>
    <row r="833" ht="15.75" customHeight="1" s="1411">
      <c r="A833" s="6" t="n"/>
      <c r="B833" s="6" t="n"/>
      <c r="C833" s="6" t="n"/>
      <c r="D833" s="6" t="n"/>
      <c r="E833" s="6" t="n"/>
      <c r="F833" s="6" t="n"/>
      <c r="G833" s="6" t="n"/>
      <c r="H833" s="6" t="n"/>
      <c r="I833" s="6" t="n"/>
      <c r="J833" s="6" t="n"/>
      <c r="K833" s="6" t="n"/>
      <c r="L833" s="6" t="n"/>
      <c r="M833" s="6" t="n"/>
      <c r="N833" s="6" t="n"/>
    </row>
    <row r="834" ht="15.75" customHeight="1" s="1411">
      <c r="A834" s="6" t="n"/>
      <c r="B834" s="6" t="n"/>
      <c r="C834" s="6" t="n"/>
      <c r="D834" s="6" t="n"/>
      <c r="E834" s="6" t="n"/>
      <c r="F834" s="6" t="n"/>
      <c r="G834" s="6" t="n"/>
      <c r="H834" s="6" t="n"/>
      <c r="I834" s="6" t="n"/>
      <c r="J834" s="6" t="n"/>
      <c r="K834" s="6" t="n"/>
      <c r="L834" s="6" t="n"/>
      <c r="M834" s="6" t="n"/>
      <c r="N834" s="6" t="n"/>
    </row>
    <row r="835" ht="15.75" customHeight="1" s="1411">
      <c r="A835" s="6" t="n"/>
      <c r="B835" s="6" t="n"/>
      <c r="C835" s="6" t="n"/>
      <c r="D835" s="6" t="n"/>
      <c r="E835" s="6" t="n"/>
      <c r="F835" s="6" t="n"/>
      <c r="G835" s="6" t="n"/>
      <c r="H835" s="6" t="n"/>
      <c r="I835" s="6" t="n"/>
      <c r="J835" s="6" t="n"/>
      <c r="K835" s="6" t="n"/>
      <c r="L835" s="6" t="n"/>
      <c r="M835" s="6" t="n"/>
      <c r="N835" s="6" t="n"/>
    </row>
    <row r="836" ht="15.75" customHeight="1" s="1411">
      <c r="A836" s="6" t="n"/>
      <c r="B836" s="6" t="n"/>
      <c r="C836" s="6" t="n"/>
      <c r="D836" s="6" t="n"/>
      <c r="E836" s="6" t="n"/>
      <c r="F836" s="6" t="n"/>
      <c r="G836" s="6" t="n"/>
      <c r="H836" s="6" t="n"/>
      <c r="I836" s="6" t="n"/>
      <c r="J836" s="6" t="n"/>
      <c r="K836" s="6" t="n"/>
      <c r="L836" s="6" t="n"/>
      <c r="M836" s="6" t="n"/>
      <c r="N836" s="6" t="n"/>
    </row>
    <row r="837" ht="15.75" customHeight="1" s="1411">
      <c r="A837" s="6" t="n"/>
      <c r="B837" s="6" t="n"/>
      <c r="C837" s="6" t="n"/>
      <c r="D837" s="6" t="n"/>
      <c r="E837" s="6" t="n"/>
      <c r="F837" s="6" t="n"/>
      <c r="G837" s="6" t="n"/>
      <c r="H837" s="6" t="n"/>
      <c r="I837" s="6" t="n"/>
      <c r="J837" s="6" t="n"/>
      <c r="K837" s="6" t="n"/>
      <c r="L837" s="6" t="n"/>
      <c r="M837" s="6" t="n"/>
      <c r="N837" s="6" t="n"/>
    </row>
    <row r="838" ht="15.75" customHeight="1" s="1411">
      <c r="A838" s="6" t="n"/>
      <c r="B838" s="6" t="n"/>
      <c r="C838" s="6" t="n"/>
      <c r="D838" s="6" t="n"/>
      <c r="E838" s="6" t="n"/>
      <c r="F838" s="6" t="n"/>
      <c r="G838" s="6" t="n"/>
      <c r="H838" s="6" t="n"/>
      <c r="I838" s="6" t="n"/>
      <c r="J838" s="6" t="n"/>
      <c r="K838" s="6" t="n"/>
      <c r="L838" s="6" t="n"/>
      <c r="M838" s="6" t="n"/>
      <c r="N838" s="6" t="n"/>
    </row>
    <row r="839" ht="15.75" customHeight="1" s="1411">
      <c r="A839" s="6" t="n"/>
      <c r="B839" s="6" t="n"/>
      <c r="C839" s="6" t="n"/>
      <c r="D839" s="6" t="n"/>
      <c r="E839" s="6" t="n"/>
      <c r="F839" s="6" t="n"/>
      <c r="G839" s="6" t="n"/>
      <c r="H839" s="6" t="n"/>
      <c r="I839" s="6" t="n"/>
      <c r="J839" s="6" t="n"/>
      <c r="K839" s="6" t="n"/>
      <c r="L839" s="6" t="n"/>
      <c r="M839" s="6" t="n"/>
      <c r="N839" s="6" t="n"/>
    </row>
    <row r="840" ht="15.75" customHeight="1" s="1411">
      <c r="A840" s="6" t="n"/>
      <c r="B840" s="6" t="n"/>
      <c r="C840" s="6" t="n"/>
      <c r="D840" s="6" t="n"/>
      <c r="E840" s="6" t="n"/>
      <c r="F840" s="6" t="n"/>
      <c r="G840" s="6" t="n"/>
      <c r="H840" s="6" t="n"/>
      <c r="I840" s="6" t="n"/>
      <c r="J840" s="6" t="n"/>
      <c r="K840" s="6" t="n"/>
      <c r="L840" s="6" t="n"/>
      <c r="M840" s="6" t="n"/>
      <c r="N840" s="6" t="n"/>
    </row>
    <row r="841" ht="15.75" customHeight="1" s="1411">
      <c r="A841" s="6" t="n"/>
      <c r="B841" s="6" t="n"/>
      <c r="C841" s="6" t="n"/>
      <c r="D841" s="6" t="n"/>
      <c r="E841" s="6" t="n"/>
      <c r="F841" s="6" t="n"/>
      <c r="G841" s="6" t="n"/>
      <c r="H841" s="6" t="n"/>
      <c r="I841" s="6" t="n"/>
      <c r="J841" s="6" t="n"/>
      <c r="K841" s="6" t="n"/>
      <c r="L841" s="6" t="n"/>
      <c r="M841" s="6" t="n"/>
      <c r="N841" s="6" t="n"/>
    </row>
    <row r="842" ht="15.75" customHeight="1" s="1411">
      <c r="A842" s="6" t="n"/>
      <c r="B842" s="6" t="n"/>
      <c r="C842" s="6" t="n"/>
      <c r="D842" s="6" t="n"/>
      <c r="E842" s="6" t="n"/>
      <c r="F842" s="6" t="n"/>
      <c r="G842" s="6" t="n"/>
      <c r="H842" s="6" t="n"/>
      <c r="I842" s="6" t="n"/>
      <c r="J842" s="6" t="n"/>
      <c r="K842" s="6" t="n"/>
      <c r="L842" s="6" t="n"/>
      <c r="M842" s="6" t="n"/>
      <c r="N842" s="6" t="n"/>
    </row>
    <row r="843" ht="15.75" customHeight="1" s="1411">
      <c r="A843" s="6" t="n"/>
      <c r="B843" s="6" t="n"/>
      <c r="C843" s="6" t="n"/>
      <c r="D843" s="6" t="n"/>
      <c r="E843" s="6" t="n"/>
      <c r="F843" s="6" t="n"/>
      <c r="G843" s="6" t="n"/>
      <c r="H843" s="6" t="n"/>
      <c r="I843" s="6" t="n"/>
      <c r="J843" s="6" t="n"/>
      <c r="K843" s="6" t="n"/>
      <c r="L843" s="6" t="n"/>
      <c r="M843" s="6" t="n"/>
      <c r="N843" s="6" t="n"/>
    </row>
    <row r="844" ht="15.75" customHeight="1" s="1411">
      <c r="A844" s="6" t="n"/>
      <c r="B844" s="6" t="n"/>
      <c r="C844" s="6" t="n"/>
      <c r="D844" s="6" t="n"/>
      <c r="E844" s="6" t="n"/>
      <c r="F844" s="6" t="n"/>
      <c r="G844" s="6" t="n"/>
      <c r="H844" s="6" t="n"/>
      <c r="I844" s="6" t="n"/>
      <c r="J844" s="6" t="n"/>
      <c r="K844" s="6" t="n"/>
      <c r="L844" s="6" t="n"/>
      <c r="M844" s="6" t="n"/>
      <c r="N844" s="6" t="n"/>
    </row>
    <row r="845" ht="15.75" customHeight="1" s="1411">
      <c r="A845" s="6" t="n"/>
      <c r="B845" s="6" t="n"/>
      <c r="C845" s="6" t="n"/>
      <c r="D845" s="6" t="n"/>
      <c r="E845" s="6" t="n"/>
      <c r="F845" s="6" t="n"/>
      <c r="G845" s="6" t="n"/>
      <c r="H845" s="6" t="n"/>
      <c r="I845" s="6" t="n"/>
      <c r="J845" s="6" t="n"/>
      <c r="K845" s="6" t="n"/>
      <c r="L845" s="6" t="n"/>
      <c r="M845" s="6" t="n"/>
      <c r="N845" s="6" t="n"/>
    </row>
    <row r="846" ht="15.75" customHeight="1" s="1411">
      <c r="A846" s="6" t="n"/>
      <c r="B846" s="6" t="n"/>
      <c r="C846" s="6" t="n"/>
      <c r="D846" s="6" t="n"/>
      <c r="E846" s="6" t="n"/>
      <c r="F846" s="6" t="n"/>
      <c r="G846" s="6" t="n"/>
      <c r="H846" s="6" t="n"/>
      <c r="I846" s="6" t="n"/>
      <c r="J846" s="6" t="n"/>
      <c r="K846" s="6" t="n"/>
      <c r="L846" s="6" t="n"/>
      <c r="M846" s="6" t="n"/>
      <c r="N846" s="6" t="n"/>
    </row>
    <row r="847" ht="15.75" customHeight="1" s="1411">
      <c r="A847" s="6" t="n"/>
      <c r="B847" s="6" t="n"/>
      <c r="C847" s="6" t="n"/>
      <c r="D847" s="6" t="n"/>
      <c r="E847" s="6" t="n"/>
      <c r="F847" s="6" t="n"/>
      <c r="G847" s="6" t="n"/>
      <c r="H847" s="6" t="n"/>
      <c r="I847" s="6" t="n"/>
      <c r="J847" s="6" t="n"/>
      <c r="K847" s="6" t="n"/>
      <c r="L847" s="6" t="n"/>
      <c r="M847" s="6" t="n"/>
      <c r="N847" s="6" t="n"/>
    </row>
    <row r="848" ht="15.75" customHeight="1" s="1411">
      <c r="A848" s="6" t="n"/>
      <c r="B848" s="6" t="n"/>
      <c r="C848" s="6" t="n"/>
      <c r="D848" s="6" t="n"/>
      <c r="E848" s="6" t="n"/>
      <c r="F848" s="6" t="n"/>
      <c r="G848" s="6" t="n"/>
      <c r="H848" s="6" t="n"/>
      <c r="I848" s="6" t="n"/>
      <c r="J848" s="6" t="n"/>
      <c r="K848" s="6" t="n"/>
      <c r="L848" s="6" t="n"/>
      <c r="M848" s="6" t="n"/>
      <c r="N848" s="6" t="n"/>
    </row>
    <row r="849" ht="15.75" customHeight="1" s="1411">
      <c r="A849" s="6" t="n"/>
      <c r="B849" s="6" t="n"/>
      <c r="C849" s="6" t="n"/>
      <c r="D849" s="6" t="n"/>
      <c r="E849" s="6" t="n"/>
      <c r="F849" s="6" t="n"/>
      <c r="G849" s="6" t="n"/>
      <c r="H849" s="6" t="n"/>
      <c r="I849" s="6" t="n"/>
      <c r="J849" s="6" t="n"/>
      <c r="K849" s="6" t="n"/>
      <c r="L849" s="6" t="n"/>
      <c r="M849" s="6" t="n"/>
      <c r="N849" s="6" t="n"/>
    </row>
    <row r="850" ht="15.75" customHeight="1" s="1411">
      <c r="A850" s="6" t="n"/>
      <c r="B850" s="6" t="n"/>
      <c r="C850" s="6" t="n"/>
      <c r="D850" s="6" t="n"/>
      <c r="E850" s="6" t="n"/>
      <c r="F850" s="6" t="n"/>
      <c r="G850" s="6" t="n"/>
      <c r="H850" s="6" t="n"/>
      <c r="I850" s="6" t="n"/>
      <c r="J850" s="6" t="n"/>
      <c r="K850" s="6" t="n"/>
      <c r="L850" s="6" t="n"/>
      <c r="M850" s="6" t="n"/>
      <c r="N850" s="6" t="n"/>
    </row>
    <row r="851" ht="15.75" customHeight="1" s="1411">
      <c r="A851" s="6" t="n"/>
      <c r="B851" s="6" t="n"/>
      <c r="C851" s="6" t="n"/>
      <c r="D851" s="6" t="n"/>
      <c r="E851" s="6" t="n"/>
      <c r="F851" s="6" t="n"/>
      <c r="G851" s="6" t="n"/>
      <c r="H851" s="6" t="n"/>
      <c r="I851" s="6" t="n"/>
      <c r="J851" s="6" t="n"/>
      <c r="K851" s="6" t="n"/>
      <c r="L851" s="6" t="n"/>
      <c r="M851" s="6" t="n"/>
      <c r="N851" s="6" t="n"/>
    </row>
    <row r="852" ht="15.75" customHeight="1" s="1411">
      <c r="A852" s="6" t="n"/>
      <c r="B852" s="6" t="n"/>
      <c r="C852" s="6" t="n"/>
      <c r="D852" s="6" t="n"/>
      <c r="E852" s="6" t="n"/>
      <c r="F852" s="6" t="n"/>
      <c r="G852" s="6" t="n"/>
      <c r="H852" s="6" t="n"/>
      <c r="I852" s="6" t="n"/>
      <c r="J852" s="6" t="n"/>
      <c r="K852" s="6" t="n"/>
      <c r="L852" s="6" t="n"/>
      <c r="M852" s="6" t="n"/>
      <c r="N852" s="6" t="n"/>
    </row>
    <row r="853" ht="15.75" customHeight="1" s="1411">
      <c r="A853" s="6" t="n"/>
      <c r="B853" s="6" t="n"/>
      <c r="C853" s="6" t="n"/>
      <c r="D853" s="6" t="n"/>
      <c r="E853" s="6" t="n"/>
      <c r="F853" s="6" t="n"/>
      <c r="G853" s="6" t="n"/>
      <c r="H853" s="6" t="n"/>
      <c r="I853" s="6" t="n"/>
      <c r="J853" s="6" t="n"/>
      <c r="K853" s="6" t="n"/>
      <c r="L853" s="6" t="n"/>
      <c r="M853" s="6" t="n"/>
      <c r="N853" s="6" t="n"/>
    </row>
    <row r="854" ht="15.75" customHeight="1" s="1411">
      <c r="A854" s="6" t="n"/>
      <c r="B854" s="6" t="n"/>
      <c r="C854" s="6" t="n"/>
      <c r="D854" s="6" t="n"/>
      <c r="E854" s="6" t="n"/>
      <c r="F854" s="6" t="n"/>
      <c r="G854" s="6" t="n"/>
      <c r="H854" s="6" t="n"/>
      <c r="I854" s="6" t="n"/>
      <c r="J854" s="6" t="n"/>
      <c r="K854" s="6" t="n"/>
      <c r="L854" s="6" t="n"/>
      <c r="M854" s="6" t="n"/>
      <c r="N854" s="6" t="n"/>
    </row>
    <row r="855" ht="15.75" customHeight="1" s="1411">
      <c r="A855" s="6" t="n"/>
      <c r="B855" s="6" t="n"/>
      <c r="C855" s="6" t="n"/>
      <c r="D855" s="6" t="n"/>
      <c r="E855" s="6" t="n"/>
      <c r="F855" s="6" t="n"/>
      <c r="G855" s="6" t="n"/>
      <c r="H855" s="6" t="n"/>
      <c r="I855" s="6" t="n"/>
      <c r="J855" s="6" t="n"/>
      <c r="K855" s="6" t="n"/>
      <c r="L855" s="6" t="n"/>
      <c r="M855" s="6" t="n"/>
      <c r="N855" s="6" t="n"/>
    </row>
    <row r="856" ht="15.75" customHeight="1" s="1411">
      <c r="A856" s="6" t="n"/>
      <c r="B856" s="6" t="n"/>
      <c r="C856" s="6" t="n"/>
      <c r="D856" s="6" t="n"/>
      <c r="E856" s="6" t="n"/>
      <c r="F856" s="6" t="n"/>
      <c r="G856" s="6" t="n"/>
      <c r="H856" s="6" t="n"/>
      <c r="I856" s="6" t="n"/>
      <c r="J856" s="6" t="n"/>
      <c r="K856" s="6" t="n"/>
      <c r="L856" s="6" t="n"/>
      <c r="M856" s="6" t="n"/>
      <c r="N856" s="6" t="n"/>
    </row>
    <row r="857" ht="15.75" customHeight="1" s="1411">
      <c r="A857" s="6" t="n"/>
      <c r="B857" s="6" t="n"/>
      <c r="C857" s="6" t="n"/>
      <c r="D857" s="6" t="n"/>
      <c r="E857" s="6" t="n"/>
      <c r="F857" s="6" t="n"/>
      <c r="G857" s="6" t="n"/>
      <c r="H857" s="6" t="n"/>
      <c r="I857" s="6" t="n"/>
      <c r="J857" s="6" t="n"/>
      <c r="K857" s="6" t="n"/>
      <c r="L857" s="6" t="n"/>
      <c r="M857" s="6" t="n"/>
      <c r="N857" s="6" t="n"/>
    </row>
    <row r="858" ht="15.75" customHeight="1" s="1411">
      <c r="A858" s="6" t="n"/>
      <c r="B858" s="6" t="n"/>
      <c r="C858" s="6" t="n"/>
      <c r="D858" s="6" t="n"/>
      <c r="E858" s="6" t="n"/>
      <c r="F858" s="6" t="n"/>
      <c r="G858" s="6" t="n"/>
      <c r="H858" s="6" t="n"/>
      <c r="I858" s="6" t="n"/>
      <c r="J858" s="6" t="n"/>
      <c r="K858" s="6" t="n"/>
      <c r="L858" s="6" t="n"/>
      <c r="M858" s="6" t="n"/>
      <c r="N858" s="6" t="n"/>
    </row>
    <row r="859" ht="15.75" customHeight="1" s="1411">
      <c r="A859" s="6" t="n"/>
      <c r="B859" s="6" t="n"/>
      <c r="C859" s="6" t="n"/>
      <c r="D859" s="6" t="n"/>
      <c r="E859" s="6" t="n"/>
      <c r="F859" s="6" t="n"/>
      <c r="G859" s="6" t="n"/>
      <c r="H859" s="6" t="n"/>
      <c r="I859" s="6" t="n"/>
      <c r="J859" s="6" t="n"/>
      <c r="K859" s="6" t="n"/>
      <c r="L859" s="6" t="n"/>
      <c r="M859" s="6" t="n"/>
      <c r="N859" s="6" t="n"/>
    </row>
    <row r="860" ht="15.75" customHeight="1" s="1411">
      <c r="A860" s="6" t="n"/>
      <c r="B860" s="6" t="n"/>
      <c r="C860" s="6" t="n"/>
      <c r="D860" s="6" t="n"/>
      <c r="E860" s="6" t="n"/>
      <c r="F860" s="6" t="n"/>
      <c r="G860" s="6" t="n"/>
      <c r="H860" s="6" t="n"/>
      <c r="I860" s="6" t="n"/>
      <c r="J860" s="6" t="n"/>
      <c r="K860" s="6" t="n"/>
      <c r="L860" s="6" t="n"/>
      <c r="M860" s="6" t="n"/>
      <c r="N860" s="6" t="n"/>
    </row>
    <row r="861" ht="15.75" customHeight="1" s="1411">
      <c r="A861" s="6" t="n"/>
      <c r="B861" s="6" t="n"/>
      <c r="C861" s="6" t="n"/>
      <c r="D861" s="6" t="n"/>
      <c r="E861" s="6" t="n"/>
      <c r="F861" s="6" t="n"/>
      <c r="G861" s="6" t="n"/>
      <c r="H861" s="6" t="n"/>
      <c r="I861" s="6" t="n"/>
      <c r="J861" s="6" t="n"/>
      <c r="K861" s="6" t="n"/>
      <c r="L861" s="6" t="n"/>
      <c r="M861" s="6" t="n"/>
      <c r="N861" s="6" t="n"/>
    </row>
    <row r="862" ht="15.75" customHeight="1" s="1411">
      <c r="A862" s="6" t="n"/>
      <c r="B862" s="6" t="n"/>
      <c r="C862" s="6" t="n"/>
      <c r="D862" s="6" t="n"/>
      <c r="E862" s="6" t="n"/>
      <c r="F862" s="6" t="n"/>
      <c r="G862" s="6" t="n"/>
      <c r="H862" s="6" t="n"/>
      <c r="I862" s="6" t="n"/>
      <c r="J862" s="6" t="n"/>
      <c r="K862" s="6" t="n"/>
      <c r="L862" s="6" t="n"/>
      <c r="M862" s="6" t="n"/>
      <c r="N862" s="6" t="n"/>
    </row>
    <row r="863" ht="15.75" customHeight="1" s="1411">
      <c r="A863" s="6" t="n"/>
      <c r="B863" s="6" t="n"/>
      <c r="C863" s="6" t="n"/>
      <c r="D863" s="6" t="n"/>
      <c r="E863" s="6" t="n"/>
      <c r="F863" s="6" t="n"/>
      <c r="G863" s="6" t="n"/>
      <c r="H863" s="6" t="n"/>
      <c r="I863" s="6" t="n"/>
      <c r="J863" s="6" t="n"/>
      <c r="K863" s="6" t="n"/>
      <c r="L863" s="6" t="n"/>
      <c r="M863" s="6" t="n"/>
      <c r="N863" s="6" t="n"/>
    </row>
    <row r="864" ht="15.75" customHeight="1" s="1411">
      <c r="A864" s="6" t="n"/>
      <c r="B864" s="6" t="n"/>
      <c r="C864" s="6" t="n"/>
      <c r="D864" s="6" t="n"/>
      <c r="E864" s="6" t="n"/>
      <c r="F864" s="6" t="n"/>
      <c r="G864" s="6" t="n"/>
      <c r="H864" s="6" t="n"/>
      <c r="I864" s="6" t="n"/>
      <c r="J864" s="6" t="n"/>
      <c r="K864" s="6" t="n"/>
      <c r="L864" s="6" t="n"/>
      <c r="M864" s="6" t="n"/>
      <c r="N864" s="6" t="n"/>
    </row>
    <row r="865" ht="15.75" customHeight="1" s="1411">
      <c r="A865" s="6" t="n"/>
      <c r="B865" s="6" t="n"/>
      <c r="C865" s="6" t="n"/>
      <c r="D865" s="6" t="n"/>
      <c r="E865" s="6" t="n"/>
      <c r="F865" s="6" t="n"/>
      <c r="G865" s="6" t="n"/>
      <c r="H865" s="6" t="n"/>
      <c r="I865" s="6" t="n"/>
      <c r="J865" s="6" t="n"/>
      <c r="K865" s="6" t="n"/>
      <c r="L865" s="6" t="n"/>
      <c r="M865" s="6" t="n"/>
      <c r="N865" s="6" t="n"/>
    </row>
    <row r="866" ht="15.75" customHeight="1" s="1411">
      <c r="A866" s="6" t="n"/>
      <c r="B866" s="6" t="n"/>
      <c r="C866" s="6" t="n"/>
      <c r="D866" s="6" t="n"/>
      <c r="E866" s="6" t="n"/>
      <c r="F866" s="6" t="n"/>
      <c r="G866" s="6" t="n"/>
      <c r="H866" s="6" t="n"/>
      <c r="I866" s="6" t="n"/>
      <c r="J866" s="6" t="n"/>
      <c r="K866" s="6" t="n"/>
      <c r="L866" s="6" t="n"/>
      <c r="M866" s="6" t="n"/>
      <c r="N866" s="6" t="n"/>
    </row>
    <row r="867" ht="15.75" customHeight="1" s="1411">
      <c r="A867" s="6" t="n"/>
      <c r="B867" s="6" t="n"/>
      <c r="C867" s="6" t="n"/>
      <c r="D867" s="6" t="n"/>
      <c r="E867" s="6" t="n"/>
      <c r="F867" s="6" t="n"/>
      <c r="G867" s="6" t="n"/>
      <c r="H867" s="6" t="n"/>
      <c r="I867" s="6" t="n"/>
      <c r="J867" s="6" t="n"/>
      <c r="K867" s="6" t="n"/>
      <c r="L867" s="6" t="n"/>
      <c r="M867" s="6" t="n"/>
      <c r="N867" s="6" t="n"/>
    </row>
    <row r="868" ht="15.75" customHeight="1" s="1411">
      <c r="A868" s="6" t="n"/>
      <c r="B868" s="6" t="n"/>
      <c r="C868" s="6" t="n"/>
      <c r="D868" s="6" t="n"/>
      <c r="E868" s="6" t="n"/>
      <c r="F868" s="6" t="n"/>
      <c r="G868" s="6" t="n"/>
      <c r="H868" s="6" t="n"/>
      <c r="I868" s="6" t="n"/>
      <c r="J868" s="6" t="n"/>
      <c r="K868" s="6" t="n"/>
      <c r="L868" s="6" t="n"/>
      <c r="M868" s="6" t="n"/>
      <c r="N868" s="6" t="n"/>
    </row>
    <row r="869" ht="15.75" customHeight="1" s="1411">
      <c r="A869" s="6" t="n"/>
      <c r="B869" s="6" t="n"/>
      <c r="C869" s="6" t="n"/>
      <c r="D869" s="6" t="n"/>
      <c r="E869" s="6" t="n"/>
      <c r="F869" s="6" t="n"/>
      <c r="G869" s="6" t="n"/>
      <c r="H869" s="6" t="n"/>
      <c r="I869" s="6" t="n"/>
      <c r="J869" s="6" t="n"/>
      <c r="K869" s="6" t="n"/>
      <c r="L869" s="6" t="n"/>
      <c r="M869" s="6" t="n"/>
      <c r="N869" s="6" t="n"/>
    </row>
    <row r="870" ht="15.75" customHeight="1" s="1411">
      <c r="A870" s="6" t="n"/>
      <c r="B870" s="6" t="n"/>
      <c r="C870" s="6" t="n"/>
      <c r="D870" s="6" t="n"/>
      <c r="E870" s="6" t="n"/>
      <c r="F870" s="6" t="n"/>
      <c r="G870" s="6" t="n"/>
      <c r="H870" s="6" t="n"/>
      <c r="I870" s="6" t="n"/>
      <c r="J870" s="6" t="n"/>
      <c r="K870" s="6" t="n"/>
      <c r="L870" s="6" t="n"/>
      <c r="M870" s="6" t="n"/>
      <c r="N870" s="6" t="n"/>
    </row>
    <row r="871" ht="15.75" customHeight="1" s="1411">
      <c r="A871" s="6" t="n"/>
      <c r="B871" s="6" t="n"/>
      <c r="C871" s="6" t="n"/>
      <c r="D871" s="6" t="n"/>
      <c r="E871" s="6" t="n"/>
      <c r="F871" s="6" t="n"/>
      <c r="G871" s="6" t="n"/>
      <c r="H871" s="6" t="n"/>
      <c r="I871" s="6" t="n"/>
      <c r="J871" s="6" t="n"/>
      <c r="K871" s="6" t="n"/>
      <c r="L871" s="6" t="n"/>
      <c r="M871" s="6" t="n"/>
      <c r="N871" s="6" t="n"/>
    </row>
    <row r="872" ht="15.75" customHeight="1" s="1411">
      <c r="A872" s="6" t="n"/>
      <c r="B872" s="6" t="n"/>
      <c r="C872" s="6" t="n"/>
      <c r="D872" s="6" t="n"/>
      <c r="E872" s="6" t="n"/>
      <c r="F872" s="6" t="n"/>
      <c r="G872" s="6" t="n"/>
      <c r="H872" s="6" t="n"/>
      <c r="I872" s="6" t="n"/>
      <c r="J872" s="6" t="n"/>
      <c r="K872" s="6" t="n"/>
      <c r="L872" s="6" t="n"/>
      <c r="M872" s="6" t="n"/>
      <c r="N872" s="6" t="n"/>
    </row>
    <row r="873" ht="15.75" customHeight="1" s="1411">
      <c r="A873" s="6" t="n"/>
      <c r="B873" s="6" t="n"/>
      <c r="C873" s="6" t="n"/>
      <c r="D873" s="6" t="n"/>
      <c r="E873" s="6" t="n"/>
      <c r="F873" s="6" t="n"/>
      <c r="G873" s="6" t="n"/>
      <c r="H873" s="6" t="n"/>
      <c r="I873" s="6" t="n"/>
      <c r="J873" s="6" t="n"/>
      <c r="K873" s="6" t="n"/>
      <c r="L873" s="6" t="n"/>
      <c r="M873" s="6" t="n"/>
      <c r="N873" s="6" t="n"/>
    </row>
    <row r="874" ht="15.75" customHeight="1" s="1411">
      <c r="A874" s="6" t="n"/>
      <c r="B874" s="6" t="n"/>
      <c r="C874" s="6" t="n"/>
      <c r="D874" s="6" t="n"/>
      <c r="E874" s="6" t="n"/>
      <c r="F874" s="6" t="n"/>
      <c r="G874" s="6" t="n"/>
      <c r="H874" s="6" t="n"/>
      <c r="I874" s="6" t="n"/>
      <c r="J874" s="6" t="n"/>
      <c r="K874" s="6" t="n"/>
      <c r="L874" s="6" t="n"/>
      <c r="M874" s="6" t="n"/>
      <c r="N874" s="6" t="n"/>
    </row>
    <row r="875" ht="15.75" customHeight="1" s="1411">
      <c r="A875" s="6" t="n"/>
      <c r="B875" s="6" t="n"/>
      <c r="C875" s="6" t="n"/>
      <c r="D875" s="6" t="n"/>
      <c r="E875" s="6" t="n"/>
      <c r="F875" s="6" t="n"/>
      <c r="G875" s="6" t="n"/>
      <c r="H875" s="6" t="n"/>
      <c r="I875" s="6" t="n"/>
      <c r="J875" s="6" t="n"/>
      <c r="K875" s="6" t="n"/>
      <c r="L875" s="6" t="n"/>
      <c r="M875" s="6" t="n"/>
      <c r="N875" s="6" t="n"/>
    </row>
    <row r="876" ht="15.75" customHeight="1" s="1411">
      <c r="A876" s="6" t="n"/>
      <c r="B876" s="6" t="n"/>
      <c r="C876" s="6" t="n"/>
      <c r="D876" s="6" t="n"/>
      <c r="E876" s="6" t="n"/>
      <c r="F876" s="6" t="n"/>
      <c r="G876" s="6" t="n"/>
      <c r="H876" s="6" t="n"/>
      <c r="I876" s="6" t="n"/>
      <c r="J876" s="6" t="n"/>
      <c r="K876" s="6" t="n"/>
      <c r="L876" s="6" t="n"/>
      <c r="M876" s="6" t="n"/>
      <c r="N876" s="6" t="n"/>
    </row>
    <row r="877" ht="15.75" customHeight="1" s="1411">
      <c r="A877" s="6" t="n"/>
      <c r="B877" s="6" t="n"/>
      <c r="C877" s="6" t="n"/>
      <c r="D877" s="6" t="n"/>
      <c r="E877" s="6" t="n"/>
      <c r="F877" s="6" t="n"/>
      <c r="G877" s="6" t="n"/>
      <c r="H877" s="6" t="n"/>
      <c r="I877" s="6" t="n"/>
      <c r="J877" s="6" t="n"/>
      <c r="K877" s="6" t="n"/>
      <c r="L877" s="6" t="n"/>
      <c r="M877" s="6" t="n"/>
      <c r="N877" s="6" t="n"/>
    </row>
    <row r="878" ht="15.75" customHeight="1" s="1411">
      <c r="A878" s="6" t="n"/>
      <c r="B878" s="6" t="n"/>
      <c r="C878" s="6" t="n"/>
      <c r="D878" s="6" t="n"/>
      <c r="E878" s="6" t="n"/>
      <c r="F878" s="6" t="n"/>
      <c r="G878" s="6" t="n"/>
      <c r="H878" s="6" t="n"/>
      <c r="I878" s="6" t="n"/>
      <c r="J878" s="6" t="n"/>
      <c r="K878" s="6" t="n"/>
      <c r="L878" s="6" t="n"/>
      <c r="M878" s="6" t="n"/>
      <c r="N878" s="6" t="n"/>
    </row>
    <row r="879" ht="15.75" customHeight="1" s="1411">
      <c r="A879" s="6" t="n"/>
      <c r="B879" s="6" t="n"/>
      <c r="C879" s="6" t="n"/>
      <c r="D879" s="6" t="n"/>
      <c r="E879" s="6" t="n"/>
      <c r="F879" s="6" t="n"/>
      <c r="G879" s="6" t="n"/>
      <c r="H879" s="6" t="n"/>
      <c r="I879" s="6" t="n"/>
      <c r="J879" s="6" t="n"/>
      <c r="K879" s="6" t="n"/>
      <c r="L879" s="6" t="n"/>
      <c r="M879" s="6" t="n"/>
      <c r="N879" s="6" t="n"/>
    </row>
    <row r="880" ht="15.75" customHeight="1" s="1411">
      <c r="A880" s="6" t="n"/>
      <c r="B880" s="6" t="n"/>
      <c r="C880" s="6" t="n"/>
      <c r="D880" s="6" t="n"/>
      <c r="E880" s="6" t="n"/>
      <c r="F880" s="6" t="n"/>
      <c r="G880" s="6" t="n"/>
      <c r="H880" s="6" t="n"/>
      <c r="I880" s="6" t="n"/>
      <c r="J880" s="6" t="n"/>
      <c r="K880" s="6" t="n"/>
      <c r="L880" s="6" t="n"/>
      <c r="M880" s="6" t="n"/>
      <c r="N880" s="6" t="n"/>
    </row>
    <row r="881" ht="15.75" customHeight="1" s="1411">
      <c r="A881" s="6" t="n"/>
      <c r="B881" s="6" t="n"/>
      <c r="C881" s="6" t="n"/>
      <c r="D881" s="6" t="n"/>
      <c r="E881" s="6" t="n"/>
      <c r="F881" s="6" t="n"/>
      <c r="G881" s="6" t="n"/>
      <c r="H881" s="6" t="n"/>
      <c r="I881" s="6" t="n"/>
      <c r="J881" s="6" t="n"/>
      <c r="K881" s="6" t="n"/>
      <c r="L881" s="6" t="n"/>
      <c r="M881" s="6" t="n"/>
      <c r="N881" s="6" t="n"/>
    </row>
    <row r="882" ht="15.75" customHeight="1" s="1411">
      <c r="A882" s="6" t="n"/>
      <c r="B882" s="6" t="n"/>
      <c r="C882" s="6" t="n"/>
      <c r="D882" s="6" t="n"/>
      <c r="E882" s="6" t="n"/>
      <c r="F882" s="6" t="n"/>
      <c r="G882" s="6" t="n"/>
      <c r="H882" s="6" t="n"/>
      <c r="I882" s="6" t="n"/>
      <c r="J882" s="6" t="n"/>
      <c r="K882" s="6" t="n"/>
      <c r="L882" s="6" t="n"/>
      <c r="M882" s="6" t="n"/>
      <c r="N882" s="6" t="n"/>
    </row>
    <row r="883" ht="15.75" customHeight="1" s="1411">
      <c r="A883" s="6" t="n"/>
      <c r="B883" s="6" t="n"/>
      <c r="C883" s="6" t="n"/>
      <c r="D883" s="6" t="n"/>
      <c r="E883" s="6" t="n"/>
      <c r="F883" s="6" t="n"/>
      <c r="G883" s="6" t="n"/>
      <c r="H883" s="6" t="n"/>
      <c r="I883" s="6" t="n"/>
      <c r="J883" s="6" t="n"/>
      <c r="K883" s="6" t="n"/>
      <c r="L883" s="6" t="n"/>
      <c r="M883" s="6" t="n"/>
      <c r="N883" s="6" t="n"/>
    </row>
    <row r="884" ht="15.75" customHeight="1" s="1411">
      <c r="A884" s="6" t="n"/>
      <c r="B884" s="6" t="n"/>
      <c r="C884" s="6" t="n"/>
      <c r="D884" s="6" t="n"/>
      <c r="E884" s="6" t="n"/>
      <c r="F884" s="6" t="n"/>
      <c r="G884" s="6" t="n"/>
      <c r="H884" s="6" t="n"/>
      <c r="I884" s="6" t="n"/>
      <c r="J884" s="6" t="n"/>
      <c r="K884" s="6" t="n"/>
      <c r="L884" s="6" t="n"/>
      <c r="M884" s="6" t="n"/>
      <c r="N884" s="6" t="n"/>
    </row>
    <row r="885" ht="15.75" customHeight="1" s="1411">
      <c r="A885" s="6" t="n"/>
      <c r="B885" s="6" t="n"/>
      <c r="C885" s="6" t="n"/>
      <c r="D885" s="6" t="n"/>
      <c r="E885" s="6" t="n"/>
      <c r="F885" s="6" t="n"/>
      <c r="G885" s="6" t="n"/>
      <c r="H885" s="6" t="n"/>
      <c r="I885" s="6" t="n"/>
      <c r="J885" s="6" t="n"/>
      <c r="K885" s="6" t="n"/>
      <c r="L885" s="6" t="n"/>
      <c r="M885" s="6" t="n"/>
      <c r="N885" s="6" t="n"/>
    </row>
    <row r="886" ht="15.75" customHeight="1" s="1411">
      <c r="A886" s="6" t="n"/>
      <c r="B886" s="6" t="n"/>
      <c r="C886" s="6" t="n"/>
      <c r="D886" s="6" t="n"/>
      <c r="E886" s="6" t="n"/>
      <c r="F886" s="6" t="n"/>
      <c r="G886" s="6" t="n"/>
      <c r="H886" s="6" t="n"/>
      <c r="I886" s="6" t="n"/>
      <c r="J886" s="6" t="n"/>
      <c r="K886" s="6" t="n"/>
      <c r="L886" s="6" t="n"/>
      <c r="M886" s="6" t="n"/>
      <c r="N886" s="6" t="n"/>
    </row>
    <row r="887" ht="15.75" customHeight="1" s="1411">
      <c r="A887" s="6" t="n"/>
      <c r="B887" s="6" t="n"/>
      <c r="C887" s="6" t="n"/>
      <c r="D887" s="6" t="n"/>
      <c r="E887" s="6" t="n"/>
      <c r="F887" s="6" t="n"/>
      <c r="G887" s="6" t="n"/>
      <c r="H887" s="6" t="n"/>
      <c r="I887" s="6" t="n"/>
      <c r="J887" s="6" t="n"/>
      <c r="K887" s="6" t="n"/>
      <c r="L887" s="6" t="n"/>
      <c r="M887" s="6" t="n"/>
      <c r="N887" s="6" t="n"/>
    </row>
    <row r="888" ht="15.75" customHeight="1" s="1411">
      <c r="A888" s="6" t="n"/>
      <c r="B888" s="6" t="n"/>
      <c r="C888" s="6" t="n"/>
      <c r="D888" s="6" t="n"/>
      <c r="E888" s="6" t="n"/>
      <c r="F888" s="6" t="n"/>
      <c r="G888" s="6" t="n"/>
      <c r="H888" s="6" t="n"/>
      <c r="I888" s="6" t="n"/>
      <c r="J888" s="6" t="n"/>
      <c r="K888" s="6" t="n"/>
      <c r="L888" s="6" t="n"/>
      <c r="M888" s="6" t="n"/>
      <c r="N888" s="6" t="n"/>
    </row>
    <row r="889" ht="15.75" customHeight="1" s="1411">
      <c r="A889" s="6" t="n"/>
      <c r="B889" s="6" t="n"/>
      <c r="C889" s="6" t="n"/>
      <c r="D889" s="6" t="n"/>
      <c r="E889" s="6" t="n"/>
      <c r="F889" s="6" t="n"/>
      <c r="G889" s="6" t="n"/>
      <c r="H889" s="6" t="n"/>
      <c r="I889" s="6" t="n"/>
      <c r="J889" s="6" t="n"/>
      <c r="K889" s="6" t="n"/>
      <c r="L889" s="6" t="n"/>
      <c r="M889" s="6" t="n"/>
      <c r="N889" s="6" t="n"/>
    </row>
    <row r="890" ht="15.75" customHeight="1" s="1411">
      <c r="A890" s="6" t="n"/>
      <c r="B890" s="6" t="n"/>
      <c r="C890" s="6" t="n"/>
      <c r="D890" s="6" t="n"/>
      <c r="E890" s="6" t="n"/>
      <c r="F890" s="6" t="n"/>
      <c r="G890" s="6" t="n"/>
      <c r="H890" s="6" t="n"/>
      <c r="I890" s="6" t="n"/>
      <c r="J890" s="6" t="n"/>
      <c r="K890" s="6" t="n"/>
      <c r="L890" s="6" t="n"/>
      <c r="M890" s="6" t="n"/>
      <c r="N890" s="6" t="n"/>
    </row>
    <row r="891" ht="15.75" customHeight="1" s="1411">
      <c r="A891" s="6" t="n"/>
      <c r="B891" s="6" t="n"/>
      <c r="C891" s="6" t="n"/>
      <c r="D891" s="6" t="n"/>
      <c r="E891" s="6" t="n"/>
      <c r="F891" s="6" t="n"/>
      <c r="G891" s="6" t="n"/>
      <c r="H891" s="6" t="n"/>
      <c r="I891" s="6" t="n"/>
      <c r="J891" s="6" t="n"/>
      <c r="K891" s="6" t="n"/>
      <c r="L891" s="6" t="n"/>
      <c r="M891" s="6" t="n"/>
      <c r="N891" s="6" t="n"/>
    </row>
    <row r="892" ht="15.75" customHeight="1" s="1411">
      <c r="A892" s="6" t="n"/>
      <c r="B892" s="6" t="n"/>
      <c r="C892" s="6" t="n"/>
      <c r="D892" s="6" t="n"/>
      <c r="E892" s="6" t="n"/>
      <c r="F892" s="6" t="n"/>
      <c r="G892" s="6" t="n"/>
      <c r="H892" s="6" t="n"/>
      <c r="I892" s="6" t="n"/>
      <c r="J892" s="6" t="n"/>
      <c r="K892" s="6" t="n"/>
      <c r="L892" s="6" t="n"/>
      <c r="M892" s="6" t="n"/>
      <c r="N892" s="6" t="n"/>
    </row>
    <row r="893" ht="15.75" customHeight="1" s="1411">
      <c r="A893" s="6" t="n"/>
      <c r="B893" s="6" t="n"/>
      <c r="C893" s="6" t="n"/>
      <c r="D893" s="6" t="n"/>
      <c r="E893" s="6" t="n"/>
      <c r="F893" s="6" t="n"/>
      <c r="G893" s="6" t="n"/>
      <c r="H893" s="6" t="n"/>
      <c r="I893" s="6" t="n"/>
      <c r="J893" s="6" t="n"/>
      <c r="K893" s="6" t="n"/>
      <c r="L893" s="6" t="n"/>
      <c r="M893" s="6" t="n"/>
      <c r="N893" s="6" t="n"/>
    </row>
    <row r="894" ht="15.75" customHeight="1" s="1411">
      <c r="A894" s="6" t="n"/>
      <c r="B894" s="6" t="n"/>
      <c r="C894" s="6" t="n"/>
      <c r="D894" s="6" t="n"/>
      <c r="E894" s="6" t="n"/>
      <c r="F894" s="6" t="n"/>
      <c r="G894" s="6" t="n"/>
      <c r="H894" s="6" t="n"/>
      <c r="I894" s="6" t="n"/>
      <c r="J894" s="6" t="n"/>
      <c r="K894" s="6" t="n"/>
      <c r="L894" s="6" t="n"/>
      <c r="M894" s="6" t="n"/>
      <c r="N894" s="6" t="n"/>
    </row>
    <row r="895" ht="15.75" customHeight="1" s="1411">
      <c r="A895" s="6" t="n"/>
      <c r="B895" s="6" t="n"/>
      <c r="C895" s="6" t="n"/>
      <c r="D895" s="6" t="n"/>
      <c r="E895" s="6" t="n"/>
      <c r="F895" s="6" t="n"/>
      <c r="G895" s="6" t="n"/>
      <c r="H895" s="6" t="n"/>
      <c r="I895" s="6" t="n"/>
      <c r="J895" s="6" t="n"/>
      <c r="K895" s="6" t="n"/>
      <c r="L895" s="6" t="n"/>
      <c r="M895" s="6" t="n"/>
      <c r="N895" s="6" t="n"/>
    </row>
    <row r="896" ht="15.75" customHeight="1" s="1411">
      <c r="A896" s="6" t="n"/>
      <c r="B896" s="6" t="n"/>
      <c r="C896" s="6" t="n"/>
      <c r="D896" s="6" t="n"/>
      <c r="E896" s="6" t="n"/>
      <c r="F896" s="6" t="n"/>
      <c r="G896" s="6" t="n"/>
      <c r="H896" s="6" t="n"/>
      <c r="I896" s="6" t="n"/>
      <c r="J896" s="6" t="n"/>
      <c r="K896" s="6" t="n"/>
      <c r="L896" s="6" t="n"/>
      <c r="M896" s="6" t="n"/>
      <c r="N896" s="6" t="n"/>
    </row>
    <row r="897" ht="15.75" customHeight="1" s="1411">
      <c r="A897" s="6" t="n"/>
      <c r="B897" s="6" t="n"/>
      <c r="C897" s="6" t="n"/>
      <c r="D897" s="6" t="n"/>
      <c r="E897" s="6" t="n"/>
      <c r="F897" s="6" t="n"/>
      <c r="G897" s="6" t="n"/>
      <c r="H897" s="6" t="n"/>
      <c r="I897" s="6" t="n"/>
      <c r="J897" s="6" t="n"/>
      <c r="K897" s="6" t="n"/>
      <c r="L897" s="6" t="n"/>
      <c r="M897" s="6" t="n"/>
      <c r="N897" s="6" t="n"/>
    </row>
    <row r="898" ht="15.75" customHeight="1" s="1411">
      <c r="A898" s="6" t="n"/>
      <c r="B898" s="6" t="n"/>
      <c r="C898" s="6" t="n"/>
      <c r="D898" s="6" t="n"/>
      <c r="E898" s="6" t="n"/>
      <c r="F898" s="6" t="n"/>
      <c r="G898" s="6" t="n"/>
      <c r="H898" s="6" t="n"/>
      <c r="I898" s="6" t="n"/>
      <c r="J898" s="6" t="n"/>
      <c r="K898" s="6" t="n"/>
      <c r="L898" s="6" t="n"/>
      <c r="M898" s="6" t="n"/>
      <c r="N898" s="6" t="n"/>
    </row>
    <row r="899" ht="15.75" customHeight="1" s="1411">
      <c r="A899" s="6" t="n"/>
      <c r="B899" s="6" t="n"/>
      <c r="C899" s="6" t="n"/>
      <c r="D899" s="6" t="n"/>
      <c r="E899" s="6" t="n"/>
      <c r="F899" s="6" t="n"/>
      <c r="G899" s="6" t="n"/>
      <c r="H899" s="6" t="n"/>
      <c r="I899" s="6" t="n"/>
      <c r="J899" s="6" t="n"/>
      <c r="K899" s="6" t="n"/>
      <c r="L899" s="6" t="n"/>
      <c r="M899" s="6" t="n"/>
      <c r="N899" s="6" t="n"/>
    </row>
    <row r="900" ht="15.75" customHeight="1" s="1411">
      <c r="A900" s="6" t="n"/>
      <c r="B900" s="6" t="n"/>
      <c r="C900" s="6" t="n"/>
      <c r="D900" s="6" t="n"/>
      <c r="E900" s="6" t="n"/>
      <c r="F900" s="6" t="n"/>
      <c r="G900" s="6" t="n"/>
      <c r="H900" s="6" t="n"/>
      <c r="I900" s="6" t="n"/>
      <c r="J900" s="6" t="n"/>
      <c r="K900" s="6" t="n"/>
      <c r="L900" s="6" t="n"/>
      <c r="M900" s="6" t="n"/>
      <c r="N900" s="6" t="n"/>
    </row>
    <row r="901" ht="15.75" customHeight="1" s="1411">
      <c r="A901" s="6" t="n"/>
      <c r="B901" s="6" t="n"/>
      <c r="C901" s="6" t="n"/>
      <c r="D901" s="6" t="n"/>
      <c r="E901" s="6" t="n"/>
      <c r="F901" s="6" t="n"/>
      <c r="G901" s="6" t="n"/>
      <c r="H901" s="6" t="n"/>
      <c r="I901" s="6" t="n"/>
      <c r="J901" s="6" t="n"/>
      <c r="K901" s="6" t="n"/>
      <c r="L901" s="6" t="n"/>
      <c r="M901" s="6" t="n"/>
      <c r="N901" s="6" t="n"/>
    </row>
    <row r="902" ht="15.75" customHeight="1" s="1411">
      <c r="A902" s="6" t="n"/>
      <c r="B902" s="6" t="n"/>
      <c r="C902" s="6" t="n"/>
      <c r="D902" s="6" t="n"/>
      <c r="E902" s="6" t="n"/>
      <c r="F902" s="6" t="n"/>
      <c r="G902" s="6" t="n"/>
      <c r="H902" s="6" t="n"/>
      <c r="I902" s="6" t="n"/>
      <c r="J902" s="6" t="n"/>
      <c r="K902" s="6" t="n"/>
      <c r="L902" s="6" t="n"/>
      <c r="M902" s="6" t="n"/>
      <c r="N902" s="6" t="n"/>
    </row>
    <row r="903" ht="15.75" customHeight="1" s="1411">
      <c r="A903" s="6" t="n"/>
      <c r="B903" s="6" t="n"/>
      <c r="C903" s="6" t="n"/>
      <c r="D903" s="6" t="n"/>
      <c r="E903" s="6" t="n"/>
      <c r="F903" s="6" t="n"/>
      <c r="G903" s="6" t="n"/>
      <c r="H903" s="6" t="n"/>
      <c r="I903" s="6" t="n"/>
      <c r="J903" s="6" t="n"/>
      <c r="K903" s="6" t="n"/>
      <c r="L903" s="6" t="n"/>
      <c r="M903" s="6" t="n"/>
      <c r="N903" s="6" t="n"/>
    </row>
    <row r="904" ht="15.75" customHeight="1" s="1411">
      <c r="A904" s="6" t="n"/>
      <c r="B904" s="6" t="n"/>
      <c r="C904" s="6" t="n"/>
      <c r="D904" s="6" t="n"/>
      <c r="E904" s="6" t="n"/>
      <c r="F904" s="6" t="n"/>
      <c r="G904" s="6" t="n"/>
      <c r="H904" s="6" t="n"/>
      <c r="I904" s="6" t="n"/>
      <c r="J904" s="6" t="n"/>
      <c r="K904" s="6" t="n"/>
      <c r="L904" s="6" t="n"/>
      <c r="M904" s="6" t="n"/>
      <c r="N904" s="6" t="n"/>
    </row>
    <row r="905" ht="15.75" customHeight="1" s="1411">
      <c r="A905" s="6" t="n"/>
      <c r="B905" s="6" t="n"/>
      <c r="C905" s="6" t="n"/>
      <c r="D905" s="6" t="n"/>
      <c r="E905" s="6" t="n"/>
      <c r="F905" s="6" t="n"/>
      <c r="G905" s="6" t="n"/>
      <c r="H905" s="6" t="n"/>
      <c r="I905" s="6" t="n"/>
      <c r="J905" s="6" t="n"/>
      <c r="K905" s="6" t="n"/>
      <c r="L905" s="6" t="n"/>
      <c r="M905" s="6" t="n"/>
      <c r="N905" s="6" t="n"/>
    </row>
    <row r="906" ht="15.75" customHeight="1" s="1411">
      <c r="A906" s="6" t="n"/>
      <c r="B906" s="6" t="n"/>
      <c r="C906" s="6" t="n"/>
      <c r="D906" s="6" t="n"/>
      <c r="E906" s="6" t="n"/>
      <c r="F906" s="6" t="n"/>
      <c r="G906" s="6" t="n"/>
      <c r="H906" s="6" t="n"/>
      <c r="I906" s="6" t="n"/>
      <c r="J906" s="6" t="n"/>
      <c r="K906" s="6" t="n"/>
      <c r="L906" s="6" t="n"/>
      <c r="M906" s="6" t="n"/>
      <c r="N906" s="6" t="n"/>
    </row>
    <row r="907" ht="15.75" customHeight="1" s="1411">
      <c r="A907" s="6" t="n"/>
      <c r="B907" s="6" t="n"/>
      <c r="C907" s="6" t="n"/>
      <c r="D907" s="6" t="n"/>
      <c r="E907" s="6" t="n"/>
      <c r="F907" s="6" t="n"/>
      <c r="G907" s="6" t="n"/>
      <c r="H907" s="6" t="n"/>
      <c r="I907" s="6" t="n"/>
      <c r="J907" s="6" t="n"/>
      <c r="K907" s="6" t="n"/>
      <c r="L907" s="6" t="n"/>
      <c r="M907" s="6" t="n"/>
      <c r="N907" s="6" t="n"/>
    </row>
    <row r="908" ht="15.75" customHeight="1" s="1411">
      <c r="A908" s="6" t="n"/>
      <c r="B908" s="6" t="n"/>
      <c r="C908" s="6" t="n"/>
      <c r="D908" s="6" t="n"/>
      <c r="E908" s="6" t="n"/>
      <c r="F908" s="6" t="n"/>
      <c r="G908" s="6" t="n"/>
      <c r="H908" s="6" t="n"/>
      <c r="I908" s="6" t="n"/>
      <c r="J908" s="6" t="n"/>
      <c r="K908" s="6" t="n"/>
      <c r="L908" s="6" t="n"/>
      <c r="M908" s="6" t="n"/>
      <c r="N908" s="6" t="n"/>
    </row>
    <row r="909" ht="15.75" customHeight="1" s="1411">
      <c r="A909" s="6" t="n"/>
      <c r="B909" s="6" t="n"/>
      <c r="C909" s="6" t="n"/>
      <c r="D909" s="6" t="n"/>
      <c r="E909" s="6" t="n"/>
      <c r="F909" s="6" t="n"/>
      <c r="G909" s="6" t="n"/>
      <c r="H909" s="6" t="n"/>
      <c r="I909" s="6" t="n"/>
      <c r="J909" s="6" t="n"/>
      <c r="K909" s="6" t="n"/>
      <c r="L909" s="6" t="n"/>
      <c r="M909" s="6" t="n"/>
      <c r="N909" s="6" t="n"/>
    </row>
    <row r="910" ht="15.75" customHeight="1" s="1411">
      <c r="A910" s="6" t="n"/>
      <c r="B910" s="6" t="n"/>
      <c r="C910" s="6" t="n"/>
      <c r="D910" s="6" t="n"/>
      <c r="E910" s="6" t="n"/>
      <c r="F910" s="6" t="n"/>
      <c r="G910" s="6" t="n"/>
      <c r="H910" s="6" t="n"/>
      <c r="I910" s="6" t="n"/>
      <c r="J910" s="6" t="n"/>
      <c r="K910" s="6" t="n"/>
      <c r="L910" s="6" t="n"/>
      <c r="M910" s="6" t="n"/>
      <c r="N910" s="6" t="n"/>
    </row>
    <row r="911" ht="15.75" customHeight="1" s="1411">
      <c r="A911" s="6" t="n"/>
      <c r="B911" s="6" t="n"/>
      <c r="C911" s="6" t="n"/>
      <c r="D911" s="6" t="n"/>
      <c r="E911" s="6" t="n"/>
      <c r="F911" s="6" t="n"/>
      <c r="G911" s="6" t="n"/>
      <c r="H911" s="6" t="n"/>
      <c r="I911" s="6" t="n"/>
      <c r="J911" s="6" t="n"/>
      <c r="K911" s="6" t="n"/>
      <c r="L911" s="6" t="n"/>
      <c r="M911" s="6" t="n"/>
      <c r="N911" s="6" t="n"/>
    </row>
    <row r="912" ht="15.75" customHeight="1" s="1411">
      <c r="A912" s="6" t="n"/>
      <c r="B912" s="6" t="n"/>
      <c r="C912" s="6" t="n"/>
      <c r="D912" s="6" t="n"/>
      <c r="E912" s="6" t="n"/>
      <c r="F912" s="6" t="n"/>
      <c r="G912" s="6" t="n"/>
      <c r="H912" s="6" t="n"/>
      <c r="I912" s="6" t="n"/>
      <c r="J912" s="6" t="n"/>
      <c r="K912" s="6" t="n"/>
      <c r="L912" s="6" t="n"/>
      <c r="M912" s="6" t="n"/>
      <c r="N912" s="6" t="n"/>
    </row>
    <row r="913" ht="15.75" customHeight="1" s="1411">
      <c r="A913" s="6" t="n"/>
      <c r="B913" s="6" t="n"/>
      <c r="C913" s="6" t="n"/>
      <c r="D913" s="6" t="n"/>
      <c r="E913" s="6" t="n"/>
      <c r="F913" s="6" t="n"/>
      <c r="G913" s="6" t="n"/>
      <c r="H913" s="6" t="n"/>
      <c r="I913" s="6" t="n"/>
      <c r="J913" s="6" t="n"/>
      <c r="K913" s="6" t="n"/>
      <c r="L913" s="6" t="n"/>
      <c r="M913" s="6" t="n"/>
      <c r="N913" s="6" t="n"/>
    </row>
    <row r="914" ht="15.75" customHeight="1" s="1411">
      <c r="A914" s="6" t="n"/>
      <c r="B914" s="6" t="n"/>
      <c r="C914" s="6" t="n"/>
      <c r="D914" s="6" t="n"/>
      <c r="E914" s="6" t="n"/>
      <c r="F914" s="6" t="n"/>
      <c r="G914" s="6" t="n"/>
      <c r="H914" s="6" t="n"/>
      <c r="I914" s="6" t="n"/>
      <c r="J914" s="6" t="n"/>
      <c r="K914" s="6" t="n"/>
      <c r="L914" s="6" t="n"/>
      <c r="M914" s="6" t="n"/>
      <c r="N914" s="6" t="n"/>
    </row>
    <row r="915" ht="15.75" customHeight="1" s="1411">
      <c r="A915" s="6" t="n"/>
      <c r="B915" s="6" t="n"/>
      <c r="C915" s="6" t="n"/>
      <c r="D915" s="6" t="n"/>
      <c r="E915" s="6" t="n"/>
      <c r="F915" s="6" t="n"/>
      <c r="G915" s="6" t="n"/>
      <c r="H915" s="6" t="n"/>
      <c r="I915" s="6" t="n"/>
      <c r="J915" s="6" t="n"/>
      <c r="K915" s="6" t="n"/>
      <c r="L915" s="6" t="n"/>
      <c r="M915" s="6" t="n"/>
      <c r="N915" s="6" t="n"/>
    </row>
    <row r="916" ht="15.75" customHeight="1" s="1411">
      <c r="A916" s="6" t="n"/>
      <c r="B916" s="6" t="n"/>
      <c r="C916" s="6" t="n"/>
      <c r="D916" s="6" t="n"/>
      <c r="E916" s="6" t="n"/>
      <c r="F916" s="6" t="n"/>
      <c r="G916" s="6" t="n"/>
      <c r="H916" s="6" t="n"/>
      <c r="I916" s="6" t="n"/>
      <c r="J916" s="6" t="n"/>
      <c r="K916" s="6" t="n"/>
      <c r="L916" s="6" t="n"/>
      <c r="M916" s="6" t="n"/>
      <c r="N916" s="6" t="n"/>
    </row>
    <row r="917" ht="15.75" customHeight="1" s="1411">
      <c r="A917" s="6" t="n"/>
      <c r="B917" s="6" t="n"/>
      <c r="C917" s="6" t="n"/>
      <c r="D917" s="6" t="n"/>
      <c r="E917" s="6" t="n"/>
      <c r="F917" s="6" t="n"/>
      <c r="G917" s="6" t="n"/>
      <c r="H917" s="6" t="n"/>
      <c r="I917" s="6" t="n"/>
      <c r="J917" s="6" t="n"/>
      <c r="K917" s="6" t="n"/>
      <c r="L917" s="6" t="n"/>
      <c r="M917" s="6" t="n"/>
      <c r="N917" s="6" t="n"/>
    </row>
    <row r="918" ht="15.75" customHeight="1" s="1411">
      <c r="A918" s="6" t="n"/>
      <c r="B918" s="6" t="n"/>
      <c r="C918" s="6" t="n"/>
      <c r="D918" s="6" t="n"/>
      <c r="E918" s="6" t="n"/>
      <c r="F918" s="6" t="n"/>
      <c r="G918" s="6" t="n"/>
      <c r="H918" s="6" t="n"/>
      <c r="I918" s="6" t="n"/>
      <c r="J918" s="6" t="n"/>
      <c r="K918" s="6" t="n"/>
      <c r="L918" s="6" t="n"/>
      <c r="M918" s="6" t="n"/>
      <c r="N918" s="6" t="n"/>
    </row>
    <row r="919" ht="15.75" customHeight="1" s="1411">
      <c r="A919" s="6" t="n"/>
      <c r="B919" s="6" t="n"/>
      <c r="C919" s="6" t="n"/>
      <c r="D919" s="6" t="n"/>
      <c r="E919" s="6" t="n"/>
      <c r="F919" s="6" t="n"/>
      <c r="G919" s="6" t="n"/>
      <c r="H919" s="6" t="n"/>
      <c r="I919" s="6" t="n"/>
      <c r="J919" s="6" t="n"/>
      <c r="K919" s="6" t="n"/>
      <c r="L919" s="6" t="n"/>
      <c r="M919" s="6" t="n"/>
      <c r="N919" s="6" t="n"/>
    </row>
    <row r="920" ht="15.75" customHeight="1" s="1411">
      <c r="A920" s="6" t="n"/>
      <c r="B920" s="6" t="n"/>
      <c r="C920" s="6" t="n"/>
      <c r="D920" s="6" t="n"/>
      <c r="E920" s="6" t="n"/>
      <c r="F920" s="6" t="n"/>
      <c r="G920" s="6" t="n"/>
      <c r="H920" s="6" t="n"/>
      <c r="I920" s="6" t="n"/>
      <c r="J920" s="6" t="n"/>
      <c r="K920" s="6" t="n"/>
      <c r="L920" s="6" t="n"/>
      <c r="M920" s="6" t="n"/>
      <c r="N920" s="6" t="n"/>
    </row>
    <row r="921" ht="15.75" customHeight="1" s="1411">
      <c r="A921" s="6" t="n"/>
      <c r="B921" s="6" t="n"/>
      <c r="C921" s="6" t="n"/>
      <c r="D921" s="6" t="n"/>
      <c r="E921" s="6" t="n"/>
      <c r="F921" s="6" t="n"/>
      <c r="G921" s="6" t="n"/>
      <c r="H921" s="6" t="n"/>
      <c r="I921" s="6" t="n"/>
      <c r="J921" s="6" t="n"/>
      <c r="K921" s="6" t="n"/>
      <c r="L921" s="6" t="n"/>
      <c r="M921" s="6" t="n"/>
      <c r="N921" s="6" t="n"/>
    </row>
    <row r="922" ht="15.75" customHeight="1" s="1411">
      <c r="A922" s="6" t="n"/>
      <c r="B922" s="6" t="n"/>
      <c r="C922" s="6" t="n"/>
      <c r="D922" s="6" t="n"/>
      <c r="E922" s="6" t="n"/>
      <c r="F922" s="6" t="n"/>
      <c r="G922" s="6" t="n"/>
      <c r="H922" s="6" t="n"/>
      <c r="I922" s="6" t="n"/>
      <c r="J922" s="6" t="n"/>
      <c r="K922" s="6" t="n"/>
      <c r="L922" s="6" t="n"/>
      <c r="M922" s="6" t="n"/>
      <c r="N922" s="6" t="n"/>
    </row>
    <row r="923" ht="15.75" customHeight="1" s="1411">
      <c r="A923" s="6" t="n"/>
      <c r="B923" s="6" t="n"/>
      <c r="C923" s="6" t="n"/>
      <c r="D923" s="6" t="n"/>
      <c r="E923" s="6" t="n"/>
      <c r="F923" s="6" t="n"/>
      <c r="G923" s="6" t="n"/>
      <c r="H923" s="6" t="n"/>
      <c r="I923" s="6" t="n"/>
      <c r="J923" s="6" t="n"/>
      <c r="K923" s="6" t="n"/>
      <c r="L923" s="6" t="n"/>
      <c r="M923" s="6" t="n"/>
      <c r="N923" s="6" t="n"/>
    </row>
    <row r="924" ht="15.75" customHeight="1" s="1411">
      <c r="A924" s="6" t="n"/>
      <c r="B924" s="6" t="n"/>
      <c r="C924" s="6" t="n"/>
      <c r="D924" s="6" t="n"/>
      <c r="E924" s="6" t="n"/>
      <c r="F924" s="6" t="n"/>
      <c r="G924" s="6" t="n"/>
      <c r="H924" s="6" t="n"/>
      <c r="I924" s="6" t="n"/>
      <c r="J924" s="6" t="n"/>
      <c r="K924" s="6" t="n"/>
      <c r="L924" s="6" t="n"/>
      <c r="M924" s="6" t="n"/>
      <c r="N924" s="6" t="n"/>
    </row>
    <row r="925" ht="15.75" customHeight="1" s="1411">
      <c r="A925" s="6" t="n"/>
      <c r="B925" s="6" t="n"/>
      <c r="C925" s="6" t="n"/>
      <c r="D925" s="6" t="n"/>
      <c r="E925" s="6" t="n"/>
      <c r="F925" s="6" t="n"/>
      <c r="G925" s="6" t="n"/>
      <c r="H925" s="6" t="n"/>
      <c r="I925" s="6" t="n"/>
      <c r="J925" s="6" t="n"/>
      <c r="K925" s="6" t="n"/>
      <c r="L925" s="6" t="n"/>
      <c r="M925" s="6" t="n"/>
      <c r="N925" s="6" t="n"/>
    </row>
    <row r="926" ht="15.75" customHeight="1" s="1411">
      <c r="A926" s="6" t="n"/>
      <c r="B926" s="6" t="n"/>
      <c r="C926" s="6" t="n"/>
      <c r="D926" s="6" t="n"/>
      <c r="E926" s="6" t="n"/>
      <c r="F926" s="6" t="n"/>
      <c r="G926" s="6" t="n"/>
      <c r="H926" s="6" t="n"/>
      <c r="I926" s="6" t="n"/>
      <c r="J926" s="6" t="n"/>
      <c r="K926" s="6" t="n"/>
      <c r="L926" s="6" t="n"/>
      <c r="M926" s="6" t="n"/>
      <c r="N926" s="6" t="n"/>
    </row>
    <row r="927" ht="15.75" customHeight="1" s="1411">
      <c r="A927" s="6" t="n"/>
      <c r="B927" s="6" t="n"/>
      <c r="C927" s="6" t="n"/>
      <c r="D927" s="6" t="n"/>
      <c r="E927" s="6" t="n"/>
      <c r="F927" s="6" t="n"/>
      <c r="G927" s="6" t="n"/>
      <c r="H927" s="6" t="n"/>
      <c r="I927" s="6" t="n"/>
      <c r="J927" s="6" t="n"/>
      <c r="K927" s="6" t="n"/>
      <c r="L927" s="6" t="n"/>
      <c r="M927" s="6" t="n"/>
      <c r="N927" s="6" t="n"/>
    </row>
    <row r="928" ht="15.75" customHeight="1" s="1411">
      <c r="A928" s="6" t="n"/>
      <c r="B928" s="6" t="n"/>
      <c r="C928" s="6" t="n"/>
      <c r="D928" s="6" t="n"/>
      <c r="E928" s="6" t="n"/>
      <c r="F928" s="6" t="n"/>
      <c r="G928" s="6" t="n"/>
      <c r="H928" s="6" t="n"/>
      <c r="I928" s="6" t="n"/>
      <c r="J928" s="6" t="n"/>
      <c r="K928" s="6" t="n"/>
      <c r="L928" s="6" t="n"/>
      <c r="M928" s="6" t="n"/>
      <c r="N928" s="6" t="n"/>
    </row>
    <row r="929" ht="15.75" customHeight="1" s="1411">
      <c r="A929" s="6" t="n"/>
      <c r="B929" s="6" t="n"/>
      <c r="C929" s="6" t="n"/>
      <c r="D929" s="6" t="n"/>
      <c r="E929" s="6" t="n"/>
      <c r="F929" s="6" t="n"/>
      <c r="G929" s="6" t="n"/>
      <c r="H929" s="6" t="n"/>
      <c r="I929" s="6" t="n"/>
      <c r="J929" s="6" t="n"/>
      <c r="K929" s="6" t="n"/>
      <c r="L929" s="6" t="n"/>
      <c r="M929" s="6" t="n"/>
      <c r="N929" s="6" t="n"/>
    </row>
    <row r="930" ht="15.75" customHeight="1" s="1411">
      <c r="A930" s="6" t="n"/>
      <c r="B930" s="6" t="n"/>
      <c r="C930" s="6" t="n"/>
      <c r="D930" s="6" t="n"/>
      <c r="E930" s="6" t="n"/>
      <c r="F930" s="6" t="n"/>
      <c r="G930" s="6" t="n"/>
      <c r="H930" s="6" t="n"/>
      <c r="I930" s="6" t="n"/>
      <c r="J930" s="6" t="n"/>
      <c r="K930" s="6" t="n"/>
      <c r="L930" s="6" t="n"/>
      <c r="M930" s="6" t="n"/>
      <c r="N930" s="6" t="n"/>
    </row>
    <row r="931" ht="15.75" customHeight="1" s="1411">
      <c r="A931" s="6" t="n"/>
      <c r="B931" s="6" t="n"/>
      <c r="C931" s="6" t="n"/>
      <c r="D931" s="6" t="n"/>
      <c r="E931" s="6" t="n"/>
      <c r="F931" s="6" t="n"/>
      <c r="G931" s="6" t="n"/>
      <c r="H931" s="6" t="n"/>
      <c r="I931" s="6" t="n"/>
      <c r="J931" s="6" t="n"/>
      <c r="K931" s="6" t="n"/>
      <c r="L931" s="6" t="n"/>
      <c r="M931" s="6" t="n"/>
      <c r="N931" s="6" t="n"/>
    </row>
    <row r="932" ht="15.75" customHeight="1" s="1411">
      <c r="A932" s="6" t="n"/>
      <c r="B932" s="6" t="n"/>
      <c r="C932" s="6" t="n"/>
      <c r="D932" s="6" t="n"/>
      <c r="E932" s="6" t="n"/>
      <c r="F932" s="6" t="n"/>
      <c r="G932" s="6" t="n"/>
      <c r="H932" s="6" t="n"/>
      <c r="I932" s="6" t="n"/>
      <c r="J932" s="6" t="n"/>
      <c r="K932" s="6" t="n"/>
      <c r="L932" s="6" t="n"/>
      <c r="M932" s="6" t="n"/>
      <c r="N932" s="6" t="n"/>
    </row>
    <row r="933" ht="15.75" customHeight="1" s="1411">
      <c r="A933" s="6" t="n"/>
      <c r="B933" s="6" t="n"/>
      <c r="C933" s="6" t="n"/>
      <c r="D933" s="6" t="n"/>
      <c r="E933" s="6" t="n"/>
      <c r="F933" s="6" t="n"/>
      <c r="G933" s="6" t="n"/>
      <c r="H933" s="6" t="n"/>
      <c r="I933" s="6" t="n"/>
      <c r="J933" s="6" t="n"/>
      <c r="K933" s="6" t="n"/>
      <c r="L933" s="6" t="n"/>
      <c r="M933" s="6" t="n"/>
      <c r="N933" s="6" t="n"/>
    </row>
    <row r="934" ht="15.75" customHeight="1" s="1411">
      <c r="A934" s="6" t="n"/>
      <c r="B934" s="6" t="n"/>
      <c r="C934" s="6" t="n"/>
      <c r="D934" s="6" t="n"/>
      <c r="E934" s="6" t="n"/>
      <c r="F934" s="6" t="n"/>
      <c r="G934" s="6" t="n"/>
      <c r="H934" s="6" t="n"/>
      <c r="I934" s="6" t="n"/>
      <c r="J934" s="6" t="n"/>
      <c r="K934" s="6" t="n"/>
      <c r="L934" s="6" t="n"/>
      <c r="M934" s="6" t="n"/>
      <c r="N934" s="6" t="n"/>
    </row>
    <row r="935" ht="15.75" customHeight="1" s="1411">
      <c r="A935" s="6" t="n"/>
      <c r="B935" s="6" t="n"/>
      <c r="C935" s="6" t="n"/>
      <c r="D935" s="6" t="n"/>
      <c r="E935" s="6" t="n"/>
      <c r="F935" s="6" t="n"/>
      <c r="G935" s="6" t="n"/>
      <c r="H935" s="6" t="n"/>
      <c r="I935" s="6" t="n"/>
      <c r="J935" s="6" t="n"/>
      <c r="K935" s="6" t="n"/>
      <c r="L935" s="6" t="n"/>
      <c r="M935" s="6" t="n"/>
      <c r="N935" s="6" t="n"/>
    </row>
    <row r="936" ht="15.75" customHeight="1" s="1411">
      <c r="A936" s="6" t="n"/>
      <c r="B936" s="6" t="n"/>
      <c r="C936" s="6" t="n"/>
      <c r="D936" s="6" t="n"/>
      <c r="E936" s="6" t="n"/>
      <c r="F936" s="6" t="n"/>
      <c r="G936" s="6" t="n"/>
      <c r="H936" s="6" t="n"/>
      <c r="I936" s="6" t="n"/>
      <c r="J936" s="6" t="n"/>
      <c r="K936" s="6" t="n"/>
      <c r="L936" s="6" t="n"/>
      <c r="M936" s="6" t="n"/>
      <c r="N936" s="6" t="n"/>
    </row>
    <row r="937" ht="15.75" customHeight="1" s="1411">
      <c r="A937" s="6" t="n"/>
      <c r="B937" s="6" t="n"/>
      <c r="C937" s="6" t="n"/>
      <c r="D937" s="6" t="n"/>
      <c r="E937" s="6" t="n"/>
      <c r="F937" s="6" t="n"/>
      <c r="G937" s="6" t="n"/>
      <c r="H937" s="6" t="n"/>
      <c r="I937" s="6" t="n"/>
      <c r="J937" s="6" t="n"/>
      <c r="K937" s="6" t="n"/>
      <c r="L937" s="6" t="n"/>
      <c r="M937" s="6" t="n"/>
      <c r="N937" s="6" t="n"/>
    </row>
    <row r="938" ht="15.75" customHeight="1" s="1411">
      <c r="A938" s="6" t="n"/>
      <c r="B938" s="6" t="n"/>
      <c r="C938" s="6" t="n"/>
      <c r="D938" s="6" t="n"/>
      <c r="E938" s="6" t="n"/>
      <c r="F938" s="6" t="n"/>
      <c r="G938" s="6" t="n"/>
      <c r="H938" s="6" t="n"/>
      <c r="I938" s="6" t="n"/>
      <c r="J938" s="6" t="n"/>
      <c r="K938" s="6" t="n"/>
      <c r="L938" s="6" t="n"/>
      <c r="M938" s="6" t="n"/>
      <c r="N938" s="6" t="n"/>
    </row>
    <row r="939" ht="15.75" customHeight="1" s="1411">
      <c r="A939" s="6" t="n"/>
      <c r="B939" s="6" t="n"/>
      <c r="C939" s="6" t="n"/>
      <c r="D939" s="6" t="n"/>
      <c r="E939" s="6" t="n"/>
      <c r="F939" s="6" t="n"/>
      <c r="G939" s="6" t="n"/>
      <c r="H939" s="6" t="n"/>
      <c r="I939" s="6" t="n"/>
      <c r="J939" s="6" t="n"/>
      <c r="K939" s="6" t="n"/>
      <c r="L939" s="6" t="n"/>
      <c r="M939" s="6" t="n"/>
      <c r="N939" s="6" t="n"/>
    </row>
    <row r="940" ht="15.75" customHeight="1" s="1411">
      <c r="A940" s="6" t="n"/>
      <c r="B940" s="6" t="n"/>
      <c r="C940" s="6" t="n"/>
      <c r="D940" s="6" t="n"/>
      <c r="E940" s="6" t="n"/>
      <c r="F940" s="6" t="n"/>
      <c r="G940" s="6" t="n"/>
      <c r="H940" s="6" t="n"/>
      <c r="I940" s="6" t="n"/>
      <c r="J940" s="6" t="n"/>
      <c r="K940" s="6" t="n"/>
      <c r="L940" s="6" t="n"/>
      <c r="M940" s="6" t="n"/>
      <c r="N940" s="6" t="n"/>
    </row>
    <row r="941" ht="15.75" customHeight="1" s="1411">
      <c r="A941" s="6" t="n"/>
      <c r="B941" s="6" t="n"/>
      <c r="C941" s="6" t="n"/>
      <c r="D941" s="6" t="n"/>
      <c r="E941" s="6" t="n"/>
      <c r="F941" s="6" t="n"/>
      <c r="G941" s="6" t="n"/>
      <c r="H941" s="6" t="n"/>
      <c r="I941" s="6" t="n"/>
      <c r="J941" s="6" t="n"/>
      <c r="K941" s="6" t="n"/>
      <c r="L941" s="6" t="n"/>
      <c r="M941" s="6" t="n"/>
      <c r="N941" s="6" t="n"/>
    </row>
    <row r="942" ht="15.75" customHeight="1" s="1411">
      <c r="A942" s="6" t="n"/>
      <c r="B942" s="6" t="n"/>
      <c r="C942" s="6" t="n"/>
      <c r="D942" s="6" t="n"/>
      <c r="E942" s="6" t="n"/>
      <c r="F942" s="6" t="n"/>
      <c r="G942" s="6" t="n"/>
      <c r="H942" s="6" t="n"/>
      <c r="I942" s="6" t="n"/>
      <c r="J942" s="6" t="n"/>
      <c r="K942" s="6" t="n"/>
      <c r="L942" s="6" t="n"/>
      <c r="M942" s="6" t="n"/>
      <c r="N942" s="6" t="n"/>
    </row>
    <row r="943" ht="15.75" customHeight="1" s="1411">
      <c r="A943" s="6" t="n"/>
      <c r="B943" s="6" t="n"/>
      <c r="C943" s="6" t="n"/>
      <c r="D943" s="6" t="n"/>
      <c r="E943" s="6" t="n"/>
      <c r="F943" s="6" t="n"/>
      <c r="G943" s="6" t="n"/>
      <c r="H943" s="6" t="n"/>
      <c r="I943" s="6" t="n"/>
      <c r="J943" s="6" t="n"/>
      <c r="K943" s="6" t="n"/>
      <c r="L943" s="6" t="n"/>
      <c r="M943" s="6" t="n"/>
      <c r="N943" s="6" t="n"/>
    </row>
    <row r="944" ht="15.75" customHeight="1" s="1411">
      <c r="A944" s="6" t="n"/>
      <c r="B944" s="6" t="n"/>
      <c r="C944" s="6" t="n"/>
      <c r="D944" s="6" t="n"/>
      <c r="E944" s="6" t="n"/>
      <c r="F944" s="6" t="n"/>
      <c r="G944" s="6" t="n"/>
      <c r="H944" s="6" t="n"/>
      <c r="I944" s="6" t="n"/>
      <c r="J944" s="6" t="n"/>
      <c r="K944" s="6" t="n"/>
      <c r="L944" s="6" t="n"/>
      <c r="M944" s="6" t="n"/>
      <c r="N944" s="6" t="n"/>
    </row>
    <row r="945" ht="15.75" customHeight="1" s="1411">
      <c r="A945" s="6" t="n"/>
      <c r="B945" s="6" t="n"/>
      <c r="C945" s="6" t="n"/>
      <c r="D945" s="6" t="n"/>
      <c r="E945" s="6" t="n"/>
      <c r="F945" s="6" t="n"/>
      <c r="G945" s="6" t="n"/>
      <c r="H945" s="6" t="n"/>
      <c r="I945" s="6" t="n"/>
      <c r="J945" s="6" t="n"/>
      <c r="K945" s="6" t="n"/>
      <c r="L945" s="6" t="n"/>
      <c r="M945" s="6" t="n"/>
      <c r="N945" s="6" t="n"/>
    </row>
    <row r="946" ht="15.75" customHeight="1" s="1411">
      <c r="A946" s="6" t="n"/>
      <c r="B946" s="6" t="n"/>
      <c r="C946" s="6" t="n"/>
      <c r="D946" s="6" t="n"/>
      <c r="E946" s="6" t="n"/>
      <c r="F946" s="6" t="n"/>
      <c r="G946" s="6" t="n"/>
      <c r="H946" s="6" t="n"/>
      <c r="I946" s="6" t="n"/>
      <c r="J946" s="6" t="n"/>
      <c r="K946" s="6" t="n"/>
      <c r="L946" s="6" t="n"/>
      <c r="M946" s="6" t="n"/>
      <c r="N946" s="6" t="n"/>
    </row>
    <row r="947" ht="15.75" customHeight="1" s="1411">
      <c r="A947" s="6" t="n"/>
      <c r="B947" s="6" t="n"/>
      <c r="C947" s="6" t="n"/>
      <c r="D947" s="6" t="n"/>
      <c r="E947" s="6" t="n"/>
      <c r="F947" s="6" t="n"/>
      <c r="G947" s="6" t="n"/>
      <c r="H947" s="6" t="n"/>
      <c r="I947" s="6" t="n"/>
      <c r="J947" s="6" t="n"/>
      <c r="K947" s="6" t="n"/>
      <c r="L947" s="6" t="n"/>
      <c r="M947" s="6" t="n"/>
      <c r="N947" s="6" t="n"/>
    </row>
    <row r="948" ht="15.75" customHeight="1" s="1411">
      <c r="A948" s="6" t="n"/>
      <c r="B948" s="6" t="n"/>
      <c r="C948" s="6" t="n"/>
      <c r="D948" s="6" t="n"/>
      <c r="E948" s="6" t="n"/>
      <c r="F948" s="6" t="n"/>
      <c r="G948" s="6" t="n"/>
      <c r="H948" s="6" t="n"/>
      <c r="I948" s="6" t="n"/>
      <c r="J948" s="6" t="n"/>
      <c r="K948" s="6" t="n"/>
      <c r="L948" s="6" t="n"/>
      <c r="M948" s="6" t="n"/>
      <c r="N948" s="6" t="n"/>
    </row>
    <row r="949" ht="15.75" customHeight="1" s="1411">
      <c r="A949" s="6" t="n"/>
      <c r="B949" s="6" t="n"/>
      <c r="C949" s="6" t="n"/>
      <c r="D949" s="6" t="n"/>
      <c r="E949" s="6" t="n"/>
      <c r="F949" s="6" t="n"/>
      <c r="G949" s="6" t="n"/>
      <c r="H949" s="6" t="n"/>
      <c r="I949" s="6" t="n"/>
      <c r="J949" s="6" t="n"/>
      <c r="K949" s="6" t="n"/>
      <c r="L949" s="6" t="n"/>
      <c r="M949" s="6" t="n"/>
      <c r="N949" s="6" t="n"/>
    </row>
    <row r="950" ht="15.75" customHeight="1" s="1411">
      <c r="A950" s="6" t="n"/>
      <c r="B950" s="6" t="n"/>
      <c r="C950" s="6" t="n"/>
      <c r="D950" s="6" t="n"/>
      <c r="E950" s="6" t="n"/>
      <c r="F950" s="6" t="n"/>
      <c r="G950" s="6" t="n"/>
      <c r="H950" s="6" t="n"/>
      <c r="I950" s="6" t="n"/>
      <c r="J950" s="6" t="n"/>
      <c r="K950" s="6" t="n"/>
      <c r="L950" s="6" t="n"/>
      <c r="M950" s="6" t="n"/>
      <c r="N950" s="6" t="n"/>
    </row>
    <row r="951" ht="15.75" customHeight="1" s="1411">
      <c r="A951" s="6" t="n"/>
      <c r="B951" s="6" t="n"/>
      <c r="C951" s="6" t="n"/>
      <c r="D951" s="6" t="n"/>
      <c r="E951" s="6" t="n"/>
      <c r="F951" s="6" t="n"/>
      <c r="G951" s="6" t="n"/>
      <c r="H951" s="6" t="n"/>
      <c r="I951" s="6" t="n"/>
      <c r="J951" s="6" t="n"/>
      <c r="K951" s="6" t="n"/>
      <c r="L951" s="6" t="n"/>
      <c r="M951" s="6" t="n"/>
      <c r="N951" s="6" t="n"/>
    </row>
    <row r="952" ht="15.75" customHeight="1" s="1411">
      <c r="A952" s="6" t="n"/>
      <c r="B952" s="6" t="n"/>
      <c r="C952" s="6" t="n"/>
      <c r="D952" s="6" t="n"/>
      <c r="E952" s="6" t="n"/>
      <c r="F952" s="6" t="n"/>
      <c r="G952" s="6" t="n"/>
      <c r="H952" s="6" t="n"/>
      <c r="I952" s="6" t="n"/>
      <c r="J952" s="6" t="n"/>
      <c r="K952" s="6" t="n"/>
      <c r="L952" s="6" t="n"/>
      <c r="M952" s="6" t="n"/>
      <c r="N952" s="6" t="n"/>
    </row>
    <row r="953" ht="15.75" customHeight="1" s="1411">
      <c r="A953" s="6" t="n"/>
      <c r="B953" s="6" t="n"/>
      <c r="C953" s="6" t="n"/>
      <c r="D953" s="6" t="n"/>
      <c r="E953" s="6" t="n"/>
      <c r="F953" s="6" t="n"/>
      <c r="G953" s="6" t="n"/>
      <c r="H953" s="6" t="n"/>
      <c r="I953" s="6" t="n"/>
      <c r="J953" s="6" t="n"/>
      <c r="K953" s="6" t="n"/>
      <c r="L953" s="6" t="n"/>
      <c r="M953" s="6" t="n"/>
      <c r="N953" s="6" t="n"/>
    </row>
    <row r="954" ht="15.75" customHeight="1" s="1411">
      <c r="A954" s="6" t="n"/>
      <c r="B954" s="6" t="n"/>
      <c r="C954" s="6" t="n"/>
      <c r="D954" s="6" t="n"/>
      <c r="E954" s="6" t="n"/>
      <c r="F954" s="6" t="n"/>
      <c r="G954" s="6" t="n"/>
      <c r="H954" s="6" t="n"/>
      <c r="I954" s="6" t="n"/>
      <c r="J954" s="6" t="n"/>
      <c r="K954" s="6" t="n"/>
      <c r="L954" s="6" t="n"/>
      <c r="M954" s="6" t="n"/>
      <c r="N954" s="6" t="n"/>
    </row>
    <row r="955" ht="15.75" customHeight="1" s="1411">
      <c r="A955" s="6" t="n"/>
      <c r="B955" s="6" t="n"/>
      <c r="C955" s="6" t="n"/>
      <c r="D955" s="6" t="n"/>
      <c r="E955" s="6" t="n"/>
      <c r="F955" s="6" t="n"/>
      <c r="G955" s="6" t="n"/>
      <c r="H955" s="6" t="n"/>
      <c r="I955" s="6" t="n"/>
      <c r="J955" s="6" t="n"/>
      <c r="K955" s="6" t="n"/>
      <c r="L955" s="6" t="n"/>
      <c r="M955" s="6" t="n"/>
      <c r="N955" s="6" t="n"/>
    </row>
    <row r="956" ht="15.75" customHeight="1" s="1411">
      <c r="A956" s="6" t="n"/>
      <c r="B956" s="6" t="n"/>
      <c r="C956" s="6" t="n"/>
      <c r="D956" s="6" t="n"/>
      <c r="E956" s="6" t="n"/>
      <c r="F956" s="6" t="n"/>
      <c r="G956" s="6" t="n"/>
      <c r="H956" s="6" t="n"/>
      <c r="I956" s="6" t="n"/>
      <c r="J956" s="6" t="n"/>
      <c r="K956" s="6" t="n"/>
      <c r="L956" s="6" t="n"/>
      <c r="M956" s="6" t="n"/>
      <c r="N956" s="6" t="n"/>
    </row>
    <row r="957" ht="15.75" customHeight="1" s="1411">
      <c r="A957" s="6" t="n"/>
      <c r="B957" s="6" t="n"/>
      <c r="C957" s="6" t="n"/>
      <c r="D957" s="6" t="n"/>
      <c r="E957" s="6" t="n"/>
      <c r="F957" s="6" t="n"/>
      <c r="G957" s="6" t="n"/>
      <c r="H957" s="6" t="n"/>
      <c r="I957" s="6" t="n"/>
      <c r="J957" s="6" t="n"/>
      <c r="K957" s="6" t="n"/>
      <c r="L957" s="6" t="n"/>
      <c r="M957" s="6" t="n"/>
      <c r="N957" s="6" t="n"/>
    </row>
    <row r="958" ht="15.75" customHeight="1" s="1411">
      <c r="A958" s="6" t="n"/>
      <c r="B958" s="6" t="n"/>
      <c r="C958" s="6" t="n"/>
      <c r="D958" s="6" t="n"/>
      <c r="E958" s="6" t="n"/>
      <c r="F958" s="6" t="n"/>
      <c r="G958" s="6" t="n"/>
      <c r="H958" s="6" t="n"/>
      <c r="I958" s="6" t="n"/>
      <c r="J958" s="6" t="n"/>
      <c r="K958" s="6" t="n"/>
      <c r="L958" s="6" t="n"/>
      <c r="M958" s="6" t="n"/>
      <c r="N958" s="6" t="n"/>
    </row>
    <row r="959" ht="15.75" customHeight="1" s="1411">
      <c r="A959" s="6" t="n"/>
      <c r="B959" s="6" t="n"/>
      <c r="C959" s="6" t="n"/>
      <c r="D959" s="6" t="n"/>
      <c r="E959" s="6" t="n"/>
      <c r="F959" s="6" t="n"/>
      <c r="G959" s="6" t="n"/>
      <c r="H959" s="6" t="n"/>
      <c r="I959" s="6" t="n"/>
      <c r="J959" s="6" t="n"/>
      <c r="K959" s="6" t="n"/>
      <c r="L959" s="6" t="n"/>
      <c r="M959" s="6" t="n"/>
      <c r="N959" s="6" t="n"/>
    </row>
    <row r="960" ht="15.75" customHeight="1" s="1411">
      <c r="A960" s="6" t="n"/>
      <c r="B960" s="6" t="n"/>
      <c r="C960" s="6" t="n"/>
      <c r="D960" s="6" t="n"/>
      <c r="E960" s="6" t="n"/>
      <c r="F960" s="6" t="n"/>
      <c r="G960" s="6" t="n"/>
      <c r="H960" s="6" t="n"/>
      <c r="I960" s="6" t="n"/>
      <c r="J960" s="6" t="n"/>
      <c r="K960" s="6" t="n"/>
      <c r="L960" s="6" t="n"/>
      <c r="M960" s="6" t="n"/>
      <c r="N960" s="6" t="n"/>
    </row>
    <row r="961" ht="15.75" customHeight="1" s="1411">
      <c r="A961" s="6" t="n"/>
      <c r="B961" s="6" t="n"/>
      <c r="C961" s="6" t="n"/>
      <c r="D961" s="6" t="n"/>
      <c r="E961" s="6" t="n"/>
      <c r="F961" s="6" t="n"/>
      <c r="G961" s="6" t="n"/>
      <c r="H961" s="6" t="n"/>
      <c r="I961" s="6" t="n"/>
      <c r="J961" s="6" t="n"/>
      <c r="K961" s="6" t="n"/>
      <c r="L961" s="6" t="n"/>
      <c r="M961" s="6" t="n"/>
      <c r="N961" s="6" t="n"/>
    </row>
    <row r="962" ht="15.75" customHeight="1" s="1411">
      <c r="A962" s="6" t="n"/>
      <c r="B962" s="6" t="n"/>
      <c r="C962" s="6" t="n"/>
      <c r="D962" s="6" t="n"/>
      <c r="E962" s="6" t="n"/>
      <c r="F962" s="6" t="n"/>
      <c r="G962" s="6" t="n"/>
      <c r="H962" s="6" t="n"/>
      <c r="I962" s="6" t="n"/>
      <c r="J962" s="6" t="n"/>
      <c r="K962" s="6" t="n"/>
      <c r="L962" s="6" t="n"/>
      <c r="M962" s="6" t="n"/>
      <c r="N962" s="6" t="n"/>
    </row>
    <row r="963" ht="15.75" customHeight="1" s="1411">
      <c r="A963" s="6" t="n"/>
      <c r="B963" s="6" t="n"/>
      <c r="C963" s="6" t="n"/>
      <c r="D963" s="6" t="n"/>
      <c r="E963" s="6" t="n"/>
      <c r="F963" s="6" t="n"/>
      <c r="G963" s="6" t="n"/>
      <c r="H963" s="6" t="n"/>
      <c r="I963" s="6" t="n"/>
      <c r="J963" s="6" t="n"/>
      <c r="K963" s="6" t="n"/>
      <c r="L963" s="6" t="n"/>
      <c r="M963" s="6" t="n"/>
      <c r="N963" s="6" t="n"/>
    </row>
    <row r="964" ht="15.75" customHeight="1" s="1411">
      <c r="A964" s="6" t="n"/>
      <c r="B964" s="6" t="n"/>
      <c r="C964" s="6" t="n"/>
      <c r="D964" s="6" t="n"/>
      <c r="E964" s="6" t="n"/>
      <c r="F964" s="6" t="n"/>
      <c r="G964" s="6" t="n"/>
      <c r="H964" s="6" t="n"/>
      <c r="I964" s="6" t="n"/>
      <c r="J964" s="6" t="n"/>
      <c r="K964" s="6" t="n"/>
      <c r="L964" s="6" t="n"/>
      <c r="M964" s="6" t="n"/>
      <c r="N964" s="6" t="n"/>
    </row>
    <row r="965" ht="15.75" customHeight="1" s="1411">
      <c r="A965" s="6" t="n"/>
      <c r="B965" s="6" t="n"/>
      <c r="C965" s="6" t="n"/>
      <c r="D965" s="6" t="n"/>
      <c r="E965" s="6" t="n"/>
      <c r="F965" s="6" t="n"/>
      <c r="G965" s="6" t="n"/>
      <c r="H965" s="6" t="n"/>
      <c r="I965" s="6" t="n"/>
      <c r="J965" s="6" t="n"/>
      <c r="K965" s="6" t="n"/>
      <c r="L965" s="6" t="n"/>
      <c r="M965" s="6" t="n"/>
      <c r="N965" s="6" t="n"/>
    </row>
    <row r="966" ht="15.75" customHeight="1" s="1411">
      <c r="A966" s="6" t="n"/>
      <c r="B966" s="6" t="n"/>
      <c r="C966" s="6" t="n"/>
      <c r="D966" s="6" t="n"/>
      <c r="E966" s="6" t="n"/>
      <c r="F966" s="6" t="n"/>
      <c r="G966" s="6" t="n"/>
      <c r="H966" s="6" t="n"/>
      <c r="I966" s="6" t="n"/>
      <c r="J966" s="6" t="n"/>
      <c r="K966" s="6" t="n"/>
      <c r="L966" s="6" t="n"/>
      <c r="M966" s="6" t="n"/>
      <c r="N966" s="6" t="n"/>
    </row>
    <row r="967" ht="15.75" customHeight="1" s="1411">
      <c r="A967" s="6" t="n"/>
      <c r="B967" s="6" t="n"/>
      <c r="C967" s="6" t="n"/>
      <c r="D967" s="6" t="n"/>
      <c r="E967" s="6" t="n"/>
      <c r="F967" s="6" t="n"/>
      <c r="G967" s="6" t="n"/>
      <c r="H967" s="6" t="n"/>
      <c r="I967" s="6" t="n"/>
      <c r="J967" s="6" t="n"/>
      <c r="K967" s="6" t="n"/>
      <c r="L967" s="6" t="n"/>
      <c r="M967" s="6" t="n"/>
      <c r="N967" s="6" t="n"/>
    </row>
    <row r="968" ht="15.75" customHeight="1" s="1411">
      <c r="A968" s="6" t="n"/>
      <c r="B968" s="6" t="n"/>
      <c r="C968" s="6" t="n"/>
      <c r="D968" s="6" t="n"/>
      <c r="E968" s="6" t="n"/>
      <c r="F968" s="6" t="n"/>
      <c r="G968" s="6" t="n"/>
      <c r="H968" s="6" t="n"/>
      <c r="I968" s="6" t="n"/>
      <c r="J968" s="6" t="n"/>
      <c r="K968" s="6" t="n"/>
      <c r="L968" s="6" t="n"/>
      <c r="M968" s="6" t="n"/>
      <c r="N968" s="6" t="n"/>
    </row>
    <row r="969" ht="15.75" customHeight="1" s="1411">
      <c r="A969" s="6" t="n"/>
      <c r="B969" s="6" t="n"/>
      <c r="C969" s="6" t="n"/>
      <c r="D969" s="6" t="n"/>
      <c r="E969" s="6" t="n"/>
      <c r="F969" s="6" t="n"/>
      <c r="G969" s="6" t="n"/>
      <c r="H969" s="6" t="n"/>
      <c r="I969" s="6" t="n"/>
      <c r="J969" s="6" t="n"/>
      <c r="K969" s="6" t="n"/>
      <c r="L969" s="6" t="n"/>
      <c r="M969" s="6" t="n"/>
      <c r="N969" s="6" t="n"/>
    </row>
    <row r="970" ht="15.75" customHeight="1" s="1411">
      <c r="A970" s="6" t="n"/>
      <c r="B970" s="6" t="n"/>
      <c r="C970" s="6" t="n"/>
      <c r="D970" s="6" t="n"/>
      <c r="E970" s="6" t="n"/>
      <c r="F970" s="6" t="n"/>
      <c r="G970" s="6" t="n"/>
      <c r="H970" s="6" t="n"/>
      <c r="I970" s="6" t="n"/>
      <c r="J970" s="6" t="n"/>
      <c r="K970" s="6" t="n"/>
      <c r="L970" s="6" t="n"/>
      <c r="M970" s="6" t="n"/>
      <c r="N970" s="6" t="n"/>
    </row>
    <row r="971" ht="15.75" customHeight="1" s="1411">
      <c r="A971" s="6" t="n"/>
      <c r="B971" s="6" t="n"/>
      <c r="C971" s="6" t="n"/>
      <c r="D971" s="6" t="n"/>
      <c r="E971" s="6" t="n"/>
      <c r="F971" s="6" t="n"/>
      <c r="G971" s="6" t="n"/>
      <c r="H971" s="6" t="n"/>
      <c r="I971" s="6" t="n"/>
      <c r="J971" s="6" t="n"/>
      <c r="K971" s="6" t="n"/>
      <c r="L971" s="6" t="n"/>
      <c r="M971" s="6" t="n"/>
      <c r="N971" s="6" t="n"/>
    </row>
    <row r="972" ht="15.75" customHeight="1" s="1411">
      <c r="A972" s="6" t="n"/>
      <c r="B972" s="6" t="n"/>
      <c r="C972" s="6" t="n"/>
      <c r="D972" s="6" t="n"/>
      <c r="E972" s="6" t="n"/>
      <c r="F972" s="6" t="n"/>
      <c r="G972" s="6" t="n"/>
      <c r="H972" s="6" t="n"/>
      <c r="I972" s="6" t="n"/>
      <c r="J972" s="6" t="n"/>
      <c r="K972" s="6" t="n"/>
      <c r="L972" s="6" t="n"/>
      <c r="M972" s="6" t="n"/>
      <c r="N972" s="6" t="n"/>
    </row>
    <row r="973" ht="15.75" customHeight="1" s="1411">
      <c r="A973" s="6" t="n"/>
      <c r="B973" s="6" t="n"/>
      <c r="C973" s="6" t="n"/>
      <c r="D973" s="6" t="n"/>
      <c r="E973" s="6" t="n"/>
      <c r="F973" s="6" t="n"/>
      <c r="G973" s="6" t="n"/>
      <c r="H973" s="6" t="n"/>
      <c r="I973" s="6" t="n"/>
      <c r="J973" s="6" t="n"/>
      <c r="K973" s="6" t="n"/>
      <c r="L973" s="6" t="n"/>
      <c r="M973" s="6" t="n"/>
      <c r="N973" s="6" t="n"/>
    </row>
    <row r="974" ht="15.75" customHeight="1" s="1411">
      <c r="A974" s="6" t="n"/>
      <c r="B974" s="6" t="n"/>
      <c r="C974" s="6" t="n"/>
      <c r="D974" s="6" t="n"/>
      <c r="E974" s="6" t="n"/>
      <c r="F974" s="6" t="n"/>
      <c r="G974" s="6" t="n"/>
      <c r="H974" s="6" t="n"/>
      <c r="I974" s="6" t="n"/>
      <c r="J974" s="6" t="n"/>
      <c r="K974" s="6" t="n"/>
      <c r="L974" s="6" t="n"/>
      <c r="M974" s="6" t="n"/>
      <c r="N974" s="6" t="n"/>
    </row>
    <row r="975" ht="15.75" customHeight="1" s="1411">
      <c r="A975" s="6" t="n"/>
      <c r="B975" s="6" t="n"/>
      <c r="C975" s="6" t="n"/>
      <c r="D975" s="6" t="n"/>
      <c r="E975" s="6" t="n"/>
      <c r="F975" s="6" t="n"/>
      <c r="G975" s="6" t="n"/>
      <c r="H975" s="6" t="n"/>
      <c r="I975" s="6" t="n"/>
      <c r="J975" s="6" t="n"/>
      <c r="K975" s="6" t="n"/>
      <c r="L975" s="6" t="n"/>
      <c r="M975" s="6" t="n"/>
      <c r="N975" s="6" t="n"/>
    </row>
    <row r="976" ht="15.75" customHeight="1" s="1411">
      <c r="A976" s="6" t="n"/>
      <c r="B976" s="6" t="n"/>
      <c r="C976" s="6" t="n"/>
      <c r="D976" s="6" t="n"/>
      <c r="E976" s="6" t="n"/>
      <c r="F976" s="6" t="n"/>
      <c r="G976" s="6" t="n"/>
      <c r="H976" s="6" t="n"/>
      <c r="I976" s="6" t="n"/>
      <c r="J976" s="6" t="n"/>
      <c r="K976" s="6" t="n"/>
      <c r="L976" s="6" t="n"/>
      <c r="M976" s="6" t="n"/>
      <c r="N976" s="6" t="n"/>
    </row>
    <row r="977" ht="15.75" customHeight="1" s="1411">
      <c r="A977" s="6" t="n"/>
      <c r="B977" s="6" t="n"/>
      <c r="C977" s="6" t="n"/>
      <c r="D977" s="6" t="n"/>
      <c r="E977" s="6" t="n"/>
      <c r="F977" s="6" t="n"/>
      <c r="G977" s="6" t="n"/>
      <c r="H977" s="6" t="n"/>
      <c r="I977" s="6" t="n"/>
      <c r="J977" s="6" t="n"/>
      <c r="K977" s="6" t="n"/>
      <c r="L977" s="6" t="n"/>
      <c r="M977" s="6" t="n"/>
      <c r="N977" s="6" t="n"/>
    </row>
    <row r="978" ht="15.75" customHeight="1" s="1411">
      <c r="A978" s="6" t="n"/>
      <c r="B978" s="6" t="n"/>
      <c r="C978" s="6" t="n"/>
      <c r="D978" s="6" t="n"/>
      <c r="E978" s="6" t="n"/>
      <c r="F978" s="6" t="n"/>
      <c r="G978" s="6" t="n"/>
      <c r="H978" s="6" t="n"/>
      <c r="I978" s="6" t="n"/>
      <c r="J978" s="6" t="n"/>
      <c r="K978" s="6" t="n"/>
      <c r="L978" s="6" t="n"/>
      <c r="M978" s="6" t="n"/>
      <c r="N978" s="6" t="n"/>
    </row>
    <row r="979" ht="15.75" customHeight="1" s="1411">
      <c r="A979" s="6" t="n"/>
      <c r="B979" s="6" t="n"/>
      <c r="C979" s="6" t="n"/>
      <c r="D979" s="6" t="n"/>
      <c r="E979" s="6" t="n"/>
      <c r="F979" s="6" t="n"/>
      <c r="G979" s="6" t="n"/>
      <c r="H979" s="6" t="n"/>
      <c r="I979" s="6" t="n"/>
      <c r="J979" s="6" t="n"/>
      <c r="K979" s="6" t="n"/>
      <c r="L979" s="6" t="n"/>
      <c r="M979" s="6" t="n"/>
      <c r="N979" s="6" t="n"/>
    </row>
    <row r="980" ht="15.75" customHeight="1" s="1411">
      <c r="A980" s="6" t="n"/>
      <c r="B980" s="6" t="n"/>
      <c r="C980" s="6" t="n"/>
      <c r="D980" s="6" t="n"/>
      <c r="E980" s="6" t="n"/>
      <c r="F980" s="6" t="n"/>
      <c r="G980" s="6" t="n"/>
      <c r="H980" s="6" t="n"/>
      <c r="I980" s="6" t="n"/>
      <c r="J980" s="6" t="n"/>
      <c r="K980" s="6" t="n"/>
      <c r="L980" s="6" t="n"/>
      <c r="M980" s="6" t="n"/>
      <c r="N980" s="6" t="n"/>
    </row>
    <row r="981" ht="15.75" customHeight="1" s="1411">
      <c r="A981" s="6" t="n"/>
      <c r="B981" s="6" t="n"/>
      <c r="C981" s="6" t="n"/>
      <c r="D981" s="6" t="n"/>
      <c r="E981" s="6" t="n"/>
      <c r="F981" s="6" t="n"/>
      <c r="G981" s="6" t="n"/>
      <c r="H981" s="6" t="n"/>
      <c r="I981" s="6" t="n"/>
      <c r="J981" s="6" t="n"/>
      <c r="K981" s="6" t="n"/>
      <c r="L981" s="6" t="n"/>
      <c r="M981" s="6" t="n"/>
      <c r="N981" s="6" t="n"/>
    </row>
    <row r="982" ht="15.75" customHeight="1" s="1411">
      <c r="A982" s="6" t="n"/>
      <c r="B982" s="6" t="n"/>
      <c r="C982" s="6" t="n"/>
      <c r="D982" s="6" t="n"/>
      <c r="E982" s="6" t="n"/>
      <c r="F982" s="6" t="n"/>
      <c r="G982" s="6" t="n"/>
      <c r="H982" s="6" t="n"/>
      <c r="I982" s="6" t="n"/>
      <c r="J982" s="6" t="n"/>
      <c r="K982" s="6" t="n"/>
      <c r="L982" s="6" t="n"/>
      <c r="M982" s="6" t="n"/>
      <c r="N982" s="6" t="n"/>
    </row>
    <row r="983" ht="15.75" customHeight="1" s="1411">
      <c r="A983" s="6" t="n"/>
      <c r="B983" s="6" t="n"/>
      <c r="C983" s="6" t="n"/>
      <c r="D983" s="6" t="n"/>
      <c r="E983" s="6" t="n"/>
      <c r="F983" s="6" t="n"/>
      <c r="G983" s="6" t="n"/>
      <c r="H983" s="6" t="n"/>
      <c r="I983" s="6" t="n"/>
      <c r="J983" s="6" t="n"/>
      <c r="K983" s="6" t="n"/>
      <c r="L983" s="6" t="n"/>
      <c r="M983" s="6" t="n"/>
      <c r="N983" s="6" t="n"/>
    </row>
    <row r="984" ht="15.75" customHeight="1" s="1411">
      <c r="A984" s="6" t="n"/>
      <c r="B984" s="6" t="n"/>
      <c r="C984" s="6" t="n"/>
      <c r="D984" s="6" t="n"/>
      <c r="E984" s="6" t="n"/>
      <c r="F984" s="6" t="n"/>
      <c r="G984" s="6" t="n"/>
      <c r="H984" s="6" t="n"/>
      <c r="I984" s="6" t="n"/>
      <c r="J984" s="6" t="n"/>
      <c r="K984" s="6" t="n"/>
      <c r="L984" s="6" t="n"/>
      <c r="M984" s="6" t="n"/>
      <c r="N984" s="6" t="n"/>
    </row>
    <row r="985" ht="15.75" customHeight="1" s="1411">
      <c r="A985" s="6" t="n"/>
      <c r="B985" s="6" t="n"/>
      <c r="C985" s="6" t="n"/>
      <c r="D985" s="6" t="n"/>
      <c r="E985" s="6" t="n"/>
      <c r="F985" s="6" t="n"/>
      <c r="G985" s="6" t="n"/>
      <c r="H985" s="6" t="n"/>
      <c r="I985" s="6" t="n"/>
      <c r="J985" s="6" t="n"/>
      <c r="K985" s="6" t="n"/>
      <c r="L985" s="6" t="n"/>
      <c r="M985" s="6" t="n"/>
      <c r="N985" s="6" t="n"/>
    </row>
    <row r="986" ht="15.75" customHeight="1" s="1411">
      <c r="A986" s="6" t="n"/>
      <c r="B986" s="6" t="n"/>
      <c r="C986" s="6" t="n"/>
      <c r="D986" s="6" t="n"/>
      <c r="E986" s="6" t="n"/>
      <c r="F986" s="6" t="n"/>
      <c r="G986" s="6" t="n"/>
      <c r="H986" s="6" t="n"/>
      <c r="I986" s="6" t="n"/>
      <c r="J986" s="6" t="n"/>
      <c r="K986" s="6" t="n"/>
      <c r="L986" s="6" t="n"/>
      <c r="M986" s="6" t="n"/>
      <c r="N986" s="6" t="n"/>
    </row>
    <row r="987" ht="15.75" customHeight="1" s="1411">
      <c r="A987" s="6" t="n"/>
      <c r="B987" s="6" t="n"/>
      <c r="C987" s="6" t="n"/>
      <c r="D987" s="6" t="n"/>
      <c r="E987" s="6" t="n"/>
      <c r="F987" s="6" t="n"/>
      <c r="G987" s="6" t="n"/>
      <c r="H987" s="6" t="n"/>
      <c r="I987" s="6" t="n"/>
      <c r="J987" s="6" t="n"/>
      <c r="K987" s="6" t="n"/>
      <c r="L987" s="6" t="n"/>
      <c r="M987" s="6" t="n"/>
      <c r="N987" s="6" t="n"/>
    </row>
    <row r="988" ht="15.75" customHeight="1" s="1411">
      <c r="A988" s="6" t="n"/>
      <c r="B988" s="6" t="n"/>
      <c r="C988" s="6" t="n"/>
      <c r="D988" s="6" t="n"/>
      <c r="E988" s="6" t="n"/>
      <c r="F988" s="6" t="n"/>
      <c r="G988" s="6" t="n"/>
      <c r="H988" s="6" t="n"/>
      <c r="I988" s="6" t="n"/>
      <c r="J988" s="6" t="n"/>
      <c r="K988" s="6" t="n"/>
      <c r="L988" s="6" t="n"/>
      <c r="M988" s="6" t="n"/>
      <c r="N988" s="6" t="n"/>
    </row>
    <row r="989" ht="15.75" customHeight="1" s="1411">
      <c r="A989" s="6" t="n"/>
      <c r="B989" s="6" t="n"/>
      <c r="C989" s="6" t="n"/>
      <c r="D989" s="6" t="n"/>
      <c r="E989" s="6" t="n"/>
      <c r="F989" s="6" t="n"/>
      <c r="G989" s="6" t="n"/>
      <c r="H989" s="6" t="n"/>
      <c r="I989" s="6" t="n"/>
      <c r="J989" s="6" t="n"/>
      <c r="K989" s="6" t="n"/>
      <c r="L989" s="6" t="n"/>
      <c r="M989" s="6" t="n"/>
      <c r="N989" s="6" t="n"/>
    </row>
    <row r="990" ht="15.75" customHeight="1" s="1411">
      <c r="A990" s="6" t="n"/>
      <c r="B990" s="6" t="n"/>
      <c r="C990" s="6" t="n"/>
      <c r="D990" s="6" t="n"/>
      <c r="E990" s="6" t="n"/>
      <c r="F990" s="6" t="n"/>
      <c r="G990" s="6" t="n"/>
      <c r="H990" s="6" t="n"/>
      <c r="I990" s="6" t="n"/>
      <c r="J990" s="6" t="n"/>
      <c r="K990" s="6" t="n"/>
      <c r="L990" s="6" t="n"/>
      <c r="M990" s="6" t="n"/>
      <c r="N990" s="6" t="n"/>
    </row>
    <row r="991" ht="15.75" customHeight="1" s="1411">
      <c r="A991" s="6" t="n"/>
      <c r="B991" s="6" t="n"/>
      <c r="C991" s="6" t="n"/>
      <c r="D991" s="6" t="n"/>
      <c r="E991" s="6" t="n"/>
      <c r="F991" s="6" t="n"/>
      <c r="G991" s="6" t="n"/>
      <c r="H991" s="6" t="n"/>
      <c r="I991" s="6" t="n"/>
      <c r="J991" s="6" t="n"/>
      <c r="K991" s="6" t="n"/>
      <c r="L991" s="6" t="n"/>
      <c r="M991" s="6" t="n"/>
      <c r="N991" s="6" t="n"/>
    </row>
    <row r="992" ht="15.75" customHeight="1" s="1411">
      <c r="A992" s="6" t="n"/>
      <c r="B992" s="6" t="n"/>
      <c r="C992" s="6" t="n"/>
      <c r="D992" s="6" t="n"/>
      <c r="E992" s="6" t="n"/>
      <c r="F992" s="6" t="n"/>
      <c r="G992" s="6" t="n"/>
      <c r="H992" s="6" t="n"/>
      <c r="I992" s="6" t="n"/>
      <c r="J992" s="6" t="n"/>
      <c r="K992" s="6" t="n"/>
      <c r="L992" s="6" t="n"/>
      <c r="M992" s="6" t="n"/>
      <c r="N992" s="6" t="n"/>
    </row>
    <row r="993" ht="15.75" customHeight="1" s="1411">
      <c r="A993" s="6" t="n"/>
      <c r="B993" s="6" t="n"/>
      <c r="C993" s="6" t="n"/>
      <c r="D993" s="6" t="n"/>
      <c r="E993" s="6" t="n"/>
      <c r="F993" s="6" t="n"/>
      <c r="G993" s="6" t="n"/>
      <c r="H993" s="6" t="n"/>
      <c r="I993" s="6" t="n"/>
      <c r="J993" s="6" t="n"/>
      <c r="K993" s="6" t="n"/>
      <c r="L993" s="6" t="n"/>
      <c r="M993" s="6" t="n"/>
      <c r="N993" s="6" t="n"/>
    </row>
    <row r="994" ht="15.75" customHeight="1" s="1411">
      <c r="A994" s="6" t="n"/>
      <c r="B994" s="6" t="n"/>
      <c r="C994" s="6" t="n"/>
      <c r="D994" s="6" t="n"/>
      <c r="E994" s="6" t="n"/>
      <c r="F994" s="6" t="n"/>
      <c r="G994" s="6" t="n"/>
      <c r="H994" s="6" t="n"/>
      <c r="I994" s="6" t="n"/>
      <c r="J994" s="6" t="n"/>
      <c r="K994" s="6" t="n"/>
      <c r="L994" s="6" t="n"/>
      <c r="M994" s="6" t="n"/>
      <c r="N994" s="6" t="n"/>
    </row>
    <row r="995" ht="15.75" customHeight="1" s="1411">
      <c r="A995" s="6" t="n"/>
      <c r="B995" s="6" t="n"/>
      <c r="C995" s="6" t="n"/>
      <c r="D995" s="6" t="n"/>
      <c r="E995" s="6" t="n"/>
      <c r="F995" s="6" t="n"/>
      <c r="G995" s="6" t="n"/>
      <c r="H995" s="6" t="n"/>
      <c r="I995" s="6" t="n"/>
      <c r="J995" s="6" t="n"/>
      <c r="K995" s="6" t="n"/>
      <c r="L995" s="6" t="n"/>
      <c r="M995" s="6" t="n"/>
      <c r="N995" s="6" t="n"/>
    </row>
    <row r="996" ht="15.75" customHeight="1" s="1411">
      <c r="A996" s="6" t="n"/>
      <c r="B996" s="6" t="n"/>
      <c r="C996" s="6" t="n"/>
      <c r="D996" s="6" t="n"/>
      <c r="E996" s="6" t="n"/>
      <c r="F996" s="6" t="n"/>
      <c r="G996" s="6" t="n"/>
      <c r="H996" s="6" t="n"/>
      <c r="I996" s="6" t="n"/>
      <c r="J996" s="6" t="n"/>
      <c r="K996" s="6" t="n"/>
      <c r="L996" s="6" t="n"/>
      <c r="M996" s="6" t="n"/>
      <c r="N996" s="6" t="n"/>
    </row>
    <row r="997" ht="15.75" customHeight="1" s="1411">
      <c r="A997" s="6" t="n"/>
      <c r="B997" s="6" t="n"/>
      <c r="C997" s="6" t="n"/>
      <c r="D997" s="6" t="n"/>
      <c r="E997" s="6" t="n"/>
      <c r="F997" s="6" t="n"/>
      <c r="G997" s="6" t="n"/>
      <c r="H997" s="6" t="n"/>
      <c r="I997" s="6" t="n"/>
      <c r="J997" s="6" t="n"/>
      <c r="K997" s="6" t="n"/>
      <c r="L997" s="6" t="n"/>
      <c r="M997" s="6" t="n"/>
      <c r="N997" s="6" t="n"/>
    </row>
    <row r="998" ht="15.75" customHeight="1" s="1411">
      <c r="A998" s="6" t="n"/>
      <c r="B998" s="6" t="n"/>
      <c r="C998" s="6" t="n"/>
      <c r="D998" s="6" t="n"/>
      <c r="E998" s="6" t="n"/>
      <c r="F998" s="6" t="n"/>
      <c r="G998" s="6" t="n"/>
      <c r="H998" s="6" t="n"/>
      <c r="I998" s="6" t="n"/>
      <c r="J998" s="6" t="n"/>
      <c r="K998" s="6" t="n"/>
      <c r="L998" s="6" t="n"/>
      <c r="M998" s="6" t="n"/>
      <c r="N998" s="6" t="n"/>
    </row>
    <row r="999" ht="15.75" customHeight="1" s="1411">
      <c r="A999" s="6" t="n"/>
      <c r="B999" s="6" t="n"/>
      <c r="C999" s="6" t="n"/>
      <c r="D999" s="6" t="n"/>
      <c r="E999" s="6" t="n"/>
      <c r="F999" s="6" t="n"/>
      <c r="G999" s="6" t="n"/>
      <c r="H999" s="6" t="n"/>
      <c r="I999" s="6" t="n"/>
      <c r="J999" s="6" t="n"/>
      <c r="K999" s="6" t="n"/>
      <c r="L999" s="6" t="n"/>
      <c r="M999" s="6" t="n"/>
      <c r="N999" s="6" t="n"/>
    </row>
    <row r="1000" ht="15.75" customHeight="1" s="1411">
      <c r="A1000" s="6" t="n"/>
      <c r="B1000" s="6" t="n"/>
      <c r="C1000" s="6" t="n"/>
      <c r="D1000" s="6" t="n"/>
      <c r="E1000" s="6" t="n"/>
      <c r="F1000" s="6" t="n"/>
      <c r="G1000" s="6" t="n"/>
      <c r="H1000" s="6" t="n"/>
      <c r="I1000" s="6" t="n"/>
      <c r="J1000" s="6" t="n"/>
      <c r="K1000" s="6" t="n"/>
      <c r="L1000" s="6" t="n"/>
      <c r="M1000" s="6" t="n"/>
      <c r="N1000" s="6" t="n"/>
    </row>
  </sheetData>
  <mergeCells count="2">
    <mergeCell ref="A2:N2"/>
    <mergeCell ref="A1:N1"/>
  </mergeCells>
  <dataValidations count="6">
    <dataValidation sqref="B56" showDropDown="0" showInputMessage="1" showErrorMessage="1" allowBlank="1" prompt="Input Guide - Enter as decimal: 0.15 = 15%" type="decimal">
      <formula1>0.0</formula1>
      <formula2>0.5</formula2>
    </dataValidation>
    <dataValidation sqref="B53" showDropDown="0" showInputMessage="1" showErrorMessage="1" allowBlank="1" prompt="Input Guide - Enter as decimal: 0.08 = 8%" type="decimal">
      <formula1>0.0</formula1>
      <formula2>0.5</formula2>
    </dataValidation>
    <dataValidation sqref="B52" showDropDown="0" showInputMessage="1" showErrorMessage="1" allowBlank="1" prompt="Input Guide - Enter growth as decimal: 0.15 = 15%" type="decimal">
      <formula1>0.0</formula1>
      <formula2>0.5</formula2>
    </dataValidation>
    <dataValidation sqref="B55" showDropDown="0" showInputMessage="1" showErrorMessage="1" allowBlank="1" prompt="Input Guide - Enter as decimal: 0.30 = 30% cap" type="decimal">
      <formula1>0.0</formula1>
      <formula2>1.0</formula2>
    </dataValidation>
    <dataValidation sqref="B60:M60" showDropDown="0" showInputMessage="1" showErrorMessage="1" allowBlank="1" prompt="Seasonal Weight - Enter seasonal index (1.0 = average month, &gt;1 = stronger, &lt;1 = quieter)" type="decimal">
      <formula1>0.1</formula1>
      <formula2>3.0</formula2>
    </dataValidation>
    <dataValidation sqref="B54" showDropDown="0" showInputMessage="1" showErrorMessage="1" allowBlank="1" prompt="Director Salary - Enter annual salary in £ (e.g. 30000)" type="decimal" operator="greaterThan">
      <formula1>0.0</formula1>
    </dataValidation>
  </dataValidation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AC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baseColWidth="8" defaultColWidth="14.43" defaultRowHeight="15" customHeight="1"/>
  <cols>
    <col width="36" customWidth="1" style="1411" min="1" max="1"/>
    <col width="11" customWidth="1" style="1411" min="2" max="3"/>
    <col width="71.86" customWidth="1" style="1411" min="4" max="4"/>
    <col width="11" customWidth="1" style="1411" min="5" max="15"/>
    <col width="13" customWidth="1" style="1411" min="16" max="16"/>
  </cols>
  <sheetData>
    <row r="1" ht="13.5" customHeight="1" s="1411">
      <c r="A1" s="1540" t="inlineStr">
        <is>
          <t>⚠  EDIT ONLY YELLOW CELLS  —  ALL OTHER CELLS ARE LOCKED AND PROTECTED</t>
        </is>
      </c>
      <c r="Q1" s="6" t="n"/>
      <c r="R1" s="6" t="n"/>
      <c r="S1" s="6" t="n"/>
      <c r="T1" s="6" t="n"/>
      <c r="U1" s="6" t="n"/>
      <c r="V1" s="6" t="n"/>
      <c r="W1" s="6" t="n"/>
      <c r="X1" s="6" t="n"/>
      <c r="Y1" s="6" t="n"/>
      <c r="Z1" s="6" t="n"/>
      <c r="AA1" s="6" t="n"/>
      <c r="AB1" s="6" t="n"/>
      <c r="AC1" s="6" t="n"/>
    </row>
    <row r="2" ht="31.5" customHeight="1" s="1411">
      <c r="A2" s="1379" t="inlineStr">
        <is>
          <t>NO DICE BOROUGH  —  SCENARIO PLANNING  |  May 2026 – April 2027</t>
        </is>
      </c>
      <c r="Q2" s="268" t="n"/>
      <c r="R2" s="268" t="n"/>
      <c r="S2" s="268" t="n"/>
      <c r="T2" s="268" t="n"/>
      <c r="U2" s="268" t="n"/>
      <c r="V2" s="268" t="n"/>
      <c r="W2" s="268" t="n"/>
      <c r="X2" s="268" t="n"/>
      <c r="Y2" s="268" t="n"/>
      <c r="Z2" s="268" t="n"/>
      <c r="AA2" s="268" t="n"/>
      <c r="AB2" s="268" t="n"/>
      <c r="AC2" s="268" t="n"/>
    </row>
    <row r="3" ht="19.5" customHeight="1" s="1411">
      <c r="A3" s="269" t="inlineStr">
        <is>
          <t>Three revenue scenarios vs 2025 equivalent-month base of £741,644  |  Costs: 2025 base + 10% fixed  |  Variable capped @30%  |  Rent quarterly in arrears at 15%  |  Deposit covers May–Jul</t>
        </is>
      </c>
      <c r="B3" s="6" t="n"/>
      <c r="C3" s="6" t="n"/>
      <c r="D3" s="6" t="n"/>
      <c r="E3" s="6" t="n"/>
      <c r="F3" s="6" t="n"/>
      <c r="G3" s="6" t="n"/>
      <c r="H3" s="6" t="n"/>
      <c r="I3" s="6" t="n"/>
      <c r="J3" s="6" t="n"/>
      <c r="K3" s="6" t="n"/>
      <c r="L3" s="6" t="n"/>
      <c r="M3" s="6" t="n"/>
      <c r="N3" s="6" t="n"/>
      <c r="O3" s="6" t="n"/>
      <c r="P3" s="6" t="n"/>
      <c r="Q3" s="268" t="n"/>
      <c r="R3" s="268" t="n"/>
      <c r="S3" s="268" t="n"/>
      <c r="T3" s="268" t="n"/>
      <c r="U3" s="268" t="n"/>
      <c r="V3" s="268" t="n"/>
      <c r="W3" s="268" t="n"/>
      <c r="X3" s="268" t="n"/>
      <c r="Y3" s="268" t="n"/>
      <c r="Z3" s="268" t="n"/>
      <c r="AA3" s="268" t="n"/>
      <c r="AB3" s="268" t="n"/>
      <c r="AC3" s="268" t="n"/>
    </row>
    <row r="4" ht="21.75" customHeight="1" s="1411">
      <c r="A4" s="268" t="n"/>
      <c r="Q4" s="268" t="n"/>
      <c r="R4" s="268" t="n"/>
      <c r="S4" s="268" t="n"/>
      <c r="T4" s="268" t="n"/>
      <c r="U4" s="268" t="n"/>
      <c r="V4" s="268" t="n"/>
      <c r="W4" s="268" t="n"/>
      <c r="X4" s="268" t="n"/>
      <c r="Y4" s="268" t="n"/>
      <c r="Z4" s="268" t="n"/>
      <c r="AA4" s="268" t="n"/>
      <c r="AB4" s="268" t="n"/>
      <c r="AC4" s="268" t="n"/>
    </row>
    <row r="5" ht="19.5" customHeight="1" s="1411">
      <c r="A5" s="704" t="inlineStr">
        <is>
          <t>HOW PROFIT IS CALCULATED</t>
        </is>
      </c>
      <c r="B5" s="6" t="n"/>
      <c r="C5" s="6" t="n"/>
      <c r="D5" s="6" t="n"/>
      <c r="Q5" s="268" t="n"/>
      <c r="R5" s="268" t="n"/>
      <c r="S5" s="268" t="n"/>
      <c r="T5" s="268" t="n"/>
      <c r="U5" s="268" t="n"/>
      <c r="V5" s="268" t="n"/>
      <c r="W5" s="268" t="n"/>
      <c r="X5" s="268" t="n"/>
      <c r="Y5" s="268" t="n"/>
      <c r="Z5" s="268" t="n"/>
      <c r="AA5" s="268" t="n"/>
      <c r="AB5" s="268" t="n"/>
      <c r="AC5" s="268" t="n"/>
    </row>
    <row r="6" ht="25.5" customHeight="1" s="1411">
      <c r="A6" s="592" t="inlineStr">
        <is>
          <t>Component</t>
        </is>
      </c>
      <c r="B6" s="592" t="inlineStr">
        <is>
          <t>Equiv Period 2025</t>
        </is>
      </c>
      <c r="C6" s="268" t="n"/>
      <c r="D6" s="593" t="inlineStr">
        <is>
          <t>Notes</t>
        </is>
      </c>
      <c r="E6" s="730" t="n"/>
      <c r="F6" s="730" t="n"/>
      <c r="G6" s="730" t="n"/>
      <c r="H6" s="730" t="n"/>
      <c r="I6" s="730" t="n"/>
      <c r="J6" s="730" t="n"/>
      <c r="K6" s="730" t="n"/>
      <c r="L6" s="730" t="n"/>
      <c r="M6" s="730" t="n"/>
      <c r="N6" s="730" t="n"/>
      <c r="O6" s="730" t="n"/>
      <c r="P6" s="731" t="n"/>
      <c r="Q6" s="268" t="n"/>
      <c r="R6" s="268" t="n"/>
      <c r="S6" s="268" t="n"/>
      <c r="T6" s="268" t="n"/>
      <c r="U6" s="268" t="n"/>
      <c r="V6" s="268" t="n"/>
      <c r="W6" s="268" t="n"/>
      <c r="X6" s="268" t="n"/>
      <c r="Y6" s="268" t="n"/>
      <c r="Z6" s="268" t="n"/>
      <c r="AA6" s="268" t="n"/>
      <c r="AB6" s="268" t="n"/>
      <c r="AC6" s="268" t="n"/>
    </row>
    <row r="7" ht="19.5" customHeight="1" s="1411">
      <c r="A7" s="732" t="inlineStr">
        <is>
          <t>Total Revenue (May–Apr equiv period 2025)</t>
        </is>
      </c>
      <c r="B7" s="603">
        <f>'Monthly Summary'!C15</f>
        <v/>
      </c>
      <c r="C7" s="268" t="n"/>
      <c r="D7" s="733" t="inlineStr">
        <is>
          <t>12-month equivalent period using 2025 actuals</t>
        </is>
      </c>
      <c r="E7" s="6" t="n"/>
      <c r="F7" s="6" t="n"/>
      <c r="G7" s="6" t="n"/>
      <c r="H7" s="6" t="n"/>
      <c r="I7" s="6" t="n"/>
      <c r="J7" s="6" t="n"/>
      <c r="K7" s="6" t="n"/>
      <c r="L7" s="6" t="n"/>
      <c r="M7" s="6" t="n"/>
      <c r="N7" s="6" t="n"/>
      <c r="O7" s="6" t="n"/>
      <c r="P7" s="6" t="n"/>
      <c r="Q7" s="268" t="n"/>
      <c r="R7" s="268" t="n"/>
      <c r="S7" s="268" t="n"/>
      <c r="T7" s="268" t="n"/>
      <c r="U7" s="268" t="n"/>
      <c r="V7" s="268" t="n"/>
      <c r="W7" s="268" t="n"/>
      <c r="X7" s="268" t="n"/>
      <c r="Y7" s="268" t="n"/>
      <c r="Z7" s="268" t="n"/>
      <c r="AA7" s="268" t="n"/>
      <c r="AB7" s="268" t="n"/>
      <c r="AC7" s="268" t="n"/>
    </row>
    <row r="8" ht="30" customHeight="1" s="1411">
      <c r="A8" s="734" t="inlineStr">
        <is>
          <t>Less: All Operating Costs</t>
        </is>
      </c>
      <c r="B8" s="601">
        <f>-'Monthly Summary'!D15</f>
        <v/>
      </c>
      <c r="C8" s="268" t="n"/>
      <c r="D8" s="735" t="inlineStr">
        <is>
          <t>Wages + fixed overheads + variable costs</t>
        </is>
      </c>
      <c r="E8" s="6" t="n"/>
      <c r="F8" s="6" t="n"/>
      <c r="G8" s="6" t="n"/>
      <c r="H8" s="6" t="n"/>
      <c r="I8" s="6" t="n"/>
      <c r="J8" s="6" t="n"/>
      <c r="K8" s="6" t="n"/>
      <c r="L8" s="6" t="n"/>
      <c r="M8" s="6" t="n"/>
      <c r="N8" s="6" t="n"/>
      <c r="O8" s="6" t="n"/>
      <c r="P8" s="6" t="n"/>
      <c r="Q8" s="268" t="n"/>
      <c r="R8" s="268" t="n"/>
      <c r="S8" s="268" t="n"/>
      <c r="T8" s="268" t="n"/>
      <c r="U8" s="268" t="n"/>
      <c r="V8" s="268" t="n"/>
      <c r="W8" s="268" t="n"/>
      <c r="X8" s="268" t="n"/>
      <c r="Y8" s="268" t="n"/>
      <c r="Z8" s="268" t="n"/>
      <c r="AA8" s="268" t="n"/>
      <c r="AB8" s="268" t="n"/>
      <c r="AC8" s="268" t="n"/>
    </row>
    <row r="9" ht="19.5" customHeight="1" s="1411">
      <c r="A9" s="732" t="inlineStr">
        <is>
          <t>Less: VAT Difference (net paid to HMRC)</t>
        </is>
      </c>
      <c r="B9" s="603">
        <f>-'Monthly Summary'!H15</f>
        <v/>
      </c>
      <c r="C9" s="268" t="n"/>
      <c r="D9" s="736" t="inlineStr">
        <is>
          <t>Output VAT minus input VAT reclaimed — paid quarterly</t>
        </is>
      </c>
      <c r="E9" s="6" t="n"/>
      <c r="F9" s="6" t="n"/>
      <c r="G9" s="6" t="n"/>
      <c r="H9" s="6" t="n"/>
      <c r="I9" s="6" t="n"/>
      <c r="J9" s="6" t="n"/>
      <c r="K9" s="6" t="n"/>
      <c r="L9" s="6" t="n"/>
      <c r="M9" s="6" t="n"/>
      <c r="N9" s="6" t="n"/>
      <c r="O9" s="6" t="n"/>
      <c r="P9" s="6" t="n"/>
      <c r="Q9" s="268" t="n"/>
      <c r="R9" s="268" t="n"/>
      <c r="S9" s="268" t="n"/>
      <c r="T9" s="268" t="n"/>
      <c r="U9" s="268" t="n"/>
      <c r="V9" s="268" t="n"/>
      <c r="W9" s="268" t="n"/>
      <c r="X9" s="268" t="n"/>
      <c r="Y9" s="268" t="n"/>
      <c r="Z9" s="268" t="n"/>
      <c r="AA9" s="268" t="n"/>
      <c r="AB9" s="268" t="n"/>
      <c r="AC9" s="268" t="n"/>
    </row>
    <row r="10" ht="19.5" customHeight="1" s="1411">
      <c r="A10" s="622" t="inlineStr">
        <is>
          <t>PROFIT (equiv period 2025)</t>
        </is>
      </c>
      <c r="B10" s="737">
        <f>B7+B8+B9</f>
        <v/>
      </c>
      <c r="C10" s="268" t="n"/>
      <c r="D10" s="738" t="inlineStr">
        <is>
          <t>Base profit before forecast uplift</t>
        </is>
      </c>
      <c r="E10" s="6" t="n"/>
      <c r="F10" s="6" t="n"/>
      <c r="G10" s="6" t="n"/>
      <c r="H10" s="6" t="n"/>
      <c r="I10" s="6" t="n"/>
      <c r="J10" s="6" t="n"/>
      <c r="K10" s="6" t="n"/>
      <c r="L10" s="6" t="n"/>
      <c r="M10" s="6" t="n"/>
      <c r="N10" s="6" t="n"/>
      <c r="O10" s="6" t="n"/>
      <c r="P10" s="6" t="n"/>
      <c r="Q10" s="268" t="n"/>
      <c r="R10" s="268" t="n"/>
      <c r="S10" s="268" t="n"/>
      <c r="T10" s="268" t="n"/>
      <c r="U10" s="268" t="n"/>
      <c r="V10" s="268" t="n"/>
      <c r="W10" s="268" t="n"/>
      <c r="X10" s="268" t="n"/>
      <c r="Y10" s="268" t="n"/>
      <c r="Z10" s="268" t="n"/>
      <c r="AA10" s="268" t="n"/>
      <c r="AB10" s="268" t="n"/>
      <c r="AC10" s="268" t="n"/>
    </row>
    <row r="11" ht="30" customHeight="1" s="1411">
      <c r="A11" s="268" t="n"/>
      <c r="Q11" s="268" t="n"/>
      <c r="R11" s="268" t="n"/>
      <c r="S11" s="268" t="n"/>
      <c r="T11" s="268" t="n"/>
      <c r="U11" s="268" t="n"/>
      <c r="V11" s="268" t="n"/>
      <c r="W11" s="268" t="n"/>
      <c r="X11" s="268" t="n"/>
      <c r="Y11" s="268" t="n"/>
      <c r="Z11" s="268" t="n"/>
      <c r="AA11" s="268" t="n"/>
      <c r="AB11" s="268" t="n"/>
      <c r="AC11" s="268" t="n"/>
    </row>
    <row r="12" ht="19.5" customHeight="1" s="1411">
      <c r="A12" s="630" t="inlineStr">
        <is>
          <t>KEY SEASONAL DRIVERS  |  May 2026 – April 2027</t>
        </is>
      </c>
      <c r="B12" s="6" t="n"/>
      <c r="C12" s="6" t="n"/>
      <c r="D12" s="6" t="n"/>
      <c r="Q12" s="268" t="n"/>
      <c r="R12" s="268" t="n"/>
      <c r="S12" s="268" t="n"/>
      <c r="T12" s="268" t="n"/>
      <c r="U12" s="268" t="n"/>
      <c r="V12" s="268" t="n"/>
      <c r="W12" s="268" t="n"/>
      <c r="X12" s="268" t="n"/>
      <c r="Y12" s="268" t="n"/>
      <c r="Z12" s="268" t="n"/>
      <c r="AA12" s="268" t="n"/>
      <c r="AB12" s="268" t="n"/>
      <c r="AC12" s="268" t="n"/>
    </row>
    <row r="13" ht="30" customHeight="1" s="1411">
      <c r="A13" s="592" t="inlineStr">
        <is>
          <t>Month</t>
        </is>
      </c>
      <c r="B13" s="592" t="inlineStr">
        <is>
          <t>2025 Equiv</t>
        </is>
      </c>
      <c r="C13" s="268" t="n"/>
      <c r="D13" s="739" t="inlineStr">
        <is>
          <t>Season Driver &amp; Key Dates</t>
        </is>
      </c>
      <c r="E13" s="730" t="n"/>
      <c r="F13" s="730" t="n"/>
      <c r="G13" s="730" t="n"/>
      <c r="H13" s="730" t="n"/>
      <c r="I13" s="730" t="n"/>
      <c r="J13" s="730" t="n"/>
      <c r="K13" s="730" t="n"/>
      <c r="L13" s="730" t="n"/>
      <c r="M13" s="730" t="n"/>
      <c r="N13" s="730" t="n"/>
      <c r="O13" s="730" t="n"/>
      <c r="P13" s="731" t="n"/>
      <c r="Q13" s="268" t="n"/>
      <c r="R13" s="268" t="n"/>
      <c r="S13" s="268" t="n"/>
      <c r="T13" s="268" t="n"/>
      <c r="U13" s="268" t="n"/>
      <c r="V13" s="268" t="n"/>
      <c r="W13" s="268" t="n"/>
      <c r="X13" s="268" t="n"/>
      <c r="Y13" s="268" t="n"/>
      <c r="Z13" s="268" t="n"/>
      <c r="AA13" s="268" t="n"/>
      <c r="AB13" s="268" t="n"/>
      <c r="AC13" s="268" t="n"/>
    </row>
    <row r="14" ht="30" customHeight="1" s="1411">
      <c r="A14" s="596" t="inlineStr">
        <is>
          <t>May 2026</t>
        </is>
      </c>
      <c r="B14" s="603">
        <f>'Monthly Summary'!C3</f>
        <v/>
      </c>
      <c r="C14" s="268" t="n"/>
      <c r="D14" s="740" t="inlineStr">
        <is>
          <t>Grand reopening  |  Bank hols 4 &amp; 26 May  |  DJ nights launch  |  Garden season opens</t>
        </is>
      </c>
      <c r="E14" s="6" t="n"/>
      <c r="F14" s="6" t="n"/>
      <c r="G14" s="6" t="n"/>
      <c r="H14" s="6" t="n"/>
      <c r="I14" s="6" t="n"/>
      <c r="J14" s="6" t="n"/>
      <c r="K14" s="6" t="n"/>
      <c r="L14" s="6" t="n"/>
      <c r="M14" s="6" t="n"/>
      <c r="N14" s="6" t="n"/>
      <c r="O14" s="6" t="n"/>
      <c r="P14" s="6" t="n"/>
      <c r="Q14" s="268" t="n"/>
      <c r="R14" s="268" t="n"/>
      <c r="S14" s="268" t="n"/>
      <c r="T14" s="268" t="n"/>
      <c r="U14" s="268" t="n"/>
      <c r="V14" s="268" t="n"/>
      <c r="W14" s="268" t="n"/>
      <c r="X14" s="268" t="n"/>
      <c r="Y14" s="268" t="n"/>
      <c r="Z14" s="268" t="n"/>
      <c r="AA14" s="268" t="n"/>
      <c r="AB14" s="268" t="n"/>
      <c r="AC14" s="268" t="n"/>
    </row>
    <row r="15" ht="30" customHeight="1" s="1411">
      <c r="A15" s="734" t="inlineStr">
        <is>
          <t>June 2026</t>
        </is>
      </c>
      <c r="B15" s="601">
        <f>'Monthly Summary'!C3</f>
        <v/>
      </c>
      <c r="C15" s="268" t="n"/>
      <c r="D15" s="741" t="inlineStr">
        <is>
          <t>Corporate Q2 close events  |  University leavers  |  Wimbledon late Jun  |  DJ nights</t>
        </is>
      </c>
      <c r="E15" s="6" t="n"/>
      <c r="F15" s="6" t="n"/>
      <c r="G15" s="6" t="n"/>
      <c r="H15" s="6" t="n"/>
      <c r="I15" s="6" t="n"/>
      <c r="J15" s="6" t="n"/>
      <c r="K15" s="6" t="n"/>
      <c r="L15" s="6" t="n"/>
      <c r="M15" s="6" t="n"/>
      <c r="N15" s="6" t="n"/>
      <c r="O15" s="6" t="n"/>
      <c r="P15" s="6" t="n"/>
      <c r="Q15" s="268" t="n"/>
      <c r="R15" s="268" t="n"/>
      <c r="S15" s="268" t="n"/>
      <c r="T15" s="268" t="n"/>
      <c r="U15" s="268" t="n"/>
      <c r="V15" s="268" t="n"/>
      <c r="W15" s="268" t="n"/>
      <c r="X15" s="268" t="n"/>
      <c r="Y15" s="268" t="n"/>
      <c r="Z15" s="268" t="n"/>
      <c r="AA15" s="268" t="n"/>
      <c r="AB15" s="268" t="n"/>
      <c r="AC15" s="268" t="n"/>
    </row>
    <row r="16" ht="30" customHeight="1" s="1411">
      <c r="A16" s="596" t="inlineStr">
        <is>
          <t>July 2026</t>
        </is>
      </c>
      <c r="B16" s="603">
        <f>'Monthly Summary'!C3</f>
        <v/>
      </c>
      <c r="C16" s="268" t="n"/>
      <c r="D16" s="740" t="inlineStr">
        <is>
          <t>Schools out ~22 Jul  |  Families + student events  |  Weekly DJ nights  |  World Cup if applicable</t>
        </is>
      </c>
      <c r="E16" s="6" t="n"/>
      <c r="F16" s="6" t="n"/>
      <c r="G16" s="6" t="n"/>
      <c r="H16" s="6" t="n"/>
      <c r="I16" s="6" t="n"/>
      <c r="J16" s="6" t="n"/>
      <c r="K16" s="6" t="n"/>
      <c r="L16" s="6" t="n"/>
      <c r="M16" s="6" t="n"/>
      <c r="N16" s="6" t="n"/>
      <c r="O16" s="6" t="n"/>
      <c r="P16" s="6" t="n"/>
      <c r="Q16" s="268" t="n"/>
      <c r="R16" s="268" t="n"/>
      <c r="S16" s="268" t="n"/>
      <c r="T16" s="268" t="n"/>
      <c r="U16" s="268" t="n"/>
      <c r="V16" s="268" t="n"/>
      <c r="W16" s="268" t="n"/>
      <c r="X16" s="268" t="n"/>
      <c r="Y16" s="268" t="n"/>
      <c r="Z16" s="268" t="n"/>
      <c r="AA16" s="268" t="n"/>
      <c r="AB16" s="268" t="n"/>
      <c r="AC16" s="268" t="n"/>
    </row>
    <row r="17" ht="30" customHeight="1" s="1411">
      <c r="A17" s="734" t="inlineStr">
        <is>
          <t>August 2026</t>
        </is>
      </c>
      <c r="B17" s="601">
        <f>'Monthly Summary'!C3</f>
        <v/>
      </c>
      <c r="C17" s="268" t="n"/>
      <c r="D17" s="741" t="inlineStr">
        <is>
          <t>★★★ Peak — school holidays all month  |  Garden bar  |  DJ nights  |  Bank hol 31 Aug</t>
        </is>
      </c>
      <c r="E17" s="6" t="n"/>
      <c r="F17" s="6" t="n"/>
      <c r="G17" s="6" t="n"/>
      <c r="H17" s="6" t="n"/>
      <c r="I17" s="6" t="n"/>
      <c r="J17" s="6" t="n"/>
      <c r="K17" s="6" t="n"/>
      <c r="L17" s="6" t="n"/>
      <c r="M17" s="6" t="n"/>
      <c r="N17" s="6" t="n"/>
      <c r="O17" s="6" t="n"/>
      <c r="P17" s="6" t="n"/>
      <c r="Q17" s="268" t="n"/>
      <c r="R17" s="268" t="n"/>
      <c r="S17" s="268" t="n"/>
      <c r="T17" s="268" t="n"/>
      <c r="U17" s="268" t="n"/>
      <c r="V17" s="268" t="n"/>
      <c r="W17" s="268" t="n"/>
      <c r="X17" s="268" t="n"/>
      <c r="Y17" s="268" t="n"/>
      <c r="Z17" s="268" t="n"/>
      <c r="AA17" s="268" t="n"/>
      <c r="AB17" s="268" t="n"/>
      <c r="AC17" s="268" t="n"/>
    </row>
    <row r="18" ht="30" customHeight="1" s="1411">
      <c r="A18" s="596" t="inlineStr">
        <is>
          <t>September 2026</t>
        </is>
      </c>
      <c r="B18" s="603">
        <f>'Monthly Summary'!C3</f>
        <v/>
      </c>
      <c r="C18" s="268" t="n"/>
      <c r="D18" s="740" t="inlineStr">
        <is>
          <t>★★★ University FRESHERS mid-Sep — biggest new-customer window  |  Leagues restart</t>
        </is>
      </c>
      <c r="E18" s="6" t="n"/>
      <c r="F18" s="6" t="n"/>
      <c r="G18" s="6" t="n"/>
      <c r="H18" s="6" t="n"/>
      <c r="I18" s="6" t="n"/>
      <c r="J18" s="6" t="n"/>
      <c r="K18" s="6" t="n"/>
      <c r="L18" s="6" t="n"/>
      <c r="M18" s="6" t="n"/>
      <c r="N18" s="6" t="n"/>
      <c r="O18" s="6" t="n"/>
      <c r="P18" s="6" t="n"/>
      <c r="Q18" s="268" t="n"/>
      <c r="R18" s="268" t="n"/>
      <c r="S18" s="268" t="n"/>
      <c r="T18" s="268" t="n"/>
      <c r="U18" s="268" t="n"/>
      <c r="V18" s="268" t="n"/>
      <c r="W18" s="268" t="n"/>
      <c r="X18" s="268" t="n"/>
      <c r="Y18" s="268" t="n"/>
      <c r="Z18" s="268" t="n"/>
      <c r="AA18" s="268" t="n"/>
      <c r="AB18" s="268" t="n"/>
      <c r="AC18" s="268" t="n"/>
    </row>
    <row r="19" ht="30" customHeight="1" s="1411">
      <c r="A19" s="734" t="inlineStr">
        <is>
          <t>October 2026</t>
        </is>
      </c>
      <c r="B19" s="601">
        <f>'Monthly Summary'!C3</f>
        <v/>
      </c>
      <c r="C19" s="268" t="n"/>
      <c r="D19" s="741" t="inlineStr">
        <is>
          <t>★★ School half term 26–30 Oct  |  Halloween ticketed events  |  Corporate Q3 close</t>
        </is>
      </c>
      <c r="E19" s="6" t="n"/>
      <c r="F19" s="6" t="n"/>
      <c r="G19" s="6" t="n"/>
      <c r="H19" s="6" t="n"/>
      <c r="I19" s="6" t="n"/>
      <c r="J19" s="6" t="n"/>
      <c r="K19" s="6" t="n"/>
      <c r="L19" s="6" t="n"/>
      <c r="M19" s="6" t="n"/>
      <c r="N19" s="6" t="n"/>
      <c r="O19" s="6" t="n"/>
      <c r="P19" s="6" t="n"/>
      <c r="Q19" s="268" t="n"/>
      <c r="R19" s="268" t="n"/>
      <c r="S19" s="268" t="n"/>
      <c r="T19" s="268" t="n"/>
      <c r="U19" s="268" t="n"/>
      <c r="V19" s="268" t="n"/>
      <c r="W19" s="268" t="n"/>
      <c r="X19" s="268" t="n"/>
      <c r="Y19" s="268" t="n"/>
      <c r="Z19" s="268" t="n"/>
      <c r="AA19" s="268" t="n"/>
      <c r="AB19" s="268" t="n"/>
      <c r="AC19" s="268" t="n"/>
    </row>
    <row r="20" ht="30" customHeight="1" s="1411">
      <c r="A20" s="596" t="inlineStr">
        <is>
          <t>November 2026</t>
        </is>
      </c>
      <c r="B20" s="603">
        <f>'Monthly Summary'!C3</f>
        <v/>
      </c>
      <c r="C20" s="268" t="n"/>
      <c r="D20" s="740" t="inlineStr">
        <is>
          <t>★★★ Christmas corporate season starts  |  Office parties  |  DJ nights  |  Private hires</t>
        </is>
      </c>
      <c r="E20" s="6" t="n"/>
      <c r="F20" s="6" t="n"/>
      <c r="G20" s="6" t="n"/>
      <c r="H20" s="6" t="n"/>
      <c r="I20" s="6" t="n"/>
      <c r="J20" s="6" t="n"/>
      <c r="K20" s="6" t="n"/>
      <c r="L20" s="6" t="n"/>
      <c r="M20" s="6" t="n"/>
      <c r="N20" s="6" t="n"/>
      <c r="O20" s="6" t="n"/>
      <c r="P20" s="6" t="n"/>
      <c r="Q20" s="268" t="n"/>
      <c r="R20" s="268" t="n"/>
      <c r="S20" s="268" t="n"/>
      <c r="T20" s="268" t="n"/>
      <c r="U20" s="268" t="n"/>
      <c r="V20" s="268" t="n"/>
      <c r="W20" s="268" t="n"/>
      <c r="X20" s="268" t="n"/>
      <c r="Y20" s="268" t="n"/>
      <c r="Z20" s="268" t="n"/>
      <c r="AA20" s="268" t="n"/>
      <c r="AB20" s="268" t="n"/>
      <c r="AC20" s="268" t="n"/>
    </row>
    <row r="21" ht="30" customHeight="1" s="1411">
      <c r="A21" s="734" t="inlineStr">
        <is>
          <t>December 2026</t>
        </is>
      </c>
      <c r="B21" s="601">
        <f>'Monthly Summary'!C3</f>
        <v/>
      </c>
      <c r="C21" s="268" t="n"/>
      <c r="D21" s="741" t="inlineStr">
        <is>
          <t>★★★ PEAK — Christmas corporate + NYE  |  Proven £121k base in 2025</t>
        </is>
      </c>
      <c r="E21" s="6" t="n"/>
      <c r="F21" s="6" t="n"/>
      <c r="G21" s="6" t="n"/>
      <c r="H21" s="6" t="n"/>
      <c r="I21" s="6" t="n"/>
      <c r="J21" s="6" t="n"/>
      <c r="K21" s="6" t="n"/>
      <c r="L21" s="6" t="n"/>
      <c r="M21" s="6" t="n"/>
      <c r="N21" s="6" t="n"/>
      <c r="O21" s="6" t="n"/>
      <c r="P21" s="6" t="n"/>
      <c r="Q21" s="268" t="n"/>
      <c r="R21" s="268" t="n"/>
      <c r="S21" s="268" t="n"/>
      <c r="T21" s="268" t="n"/>
      <c r="U21" s="268" t="n"/>
      <c r="V21" s="268" t="n"/>
      <c r="W21" s="268" t="n"/>
      <c r="X21" s="268" t="n"/>
      <c r="Y21" s="268" t="n"/>
      <c r="Z21" s="268" t="n"/>
      <c r="AA21" s="268" t="n"/>
      <c r="AB21" s="268" t="n"/>
      <c r="AC21" s="268" t="n"/>
    </row>
    <row r="22" ht="30" customHeight="1" s="1411">
      <c r="A22" s="596" t="inlineStr">
        <is>
          <t>January 2027</t>
        </is>
      </c>
      <c r="B22" s="603">
        <f>'Monthly Summary'!C15</f>
        <v/>
      </c>
      <c r="C22" s="268" t="n"/>
      <c r="D22" s="740" t="inlineStr">
        <is>
          <t>★ Students return ~12 Jan  |  Post-Xmas quiet  |  DJ nights  |  Community leagues</t>
        </is>
      </c>
      <c r="E22" s="6" t="n"/>
      <c r="F22" s="6" t="n"/>
      <c r="G22" s="6" t="n"/>
      <c r="H22" s="6" t="n"/>
      <c r="I22" s="6" t="n"/>
      <c r="J22" s="6" t="n"/>
      <c r="K22" s="6" t="n"/>
      <c r="L22" s="6" t="n"/>
      <c r="M22" s="6" t="n"/>
      <c r="N22" s="6" t="n"/>
      <c r="O22" s="6" t="n"/>
      <c r="P22" s="6" t="n"/>
      <c r="Q22" s="268" t="n"/>
      <c r="R22" s="268" t="n"/>
      <c r="S22" s="268" t="n"/>
      <c r="T22" s="268" t="n"/>
      <c r="U22" s="268" t="n"/>
      <c r="V22" s="268" t="n"/>
      <c r="W22" s="268" t="n"/>
      <c r="X22" s="268" t="n"/>
      <c r="Y22" s="268" t="n"/>
      <c r="Z22" s="268" t="n"/>
      <c r="AA22" s="268" t="n"/>
      <c r="AB22" s="268" t="n"/>
      <c r="AC22" s="268" t="n"/>
    </row>
    <row r="23" ht="30" customHeight="1" s="1411">
      <c r="A23" s="734" t="inlineStr">
        <is>
          <t>February 2027</t>
        </is>
      </c>
      <c r="B23" s="601">
        <f>'Monthly Summary'!C3</f>
        <v/>
      </c>
      <c r="C23" s="268" t="n"/>
      <c r="D23" s="741" t="inlineStr">
        <is>
          <t>Half term 16–20 Feb  |  Valentine's events  |  Q4 rent payment month</t>
        </is>
      </c>
      <c r="E23" s="6" t="n"/>
      <c r="F23" s="6" t="n"/>
      <c r="G23" s="6" t="n"/>
      <c r="H23" s="6" t="n"/>
      <c r="I23" s="6" t="n"/>
      <c r="J23" s="6" t="n"/>
      <c r="K23" s="6" t="n"/>
      <c r="L23" s="6" t="n"/>
      <c r="M23" s="6" t="n"/>
      <c r="N23" s="6" t="n"/>
      <c r="O23" s="6" t="n"/>
      <c r="P23" s="6" t="n"/>
      <c r="Q23" s="268" t="n"/>
      <c r="R23" s="268" t="n"/>
      <c r="S23" s="268" t="n"/>
      <c r="T23" s="268" t="n"/>
      <c r="U23" s="268" t="n"/>
      <c r="V23" s="268" t="n"/>
      <c r="W23" s="268" t="n"/>
      <c r="X23" s="268" t="n"/>
      <c r="Y23" s="268" t="n"/>
      <c r="Z23" s="268" t="n"/>
      <c r="AA23" s="268" t="n"/>
      <c r="AB23" s="268" t="n"/>
      <c r="AC23" s="268" t="n"/>
    </row>
    <row r="24" ht="30" customHeight="1" s="1411">
      <c r="A24" s="596" t="inlineStr">
        <is>
          <t>March 2027</t>
        </is>
      </c>
      <c r="B24" s="603">
        <f>'Monthly Summary'!C3</f>
        <v/>
      </c>
      <c r="C24" s="268" t="n"/>
      <c r="D24" s="740" t="inlineStr">
        <is>
          <t>Corporate Q1 close events  |  Spring build  |  University term</t>
        </is>
      </c>
      <c r="E24" s="6" t="n"/>
      <c r="F24" s="6" t="n"/>
      <c r="G24" s="6" t="n"/>
      <c r="H24" s="6" t="n"/>
      <c r="I24" s="6" t="n"/>
      <c r="J24" s="6" t="n"/>
      <c r="K24" s="6" t="n"/>
      <c r="L24" s="6" t="n"/>
      <c r="M24" s="6" t="n"/>
      <c r="N24" s="6" t="n"/>
      <c r="O24" s="6" t="n"/>
      <c r="P24" s="6" t="n"/>
      <c r="Q24" s="268" t="n"/>
      <c r="R24" s="268" t="n"/>
      <c r="S24" s="268" t="n"/>
      <c r="T24" s="268" t="n"/>
      <c r="U24" s="268" t="n"/>
      <c r="V24" s="268" t="n"/>
      <c r="W24" s="268" t="n"/>
      <c r="X24" s="268" t="n"/>
      <c r="Y24" s="268" t="n"/>
      <c r="Z24" s="268" t="n"/>
      <c r="AA24" s="268" t="n"/>
      <c r="AB24" s="268" t="n"/>
      <c r="AC24" s="268" t="n"/>
    </row>
    <row r="25" ht="19.5" customHeight="1" s="1411">
      <c r="A25" s="734" t="inlineStr">
        <is>
          <t>April 2027</t>
        </is>
      </c>
      <c r="B25" s="601">
        <f>'Monthly Summary'!C3</f>
        <v/>
      </c>
      <c r="C25" s="268" t="n"/>
      <c r="D25" s="741" t="inlineStr">
        <is>
          <t>★ Easter 2–6 Apr  |  School half term  |  Last month of trading period</t>
        </is>
      </c>
      <c r="E25" s="6" t="n"/>
      <c r="F25" s="6" t="n"/>
      <c r="G25" s="6" t="n"/>
      <c r="H25" s="6" t="n"/>
      <c r="I25" s="6" t="n"/>
      <c r="J25" s="6" t="n"/>
      <c r="K25" s="6" t="n"/>
      <c r="L25" s="6" t="n"/>
      <c r="M25" s="6" t="n"/>
      <c r="N25" s="6" t="n"/>
      <c r="O25" s="6" t="n"/>
      <c r="P25" s="6" t="n"/>
      <c r="Q25" s="268" t="n"/>
      <c r="R25" s="268" t="n"/>
      <c r="S25" s="268" t="n"/>
      <c r="T25" s="268" t="n"/>
      <c r="U25" s="268" t="n"/>
      <c r="V25" s="268" t="n"/>
      <c r="W25" s="268" t="n"/>
      <c r="X25" s="268" t="n"/>
      <c r="Y25" s="268" t="n"/>
      <c r="Z25" s="268" t="n"/>
      <c r="AA25" s="268" t="n"/>
      <c r="AB25" s="268" t="n"/>
      <c r="AC25" s="268" t="n"/>
    </row>
    <row r="26" ht="30" customHeight="1" s="1411">
      <c r="A26" s="268" t="n"/>
      <c r="B26" s="268" t="n"/>
      <c r="C26" s="268" t="n"/>
      <c r="D26" s="268" t="n"/>
      <c r="E26" s="268" t="n"/>
      <c r="F26" s="268" t="n"/>
      <c r="G26" s="268" t="n"/>
      <c r="H26" s="268" t="n"/>
      <c r="I26" s="268" t="n"/>
      <c r="J26" s="268" t="n"/>
      <c r="K26" s="268" t="n"/>
      <c r="L26" s="268" t="n"/>
      <c r="M26" s="268" t="n"/>
      <c r="N26" s="268" t="n"/>
      <c r="O26" s="268" t="n"/>
      <c r="P26" s="268" t="n"/>
      <c r="Q26" s="268" t="n"/>
      <c r="R26" s="268" t="n"/>
      <c r="S26" s="268" t="n"/>
      <c r="T26" s="268" t="n"/>
      <c r="U26" s="268" t="n"/>
      <c r="V26" s="268" t="n"/>
      <c r="W26" s="268" t="n"/>
      <c r="X26" s="268" t="n"/>
      <c r="Y26" s="268" t="n"/>
      <c r="Z26" s="268" t="n"/>
      <c r="AA26" s="268" t="n"/>
      <c r="AB26" s="268" t="n"/>
      <c r="AC26" s="268" t="n"/>
    </row>
    <row r="27" ht="30" customHeight="1" s="1411">
      <c r="A27" s="742" t="inlineStr">
        <is>
          <t>⚠  CONSERVATIVE  —  +10%  |  Target: £815,809  |  Profit: £196,417  |  Margin: 24.1%</t>
        </is>
      </c>
      <c r="B27" s="6" t="n"/>
      <c r="C27" s="6" t="n"/>
      <c r="D27" s="6" t="n"/>
      <c r="E27" s="6" t="n"/>
      <c r="F27" s="6" t="n"/>
      <c r="G27" s="6" t="n"/>
      <c r="H27" s="6" t="n"/>
      <c r="I27" s="6" t="n"/>
      <c r="J27" s="6" t="n"/>
      <c r="K27" s="6" t="n"/>
      <c r="L27" s="6" t="n"/>
      <c r="M27" s="6" t="n"/>
      <c r="N27" s="6" t="n"/>
      <c r="O27" s="6" t="n"/>
      <c r="P27" s="6" t="n"/>
      <c r="Q27" s="268" t="n"/>
      <c r="R27" s="268" t="n"/>
      <c r="S27" s="268" t="n"/>
      <c r="T27" s="268" t="n"/>
      <c r="U27" s="268" t="n"/>
      <c r="V27" s="268" t="n"/>
      <c r="W27" s="268" t="n"/>
      <c r="X27" s="268" t="n"/>
      <c r="Y27" s="268" t="n"/>
      <c r="Z27" s="268" t="n"/>
      <c r="AA27" s="268" t="n"/>
      <c r="AB27" s="268" t="n"/>
      <c r="AC27" s="268" t="n"/>
    </row>
    <row r="28" ht="25.5" customHeight="1" s="1411">
      <c r="A28" s="743" t="inlineStr">
        <is>
          <t>Lower relaunch. DJ programme building. Corporate season partially secured.</t>
        </is>
      </c>
      <c r="B28" s="6" t="n"/>
      <c r="C28" s="6" t="n"/>
      <c r="D28" s="6" t="n"/>
      <c r="E28" s="6" t="n"/>
      <c r="F28" s="6" t="n"/>
      <c r="G28" s="6" t="n"/>
      <c r="H28" s="6" t="n"/>
      <c r="I28" s="6" t="n"/>
      <c r="J28" s="6" t="n"/>
      <c r="K28" s="6" t="n"/>
      <c r="L28" s="6" t="n"/>
      <c r="M28" s="6" t="n"/>
      <c r="N28" s="6" t="n"/>
      <c r="O28" s="6" t="n"/>
      <c r="P28" s="6" t="n"/>
      <c r="Q28" s="268" t="n"/>
      <c r="R28" s="268" t="n"/>
      <c r="S28" s="268" t="n"/>
      <c r="T28" s="268" t="n"/>
      <c r="U28" s="268" t="n"/>
      <c r="V28" s="268" t="n"/>
      <c r="W28" s="268" t="n"/>
      <c r="X28" s="268" t="n"/>
      <c r="Y28" s="268" t="n"/>
      <c r="Z28" s="268" t="n"/>
      <c r="AA28" s="268" t="n"/>
      <c r="AB28" s="268" t="n"/>
      <c r="AC28" s="268" t="n"/>
    </row>
    <row r="29" ht="19.5" customHeight="1" s="1411">
      <c r="A29" s="744">
        <f>" Revenue Target: "&amp;TEXT(P32,"£#,##0")</f>
        <v/>
      </c>
      <c r="B29" s="6" t="n"/>
      <c r="C29" s="6" t="n"/>
      <c r="D29" s="745">
        <f>IF(P32&gt;0,"Conservative Revenue: £"&amp;TEXT(P32,"#,##0")&amp;" | Uplift vs 2025: £"&amp;TEXT(P32-'Monthly Summary'!C15,"#,##0"),"")</f>
        <v/>
      </c>
      <c r="E29" s="6" t="n"/>
      <c r="F29" s="6" t="n"/>
      <c r="G29" s="745" t="inlineStr">
        <is>
          <t>Operating Costs: £532,309</t>
        </is>
      </c>
      <c r="H29" s="6" t="n"/>
      <c r="I29" s="6" t="n"/>
      <c r="J29" s="745" t="inlineStr">
        <is>
          <t>Profit after dir. salary: £166,417</t>
        </is>
      </c>
      <c r="K29" s="6" t="n"/>
      <c r="L29" s="6" t="n"/>
      <c r="M29" s="745" t="inlineStr">
        <is>
          <t>Rent Paid in Period: £95,162</t>
        </is>
      </c>
      <c r="N29" s="6" t="n"/>
      <c r="O29" s="6" t="n"/>
      <c r="P29" s="268" t="n"/>
      <c r="Q29" s="268" t="n"/>
      <c r="R29" s="268" t="n"/>
      <c r="S29" s="268" t="n"/>
      <c r="T29" s="268" t="n"/>
      <c r="U29" s="268" t="n"/>
      <c r="V29" s="268" t="n"/>
      <c r="W29" s="268" t="n"/>
      <c r="X29" s="268" t="n"/>
      <c r="Y29" s="268" t="n"/>
      <c r="Z29" s="268" t="n"/>
      <c r="AA29" s="268" t="n"/>
      <c r="AB29" s="268" t="n"/>
      <c r="AC29" s="268" t="n"/>
    </row>
    <row r="30" ht="27.75" customHeight="1" s="1411">
      <c r="A30" s="268" t="n"/>
      <c r="B30" s="268" t="n"/>
      <c r="C30" s="268" t="n"/>
      <c r="D30" s="268" t="n"/>
      <c r="E30" s="268" t="n"/>
      <c r="F30" s="268" t="n"/>
      <c r="G30" s="268" t="n"/>
      <c r="H30" s="268" t="n"/>
      <c r="I30" s="268" t="n"/>
      <c r="J30" s="268" t="n"/>
      <c r="K30" s="268" t="n"/>
      <c r="L30" s="268" t="n"/>
      <c r="M30" s="268" t="n"/>
      <c r="N30" s="268" t="n"/>
      <c r="O30" s="268" t="n"/>
      <c r="P30" s="268" t="n"/>
      <c r="Q30" s="268" t="n"/>
      <c r="R30" s="268" t="n"/>
      <c r="S30" s="268" t="n"/>
      <c r="T30" s="268" t="n"/>
      <c r="U30" s="268" t="n"/>
      <c r="V30" s="268" t="n"/>
      <c r="W30" s="268" t="n"/>
      <c r="X30" s="268" t="n"/>
      <c r="Y30" s="268" t="n"/>
      <c r="Z30" s="268" t="n"/>
      <c r="AA30" s="268" t="n"/>
      <c r="AB30" s="268" t="n"/>
      <c r="AC30" s="268" t="n"/>
    </row>
    <row r="31" ht="19.5" customHeight="1" s="1411">
      <c r="A31" s="746" t="inlineStr">
        <is>
          <t>Metric</t>
        </is>
      </c>
      <c r="B31" s="746" t="inlineStr">
        <is>
          <t>May 2026</t>
        </is>
      </c>
      <c r="C31" s="746" t="inlineStr">
        <is>
          <t>Jun 2026</t>
        </is>
      </c>
      <c r="D31" s="746" t="inlineStr">
        <is>
          <t>Jul 2026</t>
        </is>
      </c>
      <c r="E31" s="746" t="inlineStr">
        <is>
          <t>Aug 2026</t>
        </is>
      </c>
      <c r="F31" s="746" t="inlineStr">
        <is>
          <t>Sep 2026</t>
        </is>
      </c>
      <c r="G31" s="746" t="inlineStr">
        <is>
          <t>Oct 2026</t>
        </is>
      </c>
      <c r="H31" s="746" t="inlineStr">
        <is>
          <t>Nov 2026</t>
        </is>
      </c>
      <c r="I31" s="746" t="inlineStr">
        <is>
          <t>Dec 2026</t>
        </is>
      </c>
      <c r="J31" s="746" t="inlineStr">
        <is>
          <t>Jan 2027</t>
        </is>
      </c>
      <c r="K31" s="746" t="inlineStr">
        <is>
          <t>Feb 2027</t>
        </is>
      </c>
      <c r="L31" s="746" t="inlineStr">
        <is>
          <t>Mar 2027</t>
        </is>
      </c>
      <c r="M31" s="746" t="inlineStr">
        <is>
          <t>Apr 2027</t>
        </is>
      </c>
      <c r="N31" s="268" t="n"/>
      <c r="O31" s="268" t="n"/>
      <c r="P31" s="746" t="inlineStr">
        <is>
          <t>TOTAL</t>
        </is>
      </c>
      <c r="Q31" s="268" t="n"/>
      <c r="R31" s="268" t="n"/>
      <c r="S31" s="268" t="n"/>
      <c r="T31" s="268" t="n"/>
      <c r="U31" s="268" t="n"/>
      <c r="V31" s="268" t="n"/>
      <c r="W31" s="268" t="n"/>
      <c r="X31" s="268" t="n"/>
      <c r="Y31" s="268" t="n"/>
      <c r="Z31" s="268" t="n"/>
      <c r="AA31" s="268" t="n"/>
      <c r="AB31" s="268" t="n"/>
      <c r="AC31" s="268" t="n"/>
    </row>
    <row r="32" ht="19.5" customHeight="1" s="1411">
      <c r="A32" s="734" t="inlineStr">
        <is>
          <t>2025 Equiv Revenue</t>
        </is>
      </c>
      <c r="B32" s="601">
        <f>'Monthly Summary'!C7*(1+$B$93)</f>
        <v/>
      </c>
      <c r="C32" s="601">
        <f>'Monthly Summary'!C8*(1+$B$93)</f>
        <v/>
      </c>
      <c r="D32" s="601">
        <f>'Monthly Summary'!C9*(1+$B$93)</f>
        <v/>
      </c>
      <c r="E32" s="601">
        <f>'Monthly Summary'!C10*(1+$B$93)</f>
        <v/>
      </c>
      <c r="F32" s="601">
        <f>'Monthly Summary'!C11*(1+$B$93)</f>
        <v/>
      </c>
      <c r="G32" s="601">
        <f>'Monthly Summary'!C12*(1+$B$93)</f>
        <v/>
      </c>
      <c r="H32" s="601">
        <f>'Monthly Summary'!C13*(1+$B$93)</f>
        <v/>
      </c>
      <c r="I32" s="601">
        <f>'Monthly Summary'!C14*(1+$B$93)</f>
        <v/>
      </c>
      <c r="J32" s="601">
        <f>'Monthly Summary'!C3*(1+$B$93)</f>
        <v/>
      </c>
      <c r="K32" s="601">
        <f>'Monthly Summary'!C4*(1+$B$93)</f>
        <v/>
      </c>
      <c r="L32" s="601">
        <f>'Monthly Summary'!C5*(1+$B$93)</f>
        <v/>
      </c>
      <c r="M32" s="601">
        <f>'Monthly Summary'!C6*(1+$B$93)</f>
        <v/>
      </c>
      <c r="N32" s="268" t="n"/>
      <c r="O32" s="268" t="n"/>
      <c r="P32" s="601">
        <f>'Monthly Summary'!C15</f>
        <v/>
      </c>
      <c r="Q32" s="268" t="n"/>
      <c r="R32" s="268" t="n"/>
      <c r="S32" s="268" t="n"/>
      <c r="T32" s="268" t="n"/>
      <c r="U32" s="268" t="n"/>
      <c r="V32" s="268" t="n"/>
      <c r="W32" s="268" t="n"/>
      <c r="X32" s="268" t="n"/>
      <c r="Y32" s="268" t="n"/>
      <c r="Z32" s="268" t="n"/>
      <c r="AA32" s="268" t="n"/>
      <c r="AB32" s="268" t="n"/>
      <c r="AC32" s="268" t="n"/>
    </row>
    <row r="33" ht="19.5" customHeight="1" s="1411">
      <c r="A33" s="747" t="inlineStr">
        <is>
          <t>+10% Target</t>
        </is>
      </c>
      <c r="B33" s="748">
        <f>B32</f>
        <v/>
      </c>
      <c r="C33" s="748">
        <f>C32</f>
        <v/>
      </c>
      <c r="D33" s="748">
        <f>D32</f>
        <v/>
      </c>
      <c r="E33" s="748">
        <f>E32</f>
        <v/>
      </c>
      <c r="F33" s="748">
        <f>F32</f>
        <v/>
      </c>
      <c r="G33" s="748">
        <f>G32</f>
        <v/>
      </c>
      <c r="H33" s="748">
        <f>H32</f>
        <v/>
      </c>
      <c r="I33" s="748">
        <f>I32</f>
        <v/>
      </c>
      <c r="J33" s="748">
        <f>J32</f>
        <v/>
      </c>
      <c r="K33" s="748">
        <f>K32</f>
        <v/>
      </c>
      <c r="L33" s="748">
        <f>L32</f>
        <v/>
      </c>
      <c r="M33" s="748">
        <f>M32</f>
        <v/>
      </c>
      <c r="N33" s="268" t="n"/>
      <c r="O33" s="268" t="n"/>
      <c r="P33" s="748">
        <f>SUM(B32:M32)</f>
        <v/>
      </c>
      <c r="Q33" s="268" t="n"/>
      <c r="R33" s="268" t="n"/>
      <c r="S33" s="268" t="n"/>
      <c r="T33" s="268" t="n"/>
      <c r="U33" s="268" t="n"/>
      <c r="V33" s="268" t="n"/>
      <c r="W33" s="268" t="n"/>
      <c r="X33" s="268" t="n"/>
      <c r="Y33" s="268" t="n"/>
      <c r="Z33" s="268" t="n"/>
      <c r="AA33" s="268" t="n"/>
      <c r="AB33" s="268" t="n"/>
      <c r="AC33" s="268" t="n"/>
    </row>
    <row r="34" ht="19.5" customHeight="1" s="1411">
      <c r="A34" s="596" t="inlineStr">
        <is>
          <t>Revenue Uplift</t>
        </is>
      </c>
      <c r="B34" s="603">
        <f>B32-B31</f>
        <v/>
      </c>
      <c r="C34" s="603">
        <f>C32-C31</f>
        <v/>
      </c>
      <c r="D34" s="603">
        <f>D32-D31</f>
        <v/>
      </c>
      <c r="E34" s="603">
        <f>E32-E31</f>
        <v/>
      </c>
      <c r="F34" s="603">
        <f>F32-F31</f>
        <v/>
      </c>
      <c r="G34" s="603">
        <f>G32-G31</f>
        <v/>
      </c>
      <c r="H34" s="603">
        <f>H32-H31</f>
        <v/>
      </c>
      <c r="I34" s="603">
        <f>I32-I31</f>
        <v/>
      </c>
      <c r="J34" s="603">
        <f>J32-J31</f>
        <v/>
      </c>
      <c r="K34" s="603">
        <f>K32-K31</f>
        <v/>
      </c>
      <c r="L34" s="603">
        <f>L32-L31</f>
        <v/>
      </c>
      <c r="M34" s="603">
        <f>M32-M31</f>
        <v/>
      </c>
      <c r="N34" s="268" t="n"/>
      <c r="O34" s="268" t="n"/>
      <c r="P34" s="603">
        <f>SUM(B33:M33)</f>
        <v/>
      </c>
      <c r="Q34" s="268" t="n"/>
      <c r="R34" s="268" t="n"/>
      <c r="S34" s="268" t="n"/>
      <c r="T34" s="268" t="n"/>
      <c r="U34" s="268" t="n"/>
      <c r="V34" s="268" t="n"/>
      <c r="W34" s="268" t="n"/>
      <c r="X34" s="268" t="n"/>
      <c r="Y34" s="268" t="n"/>
      <c r="Z34" s="268" t="n"/>
      <c r="AA34" s="268" t="n"/>
      <c r="AB34" s="268" t="n"/>
      <c r="AC34" s="268" t="n"/>
    </row>
    <row r="35" ht="25.5" customHeight="1" s="1411">
      <c r="A35" s="734" t="inlineStr">
        <is>
          <t>Operating Costs</t>
        </is>
      </c>
      <c r="B35" s="601">
        <f>ROUND('Monthly Summary'!G7+'Monthly Summary'!E7*(1+$B$96)+MIN('Monthly Summary'!F7*(B32/'Monthly Summary'!C7),$B$97*B32),2)</f>
        <v/>
      </c>
      <c r="C35" s="601">
        <f>ROUND('Monthly Summary'!G8+'Monthly Summary'!E8*(1+$B$96)+MIN('Monthly Summary'!F8*(C32/'Monthly Summary'!C8),$B$97*C32),2)</f>
        <v/>
      </c>
      <c r="D35" s="601">
        <f>ROUND('Monthly Summary'!G9+'Monthly Summary'!E9*(1+$B$96)+MIN('Monthly Summary'!F9*(D32/'Monthly Summary'!C9),$B$97*D32),2)</f>
        <v/>
      </c>
      <c r="E35" s="601">
        <f>ROUND('Monthly Summary'!G10+'Monthly Summary'!E10*(1+$B$96)+MIN('Monthly Summary'!F10*(E32/'Monthly Summary'!C10),$B$97*E32),2)</f>
        <v/>
      </c>
      <c r="F35" s="601">
        <f>ROUND('Monthly Summary'!G11+'Monthly Summary'!E11*(1+$B$96)+MIN('Monthly Summary'!F11*(F32/'Monthly Summary'!C11),$B$97*F32),2)</f>
        <v/>
      </c>
      <c r="G35" s="601">
        <f>ROUND('Monthly Summary'!G12+'Monthly Summary'!E12*(1+$B$96)+MIN('Monthly Summary'!F12*(G32/'Monthly Summary'!C12),$B$97*G32),2)</f>
        <v/>
      </c>
      <c r="H35" s="601">
        <f>ROUND('Monthly Summary'!G13+'Monthly Summary'!E13*(1+$B$96)+MIN('Monthly Summary'!F13*(H32/'Monthly Summary'!C13),$B$97*H32),2)</f>
        <v/>
      </c>
      <c r="I35" s="601">
        <f>ROUND('Monthly Summary'!G14+'Monthly Summary'!E14*(1+$B$96)+MIN('Monthly Summary'!F14*(I32/'Monthly Summary'!C14),$B$97*I32),2)</f>
        <v/>
      </c>
      <c r="J35" s="601">
        <f>ROUND('Monthly Summary'!G3+'Monthly Summary'!E3*(1+$B$96)+MIN('Monthly Summary'!F3*(J32/'Monthly Summary'!C3),$B$97*J32),2)</f>
        <v/>
      </c>
      <c r="K35" s="601">
        <f>ROUND('Monthly Summary'!G4+'Monthly Summary'!E4*(1+$B$96)+MIN('Monthly Summary'!F4*(K32/'Monthly Summary'!C4),$B$97*K32),2)</f>
        <v/>
      </c>
      <c r="L35" s="601">
        <f>ROUND('Monthly Summary'!G5+'Monthly Summary'!E5*(1+$B$96)+MIN('Monthly Summary'!F5*(L32/'Monthly Summary'!C5),$B$97*L32),2)</f>
        <v/>
      </c>
      <c r="M35" s="601">
        <f>ROUND('Monthly Summary'!G6+'Monthly Summary'!E6*(1+$B$96)+MIN('Monthly Summary'!F6*(M32/'Monthly Summary'!C6),$B$97*M32),2)</f>
        <v/>
      </c>
      <c r="N35" s="268" t="n"/>
      <c r="O35" s="268" t="n"/>
      <c r="P35" s="601">
        <f>SUM(B34:M34)</f>
        <v/>
      </c>
      <c r="Q35" s="268" t="n"/>
      <c r="R35" s="268" t="n"/>
      <c r="S35" s="268" t="n"/>
      <c r="T35" s="268" t="n"/>
      <c r="U35" s="268" t="n"/>
      <c r="V35" s="268" t="n"/>
      <c r="W35" s="268" t="n"/>
      <c r="X35" s="268" t="n"/>
      <c r="Y35" s="268" t="n"/>
      <c r="Z35" s="268" t="n"/>
      <c r="AA35" s="268" t="n"/>
      <c r="AB35" s="268" t="n"/>
      <c r="AC35" s="268" t="n"/>
    </row>
    <row r="36" ht="19.5" customHeight="1" s="1411">
      <c r="A36" s="615" t="inlineStr">
        <is>
          <t>Director Salary (£30,000 pa  /  £2,500/month)</t>
        </is>
      </c>
      <c r="B36" s="616">
        <f>$B$98/12</f>
        <v/>
      </c>
      <c r="C36" s="616">
        <f>$B$98/12</f>
        <v/>
      </c>
      <c r="D36" s="616">
        <f>$B$98/12</f>
        <v/>
      </c>
      <c r="E36" s="616">
        <f>$B$98/12</f>
        <v/>
      </c>
      <c r="F36" s="616">
        <f>$B$98/12</f>
        <v/>
      </c>
      <c r="G36" s="616">
        <f>$B$98/12</f>
        <v/>
      </c>
      <c r="H36" s="616">
        <f>$B$98/12</f>
        <v/>
      </c>
      <c r="I36" s="616">
        <f>$B$98/12</f>
        <v/>
      </c>
      <c r="J36" s="616">
        <f>$B$98/12</f>
        <v/>
      </c>
      <c r="K36" s="616">
        <f>$B$98/12</f>
        <v/>
      </c>
      <c r="L36" s="616">
        <f>$B$98/12</f>
        <v/>
      </c>
      <c r="M36" s="616">
        <f>$B$98/12</f>
        <v/>
      </c>
      <c r="N36" s="6" t="n"/>
      <c r="O36" s="6" t="n"/>
      <c r="P36" s="616">
        <f>$B$98</f>
        <v/>
      </c>
      <c r="Q36" s="6" t="n"/>
      <c r="R36" s="6" t="n"/>
      <c r="S36" s="6" t="n"/>
      <c r="T36" s="6" t="n"/>
      <c r="U36" s="6" t="n"/>
      <c r="V36" s="6" t="n"/>
      <c r="W36" s="6" t="n"/>
      <c r="X36" s="6" t="n"/>
      <c r="Y36" s="6" t="n"/>
      <c r="Z36" s="6" t="n"/>
      <c r="AA36" s="6" t="n"/>
      <c r="AB36" s="6" t="n"/>
      <c r="AC36" s="6" t="n"/>
    </row>
    <row r="37" ht="19.5" customHeight="1" s="1411">
      <c r="A37" s="747" t="inlineStr">
        <is>
          <t>Rent (quarterly)</t>
        </is>
      </c>
      <c r="B37" s="749" t="n"/>
      <c r="C37" s="749" t="n"/>
      <c r="D37" s="749" t="n"/>
      <c r="E37" s="748">
        <f>ROUND($B$97*(B32+C32+D32),2)</f>
        <v/>
      </c>
      <c r="F37" s="749" t="n"/>
      <c r="G37" s="749" t="n"/>
      <c r="H37" s="748">
        <f>ROUND($B$97*(E32+F32+G32),2)</f>
        <v/>
      </c>
      <c r="I37" s="749" t="n"/>
      <c r="J37" s="749" t="n"/>
      <c r="K37" s="748">
        <f>ROUND($B$97*(H32+I32+J32),2)</f>
        <v/>
      </c>
      <c r="L37" s="749" t="n"/>
      <c r="M37" s="749" t="n"/>
      <c r="N37" s="268" t="n"/>
      <c r="O37" s="268" t="n"/>
      <c r="P37" s="748">
        <f>E36+H36+K36</f>
        <v/>
      </c>
      <c r="Q37" s="268" t="n"/>
      <c r="R37" s="268" t="n"/>
      <c r="S37" s="268" t="n"/>
      <c r="T37" s="268" t="n"/>
      <c r="U37" s="268" t="n"/>
      <c r="V37" s="268" t="n"/>
      <c r="W37" s="268" t="n"/>
      <c r="X37" s="268" t="n"/>
      <c r="Y37" s="268" t="n"/>
      <c r="Z37" s="268" t="n"/>
      <c r="AA37" s="268" t="n"/>
      <c r="AB37" s="268" t="n"/>
      <c r="AC37" s="268" t="n"/>
    </row>
    <row r="38" ht="25.5" customHeight="1" s="1411">
      <c r="A38" s="734" t="inlineStr">
        <is>
          <t>VAT Difference</t>
        </is>
      </c>
      <c r="B38" s="601">
        <f>ROUND('Monthly Summary'!H7*(B32/'Monthly Summary'!C7),2)</f>
        <v/>
      </c>
      <c r="C38" s="601">
        <f>ROUND('Monthly Summary'!H8*(C32/'Monthly Summary'!C8),2)</f>
        <v/>
      </c>
      <c r="D38" s="601">
        <f>ROUND('Monthly Summary'!H9*(D32/'Monthly Summary'!C9),2)</f>
        <v/>
      </c>
      <c r="E38" s="601">
        <f>ROUND('Monthly Summary'!H10*(E32/'Monthly Summary'!C10),2)</f>
        <v/>
      </c>
      <c r="F38" s="601">
        <f>ROUND('Monthly Summary'!H11*(F32/'Monthly Summary'!C11),2)</f>
        <v/>
      </c>
      <c r="G38" s="601">
        <f>ROUND('Monthly Summary'!H12*(G32/'Monthly Summary'!C12),2)</f>
        <v/>
      </c>
      <c r="H38" s="601">
        <f>ROUND('Monthly Summary'!H13*(H32/'Monthly Summary'!C13),2)</f>
        <v/>
      </c>
      <c r="I38" s="601">
        <f>ROUND('Monthly Summary'!H14*(I32/'Monthly Summary'!C14),2)</f>
        <v/>
      </c>
      <c r="J38" s="601">
        <f>ROUND('Monthly Summary'!H3*(J32/'Monthly Summary'!C3),2)</f>
        <v/>
      </c>
      <c r="K38" s="601">
        <f>ROUND('Monthly Summary'!H4*(K32/'Monthly Summary'!C4),2)</f>
        <v/>
      </c>
      <c r="L38" s="601">
        <f>ROUND('Monthly Summary'!H5*(L32/'Monthly Summary'!C5),2)</f>
        <v/>
      </c>
      <c r="M38" s="601">
        <f>ROUND('Monthly Summary'!H6*(M32/'Monthly Summary'!C6),2)</f>
        <v/>
      </c>
      <c r="N38" s="268" t="n"/>
      <c r="O38" s="268" t="n"/>
      <c r="P38" s="601">
        <f>SUM(B37:M37)</f>
        <v/>
      </c>
      <c r="Q38" s="268" t="n"/>
      <c r="R38" s="268" t="n"/>
      <c r="S38" s="268" t="n"/>
      <c r="T38" s="268" t="n"/>
      <c r="U38" s="268" t="n"/>
      <c r="V38" s="268" t="n"/>
      <c r="W38" s="268" t="n"/>
      <c r="X38" s="268" t="n"/>
      <c r="Y38" s="268" t="n"/>
      <c r="Z38" s="268" t="n"/>
      <c r="AA38" s="268" t="n"/>
      <c r="AB38" s="268" t="n"/>
      <c r="AC38" s="268" t="n"/>
    </row>
    <row r="39" ht="21.75" customHeight="1" s="1411">
      <c r="A39" s="750" t="inlineStr">
        <is>
          <t>Forecast Profit (after director salary)</t>
        </is>
      </c>
      <c r="B39" s="748">
        <f>B32-B34-B35-B37</f>
        <v/>
      </c>
      <c r="C39" s="748">
        <f>C32-C34-C35-C37</f>
        <v/>
      </c>
      <c r="D39" s="748">
        <f>D32-D34-D35-D37</f>
        <v/>
      </c>
      <c r="E39" s="748">
        <f>E32-E34-E35-E37</f>
        <v/>
      </c>
      <c r="F39" s="748">
        <f>F32-F34-F35-F37</f>
        <v/>
      </c>
      <c r="G39" s="748">
        <f>G32-G34-G35-G37</f>
        <v/>
      </c>
      <c r="H39" s="748">
        <f>H32-H34-H35-H37</f>
        <v/>
      </c>
      <c r="I39" s="748">
        <f>I32-I34-I35-I37</f>
        <v/>
      </c>
      <c r="J39" s="748">
        <f>J32-J34-J35-J37</f>
        <v/>
      </c>
      <c r="K39" s="748">
        <f>K32-K34-K35-K37</f>
        <v/>
      </c>
      <c r="L39" s="748">
        <f>L32-L34-L35-L37</f>
        <v/>
      </c>
      <c r="M39" s="748">
        <f>M32-M34-M35-M37</f>
        <v/>
      </c>
      <c r="N39" s="268" t="n"/>
      <c r="O39" s="268" t="n"/>
      <c r="P39" s="748">
        <f>SUM(B38:M38)</f>
        <v/>
      </c>
      <c r="Q39" s="268" t="n"/>
      <c r="R39" s="268" t="n"/>
      <c r="S39" s="268" t="n"/>
      <c r="T39" s="268" t="n"/>
      <c r="U39" s="268" t="n"/>
      <c r="V39" s="268" t="n"/>
      <c r="W39" s="268" t="n"/>
      <c r="X39" s="268" t="n"/>
      <c r="Y39" s="268" t="n"/>
      <c r="Z39" s="268" t="n"/>
      <c r="AA39" s="268" t="n"/>
      <c r="AB39" s="268" t="n"/>
      <c r="AC39" s="268" t="n"/>
    </row>
    <row r="40" ht="30" customHeight="1" s="1411">
      <c r="A40" s="596" t="inlineStr">
        <is>
          <t>Profit Margin %</t>
        </is>
      </c>
      <c r="B40" s="751">
        <f>IF(B32&lt;&gt;0,B38/B32,0)</f>
        <v/>
      </c>
      <c r="C40" s="751">
        <f>IF(C32&lt;&gt;0,C38/C32,0)</f>
        <v/>
      </c>
      <c r="D40" s="751">
        <f>IF(D32&lt;&gt;0,D38/D32,0)</f>
        <v/>
      </c>
      <c r="E40" s="751">
        <f>IF(E32&lt;&gt;0,E38/E32,0)</f>
        <v/>
      </c>
      <c r="F40" s="751">
        <f>IF(F32&lt;&gt;0,F38/F32,0)</f>
        <v/>
      </c>
      <c r="G40" s="751">
        <f>IF(G32&lt;&gt;0,G38/G32,0)</f>
        <v/>
      </c>
      <c r="H40" s="751">
        <f>IF(H32&lt;&gt;0,H38/H32,0)</f>
        <v/>
      </c>
      <c r="I40" s="751">
        <f>IF(I32&lt;&gt;0,I38/I32,0)</f>
        <v/>
      </c>
      <c r="J40" s="751">
        <f>IF(J32&lt;&gt;0,J38/J32,0)</f>
        <v/>
      </c>
      <c r="K40" s="751">
        <f>IF(K32&lt;&gt;0,K38/K32,0)</f>
        <v/>
      </c>
      <c r="L40" s="751">
        <f>IF(L32&lt;&gt;0,L38/L32,0)</f>
        <v/>
      </c>
      <c r="M40" s="751">
        <f>IF(M32&lt;&gt;0,M38/M32,0)</f>
        <v/>
      </c>
      <c r="N40" s="6" t="n"/>
      <c r="O40" s="6" t="n"/>
      <c r="P40" s="751">
        <f>IF(P32&lt;&gt;0,P38/P32,0)</f>
        <v/>
      </c>
      <c r="Q40" s="268" t="n"/>
      <c r="R40" s="268" t="n"/>
      <c r="S40" s="268" t="n"/>
      <c r="T40" s="268" t="n"/>
      <c r="U40" s="268" t="n"/>
      <c r="V40" s="268" t="n"/>
      <c r="W40" s="268" t="n"/>
      <c r="X40" s="268" t="n"/>
      <c r="Y40" s="268" t="n"/>
      <c r="Z40" s="268" t="n"/>
      <c r="AA40" s="268" t="n"/>
      <c r="AB40" s="268" t="n"/>
      <c r="AC40" s="268" t="n"/>
    </row>
    <row r="41" ht="19.5" customHeight="1" s="1411">
      <c r="A41" s="752" t="inlineStr">
        <is>
          <t>RENT: Deposit covers May–Jul. Aug 2026=£25,018  Nov 2026=£30,174  Feb 2027=£39,970  (Q4 £27,209 due May 2027)</t>
        </is>
      </c>
      <c r="B41" s="6" t="n"/>
      <c r="C41" s="6" t="n"/>
      <c r="D41" s="6" t="n"/>
      <c r="E41" s="6" t="n"/>
      <c r="F41" s="6" t="n"/>
      <c r="G41" s="6" t="n"/>
      <c r="H41" s="6" t="n"/>
      <c r="I41" s="6" t="n"/>
      <c r="J41" s="6" t="n"/>
      <c r="K41" s="6" t="n"/>
      <c r="L41" s="6" t="n"/>
      <c r="M41" s="6" t="n"/>
      <c r="N41" s="6" t="n"/>
      <c r="O41" s="6" t="n"/>
      <c r="P41" s="6" t="n"/>
      <c r="Q41" s="268" t="n"/>
      <c r="R41" s="268" t="n"/>
      <c r="S41" s="268" t="n"/>
      <c r="T41" s="268" t="n"/>
      <c r="U41" s="268" t="n"/>
      <c r="V41" s="268" t="n"/>
      <c r="W41" s="268" t="n"/>
      <c r="X41" s="268" t="n"/>
      <c r="Y41" s="268" t="n"/>
      <c r="Z41" s="268" t="n"/>
      <c r="AA41" s="268" t="n"/>
      <c r="AB41" s="268" t="n"/>
      <c r="AC41" s="268" t="n"/>
    </row>
    <row r="42" ht="25.5" customHeight="1" s="1411">
      <c r="A42" s="268" t="n"/>
      <c r="B42" s="268" t="n"/>
      <c r="C42" s="268" t="n"/>
      <c r="D42" s="268" t="n"/>
      <c r="E42" s="268" t="n"/>
      <c r="F42" s="268" t="n"/>
      <c r="G42" s="268" t="n"/>
      <c r="H42" s="268" t="n"/>
      <c r="I42" s="268" t="n"/>
      <c r="J42" s="268" t="n"/>
      <c r="K42" s="268" t="n"/>
      <c r="L42" s="268" t="n"/>
      <c r="M42" s="268" t="n"/>
      <c r="N42" s="268" t="n"/>
      <c r="O42" s="268" t="n"/>
      <c r="P42" s="268" t="n"/>
      <c r="Q42" s="268" t="n"/>
      <c r="R42" s="268" t="n"/>
      <c r="S42" s="268" t="n"/>
      <c r="T42" s="268" t="n"/>
      <c r="U42" s="268" t="n"/>
      <c r="V42" s="268" t="n"/>
      <c r="W42" s="268" t="n"/>
      <c r="X42" s="268" t="n"/>
      <c r="Y42" s="268" t="n"/>
      <c r="Z42" s="268" t="n"/>
      <c r="AA42" s="268" t="n"/>
      <c r="AB42" s="268" t="n"/>
      <c r="AC42" s="268" t="n"/>
    </row>
    <row r="43" ht="30" customHeight="1" s="1411">
      <c r="A43" s="268" t="n"/>
      <c r="B43" s="6" t="n"/>
      <c r="C43" s="6" t="n"/>
      <c r="D43" s="6" t="n"/>
      <c r="E43" s="6" t="n"/>
      <c r="F43" s="6" t="n"/>
      <c r="G43" s="6" t="n"/>
      <c r="H43" s="6" t="n"/>
      <c r="I43" s="6" t="n"/>
      <c r="J43" s="6" t="n"/>
      <c r="K43" s="6" t="n"/>
      <c r="L43" s="6" t="n"/>
      <c r="M43" s="6" t="n"/>
      <c r="N43" s="6" t="n"/>
      <c r="O43" s="6" t="n"/>
      <c r="P43" s="6" t="n"/>
      <c r="Q43" s="268" t="n"/>
      <c r="R43" s="268" t="n"/>
      <c r="S43" s="268" t="n"/>
      <c r="T43" s="268" t="n"/>
      <c r="U43" s="268" t="n"/>
      <c r="V43" s="268" t="n"/>
      <c r="W43" s="268" t="n"/>
      <c r="X43" s="268" t="n"/>
      <c r="Y43" s="268" t="n"/>
      <c r="Z43" s="268" t="n"/>
      <c r="AA43" s="268" t="n"/>
      <c r="AB43" s="268" t="n"/>
      <c r="AC43" s="268" t="n"/>
    </row>
    <row r="44" ht="30" customHeight="1" s="1411">
      <c r="A44" s="753" t="inlineStr">
        <is>
          <t>✓  BASE CASE  —  +15%  |  Target: £852,891  |  Profit: £225,277  |  Margin: 26.4%</t>
        </is>
      </c>
      <c r="B44" s="6" t="n"/>
      <c r="C44" s="6" t="n"/>
      <c r="D44" s="6" t="n"/>
      <c r="E44" s="6" t="n"/>
      <c r="F44" s="6" t="n"/>
      <c r="G44" s="6" t="n"/>
      <c r="H44" s="6" t="n"/>
      <c r="I44" s="6" t="n"/>
      <c r="J44" s="6" t="n"/>
      <c r="K44" s="6" t="n"/>
      <c r="L44" s="6" t="n"/>
      <c r="M44" s="6" t="n"/>
      <c r="N44" s="6" t="n"/>
      <c r="O44" s="6" t="n"/>
      <c r="P44" s="6" t="n"/>
      <c r="Q44" s="268" t="n"/>
      <c r="R44" s="268" t="n"/>
      <c r="S44" s="268" t="n"/>
      <c r="T44" s="268" t="n"/>
      <c r="U44" s="268" t="n"/>
      <c r="V44" s="268" t="n"/>
      <c r="W44" s="268" t="n"/>
      <c r="X44" s="268" t="n"/>
      <c r="Y44" s="268" t="n"/>
      <c r="Z44" s="268" t="n"/>
      <c r="AA44" s="268" t="n"/>
      <c r="AB44" s="268" t="n"/>
      <c r="AC44" s="268" t="n"/>
    </row>
    <row r="45" ht="19.5" customHeight="1" s="1411">
      <c r="A45" s="754" t="inlineStr">
        <is>
          <t>Full DJ schedule. Christmas corporate booked. Freshers drives September surge.</t>
        </is>
      </c>
      <c r="B45" s="6" t="n"/>
      <c r="C45" s="6" t="n"/>
      <c r="D45" s="6" t="n"/>
      <c r="E45" s="6" t="n"/>
      <c r="F45" s="6" t="n"/>
      <c r="G45" s="6" t="n"/>
      <c r="H45" s="6" t="n"/>
      <c r="I45" s="6" t="n"/>
      <c r="J45" s="6" t="n"/>
      <c r="K45" s="6" t="n"/>
      <c r="L45" s="6" t="n"/>
      <c r="M45" s="6" t="n"/>
      <c r="N45" s="6" t="n"/>
      <c r="O45" s="6" t="n"/>
      <c r="P45" s="6" t="n"/>
      <c r="Q45" s="268" t="n"/>
      <c r="R45" s="268" t="n"/>
      <c r="S45" s="268" t="n"/>
      <c r="T45" s="268" t="n"/>
      <c r="U45" s="268" t="n"/>
      <c r="V45" s="268" t="n"/>
      <c r="W45" s="268" t="n"/>
      <c r="X45" s="268" t="n"/>
      <c r="Y45" s="268" t="n"/>
      <c r="Z45" s="268" t="n"/>
      <c r="AA45" s="268" t="n"/>
      <c r="AB45" s="268" t="n"/>
      <c r="AC45" s="268" t="n"/>
    </row>
    <row r="46" ht="27.75" customHeight="1" s="1411">
      <c r="A46" s="755" t="inlineStr">
        <is>
          <t>Revenue Target: £852,891</t>
        </is>
      </c>
      <c r="B46" s="6" t="n"/>
      <c r="C46" s="6" t="n"/>
      <c r="D46" s="755" t="inlineStr">
        <is>
          <t>vs 2025 Base: +£111,247 (+15.0%)</t>
        </is>
      </c>
      <c r="E46" s="6" t="n"/>
      <c r="F46" s="6" t="n"/>
      <c r="G46" s="755" t="inlineStr">
        <is>
          <t>Operating Costs: £536,536</t>
        </is>
      </c>
      <c r="H46" s="6" t="n"/>
      <c r="I46" s="6" t="n"/>
      <c r="J46" s="755" t="inlineStr">
        <is>
          <t>Profit after dir. salary: £195,277</t>
        </is>
      </c>
      <c r="K46" s="6" t="n"/>
      <c r="L46" s="6" t="n"/>
      <c r="M46" s="755" t="inlineStr">
        <is>
          <t>Rent Paid in Period: £99,618</t>
        </is>
      </c>
      <c r="N46" s="6" t="n"/>
      <c r="O46" s="6" t="n"/>
      <c r="P46" s="268" t="n"/>
      <c r="Q46" s="268" t="n"/>
      <c r="R46" s="268" t="n"/>
      <c r="S46" s="268" t="n"/>
      <c r="T46" s="268" t="n"/>
      <c r="U46" s="268" t="n"/>
      <c r="V46" s="268" t="n"/>
      <c r="W46" s="268" t="n"/>
      <c r="X46" s="268" t="n"/>
      <c r="Y46" s="268" t="n"/>
      <c r="Z46" s="268" t="n"/>
      <c r="AA46" s="268" t="n"/>
      <c r="AB46" s="268" t="n"/>
      <c r="AC46" s="268" t="n"/>
    </row>
    <row r="47" ht="19.5" customHeight="1" s="1411">
      <c r="A47" s="268" t="n"/>
      <c r="B47" s="268" t="n"/>
      <c r="C47" s="268" t="n"/>
      <c r="D47" s="268" t="n"/>
      <c r="E47" s="268" t="n"/>
      <c r="F47" s="268" t="n"/>
      <c r="G47" s="268" t="n"/>
      <c r="H47" s="268" t="n"/>
      <c r="I47" s="268" t="n"/>
      <c r="J47" s="268" t="n"/>
      <c r="K47" s="268" t="n"/>
      <c r="L47" s="268" t="n"/>
      <c r="M47" s="268" t="n"/>
      <c r="N47" s="268" t="n"/>
      <c r="O47" s="268" t="n"/>
      <c r="P47" s="268" t="n"/>
      <c r="Q47" s="268" t="n"/>
      <c r="R47" s="268" t="n"/>
      <c r="S47" s="268" t="n"/>
      <c r="T47" s="268" t="n"/>
      <c r="U47" s="268" t="n"/>
      <c r="V47" s="268" t="n"/>
      <c r="W47" s="268" t="n"/>
      <c r="X47" s="268" t="n"/>
      <c r="Y47" s="268" t="n"/>
      <c r="Z47" s="268" t="n"/>
      <c r="AA47" s="268" t="n"/>
      <c r="AB47" s="268" t="n"/>
      <c r="AC47" s="268" t="n"/>
    </row>
    <row r="48" ht="19.5" customHeight="1" s="1411">
      <c r="A48" s="756" t="inlineStr">
        <is>
          <t>Metric</t>
        </is>
      </c>
      <c r="B48" s="757">
        <f>'Monthly Summary'!C7*(1+$B$94)</f>
        <v/>
      </c>
      <c r="C48" s="757">
        <f>'Monthly Summary'!C8*(1+$B$94)</f>
        <v/>
      </c>
      <c r="D48" s="757">
        <f>'Monthly Summary'!C9*(1+$B$94)</f>
        <v/>
      </c>
      <c r="E48" s="757">
        <f>'Monthly Summary'!C10*(1+$B$94)</f>
        <v/>
      </c>
      <c r="F48" s="757">
        <f>'Monthly Summary'!C11*(1+$B$94)</f>
        <v/>
      </c>
      <c r="G48" s="757">
        <f>'Monthly Summary'!C12*(1+$B$94)</f>
        <v/>
      </c>
      <c r="H48" s="757">
        <f>'Monthly Summary'!C13*(1+$B$94)</f>
        <v/>
      </c>
      <c r="I48" s="757">
        <f>'Monthly Summary'!C14*(1+$B$94)</f>
        <v/>
      </c>
      <c r="J48" s="757">
        <f>'Monthly Summary'!C3*(1+$B$94)</f>
        <v/>
      </c>
      <c r="K48" s="757">
        <f>'Monthly Summary'!C4*(1+$B$94)</f>
        <v/>
      </c>
      <c r="L48" s="757">
        <f>'Monthly Summary'!C5*(1+$B$94)</f>
        <v/>
      </c>
      <c r="M48" s="757">
        <f>'Monthly Summary'!C6*(1+$B$94)</f>
        <v/>
      </c>
      <c r="N48" s="268" t="n"/>
      <c r="O48" s="268" t="n"/>
      <c r="P48" s="758">
        <f>'Monthly Summary'!C15</f>
        <v/>
      </c>
      <c r="Q48" s="268" t="n"/>
      <c r="R48" s="268" t="n"/>
      <c r="S48" s="268" t="n"/>
      <c r="T48" s="268" t="n"/>
      <c r="U48" s="268" t="n"/>
      <c r="V48" s="268" t="n"/>
      <c r="W48" s="268" t="n"/>
      <c r="X48" s="268" t="n"/>
      <c r="Y48" s="268" t="n"/>
      <c r="Z48" s="268" t="n"/>
      <c r="AA48" s="268" t="n"/>
      <c r="AB48" s="268" t="n"/>
      <c r="AC48" s="268" t="n"/>
    </row>
    <row r="49" ht="19.5" customHeight="1" s="1411">
      <c r="A49" s="734" t="inlineStr">
        <is>
          <t>2025 Equiv Revenue</t>
        </is>
      </c>
      <c r="B49" s="601">
        <f>'Base Case Forecast'!B5</f>
        <v/>
      </c>
      <c r="C49" s="601">
        <f>'Base Case Forecast'!C5</f>
        <v/>
      </c>
      <c r="D49" s="601">
        <f>'Base Case Forecast'!D5</f>
        <v/>
      </c>
      <c r="E49" s="601">
        <f>'Base Case Forecast'!E5</f>
        <v/>
      </c>
      <c r="F49" s="601">
        <f>'Base Case Forecast'!F5</f>
        <v/>
      </c>
      <c r="G49" s="601">
        <f>'Base Case Forecast'!G5</f>
        <v/>
      </c>
      <c r="H49" s="601">
        <f>'Base Case Forecast'!H5</f>
        <v/>
      </c>
      <c r="I49" s="601">
        <f>'Base Case Forecast'!I5</f>
        <v/>
      </c>
      <c r="J49" s="601">
        <f>'Base Case Forecast'!J5</f>
        <v/>
      </c>
      <c r="K49" s="601">
        <f>'Base Case Forecast'!K5</f>
        <v/>
      </c>
      <c r="L49" s="601">
        <f>'Base Case Forecast'!L5</f>
        <v/>
      </c>
      <c r="M49" s="601">
        <f>'Base Case Forecast'!M5</f>
        <v/>
      </c>
      <c r="N49" s="268" t="n"/>
      <c r="O49" s="268" t="n"/>
      <c r="P49" s="601">
        <f>'Base Case Forecast'!N5</f>
        <v/>
      </c>
      <c r="Q49" s="268" t="n"/>
      <c r="R49" s="268" t="n"/>
      <c r="S49" s="268" t="n"/>
      <c r="T49" s="268" t="n"/>
      <c r="U49" s="268" t="n"/>
      <c r="V49" s="268" t="n"/>
      <c r="W49" s="268" t="n"/>
      <c r="X49" s="268" t="n"/>
      <c r="Y49" s="268" t="n"/>
      <c r="Z49" s="268" t="n"/>
      <c r="AA49" s="268" t="n"/>
      <c r="AB49" s="268" t="n"/>
      <c r="AC49" s="268" t="n"/>
    </row>
    <row r="50" ht="19.5" customHeight="1" s="1411">
      <c r="A50" s="622" t="inlineStr">
        <is>
          <t>+15% Target</t>
        </is>
      </c>
      <c r="B50" s="737">
        <f>B48-B47</f>
        <v/>
      </c>
      <c r="C50" s="737">
        <f>C48-C47</f>
        <v/>
      </c>
      <c r="D50" s="737">
        <f>D48-D47</f>
        <v/>
      </c>
      <c r="E50" s="737">
        <f>E48-E47</f>
        <v/>
      </c>
      <c r="F50" s="737">
        <f>F48-F47</f>
        <v/>
      </c>
      <c r="G50" s="737">
        <f>G48-G47</f>
        <v/>
      </c>
      <c r="H50" s="737">
        <f>H48-H47</f>
        <v/>
      </c>
      <c r="I50" s="737">
        <f>I48-I47</f>
        <v/>
      </c>
      <c r="J50" s="737">
        <f>J48-J47</f>
        <v/>
      </c>
      <c r="K50" s="737">
        <f>K48-K47</f>
        <v/>
      </c>
      <c r="L50" s="737">
        <f>L48-L47</f>
        <v/>
      </c>
      <c r="M50" s="737">
        <f>M48-M47</f>
        <v/>
      </c>
      <c r="N50" s="268" t="n"/>
      <c r="O50" s="268" t="n"/>
      <c r="P50" s="737">
        <f>SUM(B49:M49)</f>
        <v/>
      </c>
      <c r="Q50" s="268" t="n"/>
      <c r="R50" s="268" t="n"/>
      <c r="S50" s="268" t="n"/>
      <c r="T50" s="268" t="n"/>
      <c r="U50" s="268" t="n"/>
      <c r="V50" s="268" t="n"/>
      <c r="W50" s="268" t="n"/>
      <c r="X50" s="268" t="n"/>
      <c r="Y50" s="268" t="n"/>
      <c r="Z50" s="268" t="n"/>
      <c r="AA50" s="268" t="n"/>
      <c r="AB50" s="268" t="n"/>
      <c r="AC50" s="268" t="n"/>
    </row>
    <row r="51" ht="21.75" customHeight="1" s="1411">
      <c r="A51" s="596" t="inlineStr">
        <is>
          <t>Operating Costs (Wages+Fixed+Var)</t>
        </is>
      </c>
      <c r="B51" s="603">
        <f>ROUND('Monthly Summary'!G7+'Monthly Summary'!E7*(1+$B$96)+MIN('Monthly Summary'!F7*(B48/'Monthly Summary'!C7),$B$97*B48),2)</f>
        <v/>
      </c>
      <c r="C51" s="603">
        <f>ROUND('Monthly Summary'!G8+'Monthly Summary'!E8*(1+$B$96)+MIN('Monthly Summary'!F8*(C48/'Monthly Summary'!C8),$B$97*C48),2)</f>
        <v/>
      </c>
      <c r="D51" s="603">
        <f>ROUND('Monthly Summary'!G9+'Monthly Summary'!E9*(1+$B$96)+MIN('Monthly Summary'!F9*(D48/'Monthly Summary'!C9),$B$97*D48),2)</f>
        <v/>
      </c>
      <c r="E51" s="603">
        <f>ROUND('Monthly Summary'!G10+'Monthly Summary'!E10*(1+$B$96)+MIN('Monthly Summary'!F10*(E48/'Monthly Summary'!C10),$B$97*E48),2)</f>
        <v/>
      </c>
      <c r="F51" s="603">
        <f>ROUND('Monthly Summary'!G11+'Monthly Summary'!E11*(1+$B$96)+MIN('Monthly Summary'!F11*(F48/'Monthly Summary'!C11),$B$97*F48),2)</f>
        <v/>
      </c>
      <c r="G51" s="603">
        <f>ROUND('Monthly Summary'!G12+'Monthly Summary'!E12*(1+$B$96)+MIN('Monthly Summary'!F12*(G48/'Monthly Summary'!C12),$B$97*G48),2)</f>
        <v/>
      </c>
      <c r="H51" s="603">
        <f>ROUND('Monthly Summary'!G13+'Monthly Summary'!E13*(1+$B$96)+MIN('Monthly Summary'!F13*(H48/'Monthly Summary'!C13),$B$97*H48),2)</f>
        <v/>
      </c>
      <c r="I51" s="603">
        <f>ROUND('Monthly Summary'!G14+'Monthly Summary'!E14*(1+$B$96)+MIN('Monthly Summary'!F14*(I48/'Monthly Summary'!C14),$B$97*I48),2)</f>
        <v/>
      </c>
      <c r="J51" s="603">
        <f>ROUND('Monthly Summary'!G3+'Monthly Summary'!E3*(1+$B$96)+MIN('Monthly Summary'!F3*(J48/'Monthly Summary'!C3),$B$97*J48),2)</f>
        <v/>
      </c>
      <c r="K51" s="603">
        <f>ROUND('Monthly Summary'!G4+'Monthly Summary'!E4*(1+$B$96)+MIN('Monthly Summary'!F4*(K48/'Monthly Summary'!C4),$B$97*K48),2)</f>
        <v/>
      </c>
      <c r="L51" s="603">
        <f>ROUND('Monthly Summary'!G5+'Monthly Summary'!E5*(1+$B$96)+MIN('Monthly Summary'!F5*(L48/'Monthly Summary'!C5),$B$97*L48),2)</f>
        <v/>
      </c>
      <c r="M51" s="603">
        <f>ROUND('Monthly Summary'!G6+'Monthly Summary'!E6*(1+$B$96)+MIN('Monthly Summary'!F6*(M48/'Monthly Summary'!C6),$B$97*M48),2)</f>
        <v/>
      </c>
      <c r="N51" s="268" t="n"/>
      <c r="O51" s="268" t="n"/>
      <c r="P51" s="603">
        <f>'Base Case Forecast'!N10</f>
        <v/>
      </c>
      <c r="Q51" s="268" t="n"/>
      <c r="R51" s="268" t="n"/>
      <c r="S51" s="268" t="n"/>
      <c r="T51" s="268" t="n"/>
      <c r="U51" s="268" t="n"/>
      <c r="V51" s="268" t="n"/>
      <c r="W51" s="268" t="n"/>
      <c r="X51" s="268" t="n"/>
      <c r="Y51" s="268" t="n"/>
      <c r="Z51" s="268" t="n"/>
      <c r="AA51" s="268" t="n"/>
      <c r="AB51" s="268" t="n"/>
      <c r="AC51" s="268" t="n"/>
    </row>
    <row r="52" ht="25.5" customHeight="1" s="1411">
      <c r="A52" s="734" t="inlineStr">
        <is>
          <t>Director Salary</t>
        </is>
      </c>
      <c r="B52" s="601">
        <f>$B$98/12</f>
        <v/>
      </c>
      <c r="C52" s="601">
        <f>$B$98/12</f>
        <v/>
      </c>
      <c r="D52" s="601">
        <f>$B$98/12</f>
        <v/>
      </c>
      <c r="E52" s="601">
        <f>$B$98/12</f>
        <v/>
      </c>
      <c r="F52" s="601">
        <f>$B$98/12</f>
        <v/>
      </c>
      <c r="G52" s="601">
        <f>$B$98/12</f>
        <v/>
      </c>
      <c r="H52" s="601">
        <f>$B$98/12</f>
        <v/>
      </c>
      <c r="I52" s="601">
        <f>$B$98/12</f>
        <v/>
      </c>
      <c r="J52" s="601">
        <f>$B$98/12</f>
        <v/>
      </c>
      <c r="K52" s="601">
        <f>$B$98/12</f>
        <v/>
      </c>
      <c r="L52" s="601">
        <f>$B$98/12</f>
        <v/>
      </c>
      <c r="M52" s="601">
        <f>$B$98/12</f>
        <v/>
      </c>
      <c r="N52" s="268" t="n"/>
      <c r="O52" s="268" t="n"/>
      <c r="P52" s="601">
        <f>$B$98</f>
        <v/>
      </c>
      <c r="Q52" s="268" t="n"/>
      <c r="R52" s="268" t="n"/>
      <c r="S52" s="268" t="n"/>
      <c r="T52" s="268" t="n"/>
      <c r="U52" s="268" t="n"/>
      <c r="V52" s="268" t="n"/>
      <c r="W52" s="268" t="n"/>
      <c r="X52" s="268" t="n"/>
      <c r="Y52" s="268" t="n"/>
      <c r="Z52" s="268" t="n"/>
      <c r="AA52" s="268" t="n"/>
      <c r="AB52" s="268" t="n"/>
      <c r="AC52" s="268" t="n"/>
    </row>
    <row r="53" ht="19.5" customHeight="1" s="1411">
      <c r="A53" s="615" t="inlineStr">
        <is>
          <t>Rent (quarterly)</t>
        </is>
      </c>
      <c r="B53" s="616">
        <f>'Base Case Forecast'!B53/12</f>
        <v/>
      </c>
      <c r="C53" s="616">
        <f>'Base Case Forecast'!B53/12</f>
        <v/>
      </c>
      <c r="D53" s="616">
        <f>'Base Case Forecast'!B53/12</f>
        <v/>
      </c>
      <c r="E53" s="616">
        <f>ROUND($B$97*(B48+C48+D48),2)</f>
        <v/>
      </c>
      <c r="F53" s="616">
        <f>'Base Case Forecast'!B53/12</f>
        <v/>
      </c>
      <c r="G53" s="616">
        <f>'Base Case Forecast'!B53/12</f>
        <v/>
      </c>
      <c r="H53" s="616">
        <f>ROUND($B$97*(E48+F48+G48),2)</f>
        <v/>
      </c>
      <c r="I53" s="616">
        <f>'Base Case Forecast'!B53/12</f>
        <v/>
      </c>
      <c r="J53" s="616">
        <f>'Base Case Forecast'!B53/12</f>
        <v/>
      </c>
      <c r="K53" s="616">
        <f>ROUND($B$97*(H48+I48+J48),2)</f>
        <v/>
      </c>
      <c r="L53" s="616">
        <f>'Base Case Forecast'!B53/12</f>
        <v/>
      </c>
      <c r="M53" s="616">
        <f>'Base Case Forecast'!B53/12</f>
        <v/>
      </c>
      <c r="N53" s="6" t="n"/>
      <c r="O53" s="6" t="n"/>
      <c r="P53" s="616">
        <f>E52+H52+K52</f>
        <v/>
      </c>
      <c r="Q53" s="6" t="n"/>
      <c r="R53" s="6" t="n"/>
      <c r="S53" s="6" t="n"/>
      <c r="T53" s="6" t="n"/>
      <c r="U53" s="6" t="n"/>
      <c r="V53" s="6" t="n"/>
      <c r="W53" s="6" t="n"/>
      <c r="X53" s="6" t="n"/>
      <c r="Y53" s="6" t="n"/>
      <c r="Z53" s="6" t="n"/>
      <c r="AA53" s="6" t="n"/>
      <c r="AB53" s="6" t="n"/>
      <c r="AC53" s="6" t="n"/>
    </row>
    <row r="54" ht="19.5" customHeight="1" s="1411">
      <c r="A54" s="622" t="inlineStr">
        <is>
          <t>Rent (quarterly)</t>
        </is>
      </c>
      <c r="B54" s="737">
        <f>ROUND('Monthly Summary'!H7*(B48/'Monthly Summary'!C7),2)</f>
        <v/>
      </c>
      <c r="C54" s="737">
        <f>ROUND('Monthly Summary'!H8*(C48/'Monthly Summary'!C8),2)</f>
        <v/>
      </c>
      <c r="D54" s="737">
        <f>ROUND('Monthly Summary'!H9*(D48/'Monthly Summary'!C9),2)</f>
        <v/>
      </c>
      <c r="E54" s="737">
        <f>ROUND('Monthly Summary'!H10*(E48/'Monthly Summary'!C10),2)</f>
        <v/>
      </c>
      <c r="F54" s="737">
        <f>ROUND('Monthly Summary'!H11*(F48/'Monthly Summary'!C11),2)</f>
        <v/>
      </c>
      <c r="G54" s="737">
        <f>ROUND('Monthly Summary'!H12*(G48/'Monthly Summary'!C12),2)</f>
        <v/>
      </c>
      <c r="H54" s="737">
        <f>ROUND('Monthly Summary'!H13*(H48/'Monthly Summary'!C13),2)</f>
        <v/>
      </c>
      <c r="I54" s="737">
        <f>ROUND('Monthly Summary'!H14*(I48/'Monthly Summary'!C14),2)</f>
        <v/>
      </c>
      <c r="J54" s="737">
        <f>ROUND('Monthly Summary'!H3*(J48/'Monthly Summary'!C3),2)</f>
        <v/>
      </c>
      <c r="K54" s="737">
        <f>ROUND('Monthly Summary'!H4*(K48/'Monthly Summary'!C4),2)</f>
        <v/>
      </c>
      <c r="L54" s="737">
        <f>ROUND('Monthly Summary'!H5*(L48/'Monthly Summary'!C5),2)</f>
        <v/>
      </c>
      <c r="M54" s="737">
        <f>ROUND('Monthly Summary'!H6*(M48/'Monthly Summary'!C6),2)</f>
        <v/>
      </c>
      <c r="N54" s="268" t="n"/>
      <c r="O54" s="268" t="n"/>
      <c r="P54" s="737">
        <f>'Base Case Forecast'!N13</f>
        <v/>
      </c>
      <c r="Q54" s="268" t="n"/>
      <c r="R54" s="268" t="n"/>
      <c r="S54" s="268" t="n"/>
      <c r="T54" s="268" t="n"/>
      <c r="U54" s="268" t="n"/>
      <c r="V54" s="268" t="n"/>
      <c r="W54" s="268" t="n"/>
      <c r="X54" s="268" t="n"/>
      <c r="Y54" s="268" t="n"/>
      <c r="Z54" s="268" t="n"/>
      <c r="AA54" s="268" t="n"/>
      <c r="AB54" s="268" t="n"/>
      <c r="AC54" s="268" t="n"/>
    </row>
    <row r="55" ht="25.5" customHeight="1" s="1411">
      <c r="A55" s="734" t="inlineStr">
        <is>
          <t>VAT Difference</t>
        </is>
      </c>
      <c r="B55" s="601">
        <f>B48-B50-B51-B53</f>
        <v/>
      </c>
      <c r="C55" s="601">
        <f>C48-C50-C51-C53</f>
        <v/>
      </c>
      <c r="D55" s="601">
        <f>D48-D50-D51-D53</f>
        <v/>
      </c>
      <c r="E55" s="601">
        <f>E48-E50-E51-E53</f>
        <v/>
      </c>
      <c r="F55" s="601">
        <f>F48-F50-F51-F53</f>
        <v/>
      </c>
      <c r="G55" s="601">
        <f>G48-G50-G51-G53</f>
        <v/>
      </c>
      <c r="H55" s="601">
        <f>H48-H50-H51-H53</f>
        <v/>
      </c>
      <c r="I55" s="601">
        <f>I48-I50-I51-I53</f>
        <v/>
      </c>
      <c r="J55" s="601">
        <f>J48-J50-J51-J53</f>
        <v/>
      </c>
      <c r="K55" s="601">
        <f>K48-K50-K51-K53</f>
        <v/>
      </c>
      <c r="L55" s="601">
        <f>L48-L50-L51-L53</f>
        <v/>
      </c>
      <c r="M55" s="601">
        <f>M48-M50-M51-M53</f>
        <v/>
      </c>
      <c r="N55" s="268" t="n"/>
      <c r="O55" s="268" t="n"/>
      <c r="P55" s="601">
        <f>SUM(B54:M54)</f>
        <v/>
      </c>
      <c r="Q55" s="268" t="n"/>
      <c r="R55" s="268" t="n"/>
      <c r="S55" s="268" t="n"/>
      <c r="T55" s="268" t="n"/>
      <c r="U55" s="268" t="n"/>
      <c r="V55" s="268" t="n"/>
      <c r="W55" s="268" t="n"/>
      <c r="X55" s="268" t="n"/>
      <c r="Y55" s="268" t="n"/>
      <c r="Z55" s="268" t="n"/>
      <c r="AA55" s="268" t="n"/>
      <c r="AB55" s="268" t="n"/>
      <c r="AC55" s="268" t="n"/>
    </row>
    <row r="56" ht="19.5" customHeight="1" s="1411">
      <c r="A56" s="759" t="inlineStr">
        <is>
          <t>Forecast Profit (after director salary)</t>
        </is>
      </c>
      <c r="B56" s="6" t="n"/>
      <c r="C56" s="6" t="n"/>
      <c r="D56" s="6" t="n"/>
      <c r="E56" s="6" t="n"/>
      <c r="F56" s="6" t="n"/>
      <c r="G56" s="6" t="n"/>
      <c r="H56" s="6" t="n"/>
      <c r="I56" s="6" t="n"/>
      <c r="J56" s="6" t="n"/>
      <c r="K56" s="6" t="n"/>
      <c r="L56" s="6" t="n"/>
      <c r="M56" s="6" t="n"/>
      <c r="N56" s="6" t="n"/>
      <c r="O56" s="6" t="n"/>
      <c r="P56" s="6" t="n"/>
      <c r="Q56" s="268" t="n"/>
      <c r="R56" s="268" t="n"/>
      <c r="S56" s="268" t="n"/>
      <c r="T56" s="268" t="n"/>
      <c r="U56" s="268" t="n"/>
      <c r="V56" s="268" t="n"/>
      <c r="W56" s="268" t="n"/>
      <c r="X56" s="268" t="n"/>
      <c r="Y56" s="268" t="n"/>
      <c r="Z56" s="268" t="n"/>
      <c r="AA56" s="268" t="n"/>
      <c r="AB56" s="268" t="n"/>
      <c r="AC56" s="268" t="n"/>
    </row>
    <row r="57" ht="30" customHeight="1" s="1411">
      <c r="A57" s="596" t="inlineStr">
        <is>
          <t>Profit Margin %</t>
        </is>
      </c>
      <c r="B57" s="760">
        <f>IF(B48&lt;&gt;0,B54/B48,0)</f>
        <v/>
      </c>
      <c r="C57" s="760">
        <f>IF(C48&lt;&gt;0,C54/C48,0)</f>
        <v/>
      </c>
      <c r="D57" s="760">
        <f>IF(D48&lt;&gt;0,D54/D48,0)</f>
        <v/>
      </c>
      <c r="E57" s="760">
        <f>IF(E48&lt;&gt;0,E54/E48,0)</f>
        <v/>
      </c>
      <c r="F57" s="760">
        <f>IF(F48&lt;&gt;0,F54/F48,0)</f>
        <v/>
      </c>
      <c r="G57" s="760">
        <f>IF(G48&lt;&gt;0,G54/G48,0)</f>
        <v/>
      </c>
      <c r="H57" s="760">
        <f>IF(H48&lt;&gt;0,H54/H48,0)</f>
        <v/>
      </c>
      <c r="I57" s="760">
        <f>IF(I48&lt;&gt;0,I54/I48,0)</f>
        <v/>
      </c>
      <c r="J57" s="760">
        <f>IF(J48&lt;&gt;0,J54/J48,0)</f>
        <v/>
      </c>
      <c r="K57" s="760">
        <f>IF(K48&lt;&gt;0,K54/K48,0)</f>
        <v/>
      </c>
      <c r="L57" s="760">
        <f>IF(L48&lt;&gt;0,L54/L48,0)</f>
        <v/>
      </c>
      <c r="M57" s="760">
        <f>IF(M48&lt;&gt;0,M54/M48,0)</f>
        <v/>
      </c>
      <c r="N57" s="268" t="n"/>
      <c r="O57" s="268" t="n"/>
      <c r="P57" s="760">
        <f>IF(P48&lt;&gt;0,P54/P48,0)</f>
        <v/>
      </c>
      <c r="Q57" s="268" t="n"/>
      <c r="R57" s="268" t="n"/>
      <c r="S57" s="268" t="n"/>
      <c r="T57" s="268" t="n"/>
      <c r="U57" s="268" t="n"/>
      <c r="V57" s="268" t="n"/>
      <c r="W57" s="268" t="n"/>
      <c r="X57" s="268" t="n"/>
      <c r="Y57" s="268" t="n"/>
      <c r="Z57" s="268" t="n"/>
      <c r="AA57" s="268" t="n"/>
      <c r="AB57" s="268" t="n"/>
      <c r="AC57" s="268" t="n"/>
    </row>
    <row r="58" ht="25.5" customHeight="1" s="1411">
      <c r="A58" s="752" t="inlineStr">
        <is>
          <t>RENT: Deposit covers May–Jul. Aug 2026=£25,992  Nov 2026=£31,659  Feb 2027=£41,968  (Q4 £28,315 due May 2027)</t>
        </is>
      </c>
      <c r="B58" s="6" t="n"/>
      <c r="C58" s="6" t="n"/>
      <c r="D58" s="6" t="n"/>
      <c r="E58" s="6" t="n"/>
      <c r="F58" s="6" t="n"/>
      <c r="G58" s="6" t="n"/>
      <c r="H58" s="6" t="n"/>
      <c r="I58" s="6" t="n"/>
      <c r="J58" s="6" t="n"/>
      <c r="K58" s="6" t="n"/>
      <c r="L58" s="6" t="n"/>
      <c r="M58" s="6" t="n"/>
      <c r="N58" s="6" t="n"/>
      <c r="O58" s="6" t="n"/>
      <c r="P58" s="6" t="n"/>
      <c r="Q58" s="268" t="n"/>
      <c r="R58" s="268" t="n"/>
      <c r="S58" s="268" t="n"/>
      <c r="T58" s="268" t="n"/>
      <c r="U58" s="268" t="n"/>
      <c r="V58" s="268" t="n"/>
      <c r="W58" s="268" t="n"/>
      <c r="X58" s="268" t="n"/>
      <c r="Y58" s="268" t="n"/>
      <c r="Z58" s="268" t="n"/>
      <c r="AA58" s="268" t="n"/>
      <c r="AB58" s="268" t="n"/>
      <c r="AC58" s="268" t="n"/>
    </row>
    <row r="59" ht="19.5" customHeight="1" s="1411">
      <c r="A59" s="268" t="n"/>
      <c r="B59" s="6" t="n"/>
      <c r="C59" s="6" t="n"/>
      <c r="D59" s="6" t="n"/>
      <c r="E59" s="6" t="n"/>
      <c r="F59" s="6" t="n"/>
      <c r="G59" s="6" t="n"/>
      <c r="H59" s="6" t="n"/>
      <c r="I59" s="6" t="n"/>
      <c r="J59" s="6" t="n"/>
      <c r="K59" s="6" t="n"/>
      <c r="L59" s="6" t="n"/>
      <c r="M59" s="6" t="n"/>
      <c r="N59" s="6" t="n"/>
      <c r="O59" s="6" t="n"/>
      <c r="P59" s="6" t="n"/>
      <c r="Q59" s="268" t="n"/>
      <c r="R59" s="268" t="n"/>
      <c r="S59" s="268" t="n"/>
      <c r="T59" s="268" t="n"/>
      <c r="U59" s="268" t="n"/>
      <c r="V59" s="268" t="n"/>
      <c r="W59" s="268" t="n"/>
      <c r="X59" s="268" t="n"/>
      <c r="Y59" s="268" t="n"/>
      <c r="Z59" s="268" t="n"/>
      <c r="AA59" s="268" t="n"/>
      <c r="AB59" s="268" t="n"/>
      <c r="AC59" s="268" t="n"/>
    </row>
    <row r="60" ht="30" customHeight="1" s="1411">
      <c r="A60" s="268" t="n"/>
      <c r="B60" s="6" t="n"/>
      <c r="C60" s="6" t="n"/>
      <c r="D60" s="6" t="n"/>
      <c r="E60" s="6" t="n"/>
      <c r="F60" s="6" t="n"/>
      <c r="G60" s="6" t="n"/>
      <c r="H60" s="6" t="n"/>
      <c r="I60" s="6" t="n"/>
      <c r="J60" s="6" t="n"/>
      <c r="K60" s="6" t="n"/>
      <c r="L60" s="6" t="n"/>
      <c r="M60" s="6" t="n"/>
      <c r="N60" s="6" t="n"/>
      <c r="O60" s="6" t="n"/>
      <c r="P60" s="6" t="n"/>
      <c r="Q60" s="268" t="n"/>
      <c r="R60" s="268" t="n"/>
      <c r="S60" s="268" t="n"/>
      <c r="T60" s="268" t="n"/>
      <c r="U60" s="268" t="n"/>
      <c r="V60" s="268" t="n"/>
      <c r="W60" s="268" t="n"/>
      <c r="X60" s="268" t="n"/>
      <c r="Y60" s="268" t="n"/>
      <c r="Z60" s="268" t="n"/>
      <c r="AA60" s="268" t="n"/>
      <c r="AB60" s="268" t="n"/>
      <c r="AC60" s="268" t="n"/>
    </row>
    <row r="61" ht="30" customHeight="1" s="1411">
      <c r="A61" s="761" t="inlineStr">
        <is>
          <t>★  OPTIMISTIC  —  +20%  |  Target: £889,973  |  Profit: £254,137  |  Margin: 28.6%</t>
        </is>
      </c>
      <c r="B61" s="6" t="n"/>
      <c r="C61" s="6" t="n"/>
      <c r="D61" s="6" t="n"/>
      <c r="E61" s="6" t="n"/>
      <c r="F61" s="6" t="n"/>
      <c r="G61" s="6" t="n"/>
      <c r="H61" s="6" t="n"/>
      <c r="I61" s="6" t="n"/>
      <c r="J61" s="6" t="n"/>
      <c r="K61" s="6" t="n"/>
      <c r="L61" s="6" t="n"/>
      <c r="M61" s="6" t="n"/>
      <c r="N61" s="6" t="n"/>
      <c r="O61" s="6" t="n"/>
      <c r="P61" s="6" t="n"/>
      <c r="Q61" s="268" t="n"/>
      <c r="R61" s="268" t="n"/>
      <c r="S61" s="268" t="n"/>
      <c r="T61" s="268" t="n"/>
      <c r="U61" s="268" t="n"/>
      <c r="V61" s="268" t="n"/>
      <c r="W61" s="268" t="n"/>
      <c r="X61" s="268" t="n"/>
      <c r="Y61" s="268" t="n"/>
      <c r="Z61" s="268" t="n"/>
      <c r="AA61" s="268" t="n"/>
      <c r="AB61" s="268" t="n"/>
      <c r="AC61" s="268" t="n"/>
    </row>
    <row r="62" ht="27.75" customHeight="1" s="1411">
      <c r="A62" s="762" t="inlineStr">
        <is>
          <t>Every driver at capacity. November–December at full corporate hire. All peaks maximised.</t>
        </is>
      </c>
      <c r="B62" s="763">
        <f>'Monthly Summary'!C7*(1+$B$95)</f>
        <v/>
      </c>
      <c r="C62" s="763">
        <f>'Monthly Summary'!C8*(1+$B$95)</f>
        <v/>
      </c>
      <c r="D62" s="763">
        <f>'Monthly Summary'!C9*(1+$B$95)</f>
        <v/>
      </c>
      <c r="E62" s="763">
        <f>'Monthly Summary'!C10*(1+$B$95)</f>
        <v/>
      </c>
      <c r="F62" s="763">
        <f>'Monthly Summary'!C11*(1+$B$95)</f>
        <v/>
      </c>
      <c r="G62" s="763">
        <f>'Monthly Summary'!C12*(1+$B$95)</f>
        <v/>
      </c>
      <c r="H62" s="763">
        <f>'Monthly Summary'!C13*(1+$B$95)</f>
        <v/>
      </c>
      <c r="I62" s="763">
        <f>'Monthly Summary'!C14*(1+$B$95)</f>
        <v/>
      </c>
      <c r="J62" s="763">
        <f>'Monthly Summary'!C3*(1+$B$95)</f>
        <v/>
      </c>
      <c r="K62" s="763">
        <f>'Monthly Summary'!C4*(1+$B$95)</f>
        <v/>
      </c>
      <c r="L62" s="763">
        <f>'Monthly Summary'!C5*(1+$B$95)</f>
        <v/>
      </c>
      <c r="M62" s="763">
        <f>'Monthly Summary'!C6*(1+$B$95)</f>
        <v/>
      </c>
      <c r="N62" s="6" t="n"/>
      <c r="O62" s="6" t="n"/>
      <c r="P62" s="468">
        <f>'Monthly Summary'!C15</f>
        <v/>
      </c>
      <c r="Q62" s="268" t="n"/>
      <c r="R62" s="268" t="n"/>
      <c r="S62" s="268" t="n"/>
      <c r="T62" s="268" t="n"/>
      <c r="U62" s="268" t="n"/>
      <c r="V62" s="268" t="n"/>
      <c r="W62" s="268" t="n"/>
      <c r="X62" s="268" t="n"/>
      <c r="Y62" s="268" t="n"/>
      <c r="Z62" s="268" t="n"/>
      <c r="AA62" s="268" t="n"/>
      <c r="AB62" s="268" t="n"/>
      <c r="AC62" s="268" t="n"/>
    </row>
    <row r="63" ht="19.5" customHeight="1" s="1411">
      <c r="A63" s="764" t="inlineStr">
        <is>
          <t>Revenue Target: £889,973</t>
        </is>
      </c>
      <c r="B63" s="763">
        <f>B62</f>
        <v/>
      </c>
      <c r="C63" s="763">
        <f>C62</f>
        <v/>
      </c>
      <c r="D63" s="765">
        <f>D62</f>
        <v/>
      </c>
      <c r="E63" s="763">
        <f>E62</f>
        <v/>
      </c>
      <c r="F63" s="763">
        <f>F62</f>
        <v/>
      </c>
      <c r="G63" s="765">
        <f>G62</f>
        <v/>
      </c>
      <c r="H63" s="763">
        <f>H62</f>
        <v/>
      </c>
      <c r="I63" s="763">
        <f>I62</f>
        <v/>
      </c>
      <c r="J63" s="765">
        <f>J62</f>
        <v/>
      </c>
      <c r="K63" s="763">
        <f>K62</f>
        <v/>
      </c>
      <c r="L63" s="763">
        <f>L62</f>
        <v/>
      </c>
      <c r="M63" s="765">
        <f>M62</f>
        <v/>
      </c>
      <c r="N63" s="6" t="n"/>
      <c r="O63" s="6" t="n"/>
      <c r="P63" s="623">
        <f>SUM(B62:M62)</f>
        <v/>
      </c>
      <c r="Q63" s="268" t="n"/>
      <c r="R63" s="268" t="n"/>
      <c r="S63" s="268" t="n"/>
      <c r="T63" s="268" t="n"/>
      <c r="U63" s="268" t="n"/>
      <c r="V63" s="268" t="n"/>
      <c r="W63" s="268" t="n"/>
      <c r="X63" s="268" t="n"/>
      <c r="Y63" s="268" t="n"/>
      <c r="Z63" s="268" t="n"/>
      <c r="AA63" s="268" t="n"/>
      <c r="AB63" s="268" t="n"/>
      <c r="AC63" s="268" t="n"/>
    </row>
    <row r="64" ht="19.5" customHeight="1" s="1411">
      <c r="A64" s="268" t="n"/>
      <c r="B64" s="623">
        <f>B62-B61</f>
        <v/>
      </c>
      <c r="C64" s="623">
        <f>C62-C61</f>
        <v/>
      </c>
      <c r="D64" s="623">
        <f>D62-D61</f>
        <v/>
      </c>
      <c r="E64" s="623">
        <f>E62-E61</f>
        <v/>
      </c>
      <c r="F64" s="623">
        <f>F62-F61</f>
        <v/>
      </c>
      <c r="G64" s="623">
        <f>G62-G61</f>
        <v/>
      </c>
      <c r="H64" s="623">
        <f>H62-H61</f>
        <v/>
      </c>
      <c r="I64" s="623">
        <f>I62-I61</f>
        <v/>
      </c>
      <c r="J64" s="623">
        <f>J62-J61</f>
        <v/>
      </c>
      <c r="K64" s="623">
        <f>K62-K61</f>
        <v/>
      </c>
      <c r="L64" s="623">
        <f>L62-L61</f>
        <v/>
      </c>
      <c r="M64" s="623">
        <f>M62-M61</f>
        <v/>
      </c>
      <c r="N64" s="268" t="n"/>
      <c r="O64" s="268" t="n"/>
      <c r="P64" s="623">
        <f>SUM(B63:M63)</f>
        <v/>
      </c>
      <c r="Q64" s="268" t="n"/>
      <c r="R64" s="268" t="n"/>
      <c r="S64" s="268" t="n"/>
      <c r="T64" s="268" t="n"/>
      <c r="U64" s="268" t="n"/>
      <c r="V64" s="268" t="n"/>
      <c r="W64" s="268" t="n"/>
      <c r="X64" s="268" t="n"/>
      <c r="Y64" s="268" t="n"/>
      <c r="Z64" s="268" t="n"/>
      <c r="AA64" s="268" t="n"/>
      <c r="AB64" s="268" t="n"/>
      <c r="AC64" s="268" t="n"/>
    </row>
    <row r="65" ht="19.5" customHeight="1" s="1411">
      <c r="A65" s="766" t="inlineStr">
        <is>
          <t>Metric</t>
        </is>
      </c>
      <c r="B65" s="767">
        <f>ROUND('Monthly Summary'!G7+'Monthly Summary'!E7*(1+$B$96)+MIN('Monthly Summary'!F7*(B62/'Monthly Summary'!C7),$B$97*B62),2)</f>
        <v/>
      </c>
      <c r="C65" s="767">
        <f>ROUND('Monthly Summary'!G8+'Monthly Summary'!E8*(1+$B$96)+MIN('Monthly Summary'!F8*(C62/'Monthly Summary'!C8),$B$97*C62),2)</f>
        <v/>
      </c>
      <c r="D65" s="767">
        <f>ROUND('Monthly Summary'!G9+'Monthly Summary'!E9*(1+$B$96)+MIN('Monthly Summary'!F9*(D62/'Monthly Summary'!C9),$B$97*D62),2)</f>
        <v/>
      </c>
      <c r="E65" s="767">
        <f>ROUND('Monthly Summary'!G10+'Monthly Summary'!E10*(1+$B$96)+MIN('Monthly Summary'!F10*(E62/'Monthly Summary'!C10),$B$97*E62),2)</f>
        <v/>
      </c>
      <c r="F65" s="767">
        <f>ROUND('Monthly Summary'!G11+'Monthly Summary'!E11*(1+$B$96)+MIN('Monthly Summary'!F11*(F62/'Monthly Summary'!C11),$B$97*F62),2)</f>
        <v/>
      </c>
      <c r="G65" s="767">
        <f>ROUND('Monthly Summary'!G12+'Monthly Summary'!E12*(1+$B$96)+MIN('Monthly Summary'!F12*(G62/'Monthly Summary'!C12),$B$97*G62),2)</f>
        <v/>
      </c>
      <c r="H65" s="767">
        <f>ROUND('Monthly Summary'!G13+'Monthly Summary'!E13*(1+$B$96)+MIN('Monthly Summary'!F13*(H62/'Monthly Summary'!C13),$B$97*H62),2)</f>
        <v/>
      </c>
      <c r="I65" s="767">
        <f>ROUND('Monthly Summary'!G14+'Monthly Summary'!E14*(1+$B$96)+MIN('Monthly Summary'!F14*(I62/'Monthly Summary'!C14),$B$97*I62),2)</f>
        <v/>
      </c>
      <c r="J65" s="767">
        <f>ROUND('Monthly Summary'!G3+'Monthly Summary'!E3*(1+$B$96)+MIN('Monthly Summary'!F3*(J62/'Monthly Summary'!C3),$B$97*J62),2)</f>
        <v/>
      </c>
      <c r="K65" s="767">
        <f>ROUND('Monthly Summary'!G4+'Monthly Summary'!E4*(1+$B$96)+MIN('Monthly Summary'!F4*(K62/'Monthly Summary'!C4),$B$97*K62),2)</f>
        <v/>
      </c>
      <c r="L65" s="767">
        <f>ROUND('Monthly Summary'!G5+'Monthly Summary'!E5*(1+$B$96)+MIN('Monthly Summary'!F5*(L62/'Monthly Summary'!C5),$B$97*L62),2)</f>
        <v/>
      </c>
      <c r="M65" s="767">
        <f>ROUND('Monthly Summary'!G6+'Monthly Summary'!E6*(1+$B$96)+MIN('Monthly Summary'!F6*(M62/'Monthly Summary'!C6),$B$97*M62),2)</f>
        <v/>
      </c>
      <c r="N65" s="268" t="n"/>
      <c r="O65" s="268" t="n"/>
      <c r="P65" s="768">
        <f>SUM(B64:M64)</f>
        <v/>
      </c>
      <c r="Q65" s="268" t="n"/>
      <c r="R65" s="268" t="n"/>
      <c r="S65" s="268" t="n"/>
      <c r="T65" s="268" t="n"/>
      <c r="U65" s="268" t="n"/>
      <c r="V65" s="268" t="n"/>
      <c r="W65" s="268" t="n"/>
      <c r="X65" s="268" t="n"/>
      <c r="Y65" s="268" t="n"/>
      <c r="Z65" s="268" t="n"/>
      <c r="AA65" s="268" t="n"/>
      <c r="AB65" s="268" t="n"/>
      <c r="AC65" s="268" t="n"/>
    </row>
    <row r="66" ht="19.5" customHeight="1" s="1411">
      <c r="A66" s="734" t="inlineStr">
        <is>
          <t>2025 Equiv Revenue</t>
        </is>
      </c>
      <c r="B66" s="601">
        <f>$B$98/12</f>
        <v/>
      </c>
      <c r="C66" s="601">
        <f>$B$98/12</f>
        <v/>
      </c>
      <c r="D66" s="601">
        <f>$B$98/12</f>
        <v/>
      </c>
      <c r="E66" s="601">
        <f>$B$98/12</f>
        <v/>
      </c>
      <c r="F66" s="601">
        <f>$B$98/12</f>
        <v/>
      </c>
      <c r="G66" s="601">
        <f>$B$98/12</f>
        <v/>
      </c>
      <c r="H66" s="601">
        <f>$B$98/12</f>
        <v/>
      </c>
      <c r="I66" s="601">
        <f>$B$98/12</f>
        <v/>
      </c>
      <c r="J66" s="601">
        <f>$B$98/12</f>
        <v/>
      </c>
      <c r="K66" s="601">
        <f>$B$98/12</f>
        <v/>
      </c>
      <c r="L66" s="601">
        <f>$B$98/12</f>
        <v/>
      </c>
      <c r="M66" s="601">
        <f>$B$98/12</f>
        <v/>
      </c>
      <c r="N66" s="268" t="n"/>
      <c r="O66" s="268" t="n"/>
      <c r="P66" s="601">
        <f>$B$98</f>
        <v/>
      </c>
      <c r="Q66" s="268" t="n"/>
      <c r="R66" s="268" t="n"/>
      <c r="S66" s="268" t="n"/>
      <c r="T66" s="268" t="n"/>
      <c r="U66" s="268" t="n"/>
      <c r="V66" s="268" t="n"/>
      <c r="W66" s="268" t="n"/>
      <c r="X66" s="268" t="n"/>
      <c r="Y66" s="268" t="n"/>
      <c r="Z66" s="268" t="n"/>
      <c r="AA66" s="268" t="n"/>
      <c r="AB66" s="268" t="n"/>
      <c r="AC66" s="268" t="n"/>
    </row>
    <row r="67" ht="21.75" customHeight="1" s="1411">
      <c r="A67" s="769" t="inlineStr">
        <is>
          <t>+20% Target</t>
        </is>
      </c>
      <c r="B67" s="770" t="n"/>
      <c r="C67" s="770" t="n"/>
      <c r="D67" s="770" t="n"/>
      <c r="E67" s="771">
        <f>ROUND($B$97*(B62+C62+D62),2)</f>
        <v/>
      </c>
      <c r="F67" s="770" t="n"/>
      <c r="G67" s="770" t="n"/>
      <c r="H67" s="771">
        <f>ROUND($B$97*(E62+F62+G62),2)</f>
        <v/>
      </c>
      <c r="I67" s="770" t="n"/>
      <c r="J67" s="770" t="n"/>
      <c r="K67" s="771">
        <f>ROUND($B$97*(H62+I62+J62),2)</f>
        <v/>
      </c>
      <c r="L67" s="770" t="n"/>
      <c r="M67" s="770" t="n"/>
      <c r="N67" s="268" t="n"/>
      <c r="O67" s="268" t="n"/>
      <c r="P67" s="771">
        <f>E66+H66+K66</f>
        <v/>
      </c>
      <c r="Q67" s="268" t="n"/>
      <c r="R67" s="268" t="n"/>
      <c r="S67" s="268" t="n"/>
      <c r="T67" s="268" t="n"/>
      <c r="U67" s="268" t="n"/>
      <c r="V67" s="268" t="n"/>
      <c r="W67" s="268" t="n"/>
      <c r="X67" s="268" t="n"/>
      <c r="Y67" s="268" t="n"/>
      <c r="Z67" s="268" t="n"/>
      <c r="AA67" s="268" t="n"/>
      <c r="AB67" s="268" t="n"/>
      <c r="AC67" s="268" t="n"/>
    </row>
    <row r="68" ht="19.5" customHeight="1" s="1411">
      <c r="A68" s="596" t="inlineStr">
        <is>
          <t>Revenue Uplift</t>
        </is>
      </c>
      <c r="B68" s="603">
        <f>ROUND('Monthly Summary'!H7*(B62/'Monthly Summary'!C7),2)</f>
        <v/>
      </c>
      <c r="C68" s="603">
        <f>ROUND('Monthly Summary'!H8*(C62/'Monthly Summary'!C8),2)</f>
        <v/>
      </c>
      <c r="D68" s="603">
        <f>ROUND('Monthly Summary'!H9*(D62/'Monthly Summary'!C9),2)</f>
        <v/>
      </c>
      <c r="E68" s="603">
        <f>ROUND('Monthly Summary'!H10*(E62/'Monthly Summary'!C10),2)</f>
        <v/>
      </c>
      <c r="F68" s="603">
        <f>ROUND('Monthly Summary'!H11*(F62/'Monthly Summary'!C11),2)</f>
        <v/>
      </c>
      <c r="G68" s="603">
        <f>ROUND('Monthly Summary'!H12*(G62/'Monthly Summary'!C12),2)</f>
        <v/>
      </c>
      <c r="H68" s="603">
        <f>ROUND('Monthly Summary'!H13*(H62/'Monthly Summary'!C13),2)</f>
        <v/>
      </c>
      <c r="I68" s="603">
        <f>ROUND('Monthly Summary'!H14*(I62/'Monthly Summary'!C14),2)</f>
        <v/>
      </c>
      <c r="J68" s="603">
        <f>ROUND('Monthly Summary'!H3*(J62/'Monthly Summary'!C3),2)</f>
        <v/>
      </c>
      <c r="K68" s="603">
        <f>ROUND('Monthly Summary'!H4*(K62/'Monthly Summary'!C4),2)</f>
        <v/>
      </c>
      <c r="L68" s="603">
        <f>ROUND('Monthly Summary'!H5*(L62/'Monthly Summary'!C5),2)</f>
        <v/>
      </c>
      <c r="M68" s="603">
        <f>ROUND('Monthly Summary'!H6*(M62/'Monthly Summary'!C6),2)</f>
        <v/>
      </c>
      <c r="N68" s="268" t="n"/>
      <c r="O68" s="268" t="n"/>
      <c r="P68" s="603">
        <f>SUM(B67:M67)</f>
        <v/>
      </c>
      <c r="Q68" s="268" t="n"/>
      <c r="R68" s="268" t="n"/>
      <c r="S68" s="268" t="n"/>
      <c r="T68" s="268" t="n"/>
      <c r="U68" s="268" t="n"/>
      <c r="V68" s="268" t="n"/>
      <c r="W68" s="268" t="n"/>
      <c r="X68" s="268" t="n"/>
      <c r="Y68" s="268" t="n"/>
      <c r="Z68" s="268" t="n"/>
      <c r="AA68" s="268" t="n"/>
      <c r="AB68" s="268" t="n"/>
      <c r="AC68" s="268" t="n"/>
    </row>
    <row r="69" ht="25.5" customHeight="1" s="1411">
      <c r="A69" s="734" t="inlineStr">
        <is>
          <t>Operating Costs</t>
        </is>
      </c>
      <c r="B69" s="601">
        <f>B62-B64-B65-B67</f>
        <v/>
      </c>
      <c r="C69" s="601">
        <f>C62-C64-C65-C67</f>
        <v/>
      </c>
      <c r="D69" s="601">
        <f>D62-D64-D65-D67</f>
        <v/>
      </c>
      <c r="E69" s="601">
        <f>E62-E64-E65-E67</f>
        <v/>
      </c>
      <c r="F69" s="601">
        <f>F62-F64-F65-F67</f>
        <v/>
      </c>
      <c r="G69" s="601">
        <f>G62-G64-G65-G67</f>
        <v/>
      </c>
      <c r="H69" s="601">
        <f>H62-H64-H65-H67</f>
        <v/>
      </c>
      <c r="I69" s="601">
        <f>I62-I64-I65-I67</f>
        <v/>
      </c>
      <c r="J69" s="601">
        <f>J62-J64-J65-J67</f>
        <v/>
      </c>
      <c r="K69" s="601">
        <f>K62-K64-K65-K67</f>
        <v/>
      </c>
      <c r="L69" s="601">
        <f>L62-L64-L65-L67</f>
        <v/>
      </c>
      <c r="M69" s="601">
        <f>M62-M64-M65-M67</f>
        <v/>
      </c>
      <c r="N69" s="268" t="n"/>
      <c r="O69" s="268" t="n"/>
      <c r="P69" s="601">
        <f>SUM(B68:M68)</f>
        <v/>
      </c>
      <c r="Q69" s="268" t="n"/>
      <c r="R69" s="268" t="n"/>
      <c r="S69" s="268" t="n"/>
      <c r="T69" s="268" t="n"/>
      <c r="U69" s="268" t="n"/>
      <c r="V69" s="268" t="n"/>
      <c r="W69" s="268" t="n"/>
      <c r="X69" s="268" t="n"/>
      <c r="Y69" s="268" t="n"/>
      <c r="Z69" s="268" t="n"/>
      <c r="AA69" s="268" t="n"/>
      <c r="AB69" s="268" t="n"/>
      <c r="AC69" s="268" t="n"/>
    </row>
    <row r="70" ht="19.5" customHeight="1" s="1411">
      <c r="A70" s="615" t="inlineStr">
        <is>
          <t>Director Salary (£30,000 pa  /  £2,500/month)</t>
        </is>
      </c>
      <c r="B70" s="772">
        <f>IF(B62&lt;&gt;0,B68/B62,0)</f>
        <v/>
      </c>
      <c r="C70" s="772">
        <f>IF(C62&lt;&gt;0,C68/C62,0)</f>
        <v/>
      </c>
      <c r="D70" s="772">
        <f>IF(D62&lt;&gt;0,D68/D62,0)</f>
        <v/>
      </c>
      <c r="E70" s="772">
        <f>IF(E62&lt;&gt;0,E68/E62,0)</f>
        <v/>
      </c>
      <c r="F70" s="772">
        <f>IF(F62&lt;&gt;0,F68/F62,0)</f>
        <v/>
      </c>
      <c r="G70" s="772">
        <f>IF(G62&lt;&gt;0,G68/G62,0)</f>
        <v/>
      </c>
      <c r="H70" s="772">
        <f>IF(H62&lt;&gt;0,H68/H62,0)</f>
        <v/>
      </c>
      <c r="I70" s="772">
        <f>IF(I62&lt;&gt;0,I68/I62,0)</f>
        <v/>
      </c>
      <c r="J70" s="772">
        <f>IF(J62&lt;&gt;0,J68/J62,0)</f>
        <v/>
      </c>
      <c r="K70" s="772">
        <f>IF(K62&lt;&gt;0,K68/K62,0)</f>
        <v/>
      </c>
      <c r="L70" s="772">
        <f>IF(L62&lt;&gt;0,L68/L62,0)</f>
        <v/>
      </c>
      <c r="M70" s="772">
        <f>IF(M62&lt;&gt;0,M68/M62,0)</f>
        <v/>
      </c>
      <c r="N70" s="6" t="n"/>
      <c r="O70" s="6" t="n"/>
      <c r="P70" s="772">
        <f>IF(P62&lt;&gt;0,P68/P62,0)</f>
        <v/>
      </c>
      <c r="Q70" s="6" t="n"/>
      <c r="R70" s="6" t="n"/>
      <c r="S70" s="6" t="n"/>
      <c r="T70" s="6" t="n"/>
      <c r="U70" s="6" t="n"/>
      <c r="V70" s="6" t="n"/>
      <c r="W70" s="6" t="n"/>
      <c r="X70" s="6" t="n"/>
      <c r="Y70" s="6" t="n"/>
      <c r="Z70" s="6" t="n"/>
      <c r="AA70" s="6" t="n"/>
      <c r="AB70" s="6" t="n"/>
      <c r="AC70" s="6" t="n"/>
    </row>
    <row r="71" ht="21.75" customHeight="1" s="1411">
      <c r="A71" s="769" t="inlineStr">
        <is>
          <t>Rent (quarterly)</t>
        </is>
      </c>
      <c r="B71" s="773" t="n"/>
      <c r="C71" s="773" t="n"/>
      <c r="D71" s="773" t="n"/>
      <c r="E71" s="771">
        <f>ROUND(0.15*(B62+C62+D62),2)</f>
        <v/>
      </c>
      <c r="F71" s="773" t="n"/>
      <c r="G71" s="773" t="n"/>
      <c r="H71" s="771">
        <f>ROUND(0.15*(E62+F62+G62),2)</f>
        <v/>
      </c>
      <c r="I71" s="773" t="n"/>
      <c r="J71" s="773" t="n"/>
      <c r="K71" s="771">
        <f>ROUND(0.15*(H62+I62+J62),2)</f>
        <v/>
      </c>
      <c r="L71" s="773" t="n"/>
      <c r="M71" s="773" t="n"/>
      <c r="N71" s="268" t="n"/>
      <c r="O71" s="268" t="n"/>
      <c r="P71" s="771">
        <f>E70+H70+K70</f>
        <v/>
      </c>
      <c r="Q71" s="268" t="n"/>
      <c r="R71" s="268" t="n"/>
      <c r="S71" s="268" t="n"/>
      <c r="T71" s="268" t="n"/>
      <c r="U71" s="268" t="n"/>
      <c r="V71" s="268" t="n"/>
      <c r="W71" s="268" t="n"/>
      <c r="X71" s="268" t="n"/>
      <c r="Y71" s="268" t="n"/>
      <c r="Z71" s="268" t="n"/>
      <c r="AA71" s="268" t="n"/>
      <c r="AB71" s="268" t="n"/>
      <c r="AC71" s="268" t="n"/>
    </row>
    <row r="72" ht="25.5" customHeight="1" s="1411">
      <c r="A72" s="734" t="inlineStr">
        <is>
          <t>VAT Difference</t>
        </is>
      </c>
      <c r="B72" s="468">
        <f>ROUND('Monthly Summary'!H7*(B62/'Monthly Summary'!C7),2)</f>
        <v/>
      </c>
      <c r="C72" s="468">
        <f>ROUND('Monthly Summary'!H8*(C62/'Monthly Summary'!C8),2)</f>
        <v/>
      </c>
      <c r="D72" s="468">
        <f>ROUND('Monthly Summary'!H9*(D62/'Monthly Summary'!C9),2)</f>
        <v/>
      </c>
      <c r="E72" s="468">
        <f>ROUND('Monthly Summary'!H10*(E62/'Monthly Summary'!C10),2)</f>
        <v/>
      </c>
      <c r="F72" s="468">
        <f>ROUND('Monthly Summary'!H11*(F62/'Monthly Summary'!C11),2)</f>
        <v/>
      </c>
      <c r="G72" s="468">
        <f>ROUND('Monthly Summary'!H12*(G62/'Monthly Summary'!C12),2)</f>
        <v/>
      </c>
      <c r="H72" s="468">
        <f>ROUND('Monthly Summary'!H13*(H62/'Monthly Summary'!C13),2)</f>
        <v/>
      </c>
      <c r="I72" s="468">
        <f>ROUND('Monthly Summary'!H14*(I62/'Monthly Summary'!C14),2)</f>
        <v/>
      </c>
      <c r="J72" s="468">
        <f>ROUND('Monthly Summary'!H3*(J62/'Monthly Summary'!C3),2)</f>
        <v/>
      </c>
      <c r="K72" s="468">
        <f>ROUND('Monthly Summary'!H4*(K62/'Monthly Summary'!C4),2)</f>
        <v/>
      </c>
      <c r="L72" s="468">
        <f>ROUND('Monthly Summary'!H5*(L62/'Monthly Summary'!C5),2)</f>
        <v/>
      </c>
      <c r="M72" s="468">
        <f>ROUND('Monthly Summary'!H6*(M62/'Monthly Summary'!C6),2)</f>
        <v/>
      </c>
      <c r="N72" s="6" t="n"/>
      <c r="O72" s="6" t="n"/>
      <c r="P72" s="468">
        <f>SUM(B71:M71)</f>
        <v/>
      </c>
      <c r="Q72" s="268" t="n"/>
      <c r="R72" s="268" t="n"/>
      <c r="S72" s="268" t="n"/>
      <c r="T72" s="268" t="n"/>
      <c r="U72" s="268" t="n"/>
      <c r="V72" s="268" t="n"/>
      <c r="W72" s="268" t="n"/>
      <c r="X72" s="268" t="n"/>
      <c r="Y72" s="268" t="n"/>
      <c r="Z72" s="268" t="n"/>
      <c r="AA72" s="268" t="n"/>
      <c r="AB72" s="268" t="n"/>
      <c r="AC72" s="268" t="n"/>
    </row>
    <row r="73" ht="19.5" customHeight="1" s="1411">
      <c r="A73" s="774" t="inlineStr">
        <is>
          <t>Forecast Profit (after director salary)</t>
        </is>
      </c>
      <c r="B73" s="771">
        <f>B62-B64-B65-B71</f>
        <v/>
      </c>
      <c r="C73" s="771">
        <f>C62-C64-C65-C71</f>
        <v/>
      </c>
      <c r="D73" s="771">
        <f>D62-D64-D65-D71</f>
        <v/>
      </c>
      <c r="E73" s="771">
        <f>E62-E64-E65-E71</f>
        <v/>
      </c>
      <c r="F73" s="771">
        <f>F62-F64-F65-F71</f>
        <v/>
      </c>
      <c r="G73" s="771">
        <f>G62-G64-G65-G71</f>
        <v/>
      </c>
      <c r="H73" s="771">
        <f>H62-H64-H65-H71</f>
        <v/>
      </c>
      <c r="I73" s="771">
        <f>I62-I64-I65-I71</f>
        <v/>
      </c>
      <c r="J73" s="771">
        <f>J62-J64-J65-J71</f>
        <v/>
      </c>
      <c r="K73" s="771">
        <f>K62-K64-K65-K71</f>
        <v/>
      </c>
      <c r="L73" s="771">
        <f>L62-L64-L65-L71</f>
        <v/>
      </c>
      <c r="M73" s="771">
        <f>M62-M64-M65-M71</f>
        <v/>
      </c>
      <c r="N73" s="268" t="n"/>
      <c r="O73" s="268" t="n"/>
      <c r="P73" s="771">
        <f>SUM(B72:M72)</f>
        <v/>
      </c>
      <c r="Q73" s="268" t="n"/>
      <c r="R73" s="268" t="n"/>
      <c r="S73" s="268" t="n"/>
      <c r="T73" s="268" t="n"/>
      <c r="U73" s="268" t="n"/>
      <c r="V73" s="268" t="n"/>
      <c r="W73" s="268" t="n"/>
      <c r="X73" s="268" t="n"/>
      <c r="Y73" s="268" t="n"/>
      <c r="Z73" s="268" t="n"/>
      <c r="AA73" s="268" t="n"/>
      <c r="AB73" s="268" t="n"/>
      <c r="AC73" s="268" t="n"/>
    </row>
    <row r="74" ht="30" customHeight="1" s="1411">
      <c r="A74" s="596" t="inlineStr">
        <is>
          <t>Profit Margin %</t>
        </is>
      </c>
      <c r="B74" s="760">
        <f>IF(B62&lt;&gt;0,B72/B62,0)</f>
        <v/>
      </c>
      <c r="C74" s="760">
        <f>IF(C62&lt;&gt;0,C72/C62,0)</f>
        <v/>
      </c>
      <c r="D74" s="760">
        <f>IF(D62&lt;&gt;0,D72/D62,0)</f>
        <v/>
      </c>
      <c r="E74" s="760">
        <f>IF(E62&lt;&gt;0,E72/E62,0)</f>
        <v/>
      </c>
      <c r="F74" s="760">
        <f>IF(F62&lt;&gt;0,F72/F62,0)</f>
        <v/>
      </c>
      <c r="G74" s="760">
        <f>IF(G62&lt;&gt;0,G72/G62,0)</f>
        <v/>
      </c>
      <c r="H74" s="760">
        <f>IF(H62&lt;&gt;0,H72/H62,0)</f>
        <v/>
      </c>
      <c r="I74" s="760">
        <f>IF(I62&lt;&gt;0,I72/I62,0)</f>
        <v/>
      </c>
      <c r="J74" s="760">
        <f>IF(J62&lt;&gt;0,J72/J62,0)</f>
        <v/>
      </c>
      <c r="K74" s="760">
        <f>IF(K62&lt;&gt;0,K72/K62,0)</f>
        <v/>
      </c>
      <c r="L74" s="760">
        <f>IF(L62&lt;&gt;0,L72/L62,0)</f>
        <v/>
      </c>
      <c r="M74" s="760">
        <f>IF(M62&lt;&gt;0,M72/M62,0)</f>
        <v/>
      </c>
      <c r="N74" s="268" t="n"/>
      <c r="O74" s="268" t="n"/>
      <c r="P74" s="760">
        <f>IF(P62&lt;&gt;0,P72/P62,0)</f>
        <v/>
      </c>
      <c r="Q74" s="268" t="n"/>
      <c r="R74" s="268" t="n"/>
      <c r="S74" s="268" t="n"/>
      <c r="T74" s="268" t="n"/>
      <c r="U74" s="268" t="n"/>
      <c r="V74" s="268" t="n"/>
      <c r="W74" s="268" t="n"/>
      <c r="X74" s="268" t="n"/>
      <c r="Y74" s="268" t="n"/>
      <c r="Z74" s="268" t="n"/>
      <c r="AA74" s="268" t="n"/>
      <c r="AB74" s="268" t="n"/>
      <c r="AC74" s="268" t="n"/>
    </row>
    <row r="75" ht="19.5" customHeight="1" s="1411">
      <c r="A75" s="752" t="inlineStr">
        <is>
          <t>RENT: Deposit covers May–Jul. Aug 2026=£26,965  Nov 2026=£33,143  Feb 2027=£43,966  (Q4 £29,421 due May 2027)</t>
        </is>
      </c>
      <c r="B75" s="6" t="n"/>
      <c r="C75" s="6" t="n"/>
      <c r="D75" s="6" t="n"/>
      <c r="E75" s="6" t="n"/>
      <c r="F75" s="6" t="n"/>
      <c r="G75" s="6" t="n"/>
      <c r="H75" s="6" t="n"/>
      <c r="I75" s="6" t="n"/>
      <c r="J75" s="6" t="n"/>
      <c r="K75" s="6" t="n"/>
      <c r="L75" s="6" t="n"/>
      <c r="M75" s="6" t="n"/>
      <c r="N75" s="6" t="n"/>
      <c r="O75" s="6" t="n"/>
      <c r="P75" s="6" t="n"/>
      <c r="Q75" s="268" t="n"/>
      <c r="R75" s="268" t="n"/>
      <c r="S75" s="268" t="n"/>
      <c r="T75" s="268" t="n"/>
      <c r="U75" s="268" t="n"/>
      <c r="V75" s="268" t="n"/>
      <c r="W75" s="268" t="n"/>
      <c r="X75" s="268" t="n"/>
      <c r="Y75" s="268" t="n"/>
      <c r="Z75" s="268" t="n"/>
      <c r="AA75" s="268" t="n"/>
      <c r="AB75" s="268" t="n"/>
      <c r="AC75" s="268" t="n"/>
    </row>
    <row r="76" ht="19.5" customHeight="1" s="1411">
      <c r="A76" s="268" t="n"/>
      <c r="B76" s="268" t="n"/>
      <c r="C76" s="268" t="n"/>
      <c r="D76" s="268" t="n"/>
      <c r="E76" s="268" t="n"/>
      <c r="F76" s="268" t="n"/>
      <c r="G76" s="268" t="n"/>
      <c r="H76" s="268" t="n"/>
      <c r="I76" s="268" t="n"/>
      <c r="J76" s="268" t="n"/>
      <c r="K76" s="268" t="n"/>
      <c r="L76" s="268" t="n"/>
      <c r="M76" s="268" t="n"/>
      <c r="N76" s="268" t="n"/>
      <c r="O76" s="268" t="n"/>
      <c r="P76" s="268" t="n"/>
      <c r="Q76" s="268" t="n"/>
      <c r="R76" s="268" t="n"/>
      <c r="S76" s="268" t="n"/>
      <c r="T76" s="268" t="n"/>
      <c r="U76" s="268" t="n"/>
      <c r="V76" s="268" t="n"/>
      <c r="W76" s="268" t="n"/>
      <c r="X76" s="268" t="n"/>
      <c r="Y76" s="268" t="n"/>
      <c r="Z76" s="268" t="n"/>
      <c r="AA76" s="268" t="n"/>
      <c r="AB76" s="268" t="n"/>
      <c r="AC76" s="268" t="n"/>
    </row>
    <row r="77" ht="30" customHeight="1" s="1411">
      <c r="A77" s="268" t="n"/>
      <c r="B77" s="268" t="n"/>
      <c r="C77" s="6" t="n"/>
      <c r="D77" s="6" t="n"/>
      <c r="E77" s="268" t="n"/>
      <c r="F77" s="6" t="n"/>
      <c r="G77" s="6" t="n"/>
      <c r="H77" s="268" t="n"/>
      <c r="I77" s="6" t="n"/>
      <c r="J77" s="6" t="n"/>
      <c r="K77" s="268" t="n"/>
      <c r="L77" s="268" t="n"/>
      <c r="M77" s="268" t="n"/>
      <c r="N77" s="268" t="n"/>
      <c r="O77" s="268" t="n"/>
      <c r="P77" s="268" t="n"/>
      <c r="Q77" s="268" t="n"/>
      <c r="R77" s="268" t="n"/>
      <c r="S77" s="268" t="n"/>
      <c r="T77" s="268" t="n"/>
      <c r="U77" s="268" t="n"/>
      <c r="V77" s="268" t="n"/>
      <c r="W77" s="268" t="n"/>
      <c r="X77" s="268" t="n"/>
      <c r="Y77" s="268" t="n"/>
      <c r="Z77" s="268" t="n"/>
      <c r="AA77" s="268" t="n"/>
      <c r="AB77" s="268" t="n"/>
      <c r="AC77" s="268" t="n"/>
    </row>
    <row r="78" ht="19.5" customHeight="1" s="1411">
      <c r="A78" s="775" t="inlineStr">
        <is>
          <t>SCENARIO COMPARISON  —  Period May 2026 – April 2027</t>
        </is>
      </c>
      <c r="B78" s="6" t="n"/>
      <c r="C78" s="6" t="n"/>
      <c r="D78" s="6" t="n"/>
      <c r="E78" s="6" t="n"/>
      <c r="F78" s="6" t="n"/>
      <c r="G78" s="6" t="n"/>
      <c r="H78" s="6" t="n"/>
      <c r="I78" s="6" t="n"/>
      <c r="J78" s="6" t="n"/>
      <c r="K78" s="6" t="n"/>
      <c r="L78" s="6" t="n"/>
      <c r="M78" s="6" t="n"/>
      <c r="N78" s="6" t="n"/>
      <c r="O78" s="6" t="n"/>
      <c r="P78" s="6" t="n"/>
      <c r="Q78" s="268" t="n"/>
      <c r="R78" s="268" t="n"/>
      <c r="S78" s="268" t="n"/>
      <c r="T78" s="268" t="n"/>
      <c r="U78" s="268" t="n"/>
      <c r="V78" s="268" t="n"/>
      <c r="W78" s="268" t="n"/>
      <c r="X78" s="268" t="n"/>
      <c r="Y78" s="268" t="n"/>
      <c r="Z78" s="268" t="n"/>
      <c r="AA78" s="268" t="n"/>
      <c r="AB78" s="268" t="n"/>
      <c r="AC78" s="268" t="n"/>
    </row>
    <row r="79" ht="21.75" customHeight="1" s="1411">
      <c r="A79" s="593" t="inlineStr">
        <is>
          <t>Metric</t>
        </is>
      </c>
      <c r="B79" s="776" t="inlineStr">
        <is>
          <t>Conservative +10%</t>
        </is>
      </c>
      <c r="C79" s="6" t="n"/>
      <c r="D79" s="6" t="n"/>
      <c r="E79" s="777" t="inlineStr">
        <is>
          <t>Base Case +15%</t>
        </is>
      </c>
      <c r="F79" s="6" t="n"/>
      <c r="G79" s="6" t="n"/>
      <c r="H79" s="778" t="inlineStr">
        <is>
          <t>Optimistic +20%</t>
        </is>
      </c>
      <c r="I79" s="6" t="n"/>
      <c r="J79" s="6" t="n"/>
      <c r="K79" s="268" t="n"/>
      <c r="L79" s="268" t="n"/>
      <c r="M79" s="268" t="n"/>
      <c r="N79" s="268" t="n"/>
      <c r="O79" s="268" t="n"/>
      <c r="P79" s="268" t="n"/>
      <c r="Q79" s="268" t="n"/>
      <c r="R79" s="268" t="n"/>
      <c r="S79" s="268" t="n"/>
      <c r="T79" s="268" t="n"/>
      <c r="U79" s="268" t="n"/>
      <c r="V79" s="268" t="n"/>
      <c r="W79" s="268" t="n"/>
      <c r="X79" s="268" t="n"/>
      <c r="Y79" s="268" t="n"/>
      <c r="Z79" s="268" t="n"/>
      <c r="AA79" s="268" t="n"/>
      <c r="AB79" s="268" t="n"/>
      <c r="AC79" s="268" t="n"/>
    </row>
    <row r="80" ht="19.5" customHeight="1" s="1411">
      <c r="A80" s="596" t="inlineStr">
        <is>
          <t>Revenue Target</t>
        </is>
      </c>
      <c r="B80" s="779">
        <f>P32</f>
        <v/>
      </c>
      <c r="C80" s="6" t="n"/>
      <c r="D80" s="6" t="n"/>
      <c r="E80" s="780">
        <f>P48</f>
        <v/>
      </c>
      <c r="F80" s="6" t="n"/>
      <c r="G80" s="6" t="n"/>
      <c r="H80" s="781">
        <f>P62</f>
        <v/>
      </c>
      <c r="I80" s="6" t="n"/>
      <c r="J80" s="6" t="n"/>
      <c r="K80" s="268" t="n"/>
      <c r="L80" s="268" t="n"/>
      <c r="M80" s="268" t="n"/>
      <c r="N80" s="268" t="n"/>
      <c r="O80" s="268" t="n"/>
      <c r="P80" s="268" t="n"/>
      <c r="Q80" s="268" t="n"/>
      <c r="R80" s="268" t="n"/>
      <c r="S80" s="268" t="n"/>
      <c r="T80" s="268" t="n"/>
      <c r="U80" s="268" t="n"/>
      <c r="V80" s="268" t="n"/>
      <c r="W80" s="268" t="n"/>
      <c r="X80" s="268" t="n"/>
      <c r="Y80" s="268" t="n"/>
      <c r="Z80" s="268" t="n"/>
      <c r="AA80" s="268" t="n"/>
      <c r="AB80" s="268" t="n"/>
      <c r="AC80" s="268" t="n"/>
    </row>
    <row r="81" ht="19.5" customHeight="1" s="1411">
      <c r="A81" s="734" t="inlineStr">
        <is>
          <t>Revenue Uplift</t>
        </is>
      </c>
      <c r="B81" s="779">
        <f>P33</f>
        <v/>
      </c>
      <c r="C81" s="6" t="n"/>
      <c r="D81" s="6" t="n"/>
      <c r="E81" s="780">
        <f>P49</f>
        <v/>
      </c>
      <c r="F81" s="6" t="n"/>
      <c r="G81" s="6" t="n"/>
      <c r="H81" s="781">
        <f>P63</f>
        <v/>
      </c>
      <c r="I81" s="6" t="n"/>
      <c r="J81" s="6" t="n"/>
      <c r="K81" s="268" t="n"/>
      <c r="L81" s="268" t="n"/>
      <c r="M81" s="268" t="n"/>
      <c r="N81" s="268" t="n"/>
      <c r="O81" s="268" t="n"/>
      <c r="P81" s="268" t="n"/>
      <c r="Q81" s="268" t="n"/>
      <c r="R81" s="268" t="n"/>
      <c r="S81" s="268" t="n"/>
      <c r="T81" s="268" t="n"/>
      <c r="U81" s="268" t="n"/>
      <c r="V81" s="268" t="n"/>
      <c r="W81" s="268" t="n"/>
      <c r="X81" s="268" t="n"/>
      <c r="Y81" s="268" t="n"/>
      <c r="Z81" s="268" t="n"/>
      <c r="AA81" s="268" t="n"/>
      <c r="AB81" s="268" t="n"/>
      <c r="AC81" s="268" t="n"/>
    </row>
    <row r="82" ht="25.5" customHeight="1" s="1411">
      <c r="A82" s="596" t="inlineStr">
        <is>
          <t>Operating Costs</t>
        </is>
      </c>
      <c r="B82" s="779">
        <f>P34</f>
        <v/>
      </c>
      <c r="C82" s="6" t="n"/>
      <c r="D82" s="6" t="n"/>
      <c r="E82" s="780">
        <f>P50</f>
        <v/>
      </c>
      <c r="F82" s="6" t="n"/>
      <c r="G82" s="6" t="n"/>
      <c r="H82" s="781">
        <f>P64</f>
        <v/>
      </c>
      <c r="I82" s="6" t="n"/>
      <c r="J82" s="6" t="n"/>
      <c r="K82" s="268" t="n"/>
      <c r="L82" s="268" t="n"/>
      <c r="M82" s="268" t="n"/>
      <c r="N82" s="268" t="n"/>
      <c r="O82" s="268" t="n"/>
      <c r="P82" s="268" t="n"/>
      <c r="Q82" s="268" t="n"/>
      <c r="R82" s="268" t="n"/>
      <c r="S82" s="268" t="n"/>
      <c r="T82" s="268" t="n"/>
      <c r="U82" s="268" t="n"/>
      <c r="V82" s="268" t="n"/>
      <c r="W82" s="268" t="n"/>
      <c r="X82" s="268" t="n"/>
      <c r="Y82" s="268" t="n"/>
      <c r="Z82" s="268" t="n"/>
      <c r="AA82" s="268" t="n"/>
      <c r="AB82" s="268" t="n"/>
      <c r="AC82" s="268" t="n"/>
    </row>
    <row r="83" ht="24" customHeight="1" s="1411">
      <c r="A83" s="615" t="inlineStr">
        <is>
          <t>Director Salary (£30,000 pa  /  £2,500/month)</t>
        </is>
      </c>
      <c r="B83" s="616">
        <f>'Base Case Forecast'!B53</f>
        <v/>
      </c>
      <c r="C83" s="6" t="n"/>
      <c r="D83" s="6" t="n"/>
      <c r="E83" s="616">
        <f>'Base Case Forecast'!B53</f>
        <v/>
      </c>
      <c r="F83" s="6" t="n"/>
      <c r="G83" s="6" t="n"/>
      <c r="H83" s="616">
        <f>'Base Case Forecast'!B53</f>
        <v/>
      </c>
      <c r="I83" s="6" t="n"/>
      <c r="J83" s="6" t="n"/>
      <c r="K83" s="616">
        <f>'Base Case Forecast'!B53</f>
        <v/>
      </c>
      <c r="L83" s="616">
        <f>'Base Case Forecast'!B53</f>
        <v/>
      </c>
      <c r="M83" s="616">
        <f>'Base Case Forecast'!B53</f>
        <v/>
      </c>
      <c r="N83" s="6" t="n"/>
      <c r="O83" s="6" t="n"/>
      <c r="P83" s="616">
        <f>'Base Case Forecast'!B53</f>
        <v/>
      </c>
      <c r="Q83" s="6" t="n"/>
      <c r="R83" s="6" t="n"/>
      <c r="S83" s="6" t="n"/>
      <c r="T83" s="6" t="n"/>
      <c r="U83" s="6" t="n"/>
      <c r="V83" s="6" t="n"/>
      <c r="W83" s="6" t="n"/>
      <c r="X83" s="6" t="n"/>
      <c r="Y83" s="6" t="n"/>
      <c r="Z83" s="6" t="n"/>
      <c r="AA83" s="6" t="n"/>
      <c r="AB83" s="6" t="n"/>
      <c r="AC83" s="6" t="n"/>
    </row>
    <row r="84" ht="19.5" customHeight="1" s="1411">
      <c r="A84" s="734" t="inlineStr">
        <is>
          <t>Rent Paid in Period</t>
        </is>
      </c>
      <c r="B84" s="468">
        <f>P36</f>
        <v/>
      </c>
      <c r="C84" s="6" t="n"/>
      <c r="D84" s="6" t="n"/>
      <c r="E84" s="468">
        <f>P52</f>
        <v/>
      </c>
      <c r="F84" s="6" t="n"/>
      <c r="G84" s="6" t="n"/>
      <c r="H84" s="468">
        <f>P66</f>
        <v/>
      </c>
      <c r="I84" s="6" t="n"/>
      <c r="J84" s="6" t="n"/>
      <c r="K84" s="6" t="n"/>
      <c r="L84" s="6" t="n"/>
      <c r="M84" s="6" t="n"/>
      <c r="N84" s="6" t="n"/>
      <c r="O84" s="6" t="n"/>
      <c r="P84" s="6" t="n"/>
      <c r="Q84" s="268" t="n"/>
      <c r="R84" s="268" t="n"/>
      <c r="S84" s="268" t="n"/>
      <c r="T84" s="268" t="n"/>
      <c r="U84" s="268" t="n"/>
      <c r="V84" s="268" t="n"/>
      <c r="W84" s="268" t="n"/>
      <c r="X84" s="268" t="n"/>
      <c r="Y84" s="268" t="n"/>
      <c r="Z84" s="268" t="n"/>
      <c r="AA84" s="268" t="n"/>
      <c r="AB84" s="268" t="n"/>
      <c r="AC84" s="268" t="n"/>
    </row>
    <row r="85" ht="25.5" customHeight="1" s="1411">
      <c r="A85" s="596" t="inlineStr">
        <is>
          <t>Rent Deferred (May 27)</t>
        </is>
      </c>
      <c r="B85" s="779">
        <f>ROUND(0.15*(K32+L32+M32),2)</f>
        <v/>
      </c>
      <c r="C85" s="449" t="n"/>
      <c r="D85" s="450" t="n"/>
      <c r="E85" s="780">
        <f>ROUND(0.15*(K48+L48+M48),2)</f>
        <v/>
      </c>
      <c r="F85" s="449" t="n"/>
      <c r="G85" s="450" t="n"/>
      <c r="H85" s="781">
        <f>ROUND(0.15*(K62+L62+M62),2)</f>
        <v/>
      </c>
      <c r="I85" s="449" t="n"/>
      <c r="J85" s="450" t="n"/>
      <c r="K85" s="268" t="n"/>
      <c r="L85" s="268" t="n"/>
      <c r="M85" s="268" t="n"/>
      <c r="N85" s="268" t="n"/>
      <c r="O85" s="268" t="n"/>
      <c r="P85" s="268" t="n"/>
      <c r="Q85" s="268" t="n"/>
      <c r="R85" s="268" t="n"/>
      <c r="S85" s="268" t="n"/>
      <c r="T85" s="268" t="n"/>
      <c r="U85" s="268" t="n"/>
      <c r="V85" s="268" t="n"/>
      <c r="W85" s="268" t="n"/>
      <c r="X85" s="268" t="n"/>
      <c r="Y85" s="268" t="n"/>
      <c r="Z85" s="268" t="n"/>
      <c r="AA85" s="268" t="n"/>
      <c r="AB85" s="268" t="n"/>
      <c r="AC85" s="268" t="n"/>
    </row>
    <row r="86" ht="19.5" customHeight="1" s="1411">
      <c r="A86" s="600" t="inlineStr">
        <is>
          <t>Forecast Profit (after director salary)</t>
        </is>
      </c>
      <c r="B86" s="779">
        <f>P38</f>
        <v/>
      </c>
      <c r="C86" s="449" t="n"/>
      <c r="D86" s="450" t="n"/>
      <c r="E86" s="780">
        <f>P54</f>
        <v/>
      </c>
      <c r="F86" s="449" t="n"/>
      <c r="G86" s="450" t="n"/>
      <c r="H86" s="781">
        <f>P72</f>
        <v/>
      </c>
      <c r="I86" s="449" t="n"/>
      <c r="J86" s="450" t="n"/>
      <c r="K86" s="268" t="n"/>
      <c r="L86" s="268" t="n"/>
      <c r="M86" s="268" t="n"/>
      <c r="N86" s="268" t="n"/>
      <c r="O86" s="268" t="n"/>
      <c r="P86" s="268" t="n"/>
      <c r="Q86" s="268" t="n"/>
      <c r="R86" s="268" t="n"/>
      <c r="S86" s="268" t="n"/>
      <c r="T86" s="268" t="n"/>
      <c r="U86" s="268" t="n"/>
      <c r="V86" s="268" t="n"/>
      <c r="W86" s="268" t="n"/>
      <c r="X86" s="268" t="n"/>
      <c r="Y86" s="268" t="n"/>
      <c r="Z86" s="268" t="n"/>
      <c r="AA86" s="268" t="n"/>
      <c r="AB86" s="268" t="n"/>
      <c r="AC86" s="268" t="n"/>
    </row>
    <row r="87" ht="30" customHeight="1" s="1411">
      <c r="A87" s="596" t="inlineStr">
        <is>
          <t>Profit Margin</t>
        </is>
      </c>
      <c r="B87" s="782">
        <f>IF(P32&lt;&gt;0,P38/P32,0)</f>
        <v/>
      </c>
      <c r="C87" s="449" t="n"/>
      <c r="D87" s="450" t="n"/>
      <c r="E87" s="783">
        <f>IF(P48&lt;&gt;0,P54/P48,0)</f>
        <v/>
      </c>
      <c r="F87" s="449" t="n"/>
      <c r="G87" s="450" t="n"/>
      <c r="H87" s="784">
        <f>IF(P62&lt;&gt;0,P72/P62,0)</f>
        <v/>
      </c>
      <c r="I87" s="449" t="n"/>
      <c r="J87" s="450" t="n"/>
      <c r="K87" s="268" t="n"/>
      <c r="L87" s="268" t="n"/>
      <c r="M87" s="268" t="n"/>
      <c r="N87" s="268" t="n"/>
      <c r="O87" s="268" t="n"/>
      <c r="P87" s="268" t="n"/>
      <c r="Q87" s="268" t="n"/>
      <c r="R87" s="268" t="n"/>
      <c r="S87" s="268" t="n"/>
      <c r="T87" s="268" t="n"/>
      <c r="U87" s="268" t="n"/>
      <c r="V87" s="268" t="n"/>
      <c r="W87" s="268" t="n"/>
      <c r="X87" s="268" t="n"/>
      <c r="Y87" s="268" t="n"/>
      <c r="Z87" s="268" t="n"/>
      <c r="AA87" s="268" t="n"/>
      <c r="AB87" s="268" t="n"/>
      <c r="AC87" s="268" t="n"/>
    </row>
    <row r="88" ht="19.5" customHeight="1" s="1411">
      <c r="A88" s="752" t="inlineStr">
        <is>
          <t>All scenarios use 2025 equivalent-month actuals as base. Fixed costs uplifted +10%. Variable capped at 30%. Rent deposit (£27,078) covers May–Jul. Quarterly rent in Aug, Nov, Feb at 15% of previous quarter revenue.</t>
        </is>
      </c>
      <c r="B88" s="6" t="n"/>
      <c r="C88" s="6" t="n"/>
      <c r="D88" s="6" t="n"/>
      <c r="E88" s="6" t="n"/>
      <c r="F88" s="6" t="n"/>
      <c r="G88" s="6" t="n"/>
      <c r="H88" s="6" t="n"/>
      <c r="I88" s="6" t="n"/>
      <c r="J88" s="6" t="n"/>
      <c r="K88" s="6" t="n"/>
      <c r="L88" s="6" t="n"/>
      <c r="M88" s="6" t="n"/>
      <c r="N88" s="6" t="n"/>
      <c r="O88" s="6" t="n"/>
      <c r="P88" s="6" t="n"/>
      <c r="Q88" s="268" t="n"/>
      <c r="R88" s="268" t="n"/>
      <c r="S88" s="268" t="n"/>
      <c r="T88" s="268" t="n"/>
      <c r="U88" s="268" t="n"/>
      <c r="V88" s="268" t="n"/>
      <c r="W88" s="268" t="n"/>
      <c r="X88" s="268" t="n"/>
      <c r="Y88" s="268" t="n"/>
      <c r="Z88" s="268" t="n"/>
      <c r="AA88" s="268" t="n"/>
      <c r="AB88" s="268" t="n"/>
      <c r="AC88" s="268" t="n"/>
    </row>
    <row r="89" ht="19.5" customHeight="1" s="1411">
      <c r="A89" s="268" t="n"/>
      <c r="B89" s="268" t="n"/>
      <c r="C89" s="268" t="n"/>
      <c r="D89" s="268" t="n"/>
      <c r="E89" s="268" t="n"/>
      <c r="F89" s="268" t="n"/>
      <c r="G89" s="268" t="n"/>
      <c r="H89" s="268" t="n"/>
      <c r="I89" s="268" t="n"/>
      <c r="J89" s="268" t="n"/>
      <c r="K89" s="268" t="n"/>
      <c r="L89" s="268" t="n"/>
      <c r="M89" s="268" t="n"/>
      <c r="N89" s="268" t="n"/>
      <c r="O89" s="268" t="n"/>
      <c r="P89" s="268" t="n"/>
      <c r="Q89" s="268" t="n"/>
      <c r="R89" s="268" t="n"/>
      <c r="S89" s="268" t="n"/>
      <c r="T89" s="268" t="n"/>
      <c r="U89" s="268" t="n"/>
      <c r="V89" s="268" t="n"/>
      <c r="W89" s="268" t="n"/>
      <c r="X89" s="268" t="n"/>
      <c r="Y89" s="268" t="n"/>
      <c r="Z89" s="268" t="n"/>
      <c r="AA89" s="268" t="n"/>
      <c r="AB89" s="268" t="n"/>
      <c r="AC89" s="268" t="n"/>
    </row>
    <row r="90" ht="19.5" customHeight="1" s="1411">
      <c r="A90" s="268" t="n"/>
      <c r="B90" s="268" t="n"/>
      <c r="C90" s="268" t="n"/>
      <c r="D90" s="268" t="n"/>
      <c r="E90" s="268" t="n"/>
      <c r="F90" s="268" t="n"/>
      <c r="G90" s="268" t="n"/>
      <c r="H90" s="268" t="n"/>
      <c r="I90" s="268" t="n"/>
      <c r="J90" s="268" t="n"/>
      <c r="K90" s="268" t="n"/>
      <c r="L90" s="268" t="n"/>
      <c r="M90" s="268" t="n"/>
      <c r="N90" s="268" t="n"/>
      <c r="O90" s="268" t="n"/>
      <c r="P90" s="268" t="n"/>
      <c r="Q90" s="268" t="n"/>
      <c r="R90" s="268" t="n"/>
      <c r="S90" s="268" t="n"/>
      <c r="T90" s="268" t="n"/>
      <c r="U90" s="268" t="n"/>
      <c r="V90" s="268" t="n"/>
      <c r="W90" s="268" t="n"/>
      <c r="X90" s="268" t="n"/>
      <c r="Y90" s="268" t="n"/>
      <c r="Z90" s="268" t="n"/>
      <c r="AA90" s="268" t="n"/>
      <c r="AB90" s="268" t="n"/>
      <c r="AC90" s="268" t="n"/>
    </row>
    <row r="91" ht="24" customHeight="1" s="1411">
      <c r="A91" s="268" t="n"/>
      <c r="B91" s="268" t="n"/>
      <c r="C91" s="268" t="n"/>
      <c r="D91" s="268" t="n"/>
      <c r="E91" s="268" t="n"/>
      <c r="F91" s="268" t="n"/>
      <c r="G91" s="268" t="n"/>
      <c r="H91" s="268" t="n"/>
      <c r="I91" s="268" t="n"/>
      <c r="J91" s="268" t="n"/>
      <c r="K91" s="268" t="n"/>
      <c r="L91" s="268" t="n"/>
      <c r="M91" s="268" t="n"/>
      <c r="N91" s="268" t="n"/>
      <c r="O91" s="268" t="n"/>
      <c r="P91" s="268" t="n"/>
      <c r="Q91" s="268" t="n"/>
      <c r="R91" s="268" t="n"/>
      <c r="S91" s="268" t="n"/>
      <c r="T91" s="268" t="n"/>
      <c r="U91" s="268" t="n"/>
      <c r="V91" s="268" t="n"/>
      <c r="W91" s="268" t="n"/>
      <c r="X91" s="268" t="n"/>
      <c r="Y91" s="268" t="n"/>
      <c r="Z91" s="268" t="n"/>
      <c r="AA91" s="268" t="n"/>
      <c r="AB91" s="268" t="n"/>
      <c r="AC91" s="268" t="n"/>
    </row>
    <row r="92" ht="21.75" customHeight="1" s="1411">
      <c r="A92" s="785" t="inlineStr">
        <is>
          <t>SCENARIO GROWTH RATES  —  Used in revenue formulas above</t>
        </is>
      </c>
      <c r="B92" s="268" t="n"/>
      <c r="C92" s="268" t="n"/>
      <c r="D92" s="268" t="n"/>
      <c r="E92" s="268" t="n"/>
      <c r="F92" s="268" t="n"/>
      <c r="G92" s="268" t="n"/>
      <c r="H92" s="268" t="n"/>
      <c r="I92" s="268" t="n"/>
      <c r="J92" s="268" t="n"/>
      <c r="K92" s="268" t="n"/>
      <c r="L92" s="268" t="n"/>
      <c r="M92" s="268" t="n"/>
      <c r="N92" s="268" t="n"/>
      <c r="O92" s="268" t="n"/>
      <c r="P92" s="268" t="n"/>
      <c r="Q92" s="268" t="n"/>
      <c r="R92" s="268" t="n"/>
      <c r="S92" s="268" t="n"/>
      <c r="T92" s="268" t="n"/>
      <c r="U92" s="268" t="n"/>
      <c r="V92" s="268" t="n"/>
      <c r="W92" s="268" t="n"/>
      <c r="X92" s="268" t="n"/>
      <c r="Y92" s="268" t="n"/>
      <c r="Z92" s="268" t="n"/>
      <c r="AA92" s="268" t="n"/>
      <c r="AB92" s="268" t="n"/>
      <c r="AC92" s="268" t="n"/>
    </row>
    <row r="93" ht="21.75" customHeight="1" s="1411">
      <c r="A93" s="786" t="inlineStr">
        <is>
          <t>Conservative Revenue Growth</t>
        </is>
      </c>
      <c r="B93" s="787" t="n">
        <v>0.1</v>
      </c>
      <c r="C93" s="788" t="inlineStr">
        <is>
          <t>SP row 32 formulas reference this</t>
        </is>
      </c>
      <c r="D93" s="268" t="n"/>
      <c r="E93" s="268" t="n"/>
      <c r="F93" s="268" t="n"/>
      <c r="G93" s="268" t="n"/>
      <c r="H93" s="268" t="n"/>
      <c r="I93" s="268" t="n"/>
      <c r="J93" s="268" t="n"/>
      <c r="K93" s="268" t="n"/>
      <c r="L93" s="268" t="n"/>
      <c r="M93" s="268" t="n"/>
      <c r="N93" s="268" t="n"/>
      <c r="O93" s="268" t="n"/>
      <c r="P93" s="268" t="n"/>
      <c r="Q93" s="268" t="n"/>
      <c r="R93" s="268" t="n"/>
      <c r="S93" s="268" t="n"/>
      <c r="T93" s="268" t="n"/>
      <c r="U93" s="268" t="n"/>
      <c r="V93" s="268" t="n"/>
      <c r="W93" s="268" t="n"/>
      <c r="X93" s="268" t="n"/>
      <c r="Y93" s="268" t="n"/>
      <c r="Z93" s="268" t="n"/>
      <c r="AA93" s="268" t="n"/>
      <c r="AB93" s="268" t="n"/>
      <c r="AC93" s="268" t="n"/>
    </row>
    <row r="94" ht="21.75" customHeight="1" s="1411">
      <c r="A94" s="786" t="inlineStr">
        <is>
          <t>Base Case Revenue Growth</t>
        </is>
      </c>
      <c r="B94" s="789">
        <f>'Base Case Forecast'!$B$52</f>
        <v/>
      </c>
      <c r="C94" s="788" t="inlineStr">
        <is>
          <t>SP rows 48 formulas reference this (matches BCF B51)</t>
        </is>
      </c>
      <c r="D94" s="268" t="n"/>
      <c r="E94" s="268" t="n"/>
      <c r="F94" s="268" t="n"/>
      <c r="G94" s="268" t="n"/>
      <c r="H94" s="268" t="n"/>
      <c r="I94" s="268" t="n"/>
      <c r="J94" s="268" t="n"/>
      <c r="K94" s="268" t="n"/>
      <c r="L94" s="268" t="n"/>
      <c r="M94" s="268" t="n"/>
      <c r="N94" s="268" t="n"/>
      <c r="O94" s="268" t="n"/>
      <c r="P94" s="268" t="n"/>
      <c r="Q94" s="268" t="n"/>
      <c r="R94" s="268" t="n"/>
      <c r="S94" s="268" t="n"/>
      <c r="T94" s="268" t="n"/>
      <c r="U94" s="268" t="n"/>
      <c r="V94" s="268" t="n"/>
      <c r="W94" s="268" t="n"/>
      <c r="X94" s="268" t="n"/>
      <c r="Y94" s="268" t="n"/>
      <c r="Z94" s="268" t="n"/>
      <c r="AA94" s="268" t="n"/>
      <c r="AB94" s="268" t="n"/>
      <c r="AC94" s="268" t="n"/>
    </row>
    <row r="95" ht="21.75" customHeight="1" s="1411">
      <c r="A95" s="786" t="inlineStr">
        <is>
          <t>Optimistic Revenue Growth</t>
        </is>
      </c>
      <c r="B95" s="787" t="n">
        <v>0.2</v>
      </c>
      <c r="C95" s="788" t="inlineStr">
        <is>
          <t>SP row 62 formulas reference this</t>
        </is>
      </c>
      <c r="D95" s="268" t="n"/>
      <c r="E95" s="268" t="n"/>
      <c r="F95" s="268" t="n"/>
      <c r="G95" s="268" t="n"/>
      <c r="H95" s="268" t="n"/>
      <c r="I95" s="268" t="n"/>
      <c r="J95" s="268" t="n"/>
      <c r="K95" s="268" t="n"/>
      <c r="L95" s="268" t="n"/>
      <c r="M95" s="268" t="n"/>
      <c r="N95" s="268" t="n"/>
      <c r="O95" s="268" t="n"/>
      <c r="P95" s="268" t="n"/>
      <c r="Q95" s="268" t="n"/>
      <c r="R95" s="268" t="n"/>
      <c r="S95" s="268" t="n"/>
      <c r="T95" s="268" t="n"/>
      <c r="U95" s="268" t="n"/>
      <c r="V95" s="268" t="n"/>
      <c r="W95" s="268" t="n"/>
      <c r="X95" s="268" t="n"/>
      <c r="Y95" s="268" t="n"/>
      <c r="Z95" s="268" t="n"/>
      <c r="AA95" s="268" t="n"/>
      <c r="AB95" s="268" t="n"/>
      <c r="AC95" s="268" t="n"/>
    </row>
    <row r="96" ht="21.75" customHeight="1" s="1411">
      <c r="A96" s="786" t="inlineStr">
        <is>
          <t>Fixed Cost Uplift %</t>
        </is>
      </c>
      <c r="B96" s="790">
        <f>'Base Case Forecast'!$B$53</f>
        <v/>
      </c>
      <c r="C96" s="788" t="inlineStr">
        <is>
          <t>Links to BCF param — do not edit</t>
        </is>
      </c>
      <c r="D96" s="268" t="n"/>
      <c r="E96" s="268" t="n"/>
      <c r="F96" s="268" t="n"/>
      <c r="G96" s="268" t="n"/>
      <c r="H96" s="268" t="n"/>
      <c r="I96" s="268" t="n"/>
      <c r="J96" s="268" t="n"/>
      <c r="K96" s="268" t="n"/>
      <c r="L96" s="268" t="n"/>
      <c r="M96" s="268" t="n"/>
      <c r="N96" s="268" t="n"/>
      <c r="O96" s="268" t="n"/>
      <c r="P96" s="268" t="n"/>
      <c r="Q96" s="268" t="n"/>
      <c r="R96" s="268" t="n"/>
      <c r="S96" s="268" t="n"/>
      <c r="T96" s="268" t="n"/>
      <c r="U96" s="268" t="n"/>
      <c r="V96" s="268" t="n"/>
      <c r="W96" s="268" t="n"/>
      <c r="X96" s="268" t="n"/>
      <c r="Y96" s="268" t="n"/>
      <c r="Z96" s="268" t="n"/>
      <c r="AA96" s="268" t="n"/>
      <c r="AB96" s="268" t="n"/>
      <c r="AC96" s="268" t="n"/>
    </row>
    <row r="97" ht="21.75" customHeight="1" s="1411">
      <c r="A97" s="786" t="inlineStr">
        <is>
          <t>Variable Cost Cap %</t>
        </is>
      </c>
      <c r="B97" s="790">
        <f>'Base Case Forecast'!$B$55</f>
        <v/>
      </c>
      <c r="C97" s="788" t="inlineStr">
        <is>
          <t>Links to BCF param — do not edit</t>
        </is>
      </c>
      <c r="D97" s="268" t="n"/>
      <c r="E97" s="268" t="n"/>
      <c r="F97" s="268" t="n"/>
      <c r="G97" s="268" t="n"/>
      <c r="H97" s="268" t="n"/>
      <c r="I97" s="268" t="n"/>
      <c r="J97" s="268" t="n"/>
      <c r="K97" s="268" t="n"/>
      <c r="L97" s="268" t="n"/>
      <c r="M97" s="268" t="n"/>
      <c r="N97" s="268" t="n"/>
      <c r="O97" s="268" t="n"/>
      <c r="P97" s="268" t="n"/>
      <c r="Q97" s="268" t="n"/>
      <c r="R97" s="268" t="n"/>
      <c r="S97" s="268" t="n"/>
      <c r="T97" s="268" t="n"/>
      <c r="U97" s="268" t="n"/>
      <c r="V97" s="268" t="n"/>
      <c r="W97" s="268" t="n"/>
      <c r="X97" s="268" t="n"/>
      <c r="Y97" s="268" t="n"/>
      <c r="Z97" s="268" t="n"/>
      <c r="AA97" s="268" t="n"/>
      <c r="AB97" s="268" t="n"/>
      <c r="AC97" s="268" t="n"/>
    </row>
    <row r="98" ht="21.75" customHeight="1" s="1411">
      <c r="A98" s="786" t="inlineStr">
        <is>
          <t>Rent % of quarterly revenue</t>
        </is>
      </c>
      <c r="B98" s="790">
        <f>'Base Case Forecast'!$B$56</f>
        <v/>
      </c>
      <c r="C98" s="788" t="inlineStr">
        <is>
          <t>Links to BCF param — do not edit</t>
        </is>
      </c>
      <c r="D98" s="268" t="n"/>
      <c r="E98" s="268" t="n"/>
      <c r="F98" s="268" t="n"/>
      <c r="G98" s="268" t="n"/>
      <c r="H98" s="268" t="n"/>
      <c r="I98" s="268" t="n"/>
      <c r="J98" s="268" t="n"/>
      <c r="K98" s="268" t="n"/>
      <c r="L98" s="268" t="n"/>
      <c r="M98" s="268" t="n"/>
      <c r="N98" s="268" t="n"/>
      <c r="O98" s="268" t="n"/>
      <c r="P98" s="268" t="n"/>
      <c r="Q98" s="268" t="n"/>
      <c r="R98" s="268" t="n"/>
      <c r="S98" s="268" t="n"/>
      <c r="T98" s="268" t="n"/>
      <c r="U98" s="268" t="n"/>
      <c r="V98" s="268" t="n"/>
      <c r="W98" s="268" t="n"/>
      <c r="X98" s="268" t="n"/>
      <c r="Y98" s="268" t="n"/>
      <c r="Z98" s="268" t="n"/>
      <c r="AA98" s="268" t="n"/>
      <c r="AB98" s="268" t="n"/>
      <c r="AC98" s="268" t="n"/>
    </row>
    <row r="99" ht="19.5" customHeight="1" s="1411">
      <c r="A99" s="786" t="inlineStr">
        <is>
          <t>Director Salary (annual £)</t>
        </is>
      </c>
      <c r="B99" s="791">
        <f>'Base Case Forecast'!$B$54</f>
        <v/>
      </c>
      <c r="C99" s="788" t="inlineStr">
        <is>
          <t>Links to BCF param — do not edit</t>
        </is>
      </c>
      <c r="D99" s="268" t="n"/>
      <c r="E99" s="268" t="n"/>
      <c r="F99" s="268" t="n"/>
      <c r="G99" s="268" t="n"/>
      <c r="H99" s="268" t="n"/>
      <c r="I99" s="268" t="n"/>
      <c r="J99" s="268" t="n"/>
      <c r="K99" s="268" t="n"/>
      <c r="L99" s="268" t="n"/>
      <c r="M99" s="268" t="n"/>
      <c r="N99" s="268" t="n"/>
      <c r="O99" s="268" t="n"/>
      <c r="P99" s="268" t="n"/>
      <c r="Q99" s="268" t="n"/>
      <c r="R99" s="268" t="n"/>
      <c r="S99" s="268" t="n"/>
      <c r="T99" s="268" t="n"/>
      <c r="U99" s="268" t="n"/>
      <c r="V99" s="268" t="n"/>
      <c r="W99" s="268" t="n"/>
      <c r="X99" s="268" t="n"/>
      <c r="Y99" s="268" t="n"/>
      <c r="Z99" s="268" t="n"/>
      <c r="AA99" s="268" t="n"/>
      <c r="AB99" s="268" t="n"/>
      <c r="AC99" s="268" t="n"/>
    </row>
    <row r="100" ht="19.5" customHeight="1" s="1411">
      <c r="A100" s="268" t="n"/>
      <c r="B100" s="268" t="n"/>
      <c r="C100" s="268" t="n"/>
      <c r="D100" s="268" t="n"/>
      <c r="E100" s="268" t="n"/>
      <c r="F100" s="268" t="n"/>
      <c r="G100" s="268" t="n"/>
      <c r="H100" s="268" t="n"/>
      <c r="I100" s="268" t="n"/>
      <c r="J100" s="268" t="n"/>
      <c r="K100" s="268" t="n"/>
      <c r="L100" s="268" t="n"/>
      <c r="M100" s="268" t="n"/>
      <c r="N100" s="268" t="n"/>
      <c r="O100" s="268" t="n"/>
      <c r="P100" s="268" t="n"/>
      <c r="Q100" s="268" t="n"/>
      <c r="R100" s="268" t="n"/>
      <c r="S100" s="268" t="n"/>
      <c r="T100" s="268" t="n"/>
      <c r="U100" s="268" t="n"/>
      <c r="V100" s="268" t="n"/>
      <c r="W100" s="268" t="n"/>
      <c r="X100" s="268" t="n"/>
      <c r="Y100" s="268" t="n"/>
      <c r="Z100" s="268" t="n"/>
      <c r="AA100" s="268" t="n"/>
      <c r="AB100" s="268" t="n"/>
      <c r="AC100" s="268" t="n"/>
    </row>
    <row r="101" ht="19.5" customHeight="1" s="1411">
      <c r="A101" s="268" t="n"/>
      <c r="B101" s="268" t="n"/>
      <c r="C101" s="268" t="n"/>
      <c r="D101" s="268" t="n"/>
      <c r="E101" s="268" t="n"/>
      <c r="F101" s="268" t="n"/>
      <c r="G101" s="268" t="n"/>
      <c r="H101" s="268" t="n"/>
      <c r="I101" s="268" t="n"/>
      <c r="J101" s="268" t="n"/>
      <c r="K101" s="268" t="n"/>
      <c r="L101" s="268" t="n"/>
      <c r="M101" s="268" t="n"/>
      <c r="N101" s="268" t="n"/>
      <c r="O101" s="268" t="n"/>
      <c r="P101" s="268" t="n"/>
      <c r="Q101" s="268" t="n"/>
      <c r="R101" s="268" t="n"/>
      <c r="S101" s="268" t="n"/>
      <c r="T101" s="268" t="n"/>
      <c r="U101" s="268" t="n"/>
      <c r="V101" s="268" t="n"/>
      <c r="W101" s="268" t="n"/>
      <c r="X101" s="268" t="n"/>
      <c r="Y101" s="268" t="n"/>
      <c r="Z101" s="268" t="n"/>
      <c r="AA101" s="268" t="n"/>
      <c r="AB101" s="268" t="n"/>
      <c r="AC101" s="268" t="n"/>
    </row>
    <row r="102" ht="19.5" customHeight="1" s="1411">
      <c r="A102" s="268" t="n"/>
      <c r="B102" s="268" t="n"/>
      <c r="C102" s="268" t="n"/>
      <c r="D102" s="268" t="n"/>
      <c r="E102" s="268" t="n"/>
      <c r="F102" s="268" t="n"/>
      <c r="G102" s="268" t="n"/>
      <c r="H102" s="268" t="n"/>
      <c r="I102" s="268" t="n"/>
      <c r="J102" s="268" t="n"/>
      <c r="K102" s="268" t="n"/>
      <c r="L102" s="268" t="n"/>
      <c r="M102" s="268" t="n"/>
      <c r="N102" s="268" t="n"/>
      <c r="O102" s="268" t="n"/>
      <c r="P102" s="268" t="n"/>
      <c r="Q102" s="268" t="n"/>
      <c r="R102" s="268" t="n"/>
      <c r="S102" s="268" t="n"/>
      <c r="T102" s="268" t="n"/>
      <c r="U102" s="268" t="n"/>
      <c r="V102" s="268" t="n"/>
      <c r="W102" s="268" t="n"/>
      <c r="X102" s="268" t="n"/>
      <c r="Y102" s="268" t="n"/>
      <c r="Z102" s="268" t="n"/>
      <c r="AA102" s="268" t="n"/>
      <c r="AB102" s="268" t="n"/>
      <c r="AC102" s="268" t="n"/>
    </row>
    <row r="103" ht="19.5" customHeight="1" s="1411">
      <c r="A103" s="268" t="n"/>
      <c r="B103" s="268" t="n"/>
      <c r="C103" s="268" t="n"/>
      <c r="D103" s="268" t="n"/>
      <c r="E103" s="268" t="n"/>
      <c r="F103" s="268" t="n"/>
      <c r="G103" s="268" t="n"/>
      <c r="H103" s="268" t="n"/>
      <c r="I103" s="268" t="n"/>
      <c r="J103" s="268" t="n"/>
      <c r="K103" s="268" t="n"/>
      <c r="L103" s="268" t="n"/>
      <c r="M103" s="268" t="n"/>
      <c r="N103" s="268" t="n"/>
      <c r="O103" s="268" t="n"/>
      <c r="P103" s="268" t="n"/>
      <c r="Q103" s="268" t="n"/>
      <c r="R103" s="268" t="n"/>
      <c r="S103" s="268" t="n"/>
      <c r="T103" s="268" t="n"/>
      <c r="U103" s="268" t="n"/>
      <c r="V103" s="268" t="n"/>
      <c r="W103" s="268" t="n"/>
      <c r="X103" s="268" t="n"/>
      <c r="Y103" s="268" t="n"/>
      <c r="Z103" s="268" t="n"/>
      <c r="AA103" s="268" t="n"/>
      <c r="AB103" s="268" t="n"/>
      <c r="AC103" s="268" t="n"/>
    </row>
    <row r="104" ht="19.5" customHeight="1" s="1411">
      <c r="A104" s="268" t="n"/>
      <c r="B104" s="268" t="n"/>
      <c r="C104" s="268" t="n"/>
      <c r="D104" s="268" t="n"/>
      <c r="E104" s="268" t="n"/>
      <c r="F104" s="268" t="n"/>
      <c r="G104" s="268" t="n"/>
      <c r="H104" s="268" t="n"/>
      <c r="I104" s="268" t="n"/>
      <c r="J104" s="268" t="n"/>
      <c r="K104" s="268" t="n"/>
      <c r="L104" s="268" t="n"/>
      <c r="M104" s="268" t="n"/>
      <c r="N104" s="268" t="n"/>
      <c r="O104" s="268" t="n"/>
      <c r="P104" s="268" t="n"/>
      <c r="Q104" s="268" t="n"/>
      <c r="R104" s="268" t="n"/>
      <c r="S104" s="268" t="n"/>
      <c r="T104" s="268" t="n"/>
      <c r="U104" s="268" t="n"/>
      <c r="V104" s="268" t="n"/>
      <c r="W104" s="268" t="n"/>
      <c r="X104" s="268" t="n"/>
      <c r="Y104" s="268" t="n"/>
      <c r="Z104" s="268" t="n"/>
      <c r="AA104" s="268" t="n"/>
      <c r="AB104" s="268" t="n"/>
      <c r="AC104" s="268" t="n"/>
    </row>
    <row r="105" ht="19.5" customHeight="1" s="1411">
      <c r="A105" s="268" t="n"/>
      <c r="B105" s="268" t="n"/>
      <c r="C105" s="268" t="n"/>
      <c r="D105" s="268" t="n"/>
      <c r="E105" s="268" t="n"/>
      <c r="F105" s="268" t="n"/>
      <c r="G105" s="268" t="n"/>
      <c r="H105" s="268" t="n"/>
      <c r="I105" s="268" t="n"/>
      <c r="J105" s="268" t="n"/>
      <c r="K105" s="268" t="n"/>
      <c r="L105" s="268" t="n"/>
      <c r="M105" s="268" t="n"/>
      <c r="N105" s="268" t="n"/>
      <c r="O105" s="268" t="n"/>
      <c r="P105" s="268" t="n"/>
      <c r="Q105" s="268" t="n"/>
      <c r="R105" s="268" t="n"/>
      <c r="S105" s="268" t="n"/>
      <c r="T105" s="268" t="n"/>
      <c r="U105" s="268" t="n"/>
      <c r="V105" s="268" t="n"/>
      <c r="W105" s="268" t="n"/>
      <c r="X105" s="268" t="n"/>
      <c r="Y105" s="268" t="n"/>
      <c r="Z105" s="268" t="n"/>
      <c r="AA105" s="268" t="n"/>
      <c r="AB105" s="268" t="n"/>
      <c r="AC105" s="268" t="n"/>
    </row>
    <row r="106" ht="19.5" customHeight="1" s="1411">
      <c r="A106" s="268" t="n"/>
      <c r="B106" s="268" t="n"/>
      <c r="C106" s="268" t="n"/>
      <c r="D106" s="268" t="n"/>
      <c r="E106" s="268" t="n"/>
      <c r="F106" s="268" t="n"/>
      <c r="G106" s="268" t="n"/>
      <c r="H106" s="268" t="n"/>
      <c r="I106" s="268" t="n"/>
      <c r="J106" s="268" t="n"/>
      <c r="K106" s="268" t="n"/>
      <c r="L106" s="268" t="n"/>
      <c r="M106" s="268" t="n"/>
      <c r="N106" s="268" t="n"/>
      <c r="O106" s="268" t="n"/>
      <c r="P106" s="268" t="n"/>
      <c r="Q106" s="268" t="n"/>
      <c r="R106" s="268" t="n"/>
      <c r="S106" s="268" t="n"/>
      <c r="T106" s="268" t="n"/>
      <c r="U106" s="268" t="n"/>
      <c r="V106" s="268" t="n"/>
      <c r="W106" s="268" t="n"/>
      <c r="X106" s="268" t="n"/>
      <c r="Y106" s="268" t="n"/>
      <c r="Z106" s="268" t="n"/>
      <c r="AA106" s="268" t="n"/>
      <c r="AB106" s="268" t="n"/>
      <c r="AC106" s="268" t="n"/>
    </row>
    <row r="107" ht="19.5" customHeight="1" s="1411">
      <c r="A107" s="268" t="n"/>
      <c r="B107" s="268" t="n"/>
      <c r="C107" s="268" t="n"/>
      <c r="D107" s="268" t="n"/>
      <c r="E107" s="268" t="n"/>
      <c r="F107" s="268" t="n"/>
      <c r="G107" s="268" t="n"/>
      <c r="H107" s="268" t="n"/>
      <c r="I107" s="268" t="n"/>
      <c r="J107" s="268" t="n"/>
      <c r="K107" s="268" t="n"/>
      <c r="L107" s="268" t="n"/>
      <c r="M107" s="268" t="n"/>
      <c r="N107" s="268" t="n"/>
      <c r="O107" s="268" t="n"/>
      <c r="P107" s="268" t="n"/>
      <c r="Q107" s="268" t="n"/>
      <c r="R107" s="268" t="n"/>
      <c r="S107" s="268" t="n"/>
      <c r="T107" s="268" t="n"/>
      <c r="U107" s="268" t="n"/>
      <c r="V107" s="268" t="n"/>
      <c r="W107" s="268" t="n"/>
      <c r="X107" s="268" t="n"/>
      <c r="Y107" s="268" t="n"/>
      <c r="Z107" s="268" t="n"/>
      <c r="AA107" s="268" t="n"/>
      <c r="AB107" s="268" t="n"/>
      <c r="AC107" s="268" t="n"/>
    </row>
    <row r="108" ht="19.5" customHeight="1" s="1411">
      <c r="A108" s="268" t="n"/>
      <c r="B108" s="268" t="n"/>
      <c r="C108" s="268" t="n"/>
      <c r="D108" s="268" t="n"/>
      <c r="E108" s="268" t="n"/>
      <c r="F108" s="268" t="n"/>
      <c r="G108" s="268" t="n"/>
      <c r="H108" s="268" t="n"/>
      <c r="I108" s="268" t="n"/>
      <c r="J108" s="268" t="n"/>
      <c r="K108" s="268" t="n"/>
      <c r="L108" s="268" t="n"/>
      <c r="M108" s="268" t="n"/>
      <c r="N108" s="268" t="n"/>
      <c r="O108" s="268" t="n"/>
      <c r="P108" s="268" t="n"/>
      <c r="Q108" s="268" t="n"/>
      <c r="R108" s="268" t="n"/>
      <c r="S108" s="268" t="n"/>
      <c r="T108" s="268" t="n"/>
      <c r="U108" s="268" t="n"/>
      <c r="V108" s="268" t="n"/>
      <c r="W108" s="268" t="n"/>
      <c r="X108" s="268" t="n"/>
      <c r="Y108" s="268" t="n"/>
      <c r="Z108" s="268" t="n"/>
      <c r="AA108" s="268" t="n"/>
      <c r="AB108" s="268" t="n"/>
      <c r="AC108" s="268" t="n"/>
    </row>
    <row r="109" ht="19.5" customHeight="1" s="1411">
      <c r="A109" s="268" t="n"/>
      <c r="B109" s="268" t="n"/>
      <c r="C109" s="268" t="n"/>
      <c r="D109" s="268" t="n"/>
      <c r="E109" s="268" t="n"/>
      <c r="F109" s="268" t="n"/>
      <c r="G109" s="268" t="n"/>
      <c r="H109" s="268" t="n"/>
      <c r="I109" s="268" t="n"/>
      <c r="J109" s="268" t="n"/>
      <c r="K109" s="268" t="n"/>
      <c r="L109" s="268" t="n"/>
      <c r="M109" s="268" t="n"/>
      <c r="N109" s="268" t="n"/>
      <c r="O109" s="268" t="n"/>
      <c r="P109" s="268" t="n"/>
      <c r="Q109" s="268" t="n"/>
      <c r="R109" s="268" t="n"/>
      <c r="S109" s="268" t="n"/>
      <c r="T109" s="268" t="n"/>
      <c r="U109" s="268" t="n"/>
      <c r="V109" s="268" t="n"/>
      <c r="W109" s="268" t="n"/>
      <c r="X109" s="268" t="n"/>
      <c r="Y109" s="268" t="n"/>
      <c r="Z109" s="268" t="n"/>
      <c r="AA109" s="268" t="n"/>
      <c r="AB109" s="268" t="n"/>
      <c r="AC109" s="268" t="n"/>
    </row>
    <row r="110" ht="19.5" customHeight="1" s="1411">
      <c r="A110" s="268" t="n"/>
      <c r="B110" s="268" t="n"/>
      <c r="C110" s="268" t="n"/>
      <c r="D110" s="268" t="n"/>
      <c r="E110" s="268" t="n"/>
      <c r="F110" s="268" t="n"/>
      <c r="G110" s="268" t="n"/>
      <c r="H110" s="268" t="n"/>
      <c r="I110" s="268" t="n"/>
      <c r="J110" s="268" t="n"/>
      <c r="K110" s="268" t="n"/>
      <c r="L110" s="268" t="n"/>
      <c r="M110" s="268" t="n"/>
      <c r="N110" s="268" t="n"/>
      <c r="O110" s="268" t="n"/>
      <c r="P110" s="268" t="n"/>
      <c r="Q110" s="268" t="n"/>
      <c r="R110" s="268" t="n"/>
      <c r="S110" s="268" t="n"/>
      <c r="T110" s="268" t="n"/>
      <c r="U110" s="268" t="n"/>
      <c r="V110" s="268" t="n"/>
      <c r="W110" s="268" t="n"/>
      <c r="X110" s="268" t="n"/>
      <c r="Y110" s="268" t="n"/>
      <c r="Z110" s="268" t="n"/>
      <c r="AA110" s="268" t="n"/>
      <c r="AB110" s="268" t="n"/>
      <c r="AC110" s="268" t="n"/>
    </row>
    <row r="111" ht="19.5" customHeight="1" s="1411">
      <c r="A111" s="268" t="n"/>
      <c r="B111" s="268" t="n"/>
      <c r="C111" s="268" t="n"/>
      <c r="D111" s="268" t="n"/>
      <c r="E111" s="268" t="n"/>
      <c r="F111" s="268" t="n"/>
      <c r="G111" s="268" t="n"/>
      <c r="H111" s="268" t="n"/>
      <c r="I111" s="268" t="n"/>
      <c r="J111" s="268" t="n"/>
      <c r="K111" s="268" t="n"/>
      <c r="L111" s="268" t="n"/>
      <c r="M111" s="268" t="n"/>
      <c r="N111" s="268" t="n"/>
      <c r="O111" s="268" t="n"/>
      <c r="P111" s="268" t="n"/>
      <c r="Q111" s="268" t="n"/>
      <c r="R111" s="268" t="n"/>
      <c r="S111" s="268" t="n"/>
      <c r="T111" s="268" t="n"/>
      <c r="U111" s="268" t="n"/>
      <c r="V111" s="268" t="n"/>
      <c r="W111" s="268" t="n"/>
      <c r="X111" s="268" t="n"/>
      <c r="Y111" s="268" t="n"/>
      <c r="Z111" s="268" t="n"/>
      <c r="AA111" s="268" t="n"/>
      <c r="AB111" s="268" t="n"/>
      <c r="AC111" s="268" t="n"/>
    </row>
    <row r="112" ht="19.5" customHeight="1" s="1411">
      <c r="A112" s="268" t="n"/>
      <c r="B112" s="268" t="n"/>
      <c r="C112" s="268" t="n"/>
      <c r="D112" s="268" t="n"/>
      <c r="E112" s="268" t="n"/>
      <c r="F112" s="268" t="n"/>
      <c r="G112" s="268" t="n"/>
      <c r="H112" s="268" t="n"/>
      <c r="I112" s="268" t="n"/>
      <c r="J112" s="268" t="n"/>
      <c r="K112" s="268" t="n"/>
      <c r="L112" s="268" t="n"/>
      <c r="M112" s="268" t="n"/>
      <c r="N112" s="268" t="n"/>
      <c r="O112" s="268" t="n"/>
      <c r="P112" s="268" t="n"/>
      <c r="Q112" s="268" t="n"/>
      <c r="R112" s="268" t="n"/>
      <c r="S112" s="268" t="n"/>
      <c r="T112" s="268" t="n"/>
      <c r="U112" s="268" t="n"/>
      <c r="V112" s="268" t="n"/>
      <c r="W112" s="268" t="n"/>
      <c r="X112" s="268" t="n"/>
      <c r="Y112" s="268" t="n"/>
      <c r="Z112" s="268" t="n"/>
      <c r="AA112" s="268" t="n"/>
      <c r="AB112" s="268" t="n"/>
      <c r="AC112" s="268" t="n"/>
    </row>
    <row r="113" ht="19.5" customHeight="1" s="1411">
      <c r="A113" s="268" t="n"/>
      <c r="B113" s="268" t="n"/>
      <c r="C113" s="268" t="n"/>
      <c r="D113" s="268" t="n"/>
      <c r="E113" s="268" t="n"/>
      <c r="F113" s="268" t="n"/>
      <c r="G113" s="268" t="n"/>
      <c r="H113" s="268" t="n"/>
      <c r="I113" s="268" t="n"/>
      <c r="J113" s="268" t="n"/>
      <c r="K113" s="268" t="n"/>
      <c r="L113" s="268" t="n"/>
      <c r="M113" s="268" t="n"/>
      <c r="N113" s="268" t="n"/>
      <c r="O113" s="268" t="n"/>
      <c r="P113" s="268" t="n"/>
      <c r="Q113" s="268" t="n"/>
      <c r="R113" s="268" t="n"/>
      <c r="S113" s="268" t="n"/>
      <c r="T113" s="268" t="n"/>
      <c r="U113" s="268" t="n"/>
      <c r="V113" s="268" t="n"/>
      <c r="W113" s="268" t="n"/>
      <c r="X113" s="268" t="n"/>
      <c r="Y113" s="268" t="n"/>
      <c r="Z113" s="268" t="n"/>
      <c r="AA113" s="268" t="n"/>
      <c r="AB113" s="268" t="n"/>
      <c r="AC113" s="268" t="n"/>
    </row>
    <row r="114" ht="19.5" customHeight="1" s="1411">
      <c r="A114" s="268" t="n"/>
      <c r="B114" s="268" t="n"/>
      <c r="C114" s="268" t="n"/>
      <c r="D114" s="268" t="n"/>
      <c r="E114" s="268" t="n"/>
      <c r="F114" s="268" t="n"/>
      <c r="G114" s="268" t="n"/>
      <c r="H114" s="268" t="n"/>
      <c r="I114" s="268" t="n"/>
      <c r="J114" s="268" t="n"/>
      <c r="K114" s="268" t="n"/>
      <c r="L114" s="268" t="n"/>
      <c r="M114" s="268" t="n"/>
      <c r="N114" s="268" t="n"/>
      <c r="O114" s="268" t="n"/>
      <c r="P114" s="268" t="n"/>
      <c r="Q114" s="268" t="n"/>
      <c r="R114" s="268" t="n"/>
      <c r="S114" s="268" t="n"/>
      <c r="T114" s="268" t="n"/>
      <c r="U114" s="268" t="n"/>
      <c r="V114" s="268" t="n"/>
      <c r="W114" s="268" t="n"/>
      <c r="X114" s="268" t="n"/>
      <c r="Y114" s="268" t="n"/>
      <c r="Z114" s="268" t="n"/>
      <c r="AA114" s="268" t="n"/>
      <c r="AB114" s="268" t="n"/>
      <c r="AC114" s="268" t="n"/>
    </row>
    <row r="115" ht="19.5" customHeight="1" s="1411">
      <c r="A115" s="268" t="n"/>
      <c r="B115" s="268" t="n"/>
      <c r="C115" s="268" t="n"/>
      <c r="D115" s="268" t="n"/>
      <c r="E115" s="268" t="n"/>
      <c r="F115" s="268" t="n"/>
      <c r="G115" s="268" t="n"/>
      <c r="H115" s="268" t="n"/>
      <c r="I115" s="268" t="n"/>
      <c r="J115" s="268" t="n"/>
      <c r="K115" s="268" t="n"/>
      <c r="L115" s="268" t="n"/>
      <c r="M115" s="268" t="n"/>
      <c r="N115" s="268" t="n"/>
      <c r="O115" s="268" t="n"/>
      <c r="P115" s="268" t="n"/>
      <c r="Q115" s="268" t="n"/>
      <c r="R115" s="268" t="n"/>
      <c r="S115" s="268" t="n"/>
      <c r="T115" s="268" t="n"/>
      <c r="U115" s="268" t="n"/>
      <c r="V115" s="268" t="n"/>
      <c r="W115" s="268" t="n"/>
      <c r="X115" s="268" t="n"/>
      <c r="Y115" s="268" t="n"/>
      <c r="Z115" s="268" t="n"/>
      <c r="AA115" s="268" t="n"/>
      <c r="AB115" s="268" t="n"/>
      <c r="AC115" s="268" t="n"/>
    </row>
    <row r="116" ht="19.5" customHeight="1" s="1411">
      <c r="A116" s="268" t="n"/>
      <c r="B116" s="268" t="n"/>
      <c r="C116" s="268" t="n"/>
      <c r="D116" s="268" t="n"/>
      <c r="E116" s="268" t="n"/>
      <c r="F116" s="268" t="n"/>
      <c r="G116" s="268" t="n"/>
      <c r="H116" s="268" t="n"/>
      <c r="I116" s="268" t="n"/>
      <c r="J116" s="268" t="n"/>
      <c r="K116" s="268" t="n"/>
      <c r="L116" s="268" t="n"/>
      <c r="M116" s="268" t="n"/>
      <c r="N116" s="268" t="n"/>
      <c r="O116" s="268" t="n"/>
      <c r="P116" s="268" t="n"/>
      <c r="Q116" s="268" t="n"/>
      <c r="R116" s="268" t="n"/>
      <c r="S116" s="268" t="n"/>
      <c r="T116" s="268" t="n"/>
      <c r="U116" s="268" t="n"/>
      <c r="V116" s="268" t="n"/>
      <c r="W116" s="268" t="n"/>
      <c r="X116" s="268" t="n"/>
      <c r="Y116" s="268" t="n"/>
      <c r="Z116" s="268" t="n"/>
      <c r="AA116" s="268" t="n"/>
      <c r="AB116" s="268" t="n"/>
      <c r="AC116" s="268" t="n"/>
    </row>
    <row r="117" ht="19.5" customHeight="1" s="1411">
      <c r="A117" s="268" t="n"/>
      <c r="B117" s="268" t="n"/>
      <c r="C117" s="268" t="n"/>
      <c r="D117" s="268" t="n"/>
      <c r="E117" s="268" t="n"/>
      <c r="F117" s="268" t="n"/>
      <c r="G117" s="268" t="n"/>
      <c r="H117" s="268" t="n"/>
      <c r="I117" s="268" t="n"/>
      <c r="J117" s="268" t="n"/>
      <c r="K117" s="268" t="n"/>
      <c r="L117" s="268" t="n"/>
      <c r="M117" s="268" t="n"/>
      <c r="N117" s="268" t="n"/>
      <c r="O117" s="268" t="n"/>
      <c r="P117" s="268" t="n"/>
      <c r="Q117" s="268" t="n"/>
      <c r="R117" s="268" t="n"/>
      <c r="S117" s="268" t="n"/>
      <c r="T117" s="268" t="n"/>
      <c r="U117" s="268" t="n"/>
      <c r="V117" s="268" t="n"/>
      <c r="W117" s="268" t="n"/>
      <c r="X117" s="268" t="n"/>
      <c r="Y117" s="268" t="n"/>
      <c r="Z117" s="268" t="n"/>
      <c r="AA117" s="268" t="n"/>
      <c r="AB117" s="268" t="n"/>
      <c r="AC117" s="268" t="n"/>
    </row>
    <row r="118" ht="19.5" customHeight="1" s="1411">
      <c r="A118" s="268" t="n"/>
      <c r="B118" s="268" t="n"/>
      <c r="C118" s="268" t="n"/>
      <c r="D118" s="268" t="n"/>
      <c r="E118" s="268" t="n"/>
      <c r="F118" s="268" t="n"/>
      <c r="G118" s="268" t="n"/>
      <c r="H118" s="268" t="n"/>
      <c r="I118" s="268" t="n"/>
      <c r="J118" s="268" t="n"/>
      <c r="K118" s="268" t="n"/>
      <c r="L118" s="268" t="n"/>
      <c r="M118" s="268" t="n"/>
      <c r="N118" s="268" t="n"/>
      <c r="O118" s="268" t="n"/>
      <c r="P118" s="268" t="n"/>
      <c r="Q118" s="268" t="n"/>
      <c r="R118" s="268" t="n"/>
      <c r="S118" s="268" t="n"/>
      <c r="T118" s="268" t="n"/>
      <c r="U118" s="268" t="n"/>
      <c r="V118" s="268" t="n"/>
      <c r="W118" s="268" t="n"/>
      <c r="X118" s="268" t="n"/>
      <c r="Y118" s="268" t="n"/>
      <c r="Z118" s="268" t="n"/>
      <c r="AA118" s="268" t="n"/>
      <c r="AB118" s="268" t="n"/>
      <c r="AC118" s="268" t="n"/>
    </row>
    <row r="119" ht="19.5" customHeight="1" s="1411">
      <c r="A119" s="268" t="n"/>
      <c r="B119" s="268" t="n"/>
      <c r="C119" s="268" t="n"/>
      <c r="D119" s="268" t="n"/>
      <c r="E119" s="268" t="n"/>
      <c r="F119" s="268" t="n"/>
      <c r="G119" s="268" t="n"/>
      <c r="H119" s="268" t="n"/>
      <c r="I119" s="268" t="n"/>
      <c r="J119" s="268" t="n"/>
      <c r="K119" s="268" t="n"/>
      <c r="L119" s="268" t="n"/>
      <c r="M119" s="268" t="n"/>
      <c r="N119" s="268" t="n"/>
      <c r="O119" s="268" t="n"/>
      <c r="P119" s="268" t="n"/>
      <c r="Q119" s="268" t="n"/>
      <c r="R119" s="268" t="n"/>
      <c r="S119" s="268" t="n"/>
      <c r="T119" s="268" t="n"/>
      <c r="U119" s="268" t="n"/>
      <c r="V119" s="268" t="n"/>
      <c r="W119" s="268" t="n"/>
      <c r="X119" s="268" t="n"/>
      <c r="Y119" s="268" t="n"/>
      <c r="Z119" s="268" t="n"/>
      <c r="AA119" s="268" t="n"/>
      <c r="AB119" s="268" t="n"/>
      <c r="AC119" s="268" t="n"/>
    </row>
    <row r="120" ht="19.5" customHeight="1" s="1411">
      <c r="A120" s="268" t="n"/>
      <c r="B120" s="268" t="n"/>
      <c r="C120" s="268" t="n"/>
      <c r="D120" s="268" t="n"/>
      <c r="E120" s="268" t="n"/>
      <c r="F120" s="268" t="n"/>
      <c r="G120" s="268" t="n"/>
      <c r="H120" s="268" t="n"/>
      <c r="I120" s="268" t="n"/>
      <c r="J120" s="268" t="n"/>
      <c r="K120" s="268" t="n"/>
      <c r="L120" s="268" t="n"/>
      <c r="M120" s="268" t="n"/>
      <c r="N120" s="268" t="n"/>
      <c r="O120" s="268" t="n"/>
      <c r="P120" s="268" t="n"/>
      <c r="Q120" s="268" t="n"/>
      <c r="R120" s="268" t="n"/>
      <c r="S120" s="268" t="n"/>
      <c r="T120" s="268" t="n"/>
      <c r="U120" s="268" t="n"/>
      <c r="V120" s="268" t="n"/>
      <c r="W120" s="268" t="n"/>
      <c r="X120" s="268" t="n"/>
      <c r="Y120" s="268" t="n"/>
      <c r="Z120" s="268" t="n"/>
      <c r="AA120" s="268" t="n"/>
      <c r="AB120" s="268" t="n"/>
      <c r="AC120" s="268" t="n"/>
    </row>
    <row r="121" ht="19.5" customHeight="1" s="1411">
      <c r="A121" s="268" t="n"/>
      <c r="B121" s="268" t="n"/>
      <c r="C121" s="268" t="n"/>
      <c r="D121" s="268" t="n"/>
      <c r="E121" s="268" t="n"/>
      <c r="F121" s="268" t="n"/>
      <c r="G121" s="268" t="n"/>
      <c r="H121" s="268" t="n"/>
      <c r="I121" s="268" t="n"/>
      <c r="J121" s="268" t="n"/>
      <c r="K121" s="268" t="n"/>
      <c r="L121" s="268" t="n"/>
      <c r="M121" s="268" t="n"/>
      <c r="N121" s="268" t="n"/>
      <c r="O121" s="268" t="n"/>
      <c r="P121" s="268" t="n"/>
      <c r="Q121" s="268" t="n"/>
      <c r="R121" s="268" t="n"/>
      <c r="S121" s="268" t="n"/>
      <c r="T121" s="268" t="n"/>
      <c r="U121" s="268" t="n"/>
      <c r="V121" s="268" t="n"/>
      <c r="W121" s="268" t="n"/>
      <c r="X121" s="268" t="n"/>
      <c r="Y121" s="268" t="n"/>
      <c r="Z121" s="268" t="n"/>
      <c r="AA121" s="268" t="n"/>
      <c r="AB121" s="268" t="n"/>
      <c r="AC121" s="268" t="n"/>
    </row>
    <row r="122" ht="19.5" customHeight="1" s="1411">
      <c r="A122" s="268" t="n"/>
      <c r="B122" s="268" t="n"/>
      <c r="C122" s="268" t="n"/>
      <c r="D122" s="268" t="n"/>
      <c r="E122" s="268" t="n"/>
      <c r="F122" s="268" t="n"/>
      <c r="G122" s="268" t="n"/>
      <c r="H122" s="268" t="n"/>
      <c r="I122" s="268" t="n"/>
      <c r="J122" s="268" t="n"/>
      <c r="K122" s="268" t="n"/>
      <c r="L122" s="268" t="n"/>
      <c r="M122" s="268" t="n"/>
      <c r="N122" s="268" t="n"/>
      <c r="O122" s="268" t="n"/>
      <c r="P122" s="268" t="n"/>
      <c r="Q122" s="268" t="n"/>
      <c r="R122" s="268" t="n"/>
      <c r="S122" s="268" t="n"/>
      <c r="T122" s="268" t="n"/>
      <c r="U122" s="268" t="n"/>
      <c r="V122" s="268" t="n"/>
      <c r="W122" s="268" t="n"/>
      <c r="X122" s="268" t="n"/>
      <c r="Y122" s="268" t="n"/>
      <c r="Z122" s="268" t="n"/>
      <c r="AA122" s="268" t="n"/>
      <c r="AB122" s="268" t="n"/>
      <c r="AC122" s="268" t="n"/>
    </row>
    <row r="123" ht="19.5" customHeight="1" s="1411">
      <c r="A123" s="268" t="n"/>
      <c r="B123" s="268" t="n"/>
      <c r="C123" s="268" t="n"/>
      <c r="D123" s="268" t="n"/>
      <c r="E123" s="268" t="n"/>
      <c r="F123" s="268" t="n"/>
      <c r="G123" s="268" t="n"/>
      <c r="H123" s="268" t="n"/>
      <c r="I123" s="268" t="n"/>
      <c r="J123" s="268" t="n"/>
      <c r="K123" s="268" t="n"/>
      <c r="L123" s="268" t="n"/>
      <c r="M123" s="268" t="n"/>
      <c r="N123" s="268" t="n"/>
      <c r="O123" s="268" t="n"/>
      <c r="P123" s="268" t="n"/>
      <c r="Q123" s="268" t="n"/>
      <c r="R123" s="268" t="n"/>
      <c r="S123" s="268" t="n"/>
      <c r="T123" s="268" t="n"/>
      <c r="U123" s="268" t="n"/>
      <c r="V123" s="268" t="n"/>
      <c r="W123" s="268" t="n"/>
      <c r="X123" s="268" t="n"/>
      <c r="Y123" s="268" t="n"/>
      <c r="Z123" s="268" t="n"/>
      <c r="AA123" s="268" t="n"/>
      <c r="AB123" s="268" t="n"/>
      <c r="AC123" s="268" t="n"/>
    </row>
    <row r="124" ht="19.5" customHeight="1" s="1411">
      <c r="A124" s="268" t="n"/>
      <c r="B124" s="268" t="n"/>
      <c r="C124" s="268" t="n"/>
      <c r="D124" s="268" t="n"/>
      <c r="E124" s="268" t="n"/>
      <c r="F124" s="268" t="n"/>
      <c r="G124" s="268" t="n"/>
      <c r="H124" s="268" t="n"/>
      <c r="I124" s="268" t="n"/>
      <c r="J124" s="268" t="n"/>
      <c r="K124" s="268" t="n"/>
      <c r="L124" s="268" t="n"/>
      <c r="M124" s="268" t="n"/>
      <c r="N124" s="268" t="n"/>
      <c r="O124" s="268" t="n"/>
      <c r="P124" s="268" t="n"/>
      <c r="Q124" s="268" t="n"/>
      <c r="R124" s="268" t="n"/>
      <c r="S124" s="268" t="n"/>
      <c r="T124" s="268" t="n"/>
      <c r="U124" s="268" t="n"/>
      <c r="V124" s="268" t="n"/>
      <c r="W124" s="268" t="n"/>
      <c r="X124" s="268" t="n"/>
      <c r="Y124" s="268" t="n"/>
      <c r="Z124" s="268" t="n"/>
      <c r="AA124" s="268" t="n"/>
      <c r="AB124" s="268" t="n"/>
      <c r="AC124" s="268" t="n"/>
    </row>
    <row r="125" ht="19.5" customHeight="1" s="1411">
      <c r="A125" s="268" t="n"/>
      <c r="B125" s="268" t="n"/>
      <c r="C125" s="268" t="n"/>
      <c r="D125" s="268" t="n"/>
      <c r="E125" s="268" t="n"/>
      <c r="F125" s="268" t="n"/>
      <c r="G125" s="268" t="n"/>
      <c r="H125" s="268" t="n"/>
      <c r="I125" s="268" t="n"/>
      <c r="J125" s="268" t="n"/>
      <c r="K125" s="268" t="n"/>
      <c r="L125" s="268" t="n"/>
      <c r="M125" s="268" t="n"/>
      <c r="N125" s="268" t="n"/>
      <c r="O125" s="268" t="n"/>
      <c r="P125" s="268" t="n"/>
      <c r="Q125" s="268" t="n"/>
      <c r="R125" s="268" t="n"/>
      <c r="S125" s="268" t="n"/>
      <c r="T125" s="268" t="n"/>
      <c r="U125" s="268" t="n"/>
      <c r="V125" s="268" t="n"/>
      <c r="W125" s="268" t="n"/>
      <c r="X125" s="268" t="n"/>
      <c r="Y125" s="268" t="n"/>
      <c r="Z125" s="268" t="n"/>
      <c r="AA125" s="268" t="n"/>
      <c r="AB125" s="268" t="n"/>
      <c r="AC125" s="268" t="n"/>
    </row>
    <row r="126" ht="19.5" customHeight="1" s="1411">
      <c r="A126" s="268" t="n"/>
      <c r="B126" s="268" t="n"/>
      <c r="C126" s="268" t="n"/>
      <c r="D126" s="268" t="n"/>
      <c r="E126" s="268" t="n"/>
      <c r="F126" s="268" t="n"/>
      <c r="G126" s="268" t="n"/>
      <c r="H126" s="268" t="n"/>
      <c r="I126" s="268" t="n"/>
      <c r="J126" s="268" t="n"/>
      <c r="K126" s="268" t="n"/>
      <c r="L126" s="268" t="n"/>
      <c r="M126" s="268" t="n"/>
      <c r="N126" s="268" t="n"/>
      <c r="O126" s="268" t="n"/>
      <c r="P126" s="268" t="n"/>
      <c r="Q126" s="268" t="n"/>
      <c r="R126" s="268" t="n"/>
      <c r="S126" s="268" t="n"/>
      <c r="T126" s="268" t="n"/>
      <c r="U126" s="268" t="n"/>
      <c r="V126" s="268" t="n"/>
      <c r="W126" s="268" t="n"/>
      <c r="X126" s="268" t="n"/>
      <c r="Y126" s="268" t="n"/>
      <c r="Z126" s="268" t="n"/>
      <c r="AA126" s="268" t="n"/>
      <c r="AB126" s="268" t="n"/>
      <c r="AC126" s="268" t="n"/>
    </row>
    <row r="127" ht="19.5" customHeight="1" s="1411">
      <c r="A127" s="268" t="n"/>
      <c r="B127" s="268" t="n"/>
      <c r="C127" s="268" t="n"/>
      <c r="D127" s="268" t="n"/>
      <c r="E127" s="268" t="n"/>
      <c r="F127" s="268" t="n"/>
      <c r="G127" s="268" t="n"/>
      <c r="H127" s="268" t="n"/>
      <c r="I127" s="268" t="n"/>
      <c r="J127" s="268" t="n"/>
      <c r="K127" s="268" t="n"/>
      <c r="L127" s="268" t="n"/>
      <c r="M127" s="268" t="n"/>
      <c r="N127" s="268" t="n"/>
      <c r="O127" s="268" t="n"/>
      <c r="P127" s="268" t="n"/>
      <c r="Q127" s="268" t="n"/>
      <c r="R127" s="268" t="n"/>
      <c r="S127" s="268" t="n"/>
      <c r="T127" s="268" t="n"/>
      <c r="U127" s="268" t="n"/>
      <c r="V127" s="268" t="n"/>
      <c r="W127" s="268" t="n"/>
      <c r="X127" s="268" t="n"/>
      <c r="Y127" s="268" t="n"/>
      <c r="Z127" s="268" t="n"/>
      <c r="AA127" s="268" t="n"/>
      <c r="AB127" s="268" t="n"/>
      <c r="AC127" s="268" t="n"/>
    </row>
    <row r="128" ht="19.5" customHeight="1" s="1411">
      <c r="A128" s="268" t="n"/>
      <c r="B128" s="268" t="n"/>
      <c r="C128" s="268" t="n"/>
      <c r="D128" s="268" t="n"/>
      <c r="E128" s="268" t="n"/>
      <c r="F128" s="268" t="n"/>
      <c r="G128" s="268" t="n"/>
      <c r="H128" s="268" t="n"/>
      <c r="I128" s="268" t="n"/>
      <c r="J128" s="268" t="n"/>
      <c r="K128" s="268" t="n"/>
      <c r="L128" s="268" t="n"/>
      <c r="M128" s="268" t="n"/>
      <c r="N128" s="268" t="n"/>
      <c r="O128" s="268" t="n"/>
      <c r="P128" s="268" t="n"/>
      <c r="Q128" s="268" t="n"/>
      <c r="R128" s="268" t="n"/>
      <c r="S128" s="268" t="n"/>
      <c r="T128" s="268" t="n"/>
      <c r="U128" s="268" t="n"/>
      <c r="V128" s="268" t="n"/>
      <c r="W128" s="268" t="n"/>
      <c r="X128" s="268" t="n"/>
      <c r="Y128" s="268" t="n"/>
      <c r="Z128" s="268" t="n"/>
      <c r="AA128" s="268" t="n"/>
      <c r="AB128" s="268" t="n"/>
      <c r="AC128" s="268" t="n"/>
    </row>
    <row r="129" ht="19.5" customHeight="1" s="1411">
      <c r="A129" s="268" t="n"/>
      <c r="B129" s="268" t="n"/>
      <c r="C129" s="268" t="n"/>
      <c r="D129" s="268" t="n"/>
      <c r="E129" s="268" t="n"/>
      <c r="F129" s="268" t="n"/>
      <c r="G129" s="268" t="n"/>
      <c r="H129" s="268" t="n"/>
      <c r="I129" s="268" t="n"/>
      <c r="J129" s="268" t="n"/>
      <c r="K129" s="268" t="n"/>
      <c r="L129" s="268" t="n"/>
      <c r="M129" s="268" t="n"/>
      <c r="N129" s="268" t="n"/>
      <c r="O129" s="268" t="n"/>
      <c r="P129" s="268" t="n"/>
      <c r="Q129" s="268" t="n"/>
      <c r="R129" s="268" t="n"/>
      <c r="S129" s="268" t="n"/>
      <c r="T129" s="268" t="n"/>
      <c r="U129" s="268" t="n"/>
      <c r="V129" s="268" t="n"/>
      <c r="W129" s="268" t="n"/>
      <c r="X129" s="268" t="n"/>
      <c r="Y129" s="268" t="n"/>
      <c r="Z129" s="268" t="n"/>
      <c r="AA129" s="268" t="n"/>
      <c r="AB129" s="268" t="n"/>
      <c r="AC129" s="268" t="n"/>
    </row>
    <row r="130" ht="19.5" customHeight="1" s="1411">
      <c r="A130" s="268" t="n"/>
      <c r="B130" s="268" t="n"/>
      <c r="C130" s="268" t="n"/>
      <c r="D130" s="268" t="n"/>
      <c r="E130" s="268" t="n"/>
      <c r="F130" s="268" t="n"/>
      <c r="G130" s="268" t="n"/>
      <c r="H130" s="268" t="n"/>
      <c r="I130" s="268" t="n"/>
      <c r="J130" s="268" t="n"/>
      <c r="K130" s="268" t="n"/>
      <c r="L130" s="268" t="n"/>
      <c r="M130" s="268" t="n"/>
      <c r="N130" s="268" t="n"/>
      <c r="O130" s="268" t="n"/>
      <c r="P130" s="268" t="n"/>
      <c r="Q130" s="268" t="n"/>
      <c r="R130" s="268" t="n"/>
      <c r="S130" s="268" t="n"/>
      <c r="T130" s="268" t="n"/>
      <c r="U130" s="268" t="n"/>
      <c r="V130" s="268" t="n"/>
      <c r="W130" s="268" t="n"/>
      <c r="X130" s="268" t="n"/>
      <c r="Y130" s="268" t="n"/>
      <c r="Z130" s="268" t="n"/>
      <c r="AA130" s="268" t="n"/>
      <c r="AB130" s="268" t="n"/>
      <c r="AC130" s="268" t="n"/>
    </row>
    <row r="131" ht="19.5" customHeight="1" s="1411">
      <c r="A131" s="268" t="n"/>
      <c r="B131" s="268" t="n"/>
      <c r="C131" s="268" t="n"/>
      <c r="D131" s="268" t="n"/>
      <c r="E131" s="268" t="n"/>
      <c r="F131" s="268" t="n"/>
      <c r="G131" s="268" t="n"/>
      <c r="H131" s="268" t="n"/>
      <c r="I131" s="268" t="n"/>
      <c r="J131" s="268" t="n"/>
      <c r="K131" s="268" t="n"/>
      <c r="L131" s="268" t="n"/>
      <c r="M131" s="268" t="n"/>
      <c r="N131" s="268" t="n"/>
      <c r="O131" s="268" t="n"/>
      <c r="P131" s="268" t="n"/>
      <c r="Q131" s="268" t="n"/>
      <c r="R131" s="268" t="n"/>
      <c r="S131" s="268" t="n"/>
      <c r="T131" s="268" t="n"/>
      <c r="U131" s="268" t="n"/>
      <c r="V131" s="268" t="n"/>
      <c r="W131" s="268" t="n"/>
      <c r="X131" s="268" t="n"/>
      <c r="Y131" s="268" t="n"/>
      <c r="Z131" s="268" t="n"/>
      <c r="AA131" s="268" t="n"/>
      <c r="AB131" s="268" t="n"/>
      <c r="AC131" s="268" t="n"/>
    </row>
    <row r="132" ht="19.5" customHeight="1" s="1411">
      <c r="A132" s="268" t="n"/>
      <c r="B132" s="268" t="n"/>
      <c r="C132" s="268" t="n"/>
      <c r="D132" s="268" t="n"/>
      <c r="E132" s="268" t="n"/>
      <c r="F132" s="268" t="n"/>
      <c r="G132" s="268" t="n"/>
      <c r="H132" s="268" t="n"/>
      <c r="I132" s="268" t="n"/>
      <c r="J132" s="268" t="n"/>
      <c r="K132" s="268" t="n"/>
      <c r="L132" s="268" t="n"/>
      <c r="M132" s="268" t="n"/>
      <c r="N132" s="268" t="n"/>
      <c r="O132" s="268" t="n"/>
      <c r="P132" s="268" t="n"/>
      <c r="Q132" s="268" t="n"/>
      <c r="R132" s="268" t="n"/>
      <c r="S132" s="268" t="n"/>
      <c r="T132" s="268" t="n"/>
      <c r="U132" s="268" t="n"/>
      <c r="V132" s="268" t="n"/>
      <c r="W132" s="268" t="n"/>
      <c r="X132" s="268" t="n"/>
      <c r="Y132" s="268" t="n"/>
      <c r="Z132" s="268" t="n"/>
      <c r="AA132" s="268" t="n"/>
      <c r="AB132" s="268" t="n"/>
      <c r="AC132" s="268" t="n"/>
    </row>
    <row r="133" ht="19.5" customHeight="1" s="1411">
      <c r="A133" s="268" t="n"/>
      <c r="B133" s="268" t="n"/>
      <c r="C133" s="268" t="n"/>
      <c r="D133" s="268" t="n"/>
      <c r="E133" s="268" t="n"/>
      <c r="F133" s="268" t="n"/>
      <c r="G133" s="268" t="n"/>
      <c r="H133" s="268" t="n"/>
      <c r="I133" s="268" t="n"/>
      <c r="J133" s="268" t="n"/>
      <c r="K133" s="268" t="n"/>
      <c r="L133" s="268" t="n"/>
      <c r="M133" s="268" t="n"/>
      <c r="N133" s="268" t="n"/>
      <c r="O133" s="268" t="n"/>
      <c r="P133" s="268" t="n"/>
      <c r="Q133" s="268" t="n"/>
      <c r="R133" s="268" t="n"/>
      <c r="S133" s="268" t="n"/>
      <c r="T133" s="268" t="n"/>
      <c r="U133" s="268" t="n"/>
      <c r="V133" s="268" t="n"/>
      <c r="W133" s="268" t="n"/>
      <c r="X133" s="268" t="n"/>
      <c r="Y133" s="268" t="n"/>
      <c r="Z133" s="268" t="n"/>
      <c r="AA133" s="268" t="n"/>
      <c r="AB133" s="268" t="n"/>
      <c r="AC133" s="268" t="n"/>
    </row>
    <row r="134" ht="19.5" customHeight="1" s="1411">
      <c r="A134" s="268" t="n"/>
      <c r="B134" s="268" t="n"/>
      <c r="C134" s="268" t="n"/>
      <c r="D134" s="268" t="n"/>
      <c r="E134" s="268" t="n"/>
      <c r="F134" s="268" t="n"/>
      <c r="G134" s="268" t="n"/>
      <c r="H134" s="268" t="n"/>
      <c r="I134" s="268" t="n"/>
      <c r="J134" s="268" t="n"/>
      <c r="K134" s="268" t="n"/>
      <c r="L134" s="268" t="n"/>
      <c r="M134" s="268" t="n"/>
      <c r="N134" s="268" t="n"/>
      <c r="O134" s="268" t="n"/>
      <c r="P134" s="268" t="n"/>
      <c r="Q134" s="268" t="n"/>
      <c r="R134" s="268" t="n"/>
      <c r="S134" s="268" t="n"/>
      <c r="T134" s="268" t="n"/>
      <c r="U134" s="268" t="n"/>
      <c r="V134" s="268" t="n"/>
      <c r="W134" s="268" t="n"/>
      <c r="X134" s="268" t="n"/>
      <c r="Y134" s="268" t="n"/>
      <c r="Z134" s="268" t="n"/>
      <c r="AA134" s="268" t="n"/>
      <c r="AB134" s="268" t="n"/>
      <c r="AC134" s="268" t="n"/>
    </row>
    <row r="135" ht="19.5" customHeight="1" s="1411">
      <c r="A135" s="268" t="n"/>
      <c r="B135" s="268" t="n"/>
      <c r="C135" s="268" t="n"/>
      <c r="D135" s="268" t="n"/>
      <c r="E135" s="268" t="n"/>
      <c r="F135" s="268" t="n"/>
      <c r="G135" s="268" t="n"/>
      <c r="H135" s="268" t="n"/>
      <c r="I135" s="268" t="n"/>
      <c r="J135" s="268" t="n"/>
      <c r="K135" s="268" t="n"/>
      <c r="L135" s="268" t="n"/>
      <c r="M135" s="268" t="n"/>
      <c r="N135" s="268" t="n"/>
      <c r="O135" s="268" t="n"/>
      <c r="P135" s="268" t="n"/>
      <c r="Q135" s="268" t="n"/>
      <c r="R135" s="268" t="n"/>
      <c r="S135" s="268" t="n"/>
      <c r="T135" s="268" t="n"/>
      <c r="U135" s="268" t="n"/>
      <c r="V135" s="268" t="n"/>
      <c r="W135" s="268" t="n"/>
      <c r="X135" s="268" t="n"/>
      <c r="Y135" s="268" t="n"/>
      <c r="Z135" s="268" t="n"/>
      <c r="AA135" s="268" t="n"/>
      <c r="AB135" s="268" t="n"/>
      <c r="AC135" s="268" t="n"/>
    </row>
    <row r="136" ht="19.5" customHeight="1" s="1411">
      <c r="A136" s="268" t="n"/>
      <c r="B136" s="268" t="n"/>
      <c r="C136" s="268" t="n"/>
      <c r="D136" s="268" t="n"/>
      <c r="E136" s="268" t="n"/>
      <c r="F136" s="268" t="n"/>
      <c r="G136" s="268" t="n"/>
      <c r="H136" s="268" t="n"/>
      <c r="I136" s="268" t="n"/>
      <c r="J136" s="268" t="n"/>
      <c r="K136" s="268" t="n"/>
      <c r="L136" s="268" t="n"/>
      <c r="M136" s="268" t="n"/>
      <c r="N136" s="268" t="n"/>
      <c r="O136" s="268" t="n"/>
      <c r="P136" s="268" t="n"/>
      <c r="Q136" s="268" t="n"/>
      <c r="R136" s="268" t="n"/>
      <c r="S136" s="268" t="n"/>
      <c r="T136" s="268" t="n"/>
      <c r="U136" s="268" t="n"/>
      <c r="V136" s="268" t="n"/>
      <c r="W136" s="268" t="n"/>
      <c r="X136" s="268" t="n"/>
      <c r="Y136" s="268" t="n"/>
      <c r="Z136" s="268" t="n"/>
      <c r="AA136" s="268" t="n"/>
      <c r="AB136" s="268" t="n"/>
      <c r="AC136" s="268" t="n"/>
    </row>
    <row r="137" ht="19.5" customHeight="1" s="1411">
      <c r="A137" s="268" t="n"/>
      <c r="B137" s="268" t="n"/>
      <c r="C137" s="268" t="n"/>
      <c r="D137" s="268" t="n"/>
      <c r="E137" s="268" t="n"/>
      <c r="F137" s="268" t="n"/>
      <c r="G137" s="268" t="n"/>
      <c r="H137" s="268" t="n"/>
      <c r="I137" s="268" t="n"/>
      <c r="J137" s="268" t="n"/>
      <c r="K137" s="268" t="n"/>
      <c r="L137" s="268" t="n"/>
      <c r="M137" s="268" t="n"/>
      <c r="N137" s="268" t="n"/>
      <c r="O137" s="268" t="n"/>
      <c r="P137" s="268" t="n"/>
      <c r="Q137" s="268" t="n"/>
      <c r="R137" s="268" t="n"/>
      <c r="S137" s="268" t="n"/>
      <c r="T137" s="268" t="n"/>
      <c r="U137" s="268" t="n"/>
      <c r="V137" s="268" t="n"/>
      <c r="W137" s="268" t="n"/>
      <c r="X137" s="268" t="n"/>
      <c r="Y137" s="268" t="n"/>
      <c r="Z137" s="268" t="n"/>
      <c r="AA137" s="268" t="n"/>
      <c r="AB137" s="268" t="n"/>
      <c r="AC137" s="268" t="n"/>
    </row>
    <row r="138" ht="19.5" customHeight="1" s="1411">
      <c r="A138" s="268" t="n"/>
      <c r="B138" s="268" t="n"/>
      <c r="C138" s="268" t="n"/>
      <c r="D138" s="268" t="n"/>
      <c r="E138" s="268" t="n"/>
      <c r="F138" s="268" t="n"/>
      <c r="G138" s="268" t="n"/>
      <c r="H138" s="268" t="n"/>
      <c r="I138" s="268" t="n"/>
      <c r="J138" s="268" t="n"/>
      <c r="K138" s="268" t="n"/>
      <c r="L138" s="268" t="n"/>
      <c r="M138" s="268" t="n"/>
      <c r="N138" s="268" t="n"/>
      <c r="O138" s="268" t="n"/>
      <c r="P138" s="268" t="n"/>
      <c r="Q138" s="268" t="n"/>
      <c r="R138" s="268" t="n"/>
      <c r="S138" s="268" t="n"/>
      <c r="T138" s="268" t="n"/>
      <c r="U138" s="268" t="n"/>
      <c r="V138" s="268" t="n"/>
      <c r="W138" s="268" t="n"/>
      <c r="X138" s="268" t="n"/>
      <c r="Y138" s="268" t="n"/>
      <c r="Z138" s="268" t="n"/>
      <c r="AA138" s="268" t="n"/>
      <c r="AB138" s="268" t="n"/>
      <c r="AC138" s="268" t="n"/>
    </row>
    <row r="139" ht="19.5" customHeight="1" s="1411">
      <c r="A139" s="268" t="n"/>
      <c r="B139" s="268" t="n"/>
      <c r="C139" s="268" t="n"/>
      <c r="D139" s="268" t="n"/>
      <c r="E139" s="268" t="n"/>
      <c r="F139" s="268" t="n"/>
      <c r="G139" s="268" t="n"/>
      <c r="H139" s="268" t="n"/>
      <c r="I139" s="268" t="n"/>
      <c r="J139" s="268" t="n"/>
      <c r="K139" s="268" t="n"/>
      <c r="L139" s="268" t="n"/>
      <c r="M139" s="268" t="n"/>
      <c r="N139" s="268" t="n"/>
      <c r="O139" s="268" t="n"/>
      <c r="P139" s="268" t="n"/>
      <c r="Q139" s="268" t="n"/>
      <c r="R139" s="268" t="n"/>
      <c r="S139" s="268" t="n"/>
      <c r="T139" s="268" t="n"/>
      <c r="U139" s="268" t="n"/>
      <c r="V139" s="268" t="n"/>
      <c r="W139" s="268" t="n"/>
      <c r="X139" s="268" t="n"/>
      <c r="Y139" s="268" t="n"/>
      <c r="Z139" s="268" t="n"/>
      <c r="AA139" s="268" t="n"/>
      <c r="AB139" s="268" t="n"/>
      <c r="AC139" s="268" t="n"/>
    </row>
    <row r="140" ht="19.5" customHeight="1" s="1411">
      <c r="A140" s="268" t="n"/>
      <c r="B140" s="268" t="n"/>
      <c r="C140" s="268" t="n"/>
      <c r="D140" s="268" t="n"/>
      <c r="E140" s="268" t="n"/>
      <c r="F140" s="268" t="n"/>
      <c r="G140" s="268" t="n"/>
      <c r="H140" s="268" t="n"/>
      <c r="I140" s="268" t="n"/>
      <c r="J140" s="268" t="n"/>
      <c r="K140" s="268" t="n"/>
      <c r="L140" s="268" t="n"/>
      <c r="M140" s="268" t="n"/>
      <c r="N140" s="268" t="n"/>
      <c r="O140" s="268" t="n"/>
      <c r="P140" s="268" t="n"/>
      <c r="Q140" s="268" t="n"/>
      <c r="R140" s="268" t="n"/>
      <c r="S140" s="268" t="n"/>
      <c r="T140" s="268" t="n"/>
      <c r="U140" s="268" t="n"/>
      <c r="V140" s="268" t="n"/>
      <c r="W140" s="268" t="n"/>
      <c r="X140" s="268" t="n"/>
      <c r="Y140" s="268" t="n"/>
      <c r="Z140" s="268" t="n"/>
      <c r="AA140" s="268" t="n"/>
      <c r="AB140" s="268" t="n"/>
      <c r="AC140" s="268" t="n"/>
    </row>
    <row r="141" ht="19.5" customHeight="1" s="1411">
      <c r="A141" s="268" t="n"/>
      <c r="B141" s="268" t="n"/>
      <c r="C141" s="268" t="n"/>
      <c r="D141" s="268" t="n"/>
      <c r="E141" s="268" t="n"/>
      <c r="F141" s="268" t="n"/>
      <c r="G141" s="268" t="n"/>
      <c r="H141" s="268" t="n"/>
      <c r="I141" s="268" t="n"/>
      <c r="J141" s="268" t="n"/>
      <c r="K141" s="268" t="n"/>
      <c r="L141" s="268" t="n"/>
      <c r="M141" s="268" t="n"/>
      <c r="N141" s="268" t="n"/>
      <c r="O141" s="268" t="n"/>
      <c r="P141" s="268" t="n"/>
      <c r="Q141" s="268" t="n"/>
      <c r="R141" s="268" t="n"/>
      <c r="S141" s="268" t="n"/>
      <c r="T141" s="268" t="n"/>
      <c r="U141" s="268" t="n"/>
      <c r="V141" s="268" t="n"/>
      <c r="W141" s="268" t="n"/>
      <c r="X141" s="268" t="n"/>
      <c r="Y141" s="268" t="n"/>
      <c r="Z141" s="268" t="n"/>
      <c r="AA141" s="268" t="n"/>
      <c r="AB141" s="268" t="n"/>
      <c r="AC141" s="268" t="n"/>
    </row>
    <row r="142" ht="19.5" customHeight="1" s="1411">
      <c r="A142" s="268" t="n"/>
      <c r="B142" s="268" t="n"/>
      <c r="C142" s="268" t="n"/>
      <c r="D142" s="268" t="n"/>
      <c r="E142" s="268" t="n"/>
      <c r="F142" s="268" t="n"/>
      <c r="G142" s="268" t="n"/>
      <c r="H142" s="268" t="n"/>
      <c r="I142" s="268" t="n"/>
      <c r="J142" s="268" t="n"/>
      <c r="K142" s="268" t="n"/>
      <c r="L142" s="268" t="n"/>
      <c r="M142" s="268" t="n"/>
      <c r="N142" s="268" t="n"/>
      <c r="O142" s="268" t="n"/>
      <c r="P142" s="268" t="n"/>
      <c r="Q142" s="268" t="n"/>
      <c r="R142" s="268" t="n"/>
      <c r="S142" s="268" t="n"/>
      <c r="T142" s="268" t="n"/>
      <c r="U142" s="268" t="n"/>
      <c r="V142" s="268" t="n"/>
      <c r="W142" s="268" t="n"/>
      <c r="X142" s="268" t="n"/>
      <c r="Y142" s="268" t="n"/>
      <c r="Z142" s="268" t="n"/>
      <c r="AA142" s="268" t="n"/>
      <c r="AB142" s="268" t="n"/>
      <c r="AC142" s="268" t="n"/>
    </row>
    <row r="143" ht="19.5" customHeight="1" s="1411">
      <c r="A143" s="268" t="n"/>
      <c r="B143" s="268" t="n"/>
      <c r="C143" s="268" t="n"/>
      <c r="D143" s="268" t="n"/>
      <c r="E143" s="268" t="n"/>
      <c r="F143" s="268" t="n"/>
      <c r="G143" s="268" t="n"/>
      <c r="H143" s="268" t="n"/>
      <c r="I143" s="268" t="n"/>
      <c r="J143" s="268" t="n"/>
      <c r="K143" s="268" t="n"/>
      <c r="L143" s="268" t="n"/>
      <c r="M143" s="268" t="n"/>
      <c r="N143" s="268" t="n"/>
      <c r="O143" s="268" t="n"/>
      <c r="P143" s="268" t="n"/>
      <c r="Q143" s="268" t="n"/>
      <c r="R143" s="268" t="n"/>
      <c r="S143" s="268" t="n"/>
      <c r="T143" s="268" t="n"/>
      <c r="U143" s="268" t="n"/>
      <c r="V143" s="268" t="n"/>
      <c r="W143" s="268" t="n"/>
      <c r="X143" s="268" t="n"/>
      <c r="Y143" s="268" t="n"/>
      <c r="Z143" s="268" t="n"/>
      <c r="AA143" s="268" t="n"/>
      <c r="AB143" s="268" t="n"/>
      <c r="AC143" s="268" t="n"/>
    </row>
    <row r="144" ht="19.5" customHeight="1" s="1411">
      <c r="A144" s="268" t="n"/>
      <c r="B144" s="268" t="n"/>
      <c r="C144" s="268" t="n"/>
      <c r="D144" s="268" t="n"/>
      <c r="E144" s="268" t="n"/>
      <c r="F144" s="268" t="n"/>
      <c r="G144" s="268" t="n"/>
      <c r="H144" s="268" t="n"/>
      <c r="I144" s="268" t="n"/>
      <c r="J144" s="268" t="n"/>
      <c r="K144" s="268" t="n"/>
      <c r="L144" s="268" t="n"/>
      <c r="M144" s="268" t="n"/>
      <c r="N144" s="268" t="n"/>
      <c r="O144" s="268" t="n"/>
      <c r="P144" s="268" t="n"/>
      <c r="Q144" s="268" t="n"/>
      <c r="R144" s="268" t="n"/>
      <c r="S144" s="268" t="n"/>
      <c r="T144" s="268" t="n"/>
      <c r="U144" s="268" t="n"/>
      <c r="V144" s="268" t="n"/>
      <c r="W144" s="268" t="n"/>
      <c r="X144" s="268" t="n"/>
      <c r="Y144" s="268" t="n"/>
      <c r="Z144" s="268" t="n"/>
      <c r="AA144" s="268" t="n"/>
      <c r="AB144" s="268" t="n"/>
      <c r="AC144" s="268" t="n"/>
    </row>
    <row r="145" ht="19.5" customHeight="1" s="1411">
      <c r="A145" s="268" t="n"/>
      <c r="B145" s="268" t="n"/>
      <c r="C145" s="268" t="n"/>
      <c r="D145" s="268" t="n"/>
      <c r="E145" s="268" t="n"/>
      <c r="F145" s="268" t="n"/>
      <c r="G145" s="268" t="n"/>
      <c r="H145" s="268" t="n"/>
      <c r="I145" s="268" t="n"/>
      <c r="J145" s="268" t="n"/>
      <c r="K145" s="268" t="n"/>
      <c r="L145" s="268" t="n"/>
      <c r="M145" s="268" t="n"/>
      <c r="N145" s="268" t="n"/>
      <c r="O145" s="268" t="n"/>
      <c r="P145" s="268" t="n"/>
      <c r="Q145" s="268" t="n"/>
      <c r="R145" s="268" t="n"/>
      <c r="S145" s="268" t="n"/>
      <c r="T145" s="268" t="n"/>
      <c r="U145" s="268" t="n"/>
      <c r="V145" s="268" t="n"/>
      <c r="W145" s="268" t="n"/>
      <c r="X145" s="268" t="n"/>
      <c r="Y145" s="268" t="n"/>
      <c r="Z145" s="268" t="n"/>
      <c r="AA145" s="268" t="n"/>
      <c r="AB145" s="268" t="n"/>
      <c r="AC145" s="268" t="n"/>
    </row>
    <row r="146" ht="19.5" customHeight="1" s="1411">
      <c r="A146" s="268" t="n"/>
      <c r="B146" s="268" t="n"/>
      <c r="C146" s="268" t="n"/>
      <c r="D146" s="268" t="n"/>
      <c r="E146" s="268" t="n"/>
      <c r="F146" s="268" t="n"/>
      <c r="G146" s="268" t="n"/>
      <c r="H146" s="268" t="n"/>
      <c r="I146" s="268" t="n"/>
      <c r="J146" s="268" t="n"/>
      <c r="K146" s="268" t="n"/>
      <c r="L146" s="268" t="n"/>
      <c r="M146" s="268" t="n"/>
      <c r="N146" s="268" t="n"/>
      <c r="O146" s="268" t="n"/>
      <c r="P146" s="268" t="n"/>
      <c r="Q146" s="268" t="n"/>
      <c r="R146" s="268" t="n"/>
      <c r="S146" s="268" t="n"/>
      <c r="T146" s="268" t="n"/>
      <c r="U146" s="268" t="n"/>
      <c r="V146" s="268" t="n"/>
      <c r="W146" s="268" t="n"/>
      <c r="X146" s="268" t="n"/>
      <c r="Y146" s="268" t="n"/>
      <c r="Z146" s="268" t="n"/>
      <c r="AA146" s="268" t="n"/>
      <c r="AB146" s="268" t="n"/>
      <c r="AC146" s="268" t="n"/>
    </row>
    <row r="147" ht="19.5" customHeight="1" s="1411">
      <c r="A147" s="268" t="n"/>
      <c r="B147" s="268" t="n"/>
      <c r="C147" s="268" t="n"/>
      <c r="D147" s="268" t="n"/>
      <c r="E147" s="268" t="n"/>
      <c r="F147" s="268" t="n"/>
      <c r="G147" s="268" t="n"/>
      <c r="H147" s="268" t="n"/>
      <c r="I147" s="268" t="n"/>
      <c r="J147" s="268" t="n"/>
      <c r="K147" s="268" t="n"/>
      <c r="L147" s="268" t="n"/>
      <c r="M147" s="268" t="n"/>
      <c r="N147" s="268" t="n"/>
      <c r="O147" s="268" t="n"/>
      <c r="P147" s="268" t="n"/>
      <c r="Q147" s="268" t="n"/>
      <c r="R147" s="268" t="n"/>
      <c r="S147" s="268" t="n"/>
      <c r="T147" s="268" t="n"/>
      <c r="U147" s="268" t="n"/>
      <c r="V147" s="268" t="n"/>
      <c r="W147" s="268" t="n"/>
      <c r="X147" s="268" t="n"/>
      <c r="Y147" s="268" t="n"/>
      <c r="Z147" s="268" t="n"/>
      <c r="AA147" s="268" t="n"/>
      <c r="AB147" s="268" t="n"/>
      <c r="AC147" s="268" t="n"/>
    </row>
    <row r="148" ht="19.5" customHeight="1" s="1411">
      <c r="A148" s="268" t="n"/>
      <c r="B148" s="268" t="n"/>
      <c r="C148" s="268" t="n"/>
      <c r="D148" s="268" t="n"/>
      <c r="E148" s="268" t="n"/>
      <c r="F148" s="268" t="n"/>
      <c r="G148" s="268" t="n"/>
      <c r="H148" s="268" t="n"/>
      <c r="I148" s="268" t="n"/>
      <c r="J148" s="268" t="n"/>
      <c r="K148" s="268" t="n"/>
      <c r="L148" s="268" t="n"/>
      <c r="M148" s="268" t="n"/>
      <c r="N148" s="268" t="n"/>
      <c r="O148" s="268" t="n"/>
      <c r="P148" s="268" t="n"/>
      <c r="Q148" s="268" t="n"/>
      <c r="R148" s="268" t="n"/>
      <c r="S148" s="268" t="n"/>
      <c r="T148" s="268" t="n"/>
      <c r="U148" s="268" t="n"/>
      <c r="V148" s="268" t="n"/>
      <c r="W148" s="268" t="n"/>
      <c r="X148" s="268" t="n"/>
      <c r="Y148" s="268" t="n"/>
      <c r="Z148" s="268" t="n"/>
      <c r="AA148" s="268" t="n"/>
      <c r="AB148" s="268" t="n"/>
      <c r="AC148" s="268" t="n"/>
    </row>
    <row r="149" ht="19.5" customHeight="1" s="1411">
      <c r="A149" s="268" t="n"/>
      <c r="B149" s="268" t="n"/>
      <c r="C149" s="268" t="n"/>
      <c r="D149" s="268" t="n"/>
      <c r="E149" s="268" t="n"/>
      <c r="F149" s="268" t="n"/>
      <c r="G149" s="268" t="n"/>
      <c r="H149" s="268" t="n"/>
      <c r="I149" s="268" t="n"/>
      <c r="J149" s="268" t="n"/>
      <c r="K149" s="268" t="n"/>
      <c r="L149" s="268" t="n"/>
      <c r="M149" s="268" t="n"/>
      <c r="N149" s="268" t="n"/>
      <c r="O149" s="268" t="n"/>
      <c r="P149" s="268" t="n"/>
      <c r="Q149" s="268" t="n"/>
      <c r="R149" s="268" t="n"/>
      <c r="S149" s="268" t="n"/>
      <c r="T149" s="268" t="n"/>
      <c r="U149" s="268" t="n"/>
      <c r="V149" s="268" t="n"/>
      <c r="W149" s="268" t="n"/>
      <c r="X149" s="268" t="n"/>
      <c r="Y149" s="268" t="n"/>
      <c r="Z149" s="268" t="n"/>
      <c r="AA149" s="268" t="n"/>
      <c r="AB149" s="268" t="n"/>
      <c r="AC149" s="268" t="n"/>
    </row>
    <row r="150" ht="19.5" customHeight="1" s="1411">
      <c r="A150" s="268" t="n"/>
      <c r="B150" s="268" t="n"/>
      <c r="C150" s="268" t="n"/>
      <c r="D150" s="268" t="n"/>
      <c r="E150" s="268" t="n"/>
      <c r="F150" s="268" t="n"/>
      <c r="G150" s="268" t="n"/>
      <c r="H150" s="268" t="n"/>
      <c r="I150" s="268" t="n"/>
      <c r="J150" s="268" t="n"/>
      <c r="K150" s="268" t="n"/>
      <c r="L150" s="268" t="n"/>
      <c r="M150" s="268" t="n"/>
      <c r="N150" s="268" t="n"/>
      <c r="O150" s="268" t="n"/>
      <c r="P150" s="268" t="n"/>
      <c r="Q150" s="268" t="n"/>
      <c r="R150" s="268" t="n"/>
      <c r="S150" s="268" t="n"/>
      <c r="T150" s="268" t="n"/>
      <c r="U150" s="268" t="n"/>
      <c r="V150" s="268" t="n"/>
      <c r="W150" s="268" t="n"/>
      <c r="X150" s="268" t="n"/>
      <c r="Y150" s="268" t="n"/>
      <c r="Z150" s="268" t="n"/>
      <c r="AA150" s="268" t="n"/>
      <c r="AB150" s="268" t="n"/>
      <c r="AC150" s="268" t="n"/>
    </row>
    <row r="151" ht="19.5" customHeight="1" s="1411">
      <c r="A151" s="268" t="n"/>
      <c r="B151" s="268" t="n"/>
      <c r="C151" s="268" t="n"/>
      <c r="D151" s="268" t="n"/>
      <c r="E151" s="268" t="n"/>
      <c r="F151" s="268" t="n"/>
      <c r="G151" s="268" t="n"/>
      <c r="H151" s="268" t="n"/>
      <c r="I151" s="268" t="n"/>
      <c r="J151" s="268" t="n"/>
      <c r="K151" s="268" t="n"/>
      <c r="L151" s="268" t="n"/>
      <c r="M151" s="268" t="n"/>
      <c r="N151" s="268" t="n"/>
      <c r="O151" s="268" t="n"/>
      <c r="P151" s="268" t="n"/>
      <c r="Q151" s="268" t="n"/>
      <c r="R151" s="268" t="n"/>
      <c r="S151" s="268" t="n"/>
      <c r="T151" s="268" t="n"/>
      <c r="U151" s="268" t="n"/>
      <c r="V151" s="268" t="n"/>
      <c r="W151" s="268" t="n"/>
      <c r="X151" s="268" t="n"/>
      <c r="Y151" s="268" t="n"/>
      <c r="Z151" s="268" t="n"/>
      <c r="AA151" s="268" t="n"/>
      <c r="AB151" s="268" t="n"/>
      <c r="AC151" s="268" t="n"/>
    </row>
    <row r="152" ht="19.5" customHeight="1" s="1411">
      <c r="A152" s="268" t="n"/>
      <c r="B152" s="268" t="n"/>
      <c r="C152" s="268" t="n"/>
      <c r="D152" s="268" t="n"/>
      <c r="E152" s="268" t="n"/>
      <c r="F152" s="268" t="n"/>
      <c r="G152" s="268" t="n"/>
      <c r="H152" s="268" t="n"/>
      <c r="I152" s="268" t="n"/>
      <c r="J152" s="268" t="n"/>
      <c r="K152" s="268" t="n"/>
      <c r="L152" s="268" t="n"/>
      <c r="M152" s="268" t="n"/>
      <c r="N152" s="268" t="n"/>
      <c r="O152" s="268" t="n"/>
      <c r="P152" s="268" t="n"/>
      <c r="Q152" s="268" t="n"/>
      <c r="R152" s="268" t="n"/>
      <c r="S152" s="268" t="n"/>
      <c r="T152" s="268" t="n"/>
      <c r="U152" s="268" t="n"/>
      <c r="V152" s="268" t="n"/>
      <c r="W152" s="268" t="n"/>
      <c r="X152" s="268" t="n"/>
      <c r="Y152" s="268" t="n"/>
      <c r="Z152" s="268" t="n"/>
      <c r="AA152" s="268" t="n"/>
      <c r="AB152" s="268" t="n"/>
      <c r="AC152" s="268" t="n"/>
    </row>
    <row r="153" ht="19.5" customHeight="1" s="1411">
      <c r="A153" s="268" t="n"/>
      <c r="B153" s="268" t="n"/>
      <c r="C153" s="268" t="n"/>
      <c r="D153" s="268" t="n"/>
      <c r="E153" s="268" t="n"/>
      <c r="F153" s="268" t="n"/>
      <c r="G153" s="268" t="n"/>
      <c r="H153" s="268" t="n"/>
      <c r="I153" s="268" t="n"/>
      <c r="J153" s="268" t="n"/>
      <c r="K153" s="268" t="n"/>
      <c r="L153" s="268" t="n"/>
      <c r="M153" s="268" t="n"/>
      <c r="N153" s="268" t="n"/>
      <c r="O153" s="268" t="n"/>
      <c r="P153" s="268" t="n"/>
      <c r="Q153" s="268" t="n"/>
      <c r="R153" s="268" t="n"/>
      <c r="S153" s="268" t="n"/>
      <c r="T153" s="268" t="n"/>
      <c r="U153" s="268" t="n"/>
      <c r="V153" s="268" t="n"/>
      <c r="W153" s="268" t="n"/>
      <c r="X153" s="268" t="n"/>
      <c r="Y153" s="268" t="n"/>
      <c r="Z153" s="268" t="n"/>
      <c r="AA153" s="268" t="n"/>
      <c r="AB153" s="268" t="n"/>
      <c r="AC153" s="268" t="n"/>
    </row>
    <row r="154" ht="19.5" customHeight="1" s="1411">
      <c r="A154" s="268" t="n"/>
      <c r="B154" s="268" t="n"/>
      <c r="C154" s="268" t="n"/>
      <c r="D154" s="268" t="n"/>
      <c r="E154" s="268" t="n"/>
      <c r="F154" s="268" t="n"/>
      <c r="G154" s="268" t="n"/>
      <c r="H154" s="268" t="n"/>
      <c r="I154" s="268" t="n"/>
      <c r="J154" s="268" t="n"/>
      <c r="K154" s="268" t="n"/>
      <c r="L154" s="268" t="n"/>
      <c r="M154" s="268" t="n"/>
      <c r="N154" s="268" t="n"/>
      <c r="O154" s="268" t="n"/>
      <c r="P154" s="268" t="n"/>
      <c r="Q154" s="268" t="n"/>
      <c r="R154" s="268" t="n"/>
      <c r="S154" s="268" t="n"/>
      <c r="T154" s="268" t="n"/>
      <c r="U154" s="268" t="n"/>
      <c r="V154" s="268" t="n"/>
      <c r="W154" s="268" t="n"/>
      <c r="X154" s="268" t="n"/>
      <c r="Y154" s="268" t="n"/>
      <c r="Z154" s="268" t="n"/>
      <c r="AA154" s="268" t="n"/>
      <c r="AB154" s="268" t="n"/>
      <c r="AC154" s="268" t="n"/>
    </row>
    <row r="155" ht="19.5" customHeight="1" s="1411">
      <c r="A155" s="268" t="n"/>
      <c r="B155" s="268" t="n"/>
      <c r="C155" s="268" t="n"/>
      <c r="D155" s="268" t="n"/>
      <c r="E155" s="268" t="n"/>
      <c r="F155" s="268" t="n"/>
      <c r="G155" s="268" t="n"/>
      <c r="H155" s="268" t="n"/>
      <c r="I155" s="268" t="n"/>
      <c r="J155" s="268" t="n"/>
      <c r="K155" s="268" t="n"/>
      <c r="L155" s="268" t="n"/>
      <c r="M155" s="268" t="n"/>
      <c r="N155" s="268" t="n"/>
      <c r="O155" s="268" t="n"/>
      <c r="P155" s="268" t="n"/>
      <c r="Q155" s="268" t="n"/>
      <c r="R155" s="268" t="n"/>
      <c r="S155" s="268" t="n"/>
      <c r="T155" s="268" t="n"/>
      <c r="U155" s="268" t="n"/>
      <c r="V155" s="268" t="n"/>
      <c r="W155" s="268" t="n"/>
      <c r="X155" s="268" t="n"/>
      <c r="Y155" s="268" t="n"/>
      <c r="Z155" s="268" t="n"/>
      <c r="AA155" s="268" t="n"/>
      <c r="AB155" s="268" t="n"/>
      <c r="AC155" s="268" t="n"/>
    </row>
    <row r="156" ht="19.5" customHeight="1" s="1411">
      <c r="A156" s="268" t="n"/>
      <c r="B156" s="268" t="n"/>
      <c r="C156" s="268" t="n"/>
      <c r="D156" s="268" t="n"/>
      <c r="E156" s="268" t="n"/>
      <c r="F156" s="268" t="n"/>
      <c r="G156" s="268" t="n"/>
      <c r="H156" s="268" t="n"/>
      <c r="I156" s="268" t="n"/>
      <c r="J156" s="268" t="n"/>
      <c r="K156" s="268" t="n"/>
      <c r="L156" s="268" t="n"/>
      <c r="M156" s="268" t="n"/>
      <c r="N156" s="268" t="n"/>
      <c r="O156" s="268" t="n"/>
      <c r="P156" s="268" t="n"/>
      <c r="Q156" s="268" t="n"/>
      <c r="R156" s="268" t="n"/>
      <c r="S156" s="268" t="n"/>
      <c r="T156" s="268" t="n"/>
      <c r="U156" s="268" t="n"/>
      <c r="V156" s="268" t="n"/>
      <c r="W156" s="268" t="n"/>
      <c r="X156" s="268" t="n"/>
      <c r="Y156" s="268" t="n"/>
      <c r="Z156" s="268" t="n"/>
      <c r="AA156" s="268" t="n"/>
      <c r="AB156" s="268" t="n"/>
      <c r="AC156" s="268" t="n"/>
    </row>
    <row r="157" ht="19.5" customHeight="1" s="1411">
      <c r="A157" s="268" t="n"/>
      <c r="B157" s="268" t="n"/>
      <c r="C157" s="268" t="n"/>
      <c r="D157" s="268" t="n"/>
      <c r="E157" s="268" t="n"/>
      <c r="F157" s="268" t="n"/>
      <c r="G157" s="268" t="n"/>
      <c r="H157" s="268" t="n"/>
      <c r="I157" s="268" t="n"/>
      <c r="J157" s="268" t="n"/>
      <c r="K157" s="268" t="n"/>
      <c r="L157" s="268" t="n"/>
      <c r="M157" s="268" t="n"/>
      <c r="N157" s="268" t="n"/>
      <c r="O157" s="268" t="n"/>
      <c r="P157" s="268" t="n"/>
      <c r="Q157" s="268" t="n"/>
      <c r="R157" s="268" t="n"/>
      <c r="S157" s="268" t="n"/>
      <c r="T157" s="268" t="n"/>
      <c r="U157" s="268" t="n"/>
      <c r="V157" s="268" t="n"/>
      <c r="W157" s="268" t="n"/>
      <c r="X157" s="268" t="n"/>
      <c r="Y157" s="268" t="n"/>
      <c r="Z157" s="268" t="n"/>
      <c r="AA157" s="268" t="n"/>
      <c r="AB157" s="268" t="n"/>
      <c r="AC157" s="268" t="n"/>
    </row>
    <row r="158" ht="19.5" customHeight="1" s="1411">
      <c r="A158" s="268" t="n"/>
      <c r="B158" s="268" t="n"/>
      <c r="C158" s="268" t="n"/>
      <c r="D158" s="268" t="n"/>
      <c r="E158" s="268" t="n"/>
      <c r="F158" s="268" t="n"/>
      <c r="G158" s="268" t="n"/>
      <c r="H158" s="268" t="n"/>
      <c r="I158" s="268" t="n"/>
      <c r="J158" s="268" t="n"/>
      <c r="K158" s="268" t="n"/>
      <c r="L158" s="268" t="n"/>
      <c r="M158" s="268" t="n"/>
      <c r="N158" s="268" t="n"/>
      <c r="O158" s="268" t="n"/>
      <c r="P158" s="268" t="n"/>
      <c r="Q158" s="268" t="n"/>
      <c r="R158" s="268" t="n"/>
      <c r="S158" s="268" t="n"/>
      <c r="T158" s="268" t="n"/>
      <c r="U158" s="268" t="n"/>
      <c r="V158" s="268" t="n"/>
      <c r="W158" s="268" t="n"/>
      <c r="X158" s="268" t="n"/>
      <c r="Y158" s="268" t="n"/>
      <c r="Z158" s="268" t="n"/>
      <c r="AA158" s="268" t="n"/>
      <c r="AB158" s="268" t="n"/>
      <c r="AC158" s="268" t="n"/>
    </row>
    <row r="159" ht="19.5" customHeight="1" s="1411">
      <c r="A159" s="268" t="n"/>
      <c r="B159" s="268" t="n"/>
      <c r="C159" s="268" t="n"/>
      <c r="D159" s="268" t="n"/>
      <c r="E159" s="268" t="n"/>
      <c r="F159" s="268" t="n"/>
      <c r="G159" s="268" t="n"/>
      <c r="H159" s="268" t="n"/>
      <c r="I159" s="268" t="n"/>
      <c r="J159" s="268" t="n"/>
      <c r="K159" s="268" t="n"/>
      <c r="L159" s="268" t="n"/>
      <c r="M159" s="268" t="n"/>
      <c r="N159" s="268" t="n"/>
      <c r="O159" s="268" t="n"/>
      <c r="P159" s="268" t="n"/>
      <c r="Q159" s="268" t="n"/>
      <c r="R159" s="268" t="n"/>
      <c r="S159" s="268" t="n"/>
      <c r="T159" s="268" t="n"/>
      <c r="U159" s="268" t="n"/>
      <c r="V159" s="268" t="n"/>
      <c r="W159" s="268" t="n"/>
      <c r="X159" s="268" t="n"/>
      <c r="Y159" s="268" t="n"/>
      <c r="Z159" s="268" t="n"/>
      <c r="AA159" s="268" t="n"/>
      <c r="AB159" s="268" t="n"/>
      <c r="AC159" s="268" t="n"/>
    </row>
    <row r="160" ht="19.5" customHeight="1" s="1411">
      <c r="A160" s="268" t="n"/>
      <c r="B160" s="268" t="n"/>
      <c r="C160" s="268" t="n"/>
      <c r="D160" s="268" t="n"/>
      <c r="E160" s="268" t="n"/>
      <c r="F160" s="268" t="n"/>
      <c r="G160" s="268" t="n"/>
      <c r="H160" s="268" t="n"/>
      <c r="I160" s="268" t="n"/>
      <c r="J160" s="268" t="n"/>
      <c r="K160" s="268" t="n"/>
      <c r="L160" s="268" t="n"/>
      <c r="M160" s="268" t="n"/>
      <c r="N160" s="268" t="n"/>
      <c r="O160" s="268" t="n"/>
      <c r="P160" s="268" t="n"/>
      <c r="Q160" s="268" t="n"/>
      <c r="R160" s="268" t="n"/>
      <c r="S160" s="268" t="n"/>
      <c r="T160" s="268" t="n"/>
      <c r="U160" s="268" t="n"/>
      <c r="V160" s="268" t="n"/>
      <c r="W160" s="268" t="n"/>
      <c r="X160" s="268" t="n"/>
      <c r="Y160" s="268" t="n"/>
      <c r="Z160" s="268" t="n"/>
      <c r="AA160" s="268" t="n"/>
      <c r="AB160" s="268" t="n"/>
      <c r="AC160" s="268" t="n"/>
    </row>
    <row r="161" ht="19.5" customHeight="1" s="1411">
      <c r="A161" s="268" t="n"/>
      <c r="B161" s="268" t="n"/>
      <c r="C161" s="268" t="n"/>
      <c r="D161" s="268" t="n"/>
      <c r="E161" s="268" t="n"/>
      <c r="F161" s="268" t="n"/>
      <c r="G161" s="268" t="n"/>
      <c r="H161" s="268" t="n"/>
      <c r="I161" s="268" t="n"/>
      <c r="J161" s="268" t="n"/>
      <c r="K161" s="268" t="n"/>
      <c r="L161" s="268" t="n"/>
      <c r="M161" s="268" t="n"/>
      <c r="N161" s="268" t="n"/>
      <c r="O161" s="268" t="n"/>
      <c r="P161" s="268" t="n"/>
      <c r="Q161" s="268" t="n"/>
      <c r="R161" s="268" t="n"/>
      <c r="S161" s="268" t="n"/>
      <c r="T161" s="268" t="n"/>
      <c r="U161" s="268" t="n"/>
      <c r="V161" s="268" t="n"/>
      <c r="W161" s="268" t="n"/>
      <c r="X161" s="268" t="n"/>
      <c r="Y161" s="268" t="n"/>
      <c r="Z161" s="268" t="n"/>
      <c r="AA161" s="268" t="n"/>
      <c r="AB161" s="268" t="n"/>
      <c r="AC161" s="268" t="n"/>
    </row>
    <row r="162" ht="19.5" customHeight="1" s="1411">
      <c r="A162" s="268" t="n"/>
      <c r="B162" s="268" t="n"/>
      <c r="C162" s="268" t="n"/>
      <c r="D162" s="268" t="n"/>
      <c r="E162" s="268" t="n"/>
      <c r="F162" s="268" t="n"/>
      <c r="G162" s="268" t="n"/>
      <c r="H162" s="268" t="n"/>
      <c r="I162" s="268" t="n"/>
      <c r="J162" s="268" t="n"/>
      <c r="K162" s="268" t="n"/>
      <c r="L162" s="268" t="n"/>
      <c r="M162" s="268" t="n"/>
      <c r="N162" s="268" t="n"/>
      <c r="O162" s="268" t="n"/>
      <c r="P162" s="268" t="n"/>
      <c r="Q162" s="268" t="n"/>
      <c r="R162" s="268" t="n"/>
      <c r="S162" s="268" t="n"/>
      <c r="T162" s="268" t="n"/>
      <c r="U162" s="268" t="n"/>
      <c r="V162" s="268" t="n"/>
      <c r="W162" s="268" t="n"/>
      <c r="X162" s="268" t="n"/>
      <c r="Y162" s="268" t="n"/>
      <c r="Z162" s="268" t="n"/>
      <c r="AA162" s="268" t="n"/>
      <c r="AB162" s="268" t="n"/>
      <c r="AC162" s="268" t="n"/>
    </row>
    <row r="163" ht="19.5" customHeight="1" s="1411">
      <c r="A163" s="268" t="n"/>
      <c r="B163" s="268" t="n"/>
      <c r="C163" s="268" t="n"/>
      <c r="D163" s="268" t="n"/>
      <c r="E163" s="268" t="n"/>
      <c r="F163" s="268" t="n"/>
      <c r="G163" s="268" t="n"/>
      <c r="H163" s="268" t="n"/>
      <c r="I163" s="268" t="n"/>
      <c r="J163" s="268" t="n"/>
      <c r="K163" s="268" t="n"/>
      <c r="L163" s="268" t="n"/>
      <c r="M163" s="268" t="n"/>
      <c r="N163" s="268" t="n"/>
      <c r="O163" s="268" t="n"/>
      <c r="P163" s="268" t="n"/>
      <c r="Q163" s="268" t="n"/>
      <c r="R163" s="268" t="n"/>
      <c r="S163" s="268" t="n"/>
      <c r="T163" s="268" t="n"/>
      <c r="U163" s="268" t="n"/>
      <c r="V163" s="268" t="n"/>
      <c r="W163" s="268" t="n"/>
      <c r="X163" s="268" t="n"/>
      <c r="Y163" s="268" t="n"/>
      <c r="Z163" s="268" t="n"/>
      <c r="AA163" s="268" t="n"/>
      <c r="AB163" s="268" t="n"/>
      <c r="AC163" s="268" t="n"/>
    </row>
    <row r="164" ht="19.5" customHeight="1" s="1411">
      <c r="A164" s="268" t="n"/>
      <c r="B164" s="268" t="n"/>
      <c r="C164" s="268" t="n"/>
      <c r="D164" s="268" t="n"/>
      <c r="E164" s="268" t="n"/>
      <c r="F164" s="268" t="n"/>
      <c r="G164" s="268" t="n"/>
      <c r="H164" s="268" t="n"/>
      <c r="I164" s="268" t="n"/>
      <c r="J164" s="268" t="n"/>
      <c r="K164" s="268" t="n"/>
      <c r="L164" s="268" t="n"/>
      <c r="M164" s="268" t="n"/>
      <c r="N164" s="268" t="n"/>
      <c r="O164" s="268" t="n"/>
      <c r="P164" s="268" t="n"/>
      <c r="Q164" s="268" t="n"/>
      <c r="R164" s="268" t="n"/>
      <c r="S164" s="268" t="n"/>
      <c r="T164" s="268" t="n"/>
      <c r="U164" s="268" t="n"/>
      <c r="V164" s="268" t="n"/>
      <c r="W164" s="268" t="n"/>
      <c r="X164" s="268" t="n"/>
      <c r="Y164" s="268" t="n"/>
      <c r="Z164" s="268" t="n"/>
      <c r="AA164" s="268" t="n"/>
      <c r="AB164" s="268" t="n"/>
      <c r="AC164" s="268" t="n"/>
    </row>
    <row r="165" ht="19.5" customHeight="1" s="1411">
      <c r="A165" s="268" t="n"/>
      <c r="B165" s="268" t="n"/>
      <c r="C165" s="268" t="n"/>
      <c r="D165" s="268" t="n"/>
      <c r="E165" s="268" t="n"/>
      <c r="F165" s="268" t="n"/>
      <c r="G165" s="268" t="n"/>
      <c r="H165" s="268" t="n"/>
      <c r="I165" s="268" t="n"/>
      <c r="J165" s="268" t="n"/>
      <c r="K165" s="268" t="n"/>
      <c r="L165" s="268" t="n"/>
      <c r="M165" s="268" t="n"/>
      <c r="N165" s="268" t="n"/>
      <c r="O165" s="268" t="n"/>
      <c r="P165" s="268" t="n"/>
      <c r="Q165" s="268" t="n"/>
      <c r="R165" s="268" t="n"/>
      <c r="S165" s="268" t="n"/>
      <c r="T165" s="268" t="n"/>
      <c r="U165" s="268" t="n"/>
      <c r="V165" s="268" t="n"/>
      <c r="W165" s="268" t="n"/>
      <c r="X165" s="268" t="n"/>
      <c r="Y165" s="268" t="n"/>
      <c r="Z165" s="268" t="n"/>
      <c r="AA165" s="268" t="n"/>
      <c r="AB165" s="268" t="n"/>
      <c r="AC165" s="268" t="n"/>
    </row>
    <row r="166" ht="19.5" customHeight="1" s="1411">
      <c r="A166" s="268" t="n"/>
      <c r="B166" s="268" t="n"/>
      <c r="C166" s="268" t="n"/>
      <c r="D166" s="268" t="n"/>
      <c r="E166" s="268" t="n"/>
      <c r="F166" s="268" t="n"/>
      <c r="G166" s="268" t="n"/>
      <c r="H166" s="268" t="n"/>
      <c r="I166" s="268" t="n"/>
      <c r="J166" s="268" t="n"/>
      <c r="K166" s="268" t="n"/>
      <c r="L166" s="268" t="n"/>
      <c r="M166" s="268" t="n"/>
      <c r="N166" s="268" t="n"/>
      <c r="O166" s="268" t="n"/>
      <c r="P166" s="268" t="n"/>
      <c r="Q166" s="268" t="n"/>
      <c r="R166" s="268" t="n"/>
      <c r="S166" s="268" t="n"/>
      <c r="T166" s="268" t="n"/>
      <c r="U166" s="268" t="n"/>
      <c r="V166" s="268" t="n"/>
      <c r="W166" s="268" t="n"/>
      <c r="X166" s="268" t="n"/>
      <c r="Y166" s="268" t="n"/>
      <c r="Z166" s="268" t="n"/>
      <c r="AA166" s="268" t="n"/>
      <c r="AB166" s="268" t="n"/>
      <c r="AC166" s="268" t="n"/>
    </row>
    <row r="167" ht="19.5" customHeight="1" s="1411">
      <c r="A167" s="268" t="n"/>
      <c r="B167" s="268" t="n"/>
      <c r="C167" s="268" t="n"/>
      <c r="D167" s="268" t="n"/>
      <c r="E167" s="268" t="n"/>
      <c r="F167" s="268" t="n"/>
      <c r="G167" s="268" t="n"/>
      <c r="H167" s="268" t="n"/>
      <c r="I167" s="268" t="n"/>
      <c r="J167" s="268" t="n"/>
      <c r="K167" s="268" t="n"/>
      <c r="L167" s="268" t="n"/>
      <c r="M167" s="268" t="n"/>
      <c r="N167" s="268" t="n"/>
      <c r="O167" s="268" t="n"/>
      <c r="P167" s="268" t="n"/>
      <c r="Q167" s="268" t="n"/>
      <c r="R167" s="268" t="n"/>
      <c r="S167" s="268" t="n"/>
      <c r="T167" s="268" t="n"/>
      <c r="U167" s="268" t="n"/>
      <c r="V167" s="268" t="n"/>
      <c r="W167" s="268" t="n"/>
      <c r="X167" s="268" t="n"/>
      <c r="Y167" s="268" t="n"/>
      <c r="Z167" s="268" t="n"/>
      <c r="AA167" s="268" t="n"/>
      <c r="AB167" s="268" t="n"/>
      <c r="AC167" s="268" t="n"/>
    </row>
    <row r="168" ht="19.5" customHeight="1" s="1411">
      <c r="A168" s="268" t="n"/>
      <c r="B168" s="268" t="n"/>
      <c r="C168" s="268" t="n"/>
      <c r="D168" s="268" t="n"/>
      <c r="E168" s="268" t="n"/>
      <c r="F168" s="268" t="n"/>
      <c r="G168" s="268" t="n"/>
      <c r="H168" s="268" t="n"/>
      <c r="I168" s="268" t="n"/>
      <c r="J168" s="268" t="n"/>
      <c r="K168" s="268" t="n"/>
      <c r="L168" s="268" t="n"/>
      <c r="M168" s="268" t="n"/>
      <c r="N168" s="268" t="n"/>
      <c r="O168" s="268" t="n"/>
      <c r="P168" s="268" t="n"/>
      <c r="Q168" s="268" t="n"/>
      <c r="R168" s="268" t="n"/>
      <c r="S168" s="268" t="n"/>
      <c r="T168" s="268" t="n"/>
      <c r="U168" s="268" t="n"/>
      <c r="V168" s="268" t="n"/>
      <c r="W168" s="268" t="n"/>
      <c r="X168" s="268" t="n"/>
      <c r="Y168" s="268" t="n"/>
      <c r="Z168" s="268" t="n"/>
      <c r="AA168" s="268" t="n"/>
      <c r="AB168" s="268" t="n"/>
      <c r="AC168" s="268" t="n"/>
    </row>
    <row r="169" ht="19.5" customHeight="1" s="1411">
      <c r="A169" s="268" t="n"/>
      <c r="B169" s="268" t="n"/>
      <c r="C169" s="268" t="n"/>
      <c r="D169" s="268" t="n"/>
      <c r="E169" s="268" t="n"/>
      <c r="F169" s="268" t="n"/>
      <c r="G169" s="268" t="n"/>
      <c r="H169" s="268" t="n"/>
      <c r="I169" s="268" t="n"/>
      <c r="J169" s="268" t="n"/>
      <c r="K169" s="268" t="n"/>
      <c r="L169" s="268" t="n"/>
      <c r="M169" s="268" t="n"/>
      <c r="N169" s="268" t="n"/>
      <c r="O169" s="268" t="n"/>
      <c r="P169" s="268" t="n"/>
      <c r="Q169" s="268" t="n"/>
      <c r="R169" s="268" t="n"/>
      <c r="S169" s="268" t="n"/>
      <c r="T169" s="268" t="n"/>
      <c r="U169" s="268" t="n"/>
      <c r="V169" s="268" t="n"/>
      <c r="W169" s="268" t="n"/>
      <c r="X169" s="268" t="n"/>
      <c r="Y169" s="268" t="n"/>
      <c r="Z169" s="268" t="n"/>
      <c r="AA169" s="268" t="n"/>
      <c r="AB169" s="268" t="n"/>
      <c r="AC169" s="268" t="n"/>
    </row>
    <row r="170" ht="19.5" customHeight="1" s="1411">
      <c r="A170" s="268" t="n"/>
      <c r="B170" s="268" t="n"/>
      <c r="C170" s="268" t="n"/>
      <c r="D170" s="268" t="n"/>
      <c r="E170" s="268" t="n"/>
      <c r="F170" s="268" t="n"/>
      <c r="G170" s="268" t="n"/>
      <c r="H170" s="268" t="n"/>
      <c r="I170" s="268" t="n"/>
      <c r="J170" s="268" t="n"/>
      <c r="K170" s="268" t="n"/>
      <c r="L170" s="268" t="n"/>
      <c r="M170" s="268" t="n"/>
      <c r="N170" s="268" t="n"/>
      <c r="O170" s="268" t="n"/>
      <c r="P170" s="268" t="n"/>
      <c r="Q170" s="268" t="n"/>
      <c r="R170" s="268" t="n"/>
      <c r="S170" s="268" t="n"/>
      <c r="T170" s="268" t="n"/>
      <c r="U170" s="268" t="n"/>
      <c r="V170" s="268" t="n"/>
      <c r="W170" s="268" t="n"/>
      <c r="X170" s="268" t="n"/>
      <c r="Y170" s="268" t="n"/>
      <c r="Z170" s="268" t="n"/>
      <c r="AA170" s="268" t="n"/>
      <c r="AB170" s="268" t="n"/>
      <c r="AC170" s="268" t="n"/>
    </row>
    <row r="171" ht="19.5" customHeight="1" s="1411">
      <c r="A171" s="268" t="n"/>
      <c r="B171" s="268" t="n"/>
      <c r="C171" s="268" t="n"/>
      <c r="D171" s="268" t="n"/>
      <c r="E171" s="268" t="n"/>
      <c r="F171" s="268" t="n"/>
      <c r="G171" s="268" t="n"/>
      <c r="H171" s="268" t="n"/>
      <c r="I171" s="268" t="n"/>
      <c r="J171" s="268" t="n"/>
      <c r="K171" s="268" t="n"/>
      <c r="L171" s="268" t="n"/>
      <c r="M171" s="268" t="n"/>
      <c r="N171" s="268" t="n"/>
      <c r="O171" s="268" t="n"/>
      <c r="P171" s="268" t="n"/>
      <c r="Q171" s="268" t="n"/>
      <c r="R171" s="268" t="n"/>
      <c r="S171" s="268" t="n"/>
      <c r="T171" s="268" t="n"/>
      <c r="U171" s="268" t="n"/>
      <c r="V171" s="268" t="n"/>
      <c r="W171" s="268" t="n"/>
      <c r="X171" s="268" t="n"/>
      <c r="Y171" s="268" t="n"/>
      <c r="Z171" s="268" t="n"/>
      <c r="AA171" s="268" t="n"/>
      <c r="AB171" s="268" t="n"/>
      <c r="AC171" s="268" t="n"/>
    </row>
    <row r="172" ht="19.5" customHeight="1" s="1411">
      <c r="A172" s="268" t="n"/>
      <c r="B172" s="268" t="n"/>
      <c r="C172" s="268" t="n"/>
      <c r="D172" s="268" t="n"/>
      <c r="E172" s="268" t="n"/>
      <c r="F172" s="268" t="n"/>
      <c r="G172" s="268" t="n"/>
      <c r="H172" s="268" t="n"/>
      <c r="I172" s="268" t="n"/>
      <c r="J172" s="268" t="n"/>
      <c r="K172" s="268" t="n"/>
      <c r="L172" s="268" t="n"/>
      <c r="M172" s="268" t="n"/>
      <c r="N172" s="268" t="n"/>
      <c r="O172" s="268" t="n"/>
      <c r="P172" s="268" t="n"/>
      <c r="Q172" s="268" t="n"/>
      <c r="R172" s="268" t="n"/>
      <c r="S172" s="268" t="n"/>
      <c r="T172" s="268" t="n"/>
      <c r="U172" s="268" t="n"/>
      <c r="V172" s="268" t="n"/>
      <c r="W172" s="268" t="n"/>
      <c r="X172" s="268" t="n"/>
      <c r="Y172" s="268" t="n"/>
      <c r="Z172" s="268" t="n"/>
      <c r="AA172" s="268" t="n"/>
      <c r="AB172" s="268" t="n"/>
      <c r="AC172" s="268" t="n"/>
    </row>
    <row r="173" ht="19.5" customHeight="1" s="1411">
      <c r="A173" s="268" t="n"/>
      <c r="B173" s="268" t="n"/>
      <c r="C173" s="268" t="n"/>
      <c r="D173" s="268" t="n"/>
      <c r="E173" s="268" t="n"/>
      <c r="F173" s="268" t="n"/>
      <c r="G173" s="268" t="n"/>
      <c r="H173" s="268" t="n"/>
      <c r="I173" s="268" t="n"/>
      <c r="J173" s="268" t="n"/>
      <c r="K173" s="268" t="n"/>
      <c r="L173" s="268" t="n"/>
      <c r="M173" s="268" t="n"/>
      <c r="N173" s="268" t="n"/>
      <c r="O173" s="268" t="n"/>
      <c r="P173" s="268" t="n"/>
      <c r="Q173" s="268" t="n"/>
      <c r="R173" s="268" t="n"/>
      <c r="S173" s="268" t="n"/>
      <c r="T173" s="268" t="n"/>
      <c r="U173" s="268" t="n"/>
      <c r="V173" s="268" t="n"/>
      <c r="W173" s="268" t="n"/>
      <c r="X173" s="268" t="n"/>
      <c r="Y173" s="268" t="n"/>
      <c r="Z173" s="268" t="n"/>
      <c r="AA173" s="268" t="n"/>
      <c r="AB173" s="268" t="n"/>
      <c r="AC173" s="268" t="n"/>
    </row>
    <row r="174" ht="19.5" customHeight="1" s="1411">
      <c r="A174" s="268" t="n"/>
      <c r="B174" s="268" t="n"/>
      <c r="C174" s="268" t="n"/>
      <c r="D174" s="268" t="n"/>
      <c r="E174" s="268" t="n"/>
      <c r="F174" s="268" t="n"/>
      <c r="G174" s="268" t="n"/>
      <c r="H174" s="268" t="n"/>
      <c r="I174" s="268" t="n"/>
      <c r="J174" s="268" t="n"/>
      <c r="K174" s="268" t="n"/>
      <c r="L174" s="268" t="n"/>
      <c r="M174" s="268" t="n"/>
      <c r="N174" s="268" t="n"/>
      <c r="O174" s="268" t="n"/>
      <c r="P174" s="268" t="n"/>
      <c r="Q174" s="268" t="n"/>
      <c r="R174" s="268" t="n"/>
      <c r="S174" s="268" t="n"/>
      <c r="T174" s="268" t="n"/>
      <c r="U174" s="268" t="n"/>
      <c r="V174" s="268" t="n"/>
      <c r="W174" s="268" t="n"/>
      <c r="X174" s="268" t="n"/>
      <c r="Y174" s="268" t="n"/>
      <c r="Z174" s="268" t="n"/>
      <c r="AA174" s="268" t="n"/>
      <c r="AB174" s="268" t="n"/>
      <c r="AC174" s="268" t="n"/>
    </row>
    <row r="175" ht="19.5" customHeight="1" s="1411">
      <c r="A175" s="268" t="n"/>
      <c r="B175" s="268" t="n"/>
      <c r="C175" s="268" t="n"/>
      <c r="D175" s="268" t="n"/>
      <c r="E175" s="268" t="n"/>
      <c r="F175" s="268" t="n"/>
      <c r="G175" s="268" t="n"/>
      <c r="H175" s="268" t="n"/>
      <c r="I175" s="268" t="n"/>
      <c r="J175" s="268" t="n"/>
      <c r="K175" s="268" t="n"/>
      <c r="L175" s="268" t="n"/>
      <c r="M175" s="268" t="n"/>
      <c r="N175" s="268" t="n"/>
      <c r="O175" s="268" t="n"/>
      <c r="P175" s="268" t="n"/>
      <c r="Q175" s="268" t="n"/>
      <c r="R175" s="268" t="n"/>
      <c r="S175" s="268" t="n"/>
      <c r="T175" s="268" t="n"/>
      <c r="U175" s="268" t="n"/>
      <c r="V175" s="268" t="n"/>
      <c r="W175" s="268" t="n"/>
      <c r="X175" s="268" t="n"/>
      <c r="Y175" s="268" t="n"/>
      <c r="Z175" s="268" t="n"/>
      <c r="AA175" s="268" t="n"/>
      <c r="AB175" s="268" t="n"/>
      <c r="AC175" s="268" t="n"/>
    </row>
    <row r="176" ht="19.5" customHeight="1" s="1411">
      <c r="A176" s="268" t="n"/>
      <c r="B176" s="268" t="n"/>
      <c r="C176" s="268" t="n"/>
      <c r="D176" s="268" t="n"/>
      <c r="E176" s="268" t="n"/>
      <c r="F176" s="268" t="n"/>
      <c r="G176" s="268" t="n"/>
      <c r="H176" s="268" t="n"/>
      <c r="I176" s="268" t="n"/>
      <c r="J176" s="268" t="n"/>
      <c r="K176" s="268" t="n"/>
      <c r="L176" s="268" t="n"/>
      <c r="M176" s="268" t="n"/>
      <c r="N176" s="268" t="n"/>
      <c r="O176" s="268" t="n"/>
      <c r="P176" s="268" t="n"/>
      <c r="Q176" s="268" t="n"/>
      <c r="R176" s="268" t="n"/>
      <c r="S176" s="268" t="n"/>
      <c r="T176" s="268" t="n"/>
      <c r="U176" s="268" t="n"/>
      <c r="V176" s="268" t="n"/>
      <c r="W176" s="268" t="n"/>
      <c r="X176" s="268" t="n"/>
      <c r="Y176" s="268" t="n"/>
      <c r="Z176" s="268" t="n"/>
      <c r="AA176" s="268" t="n"/>
      <c r="AB176" s="268" t="n"/>
      <c r="AC176" s="268" t="n"/>
    </row>
    <row r="177" ht="19.5" customHeight="1" s="1411">
      <c r="A177" s="268" t="n"/>
      <c r="B177" s="268" t="n"/>
      <c r="C177" s="268" t="n"/>
      <c r="D177" s="268" t="n"/>
      <c r="E177" s="268" t="n"/>
      <c r="F177" s="268" t="n"/>
      <c r="G177" s="268" t="n"/>
      <c r="H177" s="268" t="n"/>
      <c r="I177" s="268" t="n"/>
      <c r="J177" s="268" t="n"/>
      <c r="K177" s="268" t="n"/>
      <c r="L177" s="268" t="n"/>
      <c r="M177" s="268" t="n"/>
      <c r="N177" s="268" t="n"/>
      <c r="O177" s="268" t="n"/>
      <c r="P177" s="268" t="n"/>
      <c r="Q177" s="268" t="n"/>
      <c r="R177" s="268" t="n"/>
      <c r="S177" s="268" t="n"/>
      <c r="T177" s="268" t="n"/>
      <c r="U177" s="268" t="n"/>
      <c r="V177" s="268" t="n"/>
      <c r="W177" s="268" t="n"/>
      <c r="X177" s="268" t="n"/>
      <c r="Y177" s="268" t="n"/>
      <c r="Z177" s="268" t="n"/>
      <c r="AA177" s="268" t="n"/>
      <c r="AB177" s="268" t="n"/>
      <c r="AC177" s="268" t="n"/>
    </row>
    <row r="178" ht="19.5" customHeight="1" s="1411">
      <c r="A178" s="268" t="n"/>
      <c r="B178" s="268" t="n"/>
      <c r="C178" s="268" t="n"/>
      <c r="D178" s="268" t="n"/>
      <c r="E178" s="268" t="n"/>
      <c r="F178" s="268" t="n"/>
      <c r="G178" s="268" t="n"/>
      <c r="H178" s="268" t="n"/>
      <c r="I178" s="268" t="n"/>
      <c r="J178" s="268" t="n"/>
      <c r="K178" s="268" t="n"/>
      <c r="L178" s="268" t="n"/>
      <c r="M178" s="268" t="n"/>
      <c r="N178" s="268" t="n"/>
      <c r="O178" s="268" t="n"/>
      <c r="P178" s="268" t="n"/>
      <c r="Q178" s="268" t="n"/>
      <c r="R178" s="268" t="n"/>
      <c r="S178" s="268" t="n"/>
      <c r="T178" s="268" t="n"/>
      <c r="U178" s="268" t="n"/>
      <c r="V178" s="268" t="n"/>
      <c r="W178" s="268" t="n"/>
      <c r="X178" s="268" t="n"/>
      <c r="Y178" s="268" t="n"/>
      <c r="Z178" s="268" t="n"/>
      <c r="AA178" s="268" t="n"/>
      <c r="AB178" s="268" t="n"/>
      <c r="AC178" s="268" t="n"/>
    </row>
    <row r="179" ht="19.5" customHeight="1" s="1411">
      <c r="A179" s="268" t="n"/>
      <c r="B179" s="268" t="n"/>
      <c r="C179" s="268" t="n"/>
      <c r="D179" s="268" t="n"/>
      <c r="E179" s="268" t="n"/>
      <c r="F179" s="268" t="n"/>
      <c r="G179" s="268" t="n"/>
      <c r="H179" s="268" t="n"/>
      <c r="I179" s="268" t="n"/>
      <c r="J179" s="268" t="n"/>
      <c r="K179" s="268" t="n"/>
      <c r="L179" s="268" t="n"/>
      <c r="M179" s="268" t="n"/>
      <c r="N179" s="268" t="n"/>
      <c r="O179" s="268" t="n"/>
      <c r="P179" s="268" t="n"/>
      <c r="Q179" s="268" t="n"/>
      <c r="R179" s="268" t="n"/>
      <c r="S179" s="268" t="n"/>
      <c r="T179" s="268" t="n"/>
      <c r="U179" s="268" t="n"/>
      <c r="V179" s="268" t="n"/>
      <c r="W179" s="268" t="n"/>
      <c r="X179" s="268" t="n"/>
      <c r="Y179" s="268" t="n"/>
      <c r="Z179" s="268" t="n"/>
      <c r="AA179" s="268" t="n"/>
      <c r="AB179" s="268" t="n"/>
      <c r="AC179" s="268" t="n"/>
    </row>
    <row r="180" ht="19.5" customHeight="1" s="1411">
      <c r="A180" s="268" t="n"/>
      <c r="B180" s="268" t="n"/>
      <c r="C180" s="268" t="n"/>
      <c r="D180" s="268" t="n"/>
      <c r="E180" s="268" t="n"/>
      <c r="F180" s="268" t="n"/>
      <c r="G180" s="268" t="n"/>
      <c r="H180" s="268" t="n"/>
      <c r="I180" s="268" t="n"/>
      <c r="J180" s="268" t="n"/>
      <c r="K180" s="268" t="n"/>
      <c r="L180" s="268" t="n"/>
      <c r="M180" s="268" t="n"/>
      <c r="N180" s="268" t="n"/>
      <c r="O180" s="268" t="n"/>
      <c r="P180" s="268" t="n"/>
      <c r="Q180" s="268" t="n"/>
      <c r="R180" s="268" t="n"/>
      <c r="S180" s="268" t="n"/>
      <c r="T180" s="268" t="n"/>
      <c r="U180" s="268" t="n"/>
      <c r="V180" s="268" t="n"/>
      <c r="W180" s="268" t="n"/>
      <c r="X180" s="268" t="n"/>
      <c r="Y180" s="268" t="n"/>
      <c r="Z180" s="268" t="n"/>
      <c r="AA180" s="268" t="n"/>
      <c r="AB180" s="268" t="n"/>
      <c r="AC180" s="268" t="n"/>
    </row>
    <row r="181" ht="19.5" customHeight="1" s="1411">
      <c r="A181" s="268" t="n"/>
      <c r="B181" s="268" t="n"/>
      <c r="C181" s="268" t="n"/>
      <c r="D181" s="268" t="n"/>
      <c r="E181" s="268" t="n"/>
      <c r="F181" s="268" t="n"/>
      <c r="G181" s="268" t="n"/>
      <c r="H181" s="268" t="n"/>
      <c r="I181" s="268" t="n"/>
      <c r="J181" s="268" t="n"/>
      <c r="K181" s="268" t="n"/>
      <c r="L181" s="268" t="n"/>
      <c r="M181" s="268" t="n"/>
      <c r="N181" s="268" t="n"/>
      <c r="O181" s="268" t="n"/>
      <c r="P181" s="268" t="n"/>
      <c r="Q181" s="268" t="n"/>
      <c r="R181" s="268" t="n"/>
      <c r="S181" s="268" t="n"/>
      <c r="T181" s="268" t="n"/>
      <c r="U181" s="268" t="n"/>
      <c r="V181" s="268" t="n"/>
      <c r="W181" s="268" t="n"/>
      <c r="X181" s="268" t="n"/>
      <c r="Y181" s="268" t="n"/>
      <c r="Z181" s="268" t="n"/>
      <c r="AA181" s="268" t="n"/>
      <c r="AB181" s="268" t="n"/>
      <c r="AC181" s="268" t="n"/>
    </row>
    <row r="182" ht="19.5" customHeight="1" s="1411">
      <c r="A182" s="268" t="n"/>
      <c r="B182" s="268" t="n"/>
      <c r="C182" s="268" t="n"/>
      <c r="D182" s="268" t="n"/>
      <c r="E182" s="268" t="n"/>
      <c r="F182" s="268" t="n"/>
      <c r="G182" s="268" t="n"/>
      <c r="H182" s="268" t="n"/>
      <c r="I182" s="268" t="n"/>
      <c r="J182" s="268" t="n"/>
      <c r="K182" s="268" t="n"/>
      <c r="L182" s="268" t="n"/>
      <c r="M182" s="268" t="n"/>
      <c r="N182" s="268" t="n"/>
      <c r="O182" s="268" t="n"/>
      <c r="P182" s="268" t="n"/>
      <c r="Q182" s="268" t="n"/>
      <c r="R182" s="268" t="n"/>
      <c r="S182" s="268" t="n"/>
      <c r="T182" s="268" t="n"/>
      <c r="U182" s="268" t="n"/>
      <c r="V182" s="268" t="n"/>
      <c r="W182" s="268" t="n"/>
      <c r="X182" s="268" t="n"/>
      <c r="Y182" s="268" t="n"/>
      <c r="Z182" s="268" t="n"/>
      <c r="AA182" s="268" t="n"/>
      <c r="AB182" s="268" t="n"/>
      <c r="AC182" s="268" t="n"/>
    </row>
    <row r="183" ht="19.5" customHeight="1" s="1411">
      <c r="A183" s="268" t="n"/>
      <c r="B183" s="268" t="n"/>
      <c r="C183" s="268" t="n"/>
      <c r="D183" s="268" t="n"/>
      <c r="E183" s="268" t="n"/>
      <c r="F183" s="268" t="n"/>
      <c r="G183" s="268" t="n"/>
      <c r="H183" s="268" t="n"/>
      <c r="I183" s="268" t="n"/>
      <c r="J183" s="268" t="n"/>
      <c r="K183" s="268" t="n"/>
      <c r="L183" s="268" t="n"/>
      <c r="M183" s="268" t="n"/>
      <c r="N183" s="268" t="n"/>
      <c r="O183" s="268" t="n"/>
      <c r="P183" s="268" t="n"/>
      <c r="Q183" s="268" t="n"/>
      <c r="R183" s="268" t="n"/>
      <c r="S183" s="268" t="n"/>
      <c r="T183" s="268" t="n"/>
      <c r="U183" s="268" t="n"/>
      <c r="V183" s="268" t="n"/>
      <c r="W183" s="268" t="n"/>
      <c r="X183" s="268" t="n"/>
      <c r="Y183" s="268" t="n"/>
      <c r="Z183" s="268" t="n"/>
      <c r="AA183" s="268" t="n"/>
      <c r="AB183" s="268" t="n"/>
      <c r="AC183" s="268" t="n"/>
    </row>
    <row r="184" ht="19.5" customHeight="1" s="1411">
      <c r="A184" s="268" t="n"/>
      <c r="B184" s="268" t="n"/>
      <c r="C184" s="268" t="n"/>
      <c r="D184" s="268" t="n"/>
      <c r="E184" s="268" t="n"/>
      <c r="F184" s="268" t="n"/>
      <c r="G184" s="268" t="n"/>
      <c r="H184" s="268" t="n"/>
      <c r="I184" s="268" t="n"/>
      <c r="J184" s="268" t="n"/>
      <c r="K184" s="268" t="n"/>
      <c r="L184" s="268" t="n"/>
      <c r="M184" s="268" t="n"/>
      <c r="N184" s="268" t="n"/>
      <c r="O184" s="268" t="n"/>
      <c r="P184" s="268" t="n"/>
      <c r="Q184" s="268" t="n"/>
      <c r="R184" s="268" t="n"/>
      <c r="S184" s="268" t="n"/>
      <c r="T184" s="268" t="n"/>
      <c r="U184" s="268" t="n"/>
      <c r="V184" s="268" t="n"/>
      <c r="W184" s="268" t="n"/>
      <c r="X184" s="268" t="n"/>
      <c r="Y184" s="268" t="n"/>
      <c r="Z184" s="268" t="n"/>
      <c r="AA184" s="268" t="n"/>
      <c r="AB184" s="268" t="n"/>
      <c r="AC184" s="268" t="n"/>
    </row>
    <row r="185" ht="19.5" customHeight="1" s="1411">
      <c r="A185" s="268" t="n"/>
      <c r="B185" s="268" t="n"/>
      <c r="C185" s="268" t="n"/>
      <c r="D185" s="268" t="n"/>
      <c r="E185" s="268" t="n"/>
      <c r="F185" s="268" t="n"/>
      <c r="G185" s="268" t="n"/>
      <c r="H185" s="268" t="n"/>
      <c r="I185" s="268" t="n"/>
      <c r="J185" s="268" t="n"/>
      <c r="K185" s="268" t="n"/>
      <c r="L185" s="268" t="n"/>
      <c r="M185" s="268" t="n"/>
      <c r="N185" s="268" t="n"/>
      <c r="O185" s="268" t="n"/>
      <c r="P185" s="268" t="n"/>
      <c r="Q185" s="268" t="n"/>
      <c r="R185" s="268" t="n"/>
      <c r="S185" s="268" t="n"/>
      <c r="T185" s="268" t="n"/>
      <c r="U185" s="268" t="n"/>
      <c r="V185" s="268" t="n"/>
      <c r="W185" s="268" t="n"/>
      <c r="X185" s="268" t="n"/>
      <c r="Y185" s="268" t="n"/>
      <c r="Z185" s="268" t="n"/>
      <c r="AA185" s="268" t="n"/>
      <c r="AB185" s="268" t="n"/>
      <c r="AC185" s="268" t="n"/>
    </row>
    <row r="186" ht="19.5" customHeight="1" s="1411">
      <c r="A186" s="268" t="n"/>
      <c r="B186" s="268" t="n"/>
      <c r="C186" s="268" t="n"/>
      <c r="D186" s="268" t="n"/>
      <c r="E186" s="268" t="n"/>
      <c r="F186" s="268" t="n"/>
      <c r="G186" s="268" t="n"/>
      <c r="H186" s="268" t="n"/>
      <c r="I186" s="268" t="n"/>
      <c r="J186" s="268" t="n"/>
      <c r="K186" s="268" t="n"/>
      <c r="L186" s="268" t="n"/>
      <c r="M186" s="268" t="n"/>
      <c r="N186" s="268" t="n"/>
      <c r="O186" s="268" t="n"/>
      <c r="P186" s="268" t="n"/>
      <c r="Q186" s="268" t="n"/>
      <c r="R186" s="268" t="n"/>
      <c r="S186" s="268" t="n"/>
      <c r="T186" s="268" t="n"/>
      <c r="U186" s="268" t="n"/>
      <c r="V186" s="268" t="n"/>
      <c r="W186" s="268" t="n"/>
      <c r="X186" s="268" t="n"/>
      <c r="Y186" s="268" t="n"/>
      <c r="Z186" s="268" t="n"/>
      <c r="AA186" s="268" t="n"/>
      <c r="AB186" s="268" t="n"/>
      <c r="AC186" s="268" t="n"/>
    </row>
    <row r="187" ht="19.5" customHeight="1" s="1411">
      <c r="A187" s="268" t="n"/>
      <c r="B187" s="268" t="n"/>
      <c r="C187" s="268" t="n"/>
      <c r="D187" s="268" t="n"/>
      <c r="E187" s="268" t="n"/>
      <c r="F187" s="268" t="n"/>
      <c r="G187" s="268" t="n"/>
      <c r="H187" s="268" t="n"/>
      <c r="I187" s="268" t="n"/>
      <c r="J187" s="268" t="n"/>
      <c r="K187" s="268" t="n"/>
      <c r="L187" s="268" t="n"/>
      <c r="M187" s="268" t="n"/>
      <c r="N187" s="268" t="n"/>
      <c r="O187" s="268" t="n"/>
      <c r="P187" s="268" t="n"/>
      <c r="Q187" s="268" t="n"/>
      <c r="R187" s="268" t="n"/>
      <c r="S187" s="268" t="n"/>
      <c r="T187" s="268" t="n"/>
      <c r="U187" s="268" t="n"/>
      <c r="V187" s="268" t="n"/>
      <c r="W187" s="268" t="n"/>
      <c r="X187" s="268" t="n"/>
      <c r="Y187" s="268" t="n"/>
      <c r="Z187" s="268" t="n"/>
      <c r="AA187" s="268" t="n"/>
      <c r="AB187" s="268" t="n"/>
      <c r="AC187" s="268" t="n"/>
    </row>
    <row r="188" ht="19.5" customHeight="1" s="1411">
      <c r="A188" s="268" t="n"/>
      <c r="B188" s="268" t="n"/>
      <c r="C188" s="268" t="n"/>
      <c r="D188" s="268" t="n"/>
      <c r="E188" s="268" t="n"/>
      <c r="F188" s="268" t="n"/>
      <c r="G188" s="268" t="n"/>
      <c r="H188" s="268" t="n"/>
      <c r="I188" s="268" t="n"/>
      <c r="J188" s="268" t="n"/>
      <c r="K188" s="268" t="n"/>
      <c r="L188" s="268" t="n"/>
      <c r="M188" s="268" t="n"/>
      <c r="N188" s="268" t="n"/>
      <c r="O188" s="268" t="n"/>
      <c r="P188" s="268" t="n"/>
      <c r="Q188" s="268" t="n"/>
      <c r="R188" s="268" t="n"/>
      <c r="S188" s="268" t="n"/>
      <c r="T188" s="268" t="n"/>
      <c r="U188" s="268" t="n"/>
      <c r="V188" s="268" t="n"/>
      <c r="W188" s="268" t="n"/>
      <c r="X188" s="268" t="n"/>
      <c r="Y188" s="268" t="n"/>
      <c r="Z188" s="268" t="n"/>
      <c r="AA188" s="268" t="n"/>
      <c r="AB188" s="268" t="n"/>
      <c r="AC188" s="268" t="n"/>
    </row>
    <row r="189" ht="19.5" customHeight="1" s="1411">
      <c r="A189" s="268" t="n"/>
      <c r="B189" s="268" t="n"/>
      <c r="C189" s="268" t="n"/>
      <c r="D189" s="268" t="n"/>
      <c r="E189" s="268" t="n"/>
      <c r="F189" s="268" t="n"/>
      <c r="G189" s="268" t="n"/>
      <c r="H189" s="268" t="n"/>
      <c r="I189" s="268" t="n"/>
      <c r="J189" s="268" t="n"/>
      <c r="K189" s="268" t="n"/>
      <c r="L189" s="268" t="n"/>
      <c r="M189" s="268" t="n"/>
      <c r="N189" s="268" t="n"/>
      <c r="O189" s="268" t="n"/>
      <c r="P189" s="268" t="n"/>
      <c r="Q189" s="268" t="n"/>
      <c r="R189" s="268" t="n"/>
      <c r="S189" s="268" t="n"/>
      <c r="T189" s="268" t="n"/>
      <c r="U189" s="268" t="n"/>
      <c r="V189" s="268" t="n"/>
      <c r="W189" s="268" t="n"/>
      <c r="X189" s="268" t="n"/>
      <c r="Y189" s="268" t="n"/>
      <c r="Z189" s="268" t="n"/>
      <c r="AA189" s="268" t="n"/>
      <c r="AB189" s="268" t="n"/>
      <c r="AC189" s="268" t="n"/>
    </row>
    <row r="190" ht="19.5" customHeight="1" s="1411">
      <c r="A190" s="268" t="n"/>
      <c r="B190" s="268" t="n"/>
      <c r="C190" s="268" t="n"/>
      <c r="D190" s="268" t="n"/>
      <c r="E190" s="268" t="n"/>
      <c r="F190" s="268" t="n"/>
      <c r="G190" s="268" t="n"/>
      <c r="H190" s="268" t="n"/>
      <c r="I190" s="268" t="n"/>
      <c r="J190" s="268" t="n"/>
      <c r="K190" s="268" t="n"/>
      <c r="L190" s="268" t="n"/>
      <c r="M190" s="268" t="n"/>
      <c r="N190" s="268" t="n"/>
      <c r="O190" s="268" t="n"/>
      <c r="P190" s="268" t="n"/>
      <c r="Q190" s="268" t="n"/>
      <c r="R190" s="268" t="n"/>
      <c r="S190" s="268" t="n"/>
      <c r="T190" s="268" t="n"/>
      <c r="U190" s="268" t="n"/>
      <c r="V190" s="268" t="n"/>
      <c r="W190" s="268" t="n"/>
      <c r="X190" s="268" t="n"/>
      <c r="Y190" s="268" t="n"/>
      <c r="Z190" s="268" t="n"/>
      <c r="AA190" s="268" t="n"/>
      <c r="AB190" s="268" t="n"/>
      <c r="AC190" s="268" t="n"/>
    </row>
    <row r="191" ht="19.5" customHeight="1" s="1411">
      <c r="A191" s="268" t="n"/>
      <c r="B191" s="268" t="n"/>
      <c r="C191" s="268" t="n"/>
      <c r="D191" s="268" t="n"/>
      <c r="E191" s="268" t="n"/>
      <c r="F191" s="268" t="n"/>
      <c r="G191" s="268" t="n"/>
      <c r="H191" s="268" t="n"/>
      <c r="I191" s="268" t="n"/>
      <c r="J191" s="268" t="n"/>
      <c r="K191" s="268" t="n"/>
      <c r="L191" s="268" t="n"/>
      <c r="M191" s="268" t="n"/>
      <c r="N191" s="268" t="n"/>
      <c r="O191" s="268" t="n"/>
      <c r="P191" s="268" t="n"/>
      <c r="Q191" s="268" t="n"/>
      <c r="R191" s="268" t="n"/>
      <c r="S191" s="268" t="n"/>
      <c r="T191" s="268" t="n"/>
      <c r="U191" s="268" t="n"/>
      <c r="V191" s="268" t="n"/>
      <c r="W191" s="268" t="n"/>
      <c r="X191" s="268" t="n"/>
      <c r="Y191" s="268" t="n"/>
      <c r="Z191" s="268" t="n"/>
      <c r="AA191" s="268" t="n"/>
      <c r="AB191" s="268" t="n"/>
      <c r="AC191" s="268" t="n"/>
    </row>
    <row r="192" ht="19.5" customHeight="1" s="1411">
      <c r="A192" s="268" t="n"/>
      <c r="B192" s="268" t="n"/>
      <c r="C192" s="268" t="n"/>
      <c r="D192" s="268" t="n"/>
      <c r="E192" s="268" t="n"/>
      <c r="F192" s="268" t="n"/>
      <c r="G192" s="268" t="n"/>
      <c r="H192" s="268" t="n"/>
      <c r="I192" s="268" t="n"/>
      <c r="J192" s="268" t="n"/>
      <c r="K192" s="268" t="n"/>
      <c r="L192" s="268" t="n"/>
      <c r="M192" s="268" t="n"/>
      <c r="N192" s="268" t="n"/>
      <c r="O192" s="268" t="n"/>
      <c r="P192" s="268" t="n"/>
      <c r="Q192" s="268" t="n"/>
      <c r="R192" s="268" t="n"/>
      <c r="S192" s="268" t="n"/>
      <c r="T192" s="268" t="n"/>
      <c r="U192" s="268" t="n"/>
      <c r="V192" s="268" t="n"/>
      <c r="W192" s="268" t="n"/>
      <c r="X192" s="268" t="n"/>
      <c r="Y192" s="268" t="n"/>
      <c r="Z192" s="268" t="n"/>
      <c r="AA192" s="268" t="n"/>
      <c r="AB192" s="268" t="n"/>
      <c r="AC192" s="268" t="n"/>
    </row>
    <row r="193" ht="19.5" customHeight="1" s="1411">
      <c r="A193" s="268" t="n"/>
      <c r="B193" s="268" t="n"/>
      <c r="C193" s="268" t="n"/>
      <c r="D193" s="268" t="n"/>
      <c r="E193" s="268" t="n"/>
      <c r="F193" s="268" t="n"/>
      <c r="G193" s="268" t="n"/>
      <c r="H193" s="268" t="n"/>
      <c r="I193" s="268" t="n"/>
      <c r="J193" s="268" t="n"/>
      <c r="K193" s="268" t="n"/>
      <c r="L193" s="268" t="n"/>
      <c r="M193" s="268" t="n"/>
      <c r="N193" s="268" t="n"/>
      <c r="O193" s="268" t="n"/>
      <c r="P193" s="268" t="n"/>
      <c r="Q193" s="268" t="n"/>
      <c r="R193" s="268" t="n"/>
      <c r="S193" s="268" t="n"/>
      <c r="T193" s="268" t="n"/>
      <c r="U193" s="268" t="n"/>
      <c r="V193" s="268" t="n"/>
      <c r="W193" s="268" t="n"/>
      <c r="X193" s="268" t="n"/>
      <c r="Y193" s="268" t="n"/>
      <c r="Z193" s="268" t="n"/>
      <c r="AA193" s="268" t="n"/>
      <c r="AB193" s="268" t="n"/>
      <c r="AC193" s="268" t="n"/>
    </row>
    <row r="194" ht="19.5" customHeight="1" s="1411">
      <c r="A194" s="268" t="n"/>
      <c r="B194" s="268" t="n"/>
      <c r="C194" s="268" t="n"/>
      <c r="D194" s="268" t="n"/>
      <c r="E194" s="268" t="n"/>
      <c r="F194" s="268" t="n"/>
      <c r="G194" s="268" t="n"/>
      <c r="H194" s="268" t="n"/>
      <c r="I194" s="268" t="n"/>
      <c r="J194" s="268" t="n"/>
      <c r="K194" s="268" t="n"/>
      <c r="L194" s="268" t="n"/>
      <c r="M194" s="268" t="n"/>
      <c r="N194" s="268" t="n"/>
      <c r="O194" s="268" t="n"/>
      <c r="P194" s="268" t="n"/>
      <c r="Q194" s="268" t="n"/>
      <c r="R194" s="268" t="n"/>
      <c r="S194" s="268" t="n"/>
      <c r="T194" s="268" t="n"/>
      <c r="U194" s="268" t="n"/>
      <c r="V194" s="268" t="n"/>
      <c r="W194" s="268" t="n"/>
      <c r="X194" s="268" t="n"/>
      <c r="Y194" s="268" t="n"/>
      <c r="Z194" s="268" t="n"/>
      <c r="AA194" s="268" t="n"/>
      <c r="AB194" s="268" t="n"/>
      <c r="AC194" s="268" t="n"/>
    </row>
    <row r="195" ht="19.5" customHeight="1" s="1411">
      <c r="A195" s="268" t="n"/>
      <c r="B195" s="268" t="n"/>
      <c r="C195" s="268" t="n"/>
      <c r="D195" s="268" t="n"/>
      <c r="E195" s="268" t="n"/>
      <c r="F195" s="268" t="n"/>
      <c r="G195" s="268" t="n"/>
      <c r="H195" s="268" t="n"/>
      <c r="I195" s="268" t="n"/>
      <c r="J195" s="268" t="n"/>
      <c r="K195" s="268" t="n"/>
      <c r="L195" s="268" t="n"/>
      <c r="M195" s="268" t="n"/>
      <c r="N195" s="268" t="n"/>
      <c r="O195" s="268" t="n"/>
      <c r="P195" s="268" t="n"/>
      <c r="Q195" s="268" t="n"/>
      <c r="R195" s="268" t="n"/>
      <c r="S195" s="268" t="n"/>
      <c r="T195" s="268" t="n"/>
      <c r="U195" s="268" t="n"/>
      <c r="V195" s="268" t="n"/>
      <c r="W195" s="268" t="n"/>
      <c r="X195" s="268" t="n"/>
      <c r="Y195" s="268" t="n"/>
      <c r="Z195" s="268" t="n"/>
      <c r="AA195" s="268" t="n"/>
      <c r="AB195" s="268" t="n"/>
      <c r="AC195" s="268" t="n"/>
    </row>
    <row r="196" ht="19.5" customHeight="1" s="1411">
      <c r="A196" s="268" t="n"/>
      <c r="B196" s="268" t="n"/>
      <c r="C196" s="268" t="n"/>
      <c r="D196" s="268" t="n"/>
      <c r="E196" s="268" t="n"/>
      <c r="F196" s="268" t="n"/>
      <c r="G196" s="268" t="n"/>
      <c r="H196" s="268" t="n"/>
      <c r="I196" s="268" t="n"/>
      <c r="J196" s="268" t="n"/>
      <c r="K196" s="268" t="n"/>
      <c r="L196" s="268" t="n"/>
      <c r="M196" s="268" t="n"/>
      <c r="N196" s="268" t="n"/>
      <c r="O196" s="268" t="n"/>
      <c r="P196" s="268" t="n"/>
      <c r="Q196" s="268" t="n"/>
      <c r="R196" s="268" t="n"/>
      <c r="S196" s="268" t="n"/>
      <c r="T196" s="268" t="n"/>
      <c r="U196" s="268" t="n"/>
      <c r="V196" s="268" t="n"/>
      <c r="W196" s="268" t="n"/>
      <c r="X196" s="268" t="n"/>
      <c r="Y196" s="268" t="n"/>
      <c r="Z196" s="268" t="n"/>
      <c r="AA196" s="268" t="n"/>
      <c r="AB196" s="268" t="n"/>
      <c r="AC196" s="268" t="n"/>
    </row>
    <row r="197" ht="19.5" customHeight="1" s="1411">
      <c r="A197" s="268" t="n"/>
      <c r="B197" s="268" t="n"/>
      <c r="C197" s="268" t="n"/>
      <c r="D197" s="268" t="n"/>
      <c r="E197" s="268" t="n"/>
      <c r="F197" s="268" t="n"/>
      <c r="G197" s="268" t="n"/>
      <c r="H197" s="268" t="n"/>
      <c r="I197" s="268" t="n"/>
      <c r="J197" s="268" t="n"/>
      <c r="K197" s="268" t="n"/>
      <c r="L197" s="268" t="n"/>
      <c r="M197" s="268" t="n"/>
      <c r="N197" s="268" t="n"/>
      <c r="O197" s="268" t="n"/>
      <c r="P197" s="268" t="n"/>
      <c r="Q197" s="268" t="n"/>
      <c r="R197" s="268" t="n"/>
      <c r="S197" s="268" t="n"/>
      <c r="T197" s="268" t="n"/>
      <c r="U197" s="268" t="n"/>
      <c r="V197" s="268" t="n"/>
      <c r="W197" s="268" t="n"/>
      <c r="X197" s="268" t="n"/>
      <c r="Y197" s="268" t="n"/>
      <c r="Z197" s="268" t="n"/>
      <c r="AA197" s="268" t="n"/>
      <c r="AB197" s="268" t="n"/>
      <c r="AC197" s="268" t="n"/>
    </row>
    <row r="198" ht="19.5" customHeight="1" s="1411">
      <c r="A198" s="268" t="n"/>
      <c r="B198" s="268" t="n"/>
      <c r="C198" s="268" t="n"/>
      <c r="D198" s="268" t="n"/>
      <c r="E198" s="268" t="n"/>
      <c r="F198" s="268" t="n"/>
      <c r="G198" s="268" t="n"/>
      <c r="H198" s="268" t="n"/>
      <c r="I198" s="268" t="n"/>
      <c r="J198" s="268" t="n"/>
      <c r="K198" s="268" t="n"/>
      <c r="L198" s="268" t="n"/>
      <c r="M198" s="268" t="n"/>
      <c r="N198" s="268" t="n"/>
      <c r="O198" s="268" t="n"/>
      <c r="P198" s="268" t="n"/>
      <c r="Q198" s="268" t="n"/>
      <c r="R198" s="268" t="n"/>
      <c r="S198" s="268" t="n"/>
      <c r="T198" s="268" t="n"/>
      <c r="U198" s="268" t="n"/>
      <c r="V198" s="268" t="n"/>
      <c r="W198" s="268" t="n"/>
      <c r="X198" s="268" t="n"/>
      <c r="Y198" s="268" t="n"/>
      <c r="Z198" s="268" t="n"/>
      <c r="AA198" s="268" t="n"/>
      <c r="AB198" s="268" t="n"/>
      <c r="AC198" s="268" t="n"/>
    </row>
    <row r="199" ht="19.5" customHeight="1" s="1411">
      <c r="A199" s="268" t="n"/>
      <c r="B199" s="268" t="n"/>
      <c r="C199" s="268" t="n"/>
      <c r="D199" s="268" t="n"/>
      <c r="E199" s="268" t="n"/>
      <c r="F199" s="268" t="n"/>
      <c r="G199" s="268" t="n"/>
      <c r="H199" s="268" t="n"/>
      <c r="I199" s="268" t="n"/>
      <c r="J199" s="268" t="n"/>
      <c r="K199" s="268" t="n"/>
      <c r="L199" s="268" t="n"/>
      <c r="M199" s="268" t="n"/>
      <c r="N199" s="268" t="n"/>
      <c r="O199" s="268" t="n"/>
      <c r="P199" s="268" t="n"/>
      <c r="Q199" s="268" t="n"/>
      <c r="R199" s="268" t="n"/>
      <c r="S199" s="268" t="n"/>
      <c r="T199" s="268" t="n"/>
      <c r="U199" s="268" t="n"/>
      <c r="V199" s="268" t="n"/>
      <c r="W199" s="268" t="n"/>
      <c r="X199" s="268" t="n"/>
      <c r="Y199" s="268" t="n"/>
      <c r="Z199" s="268" t="n"/>
      <c r="AA199" s="268" t="n"/>
      <c r="AB199" s="268" t="n"/>
      <c r="AC199" s="268" t="n"/>
    </row>
    <row r="200" ht="19.5" customHeight="1" s="1411">
      <c r="A200" s="268" t="n"/>
      <c r="B200" s="268" t="n"/>
      <c r="C200" s="268" t="n"/>
      <c r="D200" s="268" t="n"/>
      <c r="E200" s="268" t="n"/>
      <c r="F200" s="268" t="n"/>
      <c r="G200" s="268" t="n"/>
      <c r="H200" s="268" t="n"/>
      <c r="I200" s="268" t="n"/>
      <c r="J200" s="268" t="n"/>
      <c r="K200" s="268" t="n"/>
      <c r="L200" s="268" t="n"/>
      <c r="M200" s="268" t="n"/>
      <c r="N200" s="268" t="n"/>
      <c r="O200" s="268" t="n"/>
      <c r="P200" s="268" t="n"/>
      <c r="Q200" s="268" t="n"/>
      <c r="R200" s="268" t="n"/>
      <c r="S200" s="268" t="n"/>
      <c r="T200" s="268" t="n"/>
      <c r="U200" s="268" t="n"/>
      <c r="V200" s="268" t="n"/>
      <c r="W200" s="268" t="n"/>
      <c r="X200" s="268" t="n"/>
      <c r="Y200" s="268" t="n"/>
      <c r="Z200" s="268" t="n"/>
      <c r="AA200" s="268" t="n"/>
      <c r="AB200" s="268" t="n"/>
      <c r="AC200" s="268" t="n"/>
    </row>
    <row r="201" ht="19.5" customHeight="1" s="1411">
      <c r="A201" s="268" t="n"/>
      <c r="B201" s="268" t="n"/>
      <c r="C201" s="268" t="n"/>
      <c r="D201" s="268" t="n"/>
      <c r="E201" s="268" t="n"/>
      <c r="F201" s="268" t="n"/>
      <c r="G201" s="268" t="n"/>
      <c r="H201" s="268" t="n"/>
      <c r="I201" s="268" t="n"/>
      <c r="J201" s="268" t="n"/>
      <c r="K201" s="268" t="n"/>
      <c r="L201" s="268" t="n"/>
      <c r="M201" s="268" t="n"/>
      <c r="N201" s="268" t="n"/>
      <c r="O201" s="268" t="n"/>
      <c r="P201" s="268" t="n"/>
      <c r="Q201" s="268" t="n"/>
      <c r="R201" s="268" t="n"/>
      <c r="S201" s="268" t="n"/>
      <c r="T201" s="268" t="n"/>
      <c r="U201" s="268" t="n"/>
      <c r="V201" s="268" t="n"/>
      <c r="W201" s="268" t="n"/>
      <c r="X201" s="268" t="n"/>
      <c r="Y201" s="268" t="n"/>
      <c r="Z201" s="268" t="n"/>
      <c r="AA201" s="268" t="n"/>
      <c r="AB201" s="268" t="n"/>
      <c r="AC201" s="268" t="n"/>
    </row>
    <row r="202" ht="19.5" customHeight="1" s="1411">
      <c r="A202" s="268" t="n"/>
      <c r="B202" s="268" t="n"/>
      <c r="C202" s="268" t="n"/>
      <c r="D202" s="268" t="n"/>
      <c r="E202" s="268" t="n"/>
      <c r="F202" s="268" t="n"/>
      <c r="G202" s="268" t="n"/>
      <c r="H202" s="268" t="n"/>
      <c r="I202" s="268" t="n"/>
      <c r="J202" s="268" t="n"/>
      <c r="K202" s="268" t="n"/>
      <c r="L202" s="268" t="n"/>
      <c r="M202" s="268" t="n"/>
      <c r="N202" s="268" t="n"/>
      <c r="O202" s="268" t="n"/>
      <c r="P202" s="268" t="n"/>
      <c r="Q202" s="268" t="n"/>
      <c r="R202" s="268" t="n"/>
      <c r="S202" s="268" t="n"/>
      <c r="T202" s="268" t="n"/>
      <c r="U202" s="268" t="n"/>
      <c r="V202" s="268" t="n"/>
      <c r="W202" s="268" t="n"/>
      <c r="X202" s="268" t="n"/>
      <c r="Y202" s="268" t="n"/>
      <c r="Z202" s="268" t="n"/>
      <c r="AA202" s="268" t="n"/>
      <c r="AB202" s="268" t="n"/>
      <c r="AC202" s="268" t="n"/>
    </row>
    <row r="203" ht="19.5" customHeight="1" s="1411">
      <c r="A203" s="268" t="n"/>
      <c r="B203" s="268" t="n"/>
      <c r="C203" s="268" t="n"/>
      <c r="D203" s="268" t="n"/>
      <c r="E203" s="268" t="n"/>
      <c r="F203" s="268" t="n"/>
      <c r="G203" s="268" t="n"/>
      <c r="H203" s="268" t="n"/>
      <c r="I203" s="268" t="n"/>
      <c r="J203" s="268" t="n"/>
      <c r="K203" s="268" t="n"/>
      <c r="L203" s="268" t="n"/>
      <c r="M203" s="268" t="n"/>
      <c r="N203" s="268" t="n"/>
      <c r="O203" s="268" t="n"/>
      <c r="P203" s="268" t="n"/>
      <c r="Q203" s="268" t="n"/>
      <c r="R203" s="268" t="n"/>
      <c r="S203" s="268" t="n"/>
      <c r="T203" s="268" t="n"/>
      <c r="U203" s="268" t="n"/>
      <c r="V203" s="268" t="n"/>
      <c r="W203" s="268" t="n"/>
      <c r="X203" s="268" t="n"/>
      <c r="Y203" s="268" t="n"/>
      <c r="Z203" s="268" t="n"/>
      <c r="AA203" s="268" t="n"/>
      <c r="AB203" s="268" t="n"/>
      <c r="AC203" s="268" t="n"/>
    </row>
    <row r="204" ht="19.5" customHeight="1" s="1411">
      <c r="A204" s="268" t="n"/>
      <c r="B204" s="268" t="n"/>
      <c r="C204" s="268" t="n"/>
      <c r="D204" s="268" t="n"/>
      <c r="E204" s="268" t="n"/>
      <c r="F204" s="268" t="n"/>
      <c r="G204" s="268" t="n"/>
      <c r="H204" s="268" t="n"/>
      <c r="I204" s="268" t="n"/>
      <c r="J204" s="268" t="n"/>
      <c r="K204" s="268" t="n"/>
      <c r="L204" s="268" t="n"/>
      <c r="M204" s="268" t="n"/>
      <c r="N204" s="268" t="n"/>
      <c r="O204" s="268" t="n"/>
      <c r="P204" s="268" t="n"/>
      <c r="Q204" s="268" t="n"/>
      <c r="R204" s="268" t="n"/>
      <c r="S204" s="268" t="n"/>
      <c r="T204" s="268" t="n"/>
      <c r="U204" s="268" t="n"/>
      <c r="V204" s="268" t="n"/>
      <c r="W204" s="268" t="n"/>
      <c r="X204" s="268" t="n"/>
      <c r="Y204" s="268" t="n"/>
      <c r="Z204" s="268" t="n"/>
      <c r="AA204" s="268" t="n"/>
      <c r="AB204" s="268" t="n"/>
      <c r="AC204" s="268" t="n"/>
    </row>
    <row r="205" ht="19.5" customHeight="1" s="1411">
      <c r="A205" s="268" t="n"/>
      <c r="B205" s="268" t="n"/>
      <c r="C205" s="268" t="n"/>
      <c r="D205" s="268" t="n"/>
      <c r="E205" s="268" t="n"/>
      <c r="F205" s="268" t="n"/>
      <c r="G205" s="268" t="n"/>
      <c r="H205" s="268" t="n"/>
      <c r="I205" s="268" t="n"/>
      <c r="J205" s="268" t="n"/>
      <c r="K205" s="268" t="n"/>
      <c r="L205" s="268" t="n"/>
      <c r="M205" s="268" t="n"/>
      <c r="N205" s="268" t="n"/>
      <c r="O205" s="268" t="n"/>
      <c r="P205" s="268" t="n"/>
      <c r="Q205" s="268" t="n"/>
      <c r="R205" s="268" t="n"/>
      <c r="S205" s="268" t="n"/>
      <c r="T205" s="268" t="n"/>
      <c r="U205" s="268" t="n"/>
      <c r="V205" s="268" t="n"/>
      <c r="W205" s="268" t="n"/>
      <c r="X205" s="268" t="n"/>
      <c r="Y205" s="268" t="n"/>
      <c r="Z205" s="268" t="n"/>
      <c r="AA205" s="268" t="n"/>
      <c r="AB205" s="268" t="n"/>
      <c r="AC205" s="268" t="n"/>
    </row>
    <row r="206" ht="19.5" customHeight="1" s="1411">
      <c r="A206" s="268" t="n"/>
      <c r="B206" s="268" t="n"/>
      <c r="C206" s="268" t="n"/>
      <c r="D206" s="268" t="n"/>
      <c r="E206" s="268" t="n"/>
      <c r="F206" s="268" t="n"/>
      <c r="G206" s="268" t="n"/>
      <c r="H206" s="268" t="n"/>
      <c r="I206" s="268" t="n"/>
      <c r="J206" s="268" t="n"/>
      <c r="K206" s="268" t="n"/>
      <c r="L206" s="268" t="n"/>
      <c r="M206" s="268" t="n"/>
      <c r="N206" s="268" t="n"/>
      <c r="O206" s="268" t="n"/>
      <c r="P206" s="268" t="n"/>
      <c r="Q206" s="268" t="n"/>
      <c r="R206" s="268" t="n"/>
      <c r="S206" s="268" t="n"/>
      <c r="T206" s="268" t="n"/>
      <c r="U206" s="268" t="n"/>
      <c r="V206" s="268" t="n"/>
      <c r="W206" s="268" t="n"/>
      <c r="X206" s="268" t="n"/>
      <c r="Y206" s="268" t="n"/>
      <c r="Z206" s="268" t="n"/>
      <c r="AA206" s="268" t="n"/>
      <c r="AB206" s="268" t="n"/>
      <c r="AC206" s="268" t="n"/>
    </row>
    <row r="207" ht="19.5" customHeight="1" s="1411">
      <c r="A207" s="268" t="n"/>
      <c r="B207" s="268" t="n"/>
      <c r="C207" s="268" t="n"/>
      <c r="D207" s="268" t="n"/>
      <c r="E207" s="268" t="n"/>
      <c r="F207" s="268" t="n"/>
      <c r="G207" s="268" t="n"/>
      <c r="H207" s="268" t="n"/>
      <c r="I207" s="268" t="n"/>
      <c r="J207" s="268" t="n"/>
      <c r="K207" s="268" t="n"/>
      <c r="L207" s="268" t="n"/>
      <c r="M207" s="268" t="n"/>
      <c r="N207" s="268" t="n"/>
      <c r="O207" s="268" t="n"/>
      <c r="P207" s="268" t="n"/>
      <c r="Q207" s="268" t="n"/>
      <c r="R207" s="268" t="n"/>
      <c r="S207" s="268" t="n"/>
      <c r="T207" s="268" t="n"/>
      <c r="U207" s="268" t="n"/>
      <c r="V207" s="268" t="n"/>
      <c r="W207" s="268" t="n"/>
      <c r="X207" s="268" t="n"/>
      <c r="Y207" s="268" t="n"/>
      <c r="Z207" s="268" t="n"/>
      <c r="AA207" s="268" t="n"/>
      <c r="AB207" s="268" t="n"/>
      <c r="AC207" s="268" t="n"/>
    </row>
    <row r="208" ht="19.5" customHeight="1" s="1411">
      <c r="A208" s="268" t="n"/>
      <c r="B208" s="268" t="n"/>
      <c r="C208" s="268" t="n"/>
      <c r="D208" s="268" t="n"/>
      <c r="E208" s="268" t="n"/>
      <c r="F208" s="268" t="n"/>
      <c r="G208" s="268" t="n"/>
      <c r="H208" s="268" t="n"/>
      <c r="I208" s="268" t="n"/>
      <c r="J208" s="268" t="n"/>
      <c r="K208" s="268" t="n"/>
      <c r="L208" s="268" t="n"/>
      <c r="M208" s="268" t="n"/>
      <c r="N208" s="268" t="n"/>
      <c r="O208" s="268" t="n"/>
      <c r="P208" s="268" t="n"/>
      <c r="Q208" s="268" t="n"/>
      <c r="R208" s="268" t="n"/>
      <c r="S208" s="268" t="n"/>
      <c r="T208" s="268" t="n"/>
      <c r="U208" s="268" t="n"/>
      <c r="V208" s="268" t="n"/>
      <c r="W208" s="268" t="n"/>
      <c r="X208" s="268" t="n"/>
      <c r="Y208" s="268" t="n"/>
      <c r="Z208" s="268" t="n"/>
      <c r="AA208" s="268" t="n"/>
      <c r="AB208" s="268" t="n"/>
      <c r="AC208" s="268" t="n"/>
    </row>
    <row r="209" ht="19.5" customHeight="1" s="1411">
      <c r="A209" s="268" t="n"/>
      <c r="B209" s="268" t="n"/>
      <c r="C209" s="268" t="n"/>
      <c r="D209" s="268" t="n"/>
      <c r="E209" s="268" t="n"/>
      <c r="F209" s="268" t="n"/>
      <c r="G209" s="268" t="n"/>
      <c r="H209" s="268" t="n"/>
      <c r="I209" s="268" t="n"/>
      <c r="J209" s="268" t="n"/>
      <c r="K209" s="268" t="n"/>
      <c r="L209" s="268" t="n"/>
      <c r="M209" s="268" t="n"/>
      <c r="N209" s="268" t="n"/>
      <c r="O209" s="268" t="n"/>
      <c r="P209" s="268" t="n"/>
      <c r="Q209" s="268" t="n"/>
      <c r="R209" s="268" t="n"/>
      <c r="S209" s="268" t="n"/>
      <c r="T209" s="268" t="n"/>
      <c r="U209" s="268" t="n"/>
      <c r="V209" s="268" t="n"/>
      <c r="W209" s="268" t="n"/>
      <c r="X209" s="268" t="n"/>
      <c r="Y209" s="268" t="n"/>
      <c r="Z209" s="268" t="n"/>
      <c r="AA209" s="268" t="n"/>
      <c r="AB209" s="268" t="n"/>
      <c r="AC209" s="268" t="n"/>
    </row>
    <row r="210" ht="19.5" customHeight="1" s="1411">
      <c r="A210" s="268" t="n"/>
      <c r="B210" s="268" t="n"/>
      <c r="C210" s="268" t="n"/>
      <c r="D210" s="268" t="n"/>
      <c r="E210" s="268" t="n"/>
      <c r="F210" s="268" t="n"/>
      <c r="G210" s="268" t="n"/>
      <c r="H210" s="268" t="n"/>
      <c r="I210" s="268" t="n"/>
      <c r="J210" s="268" t="n"/>
      <c r="K210" s="268" t="n"/>
      <c r="L210" s="268" t="n"/>
      <c r="M210" s="268" t="n"/>
      <c r="N210" s="268" t="n"/>
      <c r="O210" s="268" t="n"/>
      <c r="P210" s="268" t="n"/>
      <c r="Q210" s="268" t="n"/>
      <c r="R210" s="268" t="n"/>
      <c r="S210" s="268" t="n"/>
      <c r="T210" s="268" t="n"/>
      <c r="U210" s="268" t="n"/>
      <c r="V210" s="268" t="n"/>
      <c r="W210" s="268" t="n"/>
      <c r="X210" s="268" t="n"/>
      <c r="Y210" s="268" t="n"/>
      <c r="Z210" s="268" t="n"/>
      <c r="AA210" s="268" t="n"/>
      <c r="AB210" s="268" t="n"/>
      <c r="AC210" s="268" t="n"/>
    </row>
    <row r="211" ht="19.5" customHeight="1" s="1411">
      <c r="A211" s="268" t="n"/>
      <c r="B211" s="268" t="n"/>
      <c r="C211" s="268" t="n"/>
      <c r="D211" s="268" t="n"/>
      <c r="E211" s="268" t="n"/>
      <c r="F211" s="268" t="n"/>
      <c r="G211" s="268" t="n"/>
      <c r="H211" s="268" t="n"/>
      <c r="I211" s="268" t="n"/>
      <c r="J211" s="268" t="n"/>
      <c r="K211" s="268" t="n"/>
      <c r="L211" s="268" t="n"/>
      <c r="M211" s="268" t="n"/>
      <c r="N211" s="268" t="n"/>
      <c r="O211" s="268" t="n"/>
      <c r="P211" s="268" t="n"/>
      <c r="Q211" s="268" t="n"/>
      <c r="R211" s="268" t="n"/>
      <c r="S211" s="268" t="n"/>
      <c r="T211" s="268" t="n"/>
      <c r="U211" s="268" t="n"/>
      <c r="V211" s="268" t="n"/>
      <c r="W211" s="268" t="n"/>
      <c r="X211" s="268" t="n"/>
      <c r="Y211" s="268" t="n"/>
      <c r="Z211" s="268" t="n"/>
      <c r="AA211" s="268" t="n"/>
      <c r="AB211" s="268" t="n"/>
      <c r="AC211" s="268" t="n"/>
    </row>
    <row r="212" ht="19.5" customHeight="1" s="1411">
      <c r="A212" s="268" t="n"/>
      <c r="B212" s="268" t="n"/>
      <c r="C212" s="268" t="n"/>
      <c r="D212" s="268" t="n"/>
      <c r="E212" s="268" t="n"/>
      <c r="F212" s="268" t="n"/>
      <c r="G212" s="268" t="n"/>
      <c r="H212" s="268" t="n"/>
      <c r="I212" s="268" t="n"/>
      <c r="J212" s="268" t="n"/>
      <c r="K212" s="268" t="n"/>
      <c r="L212" s="268" t="n"/>
      <c r="M212" s="268" t="n"/>
      <c r="N212" s="268" t="n"/>
      <c r="O212" s="268" t="n"/>
      <c r="P212" s="268" t="n"/>
      <c r="Q212" s="268" t="n"/>
      <c r="R212" s="268" t="n"/>
      <c r="S212" s="268" t="n"/>
      <c r="T212" s="268" t="n"/>
      <c r="U212" s="268" t="n"/>
      <c r="V212" s="268" t="n"/>
      <c r="W212" s="268" t="n"/>
      <c r="X212" s="268" t="n"/>
      <c r="Y212" s="268" t="n"/>
      <c r="Z212" s="268" t="n"/>
      <c r="AA212" s="268" t="n"/>
      <c r="AB212" s="268" t="n"/>
      <c r="AC212" s="268" t="n"/>
    </row>
    <row r="213" ht="19.5" customHeight="1" s="1411">
      <c r="A213" s="268" t="n"/>
      <c r="B213" s="268" t="n"/>
      <c r="C213" s="268" t="n"/>
      <c r="D213" s="268" t="n"/>
      <c r="E213" s="268" t="n"/>
      <c r="F213" s="268" t="n"/>
      <c r="G213" s="268" t="n"/>
      <c r="H213" s="268" t="n"/>
      <c r="I213" s="268" t="n"/>
      <c r="J213" s="268" t="n"/>
      <c r="K213" s="268" t="n"/>
      <c r="L213" s="268" t="n"/>
      <c r="M213" s="268" t="n"/>
      <c r="N213" s="268" t="n"/>
      <c r="O213" s="268" t="n"/>
      <c r="P213" s="268" t="n"/>
      <c r="Q213" s="268" t="n"/>
      <c r="R213" s="268" t="n"/>
      <c r="S213" s="268" t="n"/>
      <c r="T213" s="268" t="n"/>
      <c r="U213" s="268" t="n"/>
      <c r="V213" s="268" t="n"/>
      <c r="W213" s="268" t="n"/>
      <c r="X213" s="268" t="n"/>
      <c r="Y213" s="268" t="n"/>
      <c r="Z213" s="268" t="n"/>
      <c r="AA213" s="268" t="n"/>
      <c r="AB213" s="268" t="n"/>
      <c r="AC213" s="268" t="n"/>
    </row>
    <row r="214" ht="19.5" customHeight="1" s="1411">
      <c r="A214" s="268" t="n"/>
      <c r="B214" s="268" t="n"/>
      <c r="C214" s="268" t="n"/>
      <c r="D214" s="268" t="n"/>
      <c r="E214" s="268" t="n"/>
      <c r="F214" s="268" t="n"/>
      <c r="G214" s="268" t="n"/>
      <c r="H214" s="268" t="n"/>
      <c r="I214" s="268" t="n"/>
      <c r="J214" s="268" t="n"/>
      <c r="K214" s="268" t="n"/>
      <c r="L214" s="268" t="n"/>
      <c r="M214" s="268" t="n"/>
      <c r="N214" s="268" t="n"/>
      <c r="O214" s="268" t="n"/>
      <c r="P214" s="268" t="n"/>
      <c r="Q214" s="268" t="n"/>
      <c r="R214" s="268" t="n"/>
      <c r="S214" s="268" t="n"/>
      <c r="T214" s="268" t="n"/>
      <c r="U214" s="268" t="n"/>
      <c r="V214" s="268" t="n"/>
      <c r="W214" s="268" t="n"/>
      <c r="X214" s="268" t="n"/>
      <c r="Y214" s="268" t="n"/>
      <c r="Z214" s="268" t="n"/>
      <c r="AA214" s="268" t="n"/>
      <c r="AB214" s="268" t="n"/>
      <c r="AC214" s="268" t="n"/>
    </row>
    <row r="215" ht="19.5" customHeight="1" s="1411">
      <c r="A215" s="268" t="n"/>
      <c r="B215" s="268" t="n"/>
      <c r="C215" s="268" t="n"/>
      <c r="D215" s="268" t="n"/>
      <c r="E215" s="268" t="n"/>
      <c r="F215" s="268" t="n"/>
      <c r="G215" s="268" t="n"/>
      <c r="H215" s="268" t="n"/>
      <c r="I215" s="268" t="n"/>
      <c r="J215" s="268" t="n"/>
      <c r="K215" s="268" t="n"/>
      <c r="L215" s="268" t="n"/>
      <c r="M215" s="268" t="n"/>
      <c r="N215" s="268" t="n"/>
      <c r="O215" s="268" t="n"/>
      <c r="P215" s="268" t="n"/>
      <c r="Q215" s="268" t="n"/>
      <c r="R215" s="268" t="n"/>
      <c r="S215" s="268" t="n"/>
      <c r="T215" s="268" t="n"/>
      <c r="U215" s="268" t="n"/>
      <c r="V215" s="268" t="n"/>
      <c r="W215" s="268" t="n"/>
      <c r="X215" s="268" t="n"/>
      <c r="Y215" s="268" t="n"/>
      <c r="Z215" s="268" t="n"/>
      <c r="AA215" s="268" t="n"/>
      <c r="AB215" s="268" t="n"/>
      <c r="AC215" s="268" t="n"/>
    </row>
    <row r="216" ht="19.5" customHeight="1" s="1411">
      <c r="A216" s="268" t="n"/>
      <c r="B216" s="268" t="n"/>
      <c r="C216" s="268" t="n"/>
      <c r="D216" s="268" t="n"/>
      <c r="E216" s="268" t="n"/>
      <c r="F216" s="268" t="n"/>
      <c r="G216" s="268" t="n"/>
      <c r="H216" s="268" t="n"/>
      <c r="I216" s="268" t="n"/>
      <c r="J216" s="268" t="n"/>
      <c r="K216" s="268" t="n"/>
      <c r="L216" s="268" t="n"/>
      <c r="M216" s="268" t="n"/>
      <c r="N216" s="268" t="n"/>
      <c r="O216" s="268" t="n"/>
      <c r="P216" s="268" t="n"/>
      <c r="Q216" s="268" t="n"/>
      <c r="R216" s="268" t="n"/>
      <c r="S216" s="268" t="n"/>
      <c r="T216" s="268" t="n"/>
      <c r="U216" s="268" t="n"/>
      <c r="V216" s="268" t="n"/>
      <c r="W216" s="268" t="n"/>
      <c r="X216" s="268" t="n"/>
      <c r="Y216" s="268" t="n"/>
      <c r="Z216" s="268" t="n"/>
      <c r="AA216" s="268" t="n"/>
      <c r="AB216" s="268" t="n"/>
      <c r="AC216" s="268" t="n"/>
    </row>
    <row r="217" ht="19.5" customHeight="1" s="1411">
      <c r="A217" s="268" t="n"/>
      <c r="B217" s="268" t="n"/>
      <c r="C217" s="268" t="n"/>
      <c r="D217" s="268" t="n"/>
      <c r="E217" s="268" t="n"/>
      <c r="F217" s="268" t="n"/>
      <c r="G217" s="268" t="n"/>
      <c r="H217" s="268" t="n"/>
      <c r="I217" s="268" t="n"/>
      <c r="J217" s="268" t="n"/>
      <c r="K217" s="268" t="n"/>
      <c r="L217" s="268" t="n"/>
      <c r="M217" s="268" t="n"/>
      <c r="N217" s="268" t="n"/>
      <c r="O217" s="268" t="n"/>
      <c r="P217" s="268" t="n"/>
      <c r="Q217" s="268" t="n"/>
      <c r="R217" s="268" t="n"/>
      <c r="S217" s="268" t="n"/>
      <c r="T217" s="268" t="n"/>
      <c r="U217" s="268" t="n"/>
      <c r="V217" s="268" t="n"/>
      <c r="W217" s="268" t="n"/>
      <c r="X217" s="268" t="n"/>
      <c r="Y217" s="268" t="n"/>
      <c r="Z217" s="268" t="n"/>
      <c r="AA217" s="268" t="n"/>
      <c r="AB217" s="268" t="n"/>
      <c r="AC217" s="268" t="n"/>
    </row>
    <row r="218" ht="19.5" customHeight="1" s="1411">
      <c r="A218" s="268" t="n"/>
      <c r="B218" s="268" t="n"/>
      <c r="C218" s="268" t="n"/>
      <c r="D218" s="268" t="n"/>
      <c r="E218" s="268" t="n"/>
      <c r="F218" s="268" t="n"/>
      <c r="G218" s="268" t="n"/>
      <c r="H218" s="268" t="n"/>
      <c r="I218" s="268" t="n"/>
      <c r="J218" s="268" t="n"/>
      <c r="K218" s="268" t="n"/>
      <c r="L218" s="268" t="n"/>
      <c r="M218" s="268" t="n"/>
      <c r="N218" s="268" t="n"/>
      <c r="O218" s="268" t="n"/>
      <c r="P218" s="268" t="n"/>
      <c r="Q218" s="268" t="n"/>
      <c r="R218" s="268" t="n"/>
      <c r="S218" s="268" t="n"/>
      <c r="T218" s="268" t="n"/>
      <c r="U218" s="268" t="n"/>
      <c r="V218" s="268" t="n"/>
      <c r="W218" s="268" t="n"/>
      <c r="X218" s="268" t="n"/>
      <c r="Y218" s="268" t="n"/>
      <c r="Z218" s="268" t="n"/>
      <c r="AA218" s="268" t="n"/>
      <c r="AB218" s="268" t="n"/>
      <c r="AC218" s="268" t="n"/>
    </row>
    <row r="219" ht="19.5" customHeight="1" s="1411">
      <c r="A219" s="268" t="n"/>
      <c r="B219" s="268" t="n"/>
      <c r="C219" s="268" t="n"/>
      <c r="D219" s="268" t="n"/>
      <c r="E219" s="268" t="n"/>
      <c r="F219" s="268" t="n"/>
      <c r="G219" s="268" t="n"/>
      <c r="H219" s="268" t="n"/>
      <c r="I219" s="268" t="n"/>
      <c r="J219" s="268" t="n"/>
      <c r="K219" s="268" t="n"/>
      <c r="L219" s="268" t="n"/>
      <c r="M219" s="268" t="n"/>
      <c r="N219" s="268" t="n"/>
      <c r="O219" s="268" t="n"/>
      <c r="P219" s="268" t="n"/>
      <c r="Q219" s="268" t="n"/>
      <c r="R219" s="268" t="n"/>
      <c r="S219" s="268" t="n"/>
      <c r="T219" s="268" t="n"/>
      <c r="U219" s="268" t="n"/>
      <c r="V219" s="268" t="n"/>
      <c r="W219" s="268" t="n"/>
      <c r="X219" s="268" t="n"/>
      <c r="Y219" s="268" t="n"/>
      <c r="Z219" s="268" t="n"/>
      <c r="AA219" s="268" t="n"/>
      <c r="AB219" s="268" t="n"/>
      <c r="AC219" s="268" t="n"/>
    </row>
    <row r="220" ht="19.5" customHeight="1" s="1411">
      <c r="A220" s="268" t="n"/>
      <c r="B220" s="268" t="n"/>
      <c r="C220" s="268" t="n"/>
      <c r="D220" s="268" t="n"/>
      <c r="E220" s="268" t="n"/>
      <c r="F220" s="268" t="n"/>
      <c r="G220" s="268" t="n"/>
      <c r="H220" s="268" t="n"/>
      <c r="I220" s="268" t="n"/>
      <c r="J220" s="268" t="n"/>
      <c r="K220" s="268" t="n"/>
      <c r="L220" s="268" t="n"/>
      <c r="M220" s="268" t="n"/>
      <c r="N220" s="268" t="n"/>
      <c r="O220" s="268" t="n"/>
      <c r="P220" s="268" t="n"/>
      <c r="Q220" s="268" t="n"/>
      <c r="R220" s="268" t="n"/>
      <c r="S220" s="268" t="n"/>
      <c r="T220" s="268" t="n"/>
      <c r="U220" s="268" t="n"/>
      <c r="V220" s="268" t="n"/>
      <c r="W220" s="268" t="n"/>
      <c r="X220" s="268" t="n"/>
      <c r="Y220" s="268" t="n"/>
      <c r="Z220" s="268" t="n"/>
      <c r="AA220" s="268" t="n"/>
      <c r="AB220" s="268" t="n"/>
      <c r="AC220" s="268" t="n"/>
    </row>
    <row r="221" ht="19.5" customHeight="1" s="1411">
      <c r="A221" s="268" t="n"/>
      <c r="B221" s="268" t="n"/>
      <c r="C221" s="268" t="n"/>
      <c r="D221" s="268" t="n"/>
      <c r="E221" s="268" t="n"/>
      <c r="F221" s="268" t="n"/>
      <c r="G221" s="268" t="n"/>
      <c r="H221" s="268" t="n"/>
      <c r="I221" s="268" t="n"/>
      <c r="J221" s="268" t="n"/>
      <c r="K221" s="268" t="n"/>
      <c r="L221" s="268" t="n"/>
      <c r="M221" s="268" t="n"/>
      <c r="N221" s="268" t="n"/>
      <c r="O221" s="268" t="n"/>
      <c r="P221" s="268" t="n"/>
      <c r="Q221" s="268" t="n"/>
      <c r="R221" s="268" t="n"/>
      <c r="S221" s="268" t="n"/>
      <c r="T221" s="268" t="n"/>
      <c r="U221" s="268" t="n"/>
      <c r="V221" s="268" t="n"/>
      <c r="W221" s="268" t="n"/>
      <c r="X221" s="268" t="n"/>
      <c r="Y221" s="268" t="n"/>
      <c r="Z221" s="268" t="n"/>
      <c r="AA221" s="268" t="n"/>
      <c r="AB221" s="268" t="n"/>
      <c r="AC221" s="268" t="n"/>
    </row>
    <row r="222" ht="19.5" customHeight="1" s="1411">
      <c r="A222" s="268" t="n"/>
      <c r="B222" s="268" t="n"/>
      <c r="C222" s="268" t="n"/>
      <c r="D222" s="268" t="n"/>
      <c r="E222" s="268" t="n"/>
      <c r="F222" s="268" t="n"/>
      <c r="G222" s="268" t="n"/>
      <c r="H222" s="268" t="n"/>
      <c r="I222" s="268" t="n"/>
      <c r="J222" s="268" t="n"/>
      <c r="K222" s="268" t="n"/>
      <c r="L222" s="268" t="n"/>
      <c r="M222" s="268" t="n"/>
      <c r="N222" s="268" t="n"/>
      <c r="O222" s="268" t="n"/>
      <c r="P222" s="268" t="n"/>
      <c r="Q222" s="268" t="n"/>
      <c r="R222" s="268" t="n"/>
      <c r="S222" s="268" t="n"/>
      <c r="T222" s="268" t="n"/>
      <c r="U222" s="268" t="n"/>
      <c r="V222" s="268" t="n"/>
      <c r="W222" s="268" t="n"/>
      <c r="X222" s="268" t="n"/>
      <c r="Y222" s="268" t="n"/>
      <c r="Z222" s="268" t="n"/>
      <c r="AA222" s="268" t="n"/>
      <c r="AB222" s="268" t="n"/>
      <c r="AC222" s="268" t="n"/>
    </row>
    <row r="223" ht="19.5" customHeight="1" s="1411">
      <c r="A223" s="268" t="n"/>
      <c r="B223" s="268" t="n"/>
      <c r="C223" s="268" t="n"/>
      <c r="D223" s="268" t="n"/>
      <c r="E223" s="268" t="n"/>
      <c r="F223" s="268" t="n"/>
      <c r="G223" s="268" t="n"/>
      <c r="H223" s="268" t="n"/>
      <c r="I223" s="268" t="n"/>
      <c r="J223" s="268" t="n"/>
      <c r="K223" s="268" t="n"/>
      <c r="L223" s="268" t="n"/>
      <c r="M223" s="268" t="n"/>
      <c r="N223" s="268" t="n"/>
      <c r="O223" s="268" t="n"/>
      <c r="P223" s="268" t="n"/>
      <c r="Q223" s="268" t="n"/>
      <c r="R223" s="268" t="n"/>
      <c r="S223" s="268" t="n"/>
      <c r="T223" s="268" t="n"/>
      <c r="U223" s="268" t="n"/>
      <c r="V223" s="268" t="n"/>
      <c r="W223" s="268" t="n"/>
      <c r="X223" s="268" t="n"/>
      <c r="Y223" s="268" t="n"/>
      <c r="Z223" s="268" t="n"/>
      <c r="AA223" s="268" t="n"/>
      <c r="AB223" s="268" t="n"/>
      <c r="AC223" s="268" t="n"/>
    </row>
    <row r="224" ht="19.5" customHeight="1" s="1411">
      <c r="A224" s="268" t="n"/>
      <c r="B224" s="268" t="n"/>
      <c r="C224" s="268" t="n"/>
      <c r="D224" s="268" t="n"/>
      <c r="E224" s="268" t="n"/>
      <c r="F224" s="268" t="n"/>
      <c r="G224" s="268" t="n"/>
      <c r="H224" s="268" t="n"/>
      <c r="I224" s="268" t="n"/>
      <c r="J224" s="268" t="n"/>
      <c r="K224" s="268" t="n"/>
      <c r="L224" s="268" t="n"/>
      <c r="M224" s="268" t="n"/>
      <c r="N224" s="268" t="n"/>
      <c r="O224" s="268" t="n"/>
      <c r="P224" s="268" t="n"/>
      <c r="Q224" s="268" t="n"/>
      <c r="R224" s="268" t="n"/>
      <c r="S224" s="268" t="n"/>
      <c r="T224" s="268" t="n"/>
      <c r="U224" s="268" t="n"/>
      <c r="V224" s="268" t="n"/>
      <c r="W224" s="268" t="n"/>
      <c r="X224" s="268" t="n"/>
      <c r="Y224" s="268" t="n"/>
      <c r="Z224" s="268" t="n"/>
      <c r="AA224" s="268" t="n"/>
      <c r="AB224" s="268" t="n"/>
      <c r="AC224" s="268" t="n"/>
    </row>
    <row r="225" ht="19.5" customHeight="1" s="1411">
      <c r="A225" s="268" t="n"/>
      <c r="B225" s="268" t="n"/>
      <c r="C225" s="268" t="n"/>
      <c r="D225" s="268" t="n"/>
      <c r="E225" s="268" t="n"/>
      <c r="F225" s="268" t="n"/>
      <c r="G225" s="268" t="n"/>
      <c r="H225" s="268" t="n"/>
      <c r="I225" s="268" t="n"/>
      <c r="J225" s="268" t="n"/>
      <c r="K225" s="268" t="n"/>
      <c r="L225" s="268" t="n"/>
      <c r="M225" s="268" t="n"/>
      <c r="N225" s="268" t="n"/>
      <c r="O225" s="268" t="n"/>
      <c r="P225" s="268" t="n"/>
      <c r="Q225" s="268" t="n"/>
      <c r="R225" s="268" t="n"/>
      <c r="S225" s="268" t="n"/>
      <c r="T225" s="268" t="n"/>
      <c r="U225" s="268" t="n"/>
      <c r="V225" s="268" t="n"/>
      <c r="W225" s="268" t="n"/>
      <c r="X225" s="268" t="n"/>
      <c r="Y225" s="268" t="n"/>
      <c r="Z225" s="268" t="n"/>
      <c r="AA225" s="268" t="n"/>
      <c r="AB225" s="268" t="n"/>
      <c r="AC225" s="268" t="n"/>
    </row>
    <row r="226" ht="19.5" customHeight="1" s="1411">
      <c r="A226" s="268" t="n"/>
      <c r="B226" s="268" t="n"/>
      <c r="C226" s="268" t="n"/>
      <c r="D226" s="268" t="n"/>
      <c r="E226" s="268" t="n"/>
      <c r="F226" s="268" t="n"/>
      <c r="G226" s="268" t="n"/>
      <c r="H226" s="268" t="n"/>
      <c r="I226" s="268" t="n"/>
      <c r="J226" s="268" t="n"/>
      <c r="K226" s="268" t="n"/>
      <c r="L226" s="268" t="n"/>
      <c r="M226" s="268" t="n"/>
      <c r="N226" s="268" t="n"/>
      <c r="O226" s="268" t="n"/>
      <c r="P226" s="268" t="n"/>
      <c r="Q226" s="268" t="n"/>
      <c r="R226" s="268" t="n"/>
      <c r="S226" s="268" t="n"/>
      <c r="T226" s="268" t="n"/>
      <c r="U226" s="268" t="n"/>
      <c r="V226" s="268" t="n"/>
      <c r="W226" s="268" t="n"/>
      <c r="X226" s="268" t="n"/>
      <c r="Y226" s="268" t="n"/>
      <c r="Z226" s="268" t="n"/>
      <c r="AA226" s="268" t="n"/>
      <c r="AB226" s="268" t="n"/>
      <c r="AC226" s="268" t="n"/>
    </row>
    <row r="227" ht="19.5" customHeight="1" s="1411">
      <c r="A227" s="268" t="n"/>
      <c r="B227" s="268" t="n"/>
      <c r="C227" s="268" t="n"/>
      <c r="D227" s="268" t="n"/>
      <c r="E227" s="268" t="n"/>
      <c r="F227" s="268" t="n"/>
      <c r="G227" s="268" t="n"/>
      <c r="H227" s="268" t="n"/>
      <c r="I227" s="268" t="n"/>
      <c r="J227" s="268" t="n"/>
      <c r="K227" s="268" t="n"/>
      <c r="L227" s="268" t="n"/>
      <c r="M227" s="268" t="n"/>
      <c r="N227" s="268" t="n"/>
      <c r="O227" s="268" t="n"/>
      <c r="P227" s="268" t="n"/>
      <c r="Q227" s="268" t="n"/>
      <c r="R227" s="268" t="n"/>
      <c r="S227" s="268" t="n"/>
      <c r="T227" s="268" t="n"/>
      <c r="U227" s="268" t="n"/>
      <c r="V227" s="268" t="n"/>
      <c r="W227" s="268" t="n"/>
      <c r="X227" s="268" t="n"/>
      <c r="Y227" s="268" t="n"/>
      <c r="Z227" s="268" t="n"/>
      <c r="AA227" s="268" t="n"/>
      <c r="AB227" s="268" t="n"/>
      <c r="AC227" s="268" t="n"/>
    </row>
    <row r="228" ht="19.5" customHeight="1" s="1411">
      <c r="A228" s="268" t="n"/>
      <c r="B228" s="268" t="n"/>
      <c r="C228" s="268" t="n"/>
      <c r="D228" s="268" t="n"/>
      <c r="E228" s="268" t="n"/>
      <c r="F228" s="268" t="n"/>
      <c r="G228" s="268" t="n"/>
      <c r="H228" s="268" t="n"/>
      <c r="I228" s="268" t="n"/>
      <c r="J228" s="268" t="n"/>
      <c r="K228" s="268" t="n"/>
      <c r="L228" s="268" t="n"/>
      <c r="M228" s="268" t="n"/>
      <c r="N228" s="268" t="n"/>
      <c r="O228" s="268" t="n"/>
      <c r="P228" s="268" t="n"/>
      <c r="Q228" s="268" t="n"/>
      <c r="R228" s="268" t="n"/>
      <c r="S228" s="268" t="n"/>
      <c r="T228" s="268" t="n"/>
      <c r="U228" s="268" t="n"/>
      <c r="V228" s="268" t="n"/>
      <c r="W228" s="268" t="n"/>
      <c r="X228" s="268" t="n"/>
      <c r="Y228" s="268" t="n"/>
      <c r="Z228" s="268" t="n"/>
      <c r="AA228" s="268" t="n"/>
      <c r="AB228" s="268" t="n"/>
      <c r="AC228" s="268" t="n"/>
    </row>
    <row r="229" ht="19.5" customHeight="1" s="1411">
      <c r="A229" s="268" t="n"/>
      <c r="B229" s="268" t="n"/>
      <c r="C229" s="268" t="n"/>
      <c r="D229" s="268" t="n"/>
      <c r="E229" s="268" t="n"/>
      <c r="F229" s="268" t="n"/>
      <c r="G229" s="268" t="n"/>
      <c r="H229" s="268" t="n"/>
      <c r="I229" s="268" t="n"/>
      <c r="J229" s="268" t="n"/>
      <c r="K229" s="268" t="n"/>
      <c r="L229" s="268" t="n"/>
      <c r="M229" s="268" t="n"/>
      <c r="N229" s="268" t="n"/>
      <c r="O229" s="268" t="n"/>
      <c r="P229" s="268" t="n"/>
      <c r="Q229" s="268" t="n"/>
      <c r="R229" s="268" t="n"/>
      <c r="S229" s="268" t="n"/>
      <c r="T229" s="268" t="n"/>
      <c r="U229" s="268" t="n"/>
      <c r="V229" s="268" t="n"/>
      <c r="W229" s="268" t="n"/>
      <c r="X229" s="268" t="n"/>
      <c r="Y229" s="268" t="n"/>
      <c r="Z229" s="268" t="n"/>
      <c r="AA229" s="268" t="n"/>
      <c r="AB229" s="268" t="n"/>
      <c r="AC229" s="268" t="n"/>
    </row>
    <row r="230" ht="19.5" customHeight="1" s="1411">
      <c r="A230" s="268" t="n"/>
      <c r="B230" s="268" t="n"/>
      <c r="C230" s="268" t="n"/>
      <c r="D230" s="268" t="n"/>
      <c r="E230" s="268" t="n"/>
      <c r="F230" s="268" t="n"/>
      <c r="G230" s="268" t="n"/>
      <c r="H230" s="268" t="n"/>
      <c r="I230" s="268" t="n"/>
      <c r="J230" s="268" t="n"/>
      <c r="K230" s="268" t="n"/>
      <c r="L230" s="268" t="n"/>
      <c r="M230" s="268" t="n"/>
      <c r="N230" s="268" t="n"/>
      <c r="O230" s="268" t="n"/>
      <c r="P230" s="268" t="n"/>
      <c r="Q230" s="268" t="n"/>
      <c r="R230" s="268" t="n"/>
      <c r="S230" s="268" t="n"/>
      <c r="T230" s="268" t="n"/>
      <c r="U230" s="268" t="n"/>
      <c r="V230" s="268" t="n"/>
      <c r="W230" s="268" t="n"/>
      <c r="X230" s="268" t="n"/>
      <c r="Y230" s="268" t="n"/>
      <c r="Z230" s="268" t="n"/>
      <c r="AA230" s="268" t="n"/>
      <c r="AB230" s="268" t="n"/>
      <c r="AC230" s="268" t="n"/>
    </row>
    <row r="231" ht="19.5" customHeight="1" s="1411">
      <c r="A231" s="268" t="n"/>
      <c r="B231" s="268" t="n"/>
      <c r="C231" s="268" t="n"/>
      <c r="D231" s="268" t="n"/>
      <c r="E231" s="268" t="n"/>
      <c r="F231" s="268" t="n"/>
      <c r="G231" s="268" t="n"/>
      <c r="H231" s="268" t="n"/>
      <c r="I231" s="268" t="n"/>
      <c r="J231" s="268" t="n"/>
      <c r="K231" s="268" t="n"/>
      <c r="L231" s="268" t="n"/>
      <c r="M231" s="268" t="n"/>
      <c r="N231" s="268" t="n"/>
      <c r="O231" s="268" t="n"/>
      <c r="P231" s="268" t="n"/>
      <c r="Q231" s="268" t="n"/>
      <c r="R231" s="268" t="n"/>
      <c r="S231" s="268" t="n"/>
      <c r="T231" s="268" t="n"/>
      <c r="U231" s="268" t="n"/>
      <c r="V231" s="268" t="n"/>
      <c r="W231" s="268" t="n"/>
      <c r="X231" s="268" t="n"/>
      <c r="Y231" s="268" t="n"/>
      <c r="Z231" s="268" t="n"/>
      <c r="AA231" s="268" t="n"/>
      <c r="AB231" s="268" t="n"/>
      <c r="AC231" s="268" t="n"/>
    </row>
    <row r="232" ht="19.5" customHeight="1" s="1411">
      <c r="A232" s="268" t="n"/>
      <c r="B232" s="268" t="n"/>
      <c r="C232" s="268" t="n"/>
      <c r="D232" s="268" t="n"/>
      <c r="E232" s="268" t="n"/>
      <c r="F232" s="268" t="n"/>
      <c r="G232" s="268" t="n"/>
      <c r="H232" s="268" t="n"/>
      <c r="I232" s="268" t="n"/>
      <c r="J232" s="268" t="n"/>
      <c r="K232" s="268" t="n"/>
      <c r="L232" s="268" t="n"/>
      <c r="M232" s="268" t="n"/>
      <c r="N232" s="268" t="n"/>
      <c r="O232" s="268" t="n"/>
      <c r="P232" s="268" t="n"/>
      <c r="Q232" s="268" t="n"/>
      <c r="R232" s="268" t="n"/>
      <c r="S232" s="268" t="n"/>
      <c r="T232" s="268" t="n"/>
      <c r="U232" s="268" t="n"/>
      <c r="V232" s="268" t="n"/>
      <c r="W232" s="268" t="n"/>
      <c r="X232" s="268" t="n"/>
      <c r="Y232" s="268" t="n"/>
      <c r="Z232" s="268" t="n"/>
      <c r="AA232" s="268" t="n"/>
      <c r="AB232" s="268" t="n"/>
      <c r="AC232" s="268" t="n"/>
    </row>
    <row r="233" ht="19.5" customHeight="1" s="1411">
      <c r="A233" s="268" t="n"/>
      <c r="B233" s="268" t="n"/>
      <c r="C233" s="268" t="n"/>
      <c r="D233" s="268" t="n"/>
      <c r="E233" s="268" t="n"/>
      <c r="F233" s="268" t="n"/>
      <c r="G233" s="268" t="n"/>
      <c r="H233" s="268" t="n"/>
      <c r="I233" s="268" t="n"/>
      <c r="J233" s="268" t="n"/>
      <c r="K233" s="268" t="n"/>
      <c r="L233" s="268" t="n"/>
      <c r="M233" s="268" t="n"/>
      <c r="N233" s="268" t="n"/>
      <c r="O233" s="268" t="n"/>
      <c r="P233" s="268" t="n"/>
      <c r="Q233" s="268" t="n"/>
      <c r="R233" s="268" t="n"/>
      <c r="S233" s="268" t="n"/>
      <c r="T233" s="268" t="n"/>
      <c r="U233" s="268" t="n"/>
      <c r="V233" s="268" t="n"/>
      <c r="W233" s="268" t="n"/>
      <c r="X233" s="268" t="n"/>
      <c r="Y233" s="268" t="n"/>
      <c r="Z233" s="268" t="n"/>
      <c r="AA233" s="268" t="n"/>
      <c r="AB233" s="268" t="n"/>
      <c r="AC233" s="268" t="n"/>
    </row>
    <row r="234" ht="19.5" customHeight="1" s="1411">
      <c r="A234" s="268" t="n"/>
      <c r="B234" s="268" t="n"/>
      <c r="C234" s="268" t="n"/>
      <c r="D234" s="268" t="n"/>
      <c r="E234" s="268" t="n"/>
      <c r="F234" s="268" t="n"/>
      <c r="G234" s="268" t="n"/>
      <c r="H234" s="268" t="n"/>
      <c r="I234" s="268" t="n"/>
      <c r="J234" s="268" t="n"/>
      <c r="K234" s="268" t="n"/>
      <c r="L234" s="268" t="n"/>
      <c r="M234" s="268" t="n"/>
      <c r="N234" s="268" t="n"/>
      <c r="O234" s="268" t="n"/>
      <c r="P234" s="268" t="n"/>
      <c r="Q234" s="268" t="n"/>
      <c r="R234" s="268" t="n"/>
      <c r="S234" s="268" t="n"/>
      <c r="T234" s="268" t="n"/>
      <c r="U234" s="268" t="n"/>
      <c r="V234" s="268" t="n"/>
      <c r="W234" s="268" t="n"/>
      <c r="X234" s="268" t="n"/>
      <c r="Y234" s="268" t="n"/>
      <c r="Z234" s="268" t="n"/>
      <c r="AA234" s="268" t="n"/>
      <c r="AB234" s="268" t="n"/>
      <c r="AC234" s="268" t="n"/>
    </row>
    <row r="235" ht="19.5" customHeight="1" s="1411">
      <c r="A235" s="268" t="n"/>
      <c r="B235" s="268" t="n"/>
      <c r="C235" s="268" t="n"/>
      <c r="D235" s="268" t="n"/>
      <c r="E235" s="268" t="n"/>
      <c r="F235" s="268" t="n"/>
      <c r="G235" s="268" t="n"/>
      <c r="H235" s="268" t="n"/>
      <c r="I235" s="268" t="n"/>
      <c r="J235" s="268" t="n"/>
      <c r="K235" s="268" t="n"/>
      <c r="L235" s="268" t="n"/>
      <c r="M235" s="268" t="n"/>
      <c r="N235" s="268" t="n"/>
      <c r="O235" s="268" t="n"/>
      <c r="P235" s="268" t="n"/>
      <c r="Q235" s="268" t="n"/>
      <c r="R235" s="268" t="n"/>
      <c r="S235" s="268" t="n"/>
      <c r="T235" s="268" t="n"/>
      <c r="U235" s="268" t="n"/>
      <c r="V235" s="268" t="n"/>
      <c r="W235" s="268" t="n"/>
      <c r="X235" s="268" t="n"/>
      <c r="Y235" s="268" t="n"/>
      <c r="Z235" s="268" t="n"/>
      <c r="AA235" s="268" t="n"/>
      <c r="AB235" s="268" t="n"/>
      <c r="AC235" s="268" t="n"/>
    </row>
    <row r="236" ht="19.5" customHeight="1" s="1411">
      <c r="A236" s="268" t="n"/>
      <c r="B236" s="268" t="n"/>
      <c r="C236" s="268" t="n"/>
      <c r="D236" s="268" t="n"/>
      <c r="E236" s="268" t="n"/>
      <c r="F236" s="268" t="n"/>
      <c r="G236" s="268" t="n"/>
      <c r="H236" s="268" t="n"/>
      <c r="I236" s="268" t="n"/>
      <c r="J236" s="268" t="n"/>
      <c r="K236" s="268" t="n"/>
      <c r="L236" s="268" t="n"/>
      <c r="M236" s="268" t="n"/>
      <c r="N236" s="268" t="n"/>
      <c r="O236" s="268" t="n"/>
      <c r="P236" s="268" t="n"/>
      <c r="Q236" s="268" t="n"/>
      <c r="R236" s="268" t="n"/>
      <c r="S236" s="268" t="n"/>
      <c r="T236" s="268" t="n"/>
      <c r="U236" s="268" t="n"/>
      <c r="V236" s="268" t="n"/>
      <c r="W236" s="268" t="n"/>
      <c r="X236" s="268" t="n"/>
      <c r="Y236" s="268" t="n"/>
      <c r="Z236" s="268" t="n"/>
      <c r="AA236" s="268" t="n"/>
      <c r="AB236" s="268" t="n"/>
      <c r="AC236" s="268" t="n"/>
    </row>
    <row r="237" ht="19.5" customHeight="1" s="1411">
      <c r="A237" s="268" t="n"/>
      <c r="B237" s="268" t="n"/>
      <c r="C237" s="268" t="n"/>
      <c r="D237" s="268" t="n"/>
      <c r="E237" s="268" t="n"/>
      <c r="F237" s="268" t="n"/>
      <c r="G237" s="268" t="n"/>
      <c r="H237" s="268" t="n"/>
      <c r="I237" s="268" t="n"/>
      <c r="J237" s="268" t="n"/>
      <c r="K237" s="268" t="n"/>
      <c r="L237" s="268" t="n"/>
      <c r="M237" s="268" t="n"/>
      <c r="N237" s="268" t="n"/>
      <c r="O237" s="268" t="n"/>
      <c r="P237" s="268" t="n"/>
      <c r="Q237" s="268" t="n"/>
      <c r="R237" s="268" t="n"/>
      <c r="S237" s="268" t="n"/>
      <c r="T237" s="268" t="n"/>
      <c r="U237" s="268" t="n"/>
      <c r="V237" s="268" t="n"/>
      <c r="W237" s="268" t="n"/>
      <c r="X237" s="268" t="n"/>
      <c r="Y237" s="268" t="n"/>
      <c r="Z237" s="268" t="n"/>
      <c r="AA237" s="268" t="n"/>
      <c r="AB237" s="268" t="n"/>
      <c r="AC237" s="268" t="n"/>
    </row>
    <row r="238" ht="19.5" customHeight="1" s="1411">
      <c r="A238" s="268" t="n"/>
      <c r="B238" s="268" t="n"/>
      <c r="C238" s="268" t="n"/>
      <c r="D238" s="268" t="n"/>
      <c r="E238" s="268" t="n"/>
      <c r="F238" s="268" t="n"/>
      <c r="G238" s="268" t="n"/>
      <c r="H238" s="268" t="n"/>
      <c r="I238" s="268" t="n"/>
      <c r="J238" s="268" t="n"/>
      <c r="K238" s="268" t="n"/>
      <c r="L238" s="268" t="n"/>
      <c r="M238" s="268" t="n"/>
      <c r="N238" s="268" t="n"/>
      <c r="O238" s="268" t="n"/>
      <c r="P238" s="268" t="n"/>
      <c r="Q238" s="268" t="n"/>
      <c r="R238" s="268" t="n"/>
      <c r="S238" s="268" t="n"/>
      <c r="T238" s="268" t="n"/>
      <c r="U238" s="268" t="n"/>
      <c r="V238" s="268" t="n"/>
      <c r="W238" s="268" t="n"/>
      <c r="X238" s="268" t="n"/>
      <c r="Y238" s="268" t="n"/>
      <c r="Z238" s="268" t="n"/>
      <c r="AA238" s="268" t="n"/>
      <c r="AB238" s="268" t="n"/>
      <c r="AC238" s="268" t="n"/>
    </row>
    <row r="239" ht="19.5" customHeight="1" s="1411">
      <c r="A239" s="268" t="n"/>
      <c r="B239" s="268" t="n"/>
      <c r="C239" s="268" t="n"/>
      <c r="D239" s="268" t="n"/>
      <c r="E239" s="268" t="n"/>
      <c r="F239" s="268" t="n"/>
      <c r="G239" s="268" t="n"/>
      <c r="H239" s="268" t="n"/>
      <c r="I239" s="268" t="n"/>
      <c r="J239" s="268" t="n"/>
      <c r="K239" s="268" t="n"/>
      <c r="L239" s="268" t="n"/>
      <c r="M239" s="268" t="n"/>
      <c r="N239" s="268" t="n"/>
      <c r="O239" s="268" t="n"/>
      <c r="P239" s="268" t="n"/>
      <c r="Q239" s="268" t="n"/>
      <c r="R239" s="268" t="n"/>
      <c r="S239" s="268" t="n"/>
      <c r="T239" s="268" t="n"/>
      <c r="U239" s="268" t="n"/>
      <c r="V239" s="268" t="n"/>
      <c r="W239" s="268" t="n"/>
      <c r="X239" s="268" t="n"/>
      <c r="Y239" s="268" t="n"/>
      <c r="Z239" s="268" t="n"/>
      <c r="AA239" s="268" t="n"/>
      <c r="AB239" s="268" t="n"/>
      <c r="AC239" s="268" t="n"/>
    </row>
    <row r="240" ht="19.5" customHeight="1" s="1411">
      <c r="A240" s="268" t="n"/>
      <c r="B240" s="268" t="n"/>
      <c r="C240" s="268" t="n"/>
      <c r="D240" s="268" t="n"/>
      <c r="E240" s="268" t="n"/>
      <c r="F240" s="268" t="n"/>
      <c r="G240" s="268" t="n"/>
      <c r="H240" s="268" t="n"/>
      <c r="I240" s="268" t="n"/>
      <c r="J240" s="268" t="n"/>
      <c r="K240" s="268" t="n"/>
      <c r="L240" s="268" t="n"/>
      <c r="M240" s="268" t="n"/>
      <c r="N240" s="268" t="n"/>
      <c r="O240" s="268" t="n"/>
      <c r="P240" s="268" t="n"/>
      <c r="Q240" s="268" t="n"/>
      <c r="R240" s="268" t="n"/>
      <c r="S240" s="268" t="n"/>
      <c r="T240" s="268" t="n"/>
      <c r="U240" s="268" t="n"/>
      <c r="V240" s="268" t="n"/>
      <c r="W240" s="268" t="n"/>
      <c r="X240" s="268" t="n"/>
      <c r="Y240" s="268" t="n"/>
      <c r="Z240" s="268" t="n"/>
      <c r="AA240" s="268" t="n"/>
      <c r="AB240" s="268" t="n"/>
      <c r="AC240" s="268" t="n"/>
    </row>
    <row r="241" ht="19.5" customHeight="1" s="1411">
      <c r="A241" s="268" t="n"/>
      <c r="B241" s="268" t="n"/>
      <c r="C241" s="268" t="n"/>
      <c r="D241" s="268" t="n"/>
      <c r="E241" s="268" t="n"/>
      <c r="F241" s="268" t="n"/>
      <c r="G241" s="268" t="n"/>
      <c r="H241" s="268" t="n"/>
      <c r="I241" s="268" t="n"/>
      <c r="J241" s="268" t="n"/>
      <c r="K241" s="268" t="n"/>
      <c r="L241" s="268" t="n"/>
      <c r="M241" s="268" t="n"/>
      <c r="N241" s="268" t="n"/>
      <c r="O241" s="268" t="n"/>
      <c r="P241" s="268" t="n"/>
      <c r="Q241" s="268" t="n"/>
      <c r="R241" s="268" t="n"/>
      <c r="S241" s="268" t="n"/>
      <c r="T241" s="268" t="n"/>
      <c r="U241" s="268" t="n"/>
      <c r="V241" s="268" t="n"/>
      <c r="W241" s="268" t="n"/>
      <c r="X241" s="268" t="n"/>
      <c r="Y241" s="268" t="n"/>
      <c r="Z241" s="268" t="n"/>
      <c r="AA241" s="268" t="n"/>
      <c r="AB241" s="268" t="n"/>
      <c r="AC241" s="268" t="n"/>
    </row>
    <row r="242" ht="19.5" customHeight="1" s="1411">
      <c r="A242" s="268" t="n"/>
      <c r="B242" s="268" t="n"/>
      <c r="C242" s="268" t="n"/>
      <c r="D242" s="268" t="n"/>
      <c r="E242" s="268" t="n"/>
      <c r="F242" s="268" t="n"/>
      <c r="G242" s="268" t="n"/>
      <c r="H242" s="268" t="n"/>
      <c r="I242" s="268" t="n"/>
      <c r="J242" s="268" t="n"/>
      <c r="K242" s="268" t="n"/>
      <c r="L242" s="268" t="n"/>
      <c r="M242" s="268" t="n"/>
      <c r="N242" s="268" t="n"/>
      <c r="O242" s="268" t="n"/>
      <c r="P242" s="268" t="n"/>
      <c r="Q242" s="268" t="n"/>
      <c r="R242" s="268" t="n"/>
      <c r="S242" s="268" t="n"/>
      <c r="T242" s="268" t="n"/>
      <c r="U242" s="268" t="n"/>
      <c r="V242" s="268" t="n"/>
      <c r="W242" s="268" t="n"/>
      <c r="X242" s="268" t="n"/>
      <c r="Y242" s="268" t="n"/>
      <c r="Z242" s="268" t="n"/>
      <c r="AA242" s="268" t="n"/>
      <c r="AB242" s="268" t="n"/>
      <c r="AC242" s="268" t="n"/>
    </row>
    <row r="243" ht="19.5" customHeight="1" s="1411">
      <c r="A243" s="268" t="n"/>
      <c r="B243" s="268" t="n"/>
      <c r="C243" s="268" t="n"/>
      <c r="D243" s="268" t="n"/>
      <c r="E243" s="268" t="n"/>
      <c r="F243" s="268" t="n"/>
      <c r="G243" s="268" t="n"/>
      <c r="H243" s="268" t="n"/>
      <c r="I243" s="268" t="n"/>
      <c r="J243" s="268" t="n"/>
      <c r="K243" s="268" t="n"/>
      <c r="L243" s="268" t="n"/>
      <c r="M243" s="268" t="n"/>
      <c r="N243" s="268" t="n"/>
      <c r="O243" s="268" t="n"/>
      <c r="P243" s="268" t="n"/>
      <c r="Q243" s="268" t="n"/>
      <c r="R243" s="268" t="n"/>
      <c r="S243" s="268" t="n"/>
      <c r="T243" s="268" t="n"/>
      <c r="U243" s="268" t="n"/>
      <c r="V243" s="268" t="n"/>
      <c r="W243" s="268" t="n"/>
      <c r="X243" s="268" t="n"/>
      <c r="Y243" s="268" t="n"/>
      <c r="Z243" s="268" t="n"/>
      <c r="AA243" s="268" t="n"/>
      <c r="AB243" s="268" t="n"/>
      <c r="AC243" s="268" t="n"/>
    </row>
    <row r="244" ht="19.5" customHeight="1" s="1411">
      <c r="A244" s="268" t="n"/>
      <c r="B244" s="268" t="n"/>
      <c r="C244" s="268" t="n"/>
      <c r="D244" s="268" t="n"/>
      <c r="E244" s="268" t="n"/>
      <c r="F244" s="268" t="n"/>
      <c r="G244" s="268" t="n"/>
      <c r="H244" s="268" t="n"/>
      <c r="I244" s="268" t="n"/>
      <c r="J244" s="268" t="n"/>
      <c r="K244" s="268" t="n"/>
      <c r="L244" s="268" t="n"/>
      <c r="M244" s="268" t="n"/>
      <c r="N244" s="268" t="n"/>
      <c r="O244" s="268" t="n"/>
      <c r="P244" s="268" t="n"/>
      <c r="Q244" s="268" t="n"/>
      <c r="R244" s="268" t="n"/>
      <c r="S244" s="268" t="n"/>
      <c r="T244" s="268" t="n"/>
      <c r="U244" s="268" t="n"/>
      <c r="V244" s="268" t="n"/>
      <c r="W244" s="268" t="n"/>
      <c r="X244" s="268" t="n"/>
      <c r="Y244" s="268" t="n"/>
      <c r="Z244" s="268" t="n"/>
      <c r="AA244" s="268" t="n"/>
      <c r="AB244" s="268" t="n"/>
      <c r="AC244" s="268" t="n"/>
    </row>
    <row r="245" ht="19.5" customHeight="1" s="1411">
      <c r="A245" s="268" t="n"/>
      <c r="B245" s="268" t="n"/>
      <c r="C245" s="268" t="n"/>
      <c r="D245" s="268" t="n"/>
      <c r="E245" s="268" t="n"/>
      <c r="F245" s="268" t="n"/>
      <c r="G245" s="268" t="n"/>
      <c r="H245" s="268" t="n"/>
      <c r="I245" s="268" t="n"/>
      <c r="J245" s="268" t="n"/>
      <c r="K245" s="268" t="n"/>
      <c r="L245" s="268" t="n"/>
      <c r="M245" s="268" t="n"/>
      <c r="N245" s="268" t="n"/>
      <c r="O245" s="268" t="n"/>
      <c r="P245" s="268" t="n"/>
      <c r="Q245" s="268" t="n"/>
      <c r="R245" s="268" t="n"/>
      <c r="S245" s="268" t="n"/>
      <c r="T245" s="268" t="n"/>
      <c r="U245" s="268" t="n"/>
      <c r="V245" s="268" t="n"/>
      <c r="W245" s="268" t="n"/>
      <c r="X245" s="268" t="n"/>
      <c r="Y245" s="268" t="n"/>
      <c r="Z245" s="268" t="n"/>
      <c r="AA245" s="268" t="n"/>
      <c r="AB245" s="268" t="n"/>
      <c r="AC245" s="268" t="n"/>
    </row>
    <row r="246" ht="19.5" customHeight="1" s="1411">
      <c r="A246" s="268" t="n"/>
      <c r="B246" s="268" t="n"/>
      <c r="C246" s="268" t="n"/>
      <c r="D246" s="268" t="n"/>
      <c r="E246" s="268" t="n"/>
      <c r="F246" s="268" t="n"/>
      <c r="G246" s="268" t="n"/>
      <c r="H246" s="268" t="n"/>
      <c r="I246" s="268" t="n"/>
      <c r="J246" s="268" t="n"/>
      <c r="K246" s="268" t="n"/>
      <c r="L246" s="268" t="n"/>
      <c r="M246" s="268" t="n"/>
      <c r="N246" s="268" t="n"/>
      <c r="O246" s="268" t="n"/>
      <c r="P246" s="268" t="n"/>
      <c r="Q246" s="268" t="n"/>
      <c r="R246" s="268" t="n"/>
      <c r="S246" s="268" t="n"/>
      <c r="T246" s="268" t="n"/>
      <c r="U246" s="268" t="n"/>
      <c r="V246" s="268" t="n"/>
      <c r="W246" s="268" t="n"/>
      <c r="X246" s="268" t="n"/>
      <c r="Y246" s="268" t="n"/>
      <c r="Z246" s="268" t="n"/>
      <c r="AA246" s="268" t="n"/>
      <c r="AB246" s="268" t="n"/>
      <c r="AC246" s="268" t="n"/>
    </row>
    <row r="247" ht="19.5" customHeight="1" s="1411">
      <c r="A247" s="268" t="n"/>
      <c r="B247" s="268" t="n"/>
      <c r="C247" s="268" t="n"/>
      <c r="D247" s="268" t="n"/>
      <c r="E247" s="268" t="n"/>
      <c r="F247" s="268" t="n"/>
      <c r="G247" s="268" t="n"/>
      <c r="H247" s="268" t="n"/>
      <c r="I247" s="268" t="n"/>
      <c r="J247" s="268" t="n"/>
      <c r="K247" s="268" t="n"/>
      <c r="L247" s="268" t="n"/>
      <c r="M247" s="268" t="n"/>
      <c r="N247" s="268" t="n"/>
      <c r="O247" s="268" t="n"/>
      <c r="P247" s="268" t="n"/>
      <c r="Q247" s="268" t="n"/>
      <c r="R247" s="268" t="n"/>
      <c r="S247" s="268" t="n"/>
      <c r="T247" s="268" t="n"/>
      <c r="U247" s="268" t="n"/>
      <c r="V247" s="268" t="n"/>
      <c r="W247" s="268" t="n"/>
      <c r="X247" s="268" t="n"/>
      <c r="Y247" s="268" t="n"/>
      <c r="Z247" s="268" t="n"/>
      <c r="AA247" s="268" t="n"/>
      <c r="AB247" s="268" t="n"/>
      <c r="AC247" s="268" t="n"/>
    </row>
    <row r="248" ht="19.5" customHeight="1" s="1411">
      <c r="A248" s="268" t="n"/>
      <c r="B248" s="268" t="n"/>
      <c r="C248" s="268" t="n"/>
      <c r="D248" s="268" t="n"/>
      <c r="E248" s="268" t="n"/>
      <c r="F248" s="268" t="n"/>
      <c r="G248" s="268" t="n"/>
      <c r="H248" s="268" t="n"/>
      <c r="I248" s="268" t="n"/>
      <c r="J248" s="268" t="n"/>
      <c r="K248" s="268" t="n"/>
      <c r="L248" s="268" t="n"/>
      <c r="M248" s="268" t="n"/>
      <c r="N248" s="268" t="n"/>
      <c r="O248" s="268" t="n"/>
      <c r="P248" s="268" t="n"/>
      <c r="Q248" s="268" t="n"/>
      <c r="R248" s="268" t="n"/>
      <c r="S248" s="268" t="n"/>
      <c r="T248" s="268" t="n"/>
      <c r="U248" s="268" t="n"/>
      <c r="V248" s="268" t="n"/>
      <c r="W248" s="268" t="n"/>
      <c r="X248" s="268" t="n"/>
      <c r="Y248" s="268" t="n"/>
      <c r="Z248" s="268" t="n"/>
      <c r="AA248" s="268" t="n"/>
      <c r="AB248" s="268" t="n"/>
      <c r="AC248" s="268" t="n"/>
    </row>
    <row r="249" ht="19.5" customHeight="1" s="1411">
      <c r="A249" s="268" t="n"/>
      <c r="B249" s="268" t="n"/>
      <c r="C249" s="268" t="n"/>
      <c r="D249" s="268" t="n"/>
      <c r="E249" s="268" t="n"/>
      <c r="F249" s="268" t="n"/>
      <c r="G249" s="268" t="n"/>
      <c r="H249" s="268" t="n"/>
      <c r="I249" s="268" t="n"/>
      <c r="J249" s="268" t="n"/>
      <c r="K249" s="268" t="n"/>
      <c r="L249" s="268" t="n"/>
      <c r="M249" s="268" t="n"/>
      <c r="N249" s="268" t="n"/>
      <c r="O249" s="268" t="n"/>
      <c r="P249" s="268" t="n"/>
      <c r="Q249" s="268" t="n"/>
      <c r="R249" s="268" t="n"/>
      <c r="S249" s="268" t="n"/>
      <c r="T249" s="268" t="n"/>
      <c r="U249" s="268" t="n"/>
      <c r="V249" s="268" t="n"/>
      <c r="W249" s="268" t="n"/>
      <c r="X249" s="268" t="n"/>
      <c r="Y249" s="268" t="n"/>
      <c r="Z249" s="268" t="n"/>
      <c r="AA249" s="268" t="n"/>
      <c r="AB249" s="268" t="n"/>
      <c r="AC249" s="268" t="n"/>
    </row>
    <row r="250" ht="19.5" customHeight="1" s="1411">
      <c r="A250" s="268" t="n"/>
      <c r="B250" s="268" t="n"/>
      <c r="C250" s="268" t="n"/>
      <c r="D250" s="268" t="n"/>
      <c r="E250" s="268" t="n"/>
      <c r="F250" s="268" t="n"/>
      <c r="G250" s="268" t="n"/>
      <c r="H250" s="268" t="n"/>
      <c r="I250" s="268" t="n"/>
      <c r="J250" s="268" t="n"/>
      <c r="K250" s="268" t="n"/>
      <c r="L250" s="268" t="n"/>
      <c r="M250" s="268" t="n"/>
      <c r="N250" s="268" t="n"/>
      <c r="O250" s="268" t="n"/>
      <c r="P250" s="268" t="n"/>
      <c r="Q250" s="268" t="n"/>
      <c r="R250" s="268" t="n"/>
      <c r="S250" s="268" t="n"/>
      <c r="T250" s="268" t="n"/>
      <c r="U250" s="268" t="n"/>
      <c r="V250" s="268" t="n"/>
      <c r="W250" s="268" t="n"/>
      <c r="X250" s="268" t="n"/>
      <c r="Y250" s="268" t="n"/>
      <c r="Z250" s="268" t="n"/>
      <c r="AA250" s="268" t="n"/>
      <c r="AB250" s="268" t="n"/>
      <c r="AC250" s="268" t="n"/>
    </row>
    <row r="251" ht="19.5" customHeight="1" s="1411">
      <c r="A251" s="268" t="n"/>
      <c r="B251" s="268" t="n"/>
      <c r="C251" s="268" t="n"/>
      <c r="D251" s="268" t="n"/>
      <c r="E251" s="268" t="n"/>
      <c r="F251" s="268" t="n"/>
      <c r="G251" s="268" t="n"/>
      <c r="H251" s="268" t="n"/>
      <c r="I251" s="268" t="n"/>
      <c r="J251" s="268" t="n"/>
      <c r="K251" s="268" t="n"/>
      <c r="L251" s="268" t="n"/>
      <c r="M251" s="268" t="n"/>
      <c r="N251" s="268" t="n"/>
      <c r="O251" s="268" t="n"/>
      <c r="P251" s="268" t="n"/>
      <c r="Q251" s="268" t="n"/>
      <c r="R251" s="268" t="n"/>
      <c r="S251" s="268" t="n"/>
      <c r="T251" s="268" t="n"/>
      <c r="U251" s="268" t="n"/>
      <c r="V251" s="268" t="n"/>
      <c r="W251" s="268" t="n"/>
      <c r="X251" s="268" t="n"/>
      <c r="Y251" s="268" t="n"/>
      <c r="Z251" s="268" t="n"/>
      <c r="AA251" s="268" t="n"/>
      <c r="AB251" s="268" t="n"/>
      <c r="AC251" s="268" t="n"/>
    </row>
    <row r="252" ht="19.5" customHeight="1" s="1411">
      <c r="A252" s="268" t="n"/>
      <c r="B252" s="268" t="n"/>
      <c r="C252" s="268" t="n"/>
      <c r="D252" s="268" t="n"/>
      <c r="E252" s="268" t="n"/>
      <c r="F252" s="268" t="n"/>
      <c r="G252" s="268" t="n"/>
      <c r="H252" s="268" t="n"/>
      <c r="I252" s="268" t="n"/>
      <c r="J252" s="268" t="n"/>
      <c r="K252" s="268" t="n"/>
      <c r="L252" s="268" t="n"/>
      <c r="M252" s="268" t="n"/>
      <c r="N252" s="268" t="n"/>
      <c r="O252" s="268" t="n"/>
      <c r="P252" s="268" t="n"/>
      <c r="Q252" s="268" t="n"/>
      <c r="R252" s="268" t="n"/>
      <c r="S252" s="268" t="n"/>
      <c r="T252" s="268" t="n"/>
      <c r="U252" s="268" t="n"/>
      <c r="V252" s="268" t="n"/>
      <c r="W252" s="268" t="n"/>
      <c r="X252" s="268" t="n"/>
      <c r="Y252" s="268" t="n"/>
      <c r="Z252" s="268" t="n"/>
      <c r="AA252" s="268" t="n"/>
      <c r="AB252" s="268" t="n"/>
      <c r="AC252" s="268" t="n"/>
    </row>
    <row r="253" ht="19.5" customHeight="1" s="1411">
      <c r="A253" s="268" t="n"/>
      <c r="B253" s="268" t="n"/>
      <c r="C253" s="268" t="n"/>
      <c r="D253" s="268" t="n"/>
      <c r="E253" s="268" t="n"/>
      <c r="F253" s="268" t="n"/>
      <c r="G253" s="268" t="n"/>
      <c r="H253" s="268" t="n"/>
      <c r="I253" s="268" t="n"/>
      <c r="J253" s="268" t="n"/>
      <c r="K253" s="268" t="n"/>
      <c r="L253" s="268" t="n"/>
      <c r="M253" s="268" t="n"/>
      <c r="N253" s="268" t="n"/>
      <c r="O253" s="268" t="n"/>
      <c r="P253" s="268" t="n"/>
      <c r="Q253" s="268" t="n"/>
      <c r="R253" s="268" t="n"/>
      <c r="S253" s="268" t="n"/>
      <c r="T253" s="268" t="n"/>
      <c r="U253" s="268" t="n"/>
      <c r="V253" s="268" t="n"/>
      <c r="W253" s="268" t="n"/>
      <c r="X253" s="268" t="n"/>
      <c r="Y253" s="268" t="n"/>
      <c r="Z253" s="268" t="n"/>
      <c r="AA253" s="268" t="n"/>
      <c r="AB253" s="268" t="n"/>
      <c r="AC253" s="268" t="n"/>
    </row>
    <row r="254" ht="19.5" customHeight="1" s="1411">
      <c r="A254" s="268" t="n"/>
      <c r="B254" s="268" t="n"/>
      <c r="C254" s="268" t="n"/>
      <c r="D254" s="268" t="n"/>
      <c r="E254" s="268" t="n"/>
      <c r="F254" s="268" t="n"/>
      <c r="G254" s="268" t="n"/>
      <c r="H254" s="268" t="n"/>
      <c r="I254" s="268" t="n"/>
      <c r="J254" s="268" t="n"/>
      <c r="K254" s="268" t="n"/>
      <c r="L254" s="268" t="n"/>
      <c r="M254" s="268" t="n"/>
      <c r="N254" s="268" t="n"/>
      <c r="O254" s="268" t="n"/>
      <c r="P254" s="268" t="n"/>
      <c r="Q254" s="268" t="n"/>
      <c r="R254" s="268" t="n"/>
      <c r="S254" s="268" t="n"/>
      <c r="T254" s="268" t="n"/>
      <c r="U254" s="268" t="n"/>
      <c r="V254" s="268" t="n"/>
      <c r="W254" s="268" t="n"/>
      <c r="X254" s="268" t="n"/>
      <c r="Y254" s="268" t="n"/>
      <c r="Z254" s="268" t="n"/>
      <c r="AA254" s="268" t="n"/>
      <c r="AB254" s="268" t="n"/>
      <c r="AC254" s="268" t="n"/>
    </row>
    <row r="255" ht="19.5" customHeight="1" s="1411">
      <c r="A255" s="268" t="n"/>
      <c r="B255" s="268" t="n"/>
      <c r="C255" s="268" t="n"/>
      <c r="D255" s="268" t="n"/>
      <c r="E255" s="268" t="n"/>
      <c r="F255" s="268" t="n"/>
      <c r="G255" s="268" t="n"/>
      <c r="H255" s="268" t="n"/>
      <c r="I255" s="268" t="n"/>
      <c r="J255" s="268" t="n"/>
      <c r="K255" s="268" t="n"/>
      <c r="L255" s="268" t="n"/>
      <c r="M255" s="268" t="n"/>
      <c r="N255" s="268" t="n"/>
      <c r="O255" s="268" t="n"/>
      <c r="P255" s="268" t="n"/>
      <c r="Q255" s="268" t="n"/>
      <c r="R255" s="268" t="n"/>
      <c r="S255" s="268" t="n"/>
      <c r="T255" s="268" t="n"/>
      <c r="U255" s="268" t="n"/>
      <c r="V255" s="268" t="n"/>
      <c r="W255" s="268" t="n"/>
      <c r="X255" s="268" t="n"/>
      <c r="Y255" s="268" t="n"/>
      <c r="Z255" s="268" t="n"/>
      <c r="AA255" s="268" t="n"/>
      <c r="AB255" s="268" t="n"/>
      <c r="AC255" s="268" t="n"/>
    </row>
    <row r="256" ht="19.5" customHeight="1" s="1411">
      <c r="A256" s="268" t="n"/>
      <c r="B256" s="268" t="n"/>
      <c r="C256" s="268" t="n"/>
      <c r="D256" s="268" t="n"/>
      <c r="E256" s="268" t="n"/>
      <c r="F256" s="268" t="n"/>
      <c r="G256" s="268" t="n"/>
      <c r="H256" s="268" t="n"/>
      <c r="I256" s="268" t="n"/>
      <c r="J256" s="268" t="n"/>
      <c r="K256" s="268" t="n"/>
      <c r="L256" s="268" t="n"/>
      <c r="M256" s="268" t="n"/>
      <c r="N256" s="268" t="n"/>
      <c r="O256" s="268" t="n"/>
      <c r="P256" s="268" t="n"/>
      <c r="Q256" s="268" t="n"/>
      <c r="R256" s="268" t="n"/>
      <c r="S256" s="268" t="n"/>
      <c r="T256" s="268" t="n"/>
      <c r="U256" s="268" t="n"/>
      <c r="V256" s="268" t="n"/>
      <c r="W256" s="268" t="n"/>
      <c r="X256" s="268" t="n"/>
      <c r="Y256" s="268" t="n"/>
      <c r="Z256" s="268" t="n"/>
      <c r="AA256" s="268" t="n"/>
      <c r="AB256" s="268" t="n"/>
      <c r="AC256" s="268" t="n"/>
    </row>
    <row r="257" ht="19.5" customHeight="1" s="1411">
      <c r="A257" s="268" t="n"/>
      <c r="B257" s="268" t="n"/>
      <c r="C257" s="268" t="n"/>
      <c r="D257" s="268" t="n"/>
      <c r="E257" s="268" t="n"/>
      <c r="F257" s="268" t="n"/>
      <c r="G257" s="268" t="n"/>
      <c r="H257" s="268" t="n"/>
      <c r="I257" s="268" t="n"/>
      <c r="J257" s="268" t="n"/>
      <c r="K257" s="268" t="n"/>
      <c r="L257" s="268" t="n"/>
      <c r="M257" s="268" t="n"/>
      <c r="N257" s="268" t="n"/>
      <c r="O257" s="268" t="n"/>
      <c r="P257" s="268" t="n"/>
      <c r="Q257" s="268" t="n"/>
      <c r="R257" s="268" t="n"/>
      <c r="S257" s="268" t="n"/>
      <c r="T257" s="268" t="n"/>
      <c r="U257" s="268" t="n"/>
      <c r="V257" s="268" t="n"/>
      <c r="W257" s="268" t="n"/>
      <c r="X257" s="268" t="n"/>
      <c r="Y257" s="268" t="n"/>
      <c r="Z257" s="268" t="n"/>
      <c r="AA257" s="268" t="n"/>
      <c r="AB257" s="268" t="n"/>
      <c r="AC257" s="268" t="n"/>
    </row>
    <row r="258" ht="19.5" customHeight="1" s="1411">
      <c r="A258" s="268" t="n"/>
      <c r="B258" s="268" t="n"/>
      <c r="C258" s="268" t="n"/>
      <c r="D258" s="268" t="n"/>
      <c r="E258" s="268" t="n"/>
      <c r="F258" s="268" t="n"/>
      <c r="G258" s="268" t="n"/>
      <c r="H258" s="268" t="n"/>
      <c r="I258" s="268" t="n"/>
      <c r="J258" s="268" t="n"/>
      <c r="K258" s="268" t="n"/>
      <c r="L258" s="268" t="n"/>
      <c r="M258" s="268" t="n"/>
      <c r="N258" s="268" t="n"/>
      <c r="O258" s="268" t="n"/>
      <c r="P258" s="268" t="n"/>
      <c r="Q258" s="268" t="n"/>
      <c r="R258" s="268" t="n"/>
      <c r="S258" s="268" t="n"/>
      <c r="T258" s="268" t="n"/>
      <c r="U258" s="268" t="n"/>
      <c r="V258" s="268" t="n"/>
      <c r="W258" s="268" t="n"/>
      <c r="X258" s="268" t="n"/>
      <c r="Y258" s="268" t="n"/>
      <c r="Z258" s="268" t="n"/>
      <c r="AA258" s="268" t="n"/>
      <c r="AB258" s="268" t="n"/>
      <c r="AC258" s="268" t="n"/>
    </row>
    <row r="259" ht="19.5" customHeight="1" s="1411">
      <c r="A259" s="268" t="n"/>
      <c r="B259" s="268" t="n"/>
      <c r="C259" s="268" t="n"/>
      <c r="D259" s="268" t="n"/>
      <c r="E259" s="268" t="n"/>
      <c r="F259" s="268" t="n"/>
      <c r="G259" s="268" t="n"/>
      <c r="H259" s="268" t="n"/>
      <c r="I259" s="268" t="n"/>
      <c r="J259" s="268" t="n"/>
      <c r="K259" s="268" t="n"/>
      <c r="L259" s="268" t="n"/>
      <c r="M259" s="268" t="n"/>
      <c r="N259" s="268" t="n"/>
      <c r="O259" s="268" t="n"/>
      <c r="P259" s="268" t="n"/>
      <c r="Q259" s="268" t="n"/>
      <c r="R259" s="268" t="n"/>
      <c r="S259" s="268" t="n"/>
      <c r="T259" s="268" t="n"/>
      <c r="U259" s="268" t="n"/>
      <c r="V259" s="268" t="n"/>
      <c r="W259" s="268" t="n"/>
      <c r="X259" s="268" t="n"/>
      <c r="Y259" s="268" t="n"/>
      <c r="Z259" s="268" t="n"/>
      <c r="AA259" s="268" t="n"/>
      <c r="AB259" s="268" t="n"/>
      <c r="AC259" s="268" t="n"/>
    </row>
    <row r="260" ht="19.5" customHeight="1" s="1411">
      <c r="A260" s="268" t="n"/>
      <c r="B260" s="268" t="n"/>
      <c r="C260" s="268" t="n"/>
      <c r="D260" s="268" t="n"/>
      <c r="E260" s="268" t="n"/>
      <c r="F260" s="268" t="n"/>
      <c r="G260" s="268" t="n"/>
      <c r="H260" s="268" t="n"/>
      <c r="I260" s="268" t="n"/>
      <c r="J260" s="268" t="n"/>
      <c r="K260" s="268" t="n"/>
      <c r="L260" s="268" t="n"/>
      <c r="M260" s="268" t="n"/>
      <c r="N260" s="268" t="n"/>
      <c r="O260" s="268" t="n"/>
      <c r="P260" s="268" t="n"/>
      <c r="Q260" s="268" t="n"/>
      <c r="R260" s="268" t="n"/>
      <c r="S260" s="268" t="n"/>
      <c r="T260" s="268" t="n"/>
      <c r="U260" s="268" t="n"/>
      <c r="V260" s="268" t="n"/>
      <c r="W260" s="268" t="n"/>
      <c r="X260" s="268" t="n"/>
      <c r="Y260" s="268" t="n"/>
      <c r="Z260" s="268" t="n"/>
      <c r="AA260" s="268" t="n"/>
      <c r="AB260" s="268" t="n"/>
      <c r="AC260" s="268" t="n"/>
    </row>
    <row r="261" ht="19.5" customHeight="1" s="1411">
      <c r="A261" s="268" t="n"/>
      <c r="B261" s="268" t="n"/>
      <c r="C261" s="268" t="n"/>
      <c r="D261" s="268" t="n"/>
      <c r="E261" s="268" t="n"/>
      <c r="F261" s="268" t="n"/>
      <c r="G261" s="268" t="n"/>
      <c r="H261" s="268" t="n"/>
      <c r="I261" s="268" t="n"/>
      <c r="J261" s="268" t="n"/>
      <c r="K261" s="268" t="n"/>
      <c r="L261" s="268" t="n"/>
      <c r="M261" s="268" t="n"/>
      <c r="N261" s="268" t="n"/>
      <c r="O261" s="268" t="n"/>
      <c r="P261" s="268" t="n"/>
      <c r="Q261" s="268" t="n"/>
      <c r="R261" s="268" t="n"/>
      <c r="S261" s="268" t="n"/>
      <c r="T261" s="268" t="n"/>
      <c r="U261" s="268" t="n"/>
      <c r="V261" s="268" t="n"/>
      <c r="W261" s="268" t="n"/>
      <c r="X261" s="268" t="n"/>
      <c r="Y261" s="268" t="n"/>
      <c r="Z261" s="268" t="n"/>
      <c r="AA261" s="268" t="n"/>
      <c r="AB261" s="268" t="n"/>
      <c r="AC261" s="268" t="n"/>
    </row>
    <row r="262" ht="19.5" customHeight="1" s="1411">
      <c r="A262" s="268" t="n"/>
      <c r="B262" s="268" t="n"/>
      <c r="C262" s="268" t="n"/>
      <c r="D262" s="268" t="n"/>
      <c r="E262" s="268" t="n"/>
      <c r="F262" s="268" t="n"/>
      <c r="G262" s="268" t="n"/>
      <c r="H262" s="268" t="n"/>
      <c r="I262" s="268" t="n"/>
      <c r="J262" s="268" t="n"/>
      <c r="K262" s="268" t="n"/>
      <c r="L262" s="268" t="n"/>
      <c r="M262" s="268" t="n"/>
      <c r="N262" s="268" t="n"/>
      <c r="O262" s="268" t="n"/>
      <c r="P262" s="268" t="n"/>
      <c r="Q262" s="268" t="n"/>
      <c r="R262" s="268" t="n"/>
      <c r="S262" s="268" t="n"/>
      <c r="T262" s="268" t="n"/>
      <c r="U262" s="268" t="n"/>
      <c r="V262" s="268" t="n"/>
      <c r="W262" s="268" t="n"/>
      <c r="X262" s="268" t="n"/>
      <c r="Y262" s="268" t="n"/>
      <c r="Z262" s="268" t="n"/>
      <c r="AA262" s="268" t="n"/>
      <c r="AB262" s="268" t="n"/>
      <c r="AC262" s="268" t="n"/>
    </row>
    <row r="263" ht="19.5" customHeight="1" s="1411">
      <c r="A263" s="268" t="n"/>
      <c r="B263" s="268" t="n"/>
      <c r="C263" s="268" t="n"/>
      <c r="D263" s="268" t="n"/>
      <c r="E263" s="268" t="n"/>
      <c r="F263" s="268" t="n"/>
      <c r="G263" s="268" t="n"/>
      <c r="H263" s="268" t="n"/>
      <c r="I263" s="268" t="n"/>
      <c r="J263" s="268" t="n"/>
      <c r="K263" s="268" t="n"/>
      <c r="L263" s="268" t="n"/>
      <c r="M263" s="268" t="n"/>
      <c r="N263" s="268" t="n"/>
      <c r="O263" s="268" t="n"/>
      <c r="P263" s="268" t="n"/>
      <c r="Q263" s="268" t="n"/>
      <c r="R263" s="268" t="n"/>
      <c r="S263" s="268" t="n"/>
      <c r="T263" s="268" t="n"/>
      <c r="U263" s="268" t="n"/>
      <c r="V263" s="268" t="n"/>
      <c r="W263" s="268" t="n"/>
      <c r="X263" s="268" t="n"/>
      <c r="Y263" s="268" t="n"/>
      <c r="Z263" s="268" t="n"/>
      <c r="AA263" s="268" t="n"/>
      <c r="AB263" s="268" t="n"/>
      <c r="AC263" s="268" t="n"/>
    </row>
    <row r="264" ht="19.5" customHeight="1" s="1411">
      <c r="A264" s="268" t="n"/>
      <c r="B264" s="268" t="n"/>
      <c r="C264" s="268" t="n"/>
      <c r="D264" s="268" t="n"/>
      <c r="E264" s="268" t="n"/>
      <c r="F264" s="268" t="n"/>
      <c r="G264" s="268" t="n"/>
      <c r="H264" s="268" t="n"/>
      <c r="I264" s="268" t="n"/>
      <c r="J264" s="268" t="n"/>
      <c r="K264" s="268" t="n"/>
      <c r="L264" s="268" t="n"/>
      <c r="M264" s="268" t="n"/>
      <c r="N264" s="268" t="n"/>
      <c r="O264" s="268" t="n"/>
      <c r="P264" s="268" t="n"/>
      <c r="Q264" s="268" t="n"/>
      <c r="R264" s="268" t="n"/>
      <c r="S264" s="268" t="n"/>
      <c r="T264" s="268" t="n"/>
      <c r="U264" s="268" t="n"/>
      <c r="V264" s="268" t="n"/>
      <c r="W264" s="268" t="n"/>
      <c r="X264" s="268" t="n"/>
      <c r="Y264" s="268" t="n"/>
      <c r="Z264" s="268" t="n"/>
      <c r="AA264" s="268" t="n"/>
      <c r="AB264" s="268" t="n"/>
      <c r="AC264" s="268" t="n"/>
    </row>
    <row r="265" ht="19.5" customHeight="1" s="1411">
      <c r="A265" s="268" t="n"/>
      <c r="B265" s="268" t="n"/>
      <c r="C265" s="268" t="n"/>
      <c r="D265" s="268" t="n"/>
      <c r="E265" s="268" t="n"/>
      <c r="F265" s="268" t="n"/>
      <c r="G265" s="268" t="n"/>
      <c r="H265" s="268" t="n"/>
      <c r="I265" s="268" t="n"/>
      <c r="J265" s="268" t="n"/>
      <c r="K265" s="268" t="n"/>
      <c r="L265" s="268" t="n"/>
      <c r="M265" s="268" t="n"/>
      <c r="N265" s="268" t="n"/>
      <c r="O265" s="268" t="n"/>
      <c r="P265" s="268" t="n"/>
      <c r="Q265" s="268" t="n"/>
      <c r="R265" s="268" t="n"/>
      <c r="S265" s="268" t="n"/>
      <c r="T265" s="268" t="n"/>
      <c r="U265" s="268" t="n"/>
      <c r="V265" s="268" t="n"/>
      <c r="W265" s="268" t="n"/>
      <c r="X265" s="268" t="n"/>
      <c r="Y265" s="268" t="n"/>
      <c r="Z265" s="268" t="n"/>
      <c r="AA265" s="268" t="n"/>
      <c r="AB265" s="268" t="n"/>
      <c r="AC265" s="268" t="n"/>
    </row>
    <row r="266" ht="19.5" customHeight="1" s="1411">
      <c r="A266" s="268" t="n"/>
      <c r="B266" s="268" t="n"/>
      <c r="C266" s="268" t="n"/>
      <c r="D266" s="268" t="n"/>
      <c r="E266" s="268" t="n"/>
      <c r="F266" s="268" t="n"/>
      <c r="G266" s="268" t="n"/>
      <c r="H266" s="268" t="n"/>
      <c r="I266" s="268" t="n"/>
      <c r="J266" s="268" t="n"/>
      <c r="K266" s="268" t="n"/>
      <c r="L266" s="268" t="n"/>
      <c r="M266" s="268" t="n"/>
      <c r="N266" s="268" t="n"/>
      <c r="O266" s="268" t="n"/>
      <c r="P266" s="268" t="n"/>
      <c r="Q266" s="268" t="n"/>
      <c r="R266" s="268" t="n"/>
      <c r="S266" s="268" t="n"/>
      <c r="T266" s="268" t="n"/>
      <c r="U266" s="268" t="n"/>
      <c r="V266" s="268" t="n"/>
      <c r="W266" s="268" t="n"/>
      <c r="X266" s="268" t="n"/>
      <c r="Y266" s="268" t="n"/>
      <c r="Z266" s="268" t="n"/>
      <c r="AA266" s="268" t="n"/>
      <c r="AB266" s="268" t="n"/>
      <c r="AC266" s="268" t="n"/>
    </row>
    <row r="267" ht="19.5" customHeight="1" s="1411">
      <c r="A267" s="268" t="n"/>
      <c r="B267" s="268" t="n"/>
      <c r="C267" s="268" t="n"/>
      <c r="D267" s="268" t="n"/>
      <c r="E267" s="268" t="n"/>
      <c r="F267" s="268" t="n"/>
      <c r="G267" s="268" t="n"/>
      <c r="H267" s="268" t="n"/>
      <c r="I267" s="268" t="n"/>
      <c r="J267" s="268" t="n"/>
      <c r="K267" s="268" t="n"/>
      <c r="L267" s="268" t="n"/>
      <c r="M267" s="268" t="n"/>
      <c r="N267" s="268" t="n"/>
      <c r="O267" s="268" t="n"/>
      <c r="P267" s="268" t="n"/>
      <c r="Q267" s="268" t="n"/>
      <c r="R267" s="268" t="n"/>
      <c r="S267" s="268" t="n"/>
      <c r="T267" s="268" t="n"/>
      <c r="U267" s="268" t="n"/>
      <c r="V267" s="268" t="n"/>
      <c r="W267" s="268" t="n"/>
      <c r="X267" s="268" t="n"/>
      <c r="Y267" s="268" t="n"/>
      <c r="Z267" s="268" t="n"/>
      <c r="AA267" s="268" t="n"/>
      <c r="AB267" s="268" t="n"/>
      <c r="AC267" s="268" t="n"/>
    </row>
    <row r="268" ht="19.5" customHeight="1" s="1411">
      <c r="A268" s="268" t="n"/>
      <c r="B268" s="268" t="n"/>
      <c r="C268" s="268" t="n"/>
      <c r="D268" s="268" t="n"/>
      <c r="E268" s="268" t="n"/>
      <c r="F268" s="268" t="n"/>
      <c r="G268" s="268" t="n"/>
      <c r="H268" s="268" t="n"/>
      <c r="I268" s="268" t="n"/>
      <c r="J268" s="268" t="n"/>
      <c r="K268" s="268" t="n"/>
      <c r="L268" s="268" t="n"/>
      <c r="M268" s="268" t="n"/>
      <c r="N268" s="268" t="n"/>
      <c r="O268" s="268" t="n"/>
      <c r="P268" s="268" t="n"/>
      <c r="Q268" s="268" t="n"/>
      <c r="R268" s="268" t="n"/>
      <c r="S268" s="268" t="n"/>
      <c r="T268" s="268" t="n"/>
      <c r="U268" s="268" t="n"/>
      <c r="V268" s="268" t="n"/>
      <c r="W268" s="268" t="n"/>
      <c r="X268" s="268" t="n"/>
      <c r="Y268" s="268" t="n"/>
      <c r="Z268" s="268" t="n"/>
      <c r="AA268" s="268" t="n"/>
      <c r="AB268" s="268" t="n"/>
      <c r="AC268" s="268" t="n"/>
    </row>
    <row r="269" ht="19.5" customHeight="1" s="1411">
      <c r="A269" s="268" t="n"/>
      <c r="B269" s="268" t="n"/>
      <c r="C269" s="268" t="n"/>
      <c r="D269" s="268" t="n"/>
      <c r="E269" s="268" t="n"/>
      <c r="F269" s="268" t="n"/>
      <c r="G269" s="268" t="n"/>
      <c r="H269" s="268" t="n"/>
      <c r="I269" s="268" t="n"/>
      <c r="J269" s="268" t="n"/>
      <c r="K269" s="268" t="n"/>
      <c r="L269" s="268" t="n"/>
      <c r="M269" s="268" t="n"/>
      <c r="N269" s="268" t="n"/>
      <c r="O269" s="268" t="n"/>
      <c r="P269" s="268" t="n"/>
      <c r="Q269" s="268" t="n"/>
      <c r="R269" s="268" t="n"/>
      <c r="S269" s="268" t="n"/>
      <c r="T269" s="268" t="n"/>
      <c r="U269" s="268" t="n"/>
      <c r="V269" s="268" t="n"/>
      <c r="W269" s="268" t="n"/>
      <c r="X269" s="268" t="n"/>
      <c r="Y269" s="268" t="n"/>
      <c r="Z269" s="268" t="n"/>
      <c r="AA269" s="268" t="n"/>
      <c r="AB269" s="268" t="n"/>
      <c r="AC269" s="268" t="n"/>
    </row>
    <row r="270" ht="19.5" customHeight="1" s="1411">
      <c r="A270" s="268" t="n"/>
      <c r="B270" s="268" t="n"/>
      <c r="C270" s="268" t="n"/>
      <c r="D270" s="268" t="n"/>
      <c r="E270" s="268" t="n"/>
      <c r="F270" s="268" t="n"/>
      <c r="G270" s="268" t="n"/>
      <c r="H270" s="268" t="n"/>
      <c r="I270" s="268" t="n"/>
      <c r="J270" s="268" t="n"/>
      <c r="K270" s="268" t="n"/>
      <c r="L270" s="268" t="n"/>
      <c r="M270" s="268" t="n"/>
      <c r="N270" s="268" t="n"/>
      <c r="O270" s="268" t="n"/>
      <c r="P270" s="268" t="n"/>
      <c r="Q270" s="268" t="n"/>
      <c r="R270" s="268" t="n"/>
      <c r="S270" s="268" t="n"/>
      <c r="T270" s="268" t="n"/>
      <c r="U270" s="268" t="n"/>
      <c r="V270" s="268" t="n"/>
      <c r="W270" s="268" t="n"/>
      <c r="X270" s="268" t="n"/>
      <c r="Y270" s="268" t="n"/>
      <c r="Z270" s="268" t="n"/>
      <c r="AA270" s="268" t="n"/>
      <c r="AB270" s="268" t="n"/>
      <c r="AC270" s="268" t="n"/>
    </row>
    <row r="271" ht="19.5" customHeight="1" s="1411">
      <c r="A271" s="268" t="n"/>
      <c r="B271" s="268" t="n"/>
      <c r="C271" s="268" t="n"/>
      <c r="D271" s="268" t="n"/>
      <c r="E271" s="268" t="n"/>
      <c r="F271" s="268" t="n"/>
      <c r="G271" s="268" t="n"/>
      <c r="H271" s="268" t="n"/>
      <c r="I271" s="268" t="n"/>
      <c r="J271" s="268" t="n"/>
      <c r="K271" s="268" t="n"/>
      <c r="L271" s="268" t="n"/>
      <c r="M271" s="268" t="n"/>
      <c r="N271" s="268" t="n"/>
      <c r="O271" s="268" t="n"/>
      <c r="P271" s="268" t="n"/>
      <c r="Q271" s="268" t="n"/>
      <c r="R271" s="268" t="n"/>
      <c r="S271" s="268" t="n"/>
      <c r="T271" s="268" t="n"/>
      <c r="U271" s="268" t="n"/>
      <c r="V271" s="268" t="n"/>
      <c r="W271" s="268" t="n"/>
      <c r="X271" s="268" t="n"/>
      <c r="Y271" s="268" t="n"/>
      <c r="Z271" s="268" t="n"/>
      <c r="AA271" s="268" t="n"/>
      <c r="AB271" s="268" t="n"/>
      <c r="AC271" s="268" t="n"/>
    </row>
    <row r="272" ht="19.5" customHeight="1" s="1411">
      <c r="A272" s="268" t="n"/>
      <c r="B272" s="268" t="n"/>
      <c r="C272" s="268" t="n"/>
      <c r="D272" s="268" t="n"/>
      <c r="E272" s="268" t="n"/>
      <c r="F272" s="268" t="n"/>
      <c r="G272" s="268" t="n"/>
      <c r="H272" s="268" t="n"/>
      <c r="I272" s="268" t="n"/>
      <c r="J272" s="268" t="n"/>
      <c r="K272" s="268" t="n"/>
      <c r="L272" s="268" t="n"/>
      <c r="M272" s="268" t="n"/>
      <c r="N272" s="268" t="n"/>
      <c r="O272" s="268" t="n"/>
      <c r="P272" s="268" t="n"/>
      <c r="Q272" s="268" t="n"/>
      <c r="R272" s="268" t="n"/>
      <c r="S272" s="268" t="n"/>
      <c r="T272" s="268" t="n"/>
      <c r="U272" s="268" t="n"/>
      <c r="V272" s="268" t="n"/>
      <c r="W272" s="268" t="n"/>
      <c r="X272" s="268" t="n"/>
      <c r="Y272" s="268" t="n"/>
      <c r="Z272" s="268" t="n"/>
      <c r="AA272" s="268" t="n"/>
      <c r="AB272" s="268" t="n"/>
      <c r="AC272" s="268" t="n"/>
    </row>
    <row r="273" ht="19.5" customHeight="1" s="1411">
      <c r="A273" s="268" t="n"/>
      <c r="B273" s="268" t="n"/>
      <c r="C273" s="268" t="n"/>
      <c r="D273" s="268" t="n"/>
      <c r="E273" s="268" t="n"/>
      <c r="F273" s="268" t="n"/>
      <c r="G273" s="268" t="n"/>
      <c r="H273" s="268" t="n"/>
      <c r="I273" s="268" t="n"/>
      <c r="J273" s="268" t="n"/>
      <c r="K273" s="268" t="n"/>
      <c r="L273" s="268" t="n"/>
      <c r="M273" s="268" t="n"/>
      <c r="N273" s="268" t="n"/>
      <c r="O273" s="268" t="n"/>
      <c r="P273" s="268" t="n"/>
      <c r="Q273" s="268" t="n"/>
      <c r="R273" s="268" t="n"/>
      <c r="S273" s="268" t="n"/>
      <c r="T273" s="268" t="n"/>
      <c r="U273" s="268" t="n"/>
      <c r="V273" s="268" t="n"/>
      <c r="W273" s="268" t="n"/>
      <c r="X273" s="268" t="n"/>
      <c r="Y273" s="268" t="n"/>
      <c r="Z273" s="268" t="n"/>
      <c r="AA273" s="268" t="n"/>
      <c r="AB273" s="268" t="n"/>
      <c r="AC273" s="268" t="n"/>
    </row>
    <row r="274" ht="19.5" customHeight="1" s="1411">
      <c r="A274" s="268" t="n"/>
      <c r="B274" s="268" t="n"/>
      <c r="C274" s="268" t="n"/>
      <c r="D274" s="268" t="n"/>
      <c r="E274" s="268" t="n"/>
      <c r="F274" s="268" t="n"/>
      <c r="G274" s="268" t="n"/>
      <c r="H274" s="268" t="n"/>
      <c r="I274" s="268" t="n"/>
      <c r="J274" s="268" t="n"/>
      <c r="K274" s="268" t="n"/>
      <c r="L274" s="268" t="n"/>
      <c r="M274" s="268" t="n"/>
      <c r="N274" s="268" t="n"/>
      <c r="O274" s="268" t="n"/>
      <c r="P274" s="268" t="n"/>
      <c r="Q274" s="268" t="n"/>
      <c r="R274" s="268" t="n"/>
      <c r="S274" s="268" t="n"/>
      <c r="T274" s="268" t="n"/>
      <c r="U274" s="268" t="n"/>
      <c r="V274" s="268" t="n"/>
      <c r="W274" s="268" t="n"/>
      <c r="X274" s="268" t="n"/>
      <c r="Y274" s="268" t="n"/>
      <c r="Z274" s="268" t="n"/>
      <c r="AA274" s="268" t="n"/>
      <c r="AB274" s="268" t="n"/>
      <c r="AC274" s="268" t="n"/>
    </row>
    <row r="275" ht="19.5" customHeight="1" s="1411">
      <c r="A275" s="268" t="n"/>
      <c r="B275" s="268" t="n"/>
      <c r="C275" s="268" t="n"/>
      <c r="D275" s="268" t="n"/>
      <c r="E275" s="268" t="n"/>
      <c r="F275" s="268" t="n"/>
      <c r="G275" s="268" t="n"/>
      <c r="H275" s="268" t="n"/>
      <c r="I275" s="268" t="n"/>
      <c r="J275" s="268" t="n"/>
      <c r="K275" s="268" t="n"/>
      <c r="L275" s="268" t="n"/>
      <c r="M275" s="268" t="n"/>
      <c r="N275" s="268" t="n"/>
      <c r="O275" s="268" t="n"/>
      <c r="P275" s="268" t="n"/>
      <c r="Q275" s="268" t="n"/>
      <c r="R275" s="268" t="n"/>
      <c r="S275" s="268" t="n"/>
      <c r="T275" s="268" t="n"/>
      <c r="U275" s="268" t="n"/>
      <c r="V275" s="268" t="n"/>
      <c r="W275" s="268" t="n"/>
      <c r="X275" s="268" t="n"/>
      <c r="Y275" s="268" t="n"/>
      <c r="Z275" s="268" t="n"/>
      <c r="AA275" s="268" t="n"/>
      <c r="AB275" s="268" t="n"/>
      <c r="AC275" s="268" t="n"/>
    </row>
    <row r="276" ht="19.5" customHeight="1" s="1411">
      <c r="A276" s="268" t="n"/>
      <c r="B276" s="268" t="n"/>
      <c r="C276" s="268" t="n"/>
      <c r="D276" s="268" t="n"/>
      <c r="E276" s="268" t="n"/>
      <c r="F276" s="268" t="n"/>
      <c r="G276" s="268" t="n"/>
      <c r="H276" s="268" t="n"/>
      <c r="I276" s="268" t="n"/>
      <c r="J276" s="268" t="n"/>
      <c r="K276" s="268" t="n"/>
      <c r="L276" s="268" t="n"/>
      <c r="M276" s="268" t="n"/>
      <c r="N276" s="268" t="n"/>
      <c r="O276" s="268" t="n"/>
      <c r="P276" s="268" t="n"/>
      <c r="Q276" s="268" t="n"/>
      <c r="R276" s="268" t="n"/>
      <c r="S276" s="268" t="n"/>
      <c r="T276" s="268" t="n"/>
      <c r="U276" s="268" t="n"/>
      <c r="V276" s="268" t="n"/>
      <c r="W276" s="268" t="n"/>
      <c r="X276" s="268" t="n"/>
      <c r="Y276" s="268" t="n"/>
      <c r="Z276" s="268" t="n"/>
      <c r="AA276" s="268" t="n"/>
      <c r="AB276" s="268" t="n"/>
      <c r="AC276" s="268" t="n"/>
    </row>
    <row r="277" ht="19.5" customHeight="1" s="1411">
      <c r="A277" s="268" t="n"/>
      <c r="B277" s="268" t="n"/>
      <c r="C277" s="268" t="n"/>
      <c r="D277" s="268" t="n"/>
      <c r="E277" s="268" t="n"/>
      <c r="F277" s="268" t="n"/>
      <c r="G277" s="268" t="n"/>
      <c r="H277" s="268" t="n"/>
      <c r="I277" s="268" t="n"/>
      <c r="J277" s="268" t="n"/>
      <c r="K277" s="268" t="n"/>
      <c r="L277" s="268" t="n"/>
      <c r="M277" s="268" t="n"/>
      <c r="N277" s="268" t="n"/>
      <c r="O277" s="268" t="n"/>
      <c r="P277" s="268" t="n"/>
      <c r="Q277" s="268" t="n"/>
      <c r="R277" s="268" t="n"/>
      <c r="S277" s="268" t="n"/>
      <c r="T277" s="268" t="n"/>
      <c r="U277" s="268" t="n"/>
      <c r="V277" s="268" t="n"/>
      <c r="W277" s="268" t="n"/>
      <c r="X277" s="268" t="n"/>
      <c r="Y277" s="268" t="n"/>
      <c r="Z277" s="268" t="n"/>
      <c r="AA277" s="268" t="n"/>
      <c r="AB277" s="268" t="n"/>
      <c r="AC277" s="268" t="n"/>
    </row>
    <row r="278" ht="19.5" customHeight="1" s="1411">
      <c r="A278" s="268" t="n"/>
      <c r="B278" s="268" t="n"/>
      <c r="C278" s="268" t="n"/>
      <c r="D278" s="268" t="n"/>
      <c r="E278" s="268" t="n"/>
      <c r="F278" s="268" t="n"/>
      <c r="G278" s="268" t="n"/>
      <c r="H278" s="268" t="n"/>
      <c r="I278" s="268" t="n"/>
      <c r="J278" s="268" t="n"/>
      <c r="K278" s="268" t="n"/>
      <c r="L278" s="268" t="n"/>
      <c r="M278" s="268" t="n"/>
      <c r="N278" s="268" t="n"/>
      <c r="O278" s="268" t="n"/>
      <c r="P278" s="268" t="n"/>
      <c r="Q278" s="268" t="n"/>
      <c r="R278" s="268" t="n"/>
      <c r="S278" s="268" t="n"/>
      <c r="T278" s="268" t="n"/>
      <c r="U278" s="268" t="n"/>
      <c r="V278" s="268" t="n"/>
      <c r="W278" s="268" t="n"/>
      <c r="X278" s="268" t="n"/>
      <c r="Y278" s="268" t="n"/>
      <c r="Z278" s="268" t="n"/>
      <c r="AA278" s="268" t="n"/>
      <c r="AB278" s="268" t="n"/>
      <c r="AC278" s="268" t="n"/>
    </row>
    <row r="279" ht="19.5" customHeight="1" s="1411">
      <c r="A279" s="268" t="n"/>
      <c r="B279" s="268" t="n"/>
      <c r="C279" s="268" t="n"/>
      <c r="D279" s="268" t="n"/>
      <c r="E279" s="268" t="n"/>
      <c r="F279" s="268" t="n"/>
      <c r="G279" s="268" t="n"/>
      <c r="H279" s="268" t="n"/>
      <c r="I279" s="268" t="n"/>
      <c r="J279" s="268" t="n"/>
      <c r="K279" s="268" t="n"/>
      <c r="L279" s="268" t="n"/>
      <c r="M279" s="268" t="n"/>
      <c r="N279" s="268" t="n"/>
      <c r="O279" s="268" t="n"/>
      <c r="P279" s="268" t="n"/>
      <c r="Q279" s="268" t="n"/>
      <c r="R279" s="268" t="n"/>
      <c r="S279" s="268" t="n"/>
      <c r="T279" s="268" t="n"/>
      <c r="U279" s="268" t="n"/>
      <c r="V279" s="268" t="n"/>
      <c r="W279" s="268" t="n"/>
      <c r="X279" s="268" t="n"/>
      <c r="Y279" s="268" t="n"/>
      <c r="Z279" s="268" t="n"/>
      <c r="AA279" s="268" t="n"/>
      <c r="AB279" s="268" t="n"/>
      <c r="AC279" s="268" t="n"/>
    </row>
    <row r="280" ht="19.5" customHeight="1" s="1411">
      <c r="A280" s="268" t="n"/>
      <c r="B280" s="268" t="n"/>
      <c r="C280" s="268" t="n"/>
      <c r="D280" s="268" t="n"/>
      <c r="E280" s="268" t="n"/>
      <c r="F280" s="268" t="n"/>
      <c r="G280" s="268" t="n"/>
      <c r="H280" s="268" t="n"/>
      <c r="I280" s="268" t="n"/>
      <c r="J280" s="268" t="n"/>
      <c r="K280" s="268" t="n"/>
      <c r="L280" s="268" t="n"/>
      <c r="M280" s="268" t="n"/>
      <c r="N280" s="268" t="n"/>
      <c r="O280" s="268" t="n"/>
      <c r="P280" s="268" t="n"/>
      <c r="Q280" s="268" t="n"/>
      <c r="R280" s="268" t="n"/>
      <c r="S280" s="268" t="n"/>
      <c r="T280" s="268" t="n"/>
      <c r="U280" s="268" t="n"/>
      <c r="V280" s="268" t="n"/>
      <c r="W280" s="268" t="n"/>
      <c r="X280" s="268" t="n"/>
      <c r="Y280" s="268" t="n"/>
      <c r="Z280" s="268" t="n"/>
      <c r="AA280" s="268" t="n"/>
      <c r="AB280" s="268" t="n"/>
      <c r="AC280" s="268" t="n"/>
    </row>
    <row r="281" ht="19.5" customHeight="1" s="1411">
      <c r="A281" s="268" t="n"/>
      <c r="B281" s="268" t="n"/>
      <c r="C281" s="268" t="n"/>
      <c r="D281" s="268" t="n"/>
      <c r="E281" s="268" t="n"/>
      <c r="F281" s="268" t="n"/>
      <c r="G281" s="268" t="n"/>
      <c r="H281" s="268" t="n"/>
      <c r="I281" s="268" t="n"/>
      <c r="J281" s="268" t="n"/>
      <c r="K281" s="268" t="n"/>
      <c r="L281" s="268" t="n"/>
      <c r="M281" s="268" t="n"/>
      <c r="N281" s="268" t="n"/>
      <c r="O281" s="268" t="n"/>
      <c r="P281" s="268" t="n"/>
      <c r="Q281" s="268" t="n"/>
      <c r="R281" s="268" t="n"/>
      <c r="S281" s="268" t="n"/>
      <c r="T281" s="268" t="n"/>
      <c r="U281" s="268" t="n"/>
      <c r="V281" s="268" t="n"/>
      <c r="W281" s="268" t="n"/>
      <c r="X281" s="268" t="n"/>
      <c r="Y281" s="268" t="n"/>
      <c r="Z281" s="268" t="n"/>
      <c r="AA281" s="268" t="n"/>
      <c r="AB281" s="268" t="n"/>
      <c r="AC281" s="268" t="n"/>
    </row>
    <row r="282" ht="19.5" customHeight="1" s="1411">
      <c r="A282" s="268" t="n"/>
      <c r="B282" s="268" t="n"/>
      <c r="C282" s="268" t="n"/>
      <c r="D282" s="268" t="n"/>
      <c r="E282" s="268" t="n"/>
      <c r="F282" s="268" t="n"/>
      <c r="G282" s="268" t="n"/>
      <c r="H282" s="268" t="n"/>
      <c r="I282" s="268" t="n"/>
      <c r="J282" s="268" t="n"/>
      <c r="K282" s="268" t="n"/>
      <c r="L282" s="268" t="n"/>
      <c r="M282" s="268" t="n"/>
      <c r="N282" s="268" t="n"/>
      <c r="O282" s="268" t="n"/>
      <c r="P282" s="268" t="n"/>
      <c r="Q282" s="268" t="n"/>
      <c r="R282" s="268" t="n"/>
      <c r="S282" s="268" t="n"/>
      <c r="T282" s="268" t="n"/>
      <c r="U282" s="268" t="n"/>
      <c r="V282" s="268" t="n"/>
      <c r="W282" s="268" t="n"/>
      <c r="X282" s="268" t="n"/>
      <c r="Y282" s="268" t="n"/>
      <c r="Z282" s="268" t="n"/>
      <c r="AA282" s="268" t="n"/>
      <c r="AB282" s="268" t="n"/>
      <c r="AC282" s="268" t="n"/>
    </row>
    <row r="283" ht="19.5" customHeight="1" s="1411">
      <c r="A283" s="268" t="n"/>
      <c r="B283" s="268" t="n"/>
      <c r="C283" s="268" t="n"/>
      <c r="D283" s="268" t="n"/>
      <c r="E283" s="268" t="n"/>
      <c r="F283" s="268" t="n"/>
      <c r="G283" s="268" t="n"/>
      <c r="H283" s="268" t="n"/>
      <c r="I283" s="268" t="n"/>
      <c r="J283" s="268" t="n"/>
      <c r="K283" s="268" t="n"/>
      <c r="L283" s="268" t="n"/>
      <c r="M283" s="268" t="n"/>
      <c r="N283" s="268" t="n"/>
      <c r="O283" s="268" t="n"/>
      <c r="P283" s="268" t="n"/>
      <c r="Q283" s="268" t="n"/>
      <c r="R283" s="268" t="n"/>
      <c r="S283" s="268" t="n"/>
      <c r="T283" s="268" t="n"/>
      <c r="U283" s="268" t="n"/>
      <c r="V283" s="268" t="n"/>
      <c r="W283" s="268" t="n"/>
      <c r="X283" s="268" t="n"/>
      <c r="Y283" s="268" t="n"/>
      <c r="Z283" s="268" t="n"/>
      <c r="AA283" s="268" t="n"/>
      <c r="AB283" s="268" t="n"/>
      <c r="AC283" s="268" t="n"/>
    </row>
    <row r="284" ht="19.5" customHeight="1" s="1411">
      <c r="A284" s="268" t="n"/>
      <c r="B284" s="268" t="n"/>
      <c r="C284" s="268" t="n"/>
      <c r="D284" s="268" t="n"/>
      <c r="E284" s="268" t="n"/>
      <c r="F284" s="268" t="n"/>
      <c r="G284" s="268" t="n"/>
      <c r="H284" s="268" t="n"/>
      <c r="I284" s="268" t="n"/>
      <c r="J284" s="268" t="n"/>
      <c r="K284" s="268" t="n"/>
      <c r="L284" s="268" t="n"/>
      <c r="M284" s="268" t="n"/>
      <c r="N284" s="268" t="n"/>
      <c r="O284" s="268" t="n"/>
      <c r="P284" s="268" t="n"/>
      <c r="Q284" s="268" t="n"/>
      <c r="R284" s="268" t="n"/>
      <c r="S284" s="268" t="n"/>
      <c r="T284" s="6" t="n"/>
      <c r="U284" s="6" t="n"/>
      <c r="V284" s="6" t="n"/>
      <c r="W284" s="6" t="n"/>
      <c r="X284" s="6" t="n"/>
      <c r="Y284" s="6" t="n"/>
      <c r="Z284" s="6" t="n"/>
      <c r="AA284" s="6" t="n"/>
      <c r="AB284" s="6" t="n"/>
      <c r="AC284" s="6" t="n"/>
    </row>
    <row r="285" ht="19.5" customHeight="1" s="1411">
      <c r="A285" s="268" t="n"/>
      <c r="B285" s="268" t="n"/>
      <c r="C285" s="268" t="n"/>
      <c r="D285" s="268" t="n"/>
      <c r="E285" s="268" t="n"/>
      <c r="F285" s="268" t="n"/>
      <c r="G285" s="268" t="n"/>
      <c r="H285" s="268" t="n"/>
      <c r="I285" s="268" t="n"/>
      <c r="J285" s="268" t="n"/>
      <c r="K285" s="268" t="n"/>
      <c r="L285" s="268" t="n"/>
      <c r="M285" s="268" t="n"/>
      <c r="N285" s="268" t="n"/>
      <c r="O285" s="268" t="n"/>
      <c r="P285" s="268" t="n"/>
      <c r="Q285" s="268" t="n"/>
      <c r="R285" s="268" t="n"/>
      <c r="S285" s="268" t="n"/>
      <c r="T285" s="6" t="n"/>
      <c r="U285" s="6" t="n"/>
      <c r="V285" s="6" t="n"/>
      <c r="W285" s="6" t="n"/>
      <c r="X285" s="6" t="n"/>
      <c r="Y285" s="6" t="n"/>
      <c r="Z285" s="6" t="n"/>
      <c r="AA285" s="6" t="n"/>
      <c r="AB285" s="6" t="n"/>
      <c r="AC285" s="6" t="n"/>
    </row>
    <row r="286" ht="19.5" customHeight="1" s="1411">
      <c r="A286" s="268" t="n"/>
      <c r="B286" s="268" t="n"/>
      <c r="C286" s="268" t="n"/>
      <c r="D286" s="268" t="n"/>
      <c r="E286" s="268" t="n"/>
      <c r="F286" s="268" t="n"/>
      <c r="G286" s="268" t="n"/>
      <c r="H286" s="268" t="n"/>
      <c r="I286" s="268" t="n"/>
      <c r="J286" s="268" t="n"/>
      <c r="K286" s="268" t="n"/>
      <c r="L286" s="268" t="n"/>
      <c r="M286" s="268" t="n"/>
      <c r="N286" s="268" t="n"/>
      <c r="O286" s="268" t="n"/>
      <c r="P286" s="268" t="n"/>
      <c r="Q286" s="268" t="n"/>
      <c r="R286" s="268" t="n"/>
      <c r="S286" s="268" t="n"/>
      <c r="T286" s="6" t="n"/>
      <c r="U286" s="6" t="n"/>
      <c r="V286" s="6" t="n"/>
      <c r="W286" s="6" t="n"/>
      <c r="X286" s="6" t="n"/>
      <c r="Y286" s="6" t="n"/>
      <c r="Z286" s="6" t="n"/>
      <c r="AA286" s="6" t="n"/>
      <c r="AB286" s="6" t="n"/>
      <c r="AC286" s="6" t="n"/>
    </row>
    <row r="287" ht="19.5" customHeight="1" s="1411">
      <c r="A287" s="268" t="n"/>
      <c r="B287" s="268" t="n"/>
      <c r="C287" s="268" t="n"/>
      <c r="D287" s="268" t="n"/>
      <c r="E287" s="268" t="n"/>
      <c r="F287" s="268" t="n"/>
      <c r="G287" s="268" t="n"/>
      <c r="H287" s="268" t="n"/>
      <c r="I287" s="268" t="n"/>
      <c r="J287" s="268" t="n"/>
      <c r="K287" s="268" t="n"/>
      <c r="L287" s="268" t="n"/>
      <c r="M287" s="268" t="n"/>
      <c r="N287" s="268" t="n"/>
      <c r="O287" s="268" t="n"/>
      <c r="P287" s="268" t="n"/>
      <c r="Q287" s="268" t="n"/>
      <c r="R287" s="268" t="n"/>
      <c r="S287" s="268" t="n"/>
      <c r="T287" s="6" t="n"/>
      <c r="U287" s="6" t="n"/>
      <c r="V287" s="6" t="n"/>
      <c r="W287" s="6" t="n"/>
      <c r="X287" s="6" t="n"/>
      <c r="Y287" s="6" t="n"/>
      <c r="Z287" s="6" t="n"/>
      <c r="AA287" s="6" t="n"/>
      <c r="AB287" s="6" t="n"/>
      <c r="AC287" s="6" t="n"/>
    </row>
    <row r="288" ht="19.5" customHeight="1" s="1411">
      <c r="A288" s="268" t="n"/>
      <c r="B288" s="268" t="n"/>
      <c r="C288" s="268" t="n"/>
      <c r="D288" s="268" t="n"/>
      <c r="E288" s="268" t="n"/>
      <c r="F288" s="268" t="n"/>
      <c r="G288" s="268" t="n"/>
      <c r="H288" s="268" t="n"/>
      <c r="I288" s="268" t="n"/>
      <c r="J288" s="268" t="n"/>
      <c r="K288" s="268" t="n"/>
      <c r="L288" s="268" t="n"/>
      <c r="M288" s="268" t="n"/>
      <c r="N288" s="268" t="n"/>
      <c r="O288" s="268" t="n"/>
      <c r="P288" s="268" t="n"/>
      <c r="Q288" s="268" t="n"/>
      <c r="R288" s="268" t="n"/>
      <c r="S288" s="268" t="n"/>
      <c r="T288" s="6" t="n"/>
      <c r="U288" s="6" t="n"/>
      <c r="V288" s="6" t="n"/>
      <c r="W288" s="6" t="n"/>
      <c r="X288" s="6" t="n"/>
      <c r="Y288" s="6" t="n"/>
      <c r="Z288" s="6" t="n"/>
      <c r="AA288" s="6" t="n"/>
      <c r="AB288" s="6" t="n"/>
      <c r="AC288" s="6" t="n"/>
    </row>
    <row r="289" ht="19.5" customHeight="1" s="1411">
      <c r="A289" s="268" t="n"/>
      <c r="B289" s="268" t="n"/>
      <c r="C289" s="268" t="n"/>
      <c r="D289" s="268" t="n"/>
      <c r="E289" s="268" t="n"/>
      <c r="F289" s="268" t="n"/>
      <c r="G289" s="268" t="n"/>
      <c r="H289" s="268" t="n"/>
      <c r="I289" s="268" t="n"/>
      <c r="J289" s="268" t="n"/>
      <c r="K289" s="268" t="n"/>
      <c r="L289" s="268" t="n"/>
      <c r="M289" s="268" t="n"/>
      <c r="N289" s="268" t="n"/>
      <c r="O289" s="268" t="n"/>
      <c r="P289" s="268" t="n"/>
      <c r="Q289" s="268" t="n"/>
      <c r="R289" s="268" t="n"/>
      <c r="S289" s="268" t="n"/>
      <c r="T289" s="6" t="n"/>
      <c r="U289" s="6" t="n"/>
      <c r="V289" s="6" t="n"/>
      <c r="W289" s="6" t="n"/>
      <c r="X289" s="6" t="n"/>
      <c r="Y289" s="6" t="n"/>
      <c r="Z289" s="6" t="n"/>
      <c r="AA289" s="6" t="n"/>
      <c r="AB289" s="6" t="n"/>
      <c r="AC289" s="6" t="n"/>
    </row>
    <row r="290" ht="19.5" customHeight="1" s="1411">
      <c r="A290" s="268" t="n"/>
      <c r="B290" s="268" t="n"/>
      <c r="C290" s="268" t="n"/>
      <c r="D290" s="268" t="n"/>
      <c r="E290" s="268" t="n"/>
      <c r="F290" s="268" t="n"/>
      <c r="G290" s="268" t="n"/>
      <c r="H290" s="268" t="n"/>
      <c r="I290" s="268" t="n"/>
      <c r="J290" s="268" t="n"/>
      <c r="K290" s="268" t="n"/>
      <c r="L290" s="268" t="n"/>
      <c r="M290" s="268" t="n"/>
      <c r="N290" s="268" t="n"/>
      <c r="O290" s="268" t="n"/>
      <c r="P290" s="268" t="n"/>
      <c r="Q290" s="268" t="n"/>
      <c r="R290" s="268" t="n"/>
      <c r="S290" s="268" t="n"/>
      <c r="T290" s="6" t="n"/>
      <c r="U290" s="6" t="n"/>
      <c r="V290" s="6" t="n"/>
      <c r="W290" s="6" t="n"/>
      <c r="X290" s="6" t="n"/>
      <c r="Y290" s="6" t="n"/>
      <c r="Z290" s="6" t="n"/>
      <c r="AA290" s="6" t="n"/>
      <c r="AB290" s="6" t="n"/>
      <c r="AC290" s="6" t="n"/>
    </row>
    <row r="291" ht="19.5" customHeight="1" s="1411">
      <c r="A291" s="268" t="n"/>
      <c r="B291" s="268" t="n"/>
      <c r="C291" s="268" t="n"/>
      <c r="D291" s="268" t="n"/>
      <c r="E291" s="268" t="n"/>
      <c r="F291" s="268" t="n"/>
      <c r="G291" s="268" t="n"/>
      <c r="H291" s="268" t="n"/>
      <c r="I291" s="268" t="n"/>
      <c r="J291" s="268" t="n"/>
      <c r="K291" s="268" t="n"/>
      <c r="L291" s="268" t="n"/>
      <c r="M291" s="268" t="n"/>
      <c r="N291" s="268" t="n"/>
      <c r="O291" s="268" t="n"/>
      <c r="P291" s="268" t="n"/>
      <c r="Q291" s="268" t="n"/>
      <c r="R291" s="268" t="n"/>
      <c r="S291" s="268" t="n"/>
      <c r="T291" s="6" t="n"/>
      <c r="U291" s="6" t="n"/>
      <c r="V291" s="6" t="n"/>
      <c r="W291" s="6" t="n"/>
      <c r="X291" s="6" t="n"/>
      <c r="Y291" s="6" t="n"/>
      <c r="Z291" s="6" t="n"/>
      <c r="AA291" s="6" t="n"/>
      <c r="AB291" s="6" t="n"/>
      <c r="AC291" s="6" t="n"/>
    </row>
    <row r="292" ht="19.5" customHeight="1" s="1411">
      <c r="A292" s="268" t="n"/>
      <c r="B292" s="268" t="n"/>
      <c r="C292" s="268" t="n"/>
      <c r="D292" s="268" t="n"/>
      <c r="E292" s="268" t="n"/>
      <c r="F292" s="268" t="n"/>
      <c r="G292" s="268" t="n"/>
      <c r="H292" s="268" t="n"/>
      <c r="I292" s="268" t="n"/>
      <c r="J292" s="268" t="n"/>
      <c r="K292" s="268" t="n"/>
      <c r="L292" s="268" t="n"/>
      <c r="M292" s="268" t="n"/>
      <c r="N292" s="268" t="n"/>
      <c r="O292" s="268" t="n"/>
      <c r="P292" s="268" t="n"/>
      <c r="Q292" s="268" t="n"/>
      <c r="R292" s="268" t="n"/>
      <c r="S292" s="268" t="n"/>
      <c r="T292" s="6" t="n"/>
      <c r="U292" s="6" t="n"/>
      <c r="V292" s="6" t="n"/>
      <c r="W292" s="6" t="n"/>
      <c r="X292" s="6" t="n"/>
      <c r="Y292" s="6" t="n"/>
      <c r="Z292" s="6" t="n"/>
      <c r="AA292" s="6" t="n"/>
      <c r="AB292" s="6" t="n"/>
      <c r="AC292" s="6" t="n"/>
    </row>
    <row r="293" ht="19.5" customHeight="1" s="1411">
      <c r="A293" s="268" t="n"/>
      <c r="B293" s="268" t="n"/>
      <c r="C293" s="268" t="n"/>
      <c r="D293" s="268" t="n"/>
      <c r="E293" s="268" t="n"/>
      <c r="F293" s="268" t="n"/>
      <c r="G293" s="268" t="n"/>
      <c r="H293" s="268" t="n"/>
      <c r="I293" s="268" t="n"/>
      <c r="J293" s="268" t="n"/>
      <c r="K293" s="268" t="n"/>
      <c r="L293" s="268" t="n"/>
      <c r="M293" s="268" t="n"/>
      <c r="N293" s="268" t="n"/>
      <c r="O293" s="268" t="n"/>
      <c r="P293" s="268" t="n"/>
      <c r="Q293" s="268" t="n"/>
      <c r="R293" s="268" t="n"/>
      <c r="S293" s="268" t="n"/>
      <c r="T293" s="6" t="n"/>
      <c r="U293" s="6" t="n"/>
      <c r="V293" s="6" t="n"/>
      <c r="W293" s="6" t="n"/>
      <c r="X293" s="6" t="n"/>
      <c r="Y293" s="6" t="n"/>
      <c r="Z293" s="6" t="n"/>
      <c r="AA293" s="6" t="n"/>
      <c r="AB293" s="6" t="n"/>
      <c r="AC293" s="6" t="n"/>
    </row>
    <row r="294" ht="19.5" customHeight="1" s="1411">
      <c r="A294" s="268" t="n"/>
      <c r="B294" s="268" t="n"/>
      <c r="C294" s="268" t="n"/>
      <c r="D294" s="268" t="n"/>
      <c r="E294" s="268" t="n"/>
      <c r="F294" s="268" t="n"/>
      <c r="G294" s="268" t="n"/>
      <c r="H294" s="268" t="n"/>
      <c r="I294" s="268" t="n"/>
      <c r="J294" s="268" t="n"/>
      <c r="K294" s="268" t="n"/>
      <c r="L294" s="268" t="n"/>
      <c r="M294" s="268" t="n"/>
      <c r="N294" s="268" t="n"/>
      <c r="O294" s="268" t="n"/>
      <c r="P294" s="268" t="n"/>
      <c r="Q294" s="268" t="n"/>
      <c r="R294" s="268" t="n"/>
      <c r="S294" s="268" t="n"/>
      <c r="T294" s="6" t="n"/>
      <c r="U294" s="6" t="n"/>
      <c r="V294" s="6" t="n"/>
      <c r="W294" s="6" t="n"/>
      <c r="X294" s="6" t="n"/>
      <c r="Y294" s="6" t="n"/>
      <c r="Z294" s="6" t="n"/>
      <c r="AA294" s="6" t="n"/>
      <c r="AB294" s="6" t="n"/>
      <c r="AC294" s="6" t="n"/>
    </row>
    <row r="295" ht="19.5" customHeight="1" s="1411">
      <c r="A295" s="268" t="n"/>
      <c r="B295" s="268" t="n"/>
      <c r="C295" s="268" t="n"/>
      <c r="D295" s="268" t="n"/>
      <c r="E295" s="268" t="n"/>
      <c r="F295" s="268" t="n"/>
      <c r="G295" s="268" t="n"/>
      <c r="H295" s="268" t="n"/>
      <c r="I295" s="268" t="n"/>
      <c r="J295" s="268" t="n"/>
      <c r="K295" s="268" t="n"/>
      <c r="L295" s="268" t="n"/>
      <c r="M295" s="268" t="n"/>
      <c r="N295" s="268" t="n"/>
      <c r="O295" s="268" t="n"/>
      <c r="P295" s="268" t="n"/>
      <c r="Q295" s="268" t="n"/>
      <c r="R295" s="268" t="n"/>
      <c r="S295" s="268" t="n"/>
      <c r="T295" s="6" t="n"/>
      <c r="U295" s="6" t="n"/>
      <c r="V295" s="6" t="n"/>
      <c r="W295" s="6" t="n"/>
      <c r="X295" s="6" t="n"/>
      <c r="Y295" s="6" t="n"/>
      <c r="Z295" s="6" t="n"/>
      <c r="AA295" s="6" t="n"/>
      <c r="AB295" s="6" t="n"/>
      <c r="AC295" s="6" t="n"/>
    </row>
    <row r="296" ht="19.5" customHeight="1" s="1411">
      <c r="A296" s="268" t="n"/>
      <c r="B296" s="268" t="n"/>
      <c r="C296" s="268" t="n"/>
      <c r="D296" s="268" t="n"/>
      <c r="E296" s="268" t="n"/>
      <c r="F296" s="268" t="n"/>
      <c r="G296" s="268" t="n"/>
      <c r="H296" s="268" t="n"/>
      <c r="I296" s="268" t="n"/>
      <c r="J296" s="268" t="n"/>
      <c r="K296" s="268" t="n"/>
      <c r="L296" s="268" t="n"/>
      <c r="M296" s="268" t="n"/>
      <c r="N296" s="268" t="n"/>
      <c r="O296" s="268" t="n"/>
      <c r="P296" s="268" t="n"/>
      <c r="Q296" s="268" t="n"/>
      <c r="R296" s="268" t="n"/>
      <c r="S296" s="268" t="n"/>
      <c r="T296" s="6" t="n"/>
      <c r="U296" s="6" t="n"/>
      <c r="V296" s="6" t="n"/>
      <c r="W296" s="6" t="n"/>
      <c r="X296" s="6" t="n"/>
      <c r="Y296" s="6" t="n"/>
      <c r="Z296" s="6" t="n"/>
      <c r="AA296" s="6" t="n"/>
      <c r="AB296" s="6" t="n"/>
      <c r="AC296" s="6" t="n"/>
    </row>
    <row r="297" ht="19.5" customHeight="1" s="1411">
      <c r="A297" s="268" t="n"/>
      <c r="B297" s="268" t="n"/>
      <c r="C297" s="268" t="n"/>
      <c r="D297" s="268" t="n"/>
      <c r="E297" s="268" t="n"/>
      <c r="F297" s="268" t="n"/>
      <c r="G297" s="268" t="n"/>
      <c r="H297" s="268" t="n"/>
      <c r="I297" s="268" t="n"/>
      <c r="J297" s="268" t="n"/>
      <c r="K297" s="268" t="n"/>
      <c r="L297" s="268" t="n"/>
      <c r="M297" s="268" t="n"/>
      <c r="N297" s="268" t="n"/>
      <c r="O297" s="268" t="n"/>
      <c r="P297" s="268" t="n"/>
      <c r="Q297" s="268" t="n"/>
      <c r="R297" s="268" t="n"/>
      <c r="S297" s="268" t="n"/>
      <c r="T297" s="6" t="n"/>
      <c r="U297" s="6" t="n"/>
      <c r="V297" s="6" t="n"/>
      <c r="W297" s="6" t="n"/>
      <c r="X297" s="6" t="n"/>
      <c r="Y297" s="6" t="n"/>
      <c r="Z297" s="6" t="n"/>
      <c r="AA297" s="6" t="n"/>
      <c r="AB297" s="6" t="n"/>
      <c r="AC297" s="6" t="n"/>
    </row>
    <row r="298" ht="19.5" customHeight="1" s="1411">
      <c r="A298" s="268" t="n"/>
      <c r="B298" s="268" t="n"/>
      <c r="C298" s="268" t="n"/>
      <c r="D298" s="268" t="n"/>
      <c r="E298" s="268" t="n"/>
      <c r="F298" s="268" t="n"/>
      <c r="G298" s="268" t="n"/>
      <c r="H298" s="268" t="n"/>
      <c r="I298" s="268" t="n"/>
      <c r="J298" s="268" t="n"/>
      <c r="K298" s="268" t="n"/>
      <c r="L298" s="268" t="n"/>
      <c r="M298" s="268" t="n"/>
      <c r="N298" s="268" t="n"/>
      <c r="O298" s="268" t="n"/>
      <c r="P298" s="268" t="n"/>
      <c r="Q298" s="268" t="n"/>
      <c r="R298" s="268" t="n"/>
      <c r="S298" s="268" t="n"/>
      <c r="T298" s="6" t="n"/>
      <c r="U298" s="6" t="n"/>
      <c r="V298" s="6" t="n"/>
      <c r="W298" s="6" t="n"/>
      <c r="X298" s="6" t="n"/>
      <c r="Y298" s="6" t="n"/>
      <c r="Z298" s="6" t="n"/>
      <c r="AA298" s="6" t="n"/>
      <c r="AB298" s="6" t="n"/>
      <c r="AC298" s="6" t="n"/>
    </row>
    <row r="299" ht="19.5" customHeight="1" s="1411">
      <c r="A299" s="268" t="n"/>
      <c r="B299" s="268" t="n"/>
      <c r="C299" s="268" t="n"/>
      <c r="D299" s="268" t="n"/>
      <c r="E299" s="268" t="n"/>
      <c r="F299" s="268" t="n"/>
      <c r="G299" s="268" t="n"/>
      <c r="H299" s="268" t="n"/>
      <c r="I299" s="268" t="n"/>
      <c r="J299" s="268" t="n"/>
      <c r="K299" s="268" t="n"/>
      <c r="L299" s="268" t="n"/>
      <c r="M299" s="268" t="n"/>
      <c r="N299" s="268" t="n"/>
      <c r="O299" s="268" t="n"/>
      <c r="P299" s="268" t="n"/>
      <c r="Q299" s="268" t="n"/>
      <c r="R299" s="268" t="n"/>
      <c r="S299" s="268" t="n"/>
      <c r="T299" s="6" t="n"/>
      <c r="U299" s="6" t="n"/>
      <c r="V299" s="6" t="n"/>
      <c r="W299" s="6" t="n"/>
      <c r="X299" s="6" t="n"/>
      <c r="Y299" s="6" t="n"/>
      <c r="Z299" s="6" t="n"/>
      <c r="AA299" s="6" t="n"/>
      <c r="AB299" s="6" t="n"/>
      <c r="AC299" s="6" t="n"/>
    </row>
    <row r="300" ht="15.75" customHeight="1" s="1411">
      <c r="A300" s="6" t="n"/>
      <c r="B300" s="6" t="n"/>
      <c r="C300" s="6" t="n"/>
      <c r="D300" s="6" t="n"/>
      <c r="E300" s="6" t="n"/>
      <c r="F300" s="6" t="n"/>
      <c r="G300" s="6" t="n"/>
      <c r="H300" s="6" t="n"/>
      <c r="I300" s="6" t="n"/>
      <c r="J300" s="6" t="n"/>
      <c r="K300" s="6" t="n"/>
      <c r="L300" s="6" t="n"/>
      <c r="M300" s="6" t="n"/>
      <c r="N300" s="6" t="n"/>
      <c r="O300" s="6" t="n"/>
      <c r="P300" s="6" t="n"/>
    </row>
    <row r="301" ht="15.75" customHeight="1" s="1411">
      <c r="A301" s="6" t="n"/>
      <c r="B301" s="6" t="n"/>
      <c r="C301" s="6" t="n"/>
      <c r="D301" s="6" t="n"/>
      <c r="E301" s="6" t="n"/>
      <c r="F301" s="6" t="n"/>
      <c r="G301" s="6" t="n"/>
      <c r="H301" s="6" t="n"/>
      <c r="I301" s="6" t="n"/>
      <c r="J301" s="6" t="n"/>
      <c r="K301" s="6" t="n"/>
      <c r="L301" s="6" t="n"/>
      <c r="M301" s="6" t="n"/>
      <c r="N301" s="6" t="n"/>
      <c r="O301" s="6" t="n"/>
      <c r="P301" s="6" t="n"/>
    </row>
    <row r="302" ht="15.75" customHeight="1" s="1411">
      <c r="A302" s="6" t="n"/>
      <c r="B302" s="6" t="n"/>
      <c r="C302" s="6" t="n"/>
      <c r="D302" s="6" t="n"/>
      <c r="E302" s="6" t="n"/>
      <c r="F302" s="6" t="n"/>
      <c r="G302" s="6" t="n"/>
      <c r="H302" s="6" t="n"/>
      <c r="I302" s="6" t="n"/>
      <c r="J302" s="6" t="n"/>
      <c r="K302" s="6" t="n"/>
      <c r="L302" s="6" t="n"/>
      <c r="M302" s="6" t="n"/>
      <c r="N302" s="6" t="n"/>
      <c r="O302" s="6" t="n"/>
      <c r="P302" s="6" t="n"/>
    </row>
    <row r="303" ht="15.75" customHeight="1" s="1411">
      <c r="A303" s="6" t="n"/>
      <c r="B303" s="6" t="n"/>
      <c r="C303" s="6" t="n"/>
      <c r="D303" s="6" t="n"/>
      <c r="E303" s="6" t="n"/>
      <c r="F303" s="6" t="n"/>
      <c r="G303" s="6" t="n"/>
      <c r="H303" s="6" t="n"/>
      <c r="I303" s="6" t="n"/>
      <c r="J303" s="6" t="n"/>
      <c r="K303" s="6" t="n"/>
      <c r="L303" s="6" t="n"/>
      <c r="M303" s="6" t="n"/>
      <c r="N303" s="6" t="n"/>
      <c r="O303" s="6" t="n"/>
      <c r="P303" s="6" t="n"/>
    </row>
    <row r="304" ht="15.75" customHeight="1" s="1411">
      <c r="A304" s="6" t="n"/>
      <c r="B304" s="6" t="n"/>
      <c r="C304" s="6" t="n"/>
      <c r="D304" s="6" t="n"/>
      <c r="E304" s="6" t="n"/>
      <c r="F304" s="6" t="n"/>
      <c r="G304" s="6" t="n"/>
      <c r="H304" s="6" t="n"/>
      <c r="I304" s="6" t="n"/>
      <c r="J304" s="6" t="n"/>
      <c r="K304" s="6" t="n"/>
      <c r="L304" s="6" t="n"/>
      <c r="M304" s="6" t="n"/>
      <c r="N304" s="6" t="n"/>
      <c r="O304" s="6" t="n"/>
      <c r="P304" s="6" t="n"/>
    </row>
    <row r="305" ht="15.75" customHeight="1" s="1411">
      <c r="A305" s="6" t="n"/>
      <c r="B305" s="6" t="n"/>
      <c r="C305" s="6" t="n"/>
      <c r="D305" s="6" t="n"/>
      <c r="E305" s="6" t="n"/>
      <c r="F305" s="6" t="n"/>
      <c r="G305" s="6" t="n"/>
      <c r="H305" s="6" t="n"/>
      <c r="I305" s="6" t="n"/>
      <c r="J305" s="6" t="n"/>
      <c r="K305" s="6" t="n"/>
      <c r="L305" s="6" t="n"/>
      <c r="M305" s="6" t="n"/>
      <c r="N305" s="6" t="n"/>
      <c r="O305" s="6" t="n"/>
      <c r="P305" s="6" t="n"/>
    </row>
    <row r="306" ht="15.75" customHeight="1" s="1411">
      <c r="A306" s="6" t="n"/>
      <c r="B306" s="6" t="n"/>
      <c r="C306" s="6" t="n"/>
      <c r="D306" s="6" t="n"/>
      <c r="E306" s="6" t="n"/>
      <c r="F306" s="6" t="n"/>
      <c r="G306" s="6" t="n"/>
      <c r="H306" s="6" t="n"/>
      <c r="I306" s="6" t="n"/>
      <c r="J306" s="6" t="n"/>
      <c r="K306" s="6" t="n"/>
      <c r="L306" s="6" t="n"/>
      <c r="M306" s="6" t="n"/>
      <c r="N306" s="6" t="n"/>
      <c r="O306" s="6" t="n"/>
      <c r="P306" s="6" t="n"/>
    </row>
    <row r="307" ht="15.75" customHeight="1" s="1411">
      <c r="A307" s="6" t="n"/>
      <c r="B307" s="6" t="n"/>
      <c r="C307" s="6" t="n"/>
      <c r="D307" s="6" t="n"/>
      <c r="E307" s="6" t="n"/>
      <c r="F307" s="6" t="n"/>
      <c r="G307" s="6" t="n"/>
      <c r="H307" s="6" t="n"/>
      <c r="I307" s="6" t="n"/>
      <c r="J307" s="6" t="n"/>
      <c r="K307" s="6" t="n"/>
      <c r="L307" s="6" t="n"/>
      <c r="M307" s="6" t="n"/>
      <c r="N307" s="6" t="n"/>
      <c r="O307" s="6" t="n"/>
      <c r="P307" s="6" t="n"/>
    </row>
    <row r="308" ht="15.75" customHeight="1" s="1411">
      <c r="A308" s="6" t="n"/>
      <c r="B308" s="6" t="n"/>
      <c r="C308" s="6" t="n"/>
      <c r="D308" s="6" t="n"/>
      <c r="E308" s="6" t="n"/>
      <c r="F308" s="6" t="n"/>
      <c r="G308" s="6" t="n"/>
      <c r="H308" s="6" t="n"/>
      <c r="I308" s="6" t="n"/>
      <c r="J308" s="6" t="n"/>
      <c r="K308" s="6" t="n"/>
      <c r="L308" s="6" t="n"/>
      <c r="M308" s="6" t="n"/>
      <c r="N308" s="6" t="n"/>
      <c r="O308" s="6" t="n"/>
      <c r="P308" s="6" t="n"/>
    </row>
    <row r="309" ht="15.75" customHeight="1" s="1411">
      <c r="A309" s="6" t="n"/>
      <c r="B309" s="6" t="n"/>
      <c r="C309" s="6" t="n"/>
      <c r="D309" s="6" t="n"/>
      <c r="E309" s="6" t="n"/>
      <c r="F309" s="6" t="n"/>
      <c r="G309" s="6" t="n"/>
      <c r="H309" s="6" t="n"/>
      <c r="I309" s="6" t="n"/>
      <c r="J309" s="6" t="n"/>
      <c r="K309" s="6" t="n"/>
      <c r="L309" s="6" t="n"/>
      <c r="M309" s="6" t="n"/>
      <c r="N309" s="6" t="n"/>
      <c r="O309" s="6" t="n"/>
      <c r="P309" s="6" t="n"/>
    </row>
    <row r="310" ht="15.75" customHeight="1" s="1411">
      <c r="A310" s="6" t="n"/>
      <c r="B310" s="6" t="n"/>
      <c r="C310" s="6" t="n"/>
      <c r="D310" s="6" t="n"/>
      <c r="E310" s="6" t="n"/>
      <c r="F310" s="6" t="n"/>
      <c r="G310" s="6" t="n"/>
      <c r="H310" s="6" t="n"/>
      <c r="I310" s="6" t="n"/>
      <c r="J310" s="6" t="n"/>
      <c r="K310" s="6" t="n"/>
      <c r="L310" s="6" t="n"/>
      <c r="M310" s="6" t="n"/>
      <c r="N310" s="6" t="n"/>
      <c r="O310" s="6" t="n"/>
      <c r="P310" s="6" t="n"/>
    </row>
    <row r="311" ht="15.75" customHeight="1" s="1411">
      <c r="A311" s="6" t="n"/>
      <c r="B311" s="6" t="n"/>
      <c r="C311" s="6" t="n"/>
      <c r="D311" s="6" t="n"/>
      <c r="E311" s="6" t="n"/>
      <c r="F311" s="6" t="n"/>
      <c r="G311" s="6" t="n"/>
      <c r="H311" s="6" t="n"/>
      <c r="I311" s="6" t="n"/>
      <c r="J311" s="6" t="n"/>
      <c r="K311" s="6" t="n"/>
      <c r="L311" s="6" t="n"/>
      <c r="M311" s="6" t="n"/>
      <c r="N311" s="6" t="n"/>
      <c r="O311" s="6" t="n"/>
      <c r="P311" s="6" t="n"/>
    </row>
    <row r="312" ht="15.75" customHeight="1" s="1411">
      <c r="A312" s="6" t="n"/>
      <c r="B312" s="6" t="n"/>
      <c r="C312" s="6" t="n"/>
      <c r="D312" s="6" t="n"/>
      <c r="E312" s="6" t="n"/>
      <c r="F312" s="6" t="n"/>
      <c r="G312" s="6" t="n"/>
      <c r="H312" s="6" t="n"/>
      <c r="I312" s="6" t="n"/>
      <c r="J312" s="6" t="n"/>
      <c r="K312" s="6" t="n"/>
      <c r="L312" s="6" t="n"/>
      <c r="M312" s="6" t="n"/>
      <c r="N312" s="6" t="n"/>
      <c r="O312" s="6" t="n"/>
      <c r="P312" s="6" t="n"/>
    </row>
    <row r="313" ht="15.75" customHeight="1" s="1411">
      <c r="A313" s="6" t="n"/>
      <c r="B313" s="6" t="n"/>
      <c r="C313" s="6" t="n"/>
      <c r="D313" s="6" t="n"/>
      <c r="E313" s="6" t="n"/>
      <c r="F313" s="6" t="n"/>
      <c r="G313" s="6" t="n"/>
      <c r="H313" s="6" t="n"/>
      <c r="I313" s="6" t="n"/>
      <c r="J313" s="6" t="n"/>
      <c r="K313" s="6" t="n"/>
      <c r="L313" s="6" t="n"/>
      <c r="M313" s="6" t="n"/>
      <c r="N313" s="6" t="n"/>
      <c r="O313" s="6" t="n"/>
      <c r="P313" s="6" t="n"/>
    </row>
    <row r="314" ht="15.75" customHeight="1" s="1411">
      <c r="A314" s="6" t="n"/>
      <c r="B314" s="6" t="n"/>
      <c r="C314" s="6" t="n"/>
      <c r="D314" s="6" t="n"/>
      <c r="E314" s="6" t="n"/>
      <c r="F314" s="6" t="n"/>
      <c r="G314" s="6" t="n"/>
      <c r="H314" s="6" t="n"/>
      <c r="I314" s="6" t="n"/>
      <c r="J314" s="6" t="n"/>
      <c r="K314" s="6" t="n"/>
      <c r="L314" s="6" t="n"/>
      <c r="M314" s="6" t="n"/>
      <c r="N314" s="6" t="n"/>
      <c r="O314" s="6" t="n"/>
      <c r="P314" s="6" t="n"/>
    </row>
    <row r="315" ht="15.75" customHeight="1" s="1411">
      <c r="A315" s="6" t="n"/>
      <c r="B315" s="6" t="n"/>
      <c r="C315" s="6" t="n"/>
      <c r="D315" s="6" t="n"/>
      <c r="E315" s="6" t="n"/>
      <c r="F315" s="6" t="n"/>
      <c r="G315" s="6" t="n"/>
      <c r="H315" s="6" t="n"/>
      <c r="I315" s="6" t="n"/>
      <c r="J315" s="6" t="n"/>
      <c r="K315" s="6" t="n"/>
      <c r="L315" s="6" t="n"/>
      <c r="M315" s="6" t="n"/>
      <c r="N315" s="6" t="n"/>
      <c r="O315" s="6" t="n"/>
      <c r="P315" s="6" t="n"/>
    </row>
    <row r="316" ht="15.75" customHeight="1" s="1411">
      <c r="A316" s="6" t="n"/>
      <c r="B316" s="6" t="n"/>
      <c r="C316" s="6" t="n"/>
      <c r="D316" s="6" t="n"/>
      <c r="E316" s="6" t="n"/>
      <c r="F316" s="6" t="n"/>
      <c r="G316" s="6" t="n"/>
      <c r="H316" s="6" t="n"/>
      <c r="I316" s="6" t="n"/>
      <c r="J316" s="6" t="n"/>
      <c r="K316" s="6" t="n"/>
      <c r="L316" s="6" t="n"/>
      <c r="M316" s="6" t="n"/>
      <c r="N316" s="6" t="n"/>
      <c r="O316" s="6" t="n"/>
      <c r="P316" s="6" t="n"/>
    </row>
    <row r="317" ht="15.75" customHeight="1" s="1411">
      <c r="A317" s="6" t="n"/>
      <c r="B317" s="6" t="n"/>
      <c r="C317" s="6" t="n"/>
      <c r="D317" s="6" t="n"/>
      <c r="E317" s="6" t="n"/>
      <c r="F317" s="6" t="n"/>
      <c r="G317" s="6" t="n"/>
      <c r="H317" s="6" t="n"/>
      <c r="I317" s="6" t="n"/>
      <c r="J317" s="6" t="n"/>
      <c r="K317" s="6" t="n"/>
      <c r="L317" s="6" t="n"/>
      <c r="M317" s="6" t="n"/>
      <c r="N317" s="6" t="n"/>
      <c r="O317" s="6" t="n"/>
      <c r="P317" s="6" t="n"/>
    </row>
    <row r="318" ht="15.75" customHeight="1" s="1411">
      <c r="A318" s="6" t="n"/>
      <c r="B318" s="6" t="n"/>
      <c r="C318" s="6" t="n"/>
      <c r="D318" s="6" t="n"/>
      <c r="E318" s="6" t="n"/>
      <c r="F318" s="6" t="n"/>
      <c r="G318" s="6" t="n"/>
      <c r="H318" s="6" t="n"/>
      <c r="I318" s="6" t="n"/>
      <c r="J318" s="6" t="n"/>
      <c r="K318" s="6" t="n"/>
      <c r="L318" s="6" t="n"/>
      <c r="M318" s="6" t="n"/>
      <c r="N318" s="6" t="n"/>
      <c r="O318" s="6" t="n"/>
      <c r="P318" s="6" t="n"/>
    </row>
    <row r="319" ht="15.75" customHeight="1" s="1411">
      <c r="A319" s="6" t="n"/>
      <c r="B319" s="6" t="n"/>
      <c r="C319" s="6" t="n"/>
      <c r="D319" s="6" t="n"/>
      <c r="E319" s="6" t="n"/>
      <c r="F319" s="6" t="n"/>
      <c r="G319" s="6" t="n"/>
      <c r="H319" s="6" t="n"/>
      <c r="I319" s="6" t="n"/>
      <c r="J319" s="6" t="n"/>
      <c r="K319" s="6" t="n"/>
      <c r="L319" s="6" t="n"/>
      <c r="M319" s="6" t="n"/>
      <c r="N319" s="6" t="n"/>
      <c r="O319" s="6" t="n"/>
      <c r="P319" s="6" t="n"/>
    </row>
    <row r="320" ht="15.75" customHeight="1" s="1411">
      <c r="A320" s="6" t="n"/>
      <c r="B320" s="6" t="n"/>
      <c r="C320" s="6" t="n"/>
      <c r="D320" s="6" t="n"/>
      <c r="E320" s="6" t="n"/>
      <c r="F320" s="6" t="n"/>
      <c r="G320" s="6" t="n"/>
      <c r="H320" s="6" t="n"/>
      <c r="I320" s="6" t="n"/>
      <c r="J320" s="6" t="n"/>
      <c r="K320" s="6" t="n"/>
      <c r="L320" s="6" t="n"/>
      <c r="M320" s="6" t="n"/>
      <c r="N320" s="6" t="n"/>
      <c r="O320" s="6" t="n"/>
      <c r="P320" s="6" t="n"/>
    </row>
    <row r="321" ht="15.75" customHeight="1" s="1411">
      <c r="A321" s="6" t="n"/>
      <c r="B321" s="6" t="n"/>
      <c r="C321" s="6" t="n"/>
      <c r="D321" s="6" t="n"/>
      <c r="E321" s="6" t="n"/>
      <c r="F321" s="6" t="n"/>
      <c r="G321" s="6" t="n"/>
      <c r="H321" s="6" t="n"/>
      <c r="I321" s="6" t="n"/>
      <c r="J321" s="6" t="n"/>
      <c r="K321" s="6" t="n"/>
      <c r="L321" s="6" t="n"/>
      <c r="M321" s="6" t="n"/>
      <c r="N321" s="6" t="n"/>
      <c r="O321" s="6" t="n"/>
      <c r="P321" s="6" t="n"/>
    </row>
    <row r="322" ht="15.75" customHeight="1" s="1411">
      <c r="A322" s="6" t="n"/>
      <c r="B322" s="6" t="n"/>
      <c r="C322" s="6" t="n"/>
      <c r="D322" s="6" t="n"/>
      <c r="E322" s="6" t="n"/>
      <c r="F322" s="6" t="n"/>
      <c r="G322" s="6" t="n"/>
      <c r="H322" s="6" t="n"/>
      <c r="I322" s="6" t="n"/>
      <c r="J322" s="6" t="n"/>
      <c r="K322" s="6" t="n"/>
      <c r="L322" s="6" t="n"/>
      <c r="M322" s="6" t="n"/>
      <c r="N322" s="6" t="n"/>
      <c r="O322" s="6" t="n"/>
      <c r="P322" s="6" t="n"/>
    </row>
    <row r="323" ht="15.75" customHeight="1" s="1411">
      <c r="A323" s="6" t="n"/>
      <c r="B323" s="6" t="n"/>
      <c r="C323" s="6" t="n"/>
      <c r="D323" s="6" t="n"/>
      <c r="E323" s="6" t="n"/>
      <c r="F323" s="6" t="n"/>
      <c r="G323" s="6" t="n"/>
      <c r="H323" s="6" t="n"/>
      <c r="I323" s="6" t="n"/>
      <c r="J323" s="6" t="n"/>
      <c r="K323" s="6" t="n"/>
      <c r="L323" s="6" t="n"/>
      <c r="M323" s="6" t="n"/>
      <c r="N323" s="6" t="n"/>
      <c r="O323" s="6" t="n"/>
      <c r="P323" s="6" t="n"/>
    </row>
    <row r="324" ht="15.75" customHeight="1" s="1411">
      <c r="A324" s="6" t="n"/>
      <c r="B324" s="6" t="n"/>
      <c r="C324" s="6" t="n"/>
      <c r="D324" s="6" t="n"/>
      <c r="E324" s="6" t="n"/>
      <c r="F324" s="6" t="n"/>
      <c r="G324" s="6" t="n"/>
      <c r="H324" s="6" t="n"/>
      <c r="I324" s="6" t="n"/>
      <c r="J324" s="6" t="n"/>
      <c r="K324" s="6" t="n"/>
      <c r="L324" s="6" t="n"/>
      <c r="M324" s="6" t="n"/>
      <c r="N324" s="6" t="n"/>
      <c r="O324" s="6" t="n"/>
      <c r="P324" s="6" t="n"/>
    </row>
    <row r="325" ht="15.75" customHeight="1" s="1411">
      <c r="A325" s="6" t="n"/>
      <c r="B325" s="6" t="n"/>
      <c r="C325" s="6" t="n"/>
      <c r="D325" s="6" t="n"/>
      <c r="E325" s="6" t="n"/>
      <c r="F325" s="6" t="n"/>
      <c r="G325" s="6" t="n"/>
      <c r="H325" s="6" t="n"/>
      <c r="I325" s="6" t="n"/>
      <c r="J325" s="6" t="n"/>
      <c r="K325" s="6" t="n"/>
      <c r="L325" s="6" t="n"/>
      <c r="M325" s="6" t="n"/>
      <c r="N325" s="6" t="n"/>
      <c r="O325" s="6" t="n"/>
      <c r="P325" s="6" t="n"/>
    </row>
    <row r="326" ht="15.75" customHeight="1" s="1411">
      <c r="A326" s="6" t="n"/>
      <c r="B326" s="6" t="n"/>
      <c r="C326" s="6" t="n"/>
      <c r="D326" s="6" t="n"/>
      <c r="E326" s="6" t="n"/>
      <c r="F326" s="6" t="n"/>
      <c r="G326" s="6" t="n"/>
      <c r="H326" s="6" t="n"/>
      <c r="I326" s="6" t="n"/>
      <c r="J326" s="6" t="n"/>
      <c r="K326" s="6" t="n"/>
      <c r="L326" s="6" t="n"/>
      <c r="M326" s="6" t="n"/>
      <c r="N326" s="6" t="n"/>
      <c r="O326" s="6" t="n"/>
      <c r="P326" s="6" t="n"/>
    </row>
    <row r="327" ht="15.75" customHeight="1" s="1411">
      <c r="A327" s="6" t="n"/>
      <c r="B327" s="6" t="n"/>
      <c r="C327" s="6" t="n"/>
      <c r="D327" s="6" t="n"/>
      <c r="E327" s="6" t="n"/>
      <c r="F327" s="6" t="n"/>
      <c r="G327" s="6" t="n"/>
      <c r="H327" s="6" t="n"/>
      <c r="I327" s="6" t="n"/>
      <c r="J327" s="6" t="n"/>
      <c r="K327" s="6" t="n"/>
      <c r="L327" s="6" t="n"/>
      <c r="M327" s="6" t="n"/>
      <c r="N327" s="6" t="n"/>
      <c r="O327" s="6" t="n"/>
      <c r="P327" s="6" t="n"/>
    </row>
    <row r="328" ht="15.75" customHeight="1" s="1411">
      <c r="A328" s="6" t="n"/>
      <c r="B328" s="6" t="n"/>
      <c r="C328" s="6" t="n"/>
      <c r="D328" s="6" t="n"/>
      <c r="E328" s="6" t="n"/>
      <c r="F328" s="6" t="n"/>
      <c r="G328" s="6" t="n"/>
      <c r="H328" s="6" t="n"/>
      <c r="I328" s="6" t="n"/>
      <c r="J328" s="6" t="n"/>
      <c r="K328" s="6" t="n"/>
      <c r="L328" s="6" t="n"/>
      <c r="M328" s="6" t="n"/>
      <c r="N328" s="6" t="n"/>
      <c r="O328" s="6" t="n"/>
      <c r="P328" s="6" t="n"/>
    </row>
    <row r="329" ht="15.75" customHeight="1" s="1411">
      <c r="A329" s="6" t="n"/>
      <c r="B329" s="6" t="n"/>
      <c r="C329" s="6" t="n"/>
      <c r="D329" s="6" t="n"/>
      <c r="E329" s="6" t="n"/>
      <c r="F329" s="6" t="n"/>
      <c r="G329" s="6" t="n"/>
      <c r="H329" s="6" t="n"/>
      <c r="I329" s="6" t="n"/>
      <c r="J329" s="6" t="n"/>
      <c r="K329" s="6" t="n"/>
      <c r="L329" s="6" t="n"/>
      <c r="M329" s="6" t="n"/>
      <c r="N329" s="6" t="n"/>
      <c r="O329" s="6" t="n"/>
      <c r="P329" s="6" t="n"/>
    </row>
    <row r="330" ht="15.75" customHeight="1" s="1411">
      <c r="A330" s="6" t="n"/>
      <c r="B330" s="6" t="n"/>
      <c r="C330" s="6" t="n"/>
      <c r="D330" s="6" t="n"/>
      <c r="E330" s="6" t="n"/>
      <c r="F330" s="6" t="n"/>
      <c r="G330" s="6" t="n"/>
      <c r="H330" s="6" t="n"/>
      <c r="I330" s="6" t="n"/>
      <c r="J330" s="6" t="n"/>
      <c r="K330" s="6" t="n"/>
      <c r="L330" s="6" t="n"/>
      <c r="M330" s="6" t="n"/>
      <c r="N330" s="6" t="n"/>
      <c r="O330" s="6" t="n"/>
      <c r="P330" s="6" t="n"/>
    </row>
    <row r="331" ht="15.75" customHeight="1" s="1411">
      <c r="A331" s="6" t="n"/>
      <c r="B331" s="6" t="n"/>
      <c r="C331" s="6" t="n"/>
      <c r="D331" s="6" t="n"/>
      <c r="E331" s="6" t="n"/>
      <c r="F331" s="6" t="n"/>
      <c r="G331" s="6" t="n"/>
      <c r="H331" s="6" t="n"/>
      <c r="I331" s="6" t="n"/>
      <c r="J331" s="6" t="n"/>
      <c r="K331" s="6" t="n"/>
      <c r="L331" s="6" t="n"/>
      <c r="M331" s="6" t="n"/>
      <c r="N331" s="6" t="n"/>
      <c r="O331" s="6" t="n"/>
      <c r="P331" s="6" t="n"/>
    </row>
    <row r="332" ht="15.75" customHeight="1" s="1411">
      <c r="A332" s="6" t="n"/>
      <c r="B332" s="6" t="n"/>
      <c r="C332" s="6" t="n"/>
      <c r="D332" s="6" t="n"/>
      <c r="E332" s="6" t="n"/>
      <c r="F332" s="6" t="n"/>
      <c r="G332" s="6" t="n"/>
      <c r="H332" s="6" t="n"/>
      <c r="I332" s="6" t="n"/>
      <c r="J332" s="6" t="n"/>
      <c r="K332" s="6" t="n"/>
      <c r="L332" s="6" t="n"/>
      <c r="M332" s="6" t="n"/>
      <c r="N332" s="6" t="n"/>
      <c r="O332" s="6" t="n"/>
      <c r="P332" s="6" t="n"/>
    </row>
    <row r="333" ht="15.75" customHeight="1" s="1411">
      <c r="A333" s="6" t="n"/>
      <c r="B333" s="6" t="n"/>
      <c r="C333" s="6" t="n"/>
      <c r="D333" s="6" t="n"/>
      <c r="E333" s="6" t="n"/>
      <c r="F333" s="6" t="n"/>
      <c r="G333" s="6" t="n"/>
      <c r="H333" s="6" t="n"/>
      <c r="I333" s="6" t="n"/>
      <c r="J333" s="6" t="n"/>
      <c r="K333" s="6" t="n"/>
      <c r="L333" s="6" t="n"/>
      <c r="M333" s="6" t="n"/>
      <c r="N333" s="6" t="n"/>
      <c r="O333" s="6" t="n"/>
      <c r="P333" s="6" t="n"/>
    </row>
    <row r="334" ht="15.75" customHeight="1" s="1411">
      <c r="A334" s="6" t="n"/>
      <c r="B334" s="6" t="n"/>
      <c r="C334" s="6" t="n"/>
      <c r="D334" s="6" t="n"/>
      <c r="E334" s="6" t="n"/>
      <c r="F334" s="6" t="n"/>
      <c r="G334" s="6" t="n"/>
      <c r="H334" s="6" t="n"/>
      <c r="I334" s="6" t="n"/>
      <c r="J334" s="6" t="n"/>
      <c r="K334" s="6" t="n"/>
      <c r="L334" s="6" t="n"/>
      <c r="M334" s="6" t="n"/>
      <c r="N334" s="6" t="n"/>
      <c r="O334" s="6" t="n"/>
      <c r="P334" s="6" t="n"/>
    </row>
    <row r="335" ht="15.75" customHeight="1" s="1411">
      <c r="A335" s="6" t="n"/>
      <c r="B335" s="6" t="n"/>
      <c r="C335" s="6" t="n"/>
      <c r="D335" s="6" t="n"/>
      <c r="E335" s="6" t="n"/>
      <c r="F335" s="6" t="n"/>
      <c r="G335" s="6" t="n"/>
      <c r="H335" s="6" t="n"/>
      <c r="I335" s="6" t="n"/>
      <c r="J335" s="6" t="n"/>
      <c r="K335" s="6" t="n"/>
      <c r="L335" s="6" t="n"/>
      <c r="M335" s="6" t="n"/>
      <c r="N335" s="6" t="n"/>
      <c r="O335" s="6" t="n"/>
      <c r="P335" s="6" t="n"/>
    </row>
    <row r="336" ht="15.75" customHeight="1" s="1411">
      <c r="A336" s="6" t="n"/>
      <c r="B336" s="6" t="n"/>
      <c r="C336" s="6" t="n"/>
      <c r="D336" s="6" t="n"/>
      <c r="E336" s="6" t="n"/>
      <c r="F336" s="6" t="n"/>
      <c r="G336" s="6" t="n"/>
      <c r="H336" s="6" t="n"/>
      <c r="I336" s="6" t="n"/>
      <c r="J336" s="6" t="n"/>
      <c r="K336" s="6" t="n"/>
      <c r="L336" s="6" t="n"/>
      <c r="M336" s="6" t="n"/>
      <c r="N336" s="6" t="n"/>
      <c r="O336" s="6" t="n"/>
      <c r="P336" s="6" t="n"/>
    </row>
    <row r="337" ht="15.75" customHeight="1" s="1411">
      <c r="A337" s="6" t="n"/>
      <c r="B337" s="6" t="n"/>
      <c r="C337" s="6" t="n"/>
      <c r="D337" s="6" t="n"/>
      <c r="E337" s="6" t="n"/>
      <c r="F337" s="6" t="n"/>
      <c r="G337" s="6" t="n"/>
      <c r="H337" s="6" t="n"/>
      <c r="I337" s="6" t="n"/>
      <c r="J337" s="6" t="n"/>
      <c r="K337" s="6" t="n"/>
      <c r="L337" s="6" t="n"/>
      <c r="M337" s="6" t="n"/>
      <c r="N337" s="6" t="n"/>
      <c r="O337" s="6" t="n"/>
      <c r="P337" s="6" t="n"/>
    </row>
    <row r="338" ht="15.75" customHeight="1" s="1411">
      <c r="A338" s="6" t="n"/>
      <c r="B338" s="6" t="n"/>
      <c r="C338" s="6" t="n"/>
      <c r="D338" s="6" t="n"/>
      <c r="E338" s="6" t="n"/>
      <c r="F338" s="6" t="n"/>
      <c r="G338" s="6" t="n"/>
      <c r="H338" s="6" t="n"/>
      <c r="I338" s="6" t="n"/>
      <c r="J338" s="6" t="n"/>
      <c r="K338" s="6" t="n"/>
      <c r="L338" s="6" t="n"/>
      <c r="M338" s="6" t="n"/>
      <c r="N338" s="6" t="n"/>
      <c r="O338" s="6" t="n"/>
      <c r="P338" s="6" t="n"/>
    </row>
    <row r="339" ht="15.75" customHeight="1" s="1411">
      <c r="A339" s="6" t="n"/>
      <c r="B339" s="6" t="n"/>
      <c r="C339" s="6" t="n"/>
      <c r="D339" s="6" t="n"/>
      <c r="E339" s="6" t="n"/>
      <c r="F339" s="6" t="n"/>
      <c r="G339" s="6" t="n"/>
      <c r="H339" s="6" t="n"/>
      <c r="I339" s="6" t="n"/>
      <c r="J339" s="6" t="n"/>
      <c r="K339" s="6" t="n"/>
      <c r="L339" s="6" t="n"/>
      <c r="M339" s="6" t="n"/>
      <c r="N339" s="6" t="n"/>
      <c r="O339" s="6" t="n"/>
      <c r="P339" s="6" t="n"/>
    </row>
    <row r="340" ht="15.75" customHeight="1" s="1411">
      <c r="A340" s="6" t="n"/>
      <c r="B340" s="6" t="n"/>
      <c r="C340" s="6" t="n"/>
      <c r="D340" s="6" t="n"/>
      <c r="E340" s="6" t="n"/>
      <c r="F340" s="6" t="n"/>
      <c r="G340" s="6" t="n"/>
      <c r="H340" s="6" t="n"/>
      <c r="I340" s="6" t="n"/>
      <c r="J340" s="6" t="n"/>
      <c r="K340" s="6" t="n"/>
      <c r="L340" s="6" t="n"/>
      <c r="M340" s="6" t="n"/>
      <c r="N340" s="6" t="n"/>
      <c r="O340" s="6" t="n"/>
      <c r="P340" s="6" t="n"/>
    </row>
    <row r="341" ht="15.75" customHeight="1" s="1411">
      <c r="A341" s="6" t="n"/>
      <c r="B341" s="6" t="n"/>
      <c r="C341" s="6" t="n"/>
      <c r="D341" s="6" t="n"/>
      <c r="E341" s="6" t="n"/>
      <c r="F341" s="6" t="n"/>
      <c r="G341" s="6" t="n"/>
      <c r="H341" s="6" t="n"/>
      <c r="I341" s="6" t="n"/>
      <c r="J341" s="6" t="n"/>
      <c r="K341" s="6" t="n"/>
      <c r="L341" s="6" t="n"/>
      <c r="M341" s="6" t="n"/>
      <c r="N341" s="6" t="n"/>
      <c r="O341" s="6" t="n"/>
      <c r="P341" s="6" t="n"/>
    </row>
    <row r="342" ht="15.75" customHeight="1" s="1411">
      <c r="A342" s="6" t="n"/>
      <c r="B342" s="6" t="n"/>
      <c r="C342" s="6" t="n"/>
      <c r="D342" s="6" t="n"/>
      <c r="E342" s="6" t="n"/>
      <c r="F342" s="6" t="n"/>
      <c r="G342" s="6" t="n"/>
      <c r="H342" s="6" t="n"/>
      <c r="I342" s="6" t="n"/>
      <c r="J342" s="6" t="n"/>
      <c r="K342" s="6" t="n"/>
      <c r="L342" s="6" t="n"/>
      <c r="M342" s="6" t="n"/>
      <c r="N342" s="6" t="n"/>
      <c r="O342" s="6" t="n"/>
      <c r="P342" s="6" t="n"/>
    </row>
    <row r="343" ht="15.75" customHeight="1" s="1411">
      <c r="A343" s="6" t="n"/>
      <c r="B343" s="6" t="n"/>
      <c r="C343" s="6" t="n"/>
      <c r="D343" s="6" t="n"/>
      <c r="E343" s="6" t="n"/>
      <c r="F343" s="6" t="n"/>
      <c r="G343" s="6" t="n"/>
      <c r="H343" s="6" t="n"/>
      <c r="I343" s="6" t="n"/>
      <c r="J343" s="6" t="n"/>
      <c r="K343" s="6" t="n"/>
      <c r="L343" s="6" t="n"/>
      <c r="M343" s="6" t="n"/>
      <c r="N343" s="6" t="n"/>
      <c r="O343" s="6" t="n"/>
      <c r="P343" s="6" t="n"/>
    </row>
    <row r="344" ht="15.75" customHeight="1" s="1411">
      <c r="A344" s="6" t="n"/>
      <c r="B344" s="6" t="n"/>
      <c r="C344" s="6" t="n"/>
      <c r="D344" s="6" t="n"/>
      <c r="E344" s="6" t="n"/>
      <c r="F344" s="6" t="n"/>
      <c r="G344" s="6" t="n"/>
      <c r="H344" s="6" t="n"/>
      <c r="I344" s="6" t="n"/>
      <c r="J344" s="6" t="n"/>
      <c r="K344" s="6" t="n"/>
      <c r="L344" s="6" t="n"/>
      <c r="M344" s="6" t="n"/>
      <c r="N344" s="6" t="n"/>
      <c r="O344" s="6" t="n"/>
      <c r="P344" s="6" t="n"/>
    </row>
    <row r="345" ht="15.75" customHeight="1" s="1411">
      <c r="A345" s="6" t="n"/>
      <c r="B345" s="6" t="n"/>
      <c r="C345" s="6" t="n"/>
      <c r="D345" s="6" t="n"/>
      <c r="E345" s="6" t="n"/>
      <c r="F345" s="6" t="n"/>
      <c r="G345" s="6" t="n"/>
      <c r="H345" s="6" t="n"/>
      <c r="I345" s="6" t="n"/>
      <c r="J345" s="6" t="n"/>
      <c r="K345" s="6" t="n"/>
      <c r="L345" s="6" t="n"/>
      <c r="M345" s="6" t="n"/>
      <c r="N345" s="6" t="n"/>
      <c r="O345" s="6" t="n"/>
      <c r="P345" s="6" t="n"/>
    </row>
    <row r="346" ht="15.75" customHeight="1" s="1411">
      <c r="A346" s="6" t="n"/>
      <c r="B346" s="6" t="n"/>
      <c r="C346" s="6" t="n"/>
      <c r="D346" s="6" t="n"/>
      <c r="E346" s="6" t="n"/>
      <c r="F346" s="6" t="n"/>
      <c r="G346" s="6" t="n"/>
      <c r="H346" s="6" t="n"/>
      <c r="I346" s="6" t="n"/>
      <c r="J346" s="6" t="n"/>
      <c r="K346" s="6" t="n"/>
      <c r="L346" s="6" t="n"/>
      <c r="M346" s="6" t="n"/>
      <c r="N346" s="6" t="n"/>
      <c r="O346" s="6" t="n"/>
      <c r="P346" s="6" t="n"/>
    </row>
    <row r="347" ht="15.75" customHeight="1" s="1411">
      <c r="A347" s="6" t="n"/>
      <c r="B347" s="6" t="n"/>
      <c r="C347" s="6" t="n"/>
      <c r="D347" s="6" t="n"/>
      <c r="E347" s="6" t="n"/>
      <c r="F347" s="6" t="n"/>
      <c r="G347" s="6" t="n"/>
      <c r="H347" s="6" t="n"/>
      <c r="I347" s="6" t="n"/>
      <c r="J347" s="6" t="n"/>
      <c r="K347" s="6" t="n"/>
      <c r="L347" s="6" t="n"/>
      <c r="M347" s="6" t="n"/>
      <c r="N347" s="6" t="n"/>
      <c r="O347" s="6" t="n"/>
      <c r="P347" s="6" t="n"/>
    </row>
    <row r="348" ht="15.75" customHeight="1" s="1411">
      <c r="A348" s="6" t="n"/>
      <c r="B348" s="6" t="n"/>
      <c r="C348" s="6" t="n"/>
      <c r="D348" s="6" t="n"/>
      <c r="E348" s="6" t="n"/>
      <c r="F348" s="6" t="n"/>
      <c r="G348" s="6" t="n"/>
      <c r="H348" s="6" t="n"/>
      <c r="I348" s="6" t="n"/>
      <c r="J348" s="6" t="n"/>
      <c r="K348" s="6" t="n"/>
      <c r="L348" s="6" t="n"/>
      <c r="M348" s="6" t="n"/>
      <c r="N348" s="6" t="n"/>
      <c r="O348" s="6" t="n"/>
      <c r="P348" s="6" t="n"/>
    </row>
    <row r="349" ht="15.75" customHeight="1" s="1411">
      <c r="A349" s="6" t="n"/>
      <c r="B349" s="6" t="n"/>
      <c r="C349" s="6" t="n"/>
      <c r="D349" s="6" t="n"/>
      <c r="E349" s="6" t="n"/>
      <c r="F349" s="6" t="n"/>
      <c r="G349" s="6" t="n"/>
      <c r="H349" s="6" t="n"/>
      <c r="I349" s="6" t="n"/>
      <c r="J349" s="6" t="n"/>
      <c r="K349" s="6" t="n"/>
      <c r="L349" s="6" t="n"/>
      <c r="M349" s="6" t="n"/>
      <c r="N349" s="6" t="n"/>
      <c r="O349" s="6" t="n"/>
      <c r="P349" s="6" t="n"/>
    </row>
    <row r="350" ht="15.75" customHeight="1" s="1411">
      <c r="A350" s="6" t="n"/>
      <c r="B350" s="6" t="n"/>
      <c r="C350" s="6" t="n"/>
      <c r="D350" s="6" t="n"/>
      <c r="E350" s="6" t="n"/>
      <c r="F350" s="6" t="n"/>
      <c r="G350" s="6" t="n"/>
      <c r="H350" s="6" t="n"/>
      <c r="I350" s="6" t="n"/>
      <c r="J350" s="6" t="n"/>
      <c r="K350" s="6" t="n"/>
      <c r="L350" s="6" t="n"/>
      <c r="M350" s="6" t="n"/>
      <c r="N350" s="6" t="n"/>
      <c r="O350" s="6" t="n"/>
      <c r="P350" s="6" t="n"/>
    </row>
    <row r="351" ht="15.75" customHeight="1" s="1411">
      <c r="A351" s="6" t="n"/>
      <c r="B351" s="6" t="n"/>
      <c r="C351" s="6" t="n"/>
      <c r="D351" s="6" t="n"/>
      <c r="E351" s="6" t="n"/>
      <c r="F351" s="6" t="n"/>
      <c r="G351" s="6" t="n"/>
      <c r="H351" s="6" t="n"/>
      <c r="I351" s="6" t="n"/>
      <c r="J351" s="6" t="n"/>
      <c r="K351" s="6" t="n"/>
      <c r="L351" s="6" t="n"/>
      <c r="M351" s="6" t="n"/>
      <c r="N351" s="6" t="n"/>
      <c r="O351" s="6" t="n"/>
      <c r="P351" s="6" t="n"/>
    </row>
    <row r="352" ht="15.75" customHeight="1" s="1411">
      <c r="A352" s="6" t="n"/>
      <c r="B352" s="6" t="n"/>
      <c r="C352" s="6" t="n"/>
      <c r="D352" s="6" t="n"/>
      <c r="E352" s="6" t="n"/>
      <c r="F352" s="6" t="n"/>
      <c r="G352" s="6" t="n"/>
      <c r="H352" s="6" t="n"/>
      <c r="I352" s="6" t="n"/>
      <c r="J352" s="6" t="n"/>
      <c r="K352" s="6" t="n"/>
      <c r="L352" s="6" t="n"/>
      <c r="M352" s="6" t="n"/>
      <c r="N352" s="6" t="n"/>
      <c r="O352" s="6" t="n"/>
      <c r="P352" s="6" t="n"/>
    </row>
    <row r="353" ht="15.75" customHeight="1" s="1411">
      <c r="A353" s="6" t="n"/>
      <c r="B353" s="6" t="n"/>
      <c r="C353" s="6" t="n"/>
      <c r="D353" s="6" t="n"/>
      <c r="E353" s="6" t="n"/>
      <c r="F353" s="6" t="n"/>
      <c r="G353" s="6" t="n"/>
      <c r="H353" s="6" t="n"/>
      <c r="I353" s="6" t="n"/>
      <c r="J353" s="6" t="n"/>
      <c r="K353" s="6" t="n"/>
      <c r="L353" s="6" t="n"/>
      <c r="M353" s="6" t="n"/>
      <c r="N353" s="6" t="n"/>
      <c r="O353" s="6" t="n"/>
      <c r="P353" s="6" t="n"/>
    </row>
    <row r="354" ht="15.75" customHeight="1" s="1411">
      <c r="A354" s="6" t="n"/>
      <c r="B354" s="6" t="n"/>
      <c r="C354" s="6" t="n"/>
      <c r="D354" s="6" t="n"/>
      <c r="E354" s="6" t="n"/>
      <c r="F354" s="6" t="n"/>
      <c r="G354" s="6" t="n"/>
      <c r="H354" s="6" t="n"/>
      <c r="I354" s="6" t="n"/>
      <c r="J354" s="6" t="n"/>
      <c r="K354" s="6" t="n"/>
      <c r="L354" s="6" t="n"/>
      <c r="M354" s="6" t="n"/>
      <c r="N354" s="6" t="n"/>
      <c r="O354" s="6" t="n"/>
      <c r="P354" s="6" t="n"/>
    </row>
    <row r="355" ht="15.75" customHeight="1" s="1411">
      <c r="A355" s="6" t="n"/>
      <c r="B355" s="6" t="n"/>
      <c r="C355" s="6" t="n"/>
      <c r="D355" s="6" t="n"/>
      <c r="E355" s="6" t="n"/>
      <c r="F355" s="6" t="n"/>
      <c r="G355" s="6" t="n"/>
      <c r="H355" s="6" t="n"/>
      <c r="I355" s="6" t="n"/>
      <c r="J355" s="6" t="n"/>
      <c r="K355" s="6" t="n"/>
      <c r="L355" s="6" t="n"/>
      <c r="M355" s="6" t="n"/>
      <c r="N355" s="6" t="n"/>
      <c r="O355" s="6" t="n"/>
      <c r="P355" s="6" t="n"/>
    </row>
    <row r="356" ht="15.75" customHeight="1" s="1411">
      <c r="A356" s="6" t="n"/>
      <c r="B356" s="6" t="n"/>
      <c r="C356" s="6" t="n"/>
      <c r="D356" s="6" t="n"/>
      <c r="E356" s="6" t="n"/>
      <c r="F356" s="6" t="n"/>
      <c r="G356" s="6" t="n"/>
      <c r="H356" s="6" t="n"/>
      <c r="I356" s="6" t="n"/>
      <c r="J356" s="6" t="n"/>
      <c r="K356" s="6" t="n"/>
      <c r="L356" s="6" t="n"/>
      <c r="M356" s="6" t="n"/>
      <c r="N356" s="6" t="n"/>
      <c r="O356" s="6" t="n"/>
      <c r="P356" s="6" t="n"/>
    </row>
    <row r="357" ht="15.75" customHeight="1" s="1411">
      <c r="A357" s="6" t="n"/>
      <c r="B357" s="6" t="n"/>
      <c r="C357" s="6" t="n"/>
      <c r="D357" s="6" t="n"/>
      <c r="E357" s="6" t="n"/>
      <c r="F357" s="6" t="n"/>
      <c r="G357" s="6" t="n"/>
      <c r="H357" s="6" t="n"/>
      <c r="I357" s="6" t="n"/>
      <c r="J357" s="6" t="n"/>
      <c r="K357" s="6" t="n"/>
      <c r="L357" s="6" t="n"/>
      <c r="M357" s="6" t="n"/>
      <c r="N357" s="6" t="n"/>
      <c r="O357" s="6" t="n"/>
      <c r="P357" s="6" t="n"/>
    </row>
    <row r="358" ht="15.75" customHeight="1" s="1411">
      <c r="A358" s="6" t="n"/>
      <c r="B358" s="6" t="n"/>
      <c r="C358" s="6" t="n"/>
      <c r="D358" s="6" t="n"/>
      <c r="E358" s="6" t="n"/>
      <c r="F358" s="6" t="n"/>
      <c r="G358" s="6" t="n"/>
      <c r="H358" s="6" t="n"/>
      <c r="I358" s="6" t="n"/>
      <c r="J358" s="6" t="n"/>
      <c r="K358" s="6" t="n"/>
      <c r="L358" s="6" t="n"/>
      <c r="M358" s="6" t="n"/>
      <c r="N358" s="6" t="n"/>
      <c r="O358" s="6" t="n"/>
      <c r="P358" s="6" t="n"/>
    </row>
    <row r="359" ht="15.75" customHeight="1" s="1411">
      <c r="A359" s="6" t="n"/>
      <c r="B359" s="6" t="n"/>
      <c r="C359" s="6" t="n"/>
      <c r="D359" s="6" t="n"/>
      <c r="E359" s="6" t="n"/>
      <c r="F359" s="6" t="n"/>
      <c r="G359" s="6" t="n"/>
      <c r="H359" s="6" t="n"/>
      <c r="I359" s="6" t="n"/>
      <c r="J359" s="6" t="n"/>
      <c r="K359" s="6" t="n"/>
      <c r="L359" s="6" t="n"/>
      <c r="M359" s="6" t="n"/>
      <c r="N359" s="6" t="n"/>
      <c r="O359" s="6" t="n"/>
      <c r="P359" s="6" t="n"/>
    </row>
    <row r="360" ht="15.75" customHeight="1" s="1411">
      <c r="A360" s="6" t="n"/>
      <c r="B360" s="6" t="n"/>
      <c r="C360" s="6" t="n"/>
      <c r="D360" s="6" t="n"/>
      <c r="E360" s="6" t="n"/>
      <c r="F360" s="6" t="n"/>
      <c r="G360" s="6" t="n"/>
      <c r="H360" s="6" t="n"/>
      <c r="I360" s="6" t="n"/>
      <c r="J360" s="6" t="n"/>
      <c r="K360" s="6" t="n"/>
      <c r="L360" s="6" t="n"/>
      <c r="M360" s="6" t="n"/>
      <c r="N360" s="6" t="n"/>
      <c r="O360" s="6" t="n"/>
      <c r="P360" s="6" t="n"/>
    </row>
    <row r="361" ht="15.75" customHeight="1" s="1411">
      <c r="A361" s="6" t="n"/>
      <c r="B361" s="6" t="n"/>
      <c r="C361" s="6" t="n"/>
      <c r="D361" s="6" t="n"/>
      <c r="E361" s="6" t="n"/>
      <c r="F361" s="6" t="n"/>
      <c r="G361" s="6" t="n"/>
      <c r="H361" s="6" t="n"/>
      <c r="I361" s="6" t="n"/>
      <c r="J361" s="6" t="n"/>
      <c r="K361" s="6" t="n"/>
      <c r="L361" s="6" t="n"/>
      <c r="M361" s="6" t="n"/>
      <c r="N361" s="6" t="n"/>
      <c r="O361" s="6" t="n"/>
      <c r="P361" s="6" t="n"/>
    </row>
    <row r="362" ht="15.75" customHeight="1" s="1411">
      <c r="A362" s="6" t="n"/>
      <c r="B362" s="6" t="n"/>
      <c r="C362" s="6" t="n"/>
      <c r="D362" s="6" t="n"/>
      <c r="E362" s="6" t="n"/>
      <c r="F362" s="6" t="n"/>
      <c r="G362" s="6" t="n"/>
      <c r="H362" s="6" t="n"/>
      <c r="I362" s="6" t="n"/>
      <c r="J362" s="6" t="n"/>
      <c r="K362" s="6" t="n"/>
      <c r="L362" s="6" t="n"/>
      <c r="M362" s="6" t="n"/>
      <c r="N362" s="6" t="n"/>
      <c r="O362" s="6" t="n"/>
      <c r="P362" s="6" t="n"/>
    </row>
    <row r="363" ht="15.75" customHeight="1" s="1411">
      <c r="A363" s="6" t="n"/>
      <c r="B363" s="6" t="n"/>
      <c r="C363" s="6" t="n"/>
      <c r="D363" s="6" t="n"/>
      <c r="E363" s="6" t="n"/>
      <c r="F363" s="6" t="n"/>
      <c r="G363" s="6" t="n"/>
      <c r="H363" s="6" t="n"/>
      <c r="I363" s="6" t="n"/>
      <c r="J363" s="6" t="n"/>
      <c r="K363" s="6" t="n"/>
      <c r="L363" s="6" t="n"/>
      <c r="M363" s="6" t="n"/>
      <c r="N363" s="6" t="n"/>
      <c r="O363" s="6" t="n"/>
      <c r="P363" s="6" t="n"/>
    </row>
    <row r="364" ht="15.75" customHeight="1" s="1411">
      <c r="A364" s="6" t="n"/>
      <c r="B364" s="6" t="n"/>
      <c r="C364" s="6" t="n"/>
      <c r="D364" s="6" t="n"/>
      <c r="E364" s="6" t="n"/>
      <c r="F364" s="6" t="n"/>
      <c r="G364" s="6" t="n"/>
      <c r="H364" s="6" t="n"/>
      <c r="I364" s="6" t="n"/>
      <c r="J364" s="6" t="n"/>
      <c r="K364" s="6" t="n"/>
      <c r="L364" s="6" t="n"/>
      <c r="M364" s="6" t="n"/>
      <c r="N364" s="6" t="n"/>
      <c r="O364" s="6" t="n"/>
      <c r="P364" s="6" t="n"/>
    </row>
    <row r="365" ht="15.75" customHeight="1" s="1411">
      <c r="A365" s="6" t="n"/>
      <c r="B365" s="6" t="n"/>
      <c r="C365" s="6" t="n"/>
      <c r="D365" s="6" t="n"/>
      <c r="E365" s="6" t="n"/>
      <c r="F365" s="6" t="n"/>
      <c r="G365" s="6" t="n"/>
      <c r="H365" s="6" t="n"/>
      <c r="I365" s="6" t="n"/>
      <c r="J365" s="6" t="n"/>
      <c r="K365" s="6" t="n"/>
      <c r="L365" s="6" t="n"/>
      <c r="M365" s="6" t="n"/>
      <c r="N365" s="6" t="n"/>
      <c r="O365" s="6" t="n"/>
      <c r="P365" s="6" t="n"/>
    </row>
    <row r="366" ht="15.75" customHeight="1" s="1411">
      <c r="A366" s="6" t="n"/>
      <c r="B366" s="6" t="n"/>
      <c r="C366" s="6" t="n"/>
      <c r="D366" s="6" t="n"/>
      <c r="E366" s="6" t="n"/>
      <c r="F366" s="6" t="n"/>
      <c r="G366" s="6" t="n"/>
      <c r="H366" s="6" t="n"/>
      <c r="I366" s="6" t="n"/>
      <c r="J366" s="6" t="n"/>
      <c r="K366" s="6" t="n"/>
      <c r="L366" s="6" t="n"/>
      <c r="M366" s="6" t="n"/>
      <c r="N366" s="6" t="n"/>
      <c r="O366" s="6" t="n"/>
      <c r="P366" s="6" t="n"/>
    </row>
    <row r="367" ht="15.75" customHeight="1" s="1411">
      <c r="A367" s="6" t="n"/>
      <c r="B367" s="6" t="n"/>
      <c r="C367" s="6" t="n"/>
      <c r="D367" s="6" t="n"/>
      <c r="E367" s="6" t="n"/>
      <c r="F367" s="6" t="n"/>
      <c r="G367" s="6" t="n"/>
      <c r="H367" s="6" t="n"/>
      <c r="I367" s="6" t="n"/>
      <c r="J367" s="6" t="n"/>
      <c r="K367" s="6" t="n"/>
      <c r="L367" s="6" t="n"/>
      <c r="M367" s="6" t="n"/>
      <c r="N367" s="6" t="n"/>
      <c r="O367" s="6" t="n"/>
      <c r="P367" s="6" t="n"/>
    </row>
    <row r="368" ht="15.75" customHeight="1" s="1411">
      <c r="A368" s="6" t="n"/>
      <c r="B368" s="6" t="n"/>
      <c r="C368" s="6" t="n"/>
      <c r="D368" s="6" t="n"/>
      <c r="E368" s="6" t="n"/>
      <c r="F368" s="6" t="n"/>
      <c r="G368" s="6" t="n"/>
      <c r="H368" s="6" t="n"/>
      <c r="I368" s="6" t="n"/>
      <c r="J368" s="6" t="n"/>
      <c r="K368" s="6" t="n"/>
      <c r="L368" s="6" t="n"/>
      <c r="M368" s="6" t="n"/>
      <c r="N368" s="6" t="n"/>
      <c r="O368" s="6" t="n"/>
      <c r="P368" s="6" t="n"/>
    </row>
    <row r="369" ht="15.75" customHeight="1" s="1411">
      <c r="A369" s="6" t="n"/>
      <c r="B369" s="6" t="n"/>
      <c r="C369" s="6" t="n"/>
      <c r="D369" s="6" t="n"/>
      <c r="E369" s="6" t="n"/>
      <c r="F369" s="6" t="n"/>
      <c r="G369" s="6" t="n"/>
      <c r="H369" s="6" t="n"/>
      <c r="I369" s="6" t="n"/>
      <c r="J369" s="6" t="n"/>
      <c r="K369" s="6" t="n"/>
      <c r="L369" s="6" t="n"/>
      <c r="M369" s="6" t="n"/>
      <c r="N369" s="6" t="n"/>
      <c r="O369" s="6" t="n"/>
      <c r="P369" s="6" t="n"/>
    </row>
    <row r="370" ht="15.75" customHeight="1" s="1411">
      <c r="A370" s="6" t="n"/>
      <c r="B370" s="6" t="n"/>
      <c r="C370" s="6" t="n"/>
      <c r="D370" s="6" t="n"/>
      <c r="E370" s="6" t="n"/>
      <c r="F370" s="6" t="n"/>
      <c r="G370" s="6" t="n"/>
      <c r="H370" s="6" t="n"/>
      <c r="I370" s="6" t="n"/>
      <c r="J370" s="6" t="n"/>
      <c r="K370" s="6" t="n"/>
      <c r="L370" s="6" t="n"/>
      <c r="M370" s="6" t="n"/>
      <c r="N370" s="6" t="n"/>
      <c r="O370" s="6" t="n"/>
      <c r="P370" s="6" t="n"/>
    </row>
    <row r="371" ht="15.75" customHeight="1" s="1411">
      <c r="A371" s="6" t="n"/>
      <c r="B371" s="6" t="n"/>
      <c r="C371" s="6" t="n"/>
      <c r="D371" s="6" t="n"/>
      <c r="E371" s="6" t="n"/>
      <c r="F371" s="6" t="n"/>
      <c r="G371" s="6" t="n"/>
      <c r="H371" s="6" t="n"/>
      <c r="I371" s="6" t="n"/>
      <c r="J371" s="6" t="n"/>
      <c r="K371" s="6" t="n"/>
      <c r="L371" s="6" t="n"/>
      <c r="M371" s="6" t="n"/>
      <c r="N371" s="6" t="n"/>
      <c r="O371" s="6" t="n"/>
      <c r="P371" s="6" t="n"/>
    </row>
    <row r="372" ht="15.75" customHeight="1" s="1411">
      <c r="A372" s="6" t="n"/>
      <c r="B372" s="6" t="n"/>
      <c r="C372" s="6" t="n"/>
      <c r="D372" s="6" t="n"/>
      <c r="E372" s="6" t="n"/>
      <c r="F372" s="6" t="n"/>
      <c r="G372" s="6" t="n"/>
      <c r="H372" s="6" t="n"/>
      <c r="I372" s="6" t="n"/>
      <c r="J372" s="6" t="n"/>
      <c r="K372" s="6" t="n"/>
      <c r="L372" s="6" t="n"/>
      <c r="M372" s="6" t="n"/>
      <c r="N372" s="6" t="n"/>
      <c r="O372" s="6" t="n"/>
      <c r="P372" s="6" t="n"/>
    </row>
    <row r="373" ht="15.75" customHeight="1" s="1411">
      <c r="A373" s="6" t="n"/>
      <c r="B373" s="6" t="n"/>
      <c r="C373" s="6" t="n"/>
      <c r="D373" s="6" t="n"/>
      <c r="E373" s="6" t="n"/>
      <c r="F373" s="6" t="n"/>
      <c r="G373" s="6" t="n"/>
      <c r="H373" s="6" t="n"/>
      <c r="I373" s="6" t="n"/>
      <c r="J373" s="6" t="n"/>
      <c r="K373" s="6" t="n"/>
      <c r="L373" s="6" t="n"/>
      <c r="M373" s="6" t="n"/>
      <c r="N373" s="6" t="n"/>
      <c r="O373" s="6" t="n"/>
      <c r="P373" s="6" t="n"/>
    </row>
    <row r="374" ht="15.75" customHeight="1" s="1411">
      <c r="A374" s="6" t="n"/>
      <c r="B374" s="6" t="n"/>
      <c r="C374" s="6" t="n"/>
      <c r="D374" s="6" t="n"/>
      <c r="E374" s="6" t="n"/>
      <c r="F374" s="6" t="n"/>
      <c r="G374" s="6" t="n"/>
      <c r="H374" s="6" t="n"/>
      <c r="I374" s="6" t="n"/>
      <c r="J374" s="6" t="n"/>
      <c r="K374" s="6" t="n"/>
      <c r="L374" s="6" t="n"/>
      <c r="M374" s="6" t="n"/>
      <c r="N374" s="6" t="n"/>
      <c r="O374" s="6" t="n"/>
      <c r="P374" s="6" t="n"/>
    </row>
    <row r="375" ht="15.75" customHeight="1" s="1411">
      <c r="A375" s="6" t="n"/>
      <c r="B375" s="6" t="n"/>
      <c r="C375" s="6" t="n"/>
      <c r="D375" s="6" t="n"/>
      <c r="E375" s="6" t="n"/>
      <c r="F375" s="6" t="n"/>
      <c r="G375" s="6" t="n"/>
      <c r="H375" s="6" t="n"/>
      <c r="I375" s="6" t="n"/>
      <c r="J375" s="6" t="n"/>
      <c r="K375" s="6" t="n"/>
      <c r="L375" s="6" t="n"/>
      <c r="M375" s="6" t="n"/>
      <c r="N375" s="6" t="n"/>
      <c r="O375" s="6" t="n"/>
      <c r="P375" s="6" t="n"/>
    </row>
    <row r="376" ht="15.75" customHeight="1" s="1411">
      <c r="A376" s="6" t="n"/>
      <c r="B376" s="6" t="n"/>
      <c r="C376" s="6" t="n"/>
      <c r="D376" s="6" t="n"/>
      <c r="E376" s="6" t="n"/>
      <c r="F376" s="6" t="n"/>
      <c r="G376" s="6" t="n"/>
      <c r="H376" s="6" t="n"/>
      <c r="I376" s="6" t="n"/>
      <c r="J376" s="6" t="n"/>
      <c r="K376" s="6" t="n"/>
      <c r="L376" s="6" t="n"/>
      <c r="M376" s="6" t="n"/>
      <c r="N376" s="6" t="n"/>
      <c r="O376" s="6" t="n"/>
      <c r="P376" s="6" t="n"/>
    </row>
    <row r="377" ht="15.75" customHeight="1" s="1411">
      <c r="A377" s="6" t="n"/>
      <c r="B377" s="6" t="n"/>
      <c r="C377" s="6" t="n"/>
      <c r="D377" s="6" t="n"/>
      <c r="E377" s="6" t="n"/>
      <c r="F377" s="6" t="n"/>
      <c r="G377" s="6" t="n"/>
      <c r="H377" s="6" t="n"/>
      <c r="I377" s="6" t="n"/>
      <c r="J377" s="6" t="n"/>
      <c r="K377" s="6" t="n"/>
      <c r="L377" s="6" t="n"/>
      <c r="M377" s="6" t="n"/>
      <c r="N377" s="6" t="n"/>
      <c r="O377" s="6" t="n"/>
      <c r="P377" s="6" t="n"/>
    </row>
    <row r="378" ht="15.75" customHeight="1" s="1411">
      <c r="A378" s="6" t="n"/>
      <c r="B378" s="6" t="n"/>
      <c r="C378" s="6" t="n"/>
      <c r="D378" s="6" t="n"/>
      <c r="E378" s="6" t="n"/>
      <c r="F378" s="6" t="n"/>
      <c r="G378" s="6" t="n"/>
      <c r="H378" s="6" t="n"/>
      <c r="I378" s="6" t="n"/>
      <c r="J378" s="6" t="n"/>
      <c r="K378" s="6" t="n"/>
      <c r="L378" s="6" t="n"/>
      <c r="M378" s="6" t="n"/>
      <c r="N378" s="6" t="n"/>
      <c r="O378" s="6" t="n"/>
      <c r="P378" s="6" t="n"/>
    </row>
    <row r="379" ht="15.75" customHeight="1" s="1411">
      <c r="A379" s="6" t="n"/>
      <c r="B379" s="6" t="n"/>
      <c r="C379" s="6" t="n"/>
      <c r="D379" s="6" t="n"/>
      <c r="E379" s="6" t="n"/>
      <c r="F379" s="6" t="n"/>
      <c r="G379" s="6" t="n"/>
      <c r="H379" s="6" t="n"/>
      <c r="I379" s="6" t="n"/>
      <c r="J379" s="6" t="n"/>
      <c r="K379" s="6" t="n"/>
      <c r="L379" s="6" t="n"/>
      <c r="M379" s="6" t="n"/>
      <c r="N379" s="6" t="n"/>
      <c r="O379" s="6" t="n"/>
      <c r="P379" s="6" t="n"/>
    </row>
    <row r="380" ht="15.75" customHeight="1" s="1411">
      <c r="A380" s="6" t="n"/>
      <c r="B380" s="6" t="n"/>
      <c r="C380" s="6" t="n"/>
      <c r="D380" s="6" t="n"/>
      <c r="E380" s="6" t="n"/>
      <c r="F380" s="6" t="n"/>
      <c r="G380" s="6" t="n"/>
      <c r="H380" s="6" t="n"/>
      <c r="I380" s="6" t="n"/>
      <c r="J380" s="6" t="n"/>
      <c r="K380" s="6" t="n"/>
      <c r="L380" s="6" t="n"/>
      <c r="M380" s="6" t="n"/>
      <c r="N380" s="6" t="n"/>
      <c r="O380" s="6" t="n"/>
      <c r="P380" s="6" t="n"/>
    </row>
    <row r="381" ht="15.75" customHeight="1" s="1411">
      <c r="A381" s="6" t="n"/>
      <c r="B381" s="6" t="n"/>
      <c r="C381" s="6" t="n"/>
      <c r="D381" s="6" t="n"/>
      <c r="E381" s="6" t="n"/>
      <c r="F381" s="6" t="n"/>
      <c r="G381" s="6" t="n"/>
      <c r="H381" s="6" t="n"/>
      <c r="I381" s="6" t="n"/>
      <c r="J381" s="6" t="n"/>
      <c r="K381" s="6" t="n"/>
      <c r="L381" s="6" t="n"/>
      <c r="M381" s="6" t="n"/>
      <c r="N381" s="6" t="n"/>
      <c r="O381" s="6" t="n"/>
      <c r="P381" s="6" t="n"/>
    </row>
    <row r="382" ht="15.75" customHeight="1" s="1411">
      <c r="A382" s="6" t="n"/>
      <c r="B382" s="6" t="n"/>
      <c r="C382" s="6" t="n"/>
      <c r="D382" s="6" t="n"/>
      <c r="E382" s="6" t="n"/>
      <c r="F382" s="6" t="n"/>
      <c r="G382" s="6" t="n"/>
      <c r="H382" s="6" t="n"/>
      <c r="I382" s="6" t="n"/>
      <c r="J382" s="6" t="n"/>
      <c r="K382" s="6" t="n"/>
      <c r="L382" s="6" t="n"/>
      <c r="M382" s="6" t="n"/>
      <c r="N382" s="6" t="n"/>
      <c r="O382" s="6" t="n"/>
      <c r="P382" s="6" t="n"/>
    </row>
    <row r="383" ht="15.75" customHeight="1" s="1411">
      <c r="A383" s="6" t="n"/>
      <c r="B383" s="6" t="n"/>
      <c r="C383" s="6" t="n"/>
      <c r="D383" s="6" t="n"/>
      <c r="E383" s="6" t="n"/>
      <c r="F383" s="6" t="n"/>
      <c r="G383" s="6" t="n"/>
      <c r="H383" s="6" t="n"/>
      <c r="I383" s="6" t="n"/>
      <c r="J383" s="6" t="n"/>
      <c r="K383" s="6" t="n"/>
      <c r="L383" s="6" t="n"/>
      <c r="M383" s="6" t="n"/>
      <c r="N383" s="6" t="n"/>
      <c r="O383" s="6" t="n"/>
      <c r="P383" s="6" t="n"/>
    </row>
    <row r="384" ht="15.75" customHeight="1" s="1411">
      <c r="A384" s="6" t="n"/>
      <c r="B384" s="6" t="n"/>
      <c r="C384" s="6" t="n"/>
      <c r="D384" s="6" t="n"/>
      <c r="E384" s="6" t="n"/>
      <c r="F384" s="6" t="n"/>
      <c r="G384" s="6" t="n"/>
      <c r="H384" s="6" t="n"/>
      <c r="I384" s="6" t="n"/>
      <c r="J384" s="6" t="n"/>
      <c r="K384" s="6" t="n"/>
      <c r="L384" s="6" t="n"/>
      <c r="M384" s="6" t="n"/>
      <c r="N384" s="6" t="n"/>
      <c r="O384" s="6" t="n"/>
      <c r="P384" s="6" t="n"/>
    </row>
    <row r="385" ht="15.75" customHeight="1" s="1411">
      <c r="A385" s="6" t="n"/>
      <c r="B385" s="6" t="n"/>
      <c r="C385" s="6" t="n"/>
      <c r="D385" s="6" t="n"/>
      <c r="E385" s="6" t="n"/>
      <c r="F385" s="6" t="n"/>
      <c r="G385" s="6" t="n"/>
      <c r="H385" s="6" t="n"/>
      <c r="I385" s="6" t="n"/>
      <c r="J385" s="6" t="n"/>
      <c r="K385" s="6" t="n"/>
      <c r="L385" s="6" t="n"/>
      <c r="M385" s="6" t="n"/>
      <c r="N385" s="6" t="n"/>
      <c r="O385" s="6" t="n"/>
      <c r="P385" s="6" t="n"/>
    </row>
    <row r="386" ht="15.75" customHeight="1" s="1411">
      <c r="A386" s="6" t="n"/>
      <c r="B386" s="6" t="n"/>
      <c r="C386" s="6" t="n"/>
      <c r="D386" s="6" t="n"/>
      <c r="E386" s="6" t="n"/>
      <c r="F386" s="6" t="n"/>
      <c r="G386" s="6" t="n"/>
      <c r="H386" s="6" t="n"/>
      <c r="I386" s="6" t="n"/>
      <c r="J386" s="6" t="n"/>
      <c r="K386" s="6" t="n"/>
      <c r="L386" s="6" t="n"/>
      <c r="M386" s="6" t="n"/>
      <c r="N386" s="6" t="n"/>
      <c r="O386" s="6" t="n"/>
      <c r="P386" s="6" t="n"/>
    </row>
    <row r="387" ht="15.75" customHeight="1" s="1411">
      <c r="A387" s="6" t="n"/>
      <c r="B387" s="6" t="n"/>
      <c r="C387" s="6" t="n"/>
      <c r="D387" s="6" t="n"/>
      <c r="E387" s="6" t="n"/>
      <c r="F387" s="6" t="n"/>
      <c r="G387" s="6" t="n"/>
      <c r="H387" s="6" t="n"/>
      <c r="I387" s="6" t="n"/>
      <c r="J387" s="6" t="n"/>
      <c r="K387" s="6" t="n"/>
      <c r="L387" s="6" t="n"/>
      <c r="M387" s="6" t="n"/>
      <c r="N387" s="6" t="n"/>
      <c r="O387" s="6" t="n"/>
      <c r="P387" s="6" t="n"/>
    </row>
    <row r="388" ht="15.75" customHeight="1" s="1411">
      <c r="A388" s="6" t="n"/>
      <c r="B388" s="6" t="n"/>
      <c r="C388" s="6" t="n"/>
      <c r="D388" s="6" t="n"/>
      <c r="E388" s="6" t="n"/>
      <c r="F388" s="6" t="n"/>
      <c r="G388" s="6" t="n"/>
      <c r="H388" s="6" t="n"/>
      <c r="I388" s="6" t="n"/>
      <c r="J388" s="6" t="n"/>
      <c r="K388" s="6" t="n"/>
      <c r="L388" s="6" t="n"/>
      <c r="M388" s="6" t="n"/>
      <c r="N388" s="6" t="n"/>
      <c r="O388" s="6" t="n"/>
      <c r="P388" s="6" t="n"/>
    </row>
    <row r="389" ht="15.75" customHeight="1" s="1411">
      <c r="A389" s="6" t="n"/>
      <c r="B389" s="6" t="n"/>
      <c r="C389" s="6" t="n"/>
      <c r="D389" s="6" t="n"/>
      <c r="E389" s="6" t="n"/>
      <c r="F389" s="6" t="n"/>
      <c r="G389" s="6" t="n"/>
      <c r="H389" s="6" t="n"/>
      <c r="I389" s="6" t="n"/>
      <c r="J389" s="6" t="n"/>
      <c r="K389" s="6" t="n"/>
      <c r="L389" s="6" t="n"/>
      <c r="M389" s="6" t="n"/>
      <c r="N389" s="6" t="n"/>
      <c r="O389" s="6" t="n"/>
      <c r="P389" s="6" t="n"/>
    </row>
    <row r="390" ht="15.75" customHeight="1" s="1411">
      <c r="A390" s="6" t="n"/>
      <c r="B390" s="6" t="n"/>
      <c r="C390" s="6" t="n"/>
      <c r="D390" s="6" t="n"/>
      <c r="E390" s="6" t="n"/>
      <c r="F390" s="6" t="n"/>
      <c r="G390" s="6" t="n"/>
      <c r="H390" s="6" t="n"/>
      <c r="I390" s="6" t="n"/>
      <c r="J390" s="6" t="n"/>
      <c r="K390" s="6" t="n"/>
      <c r="L390" s="6" t="n"/>
      <c r="M390" s="6" t="n"/>
      <c r="N390" s="6" t="n"/>
      <c r="O390" s="6" t="n"/>
      <c r="P390" s="6" t="n"/>
    </row>
    <row r="391" ht="15.75" customHeight="1" s="1411">
      <c r="A391" s="6" t="n"/>
      <c r="B391" s="6" t="n"/>
      <c r="C391" s="6" t="n"/>
      <c r="D391" s="6" t="n"/>
      <c r="E391" s="6" t="n"/>
      <c r="F391" s="6" t="n"/>
      <c r="G391" s="6" t="n"/>
      <c r="H391" s="6" t="n"/>
      <c r="I391" s="6" t="n"/>
      <c r="J391" s="6" t="n"/>
      <c r="K391" s="6" t="n"/>
      <c r="L391" s="6" t="n"/>
      <c r="M391" s="6" t="n"/>
      <c r="N391" s="6" t="n"/>
      <c r="O391" s="6" t="n"/>
      <c r="P391" s="6" t="n"/>
    </row>
    <row r="392" ht="15.75" customHeight="1" s="1411">
      <c r="A392" s="6" t="n"/>
      <c r="B392" s="6" t="n"/>
      <c r="C392" s="6" t="n"/>
      <c r="D392" s="6" t="n"/>
      <c r="E392" s="6" t="n"/>
      <c r="F392" s="6" t="n"/>
      <c r="G392" s="6" t="n"/>
      <c r="H392" s="6" t="n"/>
      <c r="I392" s="6" t="n"/>
      <c r="J392" s="6" t="n"/>
      <c r="K392" s="6" t="n"/>
      <c r="L392" s="6" t="n"/>
      <c r="M392" s="6" t="n"/>
      <c r="N392" s="6" t="n"/>
      <c r="O392" s="6" t="n"/>
      <c r="P392" s="6" t="n"/>
    </row>
    <row r="393" ht="15.75" customHeight="1" s="1411">
      <c r="A393" s="6" t="n"/>
      <c r="B393" s="6" t="n"/>
      <c r="C393" s="6" t="n"/>
      <c r="D393" s="6" t="n"/>
      <c r="E393" s="6" t="n"/>
      <c r="F393" s="6" t="n"/>
      <c r="G393" s="6" t="n"/>
      <c r="H393" s="6" t="n"/>
      <c r="I393" s="6" t="n"/>
      <c r="J393" s="6" t="n"/>
      <c r="K393" s="6" t="n"/>
      <c r="L393" s="6" t="n"/>
      <c r="M393" s="6" t="n"/>
      <c r="N393" s="6" t="n"/>
      <c r="O393" s="6" t="n"/>
      <c r="P393" s="6" t="n"/>
    </row>
    <row r="394" ht="15.75" customHeight="1" s="1411">
      <c r="A394" s="6" t="n"/>
      <c r="B394" s="6" t="n"/>
      <c r="C394" s="6" t="n"/>
      <c r="D394" s="6" t="n"/>
      <c r="E394" s="6" t="n"/>
      <c r="F394" s="6" t="n"/>
      <c r="G394" s="6" t="n"/>
      <c r="H394" s="6" t="n"/>
      <c r="I394" s="6" t="n"/>
      <c r="J394" s="6" t="n"/>
      <c r="K394" s="6" t="n"/>
      <c r="L394" s="6" t="n"/>
      <c r="M394" s="6" t="n"/>
      <c r="N394" s="6" t="n"/>
      <c r="O394" s="6" t="n"/>
      <c r="P394" s="6" t="n"/>
    </row>
    <row r="395" ht="15.75" customHeight="1" s="1411">
      <c r="A395" s="6" t="n"/>
      <c r="B395" s="6" t="n"/>
      <c r="C395" s="6" t="n"/>
      <c r="D395" s="6" t="n"/>
      <c r="E395" s="6" t="n"/>
      <c r="F395" s="6" t="n"/>
      <c r="G395" s="6" t="n"/>
      <c r="H395" s="6" t="n"/>
      <c r="I395" s="6" t="n"/>
      <c r="J395" s="6" t="n"/>
      <c r="K395" s="6" t="n"/>
      <c r="L395" s="6" t="n"/>
      <c r="M395" s="6" t="n"/>
      <c r="N395" s="6" t="n"/>
      <c r="O395" s="6" t="n"/>
      <c r="P395" s="6" t="n"/>
    </row>
    <row r="396" ht="15.75" customHeight="1" s="1411">
      <c r="A396" s="6" t="n"/>
      <c r="B396" s="6" t="n"/>
      <c r="C396" s="6" t="n"/>
      <c r="D396" s="6" t="n"/>
      <c r="E396" s="6" t="n"/>
      <c r="F396" s="6" t="n"/>
      <c r="G396" s="6" t="n"/>
      <c r="H396" s="6" t="n"/>
      <c r="I396" s="6" t="n"/>
      <c r="J396" s="6" t="n"/>
      <c r="K396" s="6" t="n"/>
      <c r="L396" s="6" t="n"/>
      <c r="M396" s="6" t="n"/>
      <c r="N396" s="6" t="n"/>
      <c r="O396" s="6" t="n"/>
      <c r="P396" s="6" t="n"/>
    </row>
    <row r="397" ht="15.75" customHeight="1" s="1411">
      <c r="A397" s="6" t="n"/>
      <c r="B397" s="6" t="n"/>
      <c r="C397" s="6" t="n"/>
      <c r="D397" s="6" t="n"/>
      <c r="E397" s="6" t="n"/>
      <c r="F397" s="6" t="n"/>
      <c r="G397" s="6" t="n"/>
      <c r="H397" s="6" t="n"/>
      <c r="I397" s="6" t="n"/>
      <c r="J397" s="6" t="n"/>
      <c r="K397" s="6" t="n"/>
      <c r="L397" s="6" t="n"/>
      <c r="M397" s="6" t="n"/>
      <c r="N397" s="6" t="n"/>
      <c r="O397" s="6" t="n"/>
      <c r="P397" s="6" t="n"/>
    </row>
    <row r="398" ht="15.75" customHeight="1" s="1411">
      <c r="A398" s="6" t="n"/>
      <c r="B398" s="6" t="n"/>
      <c r="C398" s="6" t="n"/>
      <c r="D398" s="6" t="n"/>
      <c r="E398" s="6" t="n"/>
      <c r="F398" s="6" t="n"/>
      <c r="G398" s="6" t="n"/>
      <c r="H398" s="6" t="n"/>
      <c r="I398" s="6" t="n"/>
      <c r="J398" s="6" t="n"/>
      <c r="K398" s="6" t="n"/>
      <c r="L398" s="6" t="n"/>
      <c r="M398" s="6" t="n"/>
      <c r="N398" s="6" t="n"/>
      <c r="O398" s="6" t="n"/>
      <c r="P398" s="6" t="n"/>
    </row>
    <row r="399" ht="15.75" customHeight="1" s="1411">
      <c r="A399" s="6" t="n"/>
      <c r="B399" s="6" t="n"/>
      <c r="C399" s="6" t="n"/>
      <c r="D399" s="6" t="n"/>
      <c r="E399" s="6" t="n"/>
      <c r="F399" s="6" t="n"/>
      <c r="G399" s="6" t="n"/>
      <c r="H399" s="6" t="n"/>
      <c r="I399" s="6" t="n"/>
      <c r="J399" s="6" t="n"/>
      <c r="K399" s="6" t="n"/>
      <c r="L399" s="6" t="n"/>
      <c r="M399" s="6" t="n"/>
      <c r="N399" s="6" t="n"/>
      <c r="O399" s="6" t="n"/>
      <c r="P399" s="6" t="n"/>
    </row>
    <row r="400" ht="15.75" customHeight="1" s="1411">
      <c r="A400" s="6" t="n"/>
      <c r="B400" s="6" t="n"/>
      <c r="C400" s="6" t="n"/>
      <c r="D400" s="6" t="n"/>
      <c r="E400" s="6" t="n"/>
      <c r="F400" s="6" t="n"/>
      <c r="G400" s="6" t="n"/>
      <c r="H400" s="6" t="n"/>
      <c r="I400" s="6" t="n"/>
      <c r="J400" s="6" t="n"/>
      <c r="K400" s="6" t="n"/>
      <c r="L400" s="6" t="n"/>
      <c r="M400" s="6" t="n"/>
      <c r="N400" s="6" t="n"/>
      <c r="O400" s="6" t="n"/>
      <c r="P400" s="6" t="n"/>
    </row>
    <row r="401" ht="15.75" customHeight="1" s="1411">
      <c r="A401" s="6" t="n"/>
      <c r="B401" s="6" t="n"/>
      <c r="C401" s="6" t="n"/>
      <c r="D401" s="6" t="n"/>
      <c r="E401" s="6" t="n"/>
      <c r="F401" s="6" t="n"/>
      <c r="G401" s="6" t="n"/>
      <c r="H401" s="6" t="n"/>
      <c r="I401" s="6" t="n"/>
      <c r="J401" s="6" t="n"/>
      <c r="K401" s="6" t="n"/>
      <c r="L401" s="6" t="n"/>
      <c r="M401" s="6" t="n"/>
      <c r="N401" s="6" t="n"/>
      <c r="O401" s="6" t="n"/>
      <c r="P401" s="6" t="n"/>
    </row>
    <row r="402" ht="15.75" customHeight="1" s="1411">
      <c r="A402" s="6" t="n"/>
      <c r="B402" s="6" t="n"/>
      <c r="C402" s="6" t="n"/>
      <c r="D402" s="6" t="n"/>
      <c r="E402" s="6" t="n"/>
      <c r="F402" s="6" t="n"/>
      <c r="G402" s="6" t="n"/>
      <c r="H402" s="6" t="n"/>
      <c r="I402" s="6" t="n"/>
      <c r="J402" s="6" t="n"/>
      <c r="K402" s="6" t="n"/>
      <c r="L402" s="6" t="n"/>
      <c r="M402" s="6" t="n"/>
      <c r="N402" s="6" t="n"/>
      <c r="O402" s="6" t="n"/>
      <c r="P402" s="6" t="n"/>
    </row>
    <row r="403" ht="15.75" customHeight="1" s="1411">
      <c r="A403" s="6" t="n"/>
      <c r="B403" s="6" t="n"/>
      <c r="C403" s="6" t="n"/>
      <c r="D403" s="6" t="n"/>
      <c r="E403" s="6" t="n"/>
      <c r="F403" s="6" t="n"/>
      <c r="G403" s="6" t="n"/>
      <c r="H403" s="6" t="n"/>
      <c r="I403" s="6" t="n"/>
      <c r="J403" s="6" t="n"/>
      <c r="K403" s="6" t="n"/>
      <c r="L403" s="6" t="n"/>
      <c r="M403" s="6" t="n"/>
      <c r="N403" s="6" t="n"/>
      <c r="O403" s="6" t="n"/>
      <c r="P403" s="6" t="n"/>
    </row>
    <row r="404" ht="15.75" customHeight="1" s="1411">
      <c r="A404" s="6" t="n"/>
      <c r="B404" s="6" t="n"/>
      <c r="C404" s="6" t="n"/>
      <c r="D404" s="6" t="n"/>
      <c r="E404" s="6" t="n"/>
      <c r="F404" s="6" t="n"/>
      <c r="G404" s="6" t="n"/>
      <c r="H404" s="6" t="n"/>
      <c r="I404" s="6" t="n"/>
      <c r="J404" s="6" t="n"/>
      <c r="K404" s="6" t="n"/>
      <c r="L404" s="6" t="n"/>
      <c r="M404" s="6" t="n"/>
      <c r="N404" s="6" t="n"/>
      <c r="O404" s="6" t="n"/>
      <c r="P404" s="6" t="n"/>
    </row>
    <row r="405" ht="15.75" customHeight="1" s="1411">
      <c r="A405" s="6" t="n"/>
      <c r="B405" s="6" t="n"/>
      <c r="C405" s="6" t="n"/>
      <c r="D405" s="6" t="n"/>
      <c r="E405" s="6" t="n"/>
      <c r="F405" s="6" t="n"/>
      <c r="G405" s="6" t="n"/>
      <c r="H405" s="6" t="n"/>
      <c r="I405" s="6" t="n"/>
      <c r="J405" s="6" t="n"/>
      <c r="K405" s="6" t="n"/>
      <c r="L405" s="6" t="n"/>
      <c r="M405" s="6" t="n"/>
      <c r="N405" s="6" t="n"/>
      <c r="O405" s="6" t="n"/>
      <c r="P405" s="6" t="n"/>
    </row>
    <row r="406" ht="15.75" customHeight="1" s="1411">
      <c r="A406" s="6" t="n"/>
      <c r="B406" s="6" t="n"/>
      <c r="C406" s="6" t="n"/>
      <c r="D406" s="6" t="n"/>
      <c r="E406" s="6" t="n"/>
      <c r="F406" s="6" t="n"/>
      <c r="G406" s="6" t="n"/>
      <c r="H406" s="6" t="n"/>
      <c r="I406" s="6" t="n"/>
      <c r="J406" s="6" t="n"/>
      <c r="K406" s="6" t="n"/>
      <c r="L406" s="6" t="n"/>
      <c r="M406" s="6" t="n"/>
      <c r="N406" s="6" t="n"/>
      <c r="O406" s="6" t="n"/>
      <c r="P406" s="6" t="n"/>
    </row>
    <row r="407" ht="15.75" customHeight="1" s="1411">
      <c r="A407" s="6" t="n"/>
      <c r="B407" s="6" t="n"/>
      <c r="C407" s="6" t="n"/>
      <c r="D407" s="6" t="n"/>
      <c r="E407" s="6" t="n"/>
      <c r="F407" s="6" t="n"/>
      <c r="G407" s="6" t="n"/>
      <c r="H407" s="6" t="n"/>
      <c r="I407" s="6" t="n"/>
      <c r="J407" s="6" t="n"/>
      <c r="K407" s="6" t="n"/>
      <c r="L407" s="6" t="n"/>
      <c r="M407" s="6" t="n"/>
      <c r="N407" s="6" t="n"/>
      <c r="O407" s="6" t="n"/>
      <c r="P407" s="6" t="n"/>
    </row>
    <row r="408" ht="15.75" customHeight="1" s="1411">
      <c r="A408" s="6" t="n"/>
      <c r="B408" s="6" t="n"/>
      <c r="C408" s="6" t="n"/>
      <c r="D408" s="6" t="n"/>
      <c r="E408" s="6" t="n"/>
      <c r="F408" s="6" t="n"/>
      <c r="G408" s="6" t="n"/>
      <c r="H408" s="6" t="n"/>
      <c r="I408" s="6" t="n"/>
      <c r="J408" s="6" t="n"/>
      <c r="K408" s="6" t="n"/>
      <c r="L408" s="6" t="n"/>
      <c r="M408" s="6" t="n"/>
      <c r="N408" s="6" t="n"/>
      <c r="O408" s="6" t="n"/>
      <c r="P408" s="6" t="n"/>
    </row>
    <row r="409" ht="15.75" customHeight="1" s="1411">
      <c r="A409" s="6" t="n"/>
      <c r="B409" s="6" t="n"/>
      <c r="C409" s="6" t="n"/>
      <c r="D409" s="6" t="n"/>
      <c r="E409" s="6" t="n"/>
      <c r="F409" s="6" t="n"/>
      <c r="G409" s="6" t="n"/>
      <c r="H409" s="6" t="n"/>
      <c r="I409" s="6" t="n"/>
      <c r="J409" s="6" t="n"/>
      <c r="K409" s="6" t="n"/>
      <c r="L409" s="6" t="n"/>
      <c r="M409" s="6" t="n"/>
      <c r="N409" s="6" t="n"/>
      <c r="O409" s="6" t="n"/>
      <c r="P409" s="6" t="n"/>
    </row>
    <row r="410" ht="15.75" customHeight="1" s="1411">
      <c r="A410" s="6" t="n"/>
      <c r="B410" s="6" t="n"/>
      <c r="C410" s="6" t="n"/>
      <c r="D410" s="6" t="n"/>
      <c r="E410" s="6" t="n"/>
      <c r="F410" s="6" t="n"/>
      <c r="G410" s="6" t="n"/>
      <c r="H410" s="6" t="n"/>
      <c r="I410" s="6" t="n"/>
      <c r="J410" s="6" t="n"/>
      <c r="K410" s="6" t="n"/>
      <c r="L410" s="6" t="n"/>
      <c r="M410" s="6" t="n"/>
      <c r="N410" s="6" t="n"/>
      <c r="O410" s="6" t="n"/>
      <c r="P410" s="6" t="n"/>
    </row>
    <row r="411" ht="15.75" customHeight="1" s="1411">
      <c r="A411" s="6" t="n"/>
      <c r="B411" s="6" t="n"/>
      <c r="C411" s="6" t="n"/>
      <c r="D411" s="6" t="n"/>
      <c r="E411" s="6" t="n"/>
      <c r="F411" s="6" t="n"/>
      <c r="G411" s="6" t="n"/>
      <c r="H411" s="6" t="n"/>
      <c r="I411" s="6" t="n"/>
      <c r="J411" s="6" t="n"/>
      <c r="K411" s="6" t="n"/>
      <c r="L411" s="6" t="n"/>
      <c r="M411" s="6" t="n"/>
      <c r="N411" s="6" t="n"/>
      <c r="O411" s="6" t="n"/>
      <c r="P411" s="6" t="n"/>
    </row>
    <row r="412" ht="15.75" customHeight="1" s="1411">
      <c r="A412" s="6" t="n"/>
      <c r="B412" s="6" t="n"/>
      <c r="C412" s="6" t="n"/>
      <c r="D412" s="6" t="n"/>
      <c r="E412" s="6" t="n"/>
      <c r="F412" s="6" t="n"/>
      <c r="G412" s="6" t="n"/>
      <c r="H412" s="6" t="n"/>
      <c r="I412" s="6" t="n"/>
      <c r="J412" s="6" t="n"/>
      <c r="K412" s="6" t="n"/>
      <c r="L412" s="6" t="n"/>
      <c r="M412" s="6" t="n"/>
      <c r="N412" s="6" t="n"/>
      <c r="O412" s="6" t="n"/>
      <c r="P412" s="6" t="n"/>
    </row>
    <row r="413" ht="15.75" customHeight="1" s="1411">
      <c r="A413" s="6" t="n"/>
      <c r="B413" s="6" t="n"/>
      <c r="C413" s="6" t="n"/>
      <c r="D413" s="6" t="n"/>
      <c r="E413" s="6" t="n"/>
      <c r="F413" s="6" t="n"/>
      <c r="G413" s="6" t="n"/>
      <c r="H413" s="6" t="n"/>
      <c r="I413" s="6" t="n"/>
      <c r="J413" s="6" t="n"/>
      <c r="K413" s="6" t="n"/>
      <c r="L413" s="6" t="n"/>
      <c r="M413" s="6" t="n"/>
      <c r="N413" s="6" t="n"/>
      <c r="O413" s="6" t="n"/>
      <c r="P413" s="6" t="n"/>
    </row>
    <row r="414" ht="15.75" customHeight="1" s="1411">
      <c r="A414" s="6" t="n"/>
      <c r="B414" s="6" t="n"/>
      <c r="C414" s="6" t="n"/>
      <c r="D414" s="6" t="n"/>
      <c r="E414" s="6" t="n"/>
      <c r="F414" s="6" t="n"/>
      <c r="G414" s="6" t="n"/>
      <c r="H414" s="6" t="n"/>
      <c r="I414" s="6" t="n"/>
      <c r="J414" s="6" t="n"/>
      <c r="K414" s="6" t="n"/>
      <c r="L414" s="6" t="n"/>
      <c r="M414" s="6" t="n"/>
      <c r="N414" s="6" t="n"/>
      <c r="O414" s="6" t="n"/>
      <c r="P414" s="6" t="n"/>
    </row>
    <row r="415" ht="15.75" customHeight="1" s="1411">
      <c r="A415" s="6" t="n"/>
      <c r="B415" s="6" t="n"/>
      <c r="C415" s="6" t="n"/>
      <c r="D415" s="6" t="n"/>
      <c r="E415" s="6" t="n"/>
      <c r="F415" s="6" t="n"/>
      <c r="G415" s="6" t="n"/>
      <c r="H415" s="6" t="n"/>
      <c r="I415" s="6" t="n"/>
      <c r="J415" s="6" t="n"/>
      <c r="K415" s="6" t="n"/>
      <c r="L415" s="6" t="n"/>
      <c r="M415" s="6" t="n"/>
      <c r="N415" s="6" t="n"/>
      <c r="O415" s="6" t="n"/>
      <c r="P415" s="6" t="n"/>
    </row>
    <row r="416" ht="15.75" customHeight="1" s="1411">
      <c r="A416" s="6" t="n"/>
      <c r="B416" s="6" t="n"/>
      <c r="C416" s="6" t="n"/>
      <c r="D416" s="6" t="n"/>
      <c r="E416" s="6" t="n"/>
      <c r="F416" s="6" t="n"/>
      <c r="G416" s="6" t="n"/>
      <c r="H416" s="6" t="n"/>
      <c r="I416" s="6" t="n"/>
      <c r="J416" s="6" t="n"/>
      <c r="K416" s="6" t="n"/>
      <c r="L416" s="6" t="n"/>
      <c r="M416" s="6" t="n"/>
      <c r="N416" s="6" t="n"/>
      <c r="O416" s="6" t="n"/>
      <c r="P416" s="6" t="n"/>
    </row>
    <row r="417" ht="15.75" customHeight="1" s="1411">
      <c r="A417" s="6" t="n"/>
      <c r="B417" s="6" t="n"/>
      <c r="C417" s="6" t="n"/>
      <c r="D417" s="6" t="n"/>
      <c r="E417" s="6" t="n"/>
      <c r="F417" s="6" t="n"/>
      <c r="G417" s="6" t="n"/>
      <c r="H417" s="6" t="n"/>
      <c r="I417" s="6" t="n"/>
      <c r="J417" s="6" t="n"/>
      <c r="K417" s="6" t="n"/>
      <c r="L417" s="6" t="n"/>
      <c r="M417" s="6" t="n"/>
      <c r="N417" s="6" t="n"/>
      <c r="O417" s="6" t="n"/>
      <c r="P417" s="6" t="n"/>
    </row>
    <row r="418" ht="15.75" customHeight="1" s="1411">
      <c r="A418" s="6" t="n"/>
      <c r="B418" s="6" t="n"/>
      <c r="C418" s="6" t="n"/>
      <c r="D418" s="6" t="n"/>
      <c r="E418" s="6" t="n"/>
      <c r="F418" s="6" t="n"/>
      <c r="G418" s="6" t="n"/>
      <c r="H418" s="6" t="n"/>
      <c r="I418" s="6" t="n"/>
      <c r="J418" s="6" t="n"/>
      <c r="K418" s="6" t="n"/>
      <c r="L418" s="6" t="n"/>
      <c r="M418" s="6" t="n"/>
      <c r="N418" s="6" t="n"/>
      <c r="O418" s="6" t="n"/>
      <c r="P418" s="6" t="n"/>
    </row>
    <row r="419" ht="15.75" customHeight="1" s="1411">
      <c r="A419" s="6" t="n"/>
      <c r="B419" s="6" t="n"/>
      <c r="C419" s="6" t="n"/>
      <c r="D419" s="6" t="n"/>
      <c r="E419" s="6" t="n"/>
      <c r="F419" s="6" t="n"/>
      <c r="G419" s="6" t="n"/>
      <c r="H419" s="6" t="n"/>
      <c r="I419" s="6" t="n"/>
      <c r="J419" s="6" t="n"/>
      <c r="K419" s="6" t="n"/>
      <c r="L419" s="6" t="n"/>
      <c r="M419" s="6" t="n"/>
      <c r="N419" s="6" t="n"/>
      <c r="O419" s="6" t="n"/>
      <c r="P419" s="6" t="n"/>
    </row>
    <row r="420" ht="15.75" customHeight="1" s="1411">
      <c r="A420" s="6" t="n"/>
      <c r="B420" s="6" t="n"/>
      <c r="C420" s="6" t="n"/>
      <c r="D420" s="6" t="n"/>
      <c r="E420" s="6" t="n"/>
      <c r="F420" s="6" t="n"/>
      <c r="G420" s="6" t="n"/>
      <c r="H420" s="6" t="n"/>
      <c r="I420" s="6" t="n"/>
      <c r="J420" s="6" t="n"/>
      <c r="K420" s="6" t="n"/>
      <c r="L420" s="6" t="n"/>
      <c r="M420" s="6" t="n"/>
      <c r="N420" s="6" t="n"/>
      <c r="O420" s="6" t="n"/>
      <c r="P420" s="6" t="n"/>
    </row>
    <row r="421" ht="15.75" customHeight="1" s="1411">
      <c r="A421" s="6" t="n"/>
      <c r="B421" s="6" t="n"/>
      <c r="C421" s="6" t="n"/>
      <c r="D421" s="6" t="n"/>
      <c r="E421" s="6" t="n"/>
      <c r="F421" s="6" t="n"/>
      <c r="G421" s="6" t="n"/>
      <c r="H421" s="6" t="n"/>
      <c r="I421" s="6" t="n"/>
      <c r="J421" s="6" t="n"/>
      <c r="K421" s="6" t="n"/>
      <c r="L421" s="6" t="n"/>
      <c r="M421" s="6" t="n"/>
      <c r="N421" s="6" t="n"/>
      <c r="O421" s="6" t="n"/>
      <c r="P421" s="6" t="n"/>
    </row>
    <row r="422" ht="15.75" customHeight="1" s="1411">
      <c r="A422" s="6" t="n"/>
      <c r="B422" s="6" t="n"/>
      <c r="C422" s="6" t="n"/>
      <c r="D422" s="6" t="n"/>
      <c r="E422" s="6" t="n"/>
      <c r="F422" s="6" t="n"/>
      <c r="G422" s="6" t="n"/>
      <c r="H422" s="6" t="n"/>
      <c r="I422" s="6" t="n"/>
      <c r="J422" s="6" t="n"/>
      <c r="K422" s="6" t="n"/>
      <c r="L422" s="6" t="n"/>
      <c r="M422" s="6" t="n"/>
      <c r="N422" s="6" t="n"/>
      <c r="O422" s="6" t="n"/>
      <c r="P422" s="6" t="n"/>
    </row>
    <row r="423" ht="15.75" customHeight="1" s="1411">
      <c r="A423" s="6" t="n"/>
      <c r="B423" s="6" t="n"/>
      <c r="C423" s="6" t="n"/>
      <c r="D423" s="6" t="n"/>
      <c r="E423" s="6" t="n"/>
      <c r="F423" s="6" t="n"/>
      <c r="G423" s="6" t="n"/>
      <c r="H423" s="6" t="n"/>
      <c r="I423" s="6" t="n"/>
      <c r="J423" s="6" t="n"/>
      <c r="K423" s="6" t="n"/>
      <c r="L423" s="6" t="n"/>
      <c r="M423" s="6" t="n"/>
      <c r="N423" s="6" t="n"/>
      <c r="O423" s="6" t="n"/>
      <c r="P423" s="6" t="n"/>
    </row>
    <row r="424" ht="15.75" customHeight="1" s="1411">
      <c r="A424" s="6" t="n"/>
      <c r="B424" s="6" t="n"/>
      <c r="C424" s="6" t="n"/>
      <c r="D424" s="6" t="n"/>
      <c r="E424" s="6" t="n"/>
      <c r="F424" s="6" t="n"/>
      <c r="G424" s="6" t="n"/>
      <c r="H424" s="6" t="n"/>
      <c r="I424" s="6" t="n"/>
      <c r="J424" s="6" t="n"/>
      <c r="K424" s="6" t="n"/>
      <c r="L424" s="6" t="n"/>
      <c r="M424" s="6" t="n"/>
      <c r="N424" s="6" t="n"/>
      <c r="O424" s="6" t="n"/>
      <c r="P424" s="6" t="n"/>
    </row>
    <row r="425" ht="15.75" customHeight="1" s="1411">
      <c r="A425" s="6" t="n"/>
      <c r="B425" s="6" t="n"/>
      <c r="C425" s="6" t="n"/>
      <c r="D425" s="6" t="n"/>
      <c r="E425" s="6" t="n"/>
      <c r="F425" s="6" t="n"/>
      <c r="G425" s="6" t="n"/>
      <c r="H425" s="6" t="n"/>
      <c r="I425" s="6" t="n"/>
      <c r="J425" s="6" t="n"/>
      <c r="K425" s="6" t="n"/>
      <c r="L425" s="6" t="n"/>
      <c r="M425" s="6" t="n"/>
      <c r="N425" s="6" t="n"/>
      <c r="O425" s="6" t="n"/>
      <c r="P425" s="6" t="n"/>
    </row>
    <row r="426" ht="15.75" customHeight="1" s="1411">
      <c r="A426" s="6" t="n"/>
      <c r="B426" s="6" t="n"/>
      <c r="C426" s="6" t="n"/>
      <c r="D426" s="6" t="n"/>
      <c r="E426" s="6" t="n"/>
      <c r="F426" s="6" t="n"/>
      <c r="G426" s="6" t="n"/>
      <c r="H426" s="6" t="n"/>
      <c r="I426" s="6" t="n"/>
      <c r="J426" s="6" t="n"/>
      <c r="K426" s="6" t="n"/>
      <c r="L426" s="6" t="n"/>
      <c r="M426" s="6" t="n"/>
      <c r="N426" s="6" t="n"/>
      <c r="O426" s="6" t="n"/>
      <c r="P426" s="6" t="n"/>
    </row>
    <row r="427" ht="15.75" customHeight="1" s="1411">
      <c r="A427" s="6" t="n"/>
      <c r="B427" s="6" t="n"/>
      <c r="C427" s="6" t="n"/>
      <c r="D427" s="6" t="n"/>
      <c r="E427" s="6" t="n"/>
      <c r="F427" s="6" t="n"/>
      <c r="G427" s="6" t="n"/>
      <c r="H427" s="6" t="n"/>
      <c r="I427" s="6" t="n"/>
      <c r="J427" s="6" t="n"/>
      <c r="K427" s="6" t="n"/>
      <c r="L427" s="6" t="n"/>
      <c r="M427" s="6" t="n"/>
      <c r="N427" s="6" t="n"/>
      <c r="O427" s="6" t="n"/>
      <c r="P427" s="6" t="n"/>
    </row>
    <row r="428" ht="15.75" customHeight="1" s="1411">
      <c r="A428" s="6" t="n"/>
      <c r="B428" s="6" t="n"/>
      <c r="C428" s="6" t="n"/>
      <c r="D428" s="6" t="n"/>
      <c r="E428" s="6" t="n"/>
      <c r="F428" s="6" t="n"/>
      <c r="G428" s="6" t="n"/>
      <c r="H428" s="6" t="n"/>
      <c r="I428" s="6" t="n"/>
      <c r="J428" s="6" t="n"/>
      <c r="K428" s="6" t="n"/>
      <c r="L428" s="6" t="n"/>
      <c r="M428" s="6" t="n"/>
      <c r="N428" s="6" t="n"/>
      <c r="O428" s="6" t="n"/>
      <c r="P428" s="6" t="n"/>
    </row>
    <row r="429" ht="15.75" customHeight="1" s="1411">
      <c r="A429" s="6" t="n"/>
      <c r="B429" s="6" t="n"/>
      <c r="C429" s="6" t="n"/>
      <c r="D429" s="6" t="n"/>
      <c r="E429" s="6" t="n"/>
      <c r="F429" s="6" t="n"/>
      <c r="G429" s="6" t="n"/>
      <c r="H429" s="6" t="n"/>
      <c r="I429" s="6" t="n"/>
      <c r="J429" s="6" t="n"/>
      <c r="K429" s="6" t="n"/>
      <c r="L429" s="6" t="n"/>
      <c r="M429" s="6" t="n"/>
      <c r="N429" s="6" t="n"/>
      <c r="O429" s="6" t="n"/>
      <c r="P429" s="6" t="n"/>
    </row>
    <row r="430" ht="15.75" customHeight="1" s="1411">
      <c r="A430" s="6" t="n"/>
      <c r="B430" s="6" t="n"/>
      <c r="C430" s="6" t="n"/>
      <c r="D430" s="6" t="n"/>
      <c r="E430" s="6" t="n"/>
      <c r="F430" s="6" t="n"/>
      <c r="G430" s="6" t="n"/>
      <c r="H430" s="6" t="n"/>
      <c r="I430" s="6" t="n"/>
      <c r="J430" s="6" t="n"/>
      <c r="K430" s="6" t="n"/>
      <c r="L430" s="6" t="n"/>
      <c r="M430" s="6" t="n"/>
      <c r="N430" s="6" t="n"/>
      <c r="O430" s="6" t="n"/>
      <c r="P430" s="6" t="n"/>
    </row>
    <row r="431" ht="15.75" customHeight="1" s="1411">
      <c r="A431" s="6" t="n"/>
      <c r="B431" s="6" t="n"/>
      <c r="C431" s="6" t="n"/>
      <c r="D431" s="6" t="n"/>
      <c r="E431" s="6" t="n"/>
      <c r="F431" s="6" t="n"/>
      <c r="G431" s="6" t="n"/>
      <c r="H431" s="6" t="n"/>
      <c r="I431" s="6" t="n"/>
      <c r="J431" s="6" t="n"/>
      <c r="K431" s="6" t="n"/>
      <c r="L431" s="6" t="n"/>
      <c r="M431" s="6" t="n"/>
      <c r="N431" s="6" t="n"/>
      <c r="O431" s="6" t="n"/>
      <c r="P431" s="6" t="n"/>
    </row>
    <row r="432" ht="15.75" customHeight="1" s="1411">
      <c r="A432" s="6" t="n"/>
      <c r="B432" s="6" t="n"/>
      <c r="C432" s="6" t="n"/>
      <c r="D432" s="6" t="n"/>
      <c r="E432" s="6" t="n"/>
      <c r="F432" s="6" t="n"/>
      <c r="G432" s="6" t="n"/>
      <c r="H432" s="6" t="n"/>
      <c r="I432" s="6" t="n"/>
      <c r="J432" s="6" t="n"/>
      <c r="K432" s="6" t="n"/>
      <c r="L432" s="6" t="n"/>
      <c r="M432" s="6" t="n"/>
      <c r="N432" s="6" t="n"/>
      <c r="O432" s="6" t="n"/>
      <c r="P432" s="6" t="n"/>
    </row>
    <row r="433" ht="15.75" customHeight="1" s="1411">
      <c r="A433" s="6" t="n"/>
      <c r="B433" s="6" t="n"/>
      <c r="C433" s="6" t="n"/>
      <c r="D433" s="6" t="n"/>
      <c r="E433" s="6" t="n"/>
      <c r="F433" s="6" t="n"/>
      <c r="G433" s="6" t="n"/>
      <c r="H433" s="6" t="n"/>
      <c r="I433" s="6" t="n"/>
      <c r="J433" s="6" t="n"/>
      <c r="K433" s="6" t="n"/>
      <c r="L433" s="6" t="n"/>
      <c r="M433" s="6" t="n"/>
      <c r="N433" s="6" t="n"/>
      <c r="O433" s="6" t="n"/>
      <c r="P433" s="6" t="n"/>
    </row>
    <row r="434" ht="15.75" customHeight="1" s="1411">
      <c r="A434" s="6" t="n"/>
      <c r="B434" s="6" t="n"/>
      <c r="C434" s="6" t="n"/>
      <c r="D434" s="6" t="n"/>
      <c r="E434" s="6" t="n"/>
      <c r="F434" s="6" t="n"/>
      <c r="G434" s="6" t="n"/>
      <c r="H434" s="6" t="n"/>
      <c r="I434" s="6" t="n"/>
      <c r="J434" s="6" t="n"/>
      <c r="K434" s="6" t="n"/>
      <c r="L434" s="6" t="n"/>
      <c r="M434" s="6" t="n"/>
      <c r="N434" s="6" t="n"/>
      <c r="O434" s="6" t="n"/>
      <c r="P434" s="6" t="n"/>
    </row>
    <row r="435" ht="15.75" customHeight="1" s="1411">
      <c r="A435" s="6" t="n"/>
      <c r="B435" s="6" t="n"/>
      <c r="C435" s="6" t="n"/>
      <c r="D435" s="6" t="n"/>
      <c r="E435" s="6" t="n"/>
      <c r="F435" s="6" t="n"/>
      <c r="G435" s="6" t="n"/>
      <c r="H435" s="6" t="n"/>
      <c r="I435" s="6" t="n"/>
      <c r="J435" s="6" t="n"/>
      <c r="K435" s="6" t="n"/>
      <c r="L435" s="6" t="n"/>
      <c r="M435" s="6" t="n"/>
      <c r="N435" s="6" t="n"/>
      <c r="O435" s="6" t="n"/>
      <c r="P435" s="6" t="n"/>
    </row>
    <row r="436" ht="15.75" customHeight="1" s="1411">
      <c r="A436" s="6" t="n"/>
      <c r="B436" s="6" t="n"/>
      <c r="C436" s="6" t="n"/>
      <c r="D436" s="6" t="n"/>
      <c r="E436" s="6" t="n"/>
      <c r="F436" s="6" t="n"/>
      <c r="G436" s="6" t="n"/>
      <c r="H436" s="6" t="n"/>
      <c r="I436" s="6" t="n"/>
      <c r="J436" s="6" t="n"/>
      <c r="K436" s="6" t="n"/>
      <c r="L436" s="6" t="n"/>
      <c r="M436" s="6" t="n"/>
      <c r="N436" s="6" t="n"/>
      <c r="O436" s="6" t="n"/>
      <c r="P436" s="6" t="n"/>
    </row>
    <row r="437" ht="15.75" customHeight="1" s="1411">
      <c r="A437" s="6" t="n"/>
      <c r="B437" s="6" t="n"/>
      <c r="C437" s="6" t="n"/>
      <c r="D437" s="6" t="n"/>
      <c r="E437" s="6" t="n"/>
      <c r="F437" s="6" t="n"/>
      <c r="G437" s="6" t="n"/>
      <c r="H437" s="6" t="n"/>
      <c r="I437" s="6" t="n"/>
      <c r="J437" s="6" t="n"/>
      <c r="K437" s="6" t="n"/>
      <c r="L437" s="6" t="n"/>
      <c r="M437" s="6" t="n"/>
      <c r="N437" s="6" t="n"/>
      <c r="O437" s="6" t="n"/>
      <c r="P437" s="6" t="n"/>
    </row>
    <row r="438" ht="15.75" customHeight="1" s="1411">
      <c r="A438" s="6" t="n"/>
      <c r="B438" s="6" t="n"/>
      <c r="C438" s="6" t="n"/>
      <c r="D438" s="6" t="n"/>
      <c r="E438" s="6" t="n"/>
      <c r="F438" s="6" t="n"/>
      <c r="G438" s="6" t="n"/>
      <c r="H438" s="6" t="n"/>
      <c r="I438" s="6" t="n"/>
      <c r="J438" s="6" t="n"/>
      <c r="K438" s="6" t="n"/>
      <c r="L438" s="6" t="n"/>
      <c r="M438" s="6" t="n"/>
      <c r="N438" s="6" t="n"/>
      <c r="O438" s="6" t="n"/>
      <c r="P438" s="6" t="n"/>
    </row>
    <row r="439" ht="15.75" customHeight="1" s="1411">
      <c r="A439" s="6" t="n"/>
      <c r="B439" s="6" t="n"/>
      <c r="C439" s="6" t="n"/>
      <c r="D439" s="6" t="n"/>
      <c r="E439" s="6" t="n"/>
      <c r="F439" s="6" t="n"/>
      <c r="G439" s="6" t="n"/>
      <c r="H439" s="6" t="n"/>
      <c r="I439" s="6" t="n"/>
      <c r="J439" s="6" t="n"/>
      <c r="K439" s="6" t="n"/>
      <c r="L439" s="6" t="n"/>
      <c r="M439" s="6" t="n"/>
      <c r="N439" s="6" t="n"/>
      <c r="O439" s="6" t="n"/>
      <c r="P439" s="6" t="n"/>
    </row>
    <row r="440" ht="15.75" customHeight="1" s="1411">
      <c r="A440" s="6" t="n"/>
      <c r="B440" s="6" t="n"/>
      <c r="C440" s="6" t="n"/>
      <c r="D440" s="6" t="n"/>
      <c r="E440" s="6" t="n"/>
      <c r="F440" s="6" t="n"/>
      <c r="G440" s="6" t="n"/>
      <c r="H440" s="6" t="n"/>
      <c r="I440" s="6" t="n"/>
      <c r="J440" s="6" t="n"/>
      <c r="K440" s="6" t="n"/>
      <c r="L440" s="6" t="n"/>
      <c r="M440" s="6" t="n"/>
      <c r="N440" s="6" t="n"/>
      <c r="O440" s="6" t="n"/>
      <c r="P440" s="6" t="n"/>
    </row>
    <row r="441" ht="15.75" customHeight="1" s="1411">
      <c r="A441" s="6" t="n"/>
      <c r="B441" s="6" t="n"/>
      <c r="C441" s="6" t="n"/>
      <c r="D441" s="6" t="n"/>
      <c r="E441" s="6" t="n"/>
      <c r="F441" s="6" t="n"/>
      <c r="G441" s="6" t="n"/>
      <c r="H441" s="6" t="n"/>
      <c r="I441" s="6" t="n"/>
      <c r="J441" s="6" t="n"/>
      <c r="K441" s="6" t="n"/>
      <c r="L441" s="6" t="n"/>
      <c r="M441" s="6" t="n"/>
      <c r="N441" s="6" t="n"/>
      <c r="O441" s="6" t="n"/>
      <c r="P441" s="6" t="n"/>
    </row>
    <row r="442" ht="15.75" customHeight="1" s="1411">
      <c r="A442" s="6" t="n"/>
      <c r="B442" s="6" t="n"/>
      <c r="C442" s="6" t="n"/>
      <c r="D442" s="6" t="n"/>
      <c r="E442" s="6" t="n"/>
      <c r="F442" s="6" t="n"/>
      <c r="G442" s="6" t="n"/>
      <c r="H442" s="6" t="n"/>
      <c r="I442" s="6" t="n"/>
      <c r="J442" s="6" t="n"/>
      <c r="K442" s="6" t="n"/>
      <c r="L442" s="6" t="n"/>
      <c r="M442" s="6" t="n"/>
      <c r="N442" s="6" t="n"/>
      <c r="O442" s="6" t="n"/>
      <c r="P442" s="6" t="n"/>
    </row>
    <row r="443" ht="15.75" customHeight="1" s="1411">
      <c r="A443" s="6" t="n"/>
      <c r="B443" s="6" t="n"/>
      <c r="C443" s="6" t="n"/>
      <c r="D443" s="6" t="n"/>
      <c r="E443" s="6" t="n"/>
      <c r="F443" s="6" t="n"/>
      <c r="G443" s="6" t="n"/>
      <c r="H443" s="6" t="n"/>
      <c r="I443" s="6" t="n"/>
      <c r="J443" s="6" t="n"/>
      <c r="K443" s="6" t="n"/>
      <c r="L443" s="6" t="n"/>
      <c r="M443" s="6" t="n"/>
      <c r="N443" s="6" t="n"/>
      <c r="O443" s="6" t="n"/>
      <c r="P443" s="6" t="n"/>
    </row>
    <row r="444" ht="15.75" customHeight="1" s="1411">
      <c r="A444" s="6" t="n"/>
      <c r="B444" s="6" t="n"/>
      <c r="C444" s="6" t="n"/>
      <c r="D444" s="6" t="n"/>
      <c r="E444" s="6" t="n"/>
      <c r="F444" s="6" t="n"/>
      <c r="G444" s="6" t="n"/>
      <c r="H444" s="6" t="n"/>
      <c r="I444" s="6" t="n"/>
      <c r="J444" s="6" t="n"/>
      <c r="K444" s="6" t="n"/>
      <c r="L444" s="6" t="n"/>
      <c r="M444" s="6" t="n"/>
      <c r="N444" s="6" t="n"/>
      <c r="O444" s="6" t="n"/>
      <c r="P444" s="6" t="n"/>
    </row>
    <row r="445" ht="15.75" customHeight="1" s="1411">
      <c r="A445" s="6" t="n"/>
      <c r="B445" s="6" t="n"/>
      <c r="C445" s="6" t="n"/>
      <c r="D445" s="6" t="n"/>
      <c r="E445" s="6" t="n"/>
      <c r="F445" s="6" t="n"/>
      <c r="G445" s="6" t="n"/>
      <c r="H445" s="6" t="n"/>
      <c r="I445" s="6" t="n"/>
      <c r="J445" s="6" t="n"/>
      <c r="K445" s="6" t="n"/>
      <c r="L445" s="6" t="n"/>
      <c r="M445" s="6" t="n"/>
      <c r="N445" s="6" t="n"/>
      <c r="O445" s="6" t="n"/>
      <c r="P445" s="6" t="n"/>
    </row>
    <row r="446" ht="15.75" customHeight="1" s="1411">
      <c r="A446" s="6" t="n"/>
      <c r="B446" s="6" t="n"/>
      <c r="C446" s="6" t="n"/>
      <c r="D446" s="6" t="n"/>
      <c r="E446" s="6" t="n"/>
      <c r="F446" s="6" t="n"/>
      <c r="G446" s="6" t="n"/>
      <c r="H446" s="6" t="n"/>
      <c r="I446" s="6" t="n"/>
      <c r="J446" s="6" t="n"/>
      <c r="K446" s="6" t="n"/>
      <c r="L446" s="6" t="n"/>
      <c r="M446" s="6" t="n"/>
      <c r="N446" s="6" t="n"/>
      <c r="O446" s="6" t="n"/>
      <c r="P446" s="6" t="n"/>
    </row>
    <row r="447" ht="15.75" customHeight="1" s="1411">
      <c r="A447" s="6" t="n"/>
      <c r="B447" s="6" t="n"/>
      <c r="C447" s="6" t="n"/>
      <c r="D447" s="6" t="n"/>
      <c r="E447" s="6" t="n"/>
      <c r="F447" s="6" t="n"/>
      <c r="G447" s="6" t="n"/>
      <c r="H447" s="6" t="n"/>
      <c r="I447" s="6" t="n"/>
      <c r="J447" s="6" t="n"/>
      <c r="K447" s="6" t="n"/>
      <c r="L447" s="6" t="n"/>
      <c r="M447" s="6" t="n"/>
      <c r="N447" s="6" t="n"/>
      <c r="O447" s="6" t="n"/>
      <c r="P447" s="6" t="n"/>
    </row>
    <row r="448" ht="15.75" customHeight="1" s="1411">
      <c r="A448" s="6" t="n"/>
      <c r="B448" s="6" t="n"/>
      <c r="C448" s="6" t="n"/>
      <c r="D448" s="6" t="n"/>
      <c r="E448" s="6" t="n"/>
      <c r="F448" s="6" t="n"/>
      <c r="G448" s="6" t="n"/>
      <c r="H448" s="6" t="n"/>
      <c r="I448" s="6" t="n"/>
      <c r="J448" s="6" t="n"/>
      <c r="K448" s="6" t="n"/>
      <c r="L448" s="6" t="n"/>
      <c r="M448" s="6" t="n"/>
      <c r="N448" s="6" t="n"/>
      <c r="O448" s="6" t="n"/>
      <c r="P448" s="6" t="n"/>
    </row>
    <row r="449" ht="15.75" customHeight="1" s="1411">
      <c r="A449" s="6" t="n"/>
      <c r="B449" s="6" t="n"/>
      <c r="C449" s="6" t="n"/>
      <c r="D449" s="6" t="n"/>
      <c r="E449" s="6" t="n"/>
      <c r="F449" s="6" t="n"/>
      <c r="G449" s="6" t="n"/>
      <c r="H449" s="6" t="n"/>
      <c r="I449" s="6" t="n"/>
      <c r="J449" s="6" t="n"/>
      <c r="K449" s="6" t="n"/>
      <c r="L449" s="6" t="n"/>
      <c r="M449" s="6" t="n"/>
      <c r="N449" s="6" t="n"/>
      <c r="O449" s="6" t="n"/>
      <c r="P449" s="6" t="n"/>
    </row>
    <row r="450" ht="15.75" customHeight="1" s="1411">
      <c r="A450" s="6" t="n"/>
      <c r="B450" s="6" t="n"/>
      <c r="C450" s="6" t="n"/>
      <c r="D450" s="6" t="n"/>
      <c r="E450" s="6" t="n"/>
      <c r="F450" s="6" t="n"/>
      <c r="G450" s="6" t="n"/>
      <c r="H450" s="6" t="n"/>
      <c r="I450" s="6" t="n"/>
      <c r="J450" s="6" t="n"/>
      <c r="K450" s="6" t="n"/>
      <c r="L450" s="6" t="n"/>
      <c r="M450" s="6" t="n"/>
      <c r="N450" s="6" t="n"/>
      <c r="O450" s="6" t="n"/>
      <c r="P450" s="6" t="n"/>
    </row>
    <row r="451" ht="15.75" customHeight="1" s="1411">
      <c r="A451" s="6" t="n"/>
      <c r="B451" s="6" t="n"/>
      <c r="C451" s="6" t="n"/>
      <c r="D451" s="6" t="n"/>
      <c r="E451" s="6" t="n"/>
      <c r="F451" s="6" t="n"/>
      <c r="G451" s="6" t="n"/>
      <c r="H451" s="6" t="n"/>
      <c r="I451" s="6" t="n"/>
      <c r="J451" s="6" t="n"/>
      <c r="K451" s="6" t="n"/>
      <c r="L451" s="6" t="n"/>
      <c r="M451" s="6" t="n"/>
      <c r="N451" s="6" t="n"/>
      <c r="O451" s="6" t="n"/>
      <c r="P451" s="6" t="n"/>
    </row>
    <row r="452" ht="15.75" customHeight="1" s="1411">
      <c r="A452" s="6" t="n"/>
      <c r="B452" s="6" t="n"/>
      <c r="C452" s="6" t="n"/>
      <c r="D452" s="6" t="n"/>
      <c r="E452" s="6" t="n"/>
      <c r="F452" s="6" t="n"/>
      <c r="G452" s="6" t="n"/>
      <c r="H452" s="6" t="n"/>
      <c r="I452" s="6" t="n"/>
      <c r="J452" s="6" t="n"/>
      <c r="K452" s="6" t="n"/>
      <c r="L452" s="6" t="n"/>
      <c r="M452" s="6" t="n"/>
      <c r="N452" s="6" t="n"/>
      <c r="O452" s="6" t="n"/>
      <c r="P452" s="6" t="n"/>
    </row>
    <row r="453" ht="15.75" customHeight="1" s="1411">
      <c r="A453" s="6" t="n"/>
      <c r="B453" s="6" t="n"/>
      <c r="C453" s="6" t="n"/>
      <c r="D453" s="6" t="n"/>
      <c r="E453" s="6" t="n"/>
      <c r="F453" s="6" t="n"/>
      <c r="G453" s="6" t="n"/>
      <c r="H453" s="6" t="n"/>
      <c r="I453" s="6" t="n"/>
      <c r="J453" s="6" t="n"/>
      <c r="K453" s="6" t="n"/>
      <c r="L453" s="6" t="n"/>
      <c r="M453" s="6" t="n"/>
      <c r="N453" s="6" t="n"/>
      <c r="O453" s="6" t="n"/>
      <c r="P453" s="6" t="n"/>
    </row>
    <row r="454" ht="15.75" customHeight="1" s="1411">
      <c r="A454" s="6" t="n"/>
      <c r="B454" s="6" t="n"/>
      <c r="C454" s="6" t="n"/>
      <c r="D454" s="6" t="n"/>
      <c r="E454" s="6" t="n"/>
      <c r="F454" s="6" t="n"/>
      <c r="G454" s="6" t="n"/>
      <c r="H454" s="6" t="n"/>
      <c r="I454" s="6" t="n"/>
      <c r="J454" s="6" t="n"/>
      <c r="K454" s="6" t="n"/>
      <c r="L454" s="6" t="n"/>
      <c r="M454" s="6" t="n"/>
      <c r="N454" s="6" t="n"/>
      <c r="O454" s="6" t="n"/>
      <c r="P454" s="6" t="n"/>
    </row>
    <row r="455" ht="15.75" customHeight="1" s="1411">
      <c r="A455" s="6" t="n"/>
      <c r="B455" s="6" t="n"/>
      <c r="C455" s="6" t="n"/>
      <c r="D455" s="6" t="n"/>
      <c r="E455" s="6" t="n"/>
      <c r="F455" s="6" t="n"/>
      <c r="G455" s="6" t="n"/>
      <c r="H455" s="6" t="n"/>
      <c r="I455" s="6" t="n"/>
      <c r="J455" s="6" t="n"/>
      <c r="K455" s="6" t="n"/>
      <c r="L455" s="6" t="n"/>
      <c r="M455" s="6" t="n"/>
      <c r="N455" s="6" t="n"/>
      <c r="O455" s="6" t="n"/>
      <c r="P455" s="6" t="n"/>
    </row>
    <row r="456" ht="15.75" customHeight="1" s="1411">
      <c r="A456" s="6" t="n"/>
      <c r="B456" s="6" t="n"/>
      <c r="C456" s="6" t="n"/>
      <c r="D456" s="6" t="n"/>
      <c r="E456" s="6" t="n"/>
      <c r="F456" s="6" t="n"/>
      <c r="G456" s="6" t="n"/>
      <c r="H456" s="6" t="n"/>
      <c r="I456" s="6" t="n"/>
      <c r="J456" s="6" t="n"/>
      <c r="K456" s="6" t="n"/>
      <c r="L456" s="6" t="n"/>
      <c r="M456" s="6" t="n"/>
      <c r="N456" s="6" t="n"/>
      <c r="O456" s="6" t="n"/>
      <c r="P456" s="6" t="n"/>
    </row>
    <row r="457" ht="15.75" customHeight="1" s="1411">
      <c r="A457" s="6" t="n"/>
      <c r="B457" s="6" t="n"/>
      <c r="C457" s="6" t="n"/>
      <c r="D457" s="6" t="n"/>
      <c r="E457" s="6" t="n"/>
      <c r="F457" s="6" t="n"/>
      <c r="G457" s="6" t="n"/>
      <c r="H457" s="6" t="n"/>
      <c r="I457" s="6" t="n"/>
      <c r="J457" s="6" t="n"/>
      <c r="K457" s="6" t="n"/>
      <c r="L457" s="6" t="n"/>
      <c r="M457" s="6" t="n"/>
      <c r="N457" s="6" t="n"/>
      <c r="O457" s="6" t="n"/>
      <c r="P457" s="6" t="n"/>
    </row>
    <row r="458" ht="15.75" customHeight="1" s="1411">
      <c r="A458" s="6" t="n"/>
      <c r="B458" s="6" t="n"/>
      <c r="C458" s="6" t="n"/>
      <c r="D458" s="6" t="n"/>
      <c r="E458" s="6" t="n"/>
      <c r="F458" s="6" t="n"/>
      <c r="G458" s="6" t="n"/>
      <c r="H458" s="6" t="n"/>
      <c r="I458" s="6" t="n"/>
      <c r="J458" s="6" t="n"/>
      <c r="K458" s="6" t="n"/>
      <c r="L458" s="6" t="n"/>
      <c r="M458" s="6" t="n"/>
      <c r="N458" s="6" t="n"/>
      <c r="O458" s="6" t="n"/>
      <c r="P458" s="6" t="n"/>
    </row>
    <row r="459" ht="15.75" customHeight="1" s="1411">
      <c r="A459" s="6" t="n"/>
      <c r="B459" s="6" t="n"/>
      <c r="C459" s="6" t="n"/>
      <c r="D459" s="6" t="n"/>
      <c r="E459" s="6" t="n"/>
      <c r="F459" s="6" t="n"/>
      <c r="G459" s="6" t="n"/>
      <c r="H459" s="6" t="n"/>
      <c r="I459" s="6" t="n"/>
      <c r="J459" s="6" t="n"/>
      <c r="K459" s="6" t="n"/>
      <c r="L459" s="6" t="n"/>
      <c r="M459" s="6" t="n"/>
      <c r="N459" s="6" t="n"/>
      <c r="O459" s="6" t="n"/>
      <c r="P459" s="6" t="n"/>
    </row>
    <row r="460" ht="15.75" customHeight="1" s="1411">
      <c r="A460" s="6" t="n"/>
      <c r="B460" s="6" t="n"/>
      <c r="C460" s="6" t="n"/>
      <c r="D460" s="6" t="n"/>
      <c r="E460" s="6" t="n"/>
      <c r="F460" s="6" t="n"/>
      <c r="G460" s="6" t="n"/>
      <c r="H460" s="6" t="n"/>
      <c r="I460" s="6" t="n"/>
      <c r="J460" s="6" t="n"/>
      <c r="K460" s="6" t="n"/>
      <c r="L460" s="6" t="n"/>
      <c r="M460" s="6" t="n"/>
      <c r="N460" s="6" t="n"/>
      <c r="O460" s="6" t="n"/>
      <c r="P460" s="6" t="n"/>
    </row>
    <row r="461" ht="15.75" customHeight="1" s="1411">
      <c r="A461" s="6" t="n"/>
      <c r="B461" s="6" t="n"/>
      <c r="C461" s="6" t="n"/>
      <c r="D461" s="6" t="n"/>
      <c r="E461" s="6" t="n"/>
      <c r="F461" s="6" t="n"/>
      <c r="G461" s="6" t="n"/>
      <c r="H461" s="6" t="n"/>
      <c r="I461" s="6" t="n"/>
      <c r="J461" s="6" t="n"/>
      <c r="K461" s="6" t="n"/>
      <c r="L461" s="6" t="n"/>
      <c r="M461" s="6" t="n"/>
      <c r="N461" s="6" t="n"/>
      <c r="O461" s="6" t="n"/>
      <c r="P461" s="6" t="n"/>
    </row>
    <row r="462" ht="15.75" customHeight="1" s="1411">
      <c r="A462" s="6" t="n"/>
      <c r="B462" s="6" t="n"/>
      <c r="C462" s="6" t="n"/>
      <c r="D462" s="6" t="n"/>
      <c r="E462" s="6" t="n"/>
      <c r="F462" s="6" t="n"/>
      <c r="G462" s="6" t="n"/>
      <c r="H462" s="6" t="n"/>
      <c r="I462" s="6" t="n"/>
      <c r="J462" s="6" t="n"/>
      <c r="K462" s="6" t="n"/>
      <c r="L462" s="6" t="n"/>
      <c r="M462" s="6" t="n"/>
      <c r="N462" s="6" t="n"/>
      <c r="O462" s="6" t="n"/>
      <c r="P462" s="6" t="n"/>
    </row>
    <row r="463" ht="15.75" customHeight="1" s="1411">
      <c r="A463" s="6" t="n"/>
      <c r="B463" s="6" t="n"/>
      <c r="C463" s="6" t="n"/>
      <c r="D463" s="6" t="n"/>
      <c r="E463" s="6" t="n"/>
      <c r="F463" s="6" t="n"/>
      <c r="G463" s="6" t="n"/>
      <c r="H463" s="6" t="n"/>
      <c r="I463" s="6" t="n"/>
      <c r="J463" s="6" t="n"/>
      <c r="K463" s="6" t="n"/>
      <c r="L463" s="6" t="n"/>
      <c r="M463" s="6" t="n"/>
      <c r="N463" s="6" t="n"/>
      <c r="O463" s="6" t="n"/>
      <c r="P463" s="6" t="n"/>
    </row>
    <row r="464" ht="15.75" customHeight="1" s="1411">
      <c r="A464" s="6" t="n"/>
      <c r="B464" s="6" t="n"/>
      <c r="C464" s="6" t="n"/>
      <c r="D464" s="6" t="n"/>
      <c r="E464" s="6" t="n"/>
      <c r="F464" s="6" t="n"/>
      <c r="G464" s="6" t="n"/>
      <c r="H464" s="6" t="n"/>
      <c r="I464" s="6" t="n"/>
      <c r="J464" s="6" t="n"/>
      <c r="K464" s="6" t="n"/>
      <c r="L464" s="6" t="n"/>
      <c r="M464" s="6" t="n"/>
      <c r="N464" s="6" t="n"/>
      <c r="O464" s="6" t="n"/>
      <c r="P464" s="6" t="n"/>
    </row>
    <row r="465" ht="15.75" customHeight="1" s="1411">
      <c r="A465" s="6" t="n"/>
      <c r="B465" s="6" t="n"/>
      <c r="C465" s="6" t="n"/>
      <c r="D465" s="6" t="n"/>
      <c r="E465" s="6" t="n"/>
      <c r="F465" s="6" t="n"/>
      <c r="G465" s="6" t="n"/>
      <c r="H465" s="6" t="n"/>
      <c r="I465" s="6" t="n"/>
      <c r="J465" s="6" t="n"/>
      <c r="K465" s="6" t="n"/>
      <c r="L465" s="6" t="n"/>
      <c r="M465" s="6" t="n"/>
      <c r="N465" s="6" t="n"/>
      <c r="O465" s="6" t="n"/>
      <c r="P465" s="6" t="n"/>
    </row>
    <row r="466" ht="15.75" customHeight="1" s="1411">
      <c r="A466" s="6" t="n"/>
      <c r="B466" s="6" t="n"/>
      <c r="C466" s="6" t="n"/>
      <c r="D466" s="6" t="n"/>
      <c r="E466" s="6" t="n"/>
      <c r="F466" s="6" t="n"/>
      <c r="G466" s="6" t="n"/>
      <c r="H466" s="6" t="n"/>
      <c r="I466" s="6" t="n"/>
      <c r="J466" s="6" t="n"/>
      <c r="K466" s="6" t="n"/>
      <c r="L466" s="6" t="n"/>
      <c r="M466" s="6" t="n"/>
      <c r="N466" s="6" t="n"/>
      <c r="O466" s="6" t="n"/>
      <c r="P466" s="6" t="n"/>
    </row>
    <row r="467" ht="15.75" customHeight="1" s="1411">
      <c r="A467" s="6" t="n"/>
      <c r="B467" s="6" t="n"/>
      <c r="C467" s="6" t="n"/>
      <c r="D467" s="6" t="n"/>
      <c r="E467" s="6" t="n"/>
      <c r="F467" s="6" t="n"/>
      <c r="G467" s="6" t="n"/>
      <c r="H467" s="6" t="n"/>
      <c r="I467" s="6" t="n"/>
      <c r="J467" s="6" t="n"/>
      <c r="K467" s="6" t="n"/>
      <c r="L467" s="6" t="n"/>
      <c r="M467" s="6" t="n"/>
      <c r="N467" s="6" t="n"/>
      <c r="O467" s="6" t="n"/>
      <c r="P467" s="6" t="n"/>
    </row>
    <row r="468" ht="15.75" customHeight="1" s="1411">
      <c r="A468" s="6" t="n"/>
      <c r="B468" s="6" t="n"/>
      <c r="C468" s="6" t="n"/>
      <c r="D468" s="6" t="n"/>
      <c r="E468" s="6" t="n"/>
      <c r="F468" s="6" t="n"/>
      <c r="G468" s="6" t="n"/>
      <c r="H468" s="6" t="n"/>
      <c r="I468" s="6" t="n"/>
      <c r="J468" s="6" t="n"/>
      <c r="K468" s="6" t="n"/>
      <c r="L468" s="6" t="n"/>
      <c r="M468" s="6" t="n"/>
      <c r="N468" s="6" t="n"/>
      <c r="O468" s="6" t="n"/>
      <c r="P468" s="6" t="n"/>
    </row>
    <row r="469" ht="15.75" customHeight="1" s="1411">
      <c r="A469" s="6" t="n"/>
      <c r="B469" s="6" t="n"/>
      <c r="C469" s="6" t="n"/>
      <c r="D469" s="6" t="n"/>
      <c r="E469" s="6" t="n"/>
      <c r="F469" s="6" t="n"/>
      <c r="G469" s="6" t="n"/>
      <c r="H469" s="6" t="n"/>
      <c r="I469" s="6" t="n"/>
      <c r="J469" s="6" t="n"/>
      <c r="K469" s="6" t="n"/>
      <c r="L469" s="6" t="n"/>
      <c r="M469" s="6" t="n"/>
      <c r="N469" s="6" t="n"/>
      <c r="O469" s="6" t="n"/>
      <c r="P469" s="6" t="n"/>
    </row>
    <row r="470" ht="15.75" customHeight="1" s="1411">
      <c r="A470" s="6" t="n"/>
      <c r="B470" s="6" t="n"/>
      <c r="C470" s="6" t="n"/>
      <c r="D470" s="6" t="n"/>
      <c r="E470" s="6" t="n"/>
      <c r="F470" s="6" t="n"/>
      <c r="G470" s="6" t="n"/>
      <c r="H470" s="6" t="n"/>
      <c r="I470" s="6" t="n"/>
      <c r="J470" s="6" t="n"/>
      <c r="K470" s="6" t="n"/>
      <c r="L470" s="6" t="n"/>
      <c r="M470" s="6" t="n"/>
      <c r="N470" s="6" t="n"/>
      <c r="O470" s="6" t="n"/>
      <c r="P470" s="6" t="n"/>
    </row>
    <row r="471" ht="15.75" customHeight="1" s="1411">
      <c r="A471" s="6" t="n"/>
      <c r="B471" s="6" t="n"/>
      <c r="C471" s="6" t="n"/>
      <c r="D471" s="6" t="n"/>
      <c r="E471" s="6" t="n"/>
      <c r="F471" s="6" t="n"/>
      <c r="G471" s="6" t="n"/>
      <c r="H471" s="6" t="n"/>
      <c r="I471" s="6" t="n"/>
      <c r="J471" s="6" t="n"/>
      <c r="K471" s="6" t="n"/>
      <c r="L471" s="6" t="n"/>
      <c r="M471" s="6" t="n"/>
      <c r="N471" s="6" t="n"/>
      <c r="O471" s="6" t="n"/>
      <c r="P471" s="6" t="n"/>
    </row>
    <row r="472" ht="15.75" customHeight="1" s="1411">
      <c r="A472" s="6" t="n"/>
      <c r="B472" s="6" t="n"/>
      <c r="C472" s="6" t="n"/>
      <c r="D472" s="6" t="n"/>
      <c r="E472" s="6" t="n"/>
      <c r="F472" s="6" t="n"/>
      <c r="G472" s="6" t="n"/>
      <c r="H472" s="6" t="n"/>
      <c r="I472" s="6" t="n"/>
      <c r="J472" s="6" t="n"/>
      <c r="K472" s="6" t="n"/>
      <c r="L472" s="6" t="n"/>
      <c r="M472" s="6" t="n"/>
      <c r="N472" s="6" t="n"/>
      <c r="O472" s="6" t="n"/>
      <c r="P472" s="6" t="n"/>
    </row>
    <row r="473" ht="15.75" customHeight="1" s="1411">
      <c r="A473" s="6" t="n"/>
      <c r="B473" s="6" t="n"/>
      <c r="C473" s="6" t="n"/>
      <c r="D473" s="6" t="n"/>
      <c r="E473" s="6" t="n"/>
      <c r="F473" s="6" t="n"/>
      <c r="G473" s="6" t="n"/>
      <c r="H473" s="6" t="n"/>
      <c r="I473" s="6" t="n"/>
      <c r="J473" s="6" t="n"/>
      <c r="K473" s="6" t="n"/>
      <c r="L473" s="6" t="n"/>
      <c r="M473" s="6" t="n"/>
      <c r="N473" s="6" t="n"/>
      <c r="O473" s="6" t="n"/>
      <c r="P473" s="6" t="n"/>
    </row>
    <row r="474" ht="15.75" customHeight="1" s="1411">
      <c r="A474" s="6" t="n"/>
      <c r="B474" s="6" t="n"/>
      <c r="C474" s="6" t="n"/>
      <c r="D474" s="6" t="n"/>
      <c r="E474" s="6" t="n"/>
      <c r="F474" s="6" t="n"/>
      <c r="G474" s="6" t="n"/>
      <c r="H474" s="6" t="n"/>
      <c r="I474" s="6" t="n"/>
      <c r="J474" s="6" t="n"/>
      <c r="K474" s="6" t="n"/>
      <c r="L474" s="6" t="n"/>
      <c r="M474" s="6" t="n"/>
      <c r="N474" s="6" t="n"/>
      <c r="O474" s="6" t="n"/>
      <c r="P474" s="6" t="n"/>
    </row>
    <row r="475" ht="15.75" customHeight="1" s="1411">
      <c r="A475" s="6" t="n"/>
      <c r="B475" s="6" t="n"/>
      <c r="C475" s="6" t="n"/>
      <c r="D475" s="6" t="n"/>
      <c r="E475" s="6" t="n"/>
      <c r="F475" s="6" t="n"/>
      <c r="G475" s="6" t="n"/>
      <c r="H475" s="6" t="n"/>
      <c r="I475" s="6" t="n"/>
      <c r="J475" s="6" t="n"/>
      <c r="K475" s="6" t="n"/>
      <c r="L475" s="6" t="n"/>
      <c r="M475" s="6" t="n"/>
      <c r="N475" s="6" t="n"/>
      <c r="O475" s="6" t="n"/>
      <c r="P475" s="6" t="n"/>
    </row>
    <row r="476" ht="15.75" customHeight="1" s="1411">
      <c r="A476" s="6" t="n"/>
      <c r="B476" s="6" t="n"/>
      <c r="C476" s="6" t="n"/>
      <c r="D476" s="6" t="n"/>
      <c r="E476" s="6" t="n"/>
      <c r="F476" s="6" t="n"/>
      <c r="G476" s="6" t="n"/>
      <c r="H476" s="6" t="n"/>
      <c r="I476" s="6" t="n"/>
      <c r="J476" s="6" t="n"/>
      <c r="K476" s="6" t="n"/>
      <c r="L476" s="6" t="n"/>
      <c r="M476" s="6" t="n"/>
      <c r="N476" s="6" t="n"/>
      <c r="O476" s="6" t="n"/>
      <c r="P476" s="6" t="n"/>
    </row>
    <row r="477" ht="15.75" customHeight="1" s="1411">
      <c r="A477" s="6" t="n"/>
      <c r="B477" s="6" t="n"/>
      <c r="C477" s="6" t="n"/>
      <c r="D477" s="6" t="n"/>
      <c r="E477" s="6" t="n"/>
      <c r="F477" s="6" t="n"/>
      <c r="G477" s="6" t="n"/>
      <c r="H477" s="6" t="n"/>
      <c r="I477" s="6" t="n"/>
      <c r="J477" s="6" t="n"/>
      <c r="K477" s="6" t="n"/>
      <c r="L477" s="6" t="n"/>
      <c r="M477" s="6" t="n"/>
      <c r="N477" s="6" t="n"/>
      <c r="O477" s="6" t="n"/>
      <c r="P477" s="6" t="n"/>
    </row>
    <row r="478" ht="15.75" customHeight="1" s="1411">
      <c r="A478" s="6" t="n"/>
      <c r="B478" s="6" t="n"/>
      <c r="C478" s="6" t="n"/>
      <c r="D478" s="6" t="n"/>
      <c r="E478" s="6" t="n"/>
      <c r="F478" s="6" t="n"/>
      <c r="G478" s="6" t="n"/>
      <c r="H478" s="6" t="n"/>
      <c r="I478" s="6" t="n"/>
      <c r="J478" s="6" t="n"/>
      <c r="K478" s="6" t="n"/>
      <c r="L478" s="6" t="n"/>
      <c r="M478" s="6" t="n"/>
      <c r="N478" s="6" t="n"/>
      <c r="O478" s="6" t="n"/>
      <c r="P478" s="6" t="n"/>
    </row>
    <row r="479" ht="15.75" customHeight="1" s="1411">
      <c r="A479" s="6" t="n"/>
      <c r="B479" s="6" t="n"/>
      <c r="C479" s="6" t="n"/>
      <c r="D479" s="6" t="n"/>
      <c r="E479" s="6" t="n"/>
      <c r="F479" s="6" t="n"/>
      <c r="G479" s="6" t="n"/>
      <c r="H479" s="6" t="n"/>
      <c r="I479" s="6" t="n"/>
      <c r="J479" s="6" t="n"/>
      <c r="K479" s="6" t="n"/>
      <c r="L479" s="6" t="n"/>
      <c r="M479" s="6" t="n"/>
      <c r="N479" s="6" t="n"/>
      <c r="O479" s="6" t="n"/>
      <c r="P479" s="6" t="n"/>
    </row>
    <row r="480" ht="15.75" customHeight="1" s="1411">
      <c r="A480" s="6" t="n"/>
      <c r="B480" s="6" t="n"/>
      <c r="C480" s="6" t="n"/>
      <c r="D480" s="6" t="n"/>
      <c r="E480" s="6" t="n"/>
      <c r="F480" s="6" t="n"/>
      <c r="G480" s="6" t="n"/>
      <c r="H480" s="6" t="n"/>
      <c r="I480" s="6" t="n"/>
      <c r="J480" s="6" t="n"/>
      <c r="K480" s="6" t="n"/>
      <c r="L480" s="6" t="n"/>
      <c r="M480" s="6" t="n"/>
      <c r="N480" s="6" t="n"/>
      <c r="O480" s="6" t="n"/>
      <c r="P480" s="6" t="n"/>
    </row>
    <row r="481" ht="15.75" customHeight="1" s="1411">
      <c r="A481" s="6" t="n"/>
      <c r="B481" s="6" t="n"/>
      <c r="C481" s="6" t="n"/>
      <c r="D481" s="6" t="n"/>
      <c r="E481" s="6" t="n"/>
      <c r="F481" s="6" t="n"/>
      <c r="G481" s="6" t="n"/>
      <c r="H481" s="6" t="n"/>
      <c r="I481" s="6" t="n"/>
      <c r="J481" s="6" t="n"/>
      <c r="K481" s="6" t="n"/>
      <c r="L481" s="6" t="n"/>
      <c r="M481" s="6" t="n"/>
      <c r="N481" s="6" t="n"/>
      <c r="O481" s="6" t="n"/>
      <c r="P481" s="6" t="n"/>
    </row>
    <row r="482" ht="15.75" customHeight="1" s="1411">
      <c r="A482" s="6" t="n"/>
      <c r="B482" s="6" t="n"/>
      <c r="C482" s="6" t="n"/>
      <c r="D482" s="6" t="n"/>
      <c r="E482" s="6" t="n"/>
      <c r="F482" s="6" t="n"/>
      <c r="G482" s="6" t="n"/>
      <c r="H482" s="6" t="n"/>
      <c r="I482" s="6" t="n"/>
      <c r="J482" s="6" t="n"/>
      <c r="K482" s="6" t="n"/>
      <c r="L482" s="6" t="n"/>
      <c r="M482" s="6" t="n"/>
      <c r="N482" s="6" t="n"/>
      <c r="O482" s="6" t="n"/>
      <c r="P482" s="6" t="n"/>
    </row>
    <row r="483" ht="15.75" customHeight="1" s="1411">
      <c r="A483" s="6" t="n"/>
      <c r="B483" s="6" t="n"/>
      <c r="C483" s="6" t="n"/>
      <c r="D483" s="6" t="n"/>
      <c r="E483" s="6" t="n"/>
      <c r="F483" s="6" t="n"/>
      <c r="G483" s="6" t="n"/>
      <c r="H483" s="6" t="n"/>
      <c r="I483" s="6" t="n"/>
      <c r="J483" s="6" t="n"/>
      <c r="K483" s="6" t="n"/>
      <c r="L483" s="6" t="n"/>
      <c r="M483" s="6" t="n"/>
      <c r="N483" s="6" t="n"/>
      <c r="O483" s="6" t="n"/>
      <c r="P483" s="6" t="n"/>
    </row>
    <row r="484" ht="15.75" customHeight="1" s="1411">
      <c r="A484" s="6" t="n"/>
      <c r="B484" s="6" t="n"/>
      <c r="C484" s="6" t="n"/>
      <c r="D484" s="6" t="n"/>
      <c r="E484" s="6" t="n"/>
      <c r="F484" s="6" t="n"/>
      <c r="G484" s="6" t="n"/>
      <c r="H484" s="6" t="n"/>
      <c r="I484" s="6" t="n"/>
      <c r="J484" s="6" t="n"/>
      <c r="K484" s="6" t="n"/>
      <c r="L484" s="6" t="n"/>
      <c r="M484" s="6" t="n"/>
      <c r="N484" s="6" t="n"/>
      <c r="O484" s="6" t="n"/>
      <c r="P484" s="6" t="n"/>
    </row>
    <row r="485" ht="15.75" customHeight="1" s="1411">
      <c r="A485" s="6" t="n"/>
      <c r="B485" s="6" t="n"/>
      <c r="C485" s="6" t="n"/>
      <c r="D485" s="6" t="n"/>
      <c r="E485" s="6" t="n"/>
      <c r="F485" s="6" t="n"/>
      <c r="G485" s="6" t="n"/>
      <c r="H485" s="6" t="n"/>
      <c r="I485" s="6" t="n"/>
      <c r="J485" s="6" t="n"/>
      <c r="K485" s="6" t="n"/>
      <c r="L485" s="6" t="n"/>
      <c r="M485" s="6" t="n"/>
      <c r="N485" s="6" t="n"/>
      <c r="O485" s="6" t="n"/>
      <c r="P485" s="6" t="n"/>
    </row>
    <row r="486" ht="15.75" customHeight="1" s="1411">
      <c r="A486" s="6" t="n"/>
      <c r="B486" s="6" t="n"/>
      <c r="C486" s="6" t="n"/>
      <c r="D486" s="6" t="n"/>
      <c r="E486" s="6" t="n"/>
      <c r="F486" s="6" t="n"/>
      <c r="G486" s="6" t="n"/>
      <c r="H486" s="6" t="n"/>
      <c r="I486" s="6" t="n"/>
      <c r="J486" s="6" t="n"/>
      <c r="K486" s="6" t="n"/>
      <c r="L486" s="6" t="n"/>
      <c r="M486" s="6" t="n"/>
      <c r="N486" s="6" t="n"/>
      <c r="O486" s="6" t="n"/>
      <c r="P486" s="6" t="n"/>
    </row>
    <row r="487" ht="15.75" customHeight="1" s="1411">
      <c r="A487" s="6" t="n"/>
      <c r="B487" s="6" t="n"/>
      <c r="C487" s="6" t="n"/>
      <c r="D487" s="6" t="n"/>
      <c r="E487" s="6" t="n"/>
      <c r="F487" s="6" t="n"/>
      <c r="G487" s="6" t="n"/>
      <c r="H487" s="6" t="n"/>
      <c r="I487" s="6" t="n"/>
      <c r="J487" s="6" t="n"/>
      <c r="K487" s="6" t="n"/>
      <c r="L487" s="6" t="n"/>
      <c r="M487" s="6" t="n"/>
      <c r="N487" s="6" t="n"/>
      <c r="O487" s="6" t="n"/>
      <c r="P487" s="6" t="n"/>
    </row>
    <row r="488" ht="15.75" customHeight="1" s="1411">
      <c r="A488" s="6" t="n"/>
      <c r="B488" s="6" t="n"/>
      <c r="C488" s="6" t="n"/>
      <c r="D488" s="6" t="n"/>
      <c r="E488" s="6" t="n"/>
      <c r="F488" s="6" t="n"/>
      <c r="G488" s="6" t="n"/>
      <c r="H488" s="6" t="n"/>
      <c r="I488" s="6" t="n"/>
      <c r="J488" s="6" t="n"/>
      <c r="K488" s="6" t="n"/>
      <c r="L488" s="6" t="n"/>
      <c r="M488" s="6" t="n"/>
      <c r="N488" s="6" t="n"/>
      <c r="O488" s="6" t="n"/>
      <c r="P488" s="6" t="n"/>
    </row>
    <row r="489" ht="15.75" customHeight="1" s="1411">
      <c r="A489" s="6" t="n"/>
      <c r="B489" s="6" t="n"/>
      <c r="C489" s="6" t="n"/>
      <c r="D489" s="6" t="n"/>
      <c r="E489" s="6" t="n"/>
      <c r="F489" s="6" t="n"/>
      <c r="G489" s="6" t="n"/>
      <c r="H489" s="6" t="n"/>
      <c r="I489" s="6" t="n"/>
      <c r="J489" s="6" t="n"/>
      <c r="K489" s="6" t="n"/>
      <c r="L489" s="6" t="n"/>
      <c r="M489" s="6" t="n"/>
      <c r="N489" s="6" t="n"/>
      <c r="O489" s="6" t="n"/>
      <c r="P489" s="6" t="n"/>
    </row>
    <row r="490" ht="15.75" customHeight="1" s="1411">
      <c r="A490" s="6" t="n"/>
      <c r="B490" s="6" t="n"/>
      <c r="C490" s="6" t="n"/>
      <c r="D490" s="6" t="n"/>
      <c r="E490" s="6" t="n"/>
      <c r="F490" s="6" t="n"/>
      <c r="G490" s="6" t="n"/>
      <c r="H490" s="6" t="n"/>
      <c r="I490" s="6" t="n"/>
      <c r="J490" s="6" t="n"/>
      <c r="K490" s="6" t="n"/>
      <c r="L490" s="6" t="n"/>
      <c r="M490" s="6" t="n"/>
      <c r="N490" s="6" t="n"/>
      <c r="O490" s="6" t="n"/>
      <c r="P490" s="6" t="n"/>
    </row>
    <row r="491" ht="15.75" customHeight="1" s="1411">
      <c r="A491" s="6" t="n"/>
      <c r="B491" s="6" t="n"/>
      <c r="C491" s="6" t="n"/>
      <c r="D491" s="6" t="n"/>
      <c r="E491" s="6" t="n"/>
      <c r="F491" s="6" t="n"/>
      <c r="G491" s="6" t="n"/>
      <c r="H491" s="6" t="n"/>
      <c r="I491" s="6" t="n"/>
      <c r="J491" s="6" t="n"/>
      <c r="K491" s="6" t="n"/>
      <c r="L491" s="6" t="n"/>
      <c r="M491" s="6" t="n"/>
      <c r="N491" s="6" t="n"/>
      <c r="O491" s="6" t="n"/>
      <c r="P491" s="6" t="n"/>
    </row>
    <row r="492" ht="15.75" customHeight="1" s="1411">
      <c r="A492" s="6" t="n"/>
      <c r="B492" s="6" t="n"/>
      <c r="C492" s="6" t="n"/>
      <c r="D492" s="6" t="n"/>
      <c r="E492" s="6" t="n"/>
      <c r="F492" s="6" t="n"/>
      <c r="G492" s="6" t="n"/>
      <c r="H492" s="6" t="n"/>
      <c r="I492" s="6" t="n"/>
      <c r="J492" s="6" t="n"/>
      <c r="K492" s="6" t="n"/>
      <c r="L492" s="6" t="n"/>
      <c r="M492" s="6" t="n"/>
      <c r="N492" s="6" t="n"/>
      <c r="O492" s="6" t="n"/>
      <c r="P492" s="6" t="n"/>
    </row>
    <row r="493" ht="15.75" customHeight="1" s="1411">
      <c r="A493" s="6" t="n"/>
      <c r="B493" s="6" t="n"/>
      <c r="C493" s="6" t="n"/>
      <c r="D493" s="6" t="n"/>
      <c r="E493" s="6" t="n"/>
      <c r="F493" s="6" t="n"/>
      <c r="G493" s="6" t="n"/>
      <c r="H493" s="6" t="n"/>
      <c r="I493" s="6" t="n"/>
      <c r="J493" s="6" t="n"/>
      <c r="K493" s="6" t="n"/>
      <c r="L493" s="6" t="n"/>
      <c r="M493" s="6" t="n"/>
      <c r="N493" s="6" t="n"/>
      <c r="O493" s="6" t="n"/>
      <c r="P493" s="6" t="n"/>
    </row>
    <row r="494" ht="15.75" customHeight="1" s="1411">
      <c r="A494" s="6" t="n"/>
      <c r="B494" s="6" t="n"/>
      <c r="C494" s="6" t="n"/>
      <c r="D494" s="6" t="n"/>
      <c r="E494" s="6" t="n"/>
      <c r="F494" s="6" t="n"/>
      <c r="G494" s="6" t="n"/>
      <c r="H494" s="6" t="n"/>
      <c r="I494" s="6" t="n"/>
      <c r="J494" s="6" t="n"/>
      <c r="K494" s="6" t="n"/>
      <c r="L494" s="6" t="n"/>
      <c r="M494" s="6" t="n"/>
      <c r="N494" s="6" t="n"/>
      <c r="O494" s="6" t="n"/>
      <c r="P494" s="6" t="n"/>
    </row>
    <row r="495" ht="15.75" customHeight="1" s="1411">
      <c r="A495" s="6" t="n"/>
      <c r="B495" s="6" t="n"/>
      <c r="C495" s="6" t="n"/>
      <c r="D495" s="6" t="n"/>
      <c r="E495" s="6" t="n"/>
      <c r="F495" s="6" t="n"/>
      <c r="G495" s="6" t="n"/>
      <c r="H495" s="6" t="n"/>
      <c r="I495" s="6" t="n"/>
      <c r="J495" s="6" t="n"/>
      <c r="K495" s="6" t="n"/>
      <c r="L495" s="6" t="n"/>
      <c r="M495" s="6" t="n"/>
      <c r="N495" s="6" t="n"/>
      <c r="O495" s="6" t="n"/>
      <c r="P495" s="6" t="n"/>
    </row>
    <row r="496" ht="15.75" customHeight="1" s="1411">
      <c r="A496" s="6" t="n"/>
      <c r="B496" s="6" t="n"/>
      <c r="C496" s="6" t="n"/>
      <c r="D496" s="6" t="n"/>
      <c r="E496" s="6" t="n"/>
      <c r="F496" s="6" t="n"/>
      <c r="G496" s="6" t="n"/>
      <c r="H496" s="6" t="n"/>
      <c r="I496" s="6" t="n"/>
      <c r="J496" s="6" t="n"/>
      <c r="K496" s="6" t="n"/>
      <c r="L496" s="6" t="n"/>
      <c r="M496" s="6" t="n"/>
      <c r="N496" s="6" t="n"/>
      <c r="O496" s="6" t="n"/>
      <c r="P496" s="6" t="n"/>
    </row>
    <row r="497" ht="15.75" customHeight="1" s="1411">
      <c r="A497" s="6" t="n"/>
      <c r="B497" s="6" t="n"/>
      <c r="C497" s="6" t="n"/>
      <c r="D497" s="6" t="n"/>
      <c r="E497" s="6" t="n"/>
      <c r="F497" s="6" t="n"/>
      <c r="G497" s="6" t="n"/>
      <c r="H497" s="6" t="n"/>
      <c r="I497" s="6" t="n"/>
      <c r="J497" s="6" t="n"/>
      <c r="K497" s="6" t="n"/>
      <c r="L497" s="6" t="n"/>
      <c r="M497" s="6" t="n"/>
      <c r="N497" s="6" t="n"/>
      <c r="O497" s="6" t="n"/>
      <c r="P497" s="6" t="n"/>
    </row>
    <row r="498" ht="15.75" customHeight="1" s="1411">
      <c r="A498" s="6" t="n"/>
      <c r="B498" s="6" t="n"/>
      <c r="C498" s="6" t="n"/>
      <c r="D498" s="6" t="n"/>
      <c r="E498" s="6" t="n"/>
      <c r="F498" s="6" t="n"/>
      <c r="G498" s="6" t="n"/>
      <c r="H498" s="6" t="n"/>
      <c r="I498" s="6" t="n"/>
      <c r="J498" s="6" t="n"/>
      <c r="K498" s="6" t="n"/>
      <c r="L498" s="6" t="n"/>
      <c r="M498" s="6" t="n"/>
      <c r="N498" s="6" t="n"/>
      <c r="O498" s="6" t="n"/>
      <c r="P498" s="6" t="n"/>
    </row>
    <row r="499" ht="15.75" customHeight="1" s="1411">
      <c r="A499" s="6" t="n"/>
      <c r="B499" s="6" t="n"/>
      <c r="C499" s="6" t="n"/>
      <c r="D499" s="6" t="n"/>
      <c r="E499" s="6" t="n"/>
      <c r="F499" s="6" t="n"/>
      <c r="G499" s="6" t="n"/>
      <c r="H499" s="6" t="n"/>
      <c r="I499" s="6" t="n"/>
      <c r="J499" s="6" t="n"/>
      <c r="K499" s="6" t="n"/>
      <c r="L499" s="6" t="n"/>
      <c r="M499" s="6" t="n"/>
      <c r="N499" s="6" t="n"/>
      <c r="O499" s="6" t="n"/>
      <c r="P499" s="6" t="n"/>
    </row>
    <row r="500" ht="15.75" customHeight="1" s="1411">
      <c r="A500" s="6" t="n"/>
      <c r="B500" s="6" t="n"/>
      <c r="C500" s="6" t="n"/>
      <c r="D500" s="6" t="n"/>
      <c r="E500" s="6" t="n"/>
      <c r="F500" s="6" t="n"/>
      <c r="G500" s="6" t="n"/>
      <c r="H500" s="6" t="n"/>
      <c r="I500" s="6" t="n"/>
      <c r="J500" s="6" t="n"/>
      <c r="K500" s="6" t="n"/>
      <c r="L500" s="6" t="n"/>
      <c r="M500" s="6" t="n"/>
      <c r="N500" s="6" t="n"/>
      <c r="O500" s="6" t="n"/>
      <c r="P500" s="6" t="n"/>
    </row>
    <row r="501" ht="15.75" customHeight="1" s="1411">
      <c r="A501" s="6" t="n"/>
      <c r="B501" s="6" t="n"/>
      <c r="C501" s="6" t="n"/>
      <c r="D501" s="6" t="n"/>
      <c r="E501" s="6" t="n"/>
      <c r="F501" s="6" t="n"/>
      <c r="G501" s="6" t="n"/>
      <c r="H501" s="6" t="n"/>
      <c r="I501" s="6" t="n"/>
      <c r="J501" s="6" t="n"/>
      <c r="K501" s="6" t="n"/>
      <c r="L501" s="6" t="n"/>
      <c r="M501" s="6" t="n"/>
      <c r="N501" s="6" t="n"/>
      <c r="O501" s="6" t="n"/>
      <c r="P501" s="6" t="n"/>
    </row>
    <row r="502" ht="15.75" customHeight="1" s="1411">
      <c r="A502" s="6" t="n"/>
      <c r="B502" s="6" t="n"/>
      <c r="C502" s="6" t="n"/>
      <c r="D502" s="6" t="n"/>
      <c r="E502" s="6" t="n"/>
      <c r="F502" s="6" t="n"/>
      <c r="G502" s="6" t="n"/>
      <c r="H502" s="6" t="n"/>
      <c r="I502" s="6" t="n"/>
      <c r="J502" s="6" t="n"/>
      <c r="K502" s="6" t="n"/>
      <c r="L502" s="6" t="n"/>
      <c r="M502" s="6" t="n"/>
      <c r="N502" s="6" t="n"/>
      <c r="O502" s="6" t="n"/>
      <c r="P502" s="6" t="n"/>
    </row>
    <row r="503" ht="15.75" customHeight="1" s="1411">
      <c r="A503" s="6" t="n"/>
      <c r="B503" s="6" t="n"/>
      <c r="C503" s="6" t="n"/>
      <c r="D503" s="6" t="n"/>
      <c r="E503" s="6" t="n"/>
      <c r="F503" s="6" t="n"/>
      <c r="G503" s="6" t="n"/>
      <c r="H503" s="6" t="n"/>
      <c r="I503" s="6" t="n"/>
      <c r="J503" s="6" t="n"/>
      <c r="K503" s="6" t="n"/>
      <c r="L503" s="6" t="n"/>
      <c r="M503" s="6" t="n"/>
      <c r="N503" s="6" t="n"/>
      <c r="O503" s="6" t="n"/>
      <c r="P503" s="6" t="n"/>
    </row>
    <row r="504" ht="15.75" customHeight="1" s="1411">
      <c r="A504" s="6" t="n"/>
      <c r="B504" s="6" t="n"/>
      <c r="C504" s="6" t="n"/>
      <c r="D504" s="6" t="n"/>
      <c r="E504" s="6" t="n"/>
      <c r="F504" s="6" t="n"/>
      <c r="G504" s="6" t="n"/>
      <c r="H504" s="6" t="n"/>
      <c r="I504" s="6" t="n"/>
      <c r="J504" s="6" t="n"/>
      <c r="K504" s="6" t="n"/>
      <c r="L504" s="6" t="n"/>
      <c r="M504" s="6" t="n"/>
      <c r="N504" s="6" t="n"/>
      <c r="O504" s="6" t="n"/>
      <c r="P504" s="6" t="n"/>
    </row>
    <row r="505" ht="15.75" customHeight="1" s="1411">
      <c r="A505" s="6" t="n"/>
      <c r="B505" s="6" t="n"/>
      <c r="C505" s="6" t="n"/>
      <c r="D505" s="6" t="n"/>
      <c r="E505" s="6" t="n"/>
      <c r="F505" s="6" t="n"/>
      <c r="G505" s="6" t="n"/>
      <c r="H505" s="6" t="n"/>
      <c r="I505" s="6" t="n"/>
      <c r="J505" s="6" t="n"/>
      <c r="K505" s="6" t="n"/>
      <c r="L505" s="6" t="n"/>
      <c r="M505" s="6" t="n"/>
      <c r="N505" s="6" t="n"/>
      <c r="O505" s="6" t="n"/>
      <c r="P505" s="6" t="n"/>
    </row>
    <row r="506" ht="15.75" customHeight="1" s="1411">
      <c r="A506" s="6" t="n"/>
      <c r="B506" s="6" t="n"/>
      <c r="C506" s="6" t="n"/>
      <c r="D506" s="6" t="n"/>
      <c r="E506" s="6" t="n"/>
      <c r="F506" s="6" t="n"/>
      <c r="G506" s="6" t="n"/>
      <c r="H506" s="6" t="n"/>
      <c r="I506" s="6" t="n"/>
      <c r="J506" s="6" t="n"/>
      <c r="K506" s="6" t="n"/>
      <c r="L506" s="6" t="n"/>
      <c r="M506" s="6" t="n"/>
      <c r="N506" s="6" t="n"/>
      <c r="O506" s="6" t="n"/>
      <c r="P506" s="6" t="n"/>
    </row>
    <row r="507" ht="15.75" customHeight="1" s="1411">
      <c r="A507" s="6" t="n"/>
      <c r="B507" s="6" t="n"/>
      <c r="C507" s="6" t="n"/>
      <c r="D507" s="6" t="n"/>
      <c r="E507" s="6" t="n"/>
      <c r="F507" s="6" t="n"/>
      <c r="G507" s="6" t="n"/>
      <c r="H507" s="6" t="n"/>
      <c r="I507" s="6" t="n"/>
      <c r="J507" s="6" t="n"/>
      <c r="K507" s="6" t="n"/>
      <c r="L507" s="6" t="n"/>
      <c r="M507" s="6" t="n"/>
      <c r="N507" s="6" t="n"/>
      <c r="O507" s="6" t="n"/>
      <c r="P507" s="6" t="n"/>
    </row>
    <row r="508" ht="15.75" customHeight="1" s="1411">
      <c r="A508" s="6" t="n"/>
      <c r="B508" s="6" t="n"/>
      <c r="C508" s="6" t="n"/>
      <c r="D508" s="6" t="n"/>
      <c r="E508" s="6" t="n"/>
      <c r="F508" s="6" t="n"/>
      <c r="G508" s="6" t="n"/>
      <c r="H508" s="6" t="n"/>
      <c r="I508" s="6" t="n"/>
      <c r="J508" s="6" t="n"/>
      <c r="K508" s="6" t="n"/>
      <c r="L508" s="6" t="n"/>
      <c r="M508" s="6" t="n"/>
      <c r="N508" s="6" t="n"/>
      <c r="O508" s="6" t="n"/>
      <c r="P508" s="6" t="n"/>
    </row>
    <row r="509" ht="15.75" customHeight="1" s="1411">
      <c r="A509" s="6" t="n"/>
      <c r="B509" s="6" t="n"/>
      <c r="C509" s="6" t="n"/>
      <c r="D509" s="6" t="n"/>
      <c r="E509" s="6" t="n"/>
      <c r="F509" s="6" t="n"/>
      <c r="G509" s="6" t="n"/>
      <c r="H509" s="6" t="n"/>
      <c r="I509" s="6" t="n"/>
      <c r="J509" s="6" t="n"/>
      <c r="K509" s="6" t="n"/>
      <c r="L509" s="6" t="n"/>
      <c r="M509" s="6" t="n"/>
      <c r="N509" s="6" t="n"/>
      <c r="O509" s="6" t="n"/>
      <c r="P509" s="6" t="n"/>
    </row>
    <row r="510" ht="15.75" customHeight="1" s="1411">
      <c r="A510" s="6" t="n"/>
      <c r="B510" s="6" t="n"/>
      <c r="C510" s="6" t="n"/>
      <c r="D510" s="6" t="n"/>
      <c r="E510" s="6" t="n"/>
      <c r="F510" s="6" t="n"/>
      <c r="G510" s="6" t="n"/>
      <c r="H510" s="6" t="n"/>
      <c r="I510" s="6" t="n"/>
      <c r="J510" s="6" t="n"/>
      <c r="K510" s="6" t="n"/>
      <c r="L510" s="6" t="n"/>
      <c r="M510" s="6" t="n"/>
      <c r="N510" s="6" t="n"/>
      <c r="O510" s="6" t="n"/>
      <c r="P510" s="6" t="n"/>
    </row>
    <row r="511" ht="15.75" customHeight="1" s="1411">
      <c r="A511" s="6" t="n"/>
      <c r="B511" s="6" t="n"/>
      <c r="C511" s="6" t="n"/>
      <c r="D511" s="6" t="n"/>
      <c r="E511" s="6" t="n"/>
      <c r="F511" s="6" t="n"/>
      <c r="G511" s="6" t="n"/>
      <c r="H511" s="6" t="n"/>
      <c r="I511" s="6" t="n"/>
      <c r="J511" s="6" t="n"/>
      <c r="K511" s="6" t="n"/>
      <c r="L511" s="6" t="n"/>
      <c r="M511" s="6" t="n"/>
      <c r="N511" s="6" t="n"/>
      <c r="O511" s="6" t="n"/>
      <c r="P511" s="6" t="n"/>
    </row>
    <row r="512" ht="15.75" customHeight="1" s="1411">
      <c r="A512" s="6" t="n"/>
      <c r="B512" s="6" t="n"/>
      <c r="C512" s="6" t="n"/>
      <c r="D512" s="6" t="n"/>
      <c r="E512" s="6" t="n"/>
      <c r="F512" s="6" t="n"/>
      <c r="G512" s="6" t="n"/>
      <c r="H512" s="6" t="n"/>
      <c r="I512" s="6" t="n"/>
      <c r="J512" s="6" t="n"/>
      <c r="K512" s="6" t="n"/>
      <c r="L512" s="6" t="n"/>
      <c r="M512" s="6" t="n"/>
      <c r="N512" s="6" t="n"/>
      <c r="O512" s="6" t="n"/>
      <c r="P512" s="6" t="n"/>
    </row>
    <row r="513" ht="15.75" customHeight="1" s="1411">
      <c r="A513" s="6" t="n"/>
      <c r="B513" s="6" t="n"/>
      <c r="C513" s="6" t="n"/>
      <c r="D513" s="6" t="n"/>
      <c r="E513" s="6" t="n"/>
      <c r="F513" s="6" t="n"/>
      <c r="G513" s="6" t="n"/>
      <c r="H513" s="6" t="n"/>
      <c r="I513" s="6" t="n"/>
      <c r="J513" s="6" t="n"/>
      <c r="K513" s="6" t="n"/>
      <c r="L513" s="6" t="n"/>
      <c r="M513" s="6" t="n"/>
      <c r="N513" s="6" t="n"/>
      <c r="O513" s="6" t="n"/>
      <c r="P513" s="6" t="n"/>
    </row>
    <row r="514" ht="15.75" customHeight="1" s="1411">
      <c r="A514" s="6" t="n"/>
      <c r="B514" s="6" t="n"/>
      <c r="C514" s="6" t="n"/>
      <c r="D514" s="6" t="n"/>
      <c r="E514" s="6" t="n"/>
      <c r="F514" s="6" t="n"/>
      <c r="G514" s="6" t="n"/>
      <c r="H514" s="6" t="n"/>
      <c r="I514" s="6" t="n"/>
      <c r="J514" s="6" t="n"/>
      <c r="K514" s="6" t="n"/>
      <c r="L514" s="6" t="n"/>
      <c r="M514" s="6" t="n"/>
      <c r="N514" s="6" t="n"/>
      <c r="O514" s="6" t="n"/>
      <c r="P514" s="6" t="n"/>
    </row>
    <row r="515" ht="15.75" customHeight="1" s="1411">
      <c r="A515" s="6" t="n"/>
      <c r="B515" s="6" t="n"/>
      <c r="C515" s="6" t="n"/>
      <c r="D515" s="6" t="n"/>
      <c r="E515" s="6" t="n"/>
      <c r="F515" s="6" t="n"/>
      <c r="G515" s="6" t="n"/>
      <c r="H515" s="6" t="n"/>
      <c r="I515" s="6" t="n"/>
      <c r="J515" s="6" t="n"/>
      <c r="K515" s="6" t="n"/>
      <c r="L515" s="6" t="n"/>
      <c r="M515" s="6" t="n"/>
      <c r="N515" s="6" t="n"/>
      <c r="O515" s="6" t="n"/>
      <c r="P515" s="6" t="n"/>
    </row>
    <row r="516" ht="15.75" customHeight="1" s="1411">
      <c r="A516" s="6" t="n"/>
      <c r="B516" s="6" t="n"/>
      <c r="C516" s="6" t="n"/>
      <c r="D516" s="6" t="n"/>
      <c r="E516" s="6" t="n"/>
      <c r="F516" s="6" t="n"/>
      <c r="G516" s="6" t="n"/>
      <c r="H516" s="6" t="n"/>
      <c r="I516" s="6" t="n"/>
      <c r="J516" s="6" t="n"/>
      <c r="K516" s="6" t="n"/>
      <c r="L516" s="6" t="n"/>
      <c r="M516" s="6" t="n"/>
      <c r="N516" s="6" t="n"/>
      <c r="O516" s="6" t="n"/>
      <c r="P516" s="6" t="n"/>
    </row>
    <row r="517" ht="15.75" customHeight="1" s="1411">
      <c r="A517" s="6" t="n"/>
      <c r="B517" s="6" t="n"/>
      <c r="C517" s="6" t="n"/>
      <c r="D517" s="6" t="n"/>
      <c r="E517" s="6" t="n"/>
      <c r="F517" s="6" t="n"/>
      <c r="G517" s="6" t="n"/>
      <c r="H517" s="6" t="n"/>
      <c r="I517" s="6" t="n"/>
      <c r="J517" s="6" t="n"/>
      <c r="K517" s="6" t="n"/>
      <c r="L517" s="6" t="n"/>
      <c r="M517" s="6" t="n"/>
      <c r="N517" s="6" t="n"/>
      <c r="O517" s="6" t="n"/>
      <c r="P517" s="6" t="n"/>
    </row>
    <row r="518" ht="15.75" customHeight="1" s="1411">
      <c r="A518" s="6" t="n"/>
      <c r="B518" s="6" t="n"/>
      <c r="C518" s="6" t="n"/>
      <c r="D518" s="6" t="n"/>
      <c r="E518" s="6" t="n"/>
      <c r="F518" s="6" t="n"/>
      <c r="G518" s="6" t="n"/>
      <c r="H518" s="6" t="n"/>
      <c r="I518" s="6" t="n"/>
      <c r="J518" s="6" t="n"/>
      <c r="K518" s="6" t="n"/>
      <c r="L518" s="6" t="n"/>
      <c r="M518" s="6" t="n"/>
      <c r="N518" s="6" t="n"/>
      <c r="O518" s="6" t="n"/>
      <c r="P518" s="6" t="n"/>
    </row>
    <row r="519" ht="15.75" customHeight="1" s="1411">
      <c r="A519" s="6" t="n"/>
      <c r="B519" s="6" t="n"/>
      <c r="C519" s="6" t="n"/>
      <c r="D519" s="6" t="n"/>
      <c r="E519" s="6" t="n"/>
      <c r="F519" s="6" t="n"/>
      <c r="G519" s="6" t="n"/>
      <c r="H519" s="6" t="n"/>
      <c r="I519" s="6" t="n"/>
      <c r="J519" s="6" t="n"/>
      <c r="K519" s="6" t="n"/>
      <c r="L519" s="6" t="n"/>
      <c r="M519" s="6" t="n"/>
      <c r="N519" s="6" t="n"/>
      <c r="O519" s="6" t="n"/>
      <c r="P519" s="6" t="n"/>
    </row>
    <row r="520" ht="15.75" customHeight="1" s="1411">
      <c r="A520" s="6" t="n"/>
      <c r="B520" s="6" t="n"/>
      <c r="C520" s="6" t="n"/>
      <c r="D520" s="6" t="n"/>
      <c r="E520" s="6" t="n"/>
      <c r="F520" s="6" t="n"/>
      <c r="G520" s="6" t="n"/>
      <c r="H520" s="6" t="n"/>
      <c r="I520" s="6" t="n"/>
      <c r="J520" s="6" t="n"/>
      <c r="K520" s="6" t="n"/>
      <c r="L520" s="6" t="n"/>
      <c r="M520" s="6" t="n"/>
      <c r="N520" s="6" t="n"/>
      <c r="O520" s="6" t="n"/>
      <c r="P520" s="6" t="n"/>
    </row>
    <row r="521" ht="15.75" customHeight="1" s="1411">
      <c r="A521" s="6" t="n"/>
      <c r="B521" s="6" t="n"/>
      <c r="C521" s="6" t="n"/>
      <c r="D521" s="6" t="n"/>
      <c r="E521" s="6" t="n"/>
      <c r="F521" s="6" t="n"/>
      <c r="G521" s="6" t="n"/>
      <c r="H521" s="6" t="n"/>
      <c r="I521" s="6" t="n"/>
      <c r="J521" s="6" t="n"/>
      <c r="K521" s="6" t="n"/>
      <c r="L521" s="6" t="n"/>
      <c r="M521" s="6" t="n"/>
      <c r="N521" s="6" t="n"/>
      <c r="O521" s="6" t="n"/>
      <c r="P521" s="6" t="n"/>
    </row>
    <row r="522" ht="15.75" customHeight="1" s="1411">
      <c r="A522" s="6" t="n"/>
      <c r="B522" s="6" t="n"/>
      <c r="C522" s="6" t="n"/>
      <c r="D522" s="6" t="n"/>
      <c r="E522" s="6" t="n"/>
      <c r="F522" s="6" t="n"/>
      <c r="G522" s="6" t="n"/>
      <c r="H522" s="6" t="n"/>
      <c r="I522" s="6" t="n"/>
      <c r="J522" s="6" t="n"/>
      <c r="K522" s="6" t="n"/>
      <c r="L522" s="6" t="n"/>
      <c r="M522" s="6" t="n"/>
      <c r="N522" s="6" t="n"/>
      <c r="O522" s="6" t="n"/>
      <c r="P522" s="6" t="n"/>
    </row>
    <row r="523" ht="15.75" customHeight="1" s="1411">
      <c r="A523" s="6" t="n"/>
      <c r="B523" s="6" t="n"/>
      <c r="C523" s="6" t="n"/>
      <c r="D523" s="6" t="n"/>
      <c r="E523" s="6" t="n"/>
      <c r="F523" s="6" t="n"/>
      <c r="G523" s="6" t="n"/>
      <c r="H523" s="6" t="n"/>
      <c r="I523" s="6" t="n"/>
      <c r="J523" s="6" t="n"/>
      <c r="K523" s="6" t="n"/>
      <c r="L523" s="6" t="n"/>
      <c r="M523" s="6" t="n"/>
      <c r="N523" s="6" t="n"/>
      <c r="O523" s="6" t="n"/>
      <c r="P523" s="6" t="n"/>
    </row>
    <row r="524" ht="15.75" customHeight="1" s="1411">
      <c r="A524" s="6" t="n"/>
      <c r="B524" s="6" t="n"/>
      <c r="C524" s="6" t="n"/>
      <c r="D524" s="6" t="n"/>
      <c r="E524" s="6" t="n"/>
      <c r="F524" s="6" t="n"/>
      <c r="G524" s="6" t="n"/>
      <c r="H524" s="6" t="n"/>
      <c r="I524" s="6" t="n"/>
      <c r="J524" s="6" t="n"/>
      <c r="K524" s="6" t="n"/>
      <c r="L524" s="6" t="n"/>
      <c r="M524" s="6" t="n"/>
      <c r="N524" s="6" t="n"/>
      <c r="O524" s="6" t="n"/>
      <c r="P524" s="6" t="n"/>
    </row>
    <row r="525" ht="15.75" customHeight="1" s="1411">
      <c r="A525" s="6" t="n"/>
      <c r="B525" s="6" t="n"/>
      <c r="C525" s="6" t="n"/>
      <c r="D525" s="6" t="n"/>
      <c r="E525" s="6" t="n"/>
      <c r="F525" s="6" t="n"/>
      <c r="G525" s="6" t="n"/>
      <c r="H525" s="6" t="n"/>
      <c r="I525" s="6" t="n"/>
      <c r="J525" s="6" t="n"/>
      <c r="K525" s="6" t="n"/>
      <c r="L525" s="6" t="n"/>
      <c r="M525" s="6" t="n"/>
      <c r="N525" s="6" t="n"/>
      <c r="O525" s="6" t="n"/>
      <c r="P525" s="6" t="n"/>
    </row>
    <row r="526" ht="15.75" customHeight="1" s="1411">
      <c r="A526" s="6" t="n"/>
      <c r="B526" s="6" t="n"/>
      <c r="C526" s="6" t="n"/>
      <c r="D526" s="6" t="n"/>
      <c r="E526" s="6" t="n"/>
      <c r="F526" s="6" t="n"/>
      <c r="G526" s="6" t="n"/>
      <c r="H526" s="6" t="n"/>
      <c r="I526" s="6" t="n"/>
      <c r="J526" s="6" t="n"/>
      <c r="K526" s="6" t="n"/>
      <c r="L526" s="6" t="n"/>
      <c r="M526" s="6" t="n"/>
      <c r="N526" s="6" t="n"/>
      <c r="O526" s="6" t="n"/>
      <c r="P526" s="6" t="n"/>
    </row>
    <row r="527" ht="15.75" customHeight="1" s="1411">
      <c r="A527" s="6" t="n"/>
      <c r="B527" s="6" t="n"/>
      <c r="C527" s="6" t="n"/>
      <c r="D527" s="6" t="n"/>
      <c r="E527" s="6" t="n"/>
      <c r="F527" s="6" t="n"/>
      <c r="G527" s="6" t="n"/>
      <c r="H527" s="6" t="n"/>
      <c r="I527" s="6" t="n"/>
      <c r="J527" s="6" t="n"/>
      <c r="K527" s="6" t="n"/>
      <c r="L527" s="6" t="n"/>
      <c r="M527" s="6" t="n"/>
      <c r="N527" s="6" t="n"/>
      <c r="O527" s="6" t="n"/>
      <c r="P527" s="6" t="n"/>
    </row>
    <row r="528" ht="15.75" customHeight="1" s="1411">
      <c r="A528" s="6" t="n"/>
      <c r="B528" s="6" t="n"/>
      <c r="C528" s="6" t="n"/>
      <c r="D528" s="6" t="n"/>
      <c r="E528" s="6" t="n"/>
      <c r="F528" s="6" t="n"/>
      <c r="G528" s="6" t="n"/>
      <c r="H528" s="6" t="n"/>
      <c r="I528" s="6" t="n"/>
      <c r="J528" s="6" t="n"/>
      <c r="K528" s="6" t="n"/>
      <c r="L528" s="6" t="n"/>
      <c r="M528" s="6" t="n"/>
      <c r="N528" s="6" t="n"/>
      <c r="O528" s="6" t="n"/>
      <c r="P528" s="6" t="n"/>
    </row>
    <row r="529" ht="15.75" customHeight="1" s="1411">
      <c r="A529" s="6" t="n"/>
      <c r="B529" s="6" t="n"/>
      <c r="C529" s="6" t="n"/>
      <c r="D529" s="6" t="n"/>
      <c r="E529" s="6" t="n"/>
      <c r="F529" s="6" t="n"/>
      <c r="G529" s="6" t="n"/>
      <c r="H529" s="6" t="n"/>
      <c r="I529" s="6" t="n"/>
      <c r="J529" s="6" t="n"/>
      <c r="K529" s="6" t="n"/>
      <c r="L529" s="6" t="n"/>
      <c r="M529" s="6" t="n"/>
      <c r="N529" s="6" t="n"/>
      <c r="O529" s="6" t="n"/>
      <c r="P529" s="6" t="n"/>
    </row>
    <row r="530" ht="15.75" customHeight="1" s="1411">
      <c r="A530" s="6" t="n"/>
      <c r="B530" s="6" t="n"/>
      <c r="C530" s="6" t="n"/>
      <c r="D530" s="6" t="n"/>
      <c r="E530" s="6" t="n"/>
      <c r="F530" s="6" t="n"/>
      <c r="G530" s="6" t="n"/>
      <c r="H530" s="6" t="n"/>
      <c r="I530" s="6" t="n"/>
      <c r="J530" s="6" t="n"/>
      <c r="K530" s="6" t="n"/>
      <c r="L530" s="6" t="n"/>
      <c r="M530" s="6" t="n"/>
      <c r="N530" s="6" t="n"/>
      <c r="O530" s="6" t="n"/>
      <c r="P530" s="6" t="n"/>
    </row>
    <row r="531" ht="15.75" customHeight="1" s="1411">
      <c r="A531" s="6" t="n"/>
      <c r="B531" s="6" t="n"/>
      <c r="C531" s="6" t="n"/>
      <c r="D531" s="6" t="n"/>
      <c r="E531" s="6" t="n"/>
      <c r="F531" s="6" t="n"/>
      <c r="G531" s="6" t="n"/>
      <c r="H531" s="6" t="n"/>
      <c r="I531" s="6" t="n"/>
      <c r="J531" s="6" t="n"/>
      <c r="K531" s="6" t="n"/>
      <c r="L531" s="6" t="n"/>
      <c r="M531" s="6" t="n"/>
      <c r="N531" s="6" t="n"/>
      <c r="O531" s="6" t="n"/>
      <c r="P531" s="6" t="n"/>
    </row>
    <row r="532" ht="15.75" customHeight="1" s="1411">
      <c r="A532" s="6" t="n"/>
      <c r="B532" s="6" t="n"/>
      <c r="C532" s="6" t="n"/>
      <c r="D532" s="6" t="n"/>
      <c r="E532" s="6" t="n"/>
      <c r="F532" s="6" t="n"/>
      <c r="G532" s="6" t="n"/>
      <c r="H532" s="6" t="n"/>
      <c r="I532" s="6" t="n"/>
      <c r="J532" s="6" t="n"/>
      <c r="K532" s="6" t="n"/>
      <c r="L532" s="6" t="n"/>
      <c r="M532" s="6" t="n"/>
      <c r="N532" s="6" t="n"/>
      <c r="O532" s="6" t="n"/>
      <c r="P532" s="6" t="n"/>
    </row>
    <row r="533" ht="15.75" customHeight="1" s="1411">
      <c r="A533" s="6" t="n"/>
      <c r="B533" s="6" t="n"/>
      <c r="C533" s="6" t="n"/>
      <c r="D533" s="6" t="n"/>
      <c r="E533" s="6" t="n"/>
      <c r="F533" s="6" t="n"/>
      <c r="G533" s="6" t="n"/>
      <c r="H533" s="6" t="n"/>
      <c r="I533" s="6" t="n"/>
      <c r="J533" s="6" t="n"/>
      <c r="K533" s="6" t="n"/>
      <c r="L533" s="6" t="n"/>
      <c r="M533" s="6" t="n"/>
      <c r="N533" s="6" t="n"/>
      <c r="O533" s="6" t="n"/>
      <c r="P533" s="6" t="n"/>
    </row>
    <row r="534" ht="15.75" customHeight="1" s="1411">
      <c r="A534" s="6" t="n"/>
      <c r="B534" s="6" t="n"/>
      <c r="C534" s="6" t="n"/>
      <c r="D534" s="6" t="n"/>
      <c r="E534" s="6" t="n"/>
      <c r="F534" s="6" t="n"/>
      <c r="G534" s="6" t="n"/>
      <c r="H534" s="6" t="n"/>
      <c r="I534" s="6" t="n"/>
      <c r="J534" s="6" t="n"/>
      <c r="K534" s="6" t="n"/>
      <c r="L534" s="6" t="n"/>
      <c r="M534" s="6" t="n"/>
      <c r="N534" s="6" t="n"/>
      <c r="O534" s="6" t="n"/>
      <c r="P534" s="6" t="n"/>
    </row>
    <row r="535" ht="15.75" customHeight="1" s="1411">
      <c r="A535" s="6" t="n"/>
      <c r="B535" s="6" t="n"/>
      <c r="C535" s="6" t="n"/>
      <c r="D535" s="6" t="n"/>
      <c r="E535" s="6" t="n"/>
      <c r="F535" s="6" t="n"/>
      <c r="G535" s="6" t="n"/>
      <c r="H535" s="6" t="n"/>
      <c r="I535" s="6" t="n"/>
      <c r="J535" s="6" t="n"/>
      <c r="K535" s="6" t="n"/>
      <c r="L535" s="6" t="n"/>
      <c r="M535" s="6" t="n"/>
      <c r="N535" s="6" t="n"/>
      <c r="O535" s="6" t="n"/>
      <c r="P535" s="6" t="n"/>
    </row>
    <row r="536" ht="15.75" customHeight="1" s="1411">
      <c r="A536" s="6" t="n"/>
      <c r="B536" s="6" t="n"/>
      <c r="C536" s="6" t="n"/>
      <c r="D536" s="6" t="n"/>
      <c r="E536" s="6" t="n"/>
      <c r="F536" s="6" t="n"/>
      <c r="G536" s="6" t="n"/>
      <c r="H536" s="6" t="n"/>
      <c r="I536" s="6" t="n"/>
      <c r="J536" s="6" t="n"/>
      <c r="K536" s="6" t="n"/>
      <c r="L536" s="6" t="n"/>
      <c r="M536" s="6" t="n"/>
      <c r="N536" s="6" t="n"/>
      <c r="O536" s="6" t="n"/>
      <c r="P536" s="6" t="n"/>
    </row>
    <row r="537" ht="15.75" customHeight="1" s="1411">
      <c r="A537" s="6" t="n"/>
      <c r="B537" s="6" t="n"/>
      <c r="C537" s="6" t="n"/>
      <c r="D537" s="6" t="n"/>
      <c r="E537" s="6" t="n"/>
      <c r="F537" s="6" t="n"/>
      <c r="G537" s="6" t="n"/>
      <c r="H537" s="6" t="n"/>
      <c r="I537" s="6" t="n"/>
      <c r="J537" s="6" t="n"/>
      <c r="K537" s="6" t="n"/>
      <c r="L537" s="6" t="n"/>
      <c r="M537" s="6" t="n"/>
      <c r="N537" s="6" t="n"/>
      <c r="O537" s="6" t="n"/>
      <c r="P537" s="6" t="n"/>
    </row>
    <row r="538" ht="15.75" customHeight="1" s="1411">
      <c r="A538" s="6" t="n"/>
      <c r="B538" s="6" t="n"/>
      <c r="C538" s="6" t="n"/>
      <c r="D538" s="6" t="n"/>
      <c r="E538" s="6" t="n"/>
      <c r="F538" s="6" t="n"/>
      <c r="G538" s="6" t="n"/>
      <c r="H538" s="6" t="n"/>
      <c r="I538" s="6" t="n"/>
      <c r="J538" s="6" t="n"/>
      <c r="K538" s="6" t="n"/>
      <c r="L538" s="6" t="n"/>
      <c r="M538" s="6" t="n"/>
      <c r="N538" s="6" t="n"/>
      <c r="O538" s="6" t="n"/>
      <c r="P538" s="6" t="n"/>
    </row>
    <row r="539" ht="15.75" customHeight="1" s="1411">
      <c r="A539" s="6" t="n"/>
      <c r="B539" s="6" t="n"/>
      <c r="C539" s="6" t="n"/>
      <c r="D539" s="6" t="n"/>
      <c r="E539" s="6" t="n"/>
      <c r="F539" s="6" t="n"/>
      <c r="G539" s="6" t="n"/>
      <c r="H539" s="6" t="n"/>
      <c r="I539" s="6" t="n"/>
      <c r="J539" s="6" t="n"/>
      <c r="K539" s="6" t="n"/>
      <c r="L539" s="6" t="n"/>
      <c r="M539" s="6" t="n"/>
      <c r="N539" s="6" t="n"/>
      <c r="O539" s="6" t="n"/>
      <c r="P539" s="6" t="n"/>
    </row>
    <row r="540" ht="15.75" customHeight="1" s="1411">
      <c r="A540" s="6" t="n"/>
      <c r="B540" s="6" t="n"/>
      <c r="C540" s="6" t="n"/>
      <c r="D540" s="6" t="n"/>
      <c r="E540" s="6" t="n"/>
      <c r="F540" s="6" t="n"/>
      <c r="G540" s="6" t="n"/>
      <c r="H540" s="6" t="n"/>
      <c r="I540" s="6" t="n"/>
      <c r="J540" s="6" t="n"/>
      <c r="K540" s="6" t="n"/>
      <c r="L540" s="6" t="n"/>
      <c r="M540" s="6" t="n"/>
      <c r="N540" s="6" t="n"/>
      <c r="O540" s="6" t="n"/>
      <c r="P540" s="6" t="n"/>
    </row>
    <row r="541" ht="15.75" customHeight="1" s="1411">
      <c r="A541" s="6" t="n"/>
      <c r="B541" s="6" t="n"/>
      <c r="C541" s="6" t="n"/>
      <c r="D541" s="6" t="n"/>
      <c r="E541" s="6" t="n"/>
      <c r="F541" s="6" t="n"/>
      <c r="G541" s="6" t="n"/>
      <c r="H541" s="6" t="n"/>
      <c r="I541" s="6" t="n"/>
      <c r="J541" s="6" t="n"/>
      <c r="K541" s="6" t="n"/>
      <c r="L541" s="6" t="n"/>
      <c r="M541" s="6" t="n"/>
      <c r="N541" s="6" t="n"/>
      <c r="O541" s="6" t="n"/>
      <c r="P541" s="6" t="n"/>
    </row>
    <row r="542" ht="15.75" customHeight="1" s="1411">
      <c r="A542" s="6" t="n"/>
      <c r="B542" s="6" t="n"/>
      <c r="C542" s="6" t="n"/>
      <c r="D542" s="6" t="n"/>
      <c r="E542" s="6" t="n"/>
      <c r="F542" s="6" t="n"/>
      <c r="G542" s="6" t="n"/>
      <c r="H542" s="6" t="n"/>
      <c r="I542" s="6" t="n"/>
      <c r="J542" s="6" t="n"/>
      <c r="K542" s="6" t="n"/>
      <c r="L542" s="6" t="n"/>
      <c r="M542" s="6" t="n"/>
      <c r="N542" s="6" t="n"/>
      <c r="O542" s="6" t="n"/>
      <c r="P542" s="6" t="n"/>
    </row>
    <row r="543" ht="15.75" customHeight="1" s="1411">
      <c r="A543" s="6" t="n"/>
      <c r="B543" s="6" t="n"/>
      <c r="C543" s="6" t="n"/>
      <c r="D543" s="6" t="n"/>
      <c r="E543" s="6" t="n"/>
      <c r="F543" s="6" t="n"/>
      <c r="G543" s="6" t="n"/>
      <c r="H543" s="6" t="n"/>
      <c r="I543" s="6" t="n"/>
      <c r="J543" s="6" t="n"/>
      <c r="K543" s="6" t="n"/>
      <c r="L543" s="6" t="n"/>
      <c r="M543" s="6" t="n"/>
      <c r="N543" s="6" t="n"/>
      <c r="O543" s="6" t="n"/>
      <c r="P543" s="6" t="n"/>
    </row>
    <row r="544" ht="15.75" customHeight="1" s="1411">
      <c r="A544" s="6" t="n"/>
      <c r="B544" s="6" t="n"/>
      <c r="C544" s="6" t="n"/>
      <c r="D544" s="6" t="n"/>
      <c r="E544" s="6" t="n"/>
      <c r="F544" s="6" t="n"/>
      <c r="G544" s="6" t="n"/>
      <c r="H544" s="6" t="n"/>
      <c r="I544" s="6" t="n"/>
      <c r="J544" s="6" t="n"/>
      <c r="K544" s="6" t="n"/>
      <c r="L544" s="6" t="n"/>
      <c r="M544" s="6" t="n"/>
      <c r="N544" s="6" t="n"/>
      <c r="O544" s="6" t="n"/>
      <c r="P544" s="6" t="n"/>
    </row>
    <row r="545" ht="15.75" customHeight="1" s="1411">
      <c r="A545" s="6" t="n"/>
      <c r="B545" s="6" t="n"/>
      <c r="C545" s="6" t="n"/>
      <c r="D545" s="6" t="n"/>
      <c r="E545" s="6" t="n"/>
      <c r="F545" s="6" t="n"/>
      <c r="G545" s="6" t="n"/>
      <c r="H545" s="6" t="n"/>
      <c r="I545" s="6" t="n"/>
      <c r="J545" s="6" t="n"/>
      <c r="K545" s="6" t="n"/>
      <c r="L545" s="6" t="n"/>
      <c r="M545" s="6" t="n"/>
      <c r="N545" s="6" t="n"/>
      <c r="O545" s="6" t="n"/>
      <c r="P545" s="6" t="n"/>
    </row>
    <row r="546" ht="15.75" customHeight="1" s="1411">
      <c r="A546" s="6" t="n"/>
      <c r="B546" s="6" t="n"/>
      <c r="C546" s="6" t="n"/>
      <c r="D546" s="6" t="n"/>
      <c r="E546" s="6" t="n"/>
      <c r="F546" s="6" t="n"/>
      <c r="G546" s="6" t="n"/>
      <c r="H546" s="6" t="n"/>
      <c r="I546" s="6" t="n"/>
      <c r="J546" s="6" t="n"/>
      <c r="K546" s="6" t="n"/>
      <c r="L546" s="6" t="n"/>
      <c r="M546" s="6" t="n"/>
      <c r="N546" s="6" t="n"/>
      <c r="O546" s="6" t="n"/>
      <c r="P546" s="6" t="n"/>
    </row>
    <row r="547" ht="15.75" customHeight="1" s="1411">
      <c r="A547" s="6" t="n"/>
      <c r="B547" s="6" t="n"/>
      <c r="C547" s="6" t="n"/>
      <c r="D547" s="6" t="n"/>
      <c r="E547" s="6" t="n"/>
      <c r="F547" s="6" t="n"/>
      <c r="G547" s="6" t="n"/>
      <c r="H547" s="6" t="n"/>
      <c r="I547" s="6" t="n"/>
      <c r="J547" s="6" t="n"/>
      <c r="K547" s="6" t="n"/>
      <c r="L547" s="6" t="n"/>
      <c r="M547" s="6" t="n"/>
      <c r="N547" s="6" t="n"/>
      <c r="O547" s="6" t="n"/>
      <c r="P547" s="6" t="n"/>
    </row>
    <row r="548" ht="15.75" customHeight="1" s="1411">
      <c r="A548" s="6" t="n"/>
      <c r="B548" s="6" t="n"/>
      <c r="C548" s="6" t="n"/>
      <c r="D548" s="6" t="n"/>
      <c r="E548" s="6" t="n"/>
      <c r="F548" s="6" t="n"/>
      <c r="G548" s="6" t="n"/>
      <c r="H548" s="6" t="n"/>
      <c r="I548" s="6" t="n"/>
      <c r="J548" s="6" t="n"/>
      <c r="K548" s="6" t="n"/>
      <c r="L548" s="6" t="n"/>
      <c r="M548" s="6" t="n"/>
      <c r="N548" s="6" t="n"/>
      <c r="O548" s="6" t="n"/>
      <c r="P548" s="6" t="n"/>
    </row>
    <row r="549" ht="15.75" customHeight="1" s="1411">
      <c r="A549" s="6" t="n"/>
      <c r="B549" s="6" t="n"/>
      <c r="C549" s="6" t="n"/>
      <c r="D549" s="6" t="n"/>
      <c r="E549" s="6" t="n"/>
      <c r="F549" s="6" t="n"/>
      <c r="G549" s="6" t="n"/>
      <c r="H549" s="6" t="n"/>
      <c r="I549" s="6" t="n"/>
      <c r="J549" s="6" t="n"/>
      <c r="K549" s="6" t="n"/>
      <c r="L549" s="6" t="n"/>
      <c r="M549" s="6" t="n"/>
      <c r="N549" s="6" t="n"/>
      <c r="O549" s="6" t="n"/>
      <c r="P549" s="6" t="n"/>
    </row>
    <row r="550" ht="15.75" customHeight="1" s="1411">
      <c r="A550" s="6" t="n"/>
      <c r="B550" s="6" t="n"/>
      <c r="C550" s="6" t="n"/>
      <c r="D550" s="6" t="n"/>
      <c r="E550" s="6" t="n"/>
      <c r="F550" s="6" t="n"/>
      <c r="G550" s="6" t="n"/>
      <c r="H550" s="6" t="n"/>
      <c r="I550" s="6" t="n"/>
      <c r="J550" s="6" t="n"/>
      <c r="K550" s="6" t="n"/>
      <c r="L550" s="6" t="n"/>
      <c r="M550" s="6" t="n"/>
      <c r="N550" s="6" t="n"/>
      <c r="O550" s="6" t="n"/>
      <c r="P550" s="6" t="n"/>
    </row>
    <row r="551" ht="15.75" customHeight="1" s="1411">
      <c r="A551" s="6" t="n"/>
      <c r="B551" s="6" t="n"/>
      <c r="C551" s="6" t="n"/>
      <c r="D551" s="6" t="n"/>
      <c r="E551" s="6" t="n"/>
      <c r="F551" s="6" t="n"/>
      <c r="G551" s="6" t="n"/>
      <c r="H551" s="6" t="n"/>
      <c r="I551" s="6" t="n"/>
      <c r="J551" s="6" t="n"/>
      <c r="K551" s="6" t="n"/>
      <c r="L551" s="6" t="n"/>
      <c r="M551" s="6" t="n"/>
      <c r="N551" s="6" t="n"/>
      <c r="O551" s="6" t="n"/>
      <c r="P551" s="6" t="n"/>
    </row>
    <row r="552" ht="15.75" customHeight="1" s="1411">
      <c r="A552" s="6" t="n"/>
      <c r="B552" s="6" t="n"/>
      <c r="C552" s="6" t="n"/>
      <c r="D552" s="6" t="n"/>
      <c r="E552" s="6" t="n"/>
      <c r="F552" s="6" t="n"/>
      <c r="G552" s="6" t="n"/>
      <c r="H552" s="6" t="n"/>
      <c r="I552" s="6" t="n"/>
      <c r="J552" s="6" t="n"/>
      <c r="K552" s="6" t="n"/>
      <c r="L552" s="6" t="n"/>
      <c r="M552" s="6" t="n"/>
      <c r="N552" s="6" t="n"/>
      <c r="O552" s="6" t="n"/>
      <c r="P552" s="6" t="n"/>
    </row>
    <row r="553" ht="15.75" customHeight="1" s="1411">
      <c r="A553" s="6" t="n"/>
      <c r="B553" s="6" t="n"/>
      <c r="C553" s="6" t="n"/>
      <c r="D553" s="6" t="n"/>
      <c r="E553" s="6" t="n"/>
      <c r="F553" s="6" t="n"/>
      <c r="G553" s="6" t="n"/>
      <c r="H553" s="6" t="n"/>
      <c r="I553" s="6" t="n"/>
      <c r="J553" s="6" t="n"/>
      <c r="K553" s="6" t="n"/>
      <c r="L553" s="6" t="n"/>
      <c r="M553" s="6" t="n"/>
      <c r="N553" s="6" t="n"/>
      <c r="O553" s="6" t="n"/>
      <c r="P553" s="6" t="n"/>
    </row>
    <row r="554" ht="15.75" customHeight="1" s="1411">
      <c r="A554" s="6" t="n"/>
      <c r="B554" s="6" t="n"/>
      <c r="C554" s="6" t="n"/>
      <c r="D554" s="6" t="n"/>
      <c r="E554" s="6" t="n"/>
      <c r="F554" s="6" t="n"/>
      <c r="G554" s="6" t="n"/>
      <c r="H554" s="6" t="n"/>
      <c r="I554" s="6" t="n"/>
      <c r="J554" s="6" t="n"/>
      <c r="K554" s="6" t="n"/>
      <c r="L554" s="6" t="n"/>
      <c r="M554" s="6" t="n"/>
      <c r="N554" s="6" t="n"/>
      <c r="O554" s="6" t="n"/>
      <c r="P554" s="6" t="n"/>
    </row>
    <row r="555" ht="15.75" customHeight="1" s="1411">
      <c r="A555" s="6" t="n"/>
      <c r="B555" s="6" t="n"/>
      <c r="C555" s="6" t="n"/>
      <c r="D555" s="6" t="n"/>
      <c r="E555" s="6" t="n"/>
      <c r="F555" s="6" t="n"/>
      <c r="G555" s="6" t="n"/>
      <c r="H555" s="6" t="n"/>
      <c r="I555" s="6" t="n"/>
      <c r="J555" s="6" t="n"/>
      <c r="K555" s="6" t="n"/>
      <c r="L555" s="6" t="n"/>
      <c r="M555" s="6" t="n"/>
      <c r="N555" s="6" t="n"/>
      <c r="O555" s="6" t="n"/>
      <c r="P555" s="6" t="n"/>
    </row>
    <row r="556" ht="15.75" customHeight="1" s="1411">
      <c r="A556" s="6" t="n"/>
      <c r="B556" s="6" t="n"/>
      <c r="C556" s="6" t="n"/>
      <c r="D556" s="6" t="n"/>
      <c r="E556" s="6" t="n"/>
      <c r="F556" s="6" t="n"/>
      <c r="G556" s="6" t="n"/>
      <c r="H556" s="6" t="n"/>
      <c r="I556" s="6" t="n"/>
      <c r="J556" s="6" t="n"/>
      <c r="K556" s="6" t="n"/>
      <c r="L556" s="6" t="n"/>
      <c r="M556" s="6" t="n"/>
      <c r="N556" s="6" t="n"/>
      <c r="O556" s="6" t="n"/>
      <c r="P556" s="6" t="n"/>
    </row>
    <row r="557" ht="15.75" customHeight="1" s="1411">
      <c r="A557" s="6" t="n"/>
      <c r="B557" s="6" t="n"/>
      <c r="C557" s="6" t="n"/>
      <c r="D557" s="6" t="n"/>
      <c r="E557" s="6" t="n"/>
      <c r="F557" s="6" t="n"/>
      <c r="G557" s="6" t="n"/>
      <c r="H557" s="6" t="n"/>
      <c r="I557" s="6" t="n"/>
      <c r="J557" s="6" t="n"/>
      <c r="K557" s="6" t="n"/>
      <c r="L557" s="6" t="n"/>
      <c r="M557" s="6" t="n"/>
      <c r="N557" s="6" t="n"/>
      <c r="O557" s="6" t="n"/>
      <c r="P557" s="6" t="n"/>
    </row>
    <row r="558" ht="15.75" customHeight="1" s="1411">
      <c r="A558" s="6" t="n"/>
      <c r="B558" s="6" t="n"/>
      <c r="C558" s="6" t="n"/>
      <c r="D558" s="6" t="n"/>
      <c r="E558" s="6" t="n"/>
      <c r="F558" s="6" t="n"/>
      <c r="G558" s="6" t="n"/>
      <c r="H558" s="6" t="n"/>
      <c r="I558" s="6" t="n"/>
      <c r="J558" s="6" t="n"/>
      <c r="K558" s="6" t="n"/>
      <c r="L558" s="6" t="n"/>
      <c r="M558" s="6" t="n"/>
      <c r="N558" s="6" t="n"/>
      <c r="O558" s="6" t="n"/>
      <c r="P558" s="6" t="n"/>
    </row>
    <row r="559" ht="15.75" customHeight="1" s="1411">
      <c r="A559" s="6" t="n"/>
      <c r="B559" s="6" t="n"/>
      <c r="C559" s="6" t="n"/>
      <c r="D559" s="6" t="n"/>
      <c r="E559" s="6" t="n"/>
      <c r="F559" s="6" t="n"/>
      <c r="G559" s="6" t="n"/>
      <c r="H559" s="6" t="n"/>
      <c r="I559" s="6" t="n"/>
      <c r="J559" s="6" t="n"/>
      <c r="K559" s="6" t="n"/>
      <c r="L559" s="6" t="n"/>
      <c r="M559" s="6" t="n"/>
      <c r="N559" s="6" t="n"/>
      <c r="O559" s="6" t="n"/>
      <c r="P559" s="6" t="n"/>
    </row>
    <row r="560" ht="15.75" customHeight="1" s="1411">
      <c r="A560" s="6" t="n"/>
      <c r="B560" s="6" t="n"/>
      <c r="C560" s="6" t="n"/>
      <c r="D560" s="6" t="n"/>
      <c r="E560" s="6" t="n"/>
      <c r="F560" s="6" t="n"/>
      <c r="G560" s="6" t="n"/>
      <c r="H560" s="6" t="n"/>
      <c r="I560" s="6" t="n"/>
      <c r="J560" s="6" t="n"/>
      <c r="K560" s="6" t="n"/>
      <c r="L560" s="6" t="n"/>
      <c r="M560" s="6" t="n"/>
      <c r="N560" s="6" t="n"/>
      <c r="O560" s="6" t="n"/>
      <c r="P560" s="6" t="n"/>
    </row>
    <row r="561" ht="15.75" customHeight="1" s="1411">
      <c r="A561" s="6" t="n"/>
      <c r="B561" s="6" t="n"/>
      <c r="C561" s="6" t="n"/>
      <c r="D561" s="6" t="n"/>
      <c r="E561" s="6" t="n"/>
      <c r="F561" s="6" t="n"/>
      <c r="G561" s="6" t="n"/>
      <c r="H561" s="6" t="n"/>
      <c r="I561" s="6" t="n"/>
      <c r="J561" s="6" t="n"/>
      <c r="K561" s="6" t="n"/>
      <c r="L561" s="6" t="n"/>
      <c r="M561" s="6" t="n"/>
      <c r="N561" s="6" t="n"/>
      <c r="O561" s="6" t="n"/>
      <c r="P561" s="6" t="n"/>
    </row>
    <row r="562" ht="15.75" customHeight="1" s="1411">
      <c r="A562" s="6" t="n"/>
      <c r="B562" s="6" t="n"/>
      <c r="C562" s="6" t="n"/>
      <c r="D562" s="6" t="n"/>
      <c r="E562" s="6" t="n"/>
      <c r="F562" s="6" t="n"/>
      <c r="G562" s="6" t="n"/>
      <c r="H562" s="6" t="n"/>
      <c r="I562" s="6" t="n"/>
      <c r="J562" s="6" t="n"/>
      <c r="K562" s="6" t="n"/>
      <c r="L562" s="6" t="n"/>
      <c r="M562" s="6" t="n"/>
      <c r="N562" s="6" t="n"/>
      <c r="O562" s="6" t="n"/>
      <c r="P562" s="6" t="n"/>
    </row>
    <row r="563" ht="15.75" customHeight="1" s="1411">
      <c r="A563" s="6" t="n"/>
      <c r="B563" s="6" t="n"/>
      <c r="C563" s="6" t="n"/>
      <c r="D563" s="6" t="n"/>
      <c r="E563" s="6" t="n"/>
      <c r="F563" s="6" t="n"/>
      <c r="G563" s="6" t="n"/>
      <c r="H563" s="6" t="n"/>
      <c r="I563" s="6" t="n"/>
      <c r="J563" s="6" t="n"/>
      <c r="K563" s="6" t="n"/>
      <c r="L563" s="6" t="n"/>
      <c r="M563" s="6" t="n"/>
      <c r="N563" s="6" t="n"/>
      <c r="O563" s="6" t="n"/>
      <c r="P563" s="6" t="n"/>
    </row>
    <row r="564" ht="15.75" customHeight="1" s="1411">
      <c r="A564" s="6" t="n"/>
      <c r="B564" s="6" t="n"/>
      <c r="C564" s="6" t="n"/>
      <c r="D564" s="6" t="n"/>
      <c r="E564" s="6" t="n"/>
      <c r="F564" s="6" t="n"/>
      <c r="G564" s="6" t="n"/>
      <c r="H564" s="6" t="n"/>
      <c r="I564" s="6" t="n"/>
      <c r="J564" s="6" t="n"/>
      <c r="K564" s="6" t="n"/>
      <c r="L564" s="6" t="n"/>
      <c r="M564" s="6" t="n"/>
      <c r="N564" s="6" t="n"/>
      <c r="O564" s="6" t="n"/>
      <c r="P564" s="6" t="n"/>
    </row>
    <row r="565" ht="15.75" customHeight="1" s="1411">
      <c r="A565" s="6" t="n"/>
      <c r="B565" s="6" t="n"/>
      <c r="C565" s="6" t="n"/>
      <c r="D565" s="6" t="n"/>
      <c r="E565" s="6" t="n"/>
      <c r="F565" s="6" t="n"/>
      <c r="G565" s="6" t="n"/>
      <c r="H565" s="6" t="n"/>
      <c r="I565" s="6" t="n"/>
      <c r="J565" s="6" t="n"/>
      <c r="K565" s="6" t="n"/>
      <c r="L565" s="6" t="n"/>
      <c r="M565" s="6" t="n"/>
      <c r="N565" s="6" t="n"/>
      <c r="O565" s="6" t="n"/>
      <c r="P565" s="6" t="n"/>
    </row>
    <row r="566" ht="15.75" customHeight="1" s="1411">
      <c r="A566" s="6" t="n"/>
      <c r="B566" s="6" t="n"/>
      <c r="C566" s="6" t="n"/>
      <c r="D566" s="6" t="n"/>
      <c r="E566" s="6" t="n"/>
      <c r="F566" s="6" t="n"/>
      <c r="G566" s="6" t="n"/>
      <c r="H566" s="6" t="n"/>
      <c r="I566" s="6" t="n"/>
      <c r="J566" s="6" t="n"/>
      <c r="K566" s="6" t="n"/>
      <c r="L566" s="6" t="n"/>
      <c r="M566" s="6" t="n"/>
      <c r="N566" s="6" t="n"/>
      <c r="O566" s="6" t="n"/>
      <c r="P566" s="6" t="n"/>
    </row>
    <row r="567" ht="15.75" customHeight="1" s="1411">
      <c r="A567" s="6" t="n"/>
      <c r="B567" s="6" t="n"/>
      <c r="C567" s="6" t="n"/>
      <c r="D567" s="6" t="n"/>
      <c r="E567" s="6" t="n"/>
      <c r="F567" s="6" t="n"/>
      <c r="G567" s="6" t="n"/>
      <c r="H567" s="6" t="n"/>
      <c r="I567" s="6" t="n"/>
      <c r="J567" s="6" t="n"/>
      <c r="K567" s="6" t="n"/>
      <c r="L567" s="6" t="n"/>
      <c r="M567" s="6" t="n"/>
      <c r="N567" s="6" t="n"/>
      <c r="O567" s="6" t="n"/>
      <c r="P567" s="6" t="n"/>
    </row>
    <row r="568" ht="15.75" customHeight="1" s="1411">
      <c r="A568" s="6" t="n"/>
      <c r="B568" s="6" t="n"/>
      <c r="C568" s="6" t="n"/>
      <c r="D568" s="6" t="n"/>
      <c r="E568" s="6" t="n"/>
      <c r="F568" s="6" t="n"/>
      <c r="G568" s="6" t="n"/>
      <c r="H568" s="6" t="n"/>
      <c r="I568" s="6" t="n"/>
      <c r="J568" s="6" t="n"/>
      <c r="K568" s="6" t="n"/>
      <c r="L568" s="6" t="n"/>
      <c r="M568" s="6" t="n"/>
      <c r="N568" s="6" t="n"/>
      <c r="O568" s="6" t="n"/>
      <c r="P568" s="6" t="n"/>
    </row>
    <row r="569" ht="15.75" customHeight="1" s="1411">
      <c r="A569" s="6" t="n"/>
      <c r="B569" s="6" t="n"/>
      <c r="C569" s="6" t="n"/>
      <c r="D569" s="6" t="n"/>
      <c r="E569" s="6" t="n"/>
      <c r="F569" s="6" t="n"/>
      <c r="G569" s="6" t="n"/>
      <c r="H569" s="6" t="n"/>
      <c r="I569" s="6" t="n"/>
      <c r="J569" s="6" t="n"/>
      <c r="K569" s="6" t="n"/>
      <c r="L569" s="6" t="n"/>
      <c r="M569" s="6" t="n"/>
      <c r="N569" s="6" t="n"/>
      <c r="O569" s="6" t="n"/>
      <c r="P569" s="6" t="n"/>
    </row>
    <row r="570" ht="15.75" customHeight="1" s="1411">
      <c r="A570" s="6" t="n"/>
      <c r="B570" s="6" t="n"/>
      <c r="C570" s="6" t="n"/>
      <c r="D570" s="6" t="n"/>
      <c r="E570" s="6" t="n"/>
      <c r="F570" s="6" t="n"/>
      <c r="G570" s="6" t="n"/>
      <c r="H570" s="6" t="n"/>
      <c r="I570" s="6" t="n"/>
      <c r="J570" s="6" t="n"/>
      <c r="K570" s="6" t="n"/>
      <c r="L570" s="6" t="n"/>
      <c r="M570" s="6" t="n"/>
      <c r="N570" s="6" t="n"/>
      <c r="O570" s="6" t="n"/>
      <c r="P570" s="6" t="n"/>
    </row>
    <row r="571" ht="15.75" customHeight="1" s="1411">
      <c r="A571" s="6" t="n"/>
      <c r="B571" s="6" t="n"/>
      <c r="C571" s="6" t="n"/>
      <c r="D571" s="6" t="n"/>
      <c r="E571" s="6" t="n"/>
      <c r="F571" s="6" t="n"/>
      <c r="G571" s="6" t="n"/>
      <c r="H571" s="6" t="n"/>
      <c r="I571" s="6" t="n"/>
      <c r="J571" s="6" t="n"/>
      <c r="K571" s="6" t="n"/>
      <c r="L571" s="6" t="n"/>
      <c r="M571" s="6" t="n"/>
      <c r="N571" s="6" t="n"/>
      <c r="O571" s="6" t="n"/>
      <c r="P571" s="6" t="n"/>
    </row>
    <row r="572" ht="15.75" customHeight="1" s="1411">
      <c r="A572" s="6" t="n"/>
      <c r="B572" s="6" t="n"/>
      <c r="C572" s="6" t="n"/>
      <c r="D572" s="6" t="n"/>
      <c r="E572" s="6" t="n"/>
      <c r="F572" s="6" t="n"/>
      <c r="G572" s="6" t="n"/>
      <c r="H572" s="6" t="n"/>
      <c r="I572" s="6" t="n"/>
      <c r="J572" s="6" t="n"/>
      <c r="K572" s="6" t="n"/>
      <c r="L572" s="6" t="n"/>
      <c r="M572" s="6" t="n"/>
      <c r="N572" s="6" t="n"/>
      <c r="O572" s="6" t="n"/>
      <c r="P572" s="6" t="n"/>
    </row>
    <row r="573" ht="15.75" customHeight="1" s="1411">
      <c r="A573" s="6" t="n"/>
      <c r="B573" s="6" t="n"/>
      <c r="C573" s="6" t="n"/>
      <c r="D573" s="6" t="n"/>
      <c r="E573" s="6" t="n"/>
      <c r="F573" s="6" t="n"/>
      <c r="G573" s="6" t="n"/>
      <c r="H573" s="6" t="n"/>
      <c r="I573" s="6" t="n"/>
      <c r="J573" s="6" t="n"/>
      <c r="K573" s="6" t="n"/>
      <c r="L573" s="6" t="n"/>
      <c r="M573" s="6" t="n"/>
      <c r="N573" s="6" t="n"/>
      <c r="O573" s="6" t="n"/>
      <c r="P573" s="6" t="n"/>
    </row>
    <row r="574" ht="15.75" customHeight="1" s="1411">
      <c r="A574" s="6" t="n"/>
      <c r="B574" s="6" t="n"/>
      <c r="C574" s="6" t="n"/>
      <c r="D574" s="6" t="n"/>
      <c r="E574" s="6" t="n"/>
      <c r="F574" s="6" t="n"/>
      <c r="G574" s="6" t="n"/>
      <c r="H574" s="6" t="n"/>
      <c r="I574" s="6" t="n"/>
      <c r="J574" s="6" t="n"/>
      <c r="K574" s="6" t="n"/>
      <c r="L574" s="6" t="n"/>
      <c r="M574" s="6" t="n"/>
      <c r="N574" s="6" t="n"/>
      <c r="O574" s="6" t="n"/>
      <c r="P574" s="6" t="n"/>
    </row>
    <row r="575" ht="15.75" customHeight="1" s="1411">
      <c r="A575" s="6" t="n"/>
      <c r="B575" s="6" t="n"/>
      <c r="C575" s="6" t="n"/>
      <c r="D575" s="6" t="n"/>
      <c r="E575" s="6" t="n"/>
      <c r="F575" s="6" t="n"/>
      <c r="G575" s="6" t="n"/>
      <c r="H575" s="6" t="n"/>
      <c r="I575" s="6" t="n"/>
      <c r="J575" s="6" t="n"/>
      <c r="K575" s="6" t="n"/>
      <c r="L575" s="6" t="n"/>
      <c r="M575" s="6" t="n"/>
      <c r="N575" s="6" t="n"/>
      <c r="O575" s="6" t="n"/>
      <c r="P575" s="6" t="n"/>
    </row>
    <row r="576" ht="15.75" customHeight="1" s="1411">
      <c r="A576" s="6" t="n"/>
      <c r="B576" s="6" t="n"/>
      <c r="C576" s="6" t="n"/>
      <c r="D576" s="6" t="n"/>
      <c r="E576" s="6" t="n"/>
      <c r="F576" s="6" t="n"/>
      <c r="G576" s="6" t="n"/>
      <c r="H576" s="6" t="n"/>
      <c r="I576" s="6" t="n"/>
      <c r="J576" s="6" t="n"/>
      <c r="K576" s="6" t="n"/>
      <c r="L576" s="6" t="n"/>
      <c r="M576" s="6" t="n"/>
      <c r="N576" s="6" t="n"/>
      <c r="O576" s="6" t="n"/>
      <c r="P576" s="6" t="n"/>
    </row>
    <row r="577" ht="15.75" customHeight="1" s="1411">
      <c r="A577" s="6" t="n"/>
      <c r="B577" s="6" t="n"/>
      <c r="C577" s="6" t="n"/>
      <c r="D577" s="6" t="n"/>
      <c r="E577" s="6" t="n"/>
      <c r="F577" s="6" t="n"/>
      <c r="G577" s="6" t="n"/>
      <c r="H577" s="6" t="n"/>
      <c r="I577" s="6" t="n"/>
      <c r="J577" s="6" t="n"/>
      <c r="K577" s="6" t="n"/>
      <c r="L577" s="6" t="n"/>
      <c r="M577" s="6" t="n"/>
      <c r="N577" s="6" t="n"/>
      <c r="O577" s="6" t="n"/>
      <c r="P577" s="6" t="n"/>
    </row>
    <row r="578" ht="15.75" customHeight="1" s="1411">
      <c r="A578" s="6" t="n"/>
      <c r="B578" s="6" t="n"/>
      <c r="C578" s="6" t="n"/>
      <c r="D578" s="6" t="n"/>
      <c r="E578" s="6" t="n"/>
      <c r="F578" s="6" t="n"/>
      <c r="G578" s="6" t="n"/>
      <c r="H578" s="6" t="n"/>
      <c r="I578" s="6" t="n"/>
      <c r="J578" s="6" t="n"/>
      <c r="K578" s="6" t="n"/>
      <c r="L578" s="6" t="n"/>
      <c r="M578" s="6" t="n"/>
      <c r="N578" s="6" t="n"/>
      <c r="O578" s="6" t="n"/>
      <c r="P578" s="6" t="n"/>
    </row>
    <row r="579" ht="15.75" customHeight="1" s="1411">
      <c r="A579" s="6" t="n"/>
      <c r="B579" s="6" t="n"/>
      <c r="C579" s="6" t="n"/>
      <c r="D579" s="6" t="n"/>
      <c r="E579" s="6" t="n"/>
      <c r="F579" s="6" t="n"/>
      <c r="G579" s="6" t="n"/>
      <c r="H579" s="6" t="n"/>
      <c r="I579" s="6" t="n"/>
      <c r="J579" s="6" t="n"/>
      <c r="K579" s="6" t="n"/>
      <c r="L579" s="6" t="n"/>
      <c r="M579" s="6" t="n"/>
      <c r="N579" s="6" t="n"/>
      <c r="O579" s="6" t="n"/>
      <c r="P579" s="6" t="n"/>
    </row>
    <row r="580" ht="15.75" customHeight="1" s="1411">
      <c r="A580" s="6" t="n"/>
      <c r="B580" s="6" t="n"/>
      <c r="C580" s="6" t="n"/>
      <c r="D580" s="6" t="n"/>
      <c r="E580" s="6" t="n"/>
      <c r="F580" s="6" t="n"/>
      <c r="G580" s="6" t="n"/>
      <c r="H580" s="6" t="n"/>
      <c r="I580" s="6" t="n"/>
      <c r="J580" s="6" t="n"/>
      <c r="K580" s="6" t="n"/>
      <c r="L580" s="6" t="n"/>
      <c r="M580" s="6" t="n"/>
      <c r="N580" s="6" t="n"/>
      <c r="O580" s="6" t="n"/>
      <c r="P580" s="6" t="n"/>
    </row>
    <row r="581" ht="15.75" customHeight="1" s="1411">
      <c r="A581" s="6" t="n"/>
      <c r="B581" s="6" t="n"/>
      <c r="C581" s="6" t="n"/>
      <c r="D581" s="6" t="n"/>
      <c r="E581" s="6" t="n"/>
      <c r="F581" s="6" t="n"/>
      <c r="G581" s="6" t="n"/>
      <c r="H581" s="6" t="n"/>
      <c r="I581" s="6" t="n"/>
      <c r="J581" s="6" t="n"/>
      <c r="K581" s="6" t="n"/>
      <c r="L581" s="6" t="n"/>
      <c r="M581" s="6" t="n"/>
      <c r="N581" s="6" t="n"/>
      <c r="O581" s="6" t="n"/>
      <c r="P581" s="6" t="n"/>
    </row>
    <row r="582" ht="15.75" customHeight="1" s="1411">
      <c r="A582" s="6" t="n"/>
      <c r="B582" s="6" t="n"/>
      <c r="C582" s="6" t="n"/>
      <c r="D582" s="6" t="n"/>
      <c r="E582" s="6" t="n"/>
      <c r="F582" s="6" t="n"/>
      <c r="G582" s="6" t="n"/>
      <c r="H582" s="6" t="n"/>
      <c r="I582" s="6" t="n"/>
      <c r="J582" s="6" t="n"/>
      <c r="K582" s="6" t="n"/>
      <c r="L582" s="6" t="n"/>
      <c r="M582" s="6" t="n"/>
      <c r="N582" s="6" t="n"/>
      <c r="O582" s="6" t="n"/>
      <c r="P582" s="6" t="n"/>
    </row>
    <row r="583" ht="15.75" customHeight="1" s="1411">
      <c r="A583" s="6" t="n"/>
      <c r="B583" s="6" t="n"/>
      <c r="C583" s="6" t="n"/>
      <c r="D583" s="6" t="n"/>
      <c r="E583" s="6" t="n"/>
      <c r="F583" s="6" t="n"/>
      <c r="G583" s="6" t="n"/>
      <c r="H583" s="6" t="n"/>
      <c r="I583" s="6" t="n"/>
      <c r="J583" s="6" t="n"/>
      <c r="K583" s="6" t="n"/>
      <c r="L583" s="6" t="n"/>
      <c r="M583" s="6" t="n"/>
      <c r="N583" s="6" t="n"/>
      <c r="O583" s="6" t="n"/>
      <c r="P583" s="6" t="n"/>
    </row>
    <row r="584" ht="15.75" customHeight="1" s="1411">
      <c r="A584" s="6" t="n"/>
      <c r="B584" s="6" t="n"/>
      <c r="C584" s="6" t="n"/>
      <c r="D584" s="6" t="n"/>
      <c r="E584" s="6" t="n"/>
      <c r="F584" s="6" t="n"/>
      <c r="G584" s="6" t="n"/>
      <c r="H584" s="6" t="n"/>
      <c r="I584" s="6" t="n"/>
      <c r="J584" s="6" t="n"/>
      <c r="K584" s="6" t="n"/>
      <c r="L584" s="6" t="n"/>
      <c r="M584" s="6" t="n"/>
      <c r="N584" s="6" t="n"/>
      <c r="O584" s="6" t="n"/>
      <c r="P584" s="6" t="n"/>
    </row>
    <row r="585" ht="15.75" customHeight="1" s="1411">
      <c r="A585" s="6" t="n"/>
      <c r="B585" s="6" t="n"/>
      <c r="C585" s="6" t="n"/>
      <c r="D585" s="6" t="n"/>
      <c r="E585" s="6" t="n"/>
      <c r="F585" s="6" t="n"/>
      <c r="G585" s="6" t="n"/>
      <c r="H585" s="6" t="n"/>
      <c r="I585" s="6" t="n"/>
      <c r="J585" s="6" t="n"/>
      <c r="K585" s="6" t="n"/>
      <c r="L585" s="6" t="n"/>
      <c r="M585" s="6" t="n"/>
      <c r="N585" s="6" t="n"/>
      <c r="O585" s="6" t="n"/>
      <c r="P585" s="6" t="n"/>
    </row>
    <row r="586" ht="15.75" customHeight="1" s="1411">
      <c r="A586" s="6" t="n"/>
      <c r="B586" s="6" t="n"/>
      <c r="C586" s="6" t="n"/>
      <c r="D586" s="6" t="n"/>
      <c r="E586" s="6" t="n"/>
      <c r="F586" s="6" t="n"/>
      <c r="G586" s="6" t="n"/>
      <c r="H586" s="6" t="n"/>
      <c r="I586" s="6" t="n"/>
      <c r="J586" s="6" t="n"/>
      <c r="K586" s="6" t="n"/>
      <c r="L586" s="6" t="n"/>
      <c r="M586" s="6" t="n"/>
      <c r="N586" s="6" t="n"/>
      <c r="O586" s="6" t="n"/>
      <c r="P586" s="6" t="n"/>
    </row>
    <row r="587" ht="15.75" customHeight="1" s="1411">
      <c r="A587" s="6" t="n"/>
      <c r="B587" s="6" t="n"/>
      <c r="C587" s="6" t="n"/>
      <c r="D587" s="6" t="n"/>
      <c r="E587" s="6" t="n"/>
      <c r="F587" s="6" t="n"/>
      <c r="G587" s="6" t="n"/>
      <c r="H587" s="6" t="n"/>
      <c r="I587" s="6" t="n"/>
      <c r="J587" s="6" t="n"/>
      <c r="K587" s="6" t="n"/>
      <c r="L587" s="6" t="n"/>
      <c r="M587" s="6" t="n"/>
      <c r="N587" s="6" t="n"/>
      <c r="O587" s="6" t="n"/>
      <c r="P587" s="6" t="n"/>
    </row>
    <row r="588" ht="15.75" customHeight="1" s="1411">
      <c r="A588" s="6" t="n"/>
      <c r="B588" s="6" t="n"/>
      <c r="C588" s="6" t="n"/>
      <c r="D588" s="6" t="n"/>
      <c r="E588" s="6" t="n"/>
      <c r="F588" s="6" t="n"/>
      <c r="G588" s="6" t="n"/>
      <c r="H588" s="6" t="n"/>
      <c r="I588" s="6" t="n"/>
      <c r="J588" s="6" t="n"/>
      <c r="K588" s="6" t="n"/>
      <c r="L588" s="6" t="n"/>
      <c r="M588" s="6" t="n"/>
      <c r="N588" s="6" t="n"/>
      <c r="O588" s="6" t="n"/>
      <c r="P588" s="6" t="n"/>
    </row>
    <row r="589" ht="15.75" customHeight="1" s="1411">
      <c r="A589" s="6" t="n"/>
      <c r="B589" s="6" t="n"/>
      <c r="C589" s="6" t="n"/>
      <c r="D589" s="6" t="n"/>
      <c r="E589" s="6" t="n"/>
      <c r="F589" s="6" t="n"/>
      <c r="G589" s="6" t="n"/>
      <c r="H589" s="6" t="n"/>
      <c r="I589" s="6" t="n"/>
      <c r="J589" s="6" t="n"/>
      <c r="K589" s="6" t="n"/>
      <c r="L589" s="6" t="n"/>
      <c r="M589" s="6" t="n"/>
      <c r="N589" s="6" t="n"/>
      <c r="O589" s="6" t="n"/>
      <c r="P589" s="6" t="n"/>
    </row>
    <row r="590" ht="15.75" customHeight="1" s="1411">
      <c r="A590" s="6" t="n"/>
      <c r="B590" s="6" t="n"/>
      <c r="C590" s="6" t="n"/>
      <c r="D590" s="6" t="n"/>
      <c r="E590" s="6" t="n"/>
      <c r="F590" s="6" t="n"/>
      <c r="G590" s="6" t="n"/>
      <c r="H590" s="6" t="n"/>
      <c r="I590" s="6" t="n"/>
      <c r="J590" s="6" t="n"/>
      <c r="K590" s="6" t="n"/>
      <c r="L590" s="6" t="n"/>
      <c r="M590" s="6" t="n"/>
      <c r="N590" s="6" t="n"/>
      <c r="O590" s="6" t="n"/>
      <c r="P590" s="6" t="n"/>
    </row>
    <row r="591" ht="15.75" customHeight="1" s="1411">
      <c r="A591" s="6" t="n"/>
      <c r="B591" s="6" t="n"/>
      <c r="C591" s="6" t="n"/>
      <c r="D591" s="6" t="n"/>
      <c r="E591" s="6" t="n"/>
      <c r="F591" s="6" t="n"/>
      <c r="G591" s="6" t="n"/>
      <c r="H591" s="6" t="n"/>
      <c r="I591" s="6" t="n"/>
      <c r="J591" s="6" t="n"/>
      <c r="K591" s="6" t="n"/>
      <c r="L591" s="6" t="n"/>
      <c r="M591" s="6" t="n"/>
      <c r="N591" s="6" t="n"/>
      <c r="O591" s="6" t="n"/>
      <c r="P591" s="6" t="n"/>
    </row>
    <row r="592" ht="15.75" customHeight="1" s="1411">
      <c r="A592" s="6" t="n"/>
      <c r="B592" s="6" t="n"/>
      <c r="C592" s="6" t="n"/>
      <c r="D592" s="6" t="n"/>
      <c r="E592" s="6" t="n"/>
      <c r="F592" s="6" t="n"/>
      <c r="G592" s="6" t="n"/>
      <c r="H592" s="6" t="n"/>
      <c r="I592" s="6" t="n"/>
      <c r="J592" s="6" t="n"/>
      <c r="K592" s="6" t="n"/>
      <c r="L592" s="6" t="n"/>
      <c r="M592" s="6" t="n"/>
      <c r="N592" s="6" t="n"/>
      <c r="O592" s="6" t="n"/>
      <c r="P592" s="6" t="n"/>
    </row>
    <row r="593" ht="15.75" customHeight="1" s="1411">
      <c r="A593" s="6" t="n"/>
      <c r="B593" s="6" t="n"/>
      <c r="C593" s="6" t="n"/>
      <c r="D593" s="6" t="n"/>
      <c r="E593" s="6" t="n"/>
      <c r="F593" s="6" t="n"/>
      <c r="G593" s="6" t="n"/>
      <c r="H593" s="6" t="n"/>
      <c r="I593" s="6" t="n"/>
      <c r="J593" s="6" t="n"/>
      <c r="K593" s="6" t="n"/>
      <c r="L593" s="6" t="n"/>
      <c r="M593" s="6" t="n"/>
      <c r="N593" s="6" t="n"/>
      <c r="O593" s="6" t="n"/>
      <c r="P593" s="6" t="n"/>
    </row>
    <row r="594" ht="15.75" customHeight="1" s="1411">
      <c r="A594" s="6" t="n"/>
      <c r="B594" s="6" t="n"/>
      <c r="C594" s="6" t="n"/>
      <c r="D594" s="6" t="n"/>
      <c r="E594" s="6" t="n"/>
      <c r="F594" s="6" t="n"/>
      <c r="G594" s="6" t="n"/>
      <c r="H594" s="6" t="n"/>
      <c r="I594" s="6" t="n"/>
      <c r="J594" s="6" t="n"/>
      <c r="K594" s="6" t="n"/>
      <c r="L594" s="6" t="n"/>
      <c r="M594" s="6" t="n"/>
      <c r="N594" s="6" t="n"/>
      <c r="O594" s="6" t="n"/>
      <c r="P594" s="6" t="n"/>
    </row>
    <row r="595" ht="15.75" customHeight="1" s="1411">
      <c r="A595" s="6" t="n"/>
      <c r="B595" s="6" t="n"/>
      <c r="C595" s="6" t="n"/>
      <c r="D595" s="6" t="n"/>
      <c r="E595" s="6" t="n"/>
      <c r="F595" s="6" t="n"/>
      <c r="G595" s="6" t="n"/>
      <c r="H595" s="6" t="n"/>
      <c r="I595" s="6" t="n"/>
      <c r="J595" s="6" t="n"/>
      <c r="K595" s="6" t="n"/>
      <c r="L595" s="6" t="n"/>
      <c r="M595" s="6" t="n"/>
      <c r="N595" s="6" t="n"/>
      <c r="O595" s="6" t="n"/>
      <c r="P595" s="6" t="n"/>
    </row>
    <row r="596" ht="15.75" customHeight="1" s="1411">
      <c r="A596" s="6" t="n"/>
      <c r="B596" s="6" t="n"/>
      <c r="C596" s="6" t="n"/>
      <c r="D596" s="6" t="n"/>
      <c r="E596" s="6" t="n"/>
      <c r="F596" s="6" t="n"/>
      <c r="G596" s="6" t="n"/>
      <c r="H596" s="6" t="n"/>
      <c r="I596" s="6" t="n"/>
      <c r="J596" s="6" t="n"/>
      <c r="K596" s="6" t="n"/>
      <c r="L596" s="6" t="n"/>
      <c r="M596" s="6" t="n"/>
      <c r="N596" s="6" t="n"/>
      <c r="O596" s="6" t="n"/>
      <c r="P596" s="6" t="n"/>
    </row>
    <row r="597" ht="15.75" customHeight="1" s="1411">
      <c r="A597" s="6" t="n"/>
      <c r="B597" s="6" t="n"/>
      <c r="C597" s="6" t="n"/>
      <c r="D597" s="6" t="n"/>
      <c r="E597" s="6" t="n"/>
      <c r="F597" s="6" t="n"/>
      <c r="G597" s="6" t="n"/>
      <c r="H597" s="6" t="n"/>
      <c r="I597" s="6" t="n"/>
      <c r="J597" s="6" t="n"/>
      <c r="K597" s="6" t="n"/>
      <c r="L597" s="6" t="n"/>
      <c r="M597" s="6" t="n"/>
      <c r="N597" s="6" t="n"/>
      <c r="O597" s="6" t="n"/>
      <c r="P597" s="6" t="n"/>
    </row>
    <row r="598" ht="15.75" customHeight="1" s="1411">
      <c r="A598" s="6" t="n"/>
      <c r="B598" s="6" t="n"/>
      <c r="C598" s="6" t="n"/>
      <c r="D598" s="6" t="n"/>
      <c r="E598" s="6" t="n"/>
      <c r="F598" s="6" t="n"/>
      <c r="G598" s="6" t="n"/>
      <c r="H598" s="6" t="n"/>
      <c r="I598" s="6" t="n"/>
      <c r="J598" s="6" t="n"/>
      <c r="K598" s="6" t="n"/>
      <c r="L598" s="6" t="n"/>
      <c r="M598" s="6" t="n"/>
      <c r="N598" s="6" t="n"/>
      <c r="O598" s="6" t="n"/>
      <c r="P598" s="6" t="n"/>
    </row>
    <row r="599" ht="15.75" customHeight="1" s="1411">
      <c r="A599" s="6" t="n"/>
      <c r="B599" s="6" t="n"/>
      <c r="C599" s="6" t="n"/>
      <c r="D599" s="6" t="n"/>
      <c r="E599" s="6" t="n"/>
      <c r="F599" s="6" t="n"/>
      <c r="G599" s="6" t="n"/>
      <c r="H599" s="6" t="n"/>
      <c r="I599" s="6" t="n"/>
      <c r="J599" s="6" t="n"/>
      <c r="K599" s="6" t="n"/>
      <c r="L599" s="6" t="n"/>
      <c r="M599" s="6" t="n"/>
      <c r="N599" s="6" t="n"/>
      <c r="O599" s="6" t="n"/>
      <c r="P599" s="6" t="n"/>
    </row>
    <row r="600" ht="15.75" customHeight="1" s="1411">
      <c r="A600" s="6" t="n"/>
      <c r="B600" s="6" t="n"/>
      <c r="C600" s="6" t="n"/>
      <c r="D600" s="6" t="n"/>
      <c r="E600" s="6" t="n"/>
      <c r="F600" s="6" t="n"/>
      <c r="G600" s="6" t="n"/>
      <c r="H600" s="6" t="n"/>
      <c r="I600" s="6" t="n"/>
      <c r="J600" s="6" t="n"/>
      <c r="K600" s="6" t="n"/>
      <c r="L600" s="6" t="n"/>
      <c r="M600" s="6" t="n"/>
      <c r="N600" s="6" t="n"/>
      <c r="O600" s="6" t="n"/>
      <c r="P600" s="6" t="n"/>
    </row>
    <row r="601" ht="15.75" customHeight="1" s="1411">
      <c r="A601" s="6" t="n"/>
      <c r="B601" s="6" t="n"/>
      <c r="C601" s="6" t="n"/>
      <c r="D601" s="6" t="n"/>
      <c r="E601" s="6" t="n"/>
      <c r="F601" s="6" t="n"/>
      <c r="G601" s="6" t="n"/>
      <c r="H601" s="6" t="n"/>
      <c r="I601" s="6" t="n"/>
      <c r="J601" s="6" t="n"/>
      <c r="K601" s="6" t="n"/>
      <c r="L601" s="6" t="n"/>
      <c r="M601" s="6" t="n"/>
      <c r="N601" s="6" t="n"/>
      <c r="O601" s="6" t="n"/>
      <c r="P601" s="6" t="n"/>
    </row>
    <row r="602" ht="15.75" customHeight="1" s="1411">
      <c r="A602" s="6" t="n"/>
      <c r="B602" s="6" t="n"/>
      <c r="C602" s="6" t="n"/>
      <c r="D602" s="6" t="n"/>
      <c r="E602" s="6" t="n"/>
      <c r="F602" s="6" t="n"/>
      <c r="G602" s="6" t="n"/>
      <c r="H602" s="6" t="n"/>
      <c r="I602" s="6" t="n"/>
      <c r="J602" s="6" t="n"/>
      <c r="K602" s="6" t="n"/>
      <c r="L602" s="6" t="n"/>
      <c r="M602" s="6" t="n"/>
      <c r="N602" s="6" t="n"/>
      <c r="O602" s="6" t="n"/>
      <c r="P602" s="6" t="n"/>
    </row>
    <row r="603" ht="15.75" customHeight="1" s="1411">
      <c r="A603" s="6" t="n"/>
      <c r="B603" s="6" t="n"/>
      <c r="C603" s="6" t="n"/>
      <c r="D603" s="6" t="n"/>
      <c r="E603" s="6" t="n"/>
      <c r="F603" s="6" t="n"/>
      <c r="G603" s="6" t="n"/>
      <c r="H603" s="6" t="n"/>
      <c r="I603" s="6" t="n"/>
      <c r="J603" s="6" t="n"/>
      <c r="K603" s="6" t="n"/>
      <c r="L603" s="6" t="n"/>
      <c r="M603" s="6" t="n"/>
      <c r="N603" s="6" t="n"/>
      <c r="O603" s="6" t="n"/>
      <c r="P603" s="6" t="n"/>
    </row>
    <row r="604" ht="15.75" customHeight="1" s="1411">
      <c r="A604" s="6" t="n"/>
      <c r="B604" s="6" t="n"/>
      <c r="C604" s="6" t="n"/>
      <c r="D604" s="6" t="n"/>
      <c r="E604" s="6" t="n"/>
      <c r="F604" s="6" t="n"/>
      <c r="G604" s="6" t="n"/>
      <c r="H604" s="6" t="n"/>
      <c r="I604" s="6" t="n"/>
      <c r="J604" s="6" t="n"/>
      <c r="K604" s="6" t="n"/>
      <c r="L604" s="6" t="n"/>
      <c r="M604" s="6" t="n"/>
      <c r="N604" s="6" t="n"/>
      <c r="O604" s="6" t="n"/>
      <c r="P604" s="6" t="n"/>
    </row>
    <row r="605" ht="15.75" customHeight="1" s="1411">
      <c r="A605" s="6" t="n"/>
      <c r="B605" s="6" t="n"/>
      <c r="C605" s="6" t="n"/>
      <c r="D605" s="6" t="n"/>
      <c r="E605" s="6" t="n"/>
      <c r="F605" s="6" t="n"/>
      <c r="G605" s="6" t="n"/>
      <c r="H605" s="6" t="n"/>
      <c r="I605" s="6" t="n"/>
      <c r="J605" s="6" t="n"/>
      <c r="K605" s="6" t="n"/>
      <c r="L605" s="6" t="n"/>
      <c r="M605" s="6" t="n"/>
      <c r="N605" s="6" t="n"/>
      <c r="O605" s="6" t="n"/>
      <c r="P605" s="6" t="n"/>
    </row>
    <row r="606" ht="15.75" customHeight="1" s="1411">
      <c r="A606" s="6" t="n"/>
      <c r="B606" s="6" t="n"/>
      <c r="C606" s="6" t="n"/>
      <c r="D606" s="6" t="n"/>
      <c r="E606" s="6" t="n"/>
      <c r="F606" s="6" t="n"/>
      <c r="G606" s="6" t="n"/>
      <c r="H606" s="6" t="n"/>
      <c r="I606" s="6" t="n"/>
      <c r="J606" s="6" t="n"/>
      <c r="K606" s="6" t="n"/>
      <c r="L606" s="6" t="n"/>
      <c r="M606" s="6" t="n"/>
      <c r="N606" s="6" t="n"/>
      <c r="O606" s="6" t="n"/>
      <c r="P606" s="6" t="n"/>
    </row>
    <row r="607" ht="15.75" customHeight="1" s="1411">
      <c r="A607" s="6" t="n"/>
      <c r="B607" s="6" t="n"/>
      <c r="C607" s="6" t="n"/>
      <c r="D607" s="6" t="n"/>
      <c r="E607" s="6" t="n"/>
      <c r="F607" s="6" t="n"/>
      <c r="G607" s="6" t="n"/>
      <c r="H607" s="6" t="n"/>
      <c r="I607" s="6" t="n"/>
      <c r="J607" s="6" t="n"/>
      <c r="K607" s="6" t="n"/>
      <c r="L607" s="6" t="n"/>
      <c r="M607" s="6" t="n"/>
      <c r="N607" s="6" t="n"/>
      <c r="O607" s="6" t="n"/>
      <c r="P607" s="6" t="n"/>
    </row>
    <row r="608" ht="15.75" customHeight="1" s="1411">
      <c r="A608" s="6" t="n"/>
      <c r="B608" s="6" t="n"/>
      <c r="C608" s="6" t="n"/>
      <c r="D608" s="6" t="n"/>
      <c r="E608" s="6" t="n"/>
      <c r="F608" s="6" t="n"/>
      <c r="G608" s="6" t="n"/>
      <c r="H608" s="6" t="n"/>
      <c r="I608" s="6" t="n"/>
      <c r="J608" s="6" t="n"/>
      <c r="K608" s="6" t="n"/>
      <c r="L608" s="6" t="n"/>
      <c r="M608" s="6" t="n"/>
      <c r="N608" s="6" t="n"/>
      <c r="O608" s="6" t="n"/>
      <c r="P608" s="6" t="n"/>
    </row>
    <row r="609" ht="15.75" customHeight="1" s="1411">
      <c r="A609" s="6" t="n"/>
      <c r="B609" s="6" t="n"/>
      <c r="C609" s="6" t="n"/>
      <c r="D609" s="6" t="n"/>
      <c r="E609" s="6" t="n"/>
      <c r="F609" s="6" t="n"/>
      <c r="G609" s="6" t="n"/>
      <c r="H609" s="6" t="n"/>
      <c r="I609" s="6" t="n"/>
      <c r="J609" s="6" t="n"/>
      <c r="K609" s="6" t="n"/>
      <c r="L609" s="6" t="n"/>
      <c r="M609" s="6" t="n"/>
      <c r="N609" s="6" t="n"/>
      <c r="O609" s="6" t="n"/>
      <c r="P609" s="6" t="n"/>
    </row>
    <row r="610" ht="15.75" customHeight="1" s="1411">
      <c r="A610" s="6" t="n"/>
      <c r="B610" s="6" t="n"/>
      <c r="C610" s="6" t="n"/>
      <c r="D610" s="6" t="n"/>
      <c r="E610" s="6" t="n"/>
      <c r="F610" s="6" t="n"/>
      <c r="G610" s="6" t="n"/>
      <c r="H610" s="6" t="n"/>
      <c r="I610" s="6" t="n"/>
      <c r="J610" s="6" t="n"/>
      <c r="K610" s="6" t="n"/>
      <c r="L610" s="6" t="n"/>
      <c r="M610" s="6" t="n"/>
      <c r="N610" s="6" t="n"/>
      <c r="O610" s="6" t="n"/>
      <c r="P610" s="6" t="n"/>
    </row>
    <row r="611" ht="15.75" customHeight="1" s="1411">
      <c r="A611" s="6" t="n"/>
      <c r="B611" s="6" t="n"/>
      <c r="C611" s="6" t="n"/>
      <c r="D611" s="6" t="n"/>
      <c r="E611" s="6" t="n"/>
      <c r="F611" s="6" t="n"/>
      <c r="G611" s="6" t="n"/>
      <c r="H611" s="6" t="n"/>
      <c r="I611" s="6" t="n"/>
      <c r="J611" s="6" t="n"/>
      <c r="K611" s="6" t="n"/>
      <c r="L611" s="6" t="n"/>
      <c r="M611" s="6" t="n"/>
      <c r="N611" s="6" t="n"/>
      <c r="O611" s="6" t="n"/>
      <c r="P611" s="6" t="n"/>
    </row>
    <row r="612" ht="15.75" customHeight="1" s="1411">
      <c r="A612" s="6" t="n"/>
      <c r="B612" s="6" t="n"/>
      <c r="C612" s="6" t="n"/>
      <c r="D612" s="6" t="n"/>
      <c r="E612" s="6" t="n"/>
      <c r="F612" s="6" t="n"/>
      <c r="G612" s="6" t="n"/>
      <c r="H612" s="6" t="n"/>
      <c r="I612" s="6" t="n"/>
      <c r="J612" s="6" t="n"/>
      <c r="K612" s="6" t="n"/>
      <c r="L612" s="6" t="n"/>
      <c r="M612" s="6" t="n"/>
      <c r="N612" s="6" t="n"/>
      <c r="O612" s="6" t="n"/>
      <c r="P612" s="6" t="n"/>
    </row>
    <row r="613" ht="15.75" customHeight="1" s="1411">
      <c r="A613" s="6" t="n"/>
      <c r="B613" s="6" t="n"/>
      <c r="C613" s="6" t="n"/>
      <c r="D613" s="6" t="n"/>
      <c r="E613" s="6" t="n"/>
      <c r="F613" s="6" t="n"/>
      <c r="G613" s="6" t="n"/>
      <c r="H613" s="6" t="n"/>
      <c r="I613" s="6" t="n"/>
      <c r="J613" s="6" t="n"/>
      <c r="K613" s="6" t="n"/>
      <c r="L613" s="6" t="n"/>
      <c r="M613" s="6" t="n"/>
      <c r="N613" s="6" t="n"/>
      <c r="O613" s="6" t="n"/>
      <c r="P613" s="6" t="n"/>
    </row>
    <row r="614" ht="15.75" customHeight="1" s="1411">
      <c r="A614" s="6" t="n"/>
      <c r="B614" s="6" t="n"/>
      <c r="C614" s="6" t="n"/>
      <c r="D614" s="6" t="n"/>
      <c r="E614" s="6" t="n"/>
      <c r="F614" s="6" t="n"/>
      <c r="G614" s="6" t="n"/>
      <c r="H614" s="6" t="n"/>
      <c r="I614" s="6" t="n"/>
      <c r="J614" s="6" t="n"/>
      <c r="K614" s="6" t="n"/>
      <c r="L614" s="6" t="n"/>
      <c r="M614" s="6" t="n"/>
      <c r="N614" s="6" t="n"/>
      <c r="O614" s="6" t="n"/>
      <c r="P614" s="6" t="n"/>
    </row>
    <row r="615" ht="15.75" customHeight="1" s="1411">
      <c r="A615" s="6" t="n"/>
      <c r="B615" s="6" t="n"/>
      <c r="C615" s="6" t="n"/>
      <c r="D615" s="6" t="n"/>
      <c r="E615" s="6" t="n"/>
      <c r="F615" s="6" t="n"/>
      <c r="G615" s="6" t="n"/>
      <c r="H615" s="6" t="n"/>
      <c r="I615" s="6" t="n"/>
      <c r="J615" s="6" t="n"/>
      <c r="K615" s="6" t="n"/>
      <c r="L615" s="6" t="n"/>
      <c r="M615" s="6" t="n"/>
      <c r="N615" s="6" t="n"/>
      <c r="O615" s="6" t="n"/>
      <c r="P615" s="6" t="n"/>
    </row>
    <row r="616" ht="15.75" customHeight="1" s="1411">
      <c r="A616" s="6" t="n"/>
      <c r="B616" s="6" t="n"/>
      <c r="C616" s="6" t="n"/>
      <c r="D616" s="6" t="n"/>
      <c r="E616" s="6" t="n"/>
      <c r="F616" s="6" t="n"/>
      <c r="G616" s="6" t="n"/>
      <c r="H616" s="6" t="n"/>
      <c r="I616" s="6" t="n"/>
      <c r="J616" s="6" t="n"/>
      <c r="K616" s="6" t="n"/>
      <c r="L616" s="6" t="n"/>
      <c r="M616" s="6" t="n"/>
      <c r="N616" s="6" t="n"/>
      <c r="O616" s="6" t="n"/>
      <c r="P616" s="6" t="n"/>
    </row>
    <row r="617" ht="15.75" customHeight="1" s="1411">
      <c r="A617" s="6" t="n"/>
      <c r="B617" s="6" t="n"/>
      <c r="C617" s="6" t="n"/>
      <c r="D617" s="6" t="n"/>
      <c r="E617" s="6" t="n"/>
      <c r="F617" s="6" t="n"/>
      <c r="G617" s="6" t="n"/>
      <c r="H617" s="6" t="n"/>
      <c r="I617" s="6" t="n"/>
      <c r="J617" s="6" t="n"/>
      <c r="K617" s="6" t="n"/>
      <c r="L617" s="6" t="n"/>
      <c r="M617" s="6" t="n"/>
      <c r="N617" s="6" t="n"/>
      <c r="O617" s="6" t="n"/>
      <c r="P617" s="6" t="n"/>
    </row>
    <row r="618" ht="15.75" customHeight="1" s="1411">
      <c r="A618" s="6" t="n"/>
      <c r="B618" s="6" t="n"/>
      <c r="C618" s="6" t="n"/>
      <c r="D618" s="6" t="n"/>
      <c r="E618" s="6" t="n"/>
      <c r="F618" s="6" t="n"/>
      <c r="G618" s="6" t="n"/>
      <c r="H618" s="6" t="n"/>
      <c r="I618" s="6" t="n"/>
      <c r="J618" s="6" t="n"/>
      <c r="K618" s="6" t="n"/>
      <c r="L618" s="6" t="n"/>
      <c r="M618" s="6" t="n"/>
      <c r="N618" s="6" t="n"/>
      <c r="O618" s="6" t="n"/>
      <c r="P618" s="6" t="n"/>
    </row>
    <row r="619" ht="15.75" customHeight="1" s="1411">
      <c r="A619" s="6" t="n"/>
      <c r="B619" s="6" t="n"/>
      <c r="C619" s="6" t="n"/>
      <c r="D619" s="6" t="n"/>
      <c r="E619" s="6" t="n"/>
      <c r="F619" s="6" t="n"/>
      <c r="G619" s="6" t="n"/>
      <c r="H619" s="6" t="n"/>
      <c r="I619" s="6" t="n"/>
      <c r="J619" s="6" t="n"/>
      <c r="K619" s="6" t="n"/>
      <c r="L619" s="6" t="n"/>
      <c r="M619" s="6" t="n"/>
      <c r="N619" s="6" t="n"/>
      <c r="O619" s="6" t="n"/>
      <c r="P619" s="6" t="n"/>
    </row>
    <row r="620" ht="15.75" customHeight="1" s="1411">
      <c r="A620" s="6" t="n"/>
      <c r="B620" s="6" t="n"/>
      <c r="C620" s="6" t="n"/>
      <c r="D620" s="6" t="n"/>
      <c r="E620" s="6" t="n"/>
      <c r="F620" s="6" t="n"/>
      <c r="G620" s="6" t="n"/>
      <c r="H620" s="6" t="n"/>
      <c r="I620" s="6" t="n"/>
      <c r="J620" s="6" t="n"/>
      <c r="K620" s="6" t="n"/>
      <c r="L620" s="6" t="n"/>
      <c r="M620" s="6" t="n"/>
      <c r="N620" s="6" t="n"/>
      <c r="O620" s="6" t="n"/>
      <c r="P620" s="6" t="n"/>
    </row>
    <row r="621" ht="15.75" customHeight="1" s="1411">
      <c r="A621" s="6" t="n"/>
      <c r="B621" s="6" t="n"/>
      <c r="C621" s="6" t="n"/>
      <c r="D621" s="6" t="n"/>
      <c r="E621" s="6" t="n"/>
      <c r="F621" s="6" t="n"/>
      <c r="G621" s="6" t="n"/>
      <c r="H621" s="6" t="n"/>
      <c r="I621" s="6" t="n"/>
      <c r="J621" s="6" t="n"/>
      <c r="K621" s="6" t="n"/>
      <c r="L621" s="6" t="n"/>
      <c r="M621" s="6" t="n"/>
      <c r="N621" s="6" t="n"/>
      <c r="O621" s="6" t="n"/>
      <c r="P621" s="6" t="n"/>
    </row>
    <row r="622" ht="15.75" customHeight="1" s="1411">
      <c r="A622" s="6" t="n"/>
      <c r="B622" s="6" t="n"/>
      <c r="C622" s="6" t="n"/>
      <c r="D622" s="6" t="n"/>
      <c r="E622" s="6" t="n"/>
      <c r="F622" s="6" t="n"/>
      <c r="G622" s="6" t="n"/>
      <c r="H622" s="6" t="n"/>
      <c r="I622" s="6" t="n"/>
      <c r="J622" s="6" t="n"/>
      <c r="K622" s="6" t="n"/>
      <c r="L622" s="6" t="n"/>
      <c r="M622" s="6" t="n"/>
      <c r="N622" s="6" t="n"/>
      <c r="O622" s="6" t="n"/>
      <c r="P622" s="6" t="n"/>
    </row>
    <row r="623" ht="15.75" customHeight="1" s="1411">
      <c r="A623" s="6" t="n"/>
      <c r="B623" s="6" t="n"/>
      <c r="C623" s="6" t="n"/>
      <c r="D623" s="6" t="n"/>
      <c r="E623" s="6" t="n"/>
      <c r="F623" s="6" t="n"/>
      <c r="G623" s="6" t="n"/>
      <c r="H623" s="6" t="n"/>
      <c r="I623" s="6" t="n"/>
      <c r="J623" s="6" t="n"/>
      <c r="K623" s="6" t="n"/>
      <c r="L623" s="6" t="n"/>
      <c r="M623" s="6" t="n"/>
      <c r="N623" s="6" t="n"/>
      <c r="O623" s="6" t="n"/>
      <c r="P623" s="6" t="n"/>
    </row>
    <row r="624" ht="15.75" customHeight="1" s="1411">
      <c r="A624" s="6" t="n"/>
      <c r="B624" s="6" t="n"/>
      <c r="C624" s="6" t="n"/>
      <c r="D624" s="6" t="n"/>
      <c r="E624" s="6" t="n"/>
      <c r="F624" s="6" t="n"/>
      <c r="G624" s="6" t="n"/>
      <c r="H624" s="6" t="n"/>
      <c r="I624" s="6" t="n"/>
      <c r="J624" s="6" t="n"/>
      <c r="K624" s="6" t="n"/>
      <c r="L624" s="6" t="n"/>
      <c r="M624" s="6" t="n"/>
      <c r="N624" s="6" t="n"/>
      <c r="O624" s="6" t="n"/>
      <c r="P624" s="6" t="n"/>
    </row>
    <row r="625" ht="15.75" customHeight="1" s="1411">
      <c r="A625" s="6" t="n"/>
      <c r="B625" s="6" t="n"/>
      <c r="C625" s="6" t="n"/>
      <c r="D625" s="6" t="n"/>
      <c r="E625" s="6" t="n"/>
      <c r="F625" s="6" t="n"/>
      <c r="G625" s="6" t="n"/>
      <c r="H625" s="6" t="n"/>
      <c r="I625" s="6" t="n"/>
      <c r="J625" s="6" t="n"/>
      <c r="K625" s="6" t="n"/>
      <c r="L625" s="6" t="n"/>
      <c r="M625" s="6" t="n"/>
      <c r="N625" s="6" t="n"/>
      <c r="O625" s="6" t="n"/>
      <c r="P625" s="6" t="n"/>
    </row>
    <row r="626" ht="15.75" customHeight="1" s="1411">
      <c r="A626" s="6" t="n"/>
      <c r="B626" s="6" t="n"/>
      <c r="C626" s="6" t="n"/>
      <c r="D626" s="6" t="n"/>
      <c r="E626" s="6" t="n"/>
      <c r="F626" s="6" t="n"/>
      <c r="G626" s="6" t="n"/>
      <c r="H626" s="6" t="n"/>
      <c r="I626" s="6" t="n"/>
      <c r="J626" s="6" t="n"/>
      <c r="K626" s="6" t="n"/>
      <c r="L626" s="6" t="n"/>
      <c r="M626" s="6" t="n"/>
      <c r="N626" s="6" t="n"/>
      <c r="O626" s="6" t="n"/>
      <c r="P626" s="6" t="n"/>
    </row>
    <row r="627" ht="15.75" customHeight="1" s="1411">
      <c r="A627" s="6" t="n"/>
      <c r="B627" s="6" t="n"/>
      <c r="C627" s="6" t="n"/>
      <c r="D627" s="6" t="n"/>
      <c r="E627" s="6" t="n"/>
      <c r="F627" s="6" t="n"/>
      <c r="G627" s="6" t="n"/>
      <c r="H627" s="6" t="n"/>
      <c r="I627" s="6" t="n"/>
      <c r="J627" s="6" t="n"/>
      <c r="K627" s="6" t="n"/>
      <c r="L627" s="6" t="n"/>
      <c r="M627" s="6" t="n"/>
      <c r="N627" s="6" t="n"/>
      <c r="O627" s="6" t="n"/>
      <c r="P627" s="6" t="n"/>
    </row>
    <row r="628" ht="15.75" customHeight="1" s="1411">
      <c r="A628" s="6" t="n"/>
      <c r="B628" s="6" t="n"/>
      <c r="C628" s="6" t="n"/>
      <c r="D628" s="6" t="n"/>
      <c r="E628" s="6" t="n"/>
      <c r="F628" s="6" t="n"/>
      <c r="G628" s="6" t="n"/>
      <c r="H628" s="6" t="n"/>
      <c r="I628" s="6" t="n"/>
      <c r="J628" s="6" t="n"/>
      <c r="K628" s="6" t="n"/>
      <c r="L628" s="6" t="n"/>
      <c r="M628" s="6" t="n"/>
      <c r="N628" s="6" t="n"/>
      <c r="O628" s="6" t="n"/>
      <c r="P628" s="6" t="n"/>
    </row>
    <row r="629" ht="15.75" customHeight="1" s="1411">
      <c r="A629" s="6" t="n"/>
      <c r="B629" s="6" t="n"/>
      <c r="C629" s="6" t="n"/>
      <c r="D629" s="6" t="n"/>
      <c r="E629" s="6" t="n"/>
      <c r="F629" s="6" t="n"/>
      <c r="G629" s="6" t="n"/>
      <c r="H629" s="6" t="n"/>
      <c r="I629" s="6" t="n"/>
      <c r="J629" s="6" t="n"/>
      <c r="K629" s="6" t="n"/>
      <c r="L629" s="6" t="n"/>
      <c r="M629" s="6" t="n"/>
      <c r="N629" s="6" t="n"/>
      <c r="O629" s="6" t="n"/>
      <c r="P629" s="6" t="n"/>
    </row>
    <row r="630" ht="15.75" customHeight="1" s="1411">
      <c r="A630" s="6" t="n"/>
      <c r="B630" s="6" t="n"/>
      <c r="C630" s="6" t="n"/>
      <c r="D630" s="6" t="n"/>
      <c r="E630" s="6" t="n"/>
      <c r="F630" s="6" t="n"/>
      <c r="G630" s="6" t="n"/>
      <c r="H630" s="6" t="n"/>
      <c r="I630" s="6" t="n"/>
      <c r="J630" s="6" t="n"/>
      <c r="K630" s="6" t="n"/>
      <c r="L630" s="6" t="n"/>
      <c r="M630" s="6" t="n"/>
      <c r="N630" s="6" t="n"/>
      <c r="O630" s="6" t="n"/>
      <c r="P630" s="6" t="n"/>
    </row>
    <row r="631" ht="15.75" customHeight="1" s="1411">
      <c r="A631" s="6" t="n"/>
      <c r="B631" s="6" t="n"/>
      <c r="C631" s="6" t="n"/>
      <c r="D631" s="6" t="n"/>
      <c r="E631" s="6" t="n"/>
      <c r="F631" s="6" t="n"/>
      <c r="G631" s="6" t="n"/>
      <c r="H631" s="6" t="n"/>
      <c r="I631" s="6" t="n"/>
      <c r="J631" s="6" t="n"/>
      <c r="K631" s="6" t="n"/>
      <c r="L631" s="6" t="n"/>
      <c r="M631" s="6" t="n"/>
      <c r="N631" s="6" t="n"/>
      <c r="O631" s="6" t="n"/>
      <c r="P631" s="6" t="n"/>
    </row>
    <row r="632" ht="15.75" customHeight="1" s="1411">
      <c r="A632" s="6" t="n"/>
      <c r="B632" s="6" t="n"/>
      <c r="C632" s="6" t="n"/>
      <c r="D632" s="6" t="n"/>
      <c r="E632" s="6" t="n"/>
      <c r="F632" s="6" t="n"/>
      <c r="G632" s="6" t="n"/>
      <c r="H632" s="6" t="n"/>
      <c r="I632" s="6" t="n"/>
      <c r="J632" s="6" t="n"/>
      <c r="K632" s="6" t="n"/>
      <c r="L632" s="6" t="n"/>
      <c r="M632" s="6" t="n"/>
      <c r="N632" s="6" t="n"/>
      <c r="O632" s="6" t="n"/>
      <c r="P632" s="6" t="n"/>
    </row>
    <row r="633" ht="15.75" customHeight="1" s="1411">
      <c r="A633" s="6" t="n"/>
      <c r="B633" s="6" t="n"/>
      <c r="C633" s="6" t="n"/>
      <c r="D633" s="6" t="n"/>
      <c r="E633" s="6" t="n"/>
      <c r="F633" s="6" t="n"/>
      <c r="G633" s="6" t="n"/>
      <c r="H633" s="6" t="n"/>
      <c r="I633" s="6" t="n"/>
      <c r="J633" s="6" t="n"/>
      <c r="K633" s="6" t="n"/>
      <c r="L633" s="6" t="n"/>
      <c r="M633" s="6" t="n"/>
      <c r="N633" s="6" t="n"/>
      <c r="O633" s="6" t="n"/>
      <c r="P633" s="6" t="n"/>
    </row>
    <row r="634" ht="15.75" customHeight="1" s="1411">
      <c r="A634" s="6" t="n"/>
      <c r="B634" s="6" t="n"/>
      <c r="C634" s="6" t="n"/>
      <c r="D634" s="6" t="n"/>
      <c r="E634" s="6" t="n"/>
      <c r="F634" s="6" t="n"/>
      <c r="G634" s="6" t="n"/>
      <c r="H634" s="6" t="n"/>
      <c r="I634" s="6" t="n"/>
      <c r="J634" s="6" t="n"/>
      <c r="K634" s="6" t="n"/>
      <c r="L634" s="6" t="n"/>
      <c r="M634" s="6" t="n"/>
      <c r="N634" s="6" t="n"/>
      <c r="O634" s="6" t="n"/>
      <c r="P634" s="6" t="n"/>
    </row>
    <row r="635" ht="15.75" customHeight="1" s="1411">
      <c r="A635" s="6" t="n"/>
      <c r="B635" s="6" t="n"/>
      <c r="C635" s="6" t="n"/>
      <c r="D635" s="6" t="n"/>
      <c r="E635" s="6" t="n"/>
      <c r="F635" s="6" t="n"/>
      <c r="G635" s="6" t="n"/>
      <c r="H635" s="6" t="n"/>
      <c r="I635" s="6" t="n"/>
      <c r="J635" s="6" t="n"/>
      <c r="K635" s="6" t="n"/>
      <c r="L635" s="6" t="n"/>
      <c r="M635" s="6" t="n"/>
      <c r="N635" s="6" t="n"/>
      <c r="O635" s="6" t="n"/>
      <c r="P635" s="6" t="n"/>
    </row>
    <row r="636" ht="15.75" customHeight="1" s="1411">
      <c r="A636" s="6" t="n"/>
      <c r="B636" s="6" t="n"/>
      <c r="C636" s="6" t="n"/>
      <c r="D636" s="6" t="n"/>
      <c r="E636" s="6" t="n"/>
      <c r="F636" s="6" t="n"/>
      <c r="G636" s="6" t="n"/>
      <c r="H636" s="6" t="n"/>
      <c r="I636" s="6" t="n"/>
      <c r="J636" s="6" t="n"/>
      <c r="K636" s="6" t="n"/>
      <c r="L636" s="6" t="n"/>
      <c r="M636" s="6" t="n"/>
      <c r="N636" s="6" t="n"/>
      <c r="O636" s="6" t="n"/>
      <c r="P636" s="6" t="n"/>
    </row>
    <row r="637" ht="15.75" customHeight="1" s="1411">
      <c r="A637" s="6" t="n"/>
      <c r="B637" s="6" t="n"/>
      <c r="C637" s="6" t="n"/>
      <c r="D637" s="6" t="n"/>
      <c r="E637" s="6" t="n"/>
      <c r="F637" s="6" t="n"/>
      <c r="G637" s="6" t="n"/>
      <c r="H637" s="6" t="n"/>
      <c r="I637" s="6" t="n"/>
      <c r="J637" s="6" t="n"/>
      <c r="K637" s="6" t="n"/>
      <c r="L637" s="6" t="n"/>
      <c r="M637" s="6" t="n"/>
      <c r="N637" s="6" t="n"/>
      <c r="O637" s="6" t="n"/>
      <c r="P637" s="6" t="n"/>
    </row>
    <row r="638" ht="15.75" customHeight="1" s="1411">
      <c r="A638" s="6" t="n"/>
      <c r="B638" s="6" t="n"/>
      <c r="C638" s="6" t="n"/>
      <c r="D638" s="6" t="n"/>
      <c r="E638" s="6" t="n"/>
      <c r="F638" s="6" t="n"/>
      <c r="G638" s="6" t="n"/>
      <c r="H638" s="6" t="n"/>
      <c r="I638" s="6" t="n"/>
      <c r="J638" s="6" t="n"/>
      <c r="K638" s="6" t="n"/>
      <c r="L638" s="6" t="n"/>
      <c r="M638" s="6" t="n"/>
      <c r="N638" s="6" t="n"/>
      <c r="O638" s="6" t="n"/>
      <c r="P638" s="6" t="n"/>
    </row>
    <row r="639" ht="15.75" customHeight="1" s="1411">
      <c r="A639" s="6" t="n"/>
      <c r="B639" s="6" t="n"/>
      <c r="C639" s="6" t="n"/>
      <c r="D639" s="6" t="n"/>
      <c r="E639" s="6" t="n"/>
      <c r="F639" s="6" t="n"/>
      <c r="G639" s="6" t="n"/>
      <c r="H639" s="6" t="n"/>
      <c r="I639" s="6" t="n"/>
      <c r="J639" s="6" t="n"/>
      <c r="K639" s="6" t="n"/>
      <c r="L639" s="6" t="n"/>
      <c r="M639" s="6" t="n"/>
      <c r="N639" s="6" t="n"/>
      <c r="O639" s="6" t="n"/>
      <c r="P639" s="6" t="n"/>
    </row>
    <row r="640" ht="15.75" customHeight="1" s="1411">
      <c r="A640" s="6" t="n"/>
      <c r="B640" s="6" t="n"/>
      <c r="C640" s="6" t="n"/>
      <c r="D640" s="6" t="n"/>
      <c r="E640" s="6" t="n"/>
      <c r="F640" s="6" t="n"/>
      <c r="G640" s="6" t="n"/>
      <c r="H640" s="6" t="n"/>
      <c r="I640" s="6" t="n"/>
      <c r="J640" s="6" t="n"/>
      <c r="K640" s="6" t="n"/>
      <c r="L640" s="6" t="n"/>
      <c r="M640" s="6" t="n"/>
      <c r="N640" s="6" t="n"/>
      <c r="O640" s="6" t="n"/>
      <c r="P640" s="6" t="n"/>
    </row>
    <row r="641" ht="15.75" customHeight="1" s="1411">
      <c r="A641" s="6" t="n"/>
      <c r="B641" s="6" t="n"/>
      <c r="C641" s="6" t="n"/>
      <c r="D641" s="6" t="n"/>
      <c r="E641" s="6" t="n"/>
      <c r="F641" s="6" t="n"/>
      <c r="G641" s="6" t="n"/>
      <c r="H641" s="6" t="n"/>
      <c r="I641" s="6" t="n"/>
      <c r="J641" s="6" t="n"/>
      <c r="K641" s="6" t="n"/>
      <c r="L641" s="6" t="n"/>
      <c r="M641" s="6" t="n"/>
      <c r="N641" s="6" t="n"/>
      <c r="O641" s="6" t="n"/>
      <c r="P641" s="6" t="n"/>
    </row>
    <row r="642" ht="15.75" customHeight="1" s="1411">
      <c r="A642" s="6" t="n"/>
      <c r="B642" s="6" t="n"/>
      <c r="C642" s="6" t="n"/>
      <c r="D642" s="6" t="n"/>
      <c r="E642" s="6" t="n"/>
      <c r="F642" s="6" t="n"/>
      <c r="G642" s="6" t="n"/>
      <c r="H642" s="6" t="n"/>
      <c r="I642" s="6" t="n"/>
      <c r="J642" s="6" t="n"/>
      <c r="K642" s="6" t="n"/>
      <c r="L642" s="6" t="n"/>
      <c r="M642" s="6" t="n"/>
      <c r="N642" s="6" t="n"/>
      <c r="O642" s="6" t="n"/>
      <c r="P642" s="6" t="n"/>
    </row>
    <row r="643" ht="15.75" customHeight="1" s="1411">
      <c r="A643" s="6" t="n"/>
      <c r="B643" s="6" t="n"/>
      <c r="C643" s="6" t="n"/>
      <c r="D643" s="6" t="n"/>
      <c r="E643" s="6" t="n"/>
      <c r="F643" s="6" t="n"/>
      <c r="G643" s="6" t="n"/>
      <c r="H643" s="6" t="n"/>
      <c r="I643" s="6" t="n"/>
      <c r="J643" s="6" t="n"/>
      <c r="K643" s="6" t="n"/>
      <c r="L643" s="6" t="n"/>
      <c r="M643" s="6" t="n"/>
      <c r="N643" s="6" t="n"/>
      <c r="O643" s="6" t="n"/>
      <c r="P643" s="6" t="n"/>
    </row>
    <row r="644" ht="15.75" customHeight="1" s="1411">
      <c r="A644" s="6" t="n"/>
      <c r="B644" s="6" t="n"/>
      <c r="C644" s="6" t="n"/>
      <c r="D644" s="6" t="n"/>
      <c r="E644" s="6" t="n"/>
      <c r="F644" s="6" t="n"/>
      <c r="G644" s="6" t="n"/>
      <c r="H644" s="6" t="n"/>
      <c r="I644" s="6" t="n"/>
      <c r="J644" s="6" t="n"/>
      <c r="K644" s="6" t="n"/>
      <c r="L644" s="6" t="n"/>
      <c r="M644" s="6" t="n"/>
      <c r="N644" s="6" t="n"/>
      <c r="O644" s="6" t="n"/>
      <c r="P644" s="6" t="n"/>
    </row>
    <row r="645" ht="15.75" customHeight="1" s="1411">
      <c r="A645" s="6" t="n"/>
      <c r="B645" s="6" t="n"/>
      <c r="C645" s="6" t="n"/>
      <c r="D645" s="6" t="n"/>
      <c r="E645" s="6" t="n"/>
      <c r="F645" s="6" t="n"/>
      <c r="G645" s="6" t="n"/>
      <c r="H645" s="6" t="n"/>
      <c r="I645" s="6" t="n"/>
      <c r="J645" s="6" t="n"/>
      <c r="K645" s="6" t="n"/>
      <c r="L645" s="6" t="n"/>
      <c r="M645" s="6" t="n"/>
      <c r="N645" s="6" t="n"/>
      <c r="O645" s="6" t="n"/>
      <c r="P645" s="6" t="n"/>
    </row>
    <row r="646" ht="15.75" customHeight="1" s="1411">
      <c r="A646" s="6" t="n"/>
      <c r="B646" s="6" t="n"/>
      <c r="C646" s="6" t="n"/>
      <c r="D646" s="6" t="n"/>
      <c r="E646" s="6" t="n"/>
      <c r="F646" s="6" t="n"/>
      <c r="G646" s="6" t="n"/>
      <c r="H646" s="6" t="n"/>
      <c r="I646" s="6" t="n"/>
      <c r="J646" s="6" t="n"/>
      <c r="K646" s="6" t="n"/>
      <c r="L646" s="6" t="n"/>
      <c r="M646" s="6" t="n"/>
      <c r="N646" s="6" t="n"/>
      <c r="O646" s="6" t="n"/>
      <c r="P646" s="6" t="n"/>
    </row>
    <row r="647" ht="15.75" customHeight="1" s="1411">
      <c r="A647" s="6" t="n"/>
      <c r="B647" s="6" t="n"/>
      <c r="C647" s="6" t="n"/>
      <c r="D647" s="6" t="n"/>
      <c r="E647" s="6" t="n"/>
      <c r="F647" s="6" t="n"/>
      <c r="G647" s="6" t="n"/>
      <c r="H647" s="6" t="n"/>
      <c r="I647" s="6" t="n"/>
      <c r="J647" s="6" t="n"/>
      <c r="K647" s="6" t="n"/>
      <c r="L647" s="6" t="n"/>
      <c r="M647" s="6" t="n"/>
      <c r="N647" s="6" t="n"/>
      <c r="O647" s="6" t="n"/>
      <c r="P647" s="6" t="n"/>
    </row>
    <row r="648" ht="15.75" customHeight="1" s="1411">
      <c r="A648" s="6" t="n"/>
      <c r="B648" s="6" t="n"/>
      <c r="C648" s="6" t="n"/>
      <c r="D648" s="6" t="n"/>
      <c r="E648" s="6" t="n"/>
      <c r="F648" s="6" t="n"/>
      <c r="G648" s="6" t="n"/>
      <c r="H648" s="6" t="n"/>
      <c r="I648" s="6" t="n"/>
      <c r="J648" s="6" t="n"/>
      <c r="K648" s="6" t="n"/>
      <c r="L648" s="6" t="n"/>
      <c r="M648" s="6" t="n"/>
      <c r="N648" s="6" t="n"/>
      <c r="O648" s="6" t="n"/>
      <c r="P648" s="6" t="n"/>
    </row>
    <row r="649" ht="15.75" customHeight="1" s="1411">
      <c r="A649" s="6" t="n"/>
      <c r="B649" s="6" t="n"/>
      <c r="C649" s="6" t="n"/>
      <c r="D649" s="6" t="n"/>
      <c r="E649" s="6" t="n"/>
      <c r="F649" s="6" t="n"/>
      <c r="G649" s="6" t="n"/>
      <c r="H649" s="6" t="n"/>
      <c r="I649" s="6" t="n"/>
      <c r="J649" s="6" t="n"/>
      <c r="K649" s="6" t="n"/>
      <c r="L649" s="6" t="n"/>
      <c r="M649" s="6" t="n"/>
      <c r="N649" s="6" t="n"/>
      <c r="O649" s="6" t="n"/>
      <c r="P649" s="6" t="n"/>
    </row>
    <row r="650" ht="15.75" customHeight="1" s="1411">
      <c r="A650" s="6" t="n"/>
      <c r="B650" s="6" t="n"/>
      <c r="C650" s="6" t="n"/>
      <c r="D650" s="6" t="n"/>
      <c r="E650" s="6" t="n"/>
      <c r="F650" s="6" t="n"/>
      <c r="G650" s="6" t="n"/>
      <c r="H650" s="6" t="n"/>
      <c r="I650" s="6" t="n"/>
      <c r="J650" s="6" t="n"/>
      <c r="K650" s="6" t="n"/>
      <c r="L650" s="6" t="n"/>
      <c r="M650" s="6" t="n"/>
      <c r="N650" s="6" t="n"/>
      <c r="O650" s="6" t="n"/>
      <c r="P650" s="6" t="n"/>
    </row>
    <row r="651" ht="15.75" customHeight="1" s="1411">
      <c r="A651" s="6" t="n"/>
      <c r="B651" s="6" t="n"/>
      <c r="C651" s="6" t="n"/>
      <c r="D651" s="6" t="n"/>
      <c r="E651" s="6" t="n"/>
      <c r="F651" s="6" t="n"/>
      <c r="G651" s="6" t="n"/>
      <c r="H651" s="6" t="n"/>
      <c r="I651" s="6" t="n"/>
      <c r="J651" s="6" t="n"/>
      <c r="K651" s="6" t="n"/>
      <c r="L651" s="6" t="n"/>
      <c r="M651" s="6" t="n"/>
      <c r="N651" s="6" t="n"/>
      <c r="O651" s="6" t="n"/>
      <c r="P651" s="6" t="n"/>
    </row>
    <row r="652" ht="15.75" customHeight="1" s="1411">
      <c r="A652" s="6" t="n"/>
      <c r="B652" s="6" t="n"/>
      <c r="C652" s="6" t="n"/>
      <c r="D652" s="6" t="n"/>
      <c r="E652" s="6" t="n"/>
      <c r="F652" s="6" t="n"/>
      <c r="G652" s="6" t="n"/>
      <c r="H652" s="6" t="n"/>
      <c r="I652" s="6" t="n"/>
      <c r="J652" s="6" t="n"/>
      <c r="K652" s="6" t="n"/>
      <c r="L652" s="6" t="n"/>
      <c r="M652" s="6" t="n"/>
      <c r="N652" s="6" t="n"/>
      <c r="O652" s="6" t="n"/>
      <c r="P652" s="6" t="n"/>
    </row>
    <row r="653" ht="15.75" customHeight="1" s="1411">
      <c r="A653" s="6" t="n"/>
      <c r="B653" s="6" t="n"/>
      <c r="C653" s="6" t="n"/>
      <c r="D653" s="6" t="n"/>
      <c r="E653" s="6" t="n"/>
      <c r="F653" s="6" t="n"/>
      <c r="G653" s="6" t="n"/>
      <c r="H653" s="6" t="n"/>
      <c r="I653" s="6" t="n"/>
      <c r="J653" s="6" t="n"/>
      <c r="K653" s="6" t="n"/>
      <c r="L653" s="6" t="n"/>
      <c r="M653" s="6" t="n"/>
      <c r="N653" s="6" t="n"/>
      <c r="O653" s="6" t="n"/>
      <c r="P653" s="6" t="n"/>
    </row>
    <row r="654" ht="15.75" customHeight="1" s="1411">
      <c r="A654" s="6" t="n"/>
      <c r="B654" s="6" t="n"/>
      <c r="C654" s="6" t="n"/>
      <c r="D654" s="6" t="n"/>
      <c r="E654" s="6" t="n"/>
      <c r="F654" s="6" t="n"/>
      <c r="G654" s="6" t="n"/>
      <c r="H654" s="6" t="n"/>
      <c r="I654" s="6" t="n"/>
      <c r="J654" s="6" t="n"/>
      <c r="K654" s="6" t="n"/>
      <c r="L654" s="6" t="n"/>
      <c r="M654" s="6" t="n"/>
      <c r="N654" s="6" t="n"/>
      <c r="O654" s="6" t="n"/>
      <c r="P654" s="6" t="n"/>
    </row>
    <row r="655" ht="15.75" customHeight="1" s="1411">
      <c r="A655" s="6" t="n"/>
      <c r="B655" s="6" t="n"/>
      <c r="C655" s="6" t="n"/>
      <c r="D655" s="6" t="n"/>
      <c r="E655" s="6" t="n"/>
      <c r="F655" s="6" t="n"/>
      <c r="G655" s="6" t="n"/>
      <c r="H655" s="6" t="n"/>
      <c r="I655" s="6" t="n"/>
      <c r="J655" s="6" t="n"/>
      <c r="K655" s="6" t="n"/>
      <c r="L655" s="6" t="n"/>
      <c r="M655" s="6" t="n"/>
      <c r="N655" s="6" t="n"/>
      <c r="O655" s="6" t="n"/>
      <c r="P655" s="6" t="n"/>
    </row>
    <row r="656" ht="15.75" customHeight="1" s="1411">
      <c r="A656" s="6" t="n"/>
      <c r="B656" s="6" t="n"/>
      <c r="C656" s="6" t="n"/>
      <c r="D656" s="6" t="n"/>
      <c r="E656" s="6" t="n"/>
      <c r="F656" s="6" t="n"/>
      <c r="G656" s="6" t="n"/>
      <c r="H656" s="6" t="n"/>
      <c r="I656" s="6" t="n"/>
      <c r="J656" s="6" t="n"/>
      <c r="K656" s="6" t="n"/>
      <c r="L656" s="6" t="n"/>
      <c r="M656" s="6" t="n"/>
      <c r="N656" s="6" t="n"/>
      <c r="O656" s="6" t="n"/>
      <c r="P656" s="6" t="n"/>
    </row>
    <row r="657" ht="15.75" customHeight="1" s="1411">
      <c r="A657" s="6" t="n"/>
      <c r="B657" s="6" t="n"/>
      <c r="C657" s="6" t="n"/>
      <c r="D657" s="6" t="n"/>
      <c r="E657" s="6" t="n"/>
      <c r="F657" s="6" t="n"/>
      <c r="G657" s="6" t="n"/>
      <c r="H657" s="6" t="n"/>
      <c r="I657" s="6" t="n"/>
      <c r="J657" s="6" t="n"/>
      <c r="K657" s="6" t="n"/>
      <c r="L657" s="6" t="n"/>
      <c r="M657" s="6" t="n"/>
      <c r="N657" s="6" t="n"/>
      <c r="O657" s="6" t="n"/>
      <c r="P657" s="6" t="n"/>
    </row>
    <row r="658" ht="15.75" customHeight="1" s="1411">
      <c r="A658" s="6" t="n"/>
      <c r="B658" s="6" t="n"/>
      <c r="C658" s="6" t="n"/>
      <c r="D658" s="6" t="n"/>
      <c r="E658" s="6" t="n"/>
      <c r="F658" s="6" t="n"/>
      <c r="G658" s="6" t="n"/>
      <c r="H658" s="6" t="n"/>
      <c r="I658" s="6" t="n"/>
      <c r="J658" s="6" t="n"/>
      <c r="K658" s="6" t="n"/>
      <c r="L658" s="6" t="n"/>
      <c r="M658" s="6" t="n"/>
      <c r="N658" s="6" t="n"/>
      <c r="O658" s="6" t="n"/>
      <c r="P658" s="6" t="n"/>
    </row>
    <row r="659" ht="15.75" customHeight="1" s="1411">
      <c r="A659" s="6" t="n"/>
      <c r="B659" s="6" t="n"/>
      <c r="C659" s="6" t="n"/>
      <c r="D659" s="6" t="n"/>
      <c r="E659" s="6" t="n"/>
      <c r="F659" s="6" t="n"/>
      <c r="G659" s="6" t="n"/>
      <c r="H659" s="6" t="n"/>
      <c r="I659" s="6" t="n"/>
      <c r="J659" s="6" t="n"/>
      <c r="K659" s="6" t="n"/>
      <c r="L659" s="6" t="n"/>
      <c r="M659" s="6" t="n"/>
      <c r="N659" s="6" t="n"/>
      <c r="O659" s="6" t="n"/>
      <c r="P659" s="6" t="n"/>
    </row>
    <row r="660" ht="15.75" customHeight="1" s="1411">
      <c r="A660" s="6" t="n"/>
      <c r="B660" s="6" t="n"/>
      <c r="C660" s="6" t="n"/>
      <c r="D660" s="6" t="n"/>
      <c r="E660" s="6" t="n"/>
      <c r="F660" s="6" t="n"/>
      <c r="G660" s="6" t="n"/>
      <c r="H660" s="6" t="n"/>
      <c r="I660" s="6" t="n"/>
      <c r="J660" s="6" t="n"/>
      <c r="K660" s="6" t="n"/>
      <c r="L660" s="6" t="n"/>
      <c r="M660" s="6" t="n"/>
      <c r="N660" s="6" t="n"/>
      <c r="O660" s="6" t="n"/>
      <c r="P660" s="6" t="n"/>
    </row>
    <row r="661" ht="15.75" customHeight="1" s="1411">
      <c r="A661" s="6" t="n"/>
      <c r="B661" s="6" t="n"/>
      <c r="C661" s="6" t="n"/>
      <c r="D661" s="6" t="n"/>
      <c r="E661" s="6" t="n"/>
      <c r="F661" s="6" t="n"/>
      <c r="G661" s="6" t="n"/>
      <c r="H661" s="6" t="n"/>
      <c r="I661" s="6" t="n"/>
      <c r="J661" s="6" t="n"/>
      <c r="K661" s="6" t="n"/>
      <c r="L661" s="6" t="n"/>
      <c r="M661" s="6" t="n"/>
      <c r="N661" s="6" t="n"/>
      <c r="O661" s="6" t="n"/>
      <c r="P661" s="6" t="n"/>
    </row>
    <row r="662" ht="15.75" customHeight="1" s="1411">
      <c r="A662" s="6" t="n"/>
      <c r="B662" s="6" t="n"/>
      <c r="C662" s="6" t="n"/>
      <c r="D662" s="6" t="n"/>
      <c r="E662" s="6" t="n"/>
      <c r="F662" s="6" t="n"/>
      <c r="G662" s="6" t="n"/>
      <c r="H662" s="6" t="n"/>
      <c r="I662" s="6" t="n"/>
      <c r="J662" s="6" t="n"/>
      <c r="K662" s="6" t="n"/>
      <c r="L662" s="6" t="n"/>
      <c r="M662" s="6" t="n"/>
      <c r="N662" s="6" t="n"/>
      <c r="O662" s="6" t="n"/>
      <c r="P662" s="6" t="n"/>
    </row>
    <row r="663" ht="15.75" customHeight="1" s="1411">
      <c r="A663" s="6" t="n"/>
      <c r="B663" s="6" t="n"/>
      <c r="C663" s="6" t="n"/>
      <c r="D663" s="6" t="n"/>
      <c r="E663" s="6" t="n"/>
      <c r="F663" s="6" t="n"/>
      <c r="G663" s="6" t="n"/>
      <c r="H663" s="6" t="n"/>
      <c r="I663" s="6" t="n"/>
      <c r="J663" s="6" t="n"/>
      <c r="K663" s="6" t="n"/>
      <c r="L663" s="6" t="n"/>
      <c r="M663" s="6" t="n"/>
      <c r="N663" s="6" t="n"/>
      <c r="O663" s="6" t="n"/>
      <c r="P663" s="6" t="n"/>
    </row>
    <row r="664" ht="15.75" customHeight="1" s="1411">
      <c r="A664" s="6" t="n"/>
      <c r="B664" s="6" t="n"/>
      <c r="C664" s="6" t="n"/>
      <c r="D664" s="6" t="n"/>
      <c r="E664" s="6" t="n"/>
      <c r="F664" s="6" t="n"/>
      <c r="G664" s="6" t="n"/>
      <c r="H664" s="6" t="n"/>
      <c r="I664" s="6" t="n"/>
      <c r="J664" s="6" t="n"/>
      <c r="K664" s="6" t="n"/>
      <c r="L664" s="6" t="n"/>
      <c r="M664" s="6" t="n"/>
      <c r="N664" s="6" t="n"/>
      <c r="O664" s="6" t="n"/>
      <c r="P664" s="6" t="n"/>
    </row>
    <row r="665" ht="15.75" customHeight="1" s="1411">
      <c r="A665" s="6" t="n"/>
      <c r="B665" s="6" t="n"/>
      <c r="C665" s="6" t="n"/>
      <c r="D665" s="6" t="n"/>
      <c r="E665" s="6" t="n"/>
      <c r="F665" s="6" t="n"/>
      <c r="G665" s="6" t="n"/>
      <c r="H665" s="6" t="n"/>
      <c r="I665" s="6" t="n"/>
      <c r="J665" s="6" t="n"/>
      <c r="K665" s="6" t="n"/>
      <c r="L665" s="6" t="n"/>
      <c r="M665" s="6" t="n"/>
      <c r="N665" s="6" t="n"/>
      <c r="O665" s="6" t="n"/>
      <c r="P665" s="6" t="n"/>
    </row>
    <row r="666" ht="15.75" customHeight="1" s="1411">
      <c r="A666" s="6" t="n"/>
      <c r="B666" s="6" t="n"/>
      <c r="C666" s="6" t="n"/>
      <c r="D666" s="6" t="n"/>
      <c r="E666" s="6" t="n"/>
      <c r="F666" s="6" t="n"/>
      <c r="G666" s="6" t="n"/>
      <c r="H666" s="6" t="n"/>
      <c r="I666" s="6" t="n"/>
      <c r="J666" s="6" t="n"/>
      <c r="K666" s="6" t="n"/>
      <c r="L666" s="6" t="n"/>
      <c r="M666" s="6" t="n"/>
      <c r="N666" s="6" t="n"/>
      <c r="O666" s="6" t="n"/>
      <c r="P666" s="6" t="n"/>
    </row>
    <row r="667" ht="15.75" customHeight="1" s="1411">
      <c r="A667" s="6" t="n"/>
      <c r="B667" s="6" t="n"/>
      <c r="C667" s="6" t="n"/>
      <c r="D667" s="6" t="n"/>
      <c r="E667" s="6" t="n"/>
      <c r="F667" s="6" t="n"/>
      <c r="G667" s="6" t="n"/>
      <c r="H667" s="6" t="n"/>
      <c r="I667" s="6" t="n"/>
      <c r="J667" s="6" t="n"/>
      <c r="K667" s="6" t="n"/>
      <c r="L667" s="6" t="n"/>
      <c r="M667" s="6" t="n"/>
      <c r="N667" s="6" t="n"/>
      <c r="O667" s="6" t="n"/>
      <c r="P667" s="6" t="n"/>
    </row>
    <row r="668" ht="15.75" customHeight="1" s="1411">
      <c r="A668" s="6" t="n"/>
      <c r="B668" s="6" t="n"/>
      <c r="C668" s="6" t="n"/>
      <c r="D668" s="6" t="n"/>
      <c r="E668" s="6" t="n"/>
      <c r="F668" s="6" t="n"/>
      <c r="G668" s="6" t="n"/>
      <c r="H668" s="6" t="n"/>
      <c r="I668" s="6" t="n"/>
      <c r="J668" s="6" t="n"/>
      <c r="K668" s="6" t="n"/>
      <c r="L668" s="6" t="n"/>
      <c r="M668" s="6" t="n"/>
      <c r="N668" s="6" t="n"/>
      <c r="O668" s="6" t="n"/>
      <c r="P668" s="6" t="n"/>
    </row>
    <row r="669" ht="15.75" customHeight="1" s="1411">
      <c r="A669" s="6" t="n"/>
      <c r="B669" s="6" t="n"/>
      <c r="C669" s="6" t="n"/>
      <c r="D669" s="6" t="n"/>
      <c r="E669" s="6" t="n"/>
      <c r="F669" s="6" t="n"/>
      <c r="G669" s="6" t="n"/>
      <c r="H669" s="6" t="n"/>
      <c r="I669" s="6" t="n"/>
      <c r="J669" s="6" t="n"/>
      <c r="K669" s="6" t="n"/>
      <c r="L669" s="6" t="n"/>
      <c r="M669" s="6" t="n"/>
      <c r="N669" s="6" t="n"/>
      <c r="O669" s="6" t="n"/>
      <c r="P669" s="6" t="n"/>
    </row>
    <row r="670" ht="15.75" customHeight="1" s="1411">
      <c r="A670" s="6" t="n"/>
      <c r="B670" s="6" t="n"/>
      <c r="C670" s="6" t="n"/>
      <c r="D670" s="6" t="n"/>
      <c r="E670" s="6" t="n"/>
      <c r="F670" s="6" t="n"/>
      <c r="G670" s="6" t="n"/>
      <c r="H670" s="6" t="n"/>
      <c r="I670" s="6" t="n"/>
      <c r="J670" s="6" t="n"/>
      <c r="K670" s="6" t="n"/>
      <c r="L670" s="6" t="n"/>
      <c r="M670" s="6" t="n"/>
      <c r="N670" s="6" t="n"/>
      <c r="O670" s="6" t="n"/>
      <c r="P670" s="6" t="n"/>
    </row>
    <row r="671" ht="15.75" customHeight="1" s="1411">
      <c r="A671" s="6" t="n"/>
      <c r="B671" s="6" t="n"/>
      <c r="C671" s="6" t="n"/>
      <c r="D671" s="6" t="n"/>
      <c r="E671" s="6" t="n"/>
      <c r="F671" s="6" t="n"/>
      <c r="G671" s="6" t="n"/>
      <c r="H671" s="6" t="n"/>
      <c r="I671" s="6" t="n"/>
      <c r="J671" s="6" t="n"/>
      <c r="K671" s="6" t="n"/>
      <c r="L671" s="6" t="n"/>
      <c r="M671" s="6" t="n"/>
      <c r="N671" s="6" t="n"/>
      <c r="O671" s="6" t="n"/>
      <c r="P671" s="6" t="n"/>
    </row>
    <row r="672" ht="15.75" customHeight="1" s="1411">
      <c r="A672" s="6" t="n"/>
      <c r="B672" s="6" t="n"/>
      <c r="C672" s="6" t="n"/>
      <c r="D672" s="6" t="n"/>
      <c r="E672" s="6" t="n"/>
      <c r="F672" s="6" t="n"/>
      <c r="G672" s="6" t="n"/>
      <c r="H672" s="6" t="n"/>
      <c r="I672" s="6" t="n"/>
      <c r="J672" s="6" t="n"/>
      <c r="K672" s="6" t="n"/>
      <c r="L672" s="6" t="n"/>
      <c r="M672" s="6" t="n"/>
      <c r="N672" s="6" t="n"/>
      <c r="O672" s="6" t="n"/>
      <c r="P672" s="6" t="n"/>
    </row>
    <row r="673" ht="15.75" customHeight="1" s="1411">
      <c r="A673" s="6" t="n"/>
      <c r="B673" s="6" t="n"/>
      <c r="C673" s="6" t="n"/>
      <c r="D673" s="6" t="n"/>
      <c r="E673" s="6" t="n"/>
      <c r="F673" s="6" t="n"/>
      <c r="G673" s="6" t="n"/>
      <c r="H673" s="6" t="n"/>
      <c r="I673" s="6" t="n"/>
      <c r="J673" s="6" t="n"/>
      <c r="K673" s="6" t="n"/>
      <c r="L673" s="6" t="n"/>
      <c r="M673" s="6" t="n"/>
      <c r="N673" s="6" t="n"/>
      <c r="O673" s="6" t="n"/>
      <c r="P673" s="6" t="n"/>
    </row>
    <row r="674" ht="15.75" customHeight="1" s="1411">
      <c r="A674" s="6" t="n"/>
      <c r="B674" s="6" t="n"/>
      <c r="C674" s="6" t="n"/>
      <c r="D674" s="6" t="n"/>
      <c r="E674" s="6" t="n"/>
      <c r="F674" s="6" t="n"/>
      <c r="G674" s="6" t="n"/>
      <c r="H674" s="6" t="n"/>
      <c r="I674" s="6" t="n"/>
      <c r="J674" s="6" t="n"/>
      <c r="K674" s="6" t="n"/>
      <c r="L674" s="6" t="n"/>
      <c r="M674" s="6" t="n"/>
      <c r="N674" s="6" t="n"/>
      <c r="O674" s="6" t="n"/>
      <c r="P674" s="6" t="n"/>
    </row>
    <row r="675" ht="15.75" customHeight="1" s="1411">
      <c r="A675" s="6" t="n"/>
      <c r="B675" s="6" t="n"/>
      <c r="C675" s="6" t="n"/>
      <c r="D675" s="6" t="n"/>
      <c r="E675" s="6" t="n"/>
      <c r="F675" s="6" t="n"/>
      <c r="G675" s="6" t="n"/>
      <c r="H675" s="6" t="n"/>
      <c r="I675" s="6" t="n"/>
      <c r="J675" s="6" t="n"/>
      <c r="K675" s="6" t="n"/>
      <c r="L675" s="6" t="n"/>
      <c r="M675" s="6" t="n"/>
      <c r="N675" s="6" t="n"/>
      <c r="O675" s="6" t="n"/>
      <c r="P675" s="6" t="n"/>
    </row>
    <row r="676" ht="15.75" customHeight="1" s="1411">
      <c r="A676" s="6" t="n"/>
      <c r="B676" s="6" t="n"/>
      <c r="C676" s="6" t="n"/>
      <c r="D676" s="6" t="n"/>
      <c r="E676" s="6" t="n"/>
      <c r="F676" s="6" t="n"/>
      <c r="G676" s="6" t="n"/>
      <c r="H676" s="6" t="n"/>
      <c r="I676" s="6" t="n"/>
      <c r="J676" s="6" t="n"/>
      <c r="K676" s="6" t="n"/>
      <c r="L676" s="6" t="n"/>
      <c r="M676" s="6" t="n"/>
      <c r="N676" s="6" t="n"/>
      <c r="O676" s="6" t="n"/>
      <c r="P676" s="6" t="n"/>
    </row>
    <row r="677" ht="15.75" customHeight="1" s="1411">
      <c r="A677" s="6" t="n"/>
      <c r="B677" s="6" t="n"/>
      <c r="C677" s="6" t="n"/>
      <c r="D677" s="6" t="n"/>
      <c r="E677" s="6" t="n"/>
      <c r="F677" s="6" t="n"/>
      <c r="G677" s="6" t="n"/>
      <c r="H677" s="6" t="n"/>
      <c r="I677" s="6" t="n"/>
      <c r="J677" s="6" t="n"/>
      <c r="K677" s="6" t="n"/>
      <c r="L677" s="6" t="n"/>
      <c r="M677" s="6" t="n"/>
      <c r="N677" s="6" t="n"/>
      <c r="O677" s="6" t="n"/>
      <c r="P677" s="6" t="n"/>
    </row>
    <row r="678" ht="15.75" customHeight="1" s="1411">
      <c r="A678" s="6" t="n"/>
      <c r="B678" s="6" t="n"/>
      <c r="C678" s="6" t="n"/>
      <c r="D678" s="6" t="n"/>
      <c r="E678" s="6" t="n"/>
      <c r="F678" s="6" t="n"/>
      <c r="G678" s="6" t="n"/>
      <c r="H678" s="6" t="n"/>
      <c r="I678" s="6" t="n"/>
      <c r="J678" s="6" t="n"/>
      <c r="K678" s="6" t="n"/>
      <c r="L678" s="6" t="n"/>
      <c r="M678" s="6" t="n"/>
      <c r="N678" s="6" t="n"/>
      <c r="O678" s="6" t="n"/>
      <c r="P678" s="6" t="n"/>
    </row>
    <row r="679" ht="15.75" customHeight="1" s="1411">
      <c r="A679" s="6" t="n"/>
      <c r="B679" s="6" t="n"/>
      <c r="C679" s="6" t="n"/>
      <c r="D679" s="6" t="n"/>
      <c r="E679" s="6" t="n"/>
      <c r="F679" s="6" t="n"/>
      <c r="G679" s="6" t="n"/>
      <c r="H679" s="6" t="n"/>
      <c r="I679" s="6" t="n"/>
      <c r="J679" s="6" t="n"/>
      <c r="K679" s="6" t="n"/>
      <c r="L679" s="6" t="n"/>
      <c r="M679" s="6" t="n"/>
      <c r="N679" s="6" t="n"/>
      <c r="O679" s="6" t="n"/>
      <c r="P679" s="6" t="n"/>
    </row>
    <row r="680" ht="15.75" customHeight="1" s="1411">
      <c r="A680" s="6" t="n"/>
      <c r="B680" s="6" t="n"/>
      <c r="C680" s="6" t="n"/>
      <c r="D680" s="6" t="n"/>
      <c r="E680" s="6" t="n"/>
      <c r="F680" s="6" t="n"/>
      <c r="G680" s="6" t="n"/>
      <c r="H680" s="6" t="n"/>
      <c r="I680" s="6" t="n"/>
      <c r="J680" s="6" t="n"/>
      <c r="K680" s="6" t="n"/>
      <c r="L680" s="6" t="n"/>
      <c r="M680" s="6" t="n"/>
      <c r="N680" s="6" t="n"/>
      <c r="O680" s="6" t="n"/>
      <c r="P680" s="6" t="n"/>
    </row>
    <row r="681" ht="15.75" customHeight="1" s="1411">
      <c r="A681" s="6" t="n"/>
      <c r="B681" s="6" t="n"/>
      <c r="C681" s="6" t="n"/>
      <c r="D681" s="6" t="n"/>
      <c r="E681" s="6" t="n"/>
      <c r="F681" s="6" t="n"/>
      <c r="G681" s="6" t="n"/>
      <c r="H681" s="6" t="n"/>
      <c r="I681" s="6" t="n"/>
      <c r="J681" s="6" t="n"/>
      <c r="K681" s="6" t="n"/>
      <c r="L681" s="6" t="n"/>
      <c r="M681" s="6" t="n"/>
      <c r="N681" s="6" t="n"/>
      <c r="O681" s="6" t="n"/>
      <c r="P681" s="6" t="n"/>
    </row>
    <row r="682" ht="15.75" customHeight="1" s="1411">
      <c r="A682" s="6" t="n"/>
      <c r="B682" s="6" t="n"/>
      <c r="C682" s="6" t="n"/>
      <c r="D682" s="6" t="n"/>
      <c r="E682" s="6" t="n"/>
      <c r="F682" s="6" t="n"/>
      <c r="G682" s="6" t="n"/>
      <c r="H682" s="6" t="n"/>
      <c r="I682" s="6" t="n"/>
      <c r="J682" s="6" t="n"/>
      <c r="K682" s="6" t="n"/>
      <c r="L682" s="6" t="n"/>
      <c r="M682" s="6" t="n"/>
      <c r="N682" s="6" t="n"/>
      <c r="O682" s="6" t="n"/>
      <c r="P682" s="6" t="n"/>
    </row>
    <row r="683" ht="15.75" customHeight="1" s="1411">
      <c r="A683" s="6" t="n"/>
      <c r="B683" s="6" t="n"/>
      <c r="C683" s="6" t="n"/>
      <c r="D683" s="6" t="n"/>
      <c r="E683" s="6" t="n"/>
      <c r="F683" s="6" t="n"/>
      <c r="G683" s="6" t="n"/>
      <c r="H683" s="6" t="n"/>
      <c r="I683" s="6" t="n"/>
      <c r="J683" s="6" t="n"/>
      <c r="K683" s="6" t="n"/>
      <c r="L683" s="6" t="n"/>
      <c r="M683" s="6" t="n"/>
      <c r="N683" s="6" t="n"/>
      <c r="O683" s="6" t="n"/>
      <c r="P683" s="6" t="n"/>
    </row>
    <row r="684" ht="15.75" customHeight="1" s="1411">
      <c r="A684" s="6" t="n"/>
      <c r="B684" s="6" t="n"/>
      <c r="C684" s="6" t="n"/>
      <c r="D684" s="6" t="n"/>
      <c r="E684" s="6" t="n"/>
      <c r="F684" s="6" t="n"/>
      <c r="G684" s="6" t="n"/>
      <c r="H684" s="6" t="n"/>
      <c r="I684" s="6" t="n"/>
      <c r="J684" s="6" t="n"/>
      <c r="K684" s="6" t="n"/>
      <c r="L684" s="6" t="n"/>
      <c r="M684" s="6" t="n"/>
      <c r="N684" s="6" t="n"/>
      <c r="O684" s="6" t="n"/>
      <c r="P684" s="6" t="n"/>
    </row>
    <row r="685" ht="15.75" customHeight="1" s="1411">
      <c r="A685" s="6" t="n"/>
      <c r="B685" s="6" t="n"/>
      <c r="C685" s="6" t="n"/>
      <c r="D685" s="6" t="n"/>
      <c r="E685" s="6" t="n"/>
      <c r="F685" s="6" t="n"/>
      <c r="G685" s="6" t="n"/>
      <c r="H685" s="6" t="n"/>
      <c r="I685" s="6" t="n"/>
      <c r="J685" s="6" t="n"/>
      <c r="K685" s="6" t="n"/>
      <c r="L685" s="6" t="n"/>
      <c r="M685" s="6" t="n"/>
      <c r="N685" s="6" t="n"/>
      <c r="O685" s="6" t="n"/>
      <c r="P685" s="6" t="n"/>
    </row>
    <row r="686" ht="15.75" customHeight="1" s="1411">
      <c r="A686" s="6" t="n"/>
      <c r="B686" s="6" t="n"/>
      <c r="C686" s="6" t="n"/>
      <c r="D686" s="6" t="n"/>
      <c r="E686" s="6" t="n"/>
      <c r="F686" s="6" t="n"/>
      <c r="G686" s="6" t="n"/>
      <c r="H686" s="6" t="n"/>
      <c r="I686" s="6" t="n"/>
      <c r="J686" s="6" t="n"/>
      <c r="K686" s="6" t="n"/>
      <c r="L686" s="6" t="n"/>
      <c r="M686" s="6" t="n"/>
      <c r="N686" s="6" t="n"/>
      <c r="O686" s="6" t="n"/>
      <c r="P686" s="6" t="n"/>
    </row>
    <row r="687" ht="15.75" customHeight="1" s="1411">
      <c r="A687" s="6" t="n"/>
      <c r="B687" s="6" t="n"/>
      <c r="C687" s="6" t="n"/>
      <c r="D687" s="6" t="n"/>
      <c r="E687" s="6" t="n"/>
      <c r="F687" s="6" t="n"/>
      <c r="G687" s="6" t="n"/>
      <c r="H687" s="6" t="n"/>
      <c r="I687" s="6" t="n"/>
      <c r="J687" s="6" t="n"/>
      <c r="K687" s="6" t="n"/>
      <c r="L687" s="6" t="n"/>
      <c r="M687" s="6" t="n"/>
      <c r="N687" s="6" t="n"/>
      <c r="O687" s="6" t="n"/>
      <c r="P687" s="6" t="n"/>
    </row>
    <row r="688" ht="15.75" customHeight="1" s="1411">
      <c r="A688" s="6" t="n"/>
      <c r="B688" s="6" t="n"/>
      <c r="C688" s="6" t="n"/>
      <c r="D688" s="6" t="n"/>
      <c r="E688" s="6" t="n"/>
      <c r="F688" s="6" t="n"/>
      <c r="G688" s="6" t="n"/>
      <c r="H688" s="6" t="n"/>
      <c r="I688" s="6" t="n"/>
      <c r="J688" s="6" t="n"/>
      <c r="K688" s="6" t="n"/>
      <c r="L688" s="6" t="n"/>
      <c r="M688" s="6" t="n"/>
      <c r="N688" s="6" t="n"/>
      <c r="O688" s="6" t="n"/>
      <c r="P688" s="6" t="n"/>
    </row>
    <row r="689" ht="15.75" customHeight="1" s="1411">
      <c r="A689" s="6" t="n"/>
      <c r="B689" s="6" t="n"/>
      <c r="C689" s="6" t="n"/>
      <c r="D689" s="6" t="n"/>
      <c r="E689" s="6" t="n"/>
      <c r="F689" s="6" t="n"/>
      <c r="G689" s="6" t="n"/>
      <c r="H689" s="6" t="n"/>
      <c r="I689" s="6" t="n"/>
      <c r="J689" s="6" t="n"/>
      <c r="K689" s="6" t="n"/>
      <c r="L689" s="6" t="n"/>
      <c r="M689" s="6" t="n"/>
      <c r="N689" s="6" t="n"/>
      <c r="O689" s="6" t="n"/>
      <c r="P689" s="6" t="n"/>
    </row>
    <row r="690" ht="15.75" customHeight="1" s="1411">
      <c r="A690" s="6" t="n"/>
      <c r="B690" s="6" t="n"/>
      <c r="C690" s="6" t="n"/>
      <c r="D690" s="6" t="n"/>
      <c r="E690" s="6" t="n"/>
      <c r="F690" s="6" t="n"/>
      <c r="G690" s="6" t="n"/>
      <c r="H690" s="6" t="n"/>
      <c r="I690" s="6" t="n"/>
      <c r="J690" s="6" t="n"/>
      <c r="K690" s="6" t="n"/>
      <c r="L690" s="6" t="n"/>
      <c r="M690" s="6" t="n"/>
      <c r="N690" s="6" t="n"/>
      <c r="O690" s="6" t="n"/>
      <c r="P690" s="6" t="n"/>
    </row>
    <row r="691" ht="15.75" customHeight="1" s="1411">
      <c r="A691" s="6" t="n"/>
      <c r="B691" s="6" t="n"/>
      <c r="C691" s="6" t="n"/>
      <c r="D691" s="6" t="n"/>
      <c r="E691" s="6" t="n"/>
      <c r="F691" s="6" t="n"/>
      <c r="G691" s="6" t="n"/>
      <c r="H691" s="6" t="n"/>
      <c r="I691" s="6" t="n"/>
      <c r="J691" s="6" t="n"/>
      <c r="K691" s="6" t="n"/>
      <c r="L691" s="6" t="n"/>
      <c r="M691" s="6" t="n"/>
      <c r="N691" s="6" t="n"/>
      <c r="O691" s="6" t="n"/>
      <c r="P691" s="6" t="n"/>
    </row>
    <row r="692" ht="15.75" customHeight="1" s="1411">
      <c r="A692" s="6" t="n"/>
      <c r="B692" s="6" t="n"/>
      <c r="C692" s="6" t="n"/>
      <c r="D692" s="6" t="n"/>
      <c r="E692" s="6" t="n"/>
      <c r="F692" s="6" t="n"/>
      <c r="G692" s="6" t="n"/>
      <c r="H692" s="6" t="n"/>
      <c r="I692" s="6" t="n"/>
      <c r="J692" s="6" t="n"/>
      <c r="K692" s="6" t="n"/>
      <c r="L692" s="6" t="n"/>
      <c r="M692" s="6" t="n"/>
      <c r="N692" s="6" t="n"/>
      <c r="O692" s="6" t="n"/>
      <c r="P692" s="6" t="n"/>
    </row>
    <row r="693" ht="15.75" customHeight="1" s="1411">
      <c r="A693" s="6" t="n"/>
      <c r="B693" s="6" t="n"/>
      <c r="C693" s="6" t="n"/>
      <c r="D693" s="6" t="n"/>
      <c r="E693" s="6" t="n"/>
      <c r="F693" s="6" t="n"/>
      <c r="G693" s="6" t="n"/>
      <c r="H693" s="6" t="n"/>
      <c r="I693" s="6" t="n"/>
      <c r="J693" s="6" t="n"/>
      <c r="K693" s="6" t="n"/>
      <c r="L693" s="6" t="n"/>
      <c r="M693" s="6" t="n"/>
      <c r="N693" s="6" t="n"/>
      <c r="O693" s="6" t="n"/>
      <c r="P693" s="6" t="n"/>
    </row>
    <row r="694" ht="15.75" customHeight="1" s="1411">
      <c r="A694" s="6" t="n"/>
      <c r="B694" s="6" t="n"/>
      <c r="C694" s="6" t="n"/>
      <c r="D694" s="6" t="n"/>
      <c r="E694" s="6" t="n"/>
      <c r="F694" s="6" t="n"/>
      <c r="G694" s="6" t="n"/>
      <c r="H694" s="6" t="n"/>
      <c r="I694" s="6" t="n"/>
      <c r="J694" s="6" t="n"/>
      <c r="K694" s="6" t="n"/>
      <c r="L694" s="6" t="n"/>
      <c r="M694" s="6" t="n"/>
      <c r="N694" s="6" t="n"/>
      <c r="O694" s="6" t="n"/>
      <c r="P694" s="6" t="n"/>
    </row>
    <row r="695" ht="15.75" customHeight="1" s="1411">
      <c r="A695" s="6" t="n"/>
      <c r="B695" s="6" t="n"/>
      <c r="C695" s="6" t="n"/>
      <c r="D695" s="6" t="n"/>
      <c r="E695" s="6" t="n"/>
      <c r="F695" s="6" t="n"/>
      <c r="G695" s="6" t="n"/>
      <c r="H695" s="6" t="n"/>
      <c r="I695" s="6" t="n"/>
      <c r="J695" s="6" t="n"/>
      <c r="K695" s="6" t="n"/>
      <c r="L695" s="6" t="n"/>
      <c r="M695" s="6" t="n"/>
      <c r="N695" s="6" t="n"/>
      <c r="O695" s="6" t="n"/>
      <c r="P695" s="6" t="n"/>
    </row>
    <row r="696" ht="15.75" customHeight="1" s="1411">
      <c r="A696" s="6" t="n"/>
      <c r="B696" s="6" t="n"/>
      <c r="C696" s="6" t="n"/>
      <c r="D696" s="6" t="n"/>
      <c r="E696" s="6" t="n"/>
      <c r="F696" s="6" t="n"/>
      <c r="G696" s="6" t="n"/>
      <c r="H696" s="6" t="n"/>
      <c r="I696" s="6" t="n"/>
      <c r="J696" s="6" t="n"/>
      <c r="K696" s="6" t="n"/>
      <c r="L696" s="6" t="n"/>
      <c r="M696" s="6" t="n"/>
      <c r="N696" s="6" t="n"/>
      <c r="O696" s="6" t="n"/>
      <c r="P696" s="6" t="n"/>
    </row>
    <row r="697" ht="15.75" customHeight="1" s="1411">
      <c r="A697" s="6" t="n"/>
      <c r="B697" s="6" t="n"/>
      <c r="C697" s="6" t="n"/>
      <c r="D697" s="6" t="n"/>
      <c r="E697" s="6" t="n"/>
      <c r="F697" s="6" t="n"/>
      <c r="G697" s="6" t="n"/>
      <c r="H697" s="6" t="n"/>
      <c r="I697" s="6" t="n"/>
      <c r="J697" s="6" t="n"/>
      <c r="K697" s="6" t="n"/>
      <c r="L697" s="6" t="n"/>
      <c r="M697" s="6" t="n"/>
      <c r="N697" s="6" t="n"/>
      <c r="O697" s="6" t="n"/>
      <c r="P697" s="6" t="n"/>
    </row>
    <row r="698" ht="15.75" customHeight="1" s="1411">
      <c r="A698" s="6" t="n"/>
      <c r="B698" s="6" t="n"/>
      <c r="C698" s="6" t="n"/>
      <c r="D698" s="6" t="n"/>
      <c r="E698" s="6" t="n"/>
      <c r="F698" s="6" t="n"/>
      <c r="G698" s="6" t="n"/>
      <c r="H698" s="6" t="n"/>
      <c r="I698" s="6" t="n"/>
      <c r="J698" s="6" t="n"/>
      <c r="K698" s="6" t="n"/>
      <c r="L698" s="6" t="n"/>
      <c r="M698" s="6" t="n"/>
      <c r="N698" s="6" t="n"/>
      <c r="O698" s="6" t="n"/>
      <c r="P698" s="6" t="n"/>
    </row>
    <row r="699" ht="15.75" customHeight="1" s="1411">
      <c r="A699" s="6" t="n"/>
      <c r="B699" s="6" t="n"/>
      <c r="C699" s="6" t="n"/>
      <c r="D699" s="6" t="n"/>
      <c r="E699" s="6" t="n"/>
      <c r="F699" s="6" t="n"/>
      <c r="G699" s="6" t="n"/>
      <c r="H699" s="6" t="n"/>
      <c r="I699" s="6" t="n"/>
      <c r="J699" s="6" t="n"/>
      <c r="K699" s="6" t="n"/>
      <c r="L699" s="6" t="n"/>
      <c r="M699" s="6" t="n"/>
      <c r="N699" s="6" t="n"/>
      <c r="O699" s="6" t="n"/>
      <c r="P699" s="6" t="n"/>
    </row>
    <row r="700" ht="15.75" customHeight="1" s="1411">
      <c r="A700" s="6" t="n"/>
      <c r="B700" s="6" t="n"/>
      <c r="C700" s="6" t="n"/>
      <c r="D700" s="6" t="n"/>
      <c r="E700" s="6" t="n"/>
      <c r="F700" s="6" t="n"/>
      <c r="G700" s="6" t="n"/>
      <c r="H700" s="6" t="n"/>
      <c r="I700" s="6" t="n"/>
      <c r="J700" s="6" t="n"/>
      <c r="K700" s="6" t="n"/>
      <c r="L700" s="6" t="n"/>
      <c r="M700" s="6" t="n"/>
      <c r="N700" s="6" t="n"/>
      <c r="O700" s="6" t="n"/>
      <c r="P700" s="6" t="n"/>
    </row>
    <row r="701" ht="15.75" customHeight="1" s="1411">
      <c r="A701" s="6" t="n"/>
      <c r="B701" s="6" t="n"/>
      <c r="C701" s="6" t="n"/>
      <c r="D701" s="6" t="n"/>
      <c r="E701" s="6" t="n"/>
      <c r="F701" s="6" t="n"/>
      <c r="G701" s="6" t="n"/>
      <c r="H701" s="6" t="n"/>
      <c r="I701" s="6" t="n"/>
      <c r="J701" s="6" t="n"/>
      <c r="K701" s="6" t="n"/>
      <c r="L701" s="6" t="n"/>
      <c r="M701" s="6" t="n"/>
      <c r="N701" s="6" t="n"/>
      <c r="O701" s="6" t="n"/>
      <c r="P701" s="6" t="n"/>
    </row>
    <row r="702" ht="15.75" customHeight="1" s="1411">
      <c r="A702" s="6" t="n"/>
      <c r="B702" s="6" t="n"/>
      <c r="C702" s="6" t="n"/>
      <c r="D702" s="6" t="n"/>
      <c r="E702" s="6" t="n"/>
      <c r="F702" s="6" t="n"/>
      <c r="G702" s="6" t="n"/>
      <c r="H702" s="6" t="n"/>
      <c r="I702" s="6" t="n"/>
      <c r="J702" s="6" t="n"/>
      <c r="K702" s="6" t="n"/>
      <c r="L702" s="6" t="n"/>
      <c r="M702" s="6" t="n"/>
      <c r="N702" s="6" t="n"/>
      <c r="O702" s="6" t="n"/>
      <c r="P702" s="6" t="n"/>
    </row>
    <row r="703" ht="15.75" customHeight="1" s="1411">
      <c r="A703" s="6" t="n"/>
      <c r="B703" s="6" t="n"/>
      <c r="C703" s="6" t="n"/>
      <c r="D703" s="6" t="n"/>
      <c r="E703" s="6" t="n"/>
      <c r="F703" s="6" t="n"/>
      <c r="G703" s="6" t="n"/>
      <c r="H703" s="6" t="n"/>
      <c r="I703" s="6" t="n"/>
      <c r="J703" s="6" t="n"/>
      <c r="K703" s="6" t="n"/>
      <c r="L703" s="6" t="n"/>
      <c r="M703" s="6" t="n"/>
      <c r="N703" s="6" t="n"/>
      <c r="O703" s="6" t="n"/>
      <c r="P703" s="6" t="n"/>
    </row>
    <row r="704" ht="15.75" customHeight="1" s="1411">
      <c r="A704" s="6" t="n"/>
      <c r="B704" s="6" t="n"/>
      <c r="C704" s="6" t="n"/>
      <c r="D704" s="6" t="n"/>
      <c r="E704" s="6" t="n"/>
      <c r="F704" s="6" t="n"/>
      <c r="G704" s="6" t="n"/>
      <c r="H704" s="6" t="n"/>
      <c r="I704" s="6" t="n"/>
      <c r="J704" s="6" t="n"/>
      <c r="K704" s="6" t="n"/>
      <c r="L704" s="6" t="n"/>
      <c r="M704" s="6" t="n"/>
      <c r="N704" s="6" t="n"/>
      <c r="O704" s="6" t="n"/>
      <c r="P704" s="6" t="n"/>
    </row>
    <row r="705" ht="15.75" customHeight="1" s="1411">
      <c r="A705" s="6" t="n"/>
      <c r="B705" s="6" t="n"/>
      <c r="C705" s="6" t="n"/>
      <c r="D705" s="6" t="n"/>
      <c r="E705" s="6" t="n"/>
      <c r="F705" s="6" t="n"/>
      <c r="G705" s="6" t="n"/>
      <c r="H705" s="6" t="n"/>
      <c r="I705" s="6" t="n"/>
      <c r="J705" s="6" t="n"/>
      <c r="K705" s="6" t="n"/>
      <c r="L705" s="6" t="n"/>
      <c r="M705" s="6" t="n"/>
      <c r="N705" s="6" t="n"/>
      <c r="O705" s="6" t="n"/>
      <c r="P705" s="6" t="n"/>
    </row>
    <row r="706" ht="15.75" customHeight="1" s="1411">
      <c r="A706" s="6" t="n"/>
      <c r="B706" s="6" t="n"/>
      <c r="C706" s="6" t="n"/>
      <c r="D706" s="6" t="n"/>
      <c r="E706" s="6" t="n"/>
      <c r="F706" s="6" t="n"/>
      <c r="G706" s="6" t="n"/>
      <c r="H706" s="6" t="n"/>
      <c r="I706" s="6" t="n"/>
      <c r="J706" s="6" t="n"/>
      <c r="K706" s="6" t="n"/>
      <c r="L706" s="6" t="n"/>
      <c r="M706" s="6" t="n"/>
      <c r="N706" s="6" t="n"/>
      <c r="O706" s="6" t="n"/>
      <c r="P706" s="6" t="n"/>
    </row>
    <row r="707" ht="15.75" customHeight="1" s="1411">
      <c r="A707" s="6" t="n"/>
      <c r="B707" s="6" t="n"/>
      <c r="C707" s="6" t="n"/>
      <c r="D707" s="6" t="n"/>
      <c r="E707" s="6" t="n"/>
      <c r="F707" s="6" t="n"/>
      <c r="G707" s="6" t="n"/>
      <c r="H707" s="6" t="n"/>
      <c r="I707" s="6" t="n"/>
      <c r="J707" s="6" t="n"/>
      <c r="K707" s="6" t="n"/>
      <c r="L707" s="6" t="n"/>
      <c r="M707" s="6" t="n"/>
      <c r="N707" s="6" t="n"/>
      <c r="O707" s="6" t="n"/>
      <c r="P707" s="6" t="n"/>
    </row>
    <row r="708" ht="15.75" customHeight="1" s="1411">
      <c r="A708" s="6" t="n"/>
      <c r="B708" s="6" t="n"/>
      <c r="C708" s="6" t="n"/>
      <c r="D708" s="6" t="n"/>
      <c r="E708" s="6" t="n"/>
      <c r="F708" s="6" t="n"/>
      <c r="G708" s="6" t="n"/>
      <c r="H708" s="6" t="n"/>
      <c r="I708" s="6" t="n"/>
      <c r="J708" s="6" t="n"/>
      <c r="K708" s="6" t="n"/>
      <c r="L708" s="6" t="n"/>
      <c r="M708" s="6" t="n"/>
      <c r="N708" s="6" t="n"/>
      <c r="O708" s="6" t="n"/>
      <c r="P708" s="6" t="n"/>
    </row>
    <row r="709" ht="15.75" customHeight="1" s="1411">
      <c r="A709" s="6" t="n"/>
      <c r="B709" s="6" t="n"/>
      <c r="C709" s="6" t="n"/>
      <c r="D709" s="6" t="n"/>
      <c r="E709" s="6" t="n"/>
      <c r="F709" s="6" t="n"/>
      <c r="G709" s="6" t="n"/>
      <c r="H709" s="6" t="n"/>
      <c r="I709" s="6" t="n"/>
      <c r="J709" s="6" t="n"/>
      <c r="K709" s="6" t="n"/>
      <c r="L709" s="6" t="n"/>
      <c r="M709" s="6" t="n"/>
      <c r="N709" s="6" t="n"/>
      <c r="O709" s="6" t="n"/>
      <c r="P709" s="6" t="n"/>
    </row>
    <row r="710" ht="15.75" customHeight="1" s="1411">
      <c r="A710" s="6" t="n"/>
      <c r="B710" s="6" t="n"/>
      <c r="C710" s="6" t="n"/>
      <c r="D710" s="6" t="n"/>
      <c r="E710" s="6" t="n"/>
      <c r="F710" s="6" t="n"/>
      <c r="G710" s="6" t="n"/>
      <c r="H710" s="6" t="n"/>
      <c r="I710" s="6" t="n"/>
      <c r="J710" s="6" t="n"/>
      <c r="K710" s="6" t="n"/>
      <c r="L710" s="6" t="n"/>
      <c r="M710" s="6" t="n"/>
      <c r="N710" s="6" t="n"/>
      <c r="O710" s="6" t="n"/>
      <c r="P710" s="6" t="n"/>
    </row>
    <row r="711" ht="15.75" customHeight="1" s="1411">
      <c r="A711" s="6" t="n"/>
      <c r="B711" s="6" t="n"/>
      <c r="C711" s="6" t="n"/>
      <c r="D711" s="6" t="n"/>
      <c r="E711" s="6" t="n"/>
      <c r="F711" s="6" t="n"/>
      <c r="G711" s="6" t="n"/>
      <c r="H711" s="6" t="n"/>
      <c r="I711" s="6" t="n"/>
      <c r="J711" s="6" t="n"/>
      <c r="K711" s="6" t="n"/>
      <c r="L711" s="6" t="n"/>
      <c r="M711" s="6" t="n"/>
      <c r="N711" s="6" t="n"/>
      <c r="O711" s="6" t="n"/>
      <c r="P711" s="6" t="n"/>
    </row>
    <row r="712" ht="15.75" customHeight="1" s="1411">
      <c r="A712" s="6" t="n"/>
      <c r="B712" s="6" t="n"/>
      <c r="C712" s="6" t="n"/>
      <c r="D712" s="6" t="n"/>
      <c r="E712" s="6" t="n"/>
      <c r="F712" s="6" t="n"/>
      <c r="G712" s="6" t="n"/>
      <c r="H712" s="6" t="n"/>
      <c r="I712" s="6" t="n"/>
      <c r="J712" s="6" t="n"/>
      <c r="K712" s="6" t="n"/>
      <c r="L712" s="6" t="n"/>
      <c r="M712" s="6" t="n"/>
      <c r="N712" s="6" t="n"/>
      <c r="O712" s="6" t="n"/>
      <c r="P712" s="6" t="n"/>
    </row>
    <row r="713" ht="15.75" customHeight="1" s="1411">
      <c r="A713" s="6" t="n"/>
      <c r="B713" s="6" t="n"/>
      <c r="C713" s="6" t="n"/>
      <c r="D713" s="6" t="n"/>
      <c r="E713" s="6" t="n"/>
      <c r="F713" s="6" t="n"/>
      <c r="G713" s="6" t="n"/>
      <c r="H713" s="6" t="n"/>
      <c r="I713" s="6" t="n"/>
      <c r="J713" s="6" t="n"/>
      <c r="K713" s="6" t="n"/>
      <c r="L713" s="6" t="n"/>
      <c r="M713" s="6" t="n"/>
      <c r="N713" s="6" t="n"/>
      <c r="O713" s="6" t="n"/>
      <c r="P713" s="6" t="n"/>
    </row>
    <row r="714" ht="15.75" customHeight="1" s="1411">
      <c r="A714" s="6" t="n"/>
      <c r="B714" s="6" t="n"/>
      <c r="C714" s="6" t="n"/>
      <c r="D714" s="6" t="n"/>
      <c r="E714" s="6" t="n"/>
      <c r="F714" s="6" t="n"/>
      <c r="G714" s="6" t="n"/>
      <c r="H714" s="6" t="n"/>
      <c r="I714" s="6" t="n"/>
      <c r="J714" s="6" t="n"/>
      <c r="K714" s="6" t="n"/>
      <c r="L714" s="6" t="n"/>
      <c r="M714" s="6" t="n"/>
      <c r="N714" s="6" t="n"/>
      <c r="O714" s="6" t="n"/>
      <c r="P714" s="6" t="n"/>
    </row>
    <row r="715" ht="15.75" customHeight="1" s="1411">
      <c r="A715" s="6" t="n"/>
      <c r="B715" s="6" t="n"/>
      <c r="C715" s="6" t="n"/>
      <c r="D715" s="6" t="n"/>
      <c r="E715" s="6" t="n"/>
      <c r="F715" s="6" t="n"/>
      <c r="G715" s="6" t="n"/>
      <c r="H715" s="6" t="n"/>
      <c r="I715" s="6" t="n"/>
      <c r="J715" s="6" t="n"/>
      <c r="K715" s="6" t="n"/>
      <c r="L715" s="6" t="n"/>
      <c r="M715" s="6" t="n"/>
      <c r="N715" s="6" t="n"/>
      <c r="O715" s="6" t="n"/>
      <c r="P715" s="6" t="n"/>
    </row>
    <row r="716" ht="15.75" customHeight="1" s="1411">
      <c r="A716" s="6" t="n"/>
      <c r="B716" s="6" t="n"/>
      <c r="C716" s="6" t="n"/>
      <c r="D716" s="6" t="n"/>
      <c r="E716" s="6" t="n"/>
      <c r="F716" s="6" t="n"/>
      <c r="G716" s="6" t="n"/>
      <c r="H716" s="6" t="n"/>
      <c r="I716" s="6" t="n"/>
      <c r="J716" s="6" t="n"/>
      <c r="K716" s="6" t="n"/>
      <c r="L716" s="6" t="n"/>
      <c r="M716" s="6" t="n"/>
      <c r="N716" s="6" t="n"/>
      <c r="O716" s="6" t="n"/>
      <c r="P716" s="6" t="n"/>
    </row>
    <row r="717" ht="15.75" customHeight="1" s="1411">
      <c r="A717" s="6" t="n"/>
      <c r="B717" s="6" t="n"/>
      <c r="C717" s="6" t="n"/>
      <c r="D717" s="6" t="n"/>
      <c r="E717" s="6" t="n"/>
      <c r="F717" s="6" t="n"/>
      <c r="G717" s="6" t="n"/>
      <c r="H717" s="6" t="n"/>
      <c r="I717" s="6" t="n"/>
      <c r="J717" s="6" t="n"/>
      <c r="K717" s="6" t="n"/>
      <c r="L717" s="6" t="n"/>
      <c r="M717" s="6" t="n"/>
      <c r="N717" s="6" t="n"/>
      <c r="O717" s="6" t="n"/>
      <c r="P717" s="6" t="n"/>
    </row>
    <row r="718" ht="15.75" customHeight="1" s="1411">
      <c r="A718" s="6" t="n"/>
      <c r="B718" s="6" t="n"/>
      <c r="C718" s="6" t="n"/>
      <c r="D718" s="6" t="n"/>
      <c r="E718" s="6" t="n"/>
      <c r="F718" s="6" t="n"/>
      <c r="G718" s="6" t="n"/>
      <c r="H718" s="6" t="n"/>
      <c r="I718" s="6" t="n"/>
      <c r="J718" s="6" t="n"/>
      <c r="K718" s="6" t="n"/>
      <c r="L718" s="6" t="n"/>
      <c r="M718" s="6" t="n"/>
      <c r="N718" s="6" t="n"/>
      <c r="O718" s="6" t="n"/>
      <c r="P718" s="6" t="n"/>
    </row>
    <row r="719" ht="15.75" customHeight="1" s="1411">
      <c r="A719" s="6" t="n"/>
      <c r="B719" s="6" t="n"/>
      <c r="C719" s="6" t="n"/>
      <c r="D719" s="6" t="n"/>
      <c r="E719" s="6" t="n"/>
      <c r="F719" s="6" t="n"/>
      <c r="G719" s="6" t="n"/>
      <c r="H719" s="6" t="n"/>
      <c r="I719" s="6" t="n"/>
      <c r="J719" s="6" t="n"/>
      <c r="K719" s="6" t="n"/>
      <c r="L719" s="6" t="n"/>
      <c r="M719" s="6" t="n"/>
      <c r="N719" s="6" t="n"/>
      <c r="O719" s="6" t="n"/>
      <c r="P719" s="6" t="n"/>
    </row>
    <row r="720" ht="15.75" customHeight="1" s="1411">
      <c r="A720" s="6" t="n"/>
      <c r="B720" s="6" t="n"/>
      <c r="C720" s="6" t="n"/>
      <c r="D720" s="6" t="n"/>
      <c r="E720" s="6" t="n"/>
      <c r="F720" s="6" t="n"/>
      <c r="G720" s="6" t="n"/>
      <c r="H720" s="6" t="n"/>
      <c r="I720" s="6" t="n"/>
      <c r="J720" s="6" t="n"/>
      <c r="K720" s="6" t="n"/>
      <c r="L720" s="6" t="n"/>
      <c r="M720" s="6" t="n"/>
      <c r="N720" s="6" t="n"/>
      <c r="O720" s="6" t="n"/>
      <c r="P720" s="6" t="n"/>
    </row>
    <row r="721" ht="15.75" customHeight="1" s="1411">
      <c r="A721" s="6" t="n"/>
      <c r="B721" s="6" t="n"/>
      <c r="C721" s="6" t="n"/>
      <c r="D721" s="6" t="n"/>
      <c r="E721" s="6" t="n"/>
      <c r="F721" s="6" t="n"/>
      <c r="G721" s="6" t="n"/>
      <c r="H721" s="6" t="n"/>
      <c r="I721" s="6" t="n"/>
      <c r="J721" s="6" t="n"/>
      <c r="K721" s="6" t="n"/>
      <c r="L721" s="6" t="n"/>
      <c r="M721" s="6" t="n"/>
      <c r="N721" s="6" t="n"/>
      <c r="O721" s="6" t="n"/>
      <c r="P721" s="6" t="n"/>
    </row>
    <row r="722" ht="15.75" customHeight="1" s="1411">
      <c r="A722" s="6" t="n"/>
      <c r="B722" s="6" t="n"/>
      <c r="C722" s="6" t="n"/>
      <c r="D722" s="6" t="n"/>
      <c r="E722" s="6" t="n"/>
      <c r="F722" s="6" t="n"/>
      <c r="G722" s="6" t="n"/>
      <c r="H722" s="6" t="n"/>
      <c r="I722" s="6" t="n"/>
      <c r="J722" s="6" t="n"/>
      <c r="K722" s="6" t="n"/>
      <c r="L722" s="6" t="n"/>
      <c r="M722" s="6" t="n"/>
      <c r="N722" s="6" t="n"/>
      <c r="O722" s="6" t="n"/>
      <c r="P722" s="6" t="n"/>
    </row>
    <row r="723" ht="15.75" customHeight="1" s="1411">
      <c r="A723" s="6" t="n"/>
      <c r="B723" s="6" t="n"/>
      <c r="C723" s="6" t="n"/>
      <c r="D723" s="6" t="n"/>
      <c r="E723" s="6" t="n"/>
      <c r="F723" s="6" t="n"/>
      <c r="G723" s="6" t="n"/>
      <c r="H723" s="6" t="n"/>
      <c r="I723" s="6" t="n"/>
      <c r="J723" s="6" t="n"/>
      <c r="K723" s="6" t="n"/>
      <c r="L723" s="6" t="n"/>
      <c r="M723" s="6" t="n"/>
      <c r="N723" s="6" t="n"/>
      <c r="O723" s="6" t="n"/>
      <c r="P723" s="6" t="n"/>
    </row>
    <row r="724" ht="15.75" customHeight="1" s="1411">
      <c r="A724" s="6" t="n"/>
      <c r="B724" s="6" t="n"/>
      <c r="C724" s="6" t="n"/>
      <c r="D724" s="6" t="n"/>
      <c r="E724" s="6" t="n"/>
      <c r="F724" s="6" t="n"/>
      <c r="G724" s="6" t="n"/>
      <c r="H724" s="6" t="n"/>
      <c r="I724" s="6" t="n"/>
      <c r="J724" s="6" t="n"/>
      <c r="K724" s="6" t="n"/>
      <c r="L724" s="6" t="n"/>
      <c r="M724" s="6" t="n"/>
      <c r="N724" s="6" t="n"/>
      <c r="O724" s="6" t="n"/>
      <c r="P724" s="6" t="n"/>
    </row>
    <row r="725" ht="15.75" customHeight="1" s="1411">
      <c r="A725" s="6" t="n"/>
      <c r="B725" s="6" t="n"/>
      <c r="C725" s="6" t="n"/>
      <c r="D725" s="6" t="n"/>
      <c r="E725" s="6" t="n"/>
      <c r="F725" s="6" t="n"/>
      <c r="G725" s="6" t="n"/>
      <c r="H725" s="6" t="n"/>
      <c r="I725" s="6" t="n"/>
      <c r="J725" s="6" t="n"/>
      <c r="K725" s="6" t="n"/>
      <c r="L725" s="6" t="n"/>
      <c r="M725" s="6" t="n"/>
      <c r="N725" s="6" t="n"/>
      <c r="O725" s="6" t="n"/>
      <c r="P725" s="6" t="n"/>
    </row>
    <row r="726" ht="15.75" customHeight="1" s="1411">
      <c r="A726" s="6" t="n"/>
      <c r="B726" s="6" t="n"/>
      <c r="C726" s="6" t="n"/>
      <c r="D726" s="6" t="n"/>
      <c r="E726" s="6" t="n"/>
      <c r="F726" s="6" t="n"/>
      <c r="G726" s="6" t="n"/>
      <c r="H726" s="6" t="n"/>
      <c r="I726" s="6" t="n"/>
      <c r="J726" s="6" t="n"/>
      <c r="K726" s="6" t="n"/>
      <c r="L726" s="6" t="n"/>
      <c r="M726" s="6" t="n"/>
      <c r="N726" s="6" t="n"/>
      <c r="O726" s="6" t="n"/>
      <c r="P726" s="6" t="n"/>
    </row>
    <row r="727" ht="15.75" customHeight="1" s="1411">
      <c r="A727" s="6" t="n"/>
      <c r="B727" s="6" t="n"/>
      <c r="C727" s="6" t="n"/>
      <c r="D727" s="6" t="n"/>
      <c r="E727" s="6" t="n"/>
      <c r="F727" s="6" t="n"/>
      <c r="G727" s="6" t="n"/>
      <c r="H727" s="6" t="n"/>
      <c r="I727" s="6" t="n"/>
      <c r="J727" s="6" t="n"/>
      <c r="K727" s="6" t="n"/>
      <c r="L727" s="6" t="n"/>
      <c r="M727" s="6" t="n"/>
      <c r="N727" s="6" t="n"/>
      <c r="O727" s="6" t="n"/>
      <c r="P727" s="6" t="n"/>
    </row>
    <row r="728" ht="15.75" customHeight="1" s="1411">
      <c r="A728" s="6" t="n"/>
      <c r="B728" s="6" t="n"/>
      <c r="C728" s="6" t="n"/>
      <c r="D728" s="6" t="n"/>
      <c r="E728" s="6" t="n"/>
      <c r="F728" s="6" t="n"/>
      <c r="G728" s="6" t="n"/>
      <c r="H728" s="6" t="n"/>
      <c r="I728" s="6" t="n"/>
      <c r="J728" s="6" t="n"/>
      <c r="K728" s="6" t="n"/>
      <c r="L728" s="6" t="n"/>
      <c r="M728" s="6" t="n"/>
      <c r="N728" s="6" t="n"/>
      <c r="O728" s="6" t="n"/>
      <c r="P728" s="6" t="n"/>
    </row>
    <row r="729" ht="15.75" customHeight="1" s="1411">
      <c r="A729" s="6" t="n"/>
      <c r="B729" s="6" t="n"/>
      <c r="C729" s="6" t="n"/>
      <c r="D729" s="6" t="n"/>
      <c r="E729" s="6" t="n"/>
      <c r="F729" s="6" t="n"/>
      <c r="G729" s="6" t="n"/>
      <c r="H729" s="6" t="n"/>
      <c r="I729" s="6" t="n"/>
      <c r="J729" s="6" t="n"/>
      <c r="K729" s="6" t="n"/>
      <c r="L729" s="6" t="n"/>
      <c r="M729" s="6" t="n"/>
      <c r="N729" s="6" t="n"/>
      <c r="O729" s="6" t="n"/>
      <c r="P729" s="6" t="n"/>
    </row>
    <row r="730" ht="15.75" customHeight="1" s="1411">
      <c r="A730" s="6" t="n"/>
      <c r="B730" s="6" t="n"/>
      <c r="C730" s="6" t="n"/>
      <c r="D730" s="6" t="n"/>
      <c r="E730" s="6" t="n"/>
      <c r="F730" s="6" t="n"/>
      <c r="G730" s="6" t="n"/>
      <c r="H730" s="6" t="n"/>
      <c r="I730" s="6" t="n"/>
      <c r="J730" s="6" t="n"/>
      <c r="K730" s="6" t="n"/>
      <c r="L730" s="6" t="n"/>
      <c r="M730" s="6" t="n"/>
      <c r="N730" s="6" t="n"/>
      <c r="O730" s="6" t="n"/>
      <c r="P730" s="6" t="n"/>
    </row>
    <row r="731" ht="15.75" customHeight="1" s="1411">
      <c r="A731" s="6" t="n"/>
      <c r="B731" s="6" t="n"/>
      <c r="C731" s="6" t="n"/>
      <c r="D731" s="6" t="n"/>
      <c r="E731" s="6" t="n"/>
      <c r="F731" s="6" t="n"/>
      <c r="G731" s="6" t="n"/>
      <c r="H731" s="6" t="n"/>
      <c r="I731" s="6" t="n"/>
      <c r="J731" s="6" t="n"/>
      <c r="K731" s="6" t="n"/>
      <c r="L731" s="6" t="n"/>
      <c r="M731" s="6" t="n"/>
      <c r="N731" s="6" t="n"/>
      <c r="O731" s="6" t="n"/>
      <c r="P731" s="6" t="n"/>
    </row>
    <row r="732" ht="15.75" customHeight="1" s="1411">
      <c r="A732" s="6" t="n"/>
      <c r="B732" s="6" t="n"/>
      <c r="C732" s="6" t="n"/>
      <c r="D732" s="6" t="n"/>
      <c r="E732" s="6" t="n"/>
      <c r="F732" s="6" t="n"/>
      <c r="G732" s="6" t="n"/>
      <c r="H732" s="6" t="n"/>
      <c r="I732" s="6" t="n"/>
      <c r="J732" s="6" t="n"/>
      <c r="K732" s="6" t="n"/>
      <c r="L732" s="6" t="n"/>
      <c r="M732" s="6" t="n"/>
      <c r="N732" s="6" t="n"/>
      <c r="O732" s="6" t="n"/>
      <c r="P732" s="6" t="n"/>
    </row>
    <row r="733" ht="15.75" customHeight="1" s="1411">
      <c r="A733" s="6" t="n"/>
      <c r="B733" s="6" t="n"/>
      <c r="C733" s="6" t="n"/>
      <c r="D733" s="6" t="n"/>
      <c r="E733" s="6" t="n"/>
      <c r="F733" s="6" t="n"/>
      <c r="G733" s="6" t="n"/>
      <c r="H733" s="6" t="n"/>
      <c r="I733" s="6" t="n"/>
      <c r="J733" s="6" t="n"/>
      <c r="K733" s="6" t="n"/>
      <c r="L733" s="6" t="n"/>
      <c r="M733" s="6" t="n"/>
      <c r="N733" s="6" t="n"/>
      <c r="O733" s="6" t="n"/>
      <c r="P733" s="6" t="n"/>
    </row>
    <row r="734" ht="15.75" customHeight="1" s="1411">
      <c r="A734" s="6" t="n"/>
      <c r="B734" s="6" t="n"/>
      <c r="C734" s="6" t="n"/>
      <c r="D734" s="6" t="n"/>
      <c r="E734" s="6" t="n"/>
      <c r="F734" s="6" t="n"/>
      <c r="G734" s="6" t="n"/>
      <c r="H734" s="6" t="n"/>
      <c r="I734" s="6" t="n"/>
      <c r="J734" s="6" t="n"/>
      <c r="K734" s="6" t="n"/>
      <c r="L734" s="6" t="n"/>
      <c r="M734" s="6" t="n"/>
      <c r="N734" s="6" t="n"/>
      <c r="O734" s="6" t="n"/>
      <c r="P734" s="6" t="n"/>
    </row>
    <row r="735" ht="15.75" customHeight="1" s="1411">
      <c r="A735" s="6" t="n"/>
      <c r="B735" s="6" t="n"/>
      <c r="C735" s="6" t="n"/>
      <c r="D735" s="6" t="n"/>
      <c r="E735" s="6" t="n"/>
      <c r="F735" s="6" t="n"/>
      <c r="G735" s="6" t="n"/>
      <c r="H735" s="6" t="n"/>
      <c r="I735" s="6" t="n"/>
      <c r="J735" s="6" t="n"/>
      <c r="K735" s="6" t="n"/>
      <c r="L735" s="6" t="n"/>
      <c r="M735" s="6" t="n"/>
      <c r="N735" s="6" t="n"/>
      <c r="O735" s="6" t="n"/>
      <c r="P735" s="6" t="n"/>
    </row>
    <row r="736" ht="15.75" customHeight="1" s="1411">
      <c r="A736" s="6" t="n"/>
      <c r="B736" s="6" t="n"/>
      <c r="C736" s="6" t="n"/>
      <c r="D736" s="6" t="n"/>
      <c r="E736" s="6" t="n"/>
      <c r="F736" s="6" t="n"/>
      <c r="G736" s="6" t="n"/>
      <c r="H736" s="6" t="n"/>
      <c r="I736" s="6" t="n"/>
      <c r="J736" s="6" t="n"/>
      <c r="K736" s="6" t="n"/>
      <c r="L736" s="6" t="n"/>
      <c r="M736" s="6" t="n"/>
      <c r="N736" s="6" t="n"/>
      <c r="O736" s="6" t="n"/>
      <c r="P736" s="6" t="n"/>
    </row>
    <row r="737" ht="15.75" customHeight="1" s="1411">
      <c r="A737" s="6" t="n"/>
      <c r="B737" s="6" t="n"/>
      <c r="C737" s="6" t="n"/>
      <c r="D737" s="6" t="n"/>
      <c r="E737" s="6" t="n"/>
      <c r="F737" s="6" t="n"/>
      <c r="G737" s="6" t="n"/>
      <c r="H737" s="6" t="n"/>
      <c r="I737" s="6" t="n"/>
      <c r="J737" s="6" t="n"/>
      <c r="K737" s="6" t="n"/>
      <c r="L737" s="6" t="n"/>
      <c r="M737" s="6" t="n"/>
      <c r="N737" s="6" t="n"/>
      <c r="O737" s="6" t="n"/>
      <c r="P737" s="6" t="n"/>
    </row>
    <row r="738" ht="15.75" customHeight="1" s="1411">
      <c r="A738" s="6" t="n"/>
      <c r="B738" s="6" t="n"/>
      <c r="C738" s="6" t="n"/>
      <c r="D738" s="6" t="n"/>
      <c r="E738" s="6" t="n"/>
      <c r="F738" s="6" t="n"/>
      <c r="G738" s="6" t="n"/>
      <c r="H738" s="6" t="n"/>
      <c r="I738" s="6" t="n"/>
      <c r="J738" s="6" t="n"/>
      <c r="K738" s="6" t="n"/>
      <c r="L738" s="6" t="n"/>
      <c r="M738" s="6" t="n"/>
      <c r="N738" s="6" t="n"/>
      <c r="O738" s="6" t="n"/>
      <c r="P738" s="6" t="n"/>
    </row>
    <row r="739" ht="15.75" customHeight="1" s="1411">
      <c r="A739" s="6" t="n"/>
      <c r="B739" s="6" t="n"/>
      <c r="C739" s="6" t="n"/>
      <c r="D739" s="6" t="n"/>
      <c r="E739" s="6" t="n"/>
      <c r="F739" s="6" t="n"/>
      <c r="G739" s="6" t="n"/>
      <c r="H739" s="6" t="n"/>
      <c r="I739" s="6" t="n"/>
      <c r="J739" s="6" t="n"/>
      <c r="K739" s="6" t="n"/>
      <c r="L739" s="6" t="n"/>
      <c r="M739" s="6" t="n"/>
      <c r="N739" s="6" t="n"/>
      <c r="O739" s="6" t="n"/>
      <c r="P739" s="6" t="n"/>
    </row>
    <row r="740" ht="15.75" customHeight="1" s="1411">
      <c r="A740" s="6" t="n"/>
      <c r="B740" s="6" t="n"/>
      <c r="C740" s="6" t="n"/>
      <c r="D740" s="6" t="n"/>
      <c r="E740" s="6" t="n"/>
      <c r="F740" s="6" t="n"/>
      <c r="G740" s="6" t="n"/>
      <c r="H740" s="6" t="n"/>
      <c r="I740" s="6" t="n"/>
      <c r="J740" s="6" t="n"/>
      <c r="K740" s="6" t="n"/>
      <c r="L740" s="6" t="n"/>
      <c r="M740" s="6" t="n"/>
      <c r="N740" s="6" t="n"/>
      <c r="O740" s="6" t="n"/>
      <c r="P740" s="6" t="n"/>
    </row>
    <row r="741" ht="15.75" customHeight="1" s="1411">
      <c r="A741" s="6" t="n"/>
      <c r="B741" s="6" t="n"/>
      <c r="C741" s="6" t="n"/>
      <c r="D741" s="6" t="n"/>
      <c r="E741" s="6" t="n"/>
      <c r="F741" s="6" t="n"/>
      <c r="G741" s="6" t="n"/>
      <c r="H741" s="6" t="n"/>
      <c r="I741" s="6" t="n"/>
      <c r="J741" s="6" t="n"/>
      <c r="K741" s="6" t="n"/>
      <c r="L741" s="6" t="n"/>
      <c r="M741" s="6" t="n"/>
      <c r="N741" s="6" t="n"/>
      <c r="O741" s="6" t="n"/>
      <c r="P741" s="6" t="n"/>
    </row>
    <row r="742" ht="15.75" customHeight="1" s="1411">
      <c r="A742" s="6" t="n"/>
      <c r="B742" s="6" t="n"/>
      <c r="C742" s="6" t="n"/>
      <c r="D742" s="6" t="n"/>
      <c r="E742" s="6" t="n"/>
      <c r="F742" s="6" t="n"/>
      <c r="G742" s="6" t="n"/>
      <c r="H742" s="6" t="n"/>
      <c r="I742" s="6" t="n"/>
      <c r="J742" s="6" t="n"/>
      <c r="K742" s="6" t="n"/>
      <c r="L742" s="6" t="n"/>
      <c r="M742" s="6" t="n"/>
      <c r="N742" s="6" t="n"/>
      <c r="O742" s="6" t="n"/>
      <c r="P742" s="6" t="n"/>
    </row>
    <row r="743" ht="15.75" customHeight="1" s="1411">
      <c r="A743" s="6" t="n"/>
      <c r="B743" s="6" t="n"/>
      <c r="C743" s="6" t="n"/>
      <c r="D743" s="6" t="n"/>
      <c r="E743" s="6" t="n"/>
      <c r="F743" s="6" t="n"/>
      <c r="G743" s="6" t="n"/>
      <c r="H743" s="6" t="n"/>
      <c r="I743" s="6" t="n"/>
      <c r="J743" s="6" t="n"/>
      <c r="K743" s="6" t="n"/>
      <c r="L743" s="6" t="n"/>
      <c r="M743" s="6" t="n"/>
      <c r="N743" s="6" t="n"/>
      <c r="O743" s="6" t="n"/>
      <c r="P743" s="6" t="n"/>
    </row>
    <row r="744" ht="15.75" customHeight="1" s="1411">
      <c r="A744" s="6" t="n"/>
      <c r="B744" s="6" t="n"/>
      <c r="C744" s="6" t="n"/>
      <c r="D744" s="6" t="n"/>
      <c r="E744" s="6" t="n"/>
      <c r="F744" s="6" t="n"/>
      <c r="G744" s="6" t="n"/>
      <c r="H744" s="6" t="n"/>
      <c r="I744" s="6" t="n"/>
      <c r="J744" s="6" t="n"/>
      <c r="K744" s="6" t="n"/>
      <c r="L744" s="6" t="n"/>
      <c r="M744" s="6" t="n"/>
      <c r="N744" s="6" t="n"/>
      <c r="O744" s="6" t="n"/>
      <c r="P744" s="6" t="n"/>
    </row>
    <row r="745" ht="15.75" customHeight="1" s="1411">
      <c r="A745" s="6" t="n"/>
      <c r="B745" s="6" t="n"/>
      <c r="C745" s="6" t="n"/>
      <c r="D745" s="6" t="n"/>
      <c r="E745" s="6" t="n"/>
      <c r="F745" s="6" t="n"/>
      <c r="G745" s="6" t="n"/>
      <c r="H745" s="6" t="n"/>
      <c r="I745" s="6" t="n"/>
      <c r="J745" s="6" t="n"/>
      <c r="K745" s="6" t="n"/>
      <c r="L745" s="6" t="n"/>
      <c r="M745" s="6" t="n"/>
      <c r="N745" s="6" t="n"/>
      <c r="O745" s="6" t="n"/>
      <c r="P745" s="6" t="n"/>
    </row>
    <row r="746" ht="15.75" customHeight="1" s="1411">
      <c r="A746" s="6" t="n"/>
      <c r="B746" s="6" t="n"/>
      <c r="C746" s="6" t="n"/>
      <c r="D746" s="6" t="n"/>
      <c r="E746" s="6" t="n"/>
      <c r="F746" s="6" t="n"/>
      <c r="G746" s="6" t="n"/>
      <c r="H746" s="6" t="n"/>
      <c r="I746" s="6" t="n"/>
      <c r="J746" s="6" t="n"/>
      <c r="K746" s="6" t="n"/>
      <c r="L746" s="6" t="n"/>
      <c r="M746" s="6" t="n"/>
      <c r="N746" s="6" t="n"/>
      <c r="O746" s="6" t="n"/>
      <c r="P746" s="6" t="n"/>
    </row>
    <row r="747" ht="15.75" customHeight="1" s="1411">
      <c r="A747" s="6" t="n"/>
      <c r="B747" s="6" t="n"/>
      <c r="C747" s="6" t="n"/>
      <c r="D747" s="6" t="n"/>
      <c r="E747" s="6" t="n"/>
      <c r="F747" s="6" t="n"/>
      <c r="G747" s="6" t="n"/>
      <c r="H747" s="6" t="n"/>
      <c r="I747" s="6" t="n"/>
      <c r="J747" s="6" t="n"/>
      <c r="K747" s="6" t="n"/>
      <c r="L747" s="6" t="n"/>
      <c r="M747" s="6" t="n"/>
      <c r="N747" s="6" t="n"/>
      <c r="O747" s="6" t="n"/>
      <c r="P747" s="6" t="n"/>
    </row>
    <row r="748" ht="15.75" customHeight="1" s="1411">
      <c r="A748" s="6" t="n"/>
      <c r="B748" s="6" t="n"/>
      <c r="C748" s="6" t="n"/>
      <c r="D748" s="6" t="n"/>
      <c r="E748" s="6" t="n"/>
      <c r="F748" s="6" t="n"/>
      <c r="G748" s="6" t="n"/>
      <c r="H748" s="6" t="n"/>
      <c r="I748" s="6" t="n"/>
      <c r="J748" s="6" t="n"/>
      <c r="K748" s="6" t="n"/>
      <c r="L748" s="6" t="n"/>
      <c r="M748" s="6" t="n"/>
      <c r="N748" s="6" t="n"/>
      <c r="O748" s="6" t="n"/>
      <c r="P748" s="6" t="n"/>
    </row>
    <row r="749" ht="15.75" customHeight="1" s="1411">
      <c r="A749" s="6" t="n"/>
      <c r="B749" s="6" t="n"/>
      <c r="C749" s="6" t="n"/>
      <c r="D749" s="6" t="n"/>
      <c r="E749" s="6" t="n"/>
      <c r="F749" s="6" t="n"/>
      <c r="G749" s="6" t="n"/>
      <c r="H749" s="6" t="n"/>
      <c r="I749" s="6" t="n"/>
      <c r="J749" s="6" t="n"/>
      <c r="K749" s="6" t="n"/>
      <c r="L749" s="6" t="n"/>
      <c r="M749" s="6" t="n"/>
      <c r="N749" s="6" t="n"/>
      <c r="O749" s="6" t="n"/>
      <c r="P749" s="6" t="n"/>
    </row>
    <row r="750" ht="15.75" customHeight="1" s="1411">
      <c r="A750" s="6" t="n"/>
      <c r="B750" s="6" t="n"/>
      <c r="C750" s="6" t="n"/>
      <c r="D750" s="6" t="n"/>
      <c r="E750" s="6" t="n"/>
      <c r="F750" s="6" t="n"/>
      <c r="G750" s="6" t="n"/>
      <c r="H750" s="6" t="n"/>
      <c r="I750" s="6" t="n"/>
      <c r="J750" s="6" t="n"/>
      <c r="K750" s="6" t="n"/>
      <c r="L750" s="6" t="n"/>
      <c r="M750" s="6" t="n"/>
      <c r="N750" s="6" t="n"/>
      <c r="O750" s="6" t="n"/>
      <c r="P750" s="6" t="n"/>
    </row>
    <row r="751" ht="15.75" customHeight="1" s="1411">
      <c r="A751" s="6" t="n"/>
      <c r="B751" s="6" t="n"/>
      <c r="C751" s="6" t="n"/>
      <c r="D751" s="6" t="n"/>
      <c r="E751" s="6" t="n"/>
      <c r="F751" s="6" t="n"/>
      <c r="G751" s="6" t="n"/>
      <c r="H751" s="6" t="n"/>
      <c r="I751" s="6" t="n"/>
      <c r="J751" s="6" t="n"/>
      <c r="K751" s="6" t="n"/>
      <c r="L751" s="6" t="n"/>
      <c r="M751" s="6" t="n"/>
      <c r="N751" s="6" t="n"/>
      <c r="O751" s="6" t="n"/>
      <c r="P751" s="6" t="n"/>
    </row>
    <row r="752" ht="15.75" customHeight="1" s="1411">
      <c r="A752" s="6" t="n"/>
      <c r="B752" s="6" t="n"/>
      <c r="C752" s="6" t="n"/>
      <c r="D752" s="6" t="n"/>
      <c r="E752" s="6" t="n"/>
      <c r="F752" s="6" t="n"/>
      <c r="G752" s="6" t="n"/>
      <c r="H752" s="6" t="n"/>
      <c r="I752" s="6" t="n"/>
      <c r="J752" s="6" t="n"/>
      <c r="K752" s="6" t="n"/>
      <c r="L752" s="6" t="n"/>
      <c r="M752" s="6" t="n"/>
      <c r="N752" s="6" t="n"/>
      <c r="O752" s="6" t="n"/>
      <c r="P752" s="6" t="n"/>
    </row>
    <row r="753" ht="15.75" customHeight="1" s="1411">
      <c r="A753" s="6" t="n"/>
      <c r="B753" s="6" t="n"/>
      <c r="C753" s="6" t="n"/>
      <c r="D753" s="6" t="n"/>
      <c r="E753" s="6" t="n"/>
      <c r="F753" s="6" t="n"/>
      <c r="G753" s="6" t="n"/>
      <c r="H753" s="6" t="n"/>
      <c r="I753" s="6" t="n"/>
      <c r="J753" s="6" t="n"/>
      <c r="K753" s="6" t="n"/>
      <c r="L753" s="6" t="n"/>
      <c r="M753" s="6" t="n"/>
      <c r="N753" s="6" t="n"/>
      <c r="O753" s="6" t="n"/>
      <c r="P753" s="6" t="n"/>
    </row>
    <row r="754" ht="15.75" customHeight="1" s="1411">
      <c r="A754" s="6" t="n"/>
      <c r="B754" s="6" t="n"/>
      <c r="C754" s="6" t="n"/>
      <c r="D754" s="6" t="n"/>
      <c r="E754" s="6" t="n"/>
      <c r="F754" s="6" t="n"/>
      <c r="G754" s="6" t="n"/>
      <c r="H754" s="6" t="n"/>
      <c r="I754" s="6" t="n"/>
      <c r="J754" s="6" t="n"/>
      <c r="K754" s="6" t="n"/>
      <c r="L754" s="6" t="n"/>
      <c r="M754" s="6" t="n"/>
      <c r="N754" s="6" t="n"/>
      <c r="O754" s="6" t="n"/>
      <c r="P754" s="6" t="n"/>
    </row>
    <row r="755" ht="15.75" customHeight="1" s="1411">
      <c r="A755" s="6" t="n"/>
      <c r="B755" s="6" t="n"/>
      <c r="C755" s="6" t="n"/>
      <c r="D755" s="6" t="n"/>
      <c r="E755" s="6" t="n"/>
      <c r="F755" s="6" t="n"/>
      <c r="G755" s="6" t="n"/>
      <c r="H755" s="6" t="n"/>
      <c r="I755" s="6" t="n"/>
      <c r="J755" s="6" t="n"/>
      <c r="K755" s="6" t="n"/>
      <c r="L755" s="6" t="n"/>
      <c r="M755" s="6" t="n"/>
      <c r="N755" s="6" t="n"/>
      <c r="O755" s="6" t="n"/>
      <c r="P755" s="6" t="n"/>
    </row>
    <row r="756" ht="15.75" customHeight="1" s="1411">
      <c r="A756" s="6" t="n"/>
      <c r="B756" s="6" t="n"/>
      <c r="C756" s="6" t="n"/>
      <c r="D756" s="6" t="n"/>
      <c r="E756" s="6" t="n"/>
      <c r="F756" s="6" t="n"/>
      <c r="G756" s="6" t="n"/>
      <c r="H756" s="6" t="n"/>
      <c r="I756" s="6" t="n"/>
      <c r="J756" s="6" t="n"/>
      <c r="K756" s="6" t="n"/>
      <c r="L756" s="6" t="n"/>
      <c r="M756" s="6" t="n"/>
      <c r="N756" s="6" t="n"/>
      <c r="O756" s="6" t="n"/>
      <c r="P756" s="6" t="n"/>
    </row>
    <row r="757" ht="15.75" customHeight="1" s="1411">
      <c r="A757" s="6" t="n"/>
      <c r="B757" s="6" t="n"/>
      <c r="C757" s="6" t="n"/>
      <c r="D757" s="6" t="n"/>
      <c r="E757" s="6" t="n"/>
      <c r="F757" s="6" t="n"/>
      <c r="G757" s="6" t="n"/>
      <c r="H757" s="6" t="n"/>
      <c r="I757" s="6" t="n"/>
      <c r="J757" s="6" t="n"/>
      <c r="K757" s="6" t="n"/>
      <c r="L757" s="6" t="n"/>
      <c r="M757" s="6" t="n"/>
      <c r="N757" s="6" t="n"/>
      <c r="O757" s="6" t="n"/>
      <c r="P757" s="6" t="n"/>
    </row>
    <row r="758" ht="15.75" customHeight="1" s="1411">
      <c r="A758" s="6" t="n"/>
      <c r="B758" s="6" t="n"/>
      <c r="C758" s="6" t="n"/>
      <c r="D758" s="6" t="n"/>
      <c r="E758" s="6" t="n"/>
      <c r="F758" s="6" t="n"/>
      <c r="G758" s="6" t="n"/>
      <c r="H758" s="6" t="n"/>
      <c r="I758" s="6" t="n"/>
      <c r="J758" s="6" t="n"/>
      <c r="K758" s="6" t="n"/>
      <c r="L758" s="6" t="n"/>
      <c r="M758" s="6" t="n"/>
      <c r="N758" s="6" t="n"/>
      <c r="O758" s="6" t="n"/>
      <c r="P758" s="6" t="n"/>
    </row>
    <row r="759" ht="15.75" customHeight="1" s="1411">
      <c r="A759" s="6" t="n"/>
      <c r="B759" s="6" t="n"/>
      <c r="C759" s="6" t="n"/>
      <c r="D759" s="6" t="n"/>
      <c r="E759" s="6" t="n"/>
      <c r="F759" s="6" t="n"/>
      <c r="G759" s="6" t="n"/>
      <c r="H759" s="6" t="n"/>
      <c r="I759" s="6" t="n"/>
      <c r="J759" s="6" t="n"/>
      <c r="K759" s="6" t="n"/>
      <c r="L759" s="6" t="n"/>
      <c r="M759" s="6" t="n"/>
      <c r="N759" s="6" t="n"/>
      <c r="O759" s="6" t="n"/>
      <c r="P759" s="6" t="n"/>
    </row>
    <row r="760" ht="15.75" customHeight="1" s="1411">
      <c r="A760" s="6" t="n"/>
      <c r="B760" s="6" t="n"/>
      <c r="C760" s="6" t="n"/>
      <c r="D760" s="6" t="n"/>
      <c r="E760" s="6" t="n"/>
      <c r="F760" s="6" t="n"/>
      <c r="G760" s="6" t="n"/>
      <c r="H760" s="6" t="n"/>
      <c r="I760" s="6" t="n"/>
      <c r="J760" s="6" t="n"/>
      <c r="K760" s="6" t="n"/>
      <c r="L760" s="6" t="n"/>
      <c r="M760" s="6" t="n"/>
      <c r="N760" s="6" t="n"/>
      <c r="O760" s="6" t="n"/>
      <c r="P760" s="6" t="n"/>
    </row>
    <row r="761" ht="15.75" customHeight="1" s="1411">
      <c r="A761" s="6" t="n"/>
      <c r="B761" s="6" t="n"/>
      <c r="C761" s="6" t="n"/>
      <c r="D761" s="6" t="n"/>
      <c r="E761" s="6" t="n"/>
      <c r="F761" s="6" t="n"/>
      <c r="G761" s="6" t="n"/>
      <c r="H761" s="6" t="n"/>
      <c r="I761" s="6" t="n"/>
      <c r="J761" s="6" t="n"/>
      <c r="K761" s="6" t="n"/>
      <c r="L761" s="6" t="n"/>
      <c r="M761" s="6" t="n"/>
      <c r="N761" s="6" t="n"/>
      <c r="O761" s="6" t="n"/>
      <c r="P761" s="6" t="n"/>
    </row>
    <row r="762" ht="15.75" customHeight="1" s="1411">
      <c r="A762" s="6" t="n"/>
      <c r="B762" s="6" t="n"/>
      <c r="C762" s="6" t="n"/>
      <c r="D762" s="6" t="n"/>
      <c r="E762" s="6" t="n"/>
      <c r="F762" s="6" t="n"/>
      <c r="G762" s="6" t="n"/>
      <c r="H762" s="6" t="n"/>
      <c r="I762" s="6" t="n"/>
      <c r="J762" s="6" t="n"/>
      <c r="K762" s="6" t="n"/>
      <c r="L762" s="6" t="n"/>
      <c r="M762" s="6" t="n"/>
      <c r="N762" s="6" t="n"/>
      <c r="O762" s="6" t="n"/>
      <c r="P762" s="6" t="n"/>
    </row>
    <row r="763" ht="15.75" customHeight="1" s="1411">
      <c r="A763" s="6" t="n"/>
      <c r="B763" s="6" t="n"/>
      <c r="C763" s="6" t="n"/>
      <c r="D763" s="6" t="n"/>
      <c r="E763" s="6" t="n"/>
      <c r="F763" s="6" t="n"/>
      <c r="G763" s="6" t="n"/>
      <c r="H763" s="6" t="n"/>
      <c r="I763" s="6" t="n"/>
      <c r="J763" s="6" t="n"/>
      <c r="K763" s="6" t="n"/>
      <c r="L763" s="6" t="n"/>
      <c r="M763" s="6" t="n"/>
      <c r="N763" s="6" t="n"/>
      <c r="O763" s="6" t="n"/>
      <c r="P763" s="6" t="n"/>
    </row>
    <row r="764" ht="15.75" customHeight="1" s="1411">
      <c r="A764" s="6" t="n"/>
      <c r="B764" s="6" t="n"/>
      <c r="C764" s="6" t="n"/>
      <c r="D764" s="6" t="n"/>
      <c r="E764" s="6" t="n"/>
      <c r="F764" s="6" t="n"/>
      <c r="G764" s="6" t="n"/>
      <c r="H764" s="6" t="n"/>
      <c r="I764" s="6" t="n"/>
      <c r="J764" s="6" t="n"/>
      <c r="K764" s="6" t="n"/>
      <c r="L764" s="6" t="n"/>
      <c r="M764" s="6" t="n"/>
      <c r="N764" s="6" t="n"/>
      <c r="O764" s="6" t="n"/>
      <c r="P764" s="6" t="n"/>
    </row>
    <row r="765" ht="15.75" customHeight="1" s="1411">
      <c r="A765" s="6" t="n"/>
      <c r="B765" s="6" t="n"/>
      <c r="C765" s="6" t="n"/>
      <c r="D765" s="6" t="n"/>
      <c r="E765" s="6" t="n"/>
      <c r="F765" s="6" t="n"/>
      <c r="G765" s="6" t="n"/>
      <c r="H765" s="6" t="n"/>
      <c r="I765" s="6" t="n"/>
      <c r="J765" s="6" t="n"/>
      <c r="K765" s="6" t="n"/>
      <c r="L765" s="6" t="n"/>
      <c r="M765" s="6" t="n"/>
      <c r="N765" s="6" t="n"/>
      <c r="O765" s="6" t="n"/>
      <c r="P765" s="6" t="n"/>
    </row>
    <row r="766" ht="15.75" customHeight="1" s="1411">
      <c r="A766" s="6" t="n"/>
      <c r="B766" s="6" t="n"/>
      <c r="C766" s="6" t="n"/>
      <c r="D766" s="6" t="n"/>
      <c r="E766" s="6" t="n"/>
      <c r="F766" s="6" t="n"/>
      <c r="G766" s="6" t="n"/>
      <c r="H766" s="6" t="n"/>
      <c r="I766" s="6" t="n"/>
      <c r="J766" s="6" t="n"/>
      <c r="K766" s="6" t="n"/>
      <c r="L766" s="6" t="n"/>
      <c r="M766" s="6" t="n"/>
      <c r="N766" s="6" t="n"/>
      <c r="O766" s="6" t="n"/>
      <c r="P766" s="6" t="n"/>
    </row>
    <row r="767" ht="15.75" customHeight="1" s="1411">
      <c r="A767" s="6" t="n"/>
      <c r="B767" s="6" t="n"/>
      <c r="C767" s="6" t="n"/>
      <c r="D767" s="6" t="n"/>
      <c r="E767" s="6" t="n"/>
      <c r="F767" s="6" t="n"/>
      <c r="G767" s="6" t="n"/>
      <c r="H767" s="6" t="n"/>
      <c r="I767" s="6" t="n"/>
      <c r="J767" s="6" t="n"/>
      <c r="K767" s="6" t="n"/>
      <c r="L767" s="6" t="n"/>
      <c r="M767" s="6" t="n"/>
      <c r="N767" s="6" t="n"/>
      <c r="O767" s="6" t="n"/>
      <c r="P767" s="6" t="n"/>
    </row>
    <row r="768" ht="15.75" customHeight="1" s="1411">
      <c r="A768" s="6" t="n"/>
      <c r="B768" s="6" t="n"/>
      <c r="C768" s="6" t="n"/>
      <c r="D768" s="6" t="n"/>
      <c r="E768" s="6" t="n"/>
      <c r="F768" s="6" t="n"/>
      <c r="G768" s="6" t="n"/>
      <c r="H768" s="6" t="n"/>
      <c r="I768" s="6" t="n"/>
      <c r="J768" s="6" t="n"/>
      <c r="K768" s="6" t="n"/>
      <c r="L768" s="6" t="n"/>
      <c r="M768" s="6" t="n"/>
      <c r="N768" s="6" t="n"/>
      <c r="O768" s="6" t="n"/>
      <c r="P768" s="6" t="n"/>
    </row>
    <row r="769" ht="15.75" customHeight="1" s="1411">
      <c r="A769" s="6" t="n"/>
      <c r="B769" s="6" t="n"/>
      <c r="C769" s="6" t="n"/>
      <c r="D769" s="6" t="n"/>
      <c r="E769" s="6" t="n"/>
      <c r="F769" s="6" t="n"/>
      <c r="G769" s="6" t="n"/>
      <c r="H769" s="6" t="n"/>
      <c r="I769" s="6" t="n"/>
      <c r="J769" s="6" t="n"/>
      <c r="K769" s="6" t="n"/>
      <c r="L769" s="6" t="n"/>
      <c r="M769" s="6" t="n"/>
      <c r="N769" s="6" t="n"/>
      <c r="O769" s="6" t="n"/>
      <c r="P769" s="6" t="n"/>
    </row>
    <row r="770" ht="15.75" customHeight="1" s="1411">
      <c r="A770" s="6" t="n"/>
      <c r="B770" s="6" t="n"/>
      <c r="C770" s="6" t="n"/>
      <c r="D770" s="6" t="n"/>
      <c r="E770" s="6" t="n"/>
      <c r="F770" s="6" t="n"/>
      <c r="G770" s="6" t="n"/>
      <c r="H770" s="6" t="n"/>
      <c r="I770" s="6" t="n"/>
      <c r="J770" s="6" t="n"/>
      <c r="K770" s="6" t="n"/>
      <c r="L770" s="6" t="n"/>
      <c r="M770" s="6" t="n"/>
      <c r="N770" s="6" t="n"/>
      <c r="O770" s="6" t="n"/>
      <c r="P770" s="6" t="n"/>
    </row>
    <row r="771" ht="15.75" customHeight="1" s="1411">
      <c r="A771" s="6" t="n"/>
      <c r="B771" s="6" t="n"/>
      <c r="C771" s="6" t="n"/>
      <c r="D771" s="6" t="n"/>
      <c r="E771" s="6" t="n"/>
      <c r="F771" s="6" t="n"/>
      <c r="G771" s="6" t="n"/>
      <c r="H771" s="6" t="n"/>
      <c r="I771" s="6" t="n"/>
      <c r="J771" s="6" t="n"/>
      <c r="K771" s="6" t="n"/>
      <c r="L771" s="6" t="n"/>
      <c r="M771" s="6" t="n"/>
      <c r="N771" s="6" t="n"/>
      <c r="O771" s="6" t="n"/>
      <c r="P771" s="6" t="n"/>
    </row>
    <row r="772" ht="15.75" customHeight="1" s="1411">
      <c r="A772" s="6" t="n"/>
      <c r="B772" s="6" t="n"/>
      <c r="C772" s="6" t="n"/>
      <c r="D772" s="6" t="n"/>
      <c r="E772" s="6" t="n"/>
      <c r="F772" s="6" t="n"/>
      <c r="G772" s="6" t="n"/>
      <c r="H772" s="6" t="n"/>
      <c r="I772" s="6" t="n"/>
      <c r="J772" s="6" t="n"/>
      <c r="K772" s="6" t="n"/>
      <c r="L772" s="6" t="n"/>
      <c r="M772" s="6" t="n"/>
      <c r="N772" s="6" t="n"/>
      <c r="O772" s="6" t="n"/>
      <c r="P772" s="6" t="n"/>
    </row>
    <row r="773" ht="15.75" customHeight="1" s="1411">
      <c r="A773" s="6" t="n"/>
      <c r="B773" s="6" t="n"/>
      <c r="C773" s="6" t="n"/>
      <c r="D773" s="6" t="n"/>
      <c r="E773" s="6" t="n"/>
      <c r="F773" s="6" t="n"/>
      <c r="G773" s="6" t="n"/>
      <c r="H773" s="6" t="n"/>
      <c r="I773" s="6" t="n"/>
      <c r="J773" s="6" t="n"/>
      <c r="K773" s="6" t="n"/>
      <c r="L773" s="6" t="n"/>
      <c r="M773" s="6" t="n"/>
      <c r="N773" s="6" t="n"/>
      <c r="O773" s="6" t="n"/>
      <c r="P773" s="6" t="n"/>
    </row>
    <row r="774" ht="15.75" customHeight="1" s="1411">
      <c r="A774" s="6" t="n"/>
      <c r="B774" s="6" t="n"/>
      <c r="C774" s="6" t="n"/>
      <c r="D774" s="6" t="n"/>
      <c r="E774" s="6" t="n"/>
      <c r="F774" s="6" t="n"/>
      <c r="G774" s="6" t="n"/>
      <c r="H774" s="6" t="n"/>
      <c r="I774" s="6" t="n"/>
      <c r="J774" s="6" t="n"/>
      <c r="K774" s="6" t="n"/>
      <c r="L774" s="6" t="n"/>
      <c r="M774" s="6" t="n"/>
      <c r="N774" s="6" t="n"/>
      <c r="O774" s="6" t="n"/>
      <c r="P774" s="6" t="n"/>
    </row>
    <row r="775" ht="15.75" customHeight="1" s="1411">
      <c r="A775" s="6" t="n"/>
      <c r="B775" s="6" t="n"/>
      <c r="C775" s="6" t="n"/>
      <c r="D775" s="6" t="n"/>
      <c r="E775" s="6" t="n"/>
      <c r="F775" s="6" t="n"/>
      <c r="G775" s="6" t="n"/>
      <c r="H775" s="6" t="n"/>
      <c r="I775" s="6" t="n"/>
      <c r="J775" s="6" t="n"/>
      <c r="K775" s="6" t="n"/>
      <c r="L775" s="6" t="n"/>
      <c r="M775" s="6" t="n"/>
      <c r="N775" s="6" t="n"/>
      <c r="O775" s="6" t="n"/>
      <c r="P775" s="6" t="n"/>
    </row>
    <row r="776" ht="15.75" customHeight="1" s="1411">
      <c r="A776" s="6" t="n"/>
      <c r="B776" s="6" t="n"/>
      <c r="C776" s="6" t="n"/>
      <c r="D776" s="6" t="n"/>
      <c r="E776" s="6" t="n"/>
      <c r="F776" s="6" t="n"/>
      <c r="G776" s="6" t="n"/>
      <c r="H776" s="6" t="n"/>
      <c r="I776" s="6" t="n"/>
      <c r="J776" s="6" t="n"/>
      <c r="K776" s="6" t="n"/>
      <c r="L776" s="6" t="n"/>
      <c r="M776" s="6" t="n"/>
      <c r="N776" s="6" t="n"/>
      <c r="O776" s="6" t="n"/>
      <c r="P776" s="6" t="n"/>
    </row>
    <row r="777" ht="15.75" customHeight="1" s="1411">
      <c r="A777" s="6" t="n"/>
      <c r="B777" s="6" t="n"/>
      <c r="C777" s="6" t="n"/>
      <c r="D777" s="6" t="n"/>
      <c r="E777" s="6" t="n"/>
      <c r="F777" s="6" t="n"/>
      <c r="G777" s="6" t="n"/>
      <c r="H777" s="6" t="n"/>
      <c r="I777" s="6" t="n"/>
      <c r="J777" s="6" t="n"/>
      <c r="K777" s="6" t="n"/>
      <c r="L777" s="6" t="n"/>
      <c r="M777" s="6" t="n"/>
      <c r="N777" s="6" t="n"/>
      <c r="O777" s="6" t="n"/>
      <c r="P777" s="6" t="n"/>
    </row>
    <row r="778" ht="15.75" customHeight="1" s="1411">
      <c r="A778" s="6" t="n"/>
      <c r="B778" s="6" t="n"/>
      <c r="C778" s="6" t="n"/>
      <c r="D778" s="6" t="n"/>
      <c r="E778" s="6" t="n"/>
      <c r="F778" s="6" t="n"/>
      <c r="G778" s="6" t="n"/>
      <c r="H778" s="6" t="n"/>
      <c r="I778" s="6" t="n"/>
      <c r="J778" s="6" t="n"/>
      <c r="K778" s="6" t="n"/>
      <c r="L778" s="6" t="n"/>
      <c r="M778" s="6" t="n"/>
      <c r="N778" s="6" t="n"/>
      <c r="O778" s="6" t="n"/>
      <c r="P778" s="6" t="n"/>
    </row>
    <row r="779" ht="15.75" customHeight="1" s="1411">
      <c r="A779" s="6" t="n"/>
      <c r="B779" s="6" t="n"/>
      <c r="C779" s="6" t="n"/>
      <c r="D779" s="6" t="n"/>
      <c r="E779" s="6" t="n"/>
      <c r="F779" s="6" t="n"/>
      <c r="G779" s="6" t="n"/>
      <c r="H779" s="6" t="n"/>
      <c r="I779" s="6" t="n"/>
      <c r="J779" s="6" t="n"/>
      <c r="K779" s="6" t="n"/>
      <c r="L779" s="6" t="n"/>
      <c r="M779" s="6" t="n"/>
      <c r="N779" s="6" t="n"/>
      <c r="O779" s="6" t="n"/>
      <c r="P779" s="6" t="n"/>
    </row>
    <row r="780" ht="15.75" customHeight="1" s="1411">
      <c r="A780" s="6" t="n"/>
      <c r="B780" s="6" t="n"/>
      <c r="C780" s="6" t="n"/>
      <c r="D780" s="6" t="n"/>
      <c r="E780" s="6" t="n"/>
      <c r="F780" s="6" t="n"/>
      <c r="G780" s="6" t="n"/>
      <c r="H780" s="6" t="n"/>
      <c r="I780" s="6" t="n"/>
      <c r="J780" s="6" t="n"/>
      <c r="K780" s="6" t="n"/>
      <c r="L780" s="6" t="n"/>
      <c r="M780" s="6" t="n"/>
      <c r="N780" s="6" t="n"/>
      <c r="O780" s="6" t="n"/>
      <c r="P780" s="6" t="n"/>
    </row>
    <row r="781" ht="15.75" customHeight="1" s="1411">
      <c r="A781" s="6" t="n"/>
      <c r="B781" s="6" t="n"/>
      <c r="C781" s="6" t="n"/>
      <c r="D781" s="6" t="n"/>
      <c r="E781" s="6" t="n"/>
      <c r="F781" s="6" t="n"/>
      <c r="G781" s="6" t="n"/>
      <c r="H781" s="6" t="n"/>
      <c r="I781" s="6" t="n"/>
      <c r="J781" s="6" t="n"/>
      <c r="K781" s="6" t="n"/>
      <c r="L781" s="6" t="n"/>
      <c r="M781" s="6" t="n"/>
      <c r="N781" s="6" t="n"/>
      <c r="O781" s="6" t="n"/>
      <c r="P781" s="6" t="n"/>
    </row>
    <row r="782" ht="15.75" customHeight="1" s="1411">
      <c r="A782" s="6" t="n"/>
      <c r="B782" s="6" t="n"/>
      <c r="C782" s="6" t="n"/>
      <c r="D782" s="6" t="n"/>
      <c r="E782" s="6" t="n"/>
      <c r="F782" s="6" t="n"/>
      <c r="G782" s="6" t="n"/>
      <c r="H782" s="6" t="n"/>
      <c r="I782" s="6" t="n"/>
      <c r="J782" s="6" t="n"/>
      <c r="K782" s="6" t="n"/>
      <c r="L782" s="6" t="n"/>
      <c r="M782" s="6" t="n"/>
      <c r="N782" s="6" t="n"/>
      <c r="O782" s="6" t="n"/>
      <c r="P782" s="6" t="n"/>
    </row>
    <row r="783" ht="15.75" customHeight="1" s="1411">
      <c r="A783" s="6" t="n"/>
      <c r="B783" s="6" t="n"/>
      <c r="C783" s="6" t="n"/>
      <c r="D783" s="6" t="n"/>
      <c r="E783" s="6" t="n"/>
      <c r="F783" s="6" t="n"/>
      <c r="G783" s="6" t="n"/>
      <c r="H783" s="6" t="n"/>
      <c r="I783" s="6" t="n"/>
      <c r="J783" s="6" t="n"/>
      <c r="K783" s="6" t="n"/>
      <c r="L783" s="6" t="n"/>
      <c r="M783" s="6" t="n"/>
      <c r="N783" s="6" t="n"/>
      <c r="O783" s="6" t="n"/>
      <c r="P783" s="6" t="n"/>
    </row>
    <row r="784" ht="15.75" customHeight="1" s="1411">
      <c r="A784" s="6" t="n"/>
      <c r="B784" s="6" t="n"/>
      <c r="C784" s="6" t="n"/>
      <c r="D784" s="6" t="n"/>
      <c r="E784" s="6" t="n"/>
      <c r="F784" s="6" t="n"/>
      <c r="G784" s="6" t="n"/>
      <c r="H784" s="6" t="n"/>
      <c r="I784" s="6" t="n"/>
      <c r="J784" s="6" t="n"/>
      <c r="K784" s="6" t="n"/>
      <c r="L784" s="6" t="n"/>
      <c r="M784" s="6" t="n"/>
      <c r="N784" s="6" t="n"/>
      <c r="O784" s="6" t="n"/>
      <c r="P784" s="6" t="n"/>
    </row>
    <row r="785" ht="15.75" customHeight="1" s="1411">
      <c r="A785" s="6" t="n"/>
      <c r="B785" s="6" t="n"/>
      <c r="C785" s="6" t="n"/>
      <c r="D785" s="6" t="n"/>
      <c r="E785" s="6" t="n"/>
      <c r="F785" s="6" t="n"/>
      <c r="G785" s="6" t="n"/>
      <c r="H785" s="6" t="n"/>
      <c r="I785" s="6" t="n"/>
      <c r="J785" s="6" t="n"/>
      <c r="K785" s="6" t="n"/>
      <c r="L785" s="6" t="n"/>
      <c r="M785" s="6" t="n"/>
      <c r="N785" s="6" t="n"/>
      <c r="O785" s="6" t="n"/>
      <c r="P785" s="6" t="n"/>
    </row>
    <row r="786" ht="15.75" customHeight="1" s="1411">
      <c r="A786" s="6" t="n"/>
      <c r="B786" s="6" t="n"/>
      <c r="C786" s="6" t="n"/>
      <c r="D786" s="6" t="n"/>
      <c r="E786" s="6" t="n"/>
      <c r="F786" s="6" t="n"/>
      <c r="G786" s="6" t="n"/>
      <c r="H786" s="6" t="n"/>
      <c r="I786" s="6" t="n"/>
      <c r="J786" s="6" t="n"/>
      <c r="K786" s="6" t="n"/>
      <c r="L786" s="6" t="n"/>
      <c r="M786" s="6" t="n"/>
      <c r="N786" s="6" t="n"/>
      <c r="O786" s="6" t="n"/>
      <c r="P786" s="6" t="n"/>
    </row>
    <row r="787" ht="15.75" customHeight="1" s="1411">
      <c r="A787" s="6" t="n"/>
      <c r="B787" s="6" t="n"/>
      <c r="C787" s="6" t="n"/>
      <c r="D787" s="6" t="n"/>
      <c r="E787" s="6" t="n"/>
      <c r="F787" s="6" t="n"/>
      <c r="G787" s="6" t="n"/>
      <c r="H787" s="6" t="n"/>
      <c r="I787" s="6" t="n"/>
      <c r="J787" s="6" t="n"/>
      <c r="K787" s="6" t="n"/>
      <c r="L787" s="6" t="n"/>
      <c r="M787" s="6" t="n"/>
      <c r="N787" s="6" t="n"/>
      <c r="O787" s="6" t="n"/>
      <c r="P787" s="6" t="n"/>
    </row>
    <row r="788" ht="15.75" customHeight="1" s="1411">
      <c r="A788" s="6" t="n"/>
      <c r="B788" s="6" t="n"/>
      <c r="C788" s="6" t="n"/>
      <c r="D788" s="6" t="n"/>
      <c r="E788" s="6" t="n"/>
      <c r="F788" s="6" t="n"/>
      <c r="G788" s="6" t="n"/>
      <c r="H788" s="6" t="n"/>
      <c r="I788" s="6" t="n"/>
      <c r="J788" s="6" t="n"/>
      <c r="K788" s="6" t="n"/>
      <c r="L788" s="6" t="n"/>
      <c r="M788" s="6" t="n"/>
      <c r="N788" s="6" t="n"/>
      <c r="O788" s="6" t="n"/>
      <c r="P788" s="6" t="n"/>
    </row>
    <row r="789" ht="15.75" customHeight="1" s="1411">
      <c r="A789" s="6" t="n"/>
      <c r="B789" s="6" t="n"/>
      <c r="C789" s="6" t="n"/>
      <c r="D789" s="6" t="n"/>
      <c r="E789" s="6" t="n"/>
      <c r="F789" s="6" t="n"/>
      <c r="G789" s="6" t="n"/>
      <c r="H789" s="6" t="n"/>
      <c r="I789" s="6" t="n"/>
      <c r="J789" s="6" t="n"/>
      <c r="K789" s="6" t="n"/>
      <c r="L789" s="6" t="n"/>
      <c r="M789" s="6" t="n"/>
      <c r="N789" s="6" t="n"/>
      <c r="O789" s="6" t="n"/>
      <c r="P789" s="6" t="n"/>
    </row>
    <row r="790" ht="15.75" customHeight="1" s="1411">
      <c r="A790" s="6" t="n"/>
      <c r="B790" s="6" t="n"/>
      <c r="C790" s="6" t="n"/>
      <c r="D790" s="6" t="n"/>
      <c r="E790" s="6" t="n"/>
      <c r="F790" s="6" t="n"/>
      <c r="G790" s="6" t="n"/>
      <c r="H790" s="6" t="n"/>
      <c r="I790" s="6" t="n"/>
      <c r="J790" s="6" t="n"/>
      <c r="K790" s="6" t="n"/>
      <c r="L790" s="6" t="n"/>
      <c r="M790" s="6" t="n"/>
      <c r="N790" s="6" t="n"/>
      <c r="O790" s="6" t="n"/>
      <c r="P790" s="6" t="n"/>
    </row>
    <row r="791" ht="15.75" customHeight="1" s="1411">
      <c r="A791" s="6" t="n"/>
      <c r="B791" s="6" t="n"/>
      <c r="C791" s="6" t="n"/>
      <c r="D791" s="6" t="n"/>
      <c r="E791" s="6" t="n"/>
      <c r="F791" s="6" t="n"/>
      <c r="G791" s="6" t="n"/>
      <c r="H791" s="6" t="n"/>
      <c r="I791" s="6" t="n"/>
      <c r="J791" s="6" t="n"/>
      <c r="K791" s="6" t="n"/>
      <c r="L791" s="6" t="n"/>
      <c r="M791" s="6" t="n"/>
      <c r="N791" s="6" t="n"/>
      <c r="O791" s="6" t="n"/>
      <c r="P791" s="6" t="n"/>
    </row>
    <row r="792" ht="15.75" customHeight="1" s="1411">
      <c r="A792" s="6" t="n"/>
      <c r="B792" s="6" t="n"/>
      <c r="C792" s="6" t="n"/>
      <c r="D792" s="6" t="n"/>
      <c r="E792" s="6" t="n"/>
      <c r="F792" s="6" t="n"/>
      <c r="G792" s="6" t="n"/>
      <c r="H792" s="6" t="n"/>
      <c r="I792" s="6" t="n"/>
      <c r="J792" s="6" t="n"/>
      <c r="K792" s="6" t="n"/>
      <c r="L792" s="6" t="n"/>
      <c r="M792" s="6" t="n"/>
      <c r="N792" s="6" t="n"/>
      <c r="O792" s="6" t="n"/>
      <c r="P792" s="6" t="n"/>
    </row>
    <row r="793" ht="15.75" customHeight="1" s="1411">
      <c r="A793" s="6" t="n"/>
      <c r="B793" s="6" t="n"/>
      <c r="C793" s="6" t="n"/>
      <c r="D793" s="6" t="n"/>
      <c r="E793" s="6" t="n"/>
      <c r="F793" s="6" t="n"/>
      <c r="G793" s="6" t="n"/>
      <c r="H793" s="6" t="n"/>
      <c r="I793" s="6" t="n"/>
      <c r="J793" s="6" t="n"/>
      <c r="K793" s="6" t="n"/>
      <c r="L793" s="6" t="n"/>
      <c r="M793" s="6" t="n"/>
      <c r="N793" s="6" t="n"/>
      <c r="O793" s="6" t="n"/>
      <c r="P793" s="6" t="n"/>
    </row>
    <row r="794" ht="15.75" customHeight="1" s="1411">
      <c r="A794" s="6" t="n"/>
      <c r="B794" s="6" t="n"/>
      <c r="C794" s="6" t="n"/>
      <c r="D794" s="6" t="n"/>
      <c r="E794" s="6" t="n"/>
      <c r="F794" s="6" t="n"/>
      <c r="G794" s="6" t="n"/>
      <c r="H794" s="6" t="n"/>
      <c r="I794" s="6" t="n"/>
      <c r="J794" s="6" t="n"/>
      <c r="K794" s="6" t="n"/>
      <c r="L794" s="6" t="n"/>
      <c r="M794" s="6" t="n"/>
      <c r="N794" s="6" t="n"/>
      <c r="O794" s="6" t="n"/>
      <c r="P794" s="6" t="n"/>
    </row>
    <row r="795" ht="15.75" customHeight="1" s="1411">
      <c r="A795" s="6" t="n"/>
      <c r="B795" s="6" t="n"/>
      <c r="C795" s="6" t="n"/>
      <c r="D795" s="6" t="n"/>
      <c r="E795" s="6" t="n"/>
      <c r="F795" s="6" t="n"/>
      <c r="G795" s="6" t="n"/>
      <c r="H795" s="6" t="n"/>
      <c r="I795" s="6" t="n"/>
      <c r="J795" s="6" t="n"/>
      <c r="K795" s="6" t="n"/>
      <c r="L795" s="6" t="n"/>
      <c r="M795" s="6" t="n"/>
      <c r="N795" s="6" t="n"/>
      <c r="O795" s="6" t="n"/>
      <c r="P795" s="6" t="n"/>
    </row>
    <row r="796" ht="15.75" customHeight="1" s="1411">
      <c r="A796" s="6" t="n"/>
      <c r="B796" s="6" t="n"/>
      <c r="C796" s="6" t="n"/>
      <c r="D796" s="6" t="n"/>
      <c r="E796" s="6" t="n"/>
      <c r="F796" s="6" t="n"/>
      <c r="G796" s="6" t="n"/>
      <c r="H796" s="6" t="n"/>
      <c r="I796" s="6" t="n"/>
      <c r="J796" s="6" t="n"/>
      <c r="K796" s="6" t="n"/>
      <c r="L796" s="6" t="n"/>
      <c r="M796" s="6" t="n"/>
      <c r="N796" s="6" t="n"/>
      <c r="O796" s="6" t="n"/>
      <c r="P796" s="6" t="n"/>
    </row>
    <row r="797" ht="15.75" customHeight="1" s="1411">
      <c r="A797" s="6" t="n"/>
      <c r="B797" s="6" t="n"/>
      <c r="C797" s="6" t="n"/>
      <c r="D797" s="6" t="n"/>
      <c r="E797" s="6" t="n"/>
      <c r="F797" s="6" t="n"/>
      <c r="G797" s="6" t="n"/>
      <c r="H797" s="6" t="n"/>
      <c r="I797" s="6" t="n"/>
      <c r="J797" s="6" t="n"/>
      <c r="K797" s="6" t="n"/>
      <c r="L797" s="6" t="n"/>
      <c r="M797" s="6" t="n"/>
      <c r="N797" s="6" t="n"/>
      <c r="O797" s="6" t="n"/>
      <c r="P797" s="6" t="n"/>
    </row>
    <row r="798" ht="15.75" customHeight="1" s="1411">
      <c r="A798" s="6" t="n"/>
      <c r="B798" s="6" t="n"/>
      <c r="C798" s="6" t="n"/>
      <c r="D798" s="6" t="n"/>
      <c r="E798" s="6" t="n"/>
      <c r="F798" s="6" t="n"/>
      <c r="G798" s="6" t="n"/>
      <c r="H798" s="6" t="n"/>
      <c r="I798" s="6" t="n"/>
      <c r="J798" s="6" t="n"/>
      <c r="K798" s="6" t="n"/>
      <c r="L798" s="6" t="n"/>
      <c r="M798" s="6" t="n"/>
      <c r="N798" s="6" t="n"/>
      <c r="O798" s="6" t="n"/>
      <c r="P798" s="6" t="n"/>
    </row>
    <row r="799" ht="15.75" customHeight="1" s="1411">
      <c r="A799" s="6" t="n"/>
      <c r="B799" s="6" t="n"/>
      <c r="C799" s="6" t="n"/>
      <c r="D799" s="6" t="n"/>
      <c r="E799" s="6" t="n"/>
      <c r="F799" s="6" t="n"/>
      <c r="G799" s="6" t="n"/>
      <c r="H799" s="6" t="n"/>
      <c r="I799" s="6" t="n"/>
      <c r="J799" s="6" t="n"/>
      <c r="K799" s="6" t="n"/>
      <c r="L799" s="6" t="n"/>
      <c r="M799" s="6" t="n"/>
      <c r="N799" s="6" t="n"/>
      <c r="O799" s="6" t="n"/>
      <c r="P799" s="6" t="n"/>
    </row>
    <row r="800" ht="15.75" customHeight="1" s="1411">
      <c r="A800" s="6" t="n"/>
      <c r="B800" s="6" t="n"/>
      <c r="C800" s="6" t="n"/>
      <c r="D800" s="6" t="n"/>
      <c r="E800" s="6" t="n"/>
      <c r="F800" s="6" t="n"/>
      <c r="G800" s="6" t="n"/>
      <c r="H800" s="6" t="n"/>
      <c r="I800" s="6" t="n"/>
      <c r="J800" s="6" t="n"/>
      <c r="K800" s="6" t="n"/>
      <c r="L800" s="6" t="n"/>
      <c r="M800" s="6" t="n"/>
      <c r="N800" s="6" t="n"/>
      <c r="O800" s="6" t="n"/>
      <c r="P800" s="6" t="n"/>
    </row>
    <row r="801" ht="15.75" customHeight="1" s="1411">
      <c r="A801" s="6" t="n"/>
      <c r="B801" s="6" t="n"/>
      <c r="C801" s="6" t="n"/>
      <c r="D801" s="6" t="n"/>
      <c r="E801" s="6" t="n"/>
      <c r="F801" s="6" t="n"/>
      <c r="G801" s="6" t="n"/>
      <c r="H801" s="6" t="n"/>
      <c r="I801" s="6" t="n"/>
      <c r="J801" s="6" t="n"/>
      <c r="K801" s="6" t="n"/>
      <c r="L801" s="6" t="n"/>
      <c r="M801" s="6" t="n"/>
      <c r="N801" s="6" t="n"/>
      <c r="O801" s="6" t="n"/>
      <c r="P801" s="6" t="n"/>
    </row>
    <row r="802" ht="15.75" customHeight="1" s="1411">
      <c r="A802" s="6" t="n"/>
      <c r="B802" s="6" t="n"/>
      <c r="C802" s="6" t="n"/>
      <c r="D802" s="6" t="n"/>
      <c r="E802" s="6" t="n"/>
      <c r="F802" s="6" t="n"/>
      <c r="G802" s="6" t="n"/>
      <c r="H802" s="6" t="n"/>
      <c r="I802" s="6" t="n"/>
      <c r="J802" s="6" t="n"/>
      <c r="K802" s="6" t="n"/>
      <c r="L802" s="6" t="n"/>
      <c r="M802" s="6" t="n"/>
      <c r="N802" s="6" t="n"/>
      <c r="O802" s="6" t="n"/>
      <c r="P802" s="6" t="n"/>
    </row>
    <row r="803" ht="15.75" customHeight="1" s="1411">
      <c r="A803" s="6" t="n"/>
      <c r="B803" s="6" t="n"/>
      <c r="C803" s="6" t="n"/>
      <c r="D803" s="6" t="n"/>
      <c r="E803" s="6" t="n"/>
      <c r="F803" s="6" t="n"/>
      <c r="G803" s="6" t="n"/>
      <c r="H803" s="6" t="n"/>
      <c r="I803" s="6" t="n"/>
      <c r="J803" s="6" t="n"/>
      <c r="K803" s="6" t="n"/>
      <c r="L803" s="6" t="n"/>
      <c r="M803" s="6" t="n"/>
      <c r="N803" s="6" t="n"/>
      <c r="O803" s="6" t="n"/>
      <c r="P803" s="6" t="n"/>
    </row>
    <row r="804" ht="15.75" customHeight="1" s="1411">
      <c r="A804" s="6" t="n"/>
      <c r="B804" s="6" t="n"/>
      <c r="C804" s="6" t="n"/>
      <c r="D804" s="6" t="n"/>
      <c r="E804" s="6" t="n"/>
      <c r="F804" s="6" t="n"/>
      <c r="G804" s="6" t="n"/>
      <c r="H804" s="6" t="n"/>
      <c r="I804" s="6" t="n"/>
      <c r="J804" s="6" t="n"/>
      <c r="K804" s="6" t="n"/>
      <c r="L804" s="6" t="n"/>
      <c r="M804" s="6" t="n"/>
      <c r="N804" s="6" t="n"/>
      <c r="O804" s="6" t="n"/>
      <c r="P804" s="6" t="n"/>
    </row>
    <row r="805" ht="15.75" customHeight="1" s="1411">
      <c r="A805" s="6" t="n"/>
      <c r="B805" s="6" t="n"/>
      <c r="C805" s="6" t="n"/>
      <c r="D805" s="6" t="n"/>
      <c r="E805" s="6" t="n"/>
      <c r="F805" s="6" t="n"/>
      <c r="G805" s="6" t="n"/>
      <c r="H805" s="6" t="n"/>
      <c r="I805" s="6" t="n"/>
      <c r="J805" s="6" t="n"/>
      <c r="K805" s="6" t="n"/>
      <c r="L805" s="6" t="n"/>
      <c r="M805" s="6" t="n"/>
      <c r="N805" s="6" t="n"/>
      <c r="O805" s="6" t="n"/>
      <c r="P805" s="6" t="n"/>
    </row>
    <row r="806" ht="15.75" customHeight="1" s="1411">
      <c r="A806" s="6" t="n"/>
      <c r="B806" s="6" t="n"/>
      <c r="C806" s="6" t="n"/>
      <c r="D806" s="6" t="n"/>
      <c r="E806" s="6" t="n"/>
      <c r="F806" s="6" t="n"/>
      <c r="G806" s="6" t="n"/>
      <c r="H806" s="6" t="n"/>
      <c r="I806" s="6" t="n"/>
      <c r="J806" s="6" t="n"/>
      <c r="K806" s="6" t="n"/>
      <c r="L806" s="6" t="n"/>
      <c r="M806" s="6" t="n"/>
      <c r="N806" s="6" t="n"/>
      <c r="O806" s="6" t="n"/>
      <c r="P806" s="6" t="n"/>
    </row>
    <row r="807" ht="15.75" customHeight="1" s="1411">
      <c r="A807" s="6" t="n"/>
      <c r="B807" s="6" t="n"/>
      <c r="C807" s="6" t="n"/>
      <c r="D807" s="6" t="n"/>
      <c r="E807" s="6" t="n"/>
      <c r="F807" s="6" t="n"/>
      <c r="G807" s="6" t="n"/>
      <c r="H807" s="6" t="n"/>
      <c r="I807" s="6" t="n"/>
      <c r="J807" s="6" t="n"/>
      <c r="K807" s="6" t="n"/>
      <c r="L807" s="6" t="n"/>
      <c r="M807" s="6" t="n"/>
      <c r="N807" s="6" t="n"/>
      <c r="O807" s="6" t="n"/>
      <c r="P807" s="6" t="n"/>
    </row>
    <row r="808" ht="15.75" customHeight="1" s="1411">
      <c r="A808" s="6" t="n"/>
      <c r="B808" s="6" t="n"/>
      <c r="C808" s="6" t="n"/>
      <c r="D808" s="6" t="n"/>
      <c r="E808" s="6" t="n"/>
      <c r="F808" s="6" t="n"/>
      <c r="G808" s="6" t="n"/>
      <c r="H808" s="6" t="n"/>
      <c r="I808" s="6" t="n"/>
      <c r="J808" s="6" t="n"/>
      <c r="K808" s="6" t="n"/>
      <c r="L808" s="6" t="n"/>
      <c r="M808" s="6" t="n"/>
      <c r="N808" s="6" t="n"/>
      <c r="O808" s="6" t="n"/>
      <c r="P808" s="6" t="n"/>
    </row>
    <row r="809" ht="15.75" customHeight="1" s="1411">
      <c r="A809" s="6" t="n"/>
      <c r="B809" s="6" t="n"/>
      <c r="C809" s="6" t="n"/>
      <c r="D809" s="6" t="n"/>
      <c r="E809" s="6" t="n"/>
      <c r="F809" s="6" t="n"/>
      <c r="G809" s="6" t="n"/>
      <c r="H809" s="6" t="n"/>
      <c r="I809" s="6" t="n"/>
      <c r="J809" s="6" t="n"/>
      <c r="K809" s="6" t="n"/>
      <c r="L809" s="6" t="n"/>
      <c r="M809" s="6" t="n"/>
      <c r="N809" s="6" t="n"/>
      <c r="O809" s="6" t="n"/>
      <c r="P809" s="6" t="n"/>
    </row>
    <row r="810" ht="15.75" customHeight="1" s="1411">
      <c r="A810" s="6" t="n"/>
      <c r="B810" s="6" t="n"/>
      <c r="C810" s="6" t="n"/>
      <c r="D810" s="6" t="n"/>
      <c r="E810" s="6" t="n"/>
      <c r="F810" s="6" t="n"/>
      <c r="G810" s="6" t="n"/>
      <c r="H810" s="6" t="n"/>
      <c r="I810" s="6" t="n"/>
      <c r="J810" s="6" t="n"/>
      <c r="K810" s="6" t="n"/>
      <c r="L810" s="6" t="n"/>
      <c r="M810" s="6" t="n"/>
      <c r="N810" s="6" t="n"/>
      <c r="O810" s="6" t="n"/>
      <c r="P810" s="6" t="n"/>
    </row>
    <row r="811" ht="15.75" customHeight="1" s="1411">
      <c r="A811" s="6" t="n"/>
      <c r="B811" s="6" t="n"/>
      <c r="C811" s="6" t="n"/>
      <c r="D811" s="6" t="n"/>
      <c r="E811" s="6" t="n"/>
      <c r="F811" s="6" t="n"/>
      <c r="G811" s="6" t="n"/>
      <c r="H811" s="6" t="n"/>
      <c r="I811" s="6" t="n"/>
      <c r="J811" s="6" t="n"/>
      <c r="K811" s="6" t="n"/>
      <c r="L811" s="6" t="n"/>
      <c r="M811" s="6" t="n"/>
      <c r="N811" s="6" t="n"/>
      <c r="O811" s="6" t="n"/>
      <c r="P811" s="6" t="n"/>
    </row>
    <row r="812" ht="15.75" customHeight="1" s="1411">
      <c r="A812" s="6" t="n"/>
      <c r="B812" s="6" t="n"/>
      <c r="C812" s="6" t="n"/>
      <c r="D812" s="6" t="n"/>
      <c r="E812" s="6" t="n"/>
      <c r="F812" s="6" t="n"/>
      <c r="G812" s="6" t="n"/>
      <c r="H812" s="6" t="n"/>
      <c r="I812" s="6" t="n"/>
      <c r="J812" s="6" t="n"/>
      <c r="K812" s="6" t="n"/>
      <c r="L812" s="6" t="n"/>
      <c r="M812" s="6" t="n"/>
      <c r="N812" s="6" t="n"/>
      <c r="O812" s="6" t="n"/>
      <c r="P812" s="6" t="n"/>
    </row>
    <row r="813" ht="15.75" customHeight="1" s="1411">
      <c r="A813" s="6" t="n"/>
      <c r="B813" s="6" t="n"/>
      <c r="C813" s="6" t="n"/>
      <c r="D813" s="6" t="n"/>
      <c r="E813" s="6" t="n"/>
      <c r="F813" s="6" t="n"/>
      <c r="G813" s="6" t="n"/>
      <c r="H813" s="6" t="n"/>
      <c r="I813" s="6" t="n"/>
      <c r="J813" s="6" t="n"/>
      <c r="K813" s="6" t="n"/>
      <c r="L813" s="6" t="n"/>
      <c r="M813" s="6" t="n"/>
      <c r="N813" s="6" t="n"/>
      <c r="O813" s="6" t="n"/>
      <c r="P813" s="6" t="n"/>
    </row>
    <row r="814" ht="15.75" customHeight="1" s="1411">
      <c r="A814" s="6" t="n"/>
      <c r="B814" s="6" t="n"/>
      <c r="C814" s="6" t="n"/>
      <c r="D814" s="6" t="n"/>
      <c r="E814" s="6" t="n"/>
      <c r="F814" s="6" t="n"/>
      <c r="G814" s="6" t="n"/>
      <c r="H814" s="6" t="n"/>
      <c r="I814" s="6" t="n"/>
      <c r="J814" s="6" t="n"/>
      <c r="K814" s="6" t="n"/>
      <c r="L814" s="6" t="n"/>
      <c r="M814" s="6" t="n"/>
      <c r="N814" s="6" t="n"/>
      <c r="O814" s="6" t="n"/>
      <c r="P814" s="6" t="n"/>
    </row>
    <row r="815" ht="15.75" customHeight="1" s="1411">
      <c r="A815" s="6" t="n"/>
      <c r="B815" s="6" t="n"/>
      <c r="C815" s="6" t="n"/>
      <c r="D815" s="6" t="n"/>
      <c r="E815" s="6" t="n"/>
      <c r="F815" s="6" t="n"/>
      <c r="G815" s="6" t="n"/>
      <c r="H815" s="6" t="n"/>
      <c r="I815" s="6" t="n"/>
      <c r="J815" s="6" t="n"/>
      <c r="K815" s="6" t="n"/>
      <c r="L815" s="6" t="n"/>
      <c r="M815" s="6" t="n"/>
      <c r="N815" s="6" t="n"/>
      <c r="O815" s="6" t="n"/>
      <c r="P815" s="6" t="n"/>
    </row>
    <row r="816" ht="15.75" customHeight="1" s="1411">
      <c r="A816" s="6" t="n"/>
      <c r="B816" s="6" t="n"/>
      <c r="C816" s="6" t="n"/>
      <c r="D816" s="6" t="n"/>
      <c r="E816" s="6" t="n"/>
      <c r="F816" s="6" t="n"/>
      <c r="G816" s="6" t="n"/>
      <c r="H816" s="6" t="n"/>
      <c r="I816" s="6" t="n"/>
      <c r="J816" s="6" t="n"/>
      <c r="K816" s="6" t="n"/>
      <c r="L816" s="6" t="n"/>
      <c r="M816" s="6" t="n"/>
      <c r="N816" s="6" t="n"/>
      <c r="O816" s="6" t="n"/>
      <c r="P816" s="6" t="n"/>
    </row>
    <row r="817" ht="15.75" customHeight="1" s="1411">
      <c r="A817" s="6" t="n"/>
      <c r="B817" s="6" t="n"/>
      <c r="C817" s="6" t="n"/>
      <c r="D817" s="6" t="n"/>
      <c r="E817" s="6" t="n"/>
      <c r="F817" s="6" t="n"/>
      <c r="G817" s="6" t="n"/>
      <c r="H817" s="6" t="n"/>
      <c r="I817" s="6" t="n"/>
      <c r="J817" s="6" t="n"/>
      <c r="K817" s="6" t="n"/>
      <c r="L817" s="6" t="n"/>
      <c r="M817" s="6" t="n"/>
      <c r="N817" s="6" t="n"/>
      <c r="O817" s="6" t="n"/>
      <c r="P817" s="6" t="n"/>
    </row>
    <row r="818" ht="15.75" customHeight="1" s="1411">
      <c r="A818" s="6" t="n"/>
      <c r="B818" s="6" t="n"/>
      <c r="C818" s="6" t="n"/>
      <c r="D818" s="6" t="n"/>
      <c r="E818" s="6" t="n"/>
      <c r="F818" s="6" t="n"/>
      <c r="G818" s="6" t="n"/>
      <c r="H818" s="6" t="n"/>
      <c r="I818" s="6" t="n"/>
      <c r="J818" s="6" t="n"/>
      <c r="K818" s="6" t="n"/>
      <c r="L818" s="6" t="n"/>
      <c r="M818" s="6" t="n"/>
      <c r="N818" s="6" t="n"/>
      <c r="O818" s="6" t="n"/>
      <c r="P818" s="6" t="n"/>
    </row>
    <row r="819" ht="15.75" customHeight="1" s="1411">
      <c r="A819" s="6" t="n"/>
      <c r="B819" s="6" t="n"/>
      <c r="C819" s="6" t="n"/>
      <c r="D819" s="6" t="n"/>
      <c r="E819" s="6" t="n"/>
      <c r="F819" s="6" t="n"/>
      <c r="G819" s="6" t="n"/>
      <c r="H819" s="6" t="n"/>
      <c r="I819" s="6" t="n"/>
      <c r="J819" s="6" t="n"/>
      <c r="K819" s="6" t="n"/>
      <c r="L819" s="6" t="n"/>
      <c r="M819" s="6" t="n"/>
      <c r="N819" s="6" t="n"/>
      <c r="O819" s="6" t="n"/>
      <c r="P819" s="6" t="n"/>
    </row>
    <row r="820" ht="15.75" customHeight="1" s="1411">
      <c r="A820" s="6" t="n"/>
      <c r="B820" s="6" t="n"/>
      <c r="C820" s="6" t="n"/>
      <c r="D820" s="6" t="n"/>
      <c r="E820" s="6" t="n"/>
      <c r="F820" s="6" t="n"/>
      <c r="G820" s="6" t="n"/>
      <c r="H820" s="6" t="n"/>
      <c r="I820" s="6" t="n"/>
      <c r="J820" s="6" t="n"/>
      <c r="K820" s="6" t="n"/>
      <c r="L820" s="6" t="n"/>
      <c r="M820" s="6" t="n"/>
      <c r="N820" s="6" t="n"/>
      <c r="O820" s="6" t="n"/>
      <c r="P820" s="6" t="n"/>
    </row>
    <row r="821" ht="15.75" customHeight="1" s="1411">
      <c r="A821" s="6" t="n"/>
      <c r="B821" s="6" t="n"/>
      <c r="C821" s="6" t="n"/>
      <c r="D821" s="6" t="n"/>
      <c r="E821" s="6" t="n"/>
      <c r="F821" s="6" t="n"/>
      <c r="G821" s="6" t="n"/>
      <c r="H821" s="6" t="n"/>
      <c r="I821" s="6" t="n"/>
      <c r="J821" s="6" t="n"/>
      <c r="K821" s="6" t="n"/>
      <c r="L821" s="6" t="n"/>
      <c r="M821" s="6" t="n"/>
      <c r="N821" s="6" t="n"/>
      <c r="O821" s="6" t="n"/>
      <c r="P821" s="6" t="n"/>
    </row>
    <row r="822" ht="15.75" customHeight="1" s="1411">
      <c r="A822" s="6" t="n"/>
      <c r="B822" s="6" t="n"/>
      <c r="C822" s="6" t="n"/>
      <c r="D822" s="6" t="n"/>
      <c r="E822" s="6" t="n"/>
      <c r="F822" s="6" t="n"/>
      <c r="G822" s="6" t="n"/>
      <c r="H822" s="6" t="n"/>
      <c r="I822" s="6" t="n"/>
      <c r="J822" s="6" t="n"/>
      <c r="K822" s="6" t="n"/>
      <c r="L822" s="6" t="n"/>
      <c r="M822" s="6" t="n"/>
      <c r="N822" s="6" t="n"/>
      <c r="O822" s="6" t="n"/>
      <c r="P822" s="6" t="n"/>
    </row>
    <row r="823" ht="15.75" customHeight="1" s="1411">
      <c r="A823" s="6" t="n"/>
      <c r="B823" s="6" t="n"/>
      <c r="C823" s="6" t="n"/>
      <c r="D823" s="6" t="n"/>
      <c r="E823" s="6" t="n"/>
      <c r="F823" s="6" t="n"/>
      <c r="G823" s="6" t="n"/>
      <c r="H823" s="6" t="n"/>
      <c r="I823" s="6" t="n"/>
      <c r="J823" s="6" t="n"/>
      <c r="K823" s="6" t="n"/>
      <c r="L823" s="6" t="n"/>
      <c r="M823" s="6" t="n"/>
      <c r="N823" s="6" t="n"/>
      <c r="O823" s="6" t="n"/>
      <c r="P823" s="6" t="n"/>
    </row>
    <row r="824" ht="15.75" customHeight="1" s="1411">
      <c r="A824" s="6" t="n"/>
      <c r="B824" s="6" t="n"/>
      <c r="C824" s="6" t="n"/>
      <c r="D824" s="6" t="n"/>
      <c r="E824" s="6" t="n"/>
      <c r="F824" s="6" t="n"/>
      <c r="G824" s="6" t="n"/>
      <c r="H824" s="6" t="n"/>
      <c r="I824" s="6" t="n"/>
      <c r="J824" s="6" t="n"/>
      <c r="K824" s="6" t="n"/>
      <c r="L824" s="6" t="n"/>
      <c r="M824" s="6" t="n"/>
      <c r="N824" s="6" t="n"/>
      <c r="O824" s="6" t="n"/>
      <c r="P824" s="6" t="n"/>
    </row>
    <row r="825" ht="15.75" customHeight="1" s="1411">
      <c r="A825" s="6" t="n"/>
      <c r="B825" s="6" t="n"/>
      <c r="C825" s="6" t="n"/>
      <c r="D825" s="6" t="n"/>
      <c r="E825" s="6" t="n"/>
      <c r="F825" s="6" t="n"/>
      <c r="G825" s="6" t="n"/>
      <c r="H825" s="6" t="n"/>
      <c r="I825" s="6" t="n"/>
      <c r="J825" s="6" t="n"/>
      <c r="K825" s="6" t="n"/>
      <c r="L825" s="6" t="n"/>
      <c r="M825" s="6" t="n"/>
      <c r="N825" s="6" t="n"/>
      <c r="O825" s="6" t="n"/>
      <c r="P825" s="6" t="n"/>
    </row>
    <row r="826" ht="15.75" customHeight="1" s="1411">
      <c r="A826" s="6" t="n"/>
      <c r="B826" s="6" t="n"/>
      <c r="C826" s="6" t="n"/>
      <c r="D826" s="6" t="n"/>
      <c r="E826" s="6" t="n"/>
      <c r="F826" s="6" t="n"/>
      <c r="G826" s="6" t="n"/>
      <c r="H826" s="6" t="n"/>
      <c r="I826" s="6" t="n"/>
      <c r="J826" s="6" t="n"/>
      <c r="K826" s="6" t="n"/>
      <c r="L826" s="6" t="n"/>
      <c r="M826" s="6" t="n"/>
      <c r="N826" s="6" t="n"/>
      <c r="O826" s="6" t="n"/>
      <c r="P826" s="6" t="n"/>
    </row>
    <row r="827" ht="15.75" customHeight="1" s="1411">
      <c r="A827" s="6" t="n"/>
      <c r="B827" s="6" t="n"/>
      <c r="C827" s="6" t="n"/>
      <c r="D827" s="6" t="n"/>
      <c r="E827" s="6" t="n"/>
      <c r="F827" s="6" t="n"/>
      <c r="G827" s="6" t="n"/>
      <c r="H827" s="6" t="n"/>
      <c r="I827" s="6" t="n"/>
      <c r="J827" s="6" t="n"/>
      <c r="K827" s="6" t="n"/>
      <c r="L827" s="6" t="n"/>
      <c r="M827" s="6" t="n"/>
      <c r="N827" s="6" t="n"/>
      <c r="O827" s="6" t="n"/>
      <c r="P827" s="6" t="n"/>
    </row>
    <row r="828" ht="15.75" customHeight="1" s="1411">
      <c r="A828" s="6" t="n"/>
      <c r="B828" s="6" t="n"/>
      <c r="C828" s="6" t="n"/>
      <c r="D828" s="6" t="n"/>
      <c r="E828" s="6" t="n"/>
      <c r="F828" s="6" t="n"/>
      <c r="G828" s="6" t="n"/>
      <c r="H828" s="6" t="n"/>
      <c r="I828" s="6" t="n"/>
      <c r="J828" s="6" t="n"/>
      <c r="K828" s="6" t="n"/>
      <c r="L828" s="6" t="n"/>
      <c r="M828" s="6" t="n"/>
      <c r="N828" s="6" t="n"/>
      <c r="O828" s="6" t="n"/>
      <c r="P828" s="6" t="n"/>
    </row>
    <row r="829" ht="15.75" customHeight="1" s="1411">
      <c r="A829" s="6" t="n"/>
      <c r="B829" s="6" t="n"/>
      <c r="C829" s="6" t="n"/>
      <c r="D829" s="6" t="n"/>
      <c r="E829" s="6" t="n"/>
      <c r="F829" s="6" t="n"/>
      <c r="G829" s="6" t="n"/>
      <c r="H829" s="6" t="n"/>
      <c r="I829" s="6" t="n"/>
      <c r="J829" s="6" t="n"/>
      <c r="K829" s="6" t="n"/>
      <c r="L829" s="6" t="n"/>
      <c r="M829" s="6" t="n"/>
      <c r="N829" s="6" t="n"/>
      <c r="O829" s="6" t="n"/>
      <c r="P829" s="6" t="n"/>
    </row>
    <row r="830" ht="15.75" customHeight="1" s="1411">
      <c r="A830" s="6" t="n"/>
      <c r="B830" s="6" t="n"/>
      <c r="C830" s="6" t="n"/>
      <c r="D830" s="6" t="n"/>
      <c r="E830" s="6" t="n"/>
      <c r="F830" s="6" t="n"/>
      <c r="G830" s="6" t="n"/>
      <c r="H830" s="6" t="n"/>
      <c r="I830" s="6" t="n"/>
      <c r="J830" s="6" t="n"/>
      <c r="K830" s="6" t="n"/>
      <c r="L830" s="6" t="n"/>
      <c r="M830" s="6" t="n"/>
      <c r="N830" s="6" t="n"/>
      <c r="O830" s="6" t="n"/>
      <c r="P830" s="6" t="n"/>
    </row>
    <row r="831" ht="15.75" customHeight="1" s="1411">
      <c r="A831" s="6" t="n"/>
      <c r="B831" s="6" t="n"/>
      <c r="C831" s="6" t="n"/>
      <c r="D831" s="6" t="n"/>
      <c r="E831" s="6" t="n"/>
      <c r="F831" s="6" t="n"/>
      <c r="G831" s="6" t="n"/>
      <c r="H831" s="6" t="n"/>
      <c r="I831" s="6" t="n"/>
      <c r="J831" s="6" t="n"/>
      <c r="K831" s="6" t="n"/>
      <c r="L831" s="6" t="n"/>
      <c r="M831" s="6" t="n"/>
      <c r="N831" s="6" t="n"/>
      <c r="O831" s="6" t="n"/>
      <c r="P831" s="6" t="n"/>
    </row>
    <row r="832" ht="15.75" customHeight="1" s="1411">
      <c r="A832" s="6" t="n"/>
      <c r="B832" s="6" t="n"/>
      <c r="C832" s="6" t="n"/>
      <c r="D832" s="6" t="n"/>
      <c r="E832" s="6" t="n"/>
      <c r="F832" s="6" t="n"/>
      <c r="G832" s="6" t="n"/>
      <c r="H832" s="6" t="n"/>
      <c r="I832" s="6" t="n"/>
      <c r="J832" s="6" t="n"/>
      <c r="K832" s="6" t="n"/>
      <c r="L832" s="6" t="n"/>
      <c r="M832" s="6" t="n"/>
      <c r="N832" s="6" t="n"/>
      <c r="O832" s="6" t="n"/>
      <c r="P832" s="6" t="n"/>
    </row>
    <row r="833" ht="15.75" customHeight="1" s="1411">
      <c r="A833" s="6" t="n"/>
      <c r="B833" s="6" t="n"/>
      <c r="C833" s="6" t="n"/>
      <c r="D833" s="6" t="n"/>
      <c r="E833" s="6" t="n"/>
      <c r="F833" s="6" t="n"/>
      <c r="G833" s="6" t="n"/>
      <c r="H833" s="6" t="n"/>
      <c r="I833" s="6" t="n"/>
      <c r="J833" s="6" t="n"/>
      <c r="K833" s="6" t="n"/>
      <c r="L833" s="6" t="n"/>
      <c r="M833" s="6" t="n"/>
      <c r="N833" s="6" t="n"/>
      <c r="O833" s="6" t="n"/>
      <c r="P833" s="6" t="n"/>
    </row>
    <row r="834" ht="15.75" customHeight="1" s="1411">
      <c r="A834" s="6" t="n"/>
      <c r="B834" s="6" t="n"/>
      <c r="C834" s="6" t="n"/>
      <c r="D834" s="6" t="n"/>
      <c r="E834" s="6" t="n"/>
      <c r="F834" s="6" t="n"/>
      <c r="G834" s="6" t="n"/>
      <c r="H834" s="6" t="n"/>
      <c r="I834" s="6" t="n"/>
      <c r="J834" s="6" t="n"/>
      <c r="K834" s="6" t="n"/>
      <c r="L834" s="6" t="n"/>
      <c r="M834" s="6" t="n"/>
      <c r="N834" s="6" t="n"/>
      <c r="O834" s="6" t="n"/>
      <c r="P834" s="6" t="n"/>
    </row>
    <row r="835" ht="15.75" customHeight="1" s="1411">
      <c r="A835" s="6" t="n"/>
      <c r="B835" s="6" t="n"/>
      <c r="C835" s="6" t="n"/>
      <c r="D835" s="6" t="n"/>
      <c r="E835" s="6" t="n"/>
      <c r="F835" s="6" t="n"/>
      <c r="G835" s="6" t="n"/>
      <c r="H835" s="6" t="n"/>
      <c r="I835" s="6" t="n"/>
      <c r="J835" s="6" t="n"/>
      <c r="K835" s="6" t="n"/>
      <c r="L835" s="6" t="n"/>
      <c r="M835" s="6" t="n"/>
      <c r="N835" s="6" t="n"/>
      <c r="O835" s="6" t="n"/>
      <c r="P835" s="6" t="n"/>
    </row>
    <row r="836" ht="15.75" customHeight="1" s="1411">
      <c r="A836" s="6" t="n"/>
      <c r="B836" s="6" t="n"/>
      <c r="C836" s="6" t="n"/>
      <c r="D836" s="6" t="n"/>
      <c r="E836" s="6" t="n"/>
      <c r="F836" s="6" t="n"/>
      <c r="G836" s="6" t="n"/>
      <c r="H836" s="6" t="n"/>
      <c r="I836" s="6" t="n"/>
      <c r="J836" s="6" t="n"/>
      <c r="K836" s="6" t="n"/>
      <c r="L836" s="6" t="n"/>
      <c r="M836" s="6" t="n"/>
      <c r="N836" s="6" t="n"/>
      <c r="O836" s="6" t="n"/>
      <c r="P836" s="6" t="n"/>
    </row>
    <row r="837" ht="15.75" customHeight="1" s="1411">
      <c r="A837" s="6" t="n"/>
      <c r="B837" s="6" t="n"/>
      <c r="C837" s="6" t="n"/>
      <c r="D837" s="6" t="n"/>
      <c r="E837" s="6" t="n"/>
      <c r="F837" s="6" t="n"/>
      <c r="G837" s="6" t="n"/>
      <c r="H837" s="6" t="n"/>
      <c r="I837" s="6" t="n"/>
      <c r="J837" s="6" t="n"/>
      <c r="K837" s="6" t="n"/>
      <c r="L837" s="6" t="n"/>
      <c r="M837" s="6" t="n"/>
      <c r="N837" s="6" t="n"/>
      <c r="O837" s="6" t="n"/>
      <c r="P837" s="6" t="n"/>
    </row>
    <row r="838" ht="15.75" customHeight="1" s="1411">
      <c r="A838" s="6" t="n"/>
      <c r="B838" s="6" t="n"/>
      <c r="C838" s="6" t="n"/>
      <c r="D838" s="6" t="n"/>
      <c r="E838" s="6" t="n"/>
      <c r="F838" s="6" t="n"/>
      <c r="G838" s="6" t="n"/>
      <c r="H838" s="6" t="n"/>
      <c r="I838" s="6" t="n"/>
      <c r="J838" s="6" t="n"/>
      <c r="K838" s="6" t="n"/>
      <c r="L838" s="6" t="n"/>
      <c r="M838" s="6" t="n"/>
      <c r="N838" s="6" t="n"/>
      <c r="O838" s="6" t="n"/>
      <c r="P838" s="6" t="n"/>
    </row>
    <row r="839" ht="15.75" customHeight="1" s="1411">
      <c r="A839" s="6" t="n"/>
      <c r="B839" s="6" t="n"/>
      <c r="C839" s="6" t="n"/>
      <c r="D839" s="6" t="n"/>
      <c r="E839" s="6" t="n"/>
      <c r="F839" s="6" t="n"/>
      <c r="G839" s="6" t="n"/>
      <c r="H839" s="6" t="n"/>
      <c r="I839" s="6" t="n"/>
      <c r="J839" s="6" t="n"/>
      <c r="K839" s="6" t="n"/>
      <c r="L839" s="6" t="n"/>
      <c r="M839" s="6" t="n"/>
      <c r="N839" s="6" t="n"/>
      <c r="O839" s="6" t="n"/>
      <c r="P839" s="6" t="n"/>
    </row>
    <row r="840" ht="15.75" customHeight="1" s="1411">
      <c r="A840" s="6" t="n"/>
      <c r="B840" s="6" t="n"/>
      <c r="C840" s="6" t="n"/>
      <c r="D840" s="6" t="n"/>
      <c r="E840" s="6" t="n"/>
      <c r="F840" s="6" t="n"/>
      <c r="G840" s="6" t="n"/>
      <c r="H840" s="6" t="n"/>
      <c r="I840" s="6" t="n"/>
      <c r="J840" s="6" t="n"/>
      <c r="K840" s="6" t="n"/>
      <c r="L840" s="6" t="n"/>
      <c r="M840" s="6" t="n"/>
      <c r="N840" s="6" t="n"/>
      <c r="O840" s="6" t="n"/>
      <c r="P840" s="6" t="n"/>
    </row>
    <row r="841" ht="15.75" customHeight="1" s="1411">
      <c r="A841" s="6" t="n"/>
      <c r="B841" s="6" t="n"/>
      <c r="C841" s="6" t="n"/>
      <c r="D841" s="6" t="n"/>
      <c r="E841" s="6" t="n"/>
      <c r="F841" s="6" t="n"/>
      <c r="G841" s="6" t="n"/>
      <c r="H841" s="6" t="n"/>
      <c r="I841" s="6" t="n"/>
      <c r="J841" s="6" t="n"/>
      <c r="K841" s="6" t="n"/>
      <c r="L841" s="6" t="n"/>
      <c r="M841" s="6" t="n"/>
      <c r="N841" s="6" t="n"/>
      <c r="O841" s="6" t="n"/>
      <c r="P841" s="6" t="n"/>
    </row>
    <row r="842" ht="15.75" customHeight="1" s="1411">
      <c r="A842" s="6" t="n"/>
      <c r="B842" s="6" t="n"/>
      <c r="C842" s="6" t="n"/>
      <c r="D842" s="6" t="n"/>
      <c r="E842" s="6" t="n"/>
      <c r="F842" s="6" t="n"/>
      <c r="G842" s="6" t="n"/>
      <c r="H842" s="6" t="n"/>
      <c r="I842" s="6" t="n"/>
      <c r="J842" s="6" t="n"/>
      <c r="K842" s="6" t="n"/>
      <c r="L842" s="6" t="n"/>
      <c r="M842" s="6" t="n"/>
      <c r="N842" s="6" t="n"/>
      <c r="O842" s="6" t="n"/>
      <c r="P842" s="6" t="n"/>
    </row>
    <row r="843" ht="15.75" customHeight="1" s="1411">
      <c r="A843" s="6" t="n"/>
      <c r="B843" s="6" t="n"/>
      <c r="C843" s="6" t="n"/>
      <c r="D843" s="6" t="n"/>
      <c r="E843" s="6" t="n"/>
      <c r="F843" s="6" t="n"/>
      <c r="G843" s="6" t="n"/>
      <c r="H843" s="6" t="n"/>
      <c r="I843" s="6" t="n"/>
      <c r="J843" s="6" t="n"/>
      <c r="K843" s="6" t="n"/>
      <c r="L843" s="6" t="n"/>
      <c r="M843" s="6" t="n"/>
      <c r="N843" s="6" t="n"/>
      <c r="O843" s="6" t="n"/>
      <c r="P843" s="6" t="n"/>
    </row>
    <row r="844" ht="15.75" customHeight="1" s="1411">
      <c r="A844" s="6" t="n"/>
      <c r="B844" s="6" t="n"/>
      <c r="C844" s="6" t="n"/>
      <c r="D844" s="6" t="n"/>
      <c r="E844" s="6" t="n"/>
      <c r="F844" s="6" t="n"/>
      <c r="G844" s="6" t="n"/>
      <c r="H844" s="6" t="n"/>
      <c r="I844" s="6" t="n"/>
      <c r="J844" s="6" t="n"/>
      <c r="K844" s="6" t="n"/>
      <c r="L844" s="6" t="n"/>
      <c r="M844" s="6" t="n"/>
      <c r="N844" s="6" t="n"/>
      <c r="O844" s="6" t="n"/>
      <c r="P844" s="6" t="n"/>
    </row>
    <row r="845" ht="15.75" customHeight="1" s="1411">
      <c r="A845" s="6" t="n"/>
      <c r="B845" s="6" t="n"/>
      <c r="C845" s="6" t="n"/>
      <c r="D845" s="6" t="n"/>
      <c r="E845" s="6" t="n"/>
      <c r="F845" s="6" t="n"/>
      <c r="G845" s="6" t="n"/>
      <c r="H845" s="6" t="n"/>
      <c r="I845" s="6" t="n"/>
      <c r="J845" s="6" t="n"/>
      <c r="K845" s="6" t="n"/>
      <c r="L845" s="6" t="n"/>
      <c r="M845" s="6" t="n"/>
      <c r="N845" s="6" t="n"/>
      <c r="O845" s="6" t="n"/>
      <c r="P845" s="6" t="n"/>
    </row>
    <row r="846" ht="15.75" customHeight="1" s="1411">
      <c r="A846" s="6" t="n"/>
      <c r="B846" s="6" t="n"/>
      <c r="C846" s="6" t="n"/>
      <c r="D846" s="6" t="n"/>
      <c r="E846" s="6" t="n"/>
      <c r="F846" s="6" t="n"/>
      <c r="G846" s="6" t="n"/>
      <c r="H846" s="6" t="n"/>
      <c r="I846" s="6" t="n"/>
      <c r="J846" s="6" t="n"/>
      <c r="K846" s="6" t="n"/>
      <c r="L846" s="6" t="n"/>
      <c r="M846" s="6" t="n"/>
      <c r="N846" s="6" t="n"/>
      <c r="O846" s="6" t="n"/>
      <c r="P846" s="6" t="n"/>
    </row>
    <row r="847" ht="15.75" customHeight="1" s="1411">
      <c r="A847" s="6" t="n"/>
      <c r="B847" s="6" t="n"/>
      <c r="C847" s="6" t="n"/>
      <c r="D847" s="6" t="n"/>
      <c r="E847" s="6" t="n"/>
      <c r="F847" s="6" t="n"/>
      <c r="G847" s="6" t="n"/>
      <c r="H847" s="6" t="n"/>
      <c r="I847" s="6" t="n"/>
      <c r="J847" s="6" t="n"/>
      <c r="K847" s="6" t="n"/>
      <c r="L847" s="6" t="n"/>
      <c r="M847" s="6" t="n"/>
      <c r="N847" s="6" t="n"/>
      <c r="O847" s="6" t="n"/>
      <c r="P847" s="6" t="n"/>
    </row>
    <row r="848" ht="15.75" customHeight="1" s="1411">
      <c r="A848" s="6" t="n"/>
      <c r="B848" s="6" t="n"/>
      <c r="C848" s="6" t="n"/>
      <c r="D848" s="6" t="n"/>
      <c r="E848" s="6" t="n"/>
      <c r="F848" s="6" t="n"/>
      <c r="G848" s="6" t="n"/>
      <c r="H848" s="6" t="n"/>
      <c r="I848" s="6" t="n"/>
      <c r="J848" s="6" t="n"/>
      <c r="K848" s="6" t="n"/>
      <c r="L848" s="6" t="n"/>
      <c r="M848" s="6" t="n"/>
      <c r="N848" s="6" t="n"/>
      <c r="O848" s="6" t="n"/>
      <c r="P848" s="6" t="n"/>
    </row>
    <row r="849" ht="15.75" customHeight="1" s="1411">
      <c r="A849" s="6" t="n"/>
      <c r="B849" s="6" t="n"/>
      <c r="C849" s="6" t="n"/>
      <c r="D849" s="6" t="n"/>
      <c r="E849" s="6" t="n"/>
      <c r="F849" s="6" t="n"/>
      <c r="G849" s="6" t="n"/>
      <c r="H849" s="6" t="n"/>
      <c r="I849" s="6" t="n"/>
      <c r="J849" s="6" t="n"/>
      <c r="K849" s="6" t="n"/>
      <c r="L849" s="6" t="n"/>
      <c r="M849" s="6" t="n"/>
      <c r="N849" s="6" t="n"/>
      <c r="O849" s="6" t="n"/>
      <c r="P849" s="6" t="n"/>
    </row>
    <row r="850" ht="15.75" customHeight="1" s="1411">
      <c r="A850" s="6" t="n"/>
      <c r="B850" s="6" t="n"/>
      <c r="C850" s="6" t="n"/>
      <c r="D850" s="6" t="n"/>
      <c r="E850" s="6" t="n"/>
      <c r="F850" s="6" t="n"/>
      <c r="G850" s="6" t="n"/>
      <c r="H850" s="6" t="n"/>
      <c r="I850" s="6" t="n"/>
      <c r="J850" s="6" t="n"/>
      <c r="K850" s="6" t="n"/>
      <c r="L850" s="6" t="n"/>
      <c r="M850" s="6" t="n"/>
      <c r="N850" s="6" t="n"/>
      <c r="O850" s="6" t="n"/>
      <c r="P850" s="6" t="n"/>
    </row>
    <row r="851" ht="15.75" customHeight="1" s="1411">
      <c r="A851" s="6" t="n"/>
      <c r="B851" s="6" t="n"/>
      <c r="C851" s="6" t="n"/>
      <c r="D851" s="6" t="n"/>
      <c r="E851" s="6" t="n"/>
      <c r="F851" s="6" t="n"/>
      <c r="G851" s="6" t="n"/>
      <c r="H851" s="6" t="n"/>
      <c r="I851" s="6" t="n"/>
      <c r="J851" s="6" t="n"/>
      <c r="K851" s="6" t="n"/>
      <c r="L851" s="6" t="n"/>
      <c r="M851" s="6" t="n"/>
      <c r="N851" s="6" t="n"/>
      <c r="O851" s="6" t="n"/>
      <c r="P851" s="6" t="n"/>
    </row>
    <row r="852" ht="15.75" customHeight="1" s="1411">
      <c r="A852" s="6" t="n"/>
      <c r="B852" s="6" t="n"/>
      <c r="C852" s="6" t="n"/>
      <c r="D852" s="6" t="n"/>
      <c r="E852" s="6" t="n"/>
      <c r="F852" s="6" t="n"/>
      <c r="G852" s="6" t="n"/>
      <c r="H852" s="6" t="n"/>
      <c r="I852" s="6" t="n"/>
      <c r="J852" s="6" t="n"/>
      <c r="K852" s="6" t="n"/>
      <c r="L852" s="6" t="n"/>
      <c r="M852" s="6" t="n"/>
      <c r="N852" s="6" t="n"/>
      <c r="O852" s="6" t="n"/>
      <c r="P852" s="6" t="n"/>
    </row>
    <row r="853" ht="15.75" customHeight="1" s="1411">
      <c r="A853" s="6" t="n"/>
      <c r="B853" s="6" t="n"/>
      <c r="C853" s="6" t="n"/>
      <c r="D853" s="6" t="n"/>
      <c r="E853" s="6" t="n"/>
      <c r="F853" s="6" t="n"/>
      <c r="G853" s="6" t="n"/>
      <c r="H853" s="6" t="n"/>
      <c r="I853" s="6" t="n"/>
      <c r="J853" s="6" t="n"/>
      <c r="K853" s="6" t="n"/>
      <c r="L853" s="6" t="n"/>
      <c r="M853" s="6" t="n"/>
      <c r="N853" s="6" t="n"/>
      <c r="O853" s="6" t="n"/>
      <c r="P853" s="6" t="n"/>
    </row>
    <row r="854" ht="15.75" customHeight="1" s="1411">
      <c r="A854" s="6" t="n"/>
      <c r="B854" s="6" t="n"/>
      <c r="C854" s="6" t="n"/>
      <c r="D854" s="6" t="n"/>
      <c r="E854" s="6" t="n"/>
      <c r="F854" s="6" t="n"/>
      <c r="G854" s="6" t="n"/>
      <c r="H854" s="6" t="n"/>
      <c r="I854" s="6" t="n"/>
      <c r="J854" s="6" t="n"/>
      <c r="K854" s="6" t="n"/>
      <c r="L854" s="6" t="n"/>
      <c r="M854" s="6" t="n"/>
      <c r="N854" s="6" t="n"/>
      <c r="O854" s="6" t="n"/>
      <c r="P854" s="6" t="n"/>
    </row>
    <row r="855" ht="15.75" customHeight="1" s="1411">
      <c r="A855" s="6" t="n"/>
      <c r="B855" s="6" t="n"/>
      <c r="C855" s="6" t="n"/>
      <c r="D855" s="6" t="n"/>
      <c r="E855" s="6" t="n"/>
      <c r="F855" s="6" t="n"/>
      <c r="G855" s="6" t="n"/>
      <c r="H855" s="6" t="n"/>
      <c r="I855" s="6" t="n"/>
      <c r="J855" s="6" t="n"/>
      <c r="K855" s="6" t="n"/>
      <c r="L855" s="6" t="n"/>
      <c r="M855" s="6" t="n"/>
      <c r="N855" s="6" t="n"/>
      <c r="O855" s="6" t="n"/>
      <c r="P855" s="6" t="n"/>
    </row>
    <row r="856" ht="15.75" customHeight="1" s="1411">
      <c r="A856" s="6" t="n"/>
      <c r="B856" s="6" t="n"/>
      <c r="C856" s="6" t="n"/>
      <c r="D856" s="6" t="n"/>
      <c r="E856" s="6" t="n"/>
      <c r="F856" s="6" t="n"/>
      <c r="G856" s="6" t="n"/>
      <c r="H856" s="6" t="n"/>
      <c r="I856" s="6" t="n"/>
      <c r="J856" s="6" t="n"/>
      <c r="K856" s="6" t="n"/>
      <c r="L856" s="6" t="n"/>
      <c r="M856" s="6" t="n"/>
      <c r="N856" s="6" t="n"/>
      <c r="O856" s="6" t="n"/>
      <c r="P856" s="6" t="n"/>
    </row>
    <row r="857" ht="15.75" customHeight="1" s="1411">
      <c r="A857" s="6" t="n"/>
      <c r="B857" s="6" t="n"/>
      <c r="C857" s="6" t="n"/>
      <c r="D857" s="6" t="n"/>
      <c r="E857" s="6" t="n"/>
      <c r="F857" s="6" t="n"/>
      <c r="G857" s="6" t="n"/>
      <c r="H857" s="6" t="n"/>
      <c r="I857" s="6" t="n"/>
      <c r="J857" s="6" t="n"/>
      <c r="K857" s="6" t="n"/>
      <c r="L857" s="6" t="n"/>
      <c r="M857" s="6" t="n"/>
      <c r="N857" s="6" t="n"/>
      <c r="O857" s="6" t="n"/>
      <c r="P857" s="6" t="n"/>
    </row>
    <row r="858" ht="15.75" customHeight="1" s="1411">
      <c r="A858" s="6" t="n"/>
      <c r="B858" s="6" t="n"/>
      <c r="C858" s="6" t="n"/>
      <c r="D858" s="6" t="n"/>
      <c r="E858" s="6" t="n"/>
      <c r="F858" s="6" t="n"/>
      <c r="G858" s="6" t="n"/>
      <c r="H858" s="6" t="n"/>
      <c r="I858" s="6" t="n"/>
      <c r="J858" s="6" t="n"/>
      <c r="K858" s="6" t="n"/>
      <c r="L858" s="6" t="n"/>
      <c r="M858" s="6" t="n"/>
      <c r="N858" s="6" t="n"/>
      <c r="O858" s="6" t="n"/>
      <c r="P858" s="6" t="n"/>
    </row>
    <row r="859" ht="15.75" customHeight="1" s="1411">
      <c r="A859" s="6" t="n"/>
      <c r="B859" s="6" t="n"/>
      <c r="C859" s="6" t="n"/>
      <c r="D859" s="6" t="n"/>
      <c r="E859" s="6" t="n"/>
      <c r="F859" s="6" t="n"/>
      <c r="G859" s="6" t="n"/>
      <c r="H859" s="6" t="n"/>
      <c r="I859" s="6" t="n"/>
      <c r="J859" s="6" t="n"/>
      <c r="K859" s="6" t="n"/>
      <c r="L859" s="6" t="n"/>
      <c r="M859" s="6" t="n"/>
      <c r="N859" s="6" t="n"/>
      <c r="O859" s="6" t="n"/>
      <c r="P859" s="6" t="n"/>
    </row>
    <row r="860" ht="15.75" customHeight="1" s="1411">
      <c r="A860" s="6" t="n"/>
      <c r="B860" s="6" t="n"/>
      <c r="C860" s="6" t="n"/>
      <c r="D860" s="6" t="n"/>
      <c r="E860" s="6" t="n"/>
      <c r="F860" s="6" t="n"/>
      <c r="G860" s="6" t="n"/>
      <c r="H860" s="6" t="n"/>
      <c r="I860" s="6" t="n"/>
      <c r="J860" s="6" t="n"/>
      <c r="K860" s="6" t="n"/>
      <c r="L860" s="6" t="n"/>
      <c r="M860" s="6" t="n"/>
      <c r="N860" s="6" t="n"/>
      <c r="O860" s="6" t="n"/>
      <c r="P860" s="6" t="n"/>
    </row>
    <row r="861" ht="15.75" customHeight="1" s="1411">
      <c r="A861" s="6" t="n"/>
      <c r="B861" s="6" t="n"/>
      <c r="C861" s="6" t="n"/>
      <c r="D861" s="6" t="n"/>
      <c r="E861" s="6" t="n"/>
      <c r="F861" s="6" t="n"/>
      <c r="G861" s="6" t="n"/>
      <c r="H861" s="6" t="n"/>
      <c r="I861" s="6" t="n"/>
      <c r="J861" s="6" t="n"/>
      <c r="K861" s="6" t="n"/>
      <c r="L861" s="6" t="n"/>
      <c r="M861" s="6" t="n"/>
      <c r="N861" s="6" t="n"/>
      <c r="O861" s="6" t="n"/>
      <c r="P861" s="6" t="n"/>
    </row>
    <row r="862" ht="15.75" customHeight="1" s="1411">
      <c r="A862" s="6" t="n"/>
      <c r="B862" s="6" t="n"/>
      <c r="C862" s="6" t="n"/>
      <c r="D862" s="6" t="n"/>
      <c r="E862" s="6" t="n"/>
      <c r="F862" s="6" t="n"/>
      <c r="G862" s="6" t="n"/>
      <c r="H862" s="6" t="n"/>
      <c r="I862" s="6" t="n"/>
      <c r="J862" s="6" t="n"/>
      <c r="K862" s="6" t="n"/>
      <c r="L862" s="6" t="n"/>
      <c r="M862" s="6" t="n"/>
      <c r="N862" s="6" t="n"/>
      <c r="O862" s="6" t="n"/>
      <c r="P862" s="6" t="n"/>
    </row>
    <row r="863" ht="15.75" customHeight="1" s="1411">
      <c r="A863" s="6" t="n"/>
      <c r="B863" s="6" t="n"/>
      <c r="C863" s="6" t="n"/>
      <c r="D863" s="6" t="n"/>
      <c r="E863" s="6" t="n"/>
      <c r="F863" s="6" t="n"/>
      <c r="G863" s="6" t="n"/>
      <c r="H863" s="6" t="n"/>
      <c r="I863" s="6" t="n"/>
      <c r="J863" s="6" t="n"/>
      <c r="K863" s="6" t="n"/>
      <c r="L863" s="6" t="n"/>
      <c r="M863" s="6" t="n"/>
      <c r="N863" s="6" t="n"/>
      <c r="O863" s="6" t="n"/>
      <c r="P863" s="6" t="n"/>
    </row>
    <row r="864" ht="15.75" customHeight="1" s="1411">
      <c r="A864" s="6" t="n"/>
      <c r="B864" s="6" t="n"/>
      <c r="C864" s="6" t="n"/>
      <c r="D864" s="6" t="n"/>
      <c r="E864" s="6" t="n"/>
      <c r="F864" s="6" t="n"/>
      <c r="G864" s="6" t="n"/>
      <c r="H864" s="6" t="n"/>
      <c r="I864" s="6" t="n"/>
      <c r="J864" s="6" t="n"/>
      <c r="K864" s="6" t="n"/>
      <c r="L864" s="6" t="n"/>
      <c r="M864" s="6" t="n"/>
      <c r="N864" s="6" t="n"/>
      <c r="O864" s="6" t="n"/>
      <c r="P864" s="6" t="n"/>
    </row>
    <row r="865" ht="15.75" customHeight="1" s="1411">
      <c r="A865" s="6" t="n"/>
      <c r="B865" s="6" t="n"/>
      <c r="C865" s="6" t="n"/>
      <c r="D865" s="6" t="n"/>
      <c r="E865" s="6" t="n"/>
      <c r="F865" s="6" t="n"/>
      <c r="G865" s="6" t="n"/>
      <c r="H865" s="6" t="n"/>
      <c r="I865" s="6" t="n"/>
      <c r="J865" s="6" t="n"/>
      <c r="K865" s="6" t="n"/>
      <c r="L865" s="6" t="n"/>
      <c r="M865" s="6" t="n"/>
      <c r="N865" s="6" t="n"/>
      <c r="O865" s="6" t="n"/>
      <c r="P865" s="6" t="n"/>
    </row>
    <row r="866" ht="15.75" customHeight="1" s="1411">
      <c r="A866" s="6" t="n"/>
      <c r="B866" s="6" t="n"/>
      <c r="C866" s="6" t="n"/>
      <c r="D866" s="6" t="n"/>
      <c r="E866" s="6" t="n"/>
      <c r="F866" s="6" t="n"/>
      <c r="G866" s="6" t="n"/>
      <c r="H866" s="6" t="n"/>
      <c r="I866" s="6" t="n"/>
      <c r="J866" s="6" t="n"/>
      <c r="K866" s="6" t="n"/>
      <c r="L866" s="6" t="n"/>
      <c r="M866" s="6" t="n"/>
      <c r="N866" s="6" t="n"/>
      <c r="O866" s="6" t="n"/>
      <c r="P866" s="6" t="n"/>
    </row>
    <row r="867" ht="15.75" customHeight="1" s="1411">
      <c r="A867" s="6" t="n"/>
      <c r="B867" s="6" t="n"/>
      <c r="C867" s="6" t="n"/>
      <c r="D867" s="6" t="n"/>
      <c r="E867" s="6" t="n"/>
      <c r="F867" s="6" t="n"/>
      <c r="G867" s="6" t="n"/>
      <c r="H867" s="6" t="n"/>
      <c r="I867" s="6" t="n"/>
      <c r="J867" s="6" t="n"/>
      <c r="K867" s="6" t="n"/>
      <c r="L867" s="6" t="n"/>
      <c r="M867" s="6" t="n"/>
      <c r="N867" s="6" t="n"/>
      <c r="O867" s="6" t="n"/>
      <c r="P867" s="6" t="n"/>
    </row>
    <row r="868" ht="15.75" customHeight="1" s="1411">
      <c r="A868" s="6" t="n"/>
      <c r="B868" s="6" t="n"/>
      <c r="C868" s="6" t="n"/>
      <c r="D868" s="6" t="n"/>
      <c r="E868" s="6" t="n"/>
      <c r="F868" s="6" t="n"/>
      <c r="G868" s="6" t="n"/>
      <c r="H868" s="6" t="n"/>
      <c r="I868" s="6" t="n"/>
      <c r="J868" s="6" t="n"/>
      <c r="K868" s="6" t="n"/>
      <c r="L868" s="6" t="n"/>
      <c r="M868" s="6" t="n"/>
      <c r="N868" s="6" t="n"/>
      <c r="O868" s="6" t="n"/>
      <c r="P868" s="6" t="n"/>
    </row>
    <row r="869" ht="15.75" customHeight="1" s="1411">
      <c r="A869" s="6" t="n"/>
      <c r="B869" s="6" t="n"/>
      <c r="C869" s="6" t="n"/>
      <c r="D869" s="6" t="n"/>
      <c r="E869" s="6" t="n"/>
      <c r="F869" s="6" t="n"/>
      <c r="G869" s="6" t="n"/>
      <c r="H869" s="6" t="n"/>
      <c r="I869" s="6" t="n"/>
      <c r="J869" s="6" t="n"/>
      <c r="K869" s="6" t="n"/>
      <c r="L869" s="6" t="n"/>
      <c r="M869" s="6" t="n"/>
      <c r="N869" s="6" t="n"/>
      <c r="O869" s="6" t="n"/>
      <c r="P869" s="6" t="n"/>
    </row>
    <row r="870" ht="15.75" customHeight="1" s="1411">
      <c r="A870" s="6" t="n"/>
      <c r="B870" s="6" t="n"/>
      <c r="C870" s="6" t="n"/>
      <c r="D870" s="6" t="n"/>
      <c r="E870" s="6" t="n"/>
      <c r="F870" s="6" t="n"/>
      <c r="G870" s="6" t="n"/>
      <c r="H870" s="6" t="n"/>
      <c r="I870" s="6" t="n"/>
      <c r="J870" s="6" t="n"/>
      <c r="K870" s="6" t="n"/>
      <c r="L870" s="6" t="n"/>
      <c r="M870" s="6" t="n"/>
      <c r="N870" s="6" t="n"/>
      <c r="O870" s="6" t="n"/>
      <c r="P870" s="6" t="n"/>
    </row>
    <row r="871" ht="15.75" customHeight="1" s="1411">
      <c r="A871" s="6" t="n"/>
      <c r="B871" s="6" t="n"/>
      <c r="C871" s="6" t="n"/>
      <c r="D871" s="6" t="n"/>
      <c r="E871" s="6" t="n"/>
      <c r="F871" s="6" t="n"/>
      <c r="G871" s="6" t="n"/>
      <c r="H871" s="6" t="n"/>
      <c r="I871" s="6" t="n"/>
      <c r="J871" s="6" t="n"/>
      <c r="K871" s="6" t="n"/>
      <c r="L871" s="6" t="n"/>
      <c r="M871" s="6" t="n"/>
      <c r="N871" s="6" t="n"/>
      <c r="O871" s="6" t="n"/>
      <c r="P871" s="6" t="n"/>
    </row>
    <row r="872" ht="15.75" customHeight="1" s="1411">
      <c r="A872" s="6" t="n"/>
      <c r="B872" s="6" t="n"/>
      <c r="C872" s="6" t="n"/>
      <c r="D872" s="6" t="n"/>
      <c r="E872" s="6" t="n"/>
      <c r="F872" s="6" t="n"/>
      <c r="G872" s="6" t="n"/>
      <c r="H872" s="6" t="n"/>
      <c r="I872" s="6" t="n"/>
      <c r="J872" s="6" t="n"/>
      <c r="K872" s="6" t="n"/>
      <c r="L872" s="6" t="n"/>
      <c r="M872" s="6" t="n"/>
      <c r="N872" s="6" t="n"/>
      <c r="O872" s="6" t="n"/>
      <c r="P872" s="6" t="n"/>
    </row>
    <row r="873" ht="15.75" customHeight="1" s="1411">
      <c r="A873" s="6" t="n"/>
      <c r="B873" s="6" t="n"/>
      <c r="C873" s="6" t="n"/>
      <c r="D873" s="6" t="n"/>
      <c r="E873" s="6" t="n"/>
      <c r="F873" s="6" t="n"/>
      <c r="G873" s="6" t="n"/>
      <c r="H873" s="6" t="n"/>
      <c r="I873" s="6" t="n"/>
      <c r="J873" s="6" t="n"/>
      <c r="K873" s="6" t="n"/>
      <c r="L873" s="6" t="n"/>
      <c r="M873" s="6" t="n"/>
      <c r="N873" s="6" t="n"/>
      <c r="O873" s="6" t="n"/>
      <c r="P873" s="6" t="n"/>
    </row>
    <row r="874" ht="15.75" customHeight="1" s="1411">
      <c r="A874" s="6" t="n"/>
      <c r="B874" s="6" t="n"/>
      <c r="C874" s="6" t="n"/>
      <c r="D874" s="6" t="n"/>
      <c r="E874" s="6" t="n"/>
      <c r="F874" s="6" t="n"/>
      <c r="G874" s="6" t="n"/>
      <c r="H874" s="6" t="n"/>
      <c r="I874" s="6" t="n"/>
      <c r="J874" s="6" t="n"/>
      <c r="K874" s="6" t="n"/>
      <c r="L874" s="6" t="n"/>
      <c r="M874" s="6" t="n"/>
      <c r="N874" s="6" t="n"/>
      <c r="O874" s="6" t="n"/>
      <c r="P874" s="6" t="n"/>
    </row>
    <row r="875" ht="15.75" customHeight="1" s="1411">
      <c r="A875" s="6" t="n"/>
      <c r="B875" s="6" t="n"/>
      <c r="C875" s="6" t="n"/>
      <c r="D875" s="6" t="n"/>
      <c r="E875" s="6" t="n"/>
      <c r="F875" s="6" t="n"/>
      <c r="G875" s="6" t="n"/>
      <c r="H875" s="6" t="n"/>
      <c r="I875" s="6" t="n"/>
      <c r="J875" s="6" t="n"/>
      <c r="K875" s="6" t="n"/>
      <c r="L875" s="6" t="n"/>
      <c r="M875" s="6" t="n"/>
      <c r="N875" s="6" t="n"/>
      <c r="O875" s="6" t="n"/>
      <c r="P875" s="6" t="n"/>
    </row>
    <row r="876" ht="15.75" customHeight="1" s="1411">
      <c r="A876" s="6" t="n"/>
      <c r="B876" s="6" t="n"/>
      <c r="C876" s="6" t="n"/>
      <c r="D876" s="6" t="n"/>
      <c r="E876" s="6" t="n"/>
      <c r="F876" s="6" t="n"/>
      <c r="G876" s="6" t="n"/>
      <c r="H876" s="6" t="n"/>
      <c r="I876" s="6" t="n"/>
      <c r="J876" s="6" t="n"/>
      <c r="K876" s="6" t="n"/>
      <c r="L876" s="6" t="n"/>
      <c r="M876" s="6" t="n"/>
      <c r="N876" s="6" t="n"/>
      <c r="O876" s="6" t="n"/>
      <c r="P876" s="6" t="n"/>
    </row>
    <row r="877" ht="15.75" customHeight="1" s="1411">
      <c r="A877" s="6" t="n"/>
      <c r="B877" s="6" t="n"/>
      <c r="C877" s="6" t="n"/>
      <c r="D877" s="6" t="n"/>
      <c r="E877" s="6" t="n"/>
      <c r="F877" s="6" t="n"/>
      <c r="G877" s="6" t="n"/>
      <c r="H877" s="6" t="n"/>
      <c r="I877" s="6" t="n"/>
      <c r="J877" s="6" t="n"/>
      <c r="K877" s="6" t="n"/>
      <c r="L877" s="6" t="n"/>
      <c r="M877" s="6" t="n"/>
      <c r="N877" s="6" t="n"/>
      <c r="O877" s="6" t="n"/>
      <c r="P877" s="6" t="n"/>
    </row>
    <row r="878" ht="15.75" customHeight="1" s="1411">
      <c r="A878" s="6" t="n"/>
      <c r="B878" s="6" t="n"/>
      <c r="C878" s="6" t="n"/>
      <c r="D878" s="6" t="n"/>
      <c r="E878" s="6" t="n"/>
      <c r="F878" s="6" t="n"/>
      <c r="G878" s="6" t="n"/>
      <c r="H878" s="6" t="n"/>
      <c r="I878" s="6" t="n"/>
      <c r="J878" s="6" t="n"/>
      <c r="K878" s="6" t="n"/>
      <c r="L878" s="6" t="n"/>
      <c r="M878" s="6" t="n"/>
      <c r="N878" s="6" t="n"/>
      <c r="O878" s="6" t="n"/>
      <c r="P878" s="6" t="n"/>
    </row>
    <row r="879" ht="15.75" customHeight="1" s="1411">
      <c r="A879" s="6" t="n"/>
      <c r="B879" s="6" t="n"/>
      <c r="C879" s="6" t="n"/>
      <c r="D879" s="6" t="n"/>
      <c r="E879" s="6" t="n"/>
      <c r="F879" s="6" t="n"/>
      <c r="G879" s="6" t="n"/>
      <c r="H879" s="6" t="n"/>
      <c r="I879" s="6" t="n"/>
      <c r="J879" s="6" t="n"/>
      <c r="K879" s="6" t="n"/>
      <c r="L879" s="6" t="n"/>
      <c r="M879" s="6" t="n"/>
      <c r="N879" s="6" t="n"/>
      <c r="O879" s="6" t="n"/>
      <c r="P879" s="6" t="n"/>
    </row>
    <row r="880" ht="15.75" customHeight="1" s="1411">
      <c r="A880" s="6" t="n"/>
      <c r="B880" s="6" t="n"/>
      <c r="C880" s="6" t="n"/>
      <c r="D880" s="6" t="n"/>
      <c r="E880" s="6" t="n"/>
      <c r="F880" s="6" t="n"/>
      <c r="G880" s="6" t="n"/>
      <c r="H880" s="6" t="n"/>
      <c r="I880" s="6" t="n"/>
      <c r="J880" s="6" t="n"/>
      <c r="K880" s="6" t="n"/>
      <c r="L880" s="6" t="n"/>
      <c r="M880" s="6" t="n"/>
      <c r="N880" s="6" t="n"/>
      <c r="O880" s="6" t="n"/>
      <c r="P880" s="6" t="n"/>
    </row>
    <row r="881" ht="15.75" customHeight="1" s="1411">
      <c r="A881" s="6" t="n"/>
      <c r="B881" s="6" t="n"/>
      <c r="C881" s="6" t="n"/>
      <c r="D881" s="6" t="n"/>
      <c r="E881" s="6" t="n"/>
      <c r="F881" s="6" t="n"/>
      <c r="G881" s="6" t="n"/>
      <c r="H881" s="6" t="n"/>
      <c r="I881" s="6" t="n"/>
      <c r="J881" s="6" t="n"/>
      <c r="K881" s="6" t="n"/>
      <c r="L881" s="6" t="n"/>
      <c r="M881" s="6" t="n"/>
      <c r="N881" s="6" t="n"/>
      <c r="O881" s="6" t="n"/>
      <c r="P881" s="6" t="n"/>
    </row>
    <row r="882" ht="15.75" customHeight="1" s="1411">
      <c r="A882" s="6" t="n"/>
      <c r="B882" s="6" t="n"/>
      <c r="C882" s="6" t="n"/>
      <c r="D882" s="6" t="n"/>
      <c r="E882" s="6" t="n"/>
      <c r="F882" s="6" t="n"/>
      <c r="G882" s="6" t="n"/>
      <c r="H882" s="6" t="n"/>
      <c r="I882" s="6" t="n"/>
      <c r="J882" s="6" t="n"/>
      <c r="K882" s="6" t="n"/>
      <c r="L882" s="6" t="n"/>
      <c r="M882" s="6" t="n"/>
      <c r="N882" s="6" t="n"/>
      <c r="O882" s="6" t="n"/>
      <c r="P882" s="6" t="n"/>
    </row>
    <row r="883" ht="15.75" customHeight="1" s="1411">
      <c r="A883" s="6" t="n"/>
      <c r="B883" s="6" t="n"/>
      <c r="C883" s="6" t="n"/>
      <c r="D883" s="6" t="n"/>
      <c r="E883" s="6" t="n"/>
      <c r="F883" s="6" t="n"/>
      <c r="G883" s="6" t="n"/>
      <c r="H883" s="6" t="n"/>
      <c r="I883" s="6" t="n"/>
      <c r="J883" s="6" t="n"/>
      <c r="K883" s="6" t="n"/>
      <c r="L883" s="6" t="n"/>
      <c r="M883" s="6" t="n"/>
      <c r="N883" s="6" t="n"/>
      <c r="O883" s="6" t="n"/>
      <c r="P883" s="6" t="n"/>
    </row>
    <row r="884" ht="15.75" customHeight="1" s="1411">
      <c r="A884" s="6" t="n"/>
      <c r="B884" s="6" t="n"/>
      <c r="C884" s="6" t="n"/>
      <c r="D884" s="6" t="n"/>
      <c r="E884" s="6" t="n"/>
      <c r="F884" s="6" t="n"/>
      <c r="G884" s="6" t="n"/>
      <c r="H884" s="6" t="n"/>
      <c r="I884" s="6" t="n"/>
      <c r="J884" s="6" t="n"/>
      <c r="K884" s="6" t="n"/>
      <c r="L884" s="6" t="n"/>
      <c r="M884" s="6" t="n"/>
      <c r="N884" s="6" t="n"/>
      <c r="O884" s="6" t="n"/>
      <c r="P884" s="6" t="n"/>
    </row>
    <row r="885" ht="15.75" customHeight="1" s="1411">
      <c r="A885" s="6" t="n"/>
      <c r="B885" s="6" t="n"/>
      <c r="C885" s="6" t="n"/>
      <c r="D885" s="6" t="n"/>
      <c r="E885" s="6" t="n"/>
      <c r="F885" s="6" t="n"/>
      <c r="G885" s="6" t="n"/>
      <c r="H885" s="6" t="n"/>
      <c r="I885" s="6" t="n"/>
      <c r="J885" s="6" t="n"/>
      <c r="K885" s="6" t="n"/>
      <c r="L885" s="6" t="n"/>
      <c r="M885" s="6" t="n"/>
      <c r="N885" s="6" t="n"/>
      <c r="O885" s="6" t="n"/>
      <c r="P885" s="6" t="n"/>
    </row>
    <row r="886" ht="15.75" customHeight="1" s="1411">
      <c r="A886" s="6" t="n"/>
      <c r="B886" s="6" t="n"/>
      <c r="C886" s="6" t="n"/>
      <c r="D886" s="6" t="n"/>
      <c r="E886" s="6" t="n"/>
      <c r="F886" s="6" t="n"/>
      <c r="G886" s="6" t="n"/>
      <c r="H886" s="6" t="n"/>
      <c r="I886" s="6" t="n"/>
      <c r="J886" s="6" t="n"/>
      <c r="K886" s="6" t="n"/>
      <c r="L886" s="6" t="n"/>
      <c r="M886" s="6" t="n"/>
      <c r="N886" s="6" t="n"/>
      <c r="O886" s="6" t="n"/>
      <c r="P886" s="6" t="n"/>
    </row>
    <row r="887" ht="15.75" customHeight="1" s="1411">
      <c r="A887" s="6" t="n"/>
      <c r="B887" s="6" t="n"/>
      <c r="C887" s="6" t="n"/>
      <c r="D887" s="6" t="n"/>
      <c r="E887" s="6" t="n"/>
      <c r="F887" s="6" t="n"/>
      <c r="G887" s="6" t="n"/>
      <c r="H887" s="6" t="n"/>
      <c r="I887" s="6" t="n"/>
      <c r="J887" s="6" t="n"/>
      <c r="K887" s="6" t="n"/>
      <c r="L887" s="6" t="n"/>
      <c r="M887" s="6" t="n"/>
      <c r="N887" s="6" t="n"/>
      <c r="O887" s="6" t="n"/>
      <c r="P887" s="6" t="n"/>
    </row>
    <row r="888" ht="15.75" customHeight="1" s="1411">
      <c r="A888" s="6" t="n"/>
      <c r="B888" s="6" t="n"/>
      <c r="C888" s="6" t="n"/>
      <c r="D888" s="6" t="n"/>
      <c r="E888" s="6" t="n"/>
      <c r="F888" s="6" t="n"/>
      <c r="G888" s="6" t="n"/>
      <c r="H888" s="6" t="n"/>
      <c r="I888" s="6" t="n"/>
      <c r="J888" s="6" t="n"/>
      <c r="K888" s="6" t="n"/>
      <c r="L888" s="6" t="n"/>
      <c r="M888" s="6" t="n"/>
      <c r="N888" s="6" t="n"/>
      <c r="O888" s="6" t="n"/>
      <c r="P888" s="6" t="n"/>
    </row>
    <row r="889" ht="15.75" customHeight="1" s="1411">
      <c r="A889" s="6" t="n"/>
      <c r="B889" s="6" t="n"/>
      <c r="C889" s="6" t="n"/>
      <c r="D889" s="6" t="n"/>
      <c r="E889" s="6" t="n"/>
      <c r="F889" s="6" t="n"/>
      <c r="G889" s="6" t="n"/>
      <c r="H889" s="6" t="n"/>
      <c r="I889" s="6" t="n"/>
      <c r="J889" s="6" t="n"/>
      <c r="K889" s="6" t="n"/>
      <c r="L889" s="6" t="n"/>
      <c r="M889" s="6" t="n"/>
      <c r="N889" s="6" t="n"/>
      <c r="O889" s="6" t="n"/>
      <c r="P889" s="6" t="n"/>
    </row>
    <row r="890" ht="15.75" customHeight="1" s="1411">
      <c r="A890" s="6" t="n"/>
      <c r="B890" s="6" t="n"/>
      <c r="C890" s="6" t="n"/>
      <c r="D890" s="6" t="n"/>
      <c r="E890" s="6" t="n"/>
      <c r="F890" s="6" t="n"/>
      <c r="G890" s="6" t="n"/>
      <c r="H890" s="6" t="n"/>
      <c r="I890" s="6" t="n"/>
      <c r="J890" s="6" t="n"/>
      <c r="K890" s="6" t="n"/>
      <c r="L890" s="6" t="n"/>
      <c r="M890" s="6" t="n"/>
      <c r="N890" s="6" t="n"/>
      <c r="O890" s="6" t="n"/>
      <c r="P890" s="6" t="n"/>
    </row>
    <row r="891" ht="15.75" customHeight="1" s="1411">
      <c r="A891" s="6" t="n"/>
      <c r="B891" s="6" t="n"/>
      <c r="C891" s="6" t="n"/>
      <c r="D891" s="6" t="n"/>
      <c r="E891" s="6" t="n"/>
      <c r="F891" s="6" t="n"/>
      <c r="G891" s="6" t="n"/>
      <c r="H891" s="6" t="n"/>
      <c r="I891" s="6" t="n"/>
      <c r="J891" s="6" t="n"/>
      <c r="K891" s="6" t="n"/>
      <c r="L891" s="6" t="n"/>
      <c r="M891" s="6" t="n"/>
      <c r="N891" s="6" t="n"/>
      <c r="O891" s="6" t="n"/>
      <c r="P891" s="6" t="n"/>
    </row>
    <row r="892" ht="15.75" customHeight="1" s="1411">
      <c r="A892" s="6" t="n"/>
      <c r="B892" s="6" t="n"/>
      <c r="C892" s="6" t="n"/>
      <c r="D892" s="6" t="n"/>
      <c r="E892" s="6" t="n"/>
      <c r="F892" s="6" t="n"/>
      <c r="G892" s="6" t="n"/>
      <c r="H892" s="6" t="n"/>
      <c r="I892" s="6" t="n"/>
      <c r="J892" s="6" t="n"/>
      <c r="K892" s="6" t="n"/>
      <c r="L892" s="6" t="n"/>
      <c r="M892" s="6" t="n"/>
      <c r="N892" s="6" t="n"/>
      <c r="O892" s="6" t="n"/>
      <c r="P892" s="6" t="n"/>
    </row>
    <row r="893" ht="15.75" customHeight="1" s="1411">
      <c r="A893" s="6" t="n"/>
      <c r="B893" s="6" t="n"/>
      <c r="C893" s="6" t="n"/>
      <c r="D893" s="6" t="n"/>
      <c r="E893" s="6" t="n"/>
      <c r="F893" s="6" t="n"/>
      <c r="G893" s="6" t="n"/>
      <c r="H893" s="6" t="n"/>
      <c r="I893" s="6" t="n"/>
      <c r="J893" s="6" t="n"/>
      <c r="K893" s="6" t="n"/>
      <c r="L893" s="6" t="n"/>
      <c r="M893" s="6" t="n"/>
      <c r="N893" s="6" t="n"/>
      <c r="O893" s="6" t="n"/>
      <c r="P893" s="6" t="n"/>
    </row>
    <row r="894" ht="15.75" customHeight="1" s="1411">
      <c r="A894" s="6" t="n"/>
      <c r="B894" s="6" t="n"/>
      <c r="C894" s="6" t="n"/>
      <c r="D894" s="6" t="n"/>
      <c r="E894" s="6" t="n"/>
      <c r="F894" s="6" t="n"/>
      <c r="G894" s="6" t="n"/>
      <c r="H894" s="6" t="n"/>
      <c r="I894" s="6" t="n"/>
      <c r="J894" s="6" t="n"/>
      <c r="K894" s="6" t="n"/>
      <c r="L894" s="6" t="n"/>
      <c r="M894" s="6" t="n"/>
      <c r="N894" s="6" t="n"/>
      <c r="O894" s="6" t="n"/>
      <c r="P894" s="6" t="n"/>
    </row>
    <row r="895" ht="15.75" customHeight="1" s="1411">
      <c r="A895" s="6" t="n"/>
      <c r="B895" s="6" t="n"/>
      <c r="C895" s="6" t="n"/>
      <c r="D895" s="6" t="n"/>
      <c r="E895" s="6" t="n"/>
      <c r="F895" s="6" t="n"/>
      <c r="G895" s="6" t="n"/>
      <c r="H895" s="6" t="n"/>
      <c r="I895" s="6" t="n"/>
      <c r="J895" s="6" t="n"/>
      <c r="K895" s="6" t="n"/>
      <c r="L895" s="6" t="n"/>
      <c r="M895" s="6" t="n"/>
      <c r="N895" s="6" t="n"/>
      <c r="O895" s="6" t="n"/>
      <c r="P895" s="6" t="n"/>
    </row>
    <row r="896" ht="15.75" customHeight="1" s="1411">
      <c r="A896" s="6" t="n"/>
      <c r="B896" s="6" t="n"/>
      <c r="C896" s="6" t="n"/>
      <c r="D896" s="6" t="n"/>
      <c r="E896" s="6" t="n"/>
      <c r="F896" s="6" t="n"/>
      <c r="G896" s="6" t="n"/>
      <c r="H896" s="6" t="n"/>
      <c r="I896" s="6" t="n"/>
      <c r="J896" s="6" t="n"/>
      <c r="K896" s="6" t="n"/>
      <c r="L896" s="6" t="n"/>
      <c r="M896" s="6" t="n"/>
      <c r="N896" s="6" t="n"/>
      <c r="O896" s="6" t="n"/>
      <c r="P896" s="6" t="n"/>
    </row>
    <row r="897" ht="15.75" customHeight="1" s="1411">
      <c r="A897" s="6" t="n"/>
      <c r="B897" s="6" t="n"/>
      <c r="C897" s="6" t="n"/>
      <c r="D897" s="6" t="n"/>
      <c r="E897" s="6" t="n"/>
      <c r="F897" s="6" t="n"/>
      <c r="G897" s="6" t="n"/>
      <c r="H897" s="6" t="n"/>
      <c r="I897" s="6" t="n"/>
      <c r="J897" s="6" t="n"/>
      <c r="K897" s="6" t="n"/>
      <c r="L897" s="6" t="n"/>
      <c r="M897" s="6" t="n"/>
      <c r="N897" s="6" t="n"/>
      <c r="O897" s="6" t="n"/>
      <c r="P897" s="6" t="n"/>
    </row>
    <row r="898" ht="15.75" customHeight="1" s="1411">
      <c r="A898" s="6" t="n"/>
      <c r="B898" s="6" t="n"/>
      <c r="C898" s="6" t="n"/>
      <c r="D898" s="6" t="n"/>
      <c r="E898" s="6" t="n"/>
      <c r="F898" s="6" t="n"/>
      <c r="G898" s="6" t="n"/>
      <c r="H898" s="6" t="n"/>
      <c r="I898" s="6" t="n"/>
      <c r="J898" s="6" t="n"/>
      <c r="K898" s="6" t="n"/>
      <c r="L898" s="6" t="n"/>
      <c r="M898" s="6" t="n"/>
      <c r="N898" s="6" t="n"/>
      <c r="O898" s="6" t="n"/>
      <c r="P898" s="6" t="n"/>
    </row>
    <row r="899" ht="15.75" customHeight="1" s="1411">
      <c r="A899" s="6" t="n"/>
      <c r="B899" s="6" t="n"/>
      <c r="C899" s="6" t="n"/>
      <c r="D899" s="6" t="n"/>
      <c r="E899" s="6" t="n"/>
      <c r="F899" s="6" t="n"/>
      <c r="G899" s="6" t="n"/>
      <c r="H899" s="6" t="n"/>
      <c r="I899" s="6" t="n"/>
      <c r="J899" s="6" t="n"/>
      <c r="K899" s="6" t="n"/>
      <c r="L899" s="6" t="n"/>
      <c r="M899" s="6" t="n"/>
      <c r="N899" s="6" t="n"/>
      <c r="O899" s="6" t="n"/>
      <c r="P899" s="6" t="n"/>
    </row>
    <row r="900" ht="15.75" customHeight="1" s="1411">
      <c r="A900" s="6" t="n"/>
      <c r="B900" s="6" t="n"/>
      <c r="C900" s="6" t="n"/>
      <c r="D900" s="6" t="n"/>
      <c r="E900" s="6" t="n"/>
      <c r="F900" s="6" t="n"/>
      <c r="G900" s="6" t="n"/>
      <c r="H900" s="6" t="n"/>
      <c r="I900" s="6" t="n"/>
      <c r="J900" s="6" t="n"/>
      <c r="K900" s="6" t="n"/>
      <c r="L900" s="6" t="n"/>
      <c r="M900" s="6" t="n"/>
      <c r="N900" s="6" t="n"/>
      <c r="O900" s="6" t="n"/>
      <c r="P900" s="6" t="n"/>
    </row>
    <row r="901" ht="15.75" customHeight="1" s="1411">
      <c r="A901" s="6" t="n"/>
      <c r="B901" s="6" t="n"/>
      <c r="C901" s="6" t="n"/>
      <c r="D901" s="6" t="n"/>
      <c r="E901" s="6" t="n"/>
      <c r="F901" s="6" t="n"/>
      <c r="G901" s="6" t="n"/>
      <c r="H901" s="6" t="n"/>
      <c r="I901" s="6" t="n"/>
      <c r="J901" s="6" t="n"/>
      <c r="K901" s="6" t="n"/>
      <c r="L901" s="6" t="n"/>
      <c r="M901" s="6" t="n"/>
      <c r="N901" s="6" t="n"/>
      <c r="O901" s="6" t="n"/>
      <c r="P901" s="6" t="n"/>
    </row>
    <row r="902" ht="15.75" customHeight="1" s="1411">
      <c r="A902" s="6" t="n"/>
      <c r="B902" s="6" t="n"/>
      <c r="C902" s="6" t="n"/>
      <c r="D902" s="6" t="n"/>
      <c r="E902" s="6" t="n"/>
      <c r="F902" s="6" t="n"/>
      <c r="G902" s="6" t="n"/>
      <c r="H902" s="6" t="n"/>
      <c r="I902" s="6" t="n"/>
      <c r="J902" s="6" t="n"/>
      <c r="K902" s="6" t="n"/>
      <c r="L902" s="6" t="n"/>
      <c r="M902" s="6" t="n"/>
      <c r="N902" s="6" t="n"/>
      <c r="O902" s="6" t="n"/>
      <c r="P902" s="6" t="n"/>
    </row>
    <row r="903" ht="15.75" customHeight="1" s="1411">
      <c r="A903" s="6" t="n"/>
      <c r="B903" s="6" t="n"/>
      <c r="C903" s="6" t="n"/>
      <c r="D903" s="6" t="n"/>
      <c r="E903" s="6" t="n"/>
      <c r="F903" s="6" t="n"/>
      <c r="G903" s="6" t="n"/>
      <c r="H903" s="6" t="n"/>
      <c r="I903" s="6" t="n"/>
      <c r="J903" s="6" t="n"/>
      <c r="K903" s="6" t="n"/>
      <c r="L903" s="6" t="n"/>
      <c r="M903" s="6" t="n"/>
      <c r="N903" s="6" t="n"/>
      <c r="O903" s="6" t="n"/>
      <c r="P903" s="6" t="n"/>
    </row>
    <row r="904" ht="15.75" customHeight="1" s="1411">
      <c r="A904" s="6" t="n"/>
      <c r="B904" s="6" t="n"/>
      <c r="C904" s="6" t="n"/>
      <c r="D904" s="6" t="n"/>
      <c r="E904" s="6" t="n"/>
      <c r="F904" s="6" t="n"/>
      <c r="G904" s="6" t="n"/>
      <c r="H904" s="6" t="n"/>
      <c r="I904" s="6" t="n"/>
      <c r="J904" s="6" t="n"/>
      <c r="K904" s="6" t="n"/>
      <c r="L904" s="6" t="n"/>
      <c r="M904" s="6" t="n"/>
      <c r="N904" s="6" t="n"/>
      <c r="O904" s="6" t="n"/>
      <c r="P904" s="6" t="n"/>
    </row>
    <row r="905" ht="15.75" customHeight="1" s="1411">
      <c r="A905" s="6" t="n"/>
      <c r="B905" s="6" t="n"/>
      <c r="C905" s="6" t="n"/>
      <c r="D905" s="6" t="n"/>
      <c r="E905" s="6" t="n"/>
      <c r="F905" s="6" t="n"/>
      <c r="G905" s="6" t="n"/>
      <c r="H905" s="6" t="n"/>
      <c r="I905" s="6" t="n"/>
      <c r="J905" s="6" t="n"/>
      <c r="K905" s="6" t="n"/>
      <c r="L905" s="6" t="n"/>
      <c r="M905" s="6" t="n"/>
      <c r="N905" s="6" t="n"/>
      <c r="O905" s="6" t="n"/>
      <c r="P905" s="6" t="n"/>
    </row>
    <row r="906" ht="15.75" customHeight="1" s="1411">
      <c r="A906" s="6" t="n"/>
      <c r="B906" s="6" t="n"/>
      <c r="C906" s="6" t="n"/>
      <c r="D906" s="6" t="n"/>
      <c r="E906" s="6" t="n"/>
      <c r="F906" s="6" t="n"/>
      <c r="G906" s="6" t="n"/>
      <c r="H906" s="6" t="n"/>
      <c r="I906" s="6" t="n"/>
      <c r="J906" s="6" t="n"/>
      <c r="K906" s="6" t="n"/>
      <c r="L906" s="6" t="n"/>
      <c r="M906" s="6" t="n"/>
      <c r="N906" s="6" t="n"/>
      <c r="O906" s="6" t="n"/>
      <c r="P906" s="6" t="n"/>
    </row>
    <row r="907" ht="15.75" customHeight="1" s="1411">
      <c r="A907" s="6" t="n"/>
      <c r="B907" s="6" t="n"/>
      <c r="C907" s="6" t="n"/>
      <c r="D907" s="6" t="n"/>
      <c r="E907" s="6" t="n"/>
      <c r="F907" s="6" t="n"/>
      <c r="G907" s="6" t="n"/>
      <c r="H907" s="6" t="n"/>
      <c r="I907" s="6" t="n"/>
      <c r="J907" s="6" t="n"/>
      <c r="K907" s="6" t="n"/>
      <c r="L907" s="6" t="n"/>
      <c r="M907" s="6" t="n"/>
      <c r="N907" s="6" t="n"/>
      <c r="O907" s="6" t="n"/>
      <c r="P907" s="6" t="n"/>
    </row>
    <row r="908" ht="15.75" customHeight="1" s="1411">
      <c r="A908" s="6" t="n"/>
      <c r="B908" s="6" t="n"/>
      <c r="C908" s="6" t="n"/>
      <c r="D908" s="6" t="n"/>
      <c r="E908" s="6" t="n"/>
      <c r="F908" s="6" t="n"/>
      <c r="G908" s="6" t="n"/>
      <c r="H908" s="6" t="n"/>
      <c r="I908" s="6" t="n"/>
      <c r="J908" s="6" t="n"/>
      <c r="K908" s="6" t="n"/>
      <c r="L908" s="6" t="n"/>
      <c r="M908" s="6" t="n"/>
      <c r="N908" s="6" t="n"/>
      <c r="O908" s="6" t="n"/>
      <c r="P908" s="6" t="n"/>
    </row>
    <row r="909" ht="15.75" customHeight="1" s="1411">
      <c r="A909" s="6" t="n"/>
      <c r="B909" s="6" t="n"/>
      <c r="C909" s="6" t="n"/>
      <c r="D909" s="6" t="n"/>
      <c r="E909" s="6" t="n"/>
      <c r="F909" s="6" t="n"/>
      <c r="G909" s="6" t="n"/>
      <c r="H909" s="6" t="n"/>
      <c r="I909" s="6" t="n"/>
      <c r="J909" s="6" t="n"/>
      <c r="K909" s="6" t="n"/>
      <c r="L909" s="6" t="n"/>
      <c r="M909" s="6" t="n"/>
      <c r="N909" s="6" t="n"/>
      <c r="O909" s="6" t="n"/>
      <c r="P909" s="6" t="n"/>
    </row>
    <row r="910" ht="15.75" customHeight="1" s="1411">
      <c r="A910" s="6" t="n"/>
      <c r="B910" s="6" t="n"/>
      <c r="C910" s="6" t="n"/>
      <c r="D910" s="6" t="n"/>
      <c r="E910" s="6" t="n"/>
      <c r="F910" s="6" t="n"/>
      <c r="G910" s="6" t="n"/>
      <c r="H910" s="6" t="n"/>
      <c r="I910" s="6" t="n"/>
      <c r="J910" s="6" t="n"/>
      <c r="K910" s="6" t="n"/>
      <c r="L910" s="6" t="n"/>
      <c r="M910" s="6" t="n"/>
      <c r="N910" s="6" t="n"/>
      <c r="O910" s="6" t="n"/>
      <c r="P910" s="6" t="n"/>
    </row>
    <row r="911" ht="15.75" customHeight="1" s="1411">
      <c r="A911" s="6" t="n"/>
      <c r="B911" s="6" t="n"/>
      <c r="C911" s="6" t="n"/>
      <c r="D911" s="6" t="n"/>
      <c r="E911" s="6" t="n"/>
      <c r="F911" s="6" t="n"/>
      <c r="G911" s="6" t="n"/>
      <c r="H911" s="6" t="n"/>
      <c r="I911" s="6" t="n"/>
      <c r="J911" s="6" t="n"/>
      <c r="K911" s="6" t="n"/>
      <c r="L911" s="6" t="n"/>
      <c r="M911" s="6" t="n"/>
      <c r="N911" s="6" t="n"/>
      <c r="O911" s="6" t="n"/>
      <c r="P911" s="6" t="n"/>
    </row>
    <row r="912" ht="15.75" customHeight="1" s="1411">
      <c r="A912" s="6" t="n"/>
      <c r="B912" s="6" t="n"/>
      <c r="C912" s="6" t="n"/>
      <c r="D912" s="6" t="n"/>
      <c r="E912" s="6" t="n"/>
      <c r="F912" s="6" t="n"/>
      <c r="G912" s="6" t="n"/>
      <c r="H912" s="6" t="n"/>
      <c r="I912" s="6" t="n"/>
      <c r="J912" s="6" t="n"/>
      <c r="K912" s="6" t="n"/>
      <c r="L912" s="6" t="n"/>
      <c r="M912" s="6" t="n"/>
      <c r="N912" s="6" t="n"/>
      <c r="O912" s="6" t="n"/>
      <c r="P912" s="6" t="n"/>
    </row>
    <row r="913" ht="15.75" customHeight="1" s="1411">
      <c r="A913" s="6" t="n"/>
      <c r="B913" s="6" t="n"/>
      <c r="C913" s="6" t="n"/>
      <c r="D913" s="6" t="n"/>
      <c r="E913" s="6" t="n"/>
      <c r="F913" s="6" t="n"/>
      <c r="G913" s="6" t="n"/>
      <c r="H913" s="6" t="n"/>
      <c r="I913" s="6" t="n"/>
      <c r="J913" s="6" t="n"/>
      <c r="K913" s="6" t="n"/>
      <c r="L913" s="6" t="n"/>
      <c r="M913" s="6" t="n"/>
      <c r="N913" s="6" t="n"/>
      <c r="O913" s="6" t="n"/>
      <c r="P913" s="6" t="n"/>
    </row>
    <row r="914" ht="15.75" customHeight="1" s="1411">
      <c r="A914" s="6" t="n"/>
      <c r="B914" s="6" t="n"/>
      <c r="C914" s="6" t="n"/>
      <c r="D914" s="6" t="n"/>
      <c r="E914" s="6" t="n"/>
      <c r="F914" s="6" t="n"/>
      <c r="G914" s="6" t="n"/>
      <c r="H914" s="6" t="n"/>
      <c r="I914" s="6" t="n"/>
      <c r="J914" s="6" t="n"/>
      <c r="K914" s="6" t="n"/>
      <c r="L914" s="6" t="n"/>
      <c r="M914" s="6" t="n"/>
      <c r="N914" s="6" t="n"/>
      <c r="O914" s="6" t="n"/>
      <c r="P914" s="6" t="n"/>
    </row>
    <row r="915" ht="15.75" customHeight="1" s="1411">
      <c r="A915" s="6" t="n"/>
      <c r="B915" s="6" t="n"/>
      <c r="C915" s="6" t="n"/>
      <c r="D915" s="6" t="n"/>
      <c r="E915" s="6" t="n"/>
      <c r="F915" s="6" t="n"/>
      <c r="G915" s="6" t="n"/>
      <c r="H915" s="6" t="n"/>
      <c r="I915" s="6" t="n"/>
      <c r="J915" s="6" t="n"/>
      <c r="K915" s="6" t="n"/>
      <c r="L915" s="6" t="n"/>
      <c r="M915" s="6" t="n"/>
      <c r="N915" s="6" t="n"/>
      <c r="O915" s="6" t="n"/>
      <c r="P915" s="6" t="n"/>
    </row>
    <row r="916" ht="15.75" customHeight="1" s="1411">
      <c r="A916" s="6" t="n"/>
      <c r="B916" s="6" t="n"/>
      <c r="C916" s="6" t="n"/>
      <c r="D916" s="6" t="n"/>
      <c r="E916" s="6" t="n"/>
      <c r="F916" s="6" t="n"/>
      <c r="G916" s="6" t="n"/>
      <c r="H916" s="6" t="n"/>
      <c r="I916" s="6" t="n"/>
      <c r="J916" s="6" t="n"/>
      <c r="K916" s="6" t="n"/>
      <c r="L916" s="6" t="n"/>
      <c r="M916" s="6" t="n"/>
      <c r="N916" s="6" t="n"/>
      <c r="O916" s="6" t="n"/>
      <c r="P916" s="6" t="n"/>
    </row>
    <row r="917" ht="15.75" customHeight="1" s="1411">
      <c r="A917" s="6" t="n"/>
      <c r="B917" s="6" t="n"/>
      <c r="C917" s="6" t="n"/>
      <c r="D917" s="6" t="n"/>
      <c r="E917" s="6" t="n"/>
      <c r="F917" s="6" t="n"/>
      <c r="G917" s="6" t="n"/>
      <c r="H917" s="6" t="n"/>
      <c r="I917" s="6" t="n"/>
      <c r="J917" s="6" t="n"/>
      <c r="K917" s="6" t="n"/>
      <c r="L917" s="6" t="n"/>
      <c r="M917" s="6" t="n"/>
      <c r="N917" s="6" t="n"/>
      <c r="O917" s="6" t="n"/>
      <c r="P917" s="6" t="n"/>
    </row>
    <row r="918" ht="15.75" customHeight="1" s="1411">
      <c r="A918" s="6" t="n"/>
      <c r="B918" s="6" t="n"/>
      <c r="C918" s="6" t="n"/>
      <c r="D918" s="6" t="n"/>
      <c r="E918" s="6" t="n"/>
      <c r="F918" s="6" t="n"/>
      <c r="G918" s="6" t="n"/>
      <c r="H918" s="6" t="n"/>
      <c r="I918" s="6" t="n"/>
      <c r="J918" s="6" t="n"/>
      <c r="K918" s="6" t="n"/>
      <c r="L918" s="6" t="n"/>
      <c r="M918" s="6" t="n"/>
      <c r="N918" s="6" t="n"/>
      <c r="O918" s="6" t="n"/>
      <c r="P918" s="6" t="n"/>
    </row>
    <row r="919" ht="15.75" customHeight="1" s="1411">
      <c r="A919" s="6" t="n"/>
      <c r="B919" s="6" t="n"/>
      <c r="C919" s="6" t="n"/>
      <c r="D919" s="6" t="n"/>
      <c r="E919" s="6" t="n"/>
      <c r="F919" s="6" t="n"/>
      <c r="G919" s="6" t="n"/>
      <c r="H919" s="6" t="n"/>
      <c r="I919" s="6" t="n"/>
      <c r="J919" s="6" t="n"/>
      <c r="K919" s="6" t="n"/>
      <c r="L919" s="6" t="n"/>
      <c r="M919" s="6" t="n"/>
      <c r="N919" s="6" t="n"/>
      <c r="O919" s="6" t="n"/>
      <c r="P919" s="6" t="n"/>
    </row>
    <row r="920" ht="15.75" customHeight="1" s="1411">
      <c r="A920" s="6" t="n"/>
      <c r="B920" s="6" t="n"/>
      <c r="C920" s="6" t="n"/>
      <c r="D920" s="6" t="n"/>
      <c r="E920" s="6" t="n"/>
      <c r="F920" s="6" t="n"/>
      <c r="G920" s="6" t="n"/>
      <c r="H920" s="6" t="n"/>
      <c r="I920" s="6" t="n"/>
      <c r="J920" s="6" t="n"/>
      <c r="K920" s="6" t="n"/>
      <c r="L920" s="6" t="n"/>
      <c r="M920" s="6" t="n"/>
      <c r="N920" s="6" t="n"/>
      <c r="O920" s="6" t="n"/>
      <c r="P920" s="6" t="n"/>
    </row>
    <row r="921" ht="15.75" customHeight="1" s="1411">
      <c r="A921" s="6" t="n"/>
      <c r="B921" s="6" t="n"/>
      <c r="C921" s="6" t="n"/>
      <c r="D921" s="6" t="n"/>
      <c r="E921" s="6" t="n"/>
      <c r="F921" s="6" t="n"/>
      <c r="G921" s="6" t="n"/>
      <c r="H921" s="6" t="n"/>
      <c r="I921" s="6" t="n"/>
      <c r="J921" s="6" t="n"/>
      <c r="K921" s="6" t="n"/>
      <c r="L921" s="6" t="n"/>
      <c r="M921" s="6" t="n"/>
      <c r="N921" s="6" t="n"/>
      <c r="O921" s="6" t="n"/>
      <c r="P921" s="6" t="n"/>
    </row>
    <row r="922" ht="15.75" customHeight="1" s="1411">
      <c r="A922" s="6" t="n"/>
      <c r="B922" s="6" t="n"/>
      <c r="C922" s="6" t="n"/>
      <c r="D922" s="6" t="n"/>
      <c r="E922" s="6" t="n"/>
      <c r="F922" s="6" t="n"/>
      <c r="G922" s="6" t="n"/>
      <c r="H922" s="6" t="n"/>
      <c r="I922" s="6" t="n"/>
      <c r="J922" s="6" t="n"/>
      <c r="K922" s="6" t="n"/>
      <c r="L922" s="6" t="n"/>
      <c r="M922" s="6" t="n"/>
      <c r="N922" s="6" t="n"/>
      <c r="O922" s="6" t="n"/>
      <c r="P922" s="6" t="n"/>
    </row>
    <row r="923" ht="15.75" customHeight="1" s="1411">
      <c r="A923" s="6" t="n"/>
      <c r="B923" s="6" t="n"/>
      <c r="C923" s="6" t="n"/>
      <c r="D923" s="6" t="n"/>
      <c r="E923" s="6" t="n"/>
      <c r="F923" s="6" t="n"/>
      <c r="G923" s="6" t="n"/>
      <c r="H923" s="6" t="n"/>
      <c r="I923" s="6" t="n"/>
      <c r="J923" s="6" t="n"/>
      <c r="K923" s="6" t="n"/>
      <c r="L923" s="6" t="n"/>
      <c r="M923" s="6" t="n"/>
      <c r="N923" s="6" t="n"/>
      <c r="O923" s="6" t="n"/>
      <c r="P923" s="6" t="n"/>
    </row>
    <row r="924" ht="15.75" customHeight="1" s="1411">
      <c r="A924" s="6" t="n"/>
      <c r="B924" s="6" t="n"/>
      <c r="C924" s="6" t="n"/>
      <c r="D924" s="6" t="n"/>
      <c r="E924" s="6" t="n"/>
      <c r="F924" s="6" t="n"/>
      <c r="G924" s="6" t="n"/>
      <c r="H924" s="6" t="n"/>
      <c r="I924" s="6" t="n"/>
      <c r="J924" s="6" t="n"/>
      <c r="K924" s="6" t="n"/>
      <c r="L924" s="6" t="n"/>
      <c r="M924" s="6" t="n"/>
      <c r="N924" s="6" t="n"/>
      <c r="O924" s="6" t="n"/>
      <c r="P924" s="6" t="n"/>
    </row>
    <row r="925" ht="15.75" customHeight="1" s="1411">
      <c r="A925" s="6" t="n"/>
      <c r="B925" s="6" t="n"/>
      <c r="C925" s="6" t="n"/>
      <c r="D925" s="6" t="n"/>
      <c r="E925" s="6" t="n"/>
      <c r="F925" s="6" t="n"/>
      <c r="G925" s="6" t="n"/>
      <c r="H925" s="6" t="n"/>
      <c r="I925" s="6" t="n"/>
      <c r="J925" s="6" t="n"/>
      <c r="K925" s="6" t="n"/>
      <c r="L925" s="6" t="n"/>
      <c r="M925" s="6" t="n"/>
      <c r="N925" s="6" t="n"/>
      <c r="O925" s="6" t="n"/>
      <c r="P925" s="6" t="n"/>
    </row>
    <row r="926" ht="15.75" customHeight="1" s="1411">
      <c r="A926" s="6" t="n"/>
      <c r="B926" s="6" t="n"/>
      <c r="C926" s="6" t="n"/>
      <c r="D926" s="6" t="n"/>
      <c r="E926" s="6" t="n"/>
      <c r="F926" s="6" t="n"/>
      <c r="G926" s="6" t="n"/>
      <c r="H926" s="6" t="n"/>
      <c r="I926" s="6" t="n"/>
      <c r="J926" s="6" t="n"/>
      <c r="K926" s="6" t="n"/>
      <c r="L926" s="6" t="n"/>
      <c r="M926" s="6" t="n"/>
      <c r="N926" s="6" t="n"/>
      <c r="O926" s="6" t="n"/>
      <c r="P926" s="6" t="n"/>
    </row>
    <row r="927" ht="15.75" customHeight="1" s="1411">
      <c r="A927" s="6" t="n"/>
      <c r="B927" s="6" t="n"/>
      <c r="C927" s="6" t="n"/>
      <c r="D927" s="6" t="n"/>
      <c r="E927" s="6" t="n"/>
      <c r="F927" s="6" t="n"/>
      <c r="G927" s="6" t="n"/>
      <c r="H927" s="6" t="n"/>
      <c r="I927" s="6" t="n"/>
      <c r="J927" s="6" t="n"/>
      <c r="K927" s="6" t="n"/>
      <c r="L927" s="6" t="n"/>
      <c r="M927" s="6" t="n"/>
      <c r="N927" s="6" t="n"/>
      <c r="O927" s="6" t="n"/>
      <c r="P927" s="6" t="n"/>
    </row>
    <row r="928" ht="15.75" customHeight="1" s="1411">
      <c r="A928" s="6" t="n"/>
      <c r="B928" s="6" t="n"/>
      <c r="C928" s="6" t="n"/>
      <c r="D928" s="6" t="n"/>
      <c r="E928" s="6" t="n"/>
      <c r="F928" s="6" t="n"/>
      <c r="G928" s="6" t="n"/>
      <c r="H928" s="6" t="n"/>
      <c r="I928" s="6" t="n"/>
      <c r="J928" s="6" t="n"/>
      <c r="K928" s="6" t="n"/>
      <c r="L928" s="6" t="n"/>
      <c r="M928" s="6" t="n"/>
      <c r="N928" s="6" t="n"/>
      <c r="O928" s="6" t="n"/>
      <c r="P928" s="6" t="n"/>
    </row>
    <row r="929" ht="15.75" customHeight="1" s="1411">
      <c r="A929" s="6" t="n"/>
      <c r="B929" s="6" t="n"/>
      <c r="C929" s="6" t="n"/>
      <c r="D929" s="6" t="n"/>
      <c r="E929" s="6" t="n"/>
      <c r="F929" s="6" t="n"/>
      <c r="G929" s="6" t="n"/>
      <c r="H929" s="6" t="n"/>
      <c r="I929" s="6" t="n"/>
      <c r="J929" s="6" t="n"/>
      <c r="K929" s="6" t="n"/>
      <c r="L929" s="6" t="n"/>
      <c r="M929" s="6" t="n"/>
      <c r="N929" s="6" t="n"/>
      <c r="O929" s="6" t="n"/>
      <c r="P929" s="6" t="n"/>
    </row>
    <row r="930" ht="15.75" customHeight="1" s="1411">
      <c r="A930" s="6" t="n"/>
      <c r="B930" s="6" t="n"/>
      <c r="C930" s="6" t="n"/>
      <c r="D930" s="6" t="n"/>
      <c r="E930" s="6" t="n"/>
      <c r="F930" s="6" t="n"/>
      <c r="G930" s="6" t="n"/>
      <c r="H930" s="6" t="n"/>
      <c r="I930" s="6" t="n"/>
      <c r="J930" s="6" t="n"/>
      <c r="K930" s="6" t="n"/>
      <c r="L930" s="6" t="n"/>
      <c r="M930" s="6" t="n"/>
      <c r="N930" s="6" t="n"/>
      <c r="O930" s="6" t="n"/>
      <c r="P930" s="6" t="n"/>
    </row>
    <row r="931" ht="15.75" customHeight="1" s="1411">
      <c r="A931" s="6" t="n"/>
      <c r="B931" s="6" t="n"/>
      <c r="C931" s="6" t="n"/>
      <c r="D931" s="6" t="n"/>
      <c r="E931" s="6" t="n"/>
      <c r="F931" s="6" t="n"/>
      <c r="G931" s="6" t="n"/>
      <c r="H931" s="6" t="n"/>
      <c r="I931" s="6" t="n"/>
      <c r="J931" s="6" t="n"/>
      <c r="K931" s="6" t="n"/>
      <c r="L931" s="6" t="n"/>
      <c r="M931" s="6" t="n"/>
      <c r="N931" s="6" t="n"/>
      <c r="O931" s="6" t="n"/>
      <c r="P931" s="6" t="n"/>
    </row>
    <row r="932" ht="15.75" customHeight="1" s="1411">
      <c r="A932" s="6" t="n"/>
      <c r="B932" s="6" t="n"/>
      <c r="C932" s="6" t="n"/>
      <c r="D932" s="6" t="n"/>
      <c r="E932" s="6" t="n"/>
      <c r="F932" s="6" t="n"/>
      <c r="G932" s="6" t="n"/>
      <c r="H932" s="6" t="n"/>
      <c r="I932" s="6" t="n"/>
      <c r="J932" s="6" t="n"/>
      <c r="K932" s="6" t="n"/>
      <c r="L932" s="6" t="n"/>
      <c r="M932" s="6" t="n"/>
      <c r="N932" s="6" t="n"/>
      <c r="O932" s="6" t="n"/>
      <c r="P932" s="6" t="n"/>
    </row>
    <row r="933" ht="15.75" customHeight="1" s="1411">
      <c r="A933" s="6" t="n"/>
      <c r="B933" s="6" t="n"/>
      <c r="C933" s="6" t="n"/>
      <c r="D933" s="6" t="n"/>
      <c r="E933" s="6" t="n"/>
      <c r="F933" s="6" t="n"/>
      <c r="G933" s="6" t="n"/>
      <c r="H933" s="6" t="n"/>
      <c r="I933" s="6" t="n"/>
      <c r="J933" s="6" t="n"/>
      <c r="K933" s="6" t="n"/>
      <c r="L933" s="6" t="n"/>
      <c r="M933" s="6" t="n"/>
      <c r="N933" s="6" t="n"/>
      <c r="O933" s="6" t="n"/>
      <c r="P933" s="6" t="n"/>
    </row>
    <row r="934" ht="15.75" customHeight="1" s="1411">
      <c r="A934" s="6" t="n"/>
      <c r="B934" s="6" t="n"/>
      <c r="C934" s="6" t="n"/>
      <c r="D934" s="6" t="n"/>
      <c r="E934" s="6" t="n"/>
      <c r="F934" s="6" t="n"/>
      <c r="G934" s="6" t="n"/>
      <c r="H934" s="6" t="n"/>
      <c r="I934" s="6" t="n"/>
      <c r="J934" s="6" t="n"/>
      <c r="K934" s="6" t="n"/>
      <c r="L934" s="6" t="n"/>
      <c r="M934" s="6" t="n"/>
      <c r="N934" s="6" t="n"/>
      <c r="O934" s="6" t="n"/>
      <c r="P934" s="6" t="n"/>
    </row>
    <row r="935" ht="15.75" customHeight="1" s="1411">
      <c r="A935" s="6" t="n"/>
      <c r="B935" s="6" t="n"/>
      <c r="C935" s="6" t="n"/>
      <c r="D935" s="6" t="n"/>
      <c r="E935" s="6" t="n"/>
      <c r="F935" s="6" t="n"/>
      <c r="G935" s="6" t="n"/>
      <c r="H935" s="6" t="n"/>
      <c r="I935" s="6" t="n"/>
      <c r="J935" s="6" t="n"/>
      <c r="K935" s="6" t="n"/>
      <c r="L935" s="6" t="n"/>
      <c r="M935" s="6" t="n"/>
      <c r="N935" s="6" t="n"/>
      <c r="O935" s="6" t="n"/>
      <c r="P935" s="6" t="n"/>
    </row>
    <row r="936" ht="15.75" customHeight="1" s="1411">
      <c r="A936" s="6" t="n"/>
      <c r="B936" s="6" t="n"/>
      <c r="C936" s="6" t="n"/>
      <c r="D936" s="6" t="n"/>
      <c r="E936" s="6" t="n"/>
      <c r="F936" s="6" t="n"/>
      <c r="G936" s="6" t="n"/>
      <c r="H936" s="6" t="n"/>
      <c r="I936" s="6" t="n"/>
      <c r="J936" s="6" t="n"/>
      <c r="K936" s="6" t="n"/>
      <c r="L936" s="6" t="n"/>
      <c r="M936" s="6" t="n"/>
      <c r="N936" s="6" t="n"/>
      <c r="O936" s="6" t="n"/>
      <c r="P936" s="6" t="n"/>
    </row>
    <row r="937" ht="15.75" customHeight="1" s="1411">
      <c r="A937" s="6" t="n"/>
      <c r="B937" s="6" t="n"/>
      <c r="C937" s="6" t="n"/>
      <c r="D937" s="6" t="n"/>
      <c r="E937" s="6" t="n"/>
      <c r="F937" s="6" t="n"/>
      <c r="G937" s="6" t="n"/>
      <c r="H937" s="6" t="n"/>
      <c r="I937" s="6" t="n"/>
      <c r="J937" s="6" t="n"/>
      <c r="K937" s="6" t="n"/>
      <c r="L937" s="6" t="n"/>
      <c r="M937" s="6" t="n"/>
      <c r="N937" s="6" t="n"/>
      <c r="O937" s="6" t="n"/>
      <c r="P937" s="6" t="n"/>
    </row>
    <row r="938" ht="15.75" customHeight="1" s="1411">
      <c r="A938" s="6" t="n"/>
      <c r="B938" s="6" t="n"/>
      <c r="C938" s="6" t="n"/>
      <c r="D938" s="6" t="n"/>
      <c r="E938" s="6" t="n"/>
      <c r="F938" s="6" t="n"/>
      <c r="G938" s="6" t="n"/>
      <c r="H938" s="6" t="n"/>
      <c r="I938" s="6" t="n"/>
      <c r="J938" s="6" t="n"/>
      <c r="K938" s="6" t="n"/>
      <c r="L938" s="6" t="n"/>
      <c r="M938" s="6" t="n"/>
      <c r="N938" s="6" t="n"/>
      <c r="O938" s="6" t="n"/>
      <c r="P938" s="6" t="n"/>
    </row>
    <row r="939" ht="15.75" customHeight="1" s="1411">
      <c r="A939" s="6" t="n"/>
      <c r="B939" s="6" t="n"/>
      <c r="C939" s="6" t="n"/>
      <c r="D939" s="6" t="n"/>
      <c r="E939" s="6" t="n"/>
      <c r="F939" s="6" t="n"/>
      <c r="G939" s="6" t="n"/>
      <c r="H939" s="6" t="n"/>
      <c r="I939" s="6" t="n"/>
      <c r="J939" s="6" t="n"/>
      <c r="K939" s="6" t="n"/>
      <c r="L939" s="6" t="n"/>
      <c r="M939" s="6" t="n"/>
      <c r="N939" s="6" t="n"/>
      <c r="O939" s="6" t="n"/>
      <c r="P939" s="6" t="n"/>
    </row>
    <row r="940" ht="15.75" customHeight="1" s="1411">
      <c r="A940" s="6" t="n"/>
      <c r="B940" s="6" t="n"/>
      <c r="C940" s="6" t="n"/>
      <c r="D940" s="6" t="n"/>
      <c r="E940" s="6" t="n"/>
      <c r="F940" s="6" t="n"/>
      <c r="G940" s="6" t="n"/>
      <c r="H940" s="6" t="n"/>
      <c r="I940" s="6" t="n"/>
      <c r="J940" s="6" t="n"/>
      <c r="K940" s="6" t="n"/>
      <c r="L940" s="6" t="n"/>
      <c r="M940" s="6" t="n"/>
      <c r="N940" s="6" t="n"/>
      <c r="O940" s="6" t="n"/>
      <c r="P940" s="6" t="n"/>
    </row>
    <row r="941" ht="15.75" customHeight="1" s="1411">
      <c r="A941" s="6" t="n"/>
      <c r="B941" s="6" t="n"/>
      <c r="C941" s="6" t="n"/>
      <c r="D941" s="6" t="n"/>
      <c r="E941" s="6" t="n"/>
      <c r="F941" s="6" t="n"/>
      <c r="G941" s="6" t="n"/>
      <c r="H941" s="6" t="n"/>
      <c r="I941" s="6" t="n"/>
      <c r="J941" s="6" t="n"/>
      <c r="K941" s="6" t="n"/>
      <c r="L941" s="6" t="n"/>
      <c r="M941" s="6" t="n"/>
      <c r="N941" s="6" t="n"/>
      <c r="O941" s="6" t="n"/>
      <c r="P941" s="6" t="n"/>
    </row>
    <row r="942" ht="15.75" customHeight="1" s="1411">
      <c r="A942" s="6" t="n"/>
      <c r="B942" s="6" t="n"/>
      <c r="C942" s="6" t="n"/>
      <c r="D942" s="6" t="n"/>
      <c r="E942" s="6" t="n"/>
      <c r="F942" s="6" t="n"/>
      <c r="G942" s="6" t="n"/>
      <c r="H942" s="6" t="n"/>
      <c r="I942" s="6" t="n"/>
      <c r="J942" s="6" t="n"/>
      <c r="K942" s="6" t="n"/>
      <c r="L942" s="6" t="n"/>
      <c r="M942" s="6" t="n"/>
      <c r="N942" s="6" t="n"/>
      <c r="O942" s="6" t="n"/>
      <c r="P942" s="6" t="n"/>
    </row>
    <row r="943" ht="15.75" customHeight="1" s="1411">
      <c r="A943" s="6" t="n"/>
      <c r="B943" s="6" t="n"/>
      <c r="C943" s="6" t="n"/>
      <c r="D943" s="6" t="n"/>
      <c r="E943" s="6" t="n"/>
      <c r="F943" s="6" t="n"/>
      <c r="G943" s="6" t="n"/>
      <c r="H943" s="6" t="n"/>
      <c r="I943" s="6" t="n"/>
      <c r="J943" s="6" t="n"/>
      <c r="K943" s="6" t="n"/>
      <c r="L943" s="6" t="n"/>
      <c r="M943" s="6" t="n"/>
      <c r="N943" s="6" t="n"/>
      <c r="O943" s="6" t="n"/>
      <c r="P943" s="6" t="n"/>
    </row>
    <row r="944" ht="15.75" customHeight="1" s="1411">
      <c r="A944" s="6" t="n"/>
      <c r="B944" s="6" t="n"/>
      <c r="C944" s="6" t="n"/>
      <c r="D944" s="6" t="n"/>
      <c r="E944" s="6" t="n"/>
      <c r="F944" s="6" t="n"/>
      <c r="G944" s="6" t="n"/>
      <c r="H944" s="6" t="n"/>
      <c r="I944" s="6" t="n"/>
      <c r="J944" s="6" t="n"/>
      <c r="K944" s="6" t="n"/>
      <c r="L944" s="6" t="n"/>
      <c r="M944" s="6" t="n"/>
      <c r="N944" s="6" t="n"/>
      <c r="O944" s="6" t="n"/>
      <c r="P944" s="6" t="n"/>
    </row>
    <row r="945" ht="15.75" customHeight="1" s="1411">
      <c r="A945" s="6" t="n"/>
      <c r="B945" s="6" t="n"/>
      <c r="C945" s="6" t="n"/>
      <c r="D945" s="6" t="n"/>
      <c r="E945" s="6" t="n"/>
      <c r="F945" s="6" t="n"/>
      <c r="G945" s="6" t="n"/>
      <c r="H945" s="6" t="n"/>
      <c r="I945" s="6" t="n"/>
      <c r="J945" s="6" t="n"/>
      <c r="K945" s="6" t="n"/>
      <c r="L945" s="6" t="n"/>
      <c r="M945" s="6" t="n"/>
      <c r="N945" s="6" t="n"/>
      <c r="O945" s="6" t="n"/>
      <c r="P945" s="6" t="n"/>
    </row>
    <row r="946" ht="15.75" customHeight="1" s="1411">
      <c r="A946" s="6" t="n"/>
      <c r="B946" s="6" t="n"/>
      <c r="C946" s="6" t="n"/>
      <c r="D946" s="6" t="n"/>
      <c r="E946" s="6" t="n"/>
      <c r="F946" s="6" t="n"/>
      <c r="G946" s="6" t="n"/>
      <c r="H946" s="6" t="n"/>
      <c r="I946" s="6" t="n"/>
      <c r="J946" s="6" t="n"/>
      <c r="K946" s="6" t="n"/>
      <c r="L946" s="6" t="n"/>
      <c r="M946" s="6" t="n"/>
      <c r="N946" s="6" t="n"/>
      <c r="O946" s="6" t="n"/>
      <c r="P946" s="6" t="n"/>
    </row>
    <row r="947" ht="15.75" customHeight="1" s="1411">
      <c r="A947" s="6" t="n"/>
      <c r="B947" s="6" t="n"/>
      <c r="C947" s="6" t="n"/>
      <c r="D947" s="6" t="n"/>
      <c r="E947" s="6" t="n"/>
      <c r="F947" s="6" t="n"/>
      <c r="G947" s="6" t="n"/>
      <c r="H947" s="6" t="n"/>
      <c r="I947" s="6" t="n"/>
      <c r="J947" s="6" t="n"/>
      <c r="K947" s="6" t="n"/>
      <c r="L947" s="6" t="n"/>
      <c r="M947" s="6" t="n"/>
      <c r="N947" s="6" t="n"/>
      <c r="O947" s="6" t="n"/>
      <c r="P947" s="6" t="n"/>
    </row>
    <row r="948" ht="15.75" customHeight="1" s="1411">
      <c r="A948" s="6" t="n"/>
      <c r="B948" s="6" t="n"/>
      <c r="C948" s="6" t="n"/>
      <c r="D948" s="6" t="n"/>
      <c r="E948" s="6" t="n"/>
      <c r="F948" s="6" t="n"/>
      <c r="G948" s="6" t="n"/>
      <c r="H948" s="6" t="n"/>
      <c r="I948" s="6" t="n"/>
      <c r="J948" s="6" t="n"/>
      <c r="K948" s="6" t="n"/>
      <c r="L948" s="6" t="n"/>
      <c r="M948" s="6" t="n"/>
      <c r="N948" s="6" t="n"/>
      <c r="O948" s="6" t="n"/>
      <c r="P948" s="6" t="n"/>
    </row>
    <row r="949" ht="15.75" customHeight="1" s="1411">
      <c r="A949" s="6" t="n"/>
      <c r="B949" s="6" t="n"/>
      <c r="C949" s="6" t="n"/>
      <c r="D949" s="6" t="n"/>
      <c r="E949" s="6" t="n"/>
      <c r="F949" s="6" t="n"/>
      <c r="G949" s="6" t="n"/>
      <c r="H949" s="6" t="n"/>
      <c r="I949" s="6" t="n"/>
      <c r="J949" s="6" t="n"/>
      <c r="K949" s="6" t="n"/>
      <c r="L949" s="6" t="n"/>
      <c r="M949" s="6" t="n"/>
      <c r="N949" s="6" t="n"/>
      <c r="O949" s="6" t="n"/>
      <c r="P949" s="6" t="n"/>
    </row>
    <row r="950" ht="15.75" customHeight="1" s="1411">
      <c r="A950" s="6" t="n"/>
      <c r="B950" s="6" t="n"/>
      <c r="C950" s="6" t="n"/>
      <c r="D950" s="6" t="n"/>
      <c r="E950" s="6" t="n"/>
      <c r="F950" s="6" t="n"/>
      <c r="G950" s="6" t="n"/>
      <c r="H950" s="6" t="n"/>
      <c r="I950" s="6" t="n"/>
      <c r="J950" s="6" t="n"/>
      <c r="K950" s="6" t="n"/>
      <c r="L950" s="6" t="n"/>
      <c r="M950" s="6" t="n"/>
      <c r="N950" s="6" t="n"/>
      <c r="O950" s="6" t="n"/>
      <c r="P950" s="6" t="n"/>
    </row>
    <row r="951" ht="15.75" customHeight="1" s="1411">
      <c r="A951" s="6" t="n"/>
      <c r="B951" s="6" t="n"/>
      <c r="C951" s="6" t="n"/>
      <c r="D951" s="6" t="n"/>
      <c r="E951" s="6" t="n"/>
      <c r="F951" s="6" t="n"/>
      <c r="G951" s="6" t="n"/>
      <c r="H951" s="6" t="n"/>
      <c r="I951" s="6" t="n"/>
      <c r="J951" s="6" t="n"/>
      <c r="K951" s="6" t="n"/>
      <c r="L951" s="6" t="n"/>
      <c r="M951" s="6" t="n"/>
      <c r="N951" s="6" t="n"/>
      <c r="O951" s="6" t="n"/>
      <c r="P951" s="6" t="n"/>
    </row>
    <row r="952" ht="15.75" customHeight="1" s="1411">
      <c r="A952" s="6" t="n"/>
      <c r="B952" s="6" t="n"/>
      <c r="C952" s="6" t="n"/>
      <c r="D952" s="6" t="n"/>
      <c r="E952" s="6" t="n"/>
      <c r="F952" s="6" t="n"/>
      <c r="G952" s="6" t="n"/>
      <c r="H952" s="6" t="n"/>
      <c r="I952" s="6" t="n"/>
      <c r="J952" s="6" t="n"/>
      <c r="K952" s="6" t="n"/>
      <c r="L952" s="6" t="n"/>
      <c r="M952" s="6" t="n"/>
      <c r="N952" s="6" t="n"/>
      <c r="O952" s="6" t="n"/>
      <c r="P952" s="6" t="n"/>
    </row>
    <row r="953" ht="15.75" customHeight="1" s="1411">
      <c r="A953" s="6" t="n"/>
      <c r="B953" s="6" t="n"/>
      <c r="C953" s="6" t="n"/>
      <c r="D953" s="6" t="n"/>
      <c r="E953" s="6" t="n"/>
      <c r="F953" s="6" t="n"/>
      <c r="G953" s="6" t="n"/>
      <c r="H953" s="6" t="n"/>
      <c r="I953" s="6" t="n"/>
      <c r="J953" s="6" t="n"/>
      <c r="K953" s="6" t="n"/>
      <c r="L953" s="6" t="n"/>
      <c r="M953" s="6" t="n"/>
      <c r="N953" s="6" t="n"/>
      <c r="O953" s="6" t="n"/>
      <c r="P953" s="6" t="n"/>
    </row>
    <row r="954" ht="15.75" customHeight="1" s="1411">
      <c r="A954" s="6" t="n"/>
      <c r="B954" s="6" t="n"/>
      <c r="C954" s="6" t="n"/>
      <c r="D954" s="6" t="n"/>
      <c r="E954" s="6" t="n"/>
      <c r="F954" s="6" t="n"/>
      <c r="G954" s="6" t="n"/>
      <c r="H954" s="6" t="n"/>
      <c r="I954" s="6" t="n"/>
      <c r="J954" s="6" t="n"/>
      <c r="K954" s="6" t="n"/>
      <c r="L954" s="6" t="n"/>
      <c r="M954" s="6" t="n"/>
      <c r="N954" s="6" t="n"/>
      <c r="O954" s="6" t="n"/>
      <c r="P954" s="6" t="n"/>
    </row>
    <row r="955" ht="15.75" customHeight="1" s="1411">
      <c r="A955" s="6" t="n"/>
      <c r="B955" s="6" t="n"/>
      <c r="C955" s="6" t="n"/>
      <c r="D955" s="6" t="n"/>
      <c r="E955" s="6" t="n"/>
      <c r="F955" s="6" t="n"/>
      <c r="G955" s="6" t="n"/>
      <c r="H955" s="6" t="n"/>
      <c r="I955" s="6" t="n"/>
      <c r="J955" s="6" t="n"/>
      <c r="K955" s="6" t="n"/>
      <c r="L955" s="6" t="n"/>
      <c r="M955" s="6" t="n"/>
      <c r="N955" s="6" t="n"/>
      <c r="O955" s="6" t="n"/>
      <c r="P955" s="6" t="n"/>
    </row>
    <row r="956" ht="15.75" customHeight="1" s="1411">
      <c r="A956" s="6" t="n"/>
      <c r="B956" s="6" t="n"/>
      <c r="C956" s="6" t="n"/>
      <c r="D956" s="6" t="n"/>
      <c r="E956" s="6" t="n"/>
      <c r="F956" s="6" t="n"/>
      <c r="G956" s="6" t="n"/>
      <c r="H956" s="6" t="n"/>
      <c r="I956" s="6" t="n"/>
      <c r="J956" s="6" t="n"/>
      <c r="K956" s="6" t="n"/>
      <c r="L956" s="6" t="n"/>
      <c r="M956" s="6" t="n"/>
      <c r="N956" s="6" t="n"/>
      <c r="O956" s="6" t="n"/>
      <c r="P956" s="6" t="n"/>
    </row>
    <row r="957" ht="15.75" customHeight="1" s="1411">
      <c r="A957" s="6" t="n"/>
      <c r="B957" s="6" t="n"/>
      <c r="C957" s="6" t="n"/>
      <c r="D957" s="6" t="n"/>
      <c r="E957" s="6" t="n"/>
      <c r="F957" s="6" t="n"/>
      <c r="G957" s="6" t="n"/>
      <c r="H957" s="6" t="n"/>
      <c r="I957" s="6" t="n"/>
      <c r="J957" s="6" t="n"/>
      <c r="K957" s="6" t="n"/>
      <c r="L957" s="6" t="n"/>
      <c r="M957" s="6" t="n"/>
      <c r="N957" s="6" t="n"/>
      <c r="O957" s="6" t="n"/>
      <c r="P957" s="6" t="n"/>
    </row>
    <row r="958" ht="15.75" customHeight="1" s="1411">
      <c r="A958" s="6" t="n"/>
      <c r="B958" s="6" t="n"/>
      <c r="C958" s="6" t="n"/>
      <c r="D958" s="6" t="n"/>
      <c r="E958" s="6" t="n"/>
      <c r="F958" s="6" t="n"/>
      <c r="G958" s="6" t="n"/>
      <c r="H958" s="6" t="n"/>
      <c r="I958" s="6" t="n"/>
      <c r="J958" s="6" t="n"/>
      <c r="K958" s="6" t="n"/>
      <c r="L958" s="6" t="n"/>
      <c r="M958" s="6" t="n"/>
      <c r="N958" s="6" t="n"/>
      <c r="O958" s="6" t="n"/>
      <c r="P958" s="6" t="n"/>
    </row>
    <row r="959" ht="15.75" customHeight="1" s="1411">
      <c r="A959" s="6" t="n"/>
      <c r="B959" s="6" t="n"/>
      <c r="C959" s="6" t="n"/>
      <c r="D959" s="6" t="n"/>
      <c r="E959" s="6" t="n"/>
      <c r="F959" s="6" t="n"/>
      <c r="G959" s="6" t="n"/>
      <c r="H959" s="6" t="n"/>
      <c r="I959" s="6" t="n"/>
      <c r="J959" s="6" t="n"/>
      <c r="K959" s="6" t="n"/>
      <c r="L959" s="6" t="n"/>
      <c r="M959" s="6" t="n"/>
      <c r="N959" s="6" t="n"/>
      <c r="O959" s="6" t="n"/>
      <c r="P959" s="6" t="n"/>
    </row>
    <row r="960" ht="15.75" customHeight="1" s="1411">
      <c r="A960" s="6" t="n"/>
      <c r="B960" s="6" t="n"/>
      <c r="C960" s="6" t="n"/>
      <c r="D960" s="6" t="n"/>
      <c r="E960" s="6" t="n"/>
      <c r="F960" s="6" t="n"/>
      <c r="G960" s="6" t="n"/>
      <c r="H960" s="6" t="n"/>
      <c r="I960" s="6" t="n"/>
      <c r="J960" s="6" t="n"/>
      <c r="K960" s="6" t="n"/>
      <c r="L960" s="6" t="n"/>
      <c r="M960" s="6" t="n"/>
      <c r="N960" s="6" t="n"/>
      <c r="O960" s="6" t="n"/>
      <c r="P960" s="6" t="n"/>
    </row>
    <row r="961" ht="15.75" customHeight="1" s="1411">
      <c r="A961" s="6" t="n"/>
      <c r="B961" s="6" t="n"/>
      <c r="C961" s="6" t="n"/>
      <c r="D961" s="6" t="n"/>
      <c r="E961" s="6" t="n"/>
      <c r="F961" s="6" t="n"/>
      <c r="G961" s="6" t="n"/>
      <c r="H961" s="6" t="n"/>
      <c r="I961" s="6" t="n"/>
      <c r="J961" s="6" t="n"/>
      <c r="K961" s="6" t="n"/>
      <c r="L961" s="6" t="n"/>
      <c r="M961" s="6" t="n"/>
      <c r="N961" s="6" t="n"/>
      <c r="O961" s="6" t="n"/>
      <c r="P961" s="6" t="n"/>
    </row>
    <row r="962" ht="15.75" customHeight="1" s="1411">
      <c r="A962" s="6" t="n"/>
      <c r="B962" s="6" t="n"/>
      <c r="C962" s="6" t="n"/>
      <c r="D962" s="6" t="n"/>
      <c r="E962" s="6" t="n"/>
      <c r="F962" s="6" t="n"/>
      <c r="G962" s="6" t="n"/>
      <c r="H962" s="6" t="n"/>
      <c r="I962" s="6" t="n"/>
      <c r="J962" s="6" t="n"/>
      <c r="K962" s="6" t="n"/>
      <c r="L962" s="6" t="n"/>
      <c r="M962" s="6" t="n"/>
      <c r="N962" s="6" t="n"/>
      <c r="O962" s="6" t="n"/>
      <c r="P962" s="6" t="n"/>
    </row>
    <row r="963" ht="15.75" customHeight="1" s="1411">
      <c r="A963" s="6" t="n"/>
      <c r="B963" s="6" t="n"/>
      <c r="C963" s="6" t="n"/>
      <c r="D963" s="6" t="n"/>
      <c r="E963" s="6" t="n"/>
      <c r="F963" s="6" t="n"/>
      <c r="G963" s="6" t="n"/>
      <c r="H963" s="6" t="n"/>
      <c r="I963" s="6" t="n"/>
      <c r="J963" s="6" t="n"/>
      <c r="K963" s="6" t="n"/>
      <c r="L963" s="6" t="n"/>
      <c r="M963" s="6" t="n"/>
      <c r="N963" s="6" t="n"/>
      <c r="O963" s="6" t="n"/>
      <c r="P963" s="6" t="n"/>
    </row>
    <row r="964" ht="15.75" customHeight="1" s="1411">
      <c r="A964" s="6" t="n"/>
      <c r="B964" s="6" t="n"/>
      <c r="C964" s="6" t="n"/>
      <c r="D964" s="6" t="n"/>
      <c r="E964" s="6" t="n"/>
      <c r="F964" s="6" t="n"/>
      <c r="G964" s="6" t="n"/>
      <c r="H964" s="6" t="n"/>
      <c r="I964" s="6" t="n"/>
      <c r="J964" s="6" t="n"/>
      <c r="K964" s="6" t="n"/>
      <c r="L964" s="6" t="n"/>
      <c r="M964" s="6" t="n"/>
      <c r="N964" s="6" t="n"/>
      <c r="O964" s="6" t="n"/>
      <c r="P964" s="6" t="n"/>
    </row>
    <row r="965" ht="15.75" customHeight="1" s="1411">
      <c r="A965" s="6" t="n"/>
      <c r="B965" s="6" t="n"/>
      <c r="C965" s="6" t="n"/>
      <c r="D965" s="6" t="n"/>
      <c r="E965" s="6" t="n"/>
      <c r="F965" s="6" t="n"/>
      <c r="G965" s="6" t="n"/>
      <c r="H965" s="6" t="n"/>
      <c r="I965" s="6" t="n"/>
      <c r="J965" s="6" t="n"/>
      <c r="K965" s="6" t="n"/>
      <c r="L965" s="6" t="n"/>
      <c r="M965" s="6" t="n"/>
      <c r="N965" s="6" t="n"/>
      <c r="O965" s="6" t="n"/>
      <c r="P965" s="6" t="n"/>
    </row>
    <row r="966" ht="15.75" customHeight="1" s="1411">
      <c r="A966" s="6" t="n"/>
      <c r="B966" s="6" t="n"/>
      <c r="C966" s="6" t="n"/>
      <c r="D966" s="6" t="n"/>
      <c r="E966" s="6" t="n"/>
      <c r="F966" s="6" t="n"/>
      <c r="G966" s="6" t="n"/>
      <c r="H966" s="6" t="n"/>
      <c r="I966" s="6" t="n"/>
      <c r="J966" s="6" t="n"/>
      <c r="K966" s="6" t="n"/>
      <c r="L966" s="6" t="n"/>
      <c r="M966" s="6" t="n"/>
      <c r="N966" s="6" t="n"/>
      <c r="O966" s="6" t="n"/>
      <c r="P966" s="6" t="n"/>
    </row>
    <row r="967" ht="15.75" customHeight="1" s="1411">
      <c r="A967" s="6" t="n"/>
      <c r="B967" s="6" t="n"/>
      <c r="C967" s="6" t="n"/>
      <c r="D967" s="6" t="n"/>
      <c r="E967" s="6" t="n"/>
      <c r="F967" s="6" t="n"/>
      <c r="G967" s="6" t="n"/>
      <c r="H967" s="6" t="n"/>
      <c r="I967" s="6" t="n"/>
      <c r="J967" s="6" t="n"/>
      <c r="K967" s="6" t="n"/>
      <c r="L967" s="6" t="n"/>
      <c r="M967" s="6" t="n"/>
      <c r="N967" s="6" t="n"/>
      <c r="O967" s="6" t="n"/>
      <c r="P967" s="6" t="n"/>
    </row>
    <row r="968" ht="15.75" customHeight="1" s="1411">
      <c r="A968" s="6" t="n"/>
      <c r="B968" s="6" t="n"/>
      <c r="C968" s="6" t="n"/>
      <c r="D968" s="6" t="n"/>
      <c r="E968" s="6" t="n"/>
      <c r="F968" s="6" t="n"/>
      <c r="G968" s="6" t="n"/>
      <c r="H968" s="6" t="n"/>
      <c r="I968" s="6" t="n"/>
      <c r="J968" s="6" t="n"/>
      <c r="K968" s="6" t="n"/>
      <c r="L968" s="6" t="n"/>
      <c r="M968" s="6" t="n"/>
      <c r="N968" s="6" t="n"/>
      <c r="O968" s="6" t="n"/>
      <c r="P968" s="6" t="n"/>
    </row>
    <row r="969" ht="15.75" customHeight="1" s="1411">
      <c r="A969" s="6" t="n"/>
      <c r="B969" s="6" t="n"/>
      <c r="C969" s="6" t="n"/>
      <c r="D969" s="6" t="n"/>
      <c r="E969" s="6" t="n"/>
      <c r="F969" s="6" t="n"/>
      <c r="G969" s="6" t="n"/>
      <c r="H969" s="6" t="n"/>
      <c r="I969" s="6" t="n"/>
      <c r="J969" s="6" t="n"/>
      <c r="K969" s="6" t="n"/>
      <c r="L969" s="6" t="n"/>
      <c r="M969" s="6" t="n"/>
      <c r="N969" s="6" t="n"/>
      <c r="O969" s="6" t="n"/>
      <c r="P969" s="6" t="n"/>
    </row>
    <row r="970" ht="15.75" customHeight="1" s="1411">
      <c r="A970" s="6" t="n"/>
      <c r="B970" s="6" t="n"/>
      <c r="C970" s="6" t="n"/>
      <c r="D970" s="6" t="n"/>
      <c r="E970" s="6" t="n"/>
      <c r="F970" s="6" t="n"/>
      <c r="G970" s="6" t="n"/>
      <c r="H970" s="6" t="n"/>
      <c r="I970" s="6" t="n"/>
      <c r="J970" s="6" t="n"/>
      <c r="K970" s="6" t="n"/>
      <c r="L970" s="6" t="n"/>
      <c r="M970" s="6" t="n"/>
      <c r="N970" s="6" t="n"/>
      <c r="O970" s="6" t="n"/>
      <c r="P970" s="6" t="n"/>
    </row>
    <row r="971" ht="15.75" customHeight="1" s="1411">
      <c r="A971" s="6" t="n"/>
      <c r="B971" s="6" t="n"/>
      <c r="C971" s="6" t="n"/>
      <c r="D971" s="6" t="n"/>
      <c r="E971" s="6" t="n"/>
      <c r="F971" s="6" t="n"/>
      <c r="G971" s="6" t="n"/>
      <c r="H971" s="6" t="n"/>
      <c r="I971" s="6" t="n"/>
      <c r="J971" s="6" t="n"/>
      <c r="K971" s="6" t="n"/>
      <c r="L971" s="6" t="n"/>
      <c r="M971" s="6" t="n"/>
      <c r="N971" s="6" t="n"/>
      <c r="O971" s="6" t="n"/>
      <c r="P971" s="6" t="n"/>
    </row>
    <row r="972" ht="15.75" customHeight="1" s="1411">
      <c r="A972" s="6" t="n"/>
      <c r="B972" s="6" t="n"/>
      <c r="C972" s="6" t="n"/>
      <c r="D972" s="6" t="n"/>
      <c r="E972" s="6" t="n"/>
      <c r="F972" s="6" t="n"/>
      <c r="G972" s="6" t="n"/>
      <c r="H972" s="6" t="n"/>
      <c r="I972" s="6" t="n"/>
      <c r="J972" s="6" t="n"/>
      <c r="K972" s="6" t="n"/>
      <c r="L972" s="6" t="n"/>
      <c r="M972" s="6" t="n"/>
      <c r="N972" s="6" t="n"/>
      <c r="O972" s="6" t="n"/>
      <c r="P972" s="6" t="n"/>
    </row>
    <row r="973" ht="15.75" customHeight="1" s="1411">
      <c r="A973" s="6" t="n"/>
      <c r="B973" s="6" t="n"/>
      <c r="C973" s="6" t="n"/>
      <c r="D973" s="6" t="n"/>
      <c r="E973" s="6" t="n"/>
      <c r="F973" s="6" t="n"/>
      <c r="G973" s="6" t="n"/>
      <c r="H973" s="6" t="n"/>
      <c r="I973" s="6" t="n"/>
      <c r="J973" s="6" t="n"/>
      <c r="K973" s="6" t="n"/>
      <c r="L973" s="6" t="n"/>
      <c r="M973" s="6" t="n"/>
      <c r="N973" s="6" t="n"/>
      <c r="O973" s="6" t="n"/>
      <c r="P973" s="6" t="n"/>
    </row>
    <row r="974" ht="15.75" customHeight="1" s="1411">
      <c r="A974" s="6" t="n"/>
      <c r="B974" s="6" t="n"/>
      <c r="C974" s="6" t="n"/>
      <c r="D974" s="6" t="n"/>
      <c r="E974" s="6" t="n"/>
      <c r="F974" s="6" t="n"/>
      <c r="G974" s="6" t="n"/>
      <c r="H974" s="6" t="n"/>
      <c r="I974" s="6" t="n"/>
      <c r="J974" s="6" t="n"/>
      <c r="K974" s="6" t="n"/>
      <c r="L974" s="6" t="n"/>
      <c r="M974" s="6" t="n"/>
      <c r="N974" s="6" t="n"/>
      <c r="O974" s="6" t="n"/>
      <c r="P974" s="6" t="n"/>
    </row>
    <row r="975" ht="15.75" customHeight="1" s="1411">
      <c r="A975" s="6" t="n"/>
      <c r="B975" s="6" t="n"/>
      <c r="C975" s="6" t="n"/>
      <c r="D975" s="6" t="n"/>
      <c r="E975" s="6" t="n"/>
      <c r="F975" s="6" t="n"/>
      <c r="G975" s="6" t="n"/>
      <c r="H975" s="6" t="n"/>
      <c r="I975" s="6" t="n"/>
      <c r="J975" s="6" t="n"/>
      <c r="K975" s="6" t="n"/>
      <c r="L975" s="6" t="n"/>
      <c r="M975" s="6" t="n"/>
      <c r="N975" s="6" t="n"/>
      <c r="O975" s="6" t="n"/>
      <c r="P975" s="6" t="n"/>
    </row>
    <row r="976" ht="15.75" customHeight="1" s="1411">
      <c r="A976" s="6" t="n"/>
      <c r="B976" s="6" t="n"/>
      <c r="C976" s="6" t="n"/>
      <c r="D976" s="6" t="n"/>
      <c r="E976" s="6" t="n"/>
      <c r="F976" s="6" t="n"/>
      <c r="G976" s="6" t="n"/>
      <c r="H976" s="6" t="n"/>
      <c r="I976" s="6" t="n"/>
      <c r="J976" s="6" t="n"/>
      <c r="K976" s="6" t="n"/>
      <c r="L976" s="6" t="n"/>
      <c r="M976" s="6" t="n"/>
      <c r="N976" s="6" t="n"/>
      <c r="O976" s="6" t="n"/>
      <c r="P976" s="6" t="n"/>
    </row>
    <row r="977" ht="15.75" customHeight="1" s="1411">
      <c r="A977" s="6" t="n"/>
      <c r="B977" s="6" t="n"/>
      <c r="C977" s="6" t="n"/>
      <c r="D977" s="6" t="n"/>
      <c r="E977" s="6" t="n"/>
      <c r="F977" s="6" t="n"/>
      <c r="G977" s="6" t="n"/>
      <c r="H977" s="6" t="n"/>
      <c r="I977" s="6" t="n"/>
      <c r="J977" s="6" t="n"/>
      <c r="K977" s="6" t="n"/>
      <c r="L977" s="6" t="n"/>
      <c r="M977" s="6" t="n"/>
      <c r="N977" s="6" t="n"/>
      <c r="O977" s="6" t="n"/>
      <c r="P977" s="6" t="n"/>
    </row>
    <row r="978" ht="15.75" customHeight="1" s="1411">
      <c r="A978" s="6" t="n"/>
      <c r="B978" s="6" t="n"/>
      <c r="C978" s="6" t="n"/>
      <c r="D978" s="6" t="n"/>
      <c r="E978" s="6" t="n"/>
      <c r="F978" s="6" t="n"/>
      <c r="G978" s="6" t="n"/>
      <c r="H978" s="6" t="n"/>
      <c r="I978" s="6" t="n"/>
      <c r="J978" s="6" t="n"/>
      <c r="K978" s="6" t="n"/>
      <c r="L978" s="6" t="n"/>
      <c r="M978" s="6" t="n"/>
      <c r="N978" s="6" t="n"/>
      <c r="O978" s="6" t="n"/>
      <c r="P978" s="6" t="n"/>
    </row>
    <row r="979" ht="15.75" customHeight="1" s="1411">
      <c r="A979" s="6" t="n"/>
      <c r="B979" s="6" t="n"/>
      <c r="C979" s="6" t="n"/>
      <c r="D979" s="6" t="n"/>
      <c r="E979" s="6" t="n"/>
      <c r="F979" s="6" t="n"/>
      <c r="G979" s="6" t="n"/>
      <c r="H979" s="6" t="n"/>
      <c r="I979" s="6" t="n"/>
      <c r="J979" s="6" t="n"/>
      <c r="K979" s="6" t="n"/>
      <c r="L979" s="6" t="n"/>
      <c r="M979" s="6" t="n"/>
      <c r="N979" s="6" t="n"/>
      <c r="O979" s="6" t="n"/>
      <c r="P979" s="6" t="n"/>
    </row>
    <row r="980" ht="15.75" customHeight="1" s="1411">
      <c r="A980" s="6" t="n"/>
      <c r="B980" s="6" t="n"/>
      <c r="C980" s="6" t="n"/>
      <c r="D980" s="6" t="n"/>
      <c r="E980" s="6" t="n"/>
      <c r="F980" s="6" t="n"/>
      <c r="G980" s="6" t="n"/>
      <c r="H980" s="6" t="n"/>
      <c r="I980" s="6" t="n"/>
      <c r="J980" s="6" t="n"/>
      <c r="K980" s="6" t="n"/>
      <c r="L980" s="6" t="n"/>
      <c r="M980" s="6" t="n"/>
      <c r="N980" s="6" t="n"/>
      <c r="O980" s="6" t="n"/>
      <c r="P980" s="6" t="n"/>
    </row>
    <row r="981" ht="15.75" customHeight="1" s="1411">
      <c r="A981" s="6" t="n"/>
      <c r="B981" s="6" t="n"/>
      <c r="C981" s="6" t="n"/>
      <c r="D981" s="6" t="n"/>
      <c r="E981" s="6" t="n"/>
      <c r="F981" s="6" t="n"/>
      <c r="G981" s="6" t="n"/>
      <c r="H981" s="6" t="n"/>
      <c r="I981" s="6" t="n"/>
      <c r="J981" s="6" t="n"/>
      <c r="K981" s="6" t="n"/>
      <c r="L981" s="6" t="n"/>
      <c r="M981" s="6" t="n"/>
      <c r="N981" s="6" t="n"/>
      <c r="O981" s="6" t="n"/>
      <c r="P981" s="6" t="n"/>
    </row>
    <row r="982" ht="15.75" customHeight="1" s="1411">
      <c r="A982" s="6" t="n"/>
      <c r="B982" s="6" t="n"/>
      <c r="C982" s="6" t="n"/>
      <c r="D982" s="6" t="n"/>
      <c r="E982" s="6" t="n"/>
      <c r="F982" s="6" t="n"/>
      <c r="G982" s="6" t="n"/>
      <c r="H982" s="6" t="n"/>
      <c r="I982" s="6" t="n"/>
      <c r="J982" s="6" t="n"/>
      <c r="K982" s="6" t="n"/>
      <c r="L982" s="6" t="n"/>
      <c r="M982" s="6" t="n"/>
      <c r="N982" s="6" t="n"/>
      <c r="O982" s="6" t="n"/>
      <c r="P982" s="6" t="n"/>
    </row>
    <row r="983" ht="15.75" customHeight="1" s="1411">
      <c r="A983" s="6" t="n"/>
      <c r="B983" s="6" t="n"/>
      <c r="C983" s="6" t="n"/>
      <c r="D983" s="6" t="n"/>
      <c r="E983" s="6" t="n"/>
      <c r="F983" s="6" t="n"/>
      <c r="G983" s="6" t="n"/>
      <c r="H983" s="6" t="n"/>
      <c r="I983" s="6" t="n"/>
      <c r="J983" s="6" t="n"/>
      <c r="K983" s="6" t="n"/>
      <c r="L983" s="6" t="n"/>
      <c r="M983" s="6" t="n"/>
      <c r="N983" s="6" t="n"/>
      <c r="O983" s="6" t="n"/>
      <c r="P983" s="6" t="n"/>
    </row>
    <row r="984" ht="15.75" customHeight="1" s="1411">
      <c r="A984" s="6" t="n"/>
      <c r="B984" s="6" t="n"/>
      <c r="C984" s="6" t="n"/>
      <c r="D984" s="6" t="n"/>
      <c r="E984" s="6" t="n"/>
      <c r="F984" s="6" t="n"/>
      <c r="G984" s="6" t="n"/>
      <c r="H984" s="6" t="n"/>
      <c r="I984" s="6" t="n"/>
      <c r="J984" s="6" t="n"/>
      <c r="K984" s="6" t="n"/>
      <c r="L984" s="6" t="n"/>
      <c r="M984" s="6" t="n"/>
      <c r="N984" s="6" t="n"/>
      <c r="O984" s="6" t="n"/>
      <c r="P984" s="6" t="n"/>
    </row>
    <row r="985" ht="15.75" customHeight="1" s="1411">
      <c r="A985" s="6" t="n"/>
      <c r="B985" s="6" t="n"/>
      <c r="C985" s="6" t="n"/>
      <c r="D985" s="6" t="n"/>
      <c r="E985" s="6" t="n"/>
      <c r="F985" s="6" t="n"/>
      <c r="G985" s="6" t="n"/>
      <c r="H985" s="6" t="n"/>
      <c r="I985" s="6" t="n"/>
      <c r="J985" s="6" t="n"/>
      <c r="K985" s="6" t="n"/>
      <c r="L985" s="6" t="n"/>
      <c r="M985" s="6" t="n"/>
      <c r="N985" s="6" t="n"/>
      <c r="O985" s="6" t="n"/>
      <c r="P985" s="6" t="n"/>
    </row>
    <row r="986" ht="15.75" customHeight="1" s="1411">
      <c r="A986" s="6" t="n"/>
      <c r="B986" s="6" t="n"/>
      <c r="C986" s="6" t="n"/>
      <c r="D986" s="6" t="n"/>
      <c r="E986" s="6" t="n"/>
      <c r="F986" s="6" t="n"/>
      <c r="G986" s="6" t="n"/>
      <c r="H986" s="6" t="n"/>
      <c r="I986" s="6" t="n"/>
      <c r="J986" s="6" t="n"/>
      <c r="K986" s="6" t="n"/>
      <c r="L986" s="6" t="n"/>
      <c r="M986" s="6" t="n"/>
      <c r="N986" s="6" t="n"/>
      <c r="O986" s="6" t="n"/>
      <c r="P986" s="6" t="n"/>
    </row>
    <row r="987" ht="15.75" customHeight="1" s="1411">
      <c r="A987" s="6" t="n"/>
      <c r="B987" s="6" t="n"/>
      <c r="C987" s="6" t="n"/>
      <c r="D987" s="6" t="n"/>
      <c r="E987" s="6" t="n"/>
      <c r="F987" s="6" t="n"/>
      <c r="G987" s="6" t="n"/>
      <c r="H987" s="6" t="n"/>
      <c r="I987" s="6" t="n"/>
      <c r="J987" s="6" t="n"/>
      <c r="K987" s="6" t="n"/>
      <c r="L987" s="6" t="n"/>
      <c r="M987" s="6" t="n"/>
      <c r="N987" s="6" t="n"/>
      <c r="O987" s="6" t="n"/>
      <c r="P987" s="6" t="n"/>
    </row>
    <row r="988" ht="15.75" customHeight="1" s="1411">
      <c r="A988" s="6" t="n"/>
      <c r="B988" s="6" t="n"/>
      <c r="C988" s="6" t="n"/>
      <c r="D988" s="6" t="n"/>
      <c r="E988" s="6" t="n"/>
      <c r="F988" s="6" t="n"/>
      <c r="G988" s="6" t="n"/>
      <c r="H988" s="6" t="n"/>
      <c r="I988" s="6" t="n"/>
      <c r="J988" s="6" t="n"/>
      <c r="K988" s="6" t="n"/>
      <c r="L988" s="6" t="n"/>
      <c r="M988" s="6" t="n"/>
      <c r="N988" s="6" t="n"/>
      <c r="O988" s="6" t="n"/>
      <c r="P988" s="6" t="n"/>
    </row>
    <row r="989" ht="15.75" customHeight="1" s="1411">
      <c r="A989" s="6" t="n"/>
      <c r="B989" s="6" t="n"/>
      <c r="C989" s="6" t="n"/>
      <c r="D989" s="6" t="n"/>
      <c r="E989" s="6" t="n"/>
      <c r="F989" s="6" t="n"/>
      <c r="G989" s="6" t="n"/>
      <c r="H989" s="6" t="n"/>
      <c r="I989" s="6" t="n"/>
      <c r="J989" s="6" t="n"/>
      <c r="K989" s="6" t="n"/>
      <c r="L989" s="6" t="n"/>
      <c r="M989" s="6" t="n"/>
      <c r="N989" s="6" t="n"/>
      <c r="O989" s="6" t="n"/>
      <c r="P989" s="6" t="n"/>
    </row>
    <row r="990" ht="15.75" customHeight="1" s="1411">
      <c r="A990" s="6" t="n"/>
      <c r="B990" s="6" t="n"/>
      <c r="C990" s="6" t="n"/>
      <c r="D990" s="6" t="n"/>
      <c r="E990" s="6" t="n"/>
      <c r="F990" s="6" t="n"/>
      <c r="G990" s="6" t="n"/>
      <c r="H990" s="6" t="n"/>
      <c r="I990" s="6" t="n"/>
      <c r="J990" s="6" t="n"/>
      <c r="K990" s="6" t="n"/>
      <c r="L990" s="6" t="n"/>
      <c r="M990" s="6" t="n"/>
      <c r="N990" s="6" t="n"/>
      <c r="O990" s="6" t="n"/>
      <c r="P990" s="6" t="n"/>
    </row>
    <row r="991" ht="15.75" customHeight="1" s="1411">
      <c r="A991" s="6" t="n"/>
      <c r="B991" s="6" t="n"/>
      <c r="C991" s="6" t="n"/>
      <c r="D991" s="6" t="n"/>
      <c r="E991" s="6" t="n"/>
      <c r="F991" s="6" t="n"/>
      <c r="G991" s="6" t="n"/>
      <c r="H991" s="6" t="n"/>
      <c r="I991" s="6" t="n"/>
      <c r="J991" s="6" t="n"/>
      <c r="K991" s="6" t="n"/>
      <c r="L991" s="6" t="n"/>
      <c r="M991" s="6" t="n"/>
      <c r="N991" s="6" t="n"/>
      <c r="O991" s="6" t="n"/>
      <c r="P991" s="6" t="n"/>
    </row>
    <row r="992" ht="15.75" customHeight="1" s="1411">
      <c r="A992" s="6" t="n"/>
      <c r="B992" s="6" t="n"/>
      <c r="C992" s="6" t="n"/>
      <c r="D992" s="6" t="n"/>
      <c r="E992" s="6" t="n"/>
      <c r="F992" s="6" t="n"/>
      <c r="G992" s="6" t="n"/>
      <c r="H992" s="6" t="n"/>
      <c r="I992" s="6" t="n"/>
      <c r="J992" s="6" t="n"/>
      <c r="K992" s="6" t="n"/>
      <c r="L992" s="6" t="n"/>
      <c r="M992" s="6" t="n"/>
      <c r="N992" s="6" t="n"/>
      <c r="O992" s="6" t="n"/>
      <c r="P992" s="6" t="n"/>
    </row>
    <row r="993" ht="15.75" customHeight="1" s="1411">
      <c r="A993" s="6" t="n"/>
      <c r="B993" s="6" t="n"/>
      <c r="C993" s="6" t="n"/>
      <c r="D993" s="6" t="n"/>
      <c r="E993" s="6" t="n"/>
      <c r="F993" s="6" t="n"/>
      <c r="G993" s="6" t="n"/>
      <c r="H993" s="6" t="n"/>
      <c r="I993" s="6" t="n"/>
      <c r="J993" s="6" t="n"/>
      <c r="K993" s="6" t="n"/>
      <c r="L993" s="6" t="n"/>
      <c r="M993" s="6" t="n"/>
      <c r="N993" s="6" t="n"/>
      <c r="O993" s="6" t="n"/>
      <c r="P993" s="6" t="n"/>
    </row>
    <row r="994" ht="15.75" customHeight="1" s="1411">
      <c r="A994" s="6" t="n"/>
      <c r="B994" s="6" t="n"/>
      <c r="C994" s="6" t="n"/>
      <c r="D994" s="6" t="n"/>
      <c r="E994" s="6" t="n"/>
      <c r="F994" s="6" t="n"/>
      <c r="G994" s="6" t="n"/>
      <c r="H994" s="6" t="n"/>
      <c r="I994" s="6" t="n"/>
      <c r="J994" s="6" t="n"/>
      <c r="K994" s="6" t="n"/>
      <c r="L994" s="6" t="n"/>
      <c r="M994" s="6" t="n"/>
      <c r="N994" s="6" t="n"/>
      <c r="O994" s="6" t="n"/>
      <c r="P994" s="6" t="n"/>
    </row>
    <row r="995" ht="15.75" customHeight="1" s="1411">
      <c r="A995" s="6" t="n"/>
      <c r="B995" s="6" t="n"/>
      <c r="C995" s="6" t="n"/>
      <c r="D995" s="6" t="n"/>
      <c r="E995" s="6" t="n"/>
      <c r="F995" s="6" t="n"/>
      <c r="G995" s="6" t="n"/>
      <c r="H995" s="6" t="n"/>
      <c r="I995" s="6" t="n"/>
      <c r="J995" s="6" t="n"/>
      <c r="K995" s="6" t="n"/>
      <c r="L995" s="6" t="n"/>
      <c r="M995" s="6" t="n"/>
      <c r="N995" s="6" t="n"/>
      <c r="O995" s="6" t="n"/>
      <c r="P995" s="6" t="n"/>
    </row>
    <row r="996" ht="15.75" customHeight="1" s="1411">
      <c r="A996" s="6" t="n"/>
      <c r="B996" s="6" t="n"/>
      <c r="C996" s="6" t="n"/>
      <c r="D996" s="6" t="n"/>
      <c r="E996" s="6" t="n"/>
      <c r="F996" s="6" t="n"/>
      <c r="G996" s="6" t="n"/>
      <c r="H996" s="6" t="n"/>
      <c r="I996" s="6" t="n"/>
      <c r="J996" s="6" t="n"/>
      <c r="K996" s="6" t="n"/>
      <c r="L996" s="6" t="n"/>
      <c r="M996" s="6" t="n"/>
      <c r="N996" s="6" t="n"/>
      <c r="O996" s="6" t="n"/>
      <c r="P996" s="6" t="n"/>
    </row>
    <row r="997" ht="15.75" customHeight="1" s="1411">
      <c r="A997" s="6" t="n"/>
      <c r="B997" s="6" t="n"/>
      <c r="C997" s="6" t="n"/>
      <c r="D997" s="6" t="n"/>
      <c r="E997" s="6" t="n"/>
      <c r="F997" s="6" t="n"/>
      <c r="G997" s="6" t="n"/>
      <c r="H997" s="6" t="n"/>
      <c r="I997" s="6" t="n"/>
      <c r="J997" s="6" t="n"/>
      <c r="K997" s="6" t="n"/>
      <c r="L997" s="6" t="n"/>
      <c r="M997" s="6" t="n"/>
      <c r="N997" s="6" t="n"/>
      <c r="O997" s="6" t="n"/>
      <c r="P997" s="6" t="n"/>
    </row>
    <row r="998" ht="15.75" customHeight="1" s="1411">
      <c r="A998" s="6" t="n"/>
      <c r="B998" s="6" t="n"/>
      <c r="C998" s="6" t="n"/>
      <c r="D998" s="6" t="n"/>
      <c r="E998" s="6" t="n"/>
      <c r="F998" s="6" t="n"/>
      <c r="G998" s="6" t="n"/>
      <c r="H998" s="6" t="n"/>
      <c r="I998" s="6" t="n"/>
      <c r="J998" s="6" t="n"/>
      <c r="K998" s="6" t="n"/>
      <c r="L998" s="6" t="n"/>
      <c r="M998" s="6" t="n"/>
      <c r="N998" s="6" t="n"/>
      <c r="O998" s="6" t="n"/>
      <c r="P998" s="6" t="n"/>
    </row>
    <row r="999" ht="15.75" customHeight="1" s="1411">
      <c r="A999" s="6" t="n"/>
      <c r="B999" s="6" t="n"/>
      <c r="C999" s="6" t="n"/>
      <c r="D999" s="6" t="n"/>
      <c r="E999" s="6" t="n"/>
      <c r="F999" s="6" t="n"/>
      <c r="G999" s="6" t="n"/>
      <c r="H999" s="6" t="n"/>
      <c r="I999" s="6" t="n"/>
      <c r="J999" s="6" t="n"/>
      <c r="K999" s="6" t="n"/>
      <c r="L999" s="6" t="n"/>
      <c r="M999" s="6" t="n"/>
      <c r="N999" s="6" t="n"/>
      <c r="O999" s="6" t="n"/>
      <c r="P999" s="6" t="n"/>
    </row>
    <row r="1000" ht="15.75" customHeight="1" s="1411">
      <c r="A1000" s="6" t="n"/>
      <c r="B1000" s="6" t="n"/>
      <c r="C1000" s="6" t="n"/>
      <c r="D1000" s="6" t="n"/>
      <c r="E1000" s="6" t="n"/>
      <c r="F1000" s="6" t="n"/>
      <c r="G1000" s="6" t="n"/>
      <c r="H1000" s="6" t="n"/>
      <c r="I1000" s="6" t="n"/>
      <c r="J1000" s="6" t="n"/>
      <c r="K1000" s="6" t="n"/>
      <c r="L1000" s="6" t="n"/>
      <c r="M1000" s="6" t="n"/>
      <c r="N1000" s="6" t="n"/>
      <c r="O1000" s="6" t="n"/>
      <c r="P1000" s="6" t="n"/>
    </row>
  </sheetData>
  <mergeCells count="6">
    <mergeCell ref="A11:P11"/>
    <mergeCell ref="D5:P5"/>
    <mergeCell ref="A1:P1"/>
    <mergeCell ref="D12:P12"/>
    <mergeCell ref="A4:P4"/>
    <mergeCell ref="A2:P2"/>
  </mergeCells>
  <dataValidations count="1">
    <dataValidation sqref="B93:B95" showDropDown="0" showInputMessage="1" showErrorMessage="1" allowBlank="1" prompt="Input Guide - Enter as decimal: 0.10 = 10%" type="decimal">
      <formula1>0.0</formula1>
      <formula2>0.5</formula2>
    </dataValidation>
  </dataValidations>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0" customWidth="1" style="1411" min="1" max="1"/>
    <col width="7" customWidth="1" style="1411" min="2" max="2"/>
    <col width="11" customWidth="1" style="1411" min="3" max="14"/>
    <col width="13" customWidth="1" style="1411" min="15" max="15"/>
    <col width="8.710000000000001" customWidth="1" style="1411" min="16" max="26"/>
  </cols>
  <sheetData>
    <row r="1" ht="13.5" customHeight="1" s="1411">
      <c r="A1" s="1540" t="inlineStr">
        <is>
          <t>⚠  EDIT ONLY YELLOW CELLS  —  ALL OTHER CELLS ARE LOCKED AND PROTECTED</t>
        </is>
      </c>
      <c r="O1" s="6" t="n"/>
    </row>
    <row r="2" ht="36" customHeight="1" s="1411">
      <c r="A2" s="1622" t="inlineStr">
        <is>
          <t>NO DICE BOROUGH LTD  —  DOWNSIDE SCENARIO  |  Revenue -10% vs 2025 Actuals</t>
        </is>
      </c>
      <c r="O2" s="6" t="n"/>
    </row>
    <row r="3" ht="7.5" customHeight="1" s="1411">
      <c r="A3" s="793" t="inlineStr">
        <is>
          <t>⚠  Stress test: What if revenue is 10% BELOW 2025 actuals?  |  Wages and fixed costs remain fixed. Variable costs scale with revenue. Rent = 15% of quarterly revenue (also falls).  |  Does the business remain profitable and cash-positive?</t>
        </is>
      </c>
      <c r="B3" s="6" t="n"/>
      <c r="C3" s="6" t="n"/>
      <c r="D3" s="6" t="n"/>
      <c r="E3" s="6" t="n"/>
      <c r="F3" s="6" t="n"/>
      <c r="G3" s="6" t="n"/>
      <c r="H3" s="6" t="n"/>
      <c r="I3" s="6" t="n"/>
      <c r="J3" s="6" t="n"/>
      <c r="K3" s="6" t="n"/>
      <c r="L3" s="6" t="n"/>
      <c r="M3" s="6" t="n"/>
      <c r="N3" s="6" t="n"/>
      <c r="O3" s="6" t="n"/>
    </row>
    <row r="4" ht="27.75" customHeight="1" s="1411">
      <c r="A4" s="6" t="n"/>
      <c r="B4" s="6" t="n"/>
      <c r="C4" s="6" t="n"/>
      <c r="D4" s="6" t="n"/>
      <c r="E4" s="6" t="n"/>
      <c r="F4" s="6" t="n"/>
      <c r="G4" s="6" t="n"/>
      <c r="H4" s="6" t="n"/>
      <c r="I4" s="6" t="n"/>
      <c r="J4" s="6" t="n"/>
      <c r="K4" s="6" t="n"/>
      <c r="L4" s="6" t="n"/>
      <c r="M4" s="6" t="n"/>
      <c r="N4" s="6" t="n"/>
      <c r="O4" s="6" t="n"/>
    </row>
    <row r="5" ht="19.5" customHeight="1" s="1411">
      <c r="A5" s="794" t="inlineStr">
        <is>
          <t>Metric</t>
        </is>
      </c>
      <c r="B5" s="794" t="inlineStr">
        <is>
          <t>Wks</t>
        </is>
      </c>
      <c r="C5" s="794" t="inlineStr">
        <is>
          <t>May
26</t>
        </is>
      </c>
      <c r="D5" s="794" t="inlineStr">
        <is>
          <t>Jun
26</t>
        </is>
      </c>
      <c r="E5" s="794" t="inlineStr">
        <is>
          <t>Jul
26</t>
        </is>
      </c>
      <c r="F5" s="794" t="inlineStr">
        <is>
          <t>Aug
26</t>
        </is>
      </c>
      <c r="G5" s="794" t="inlineStr">
        <is>
          <t>Sep
26</t>
        </is>
      </c>
      <c r="H5" s="794" t="inlineStr">
        <is>
          <t>Oct
26</t>
        </is>
      </c>
      <c r="I5" s="794" t="inlineStr">
        <is>
          <t>Nov
26</t>
        </is>
      </c>
      <c r="J5" s="794" t="inlineStr">
        <is>
          <t>Dec
26</t>
        </is>
      </c>
      <c r="K5" s="794" t="inlineStr">
        <is>
          <t>Jan
27</t>
        </is>
      </c>
      <c r="L5" s="794" t="inlineStr">
        <is>
          <t>Feb
27</t>
        </is>
      </c>
      <c r="M5" s="794" t="inlineStr">
        <is>
          <t>Mar
27</t>
        </is>
      </c>
      <c r="N5" s="794" t="inlineStr">
        <is>
          <t>Apr
27</t>
        </is>
      </c>
      <c r="O5" s="794" t="inlineStr">
        <is>
          <t>ANNUAL
TOTAL</t>
        </is>
      </c>
    </row>
    <row r="6" ht="19.5" customHeight="1" s="1411">
      <c r="A6" s="795" t="inlineStr">
        <is>
          <t>2025 Base Revenue</t>
        </is>
      </c>
      <c r="B6" s="6" t="n"/>
      <c r="C6" s="796">
        <f>'Monthly Summary'!C7</f>
        <v/>
      </c>
      <c r="D6" s="796">
        <f>'Monthly Summary'!C8</f>
        <v/>
      </c>
      <c r="E6" s="796">
        <f>'Monthly Summary'!C9</f>
        <v/>
      </c>
      <c r="F6" s="796">
        <f>'Monthly Summary'!C10</f>
        <v/>
      </c>
      <c r="G6" s="796">
        <f>'Monthly Summary'!C11</f>
        <v/>
      </c>
      <c r="H6" s="796">
        <f>'Monthly Summary'!C12</f>
        <v/>
      </c>
      <c r="I6" s="796">
        <f>'Monthly Summary'!C13</f>
        <v/>
      </c>
      <c r="J6" s="796">
        <f>'Monthly Summary'!C14</f>
        <v/>
      </c>
      <c r="K6" s="796">
        <f>'Monthly Summary'!C3</f>
        <v/>
      </c>
      <c r="L6" s="796">
        <f>'Monthly Summary'!C4</f>
        <v/>
      </c>
      <c r="M6" s="796">
        <f>'Monthly Summary'!C5</f>
        <v/>
      </c>
      <c r="N6" s="796">
        <f>'Monthly Summary'!C6</f>
        <v/>
      </c>
      <c r="O6" s="796">
        <f>'Monthly Summary'!C15</f>
        <v/>
      </c>
    </row>
    <row r="7" ht="19.5" customHeight="1" s="1411">
      <c r="A7" s="795" t="inlineStr">
        <is>
          <t>Downside Revenue (-10%)</t>
        </is>
      </c>
      <c r="B7" s="6" t="n"/>
      <c r="C7" s="796">
        <f>ROUND(C6*(1+$B$51),2)</f>
        <v/>
      </c>
      <c r="D7" s="796">
        <f>ROUND(D6*(1+$B$51),2)</f>
        <v/>
      </c>
      <c r="E7" s="796">
        <f>ROUND(E6*(1+$B$51),2)</f>
        <v/>
      </c>
      <c r="F7" s="796">
        <f>ROUND(F6*(1+$B$51),2)</f>
        <v/>
      </c>
      <c r="G7" s="796">
        <f>ROUND(G6*(1+$B$51),2)</f>
        <v/>
      </c>
      <c r="H7" s="796">
        <f>ROUND(H6*(1+$B$51),2)</f>
        <v/>
      </c>
      <c r="I7" s="796">
        <f>ROUND(I6*(1+$B$51),2)</f>
        <v/>
      </c>
      <c r="J7" s="796">
        <f>ROUND(J6*(1+$B$51),2)</f>
        <v/>
      </c>
      <c r="K7" s="796">
        <f>ROUND(K6*(1+$B$51),2)</f>
        <v/>
      </c>
      <c r="L7" s="796">
        <f>ROUND(L6*(1+$B$51),2)</f>
        <v/>
      </c>
      <c r="M7" s="796">
        <f>ROUND(M6*(1+$B$51),2)</f>
        <v/>
      </c>
      <c r="N7" s="796">
        <f>ROUND(N6*(1+$B$51),2)</f>
        <v/>
      </c>
      <c r="O7" s="796">
        <f>SUM(C7:N7)</f>
        <v/>
      </c>
    </row>
    <row r="8" ht="19.5" customHeight="1" s="1411">
      <c r="A8" s="797" t="inlineStr">
        <is>
          <t>Revenue vs Base</t>
        </is>
      </c>
      <c r="B8" s="6" t="n"/>
      <c r="C8" s="798">
        <f>C7-C6</f>
        <v/>
      </c>
      <c r="D8" s="798">
        <f>D7-D6</f>
        <v/>
      </c>
      <c r="E8" s="798">
        <f>E7-E6</f>
        <v/>
      </c>
      <c r="F8" s="798">
        <f>F7-F6</f>
        <v/>
      </c>
      <c r="G8" s="798">
        <f>G7-G6</f>
        <v/>
      </c>
      <c r="H8" s="798">
        <f>H7-H6</f>
        <v/>
      </c>
      <c r="I8" s="798">
        <f>I7-I6</f>
        <v/>
      </c>
      <c r="J8" s="798">
        <f>J7-J6</f>
        <v/>
      </c>
      <c r="K8" s="798">
        <f>K7-K6</f>
        <v/>
      </c>
      <c r="L8" s="798">
        <f>L7-L6</f>
        <v/>
      </c>
      <c r="M8" s="798">
        <f>M7-M6</f>
        <v/>
      </c>
      <c r="N8" s="798">
        <f>N7-N6</f>
        <v/>
      </c>
      <c r="O8" s="796">
        <f>SUM(C8:N8)</f>
        <v/>
      </c>
    </row>
    <row r="9" ht="19.5" customHeight="1" s="1411">
      <c r="A9" s="734" t="inlineStr">
        <is>
          <t>Staff Wages (fixed)</t>
        </is>
      </c>
      <c r="B9" s="6" t="n"/>
      <c r="C9" s="601">
        <f>'Monthly Summary'!G7</f>
        <v/>
      </c>
      <c r="D9" s="601">
        <f>'Monthly Summary'!G8</f>
        <v/>
      </c>
      <c r="E9" s="601">
        <f>'Monthly Summary'!G9</f>
        <v/>
      </c>
      <c r="F9" s="601">
        <f>'Monthly Summary'!G10</f>
        <v/>
      </c>
      <c r="G9" s="601">
        <f>'Monthly Summary'!G11</f>
        <v/>
      </c>
      <c r="H9" s="601">
        <f>'Monthly Summary'!G12</f>
        <v/>
      </c>
      <c r="I9" s="601">
        <f>'Monthly Summary'!G13</f>
        <v/>
      </c>
      <c r="J9" s="601">
        <f>'Monthly Summary'!G14</f>
        <v/>
      </c>
      <c r="K9" s="601">
        <f>'Monthly Summary'!G3</f>
        <v/>
      </c>
      <c r="L9" s="601">
        <f>'Monthly Summary'!G4</f>
        <v/>
      </c>
      <c r="M9" s="601">
        <f>'Monthly Summary'!G5</f>
        <v/>
      </c>
      <c r="N9" s="601">
        <f>'Monthly Summary'!G6</f>
        <v/>
      </c>
      <c r="O9" s="602">
        <f>'Monthly Summary'!G15</f>
        <v/>
      </c>
    </row>
    <row r="10" ht="19.5" customHeight="1" s="1411">
      <c r="A10" s="734" t="inlineStr">
        <is>
          <t>Fixed Overheads</t>
        </is>
      </c>
      <c r="B10" s="6" t="n"/>
      <c r="C10" s="601">
        <f>'Monthly Summary'!E7</f>
        <v/>
      </c>
      <c r="D10" s="601">
        <f>'Monthly Summary'!E8</f>
        <v/>
      </c>
      <c r="E10" s="601">
        <f>'Monthly Summary'!E9</f>
        <v/>
      </c>
      <c r="F10" s="601">
        <f>'Monthly Summary'!E10</f>
        <v/>
      </c>
      <c r="G10" s="601">
        <f>'Monthly Summary'!E11</f>
        <v/>
      </c>
      <c r="H10" s="601">
        <f>'Monthly Summary'!E12</f>
        <v/>
      </c>
      <c r="I10" s="601">
        <f>'Monthly Summary'!E13</f>
        <v/>
      </c>
      <c r="J10" s="601">
        <f>'Monthly Summary'!E14</f>
        <v/>
      </c>
      <c r="K10" s="601">
        <f>'Monthly Summary'!E3</f>
        <v/>
      </c>
      <c r="L10" s="601">
        <f>'Monthly Summary'!E4</f>
        <v/>
      </c>
      <c r="M10" s="601">
        <f>'Monthly Summary'!E5</f>
        <v/>
      </c>
      <c r="N10" s="601">
        <f>'Monthly Summary'!E6</f>
        <v/>
      </c>
      <c r="O10" s="602">
        <f>'Monthly Summary'!E15</f>
        <v/>
      </c>
    </row>
    <row r="11" ht="19.5" customHeight="1" s="1411">
      <c r="A11" s="734" t="inlineStr">
        <is>
          <t>Variable Costs</t>
        </is>
      </c>
      <c r="B11" s="6" t="n"/>
      <c r="C11" s="601">
        <f>ROUND(MIN('Monthly Summary'!F7*(C7/'Monthly Summary'!C7),$B$52*C7),2)</f>
        <v/>
      </c>
      <c r="D11" s="601">
        <f>ROUND(MIN('Monthly Summary'!F8*(D7/'Monthly Summary'!C8),$B$52*D7),2)</f>
        <v/>
      </c>
      <c r="E11" s="601">
        <f>ROUND(MIN('Monthly Summary'!F9*(E7/'Monthly Summary'!C9),$B$52*E7),2)</f>
        <v/>
      </c>
      <c r="F11" s="601">
        <f>ROUND(MIN('Monthly Summary'!F10*(F7/'Monthly Summary'!C10),$B$52*F7),2)</f>
        <v/>
      </c>
      <c r="G11" s="601">
        <f>ROUND(MIN('Monthly Summary'!F11*(G7/'Monthly Summary'!C11),$B$52*G7),2)</f>
        <v/>
      </c>
      <c r="H11" s="601">
        <f>ROUND(MIN('Monthly Summary'!F12*(H7/'Monthly Summary'!C12),$B$52*H7),2)</f>
        <v/>
      </c>
      <c r="I11" s="601">
        <f>ROUND(MIN('Monthly Summary'!F13*(I7/'Monthly Summary'!C13),$B$52*I7),2)</f>
        <v/>
      </c>
      <c r="J11" s="601">
        <f>ROUND(MIN('Monthly Summary'!F14*(J7/'Monthly Summary'!C14),$B$52*J7),2)</f>
        <v/>
      </c>
      <c r="K11" s="601">
        <f>ROUND(MIN('Monthly Summary'!F3*(K7/'Monthly Summary'!C3),$B$52*K7),2)</f>
        <v/>
      </c>
      <c r="L11" s="601">
        <f>ROUND(MIN('Monthly Summary'!F4*(L7/'Monthly Summary'!C4),$B$52*L7),2)</f>
        <v/>
      </c>
      <c r="M11" s="601">
        <f>ROUND(MIN('Monthly Summary'!F5*(M7/'Monthly Summary'!C5),$B$52*M7),2)</f>
        <v/>
      </c>
      <c r="N11" s="601">
        <f>ROUND(MIN('Monthly Summary'!F6*(N7/'Monthly Summary'!C6),$B$52*N7),2)</f>
        <v/>
      </c>
      <c r="O11" s="602">
        <f>SUM(C11:N11)</f>
        <v/>
      </c>
    </row>
    <row r="12" ht="19.5" customHeight="1" s="1411">
      <c r="A12" s="795" t="inlineStr">
        <is>
          <t>All Operating Costs</t>
        </is>
      </c>
      <c r="B12" s="6" t="n"/>
      <c r="C12" s="796">
        <f>C9+C10+C11</f>
        <v/>
      </c>
      <c r="D12" s="796">
        <f>D9+D10+D11</f>
        <v/>
      </c>
      <c r="E12" s="796">
        <f>E9+E10+E11</f>
        <v/>
      </c>
      <c r="F12" s="796">
        <f>F9+F10+F11</f>
        <v/>
      </c>
      <c r="G12" s="796">
        <f>G9+G10+G11</f>
        <v/>
      </c>
      <c r="H12" s="796">
        <f>H9+H10+H11</f>
        <v/>
      </c>
      <c r="I12" s="796">
        <f>I9+I10+I11</f>
        <v/>
      </c>
      <c r="J12" s="796">
        <f>J9+J10+J11</f>
        <v/>
      </c>
      <c r="K12" s="796">
        <f>K9+K10+K11</f>
        <v/>
      </c>
      <c r="L12" s="796">
        <f>L9+L10+L11</f>
        <v/>
      </c>
      <c r="M12" s="796">
        <f>M9+M10+M11</f>
        <v/>
      </c>
      <c r="N12" s="796">
        <f>N9+N10+N11</f>
        <v/>
      </c>
      <c r="O12" s="796">
        <f>SUM(C12:N12)</f>
        <v/>
      </c>
    </row>
    <row r="13" ht="19.5" customHeight="1" s="1411">
      <c r="A13" s="799" t="inlineStr">
        <is>
          <t>Rent (quarterly)</t>
        </is>
      </c>
      <c r="B13" s="6" t="n"/>
      <c r="C13" s="6" t="n"/>
      <c r="D13" s="6" t="n"/>
      <c r="E13" s="800" t="n"/>
      <c r="F13" s="468">
        <f>ROUND($B$53*(C7+D7+E7),2)</f>
        <v/>
      </c>
      <c r="G13" s="6" t="n"/>
      <c r="H13" s="800" t="n"/>
      <c r="I13" s="468">
        <f>ROUND($B$53*(F7+G7+H7),2)</f>
        <v/>
      </c>
      <c r="J13" s="6" t="n"/>
      <c r="K13" s="800" t="n"/>
      <c r="L13" s="468">
        <f>ROUND($B$53*(I7+J7+K7),2)</f>
        <v/>
      </c>
      <c r="M13" s="6" t="n"/>
      <c r="N13" s="6" t="n"/>
      <c r="O13" s="800">
        <f>F13+I13+L13</f>
        <v/>
      </c>
    </row>
    <row r="14" ht="19.5" customHeight="1" s="1411">
      <c r="A14" s="734" t="inlineStr">
        <is>
          <t>VAT Difference</t>
        </is>
      </c>
      <c r="B14" s="6" t="n"/>
      <c r="C14" s="601">
        <f>ROUND('Monthly Summary'!H7*(C7/'Monthly Summary'!C7),2)</f>
        <v/>
      </c>
      <c r="D14" s="601">
        <f>ROUND('Monthly Summary'!H8*(D7/'Monthly Summary'!C8),2)</f>
        <v/>
      </c>
      <c r="E14" s="601">
        <f>ROUND('Monthly Summary'!H9*(E7/'Monthly Summary'!C9),2)</f>
        <v/>
      </c>
      <c r="F14" s="601">
        <f>ROUND('Monthly Summary'!H10*(F7/'Monthly Summary'!C10),2)</f>
        <v/>
      </c>
      <c r="G14" s="601">
        <f>ROUND('Monthly Summary'!H11*(G7/'Monthly Summary'!C11),2)</f>
        <v/>
      </c>
      <c r="H14" s="601">
        <f>ROUND('Monthly Summary'!H12*(H7/'Monthly Summary'!C12),2)</f>
        <v/>
      </c>
      <c r="I14" s="601">
        <f>ROUND('Monthly Summary'!H13*(I7/'Monthly Summary'!C13),2)</f>
        <v/>
      </c>
      <c r="J14" s="601">
        <f>ROUND('Monthly Summary'!H14*(J7/'Monthly Summary'!C14),2)</f>
        <v/>
      </c>
      <c r="K14" s="601">
        <f>ROUND('Monthly Summary'!H3*(K7/'Monthly Summary'!C3),2)</f>
        <v/>
      </c>
      <c r="L14" s="601">
        <f>ROUND('Monthly Summary'!H4*(L7/'Monthly Summary'!C4),2)</f>
        <v/>
      </c>
      <c r="M14" s="601">
        <f>ROUND('Monthly Summary'!H5*(M7/'Monthly Summary'!C5),2)</f>
        <v/>
      </c>
      <c r="N14" s="601">
        <f>ROUND('Monthly Summary'!H6*(N7/'Monthly Summary'!C6),2)</f>
        <v/>
      </c>
      <c r="O14" s="602">
        <f>SUM(C14:N14)</f>
        <v/>
      </c>
    </row>
    <row r="15" ht="19.5" customHeight="1" s="1411">
      <c r="A15" s="734" t="inlineStr">
        <is>
          <t>Director Salary</t>
        </is>
      </c>
      <c r="B15" s="6" t="n"/>
      <c r="C15" s="601">
        <f>$B$54/12</f>
        <v/>
      </c>
      <c r="D15" s="601">
        <f>$B$54/12</f>
        <v/>
      </c>
      <c r="E15" s="601">
        <f>$B$54/12</f>
        <v/>
      </c>
      <c r="F15" s="601">
        <f>$B$54/12</f>
        <v/>
      </c>
      <c r="G15" s="601">
        <f>$B$54/12</f>
        <v/>
      </c>
      <c r="H15" s="601">
        <f>$B$54/12</f>
        <v/>
      </c>
      <c r="I15" s="601">
        <f>$B$54/12</f>
        <v/>
      </c>
      <c r="J15" s="601">
        <f>$B$54/12</f>
        <v/>
      </c>
      <c r="K15" s="601">
        <f>$B$54/12</f>
        <v/>
      </c>
      <c r="L15" s="601">
        <f>$B$54/12</f>
        <v/>
      </c>
      <c r="M15" s="601">
        <f>$B$54/12</f>
        <v/>
      </c>
      <c r="N15" s="601">
        <f>$B$54/12</f>
        <v/>
      </c>
      <c r="O15" s="602">
        <f>$B$54</f>
        <v/>
      </c>
    </row>
    <row r="16" ht="19.5" customHeight="1" s="1411">
      <c r="A16" s="795" t="inlineStr">
        <is>
          <t>PROFIT / (LOSS)</t>
        </is>
      </c>
      <c r="B16" s="6" t="n"/>
      <c r="C16" s="796">
        <f>C7-C12-C13-C14</f>
        <v/>
      </c>
      <c r="D16" s="796">
        <f>D7-D12-D13-D14</f>
        <v/>
      </c>
      <c r="E16" s="796">
        <f>E7-E12-E13-E14</f>
        <v/>
      </c>
      <c r="F16" s="796">
        <f>F7-F12-F13-F14</f>
        <v/>
      </c>
      <c r="G16" s="796">
        <f>G7-G12-G13-G14</f>
        <v/>
      </c>
      <c r="H16" s="796">
        <f>H7-H12-H13-H14</f>
        <v/>
      </c>
      <c r="I16" s="796">
        <f>I7-I12-I13-I14</f>
        <v/>
      </c>
      <c r="J16" s="796">
        <f>J7-J12-J13-J14</f>
        <v/>
      </c>
      <c r="K16" s="796">
        <f>K7-K12-K13-K14</f>
        <v/>
      </c>
      <c r="L16" s="796">
        <f>L7-L12-L13-L14</f>
        <v/>
      </c>
      <c r="M16" s="796">
        <f>M7-M12-M13-M14</f>
        <v/>
      </c>
      <c r="N16" s="796">
        <f>N7-N12-N13-N14</f>
        <v/>
      </c>
      <c r="O16" s="796">
        <f>SUM(C16:N16)</f>
        <v/>
      </c>
    </row>
    <row r="17" ht="19.5" customHeight="1" s="1411">
      <c r="A17" s="797" t="inlineStr">
        <is>
          <t>Profit Margin %</t>
        </is>
      </c>
      <c r="B17" s="6" t="n"/>
      <c r="C17" s="801">
        <f>IF(C7&lt;&gt;0,C16/C7,0)</f>
        <v/>
      </c>
      <c r="D17" s="801">
        <f>IF(D7&lt;&gt;0,D16/D7,0)</f>
        <v/>
      </c>
      <c r="E17" s="801">
        <f>IF(E7&lt;&gt;0,E16/E7,0)</f>
        <v/>
      </c>
      <c r="F17" s="801">
        <f>IF(F7&lt;&gt;0,F16/F7,0)</f>
        <v/>
      </c>
      <c r="G17" s="801">
        <f>IF(G7&lt;&gt;0,G16/G7,0)</f>
        <v/>
      </c>
      <c r="H17" s="801">
        <f>IF(H7&lt;&gt;0,H16/H7,0)</f>
        <v/>
      </c>
      <c r="I17" s="801">
        <f>IF(I7&lt;&gt;0,I16/I7,0)</f>
        <v/>
      </c>
      <c r="J17" s="801">
        <f>IF(J7&lt;&gt;0,J16/J7,0)</f>
        <v/>
      </c>
      <c r="K17" s="801">
        <f>IF(K7&lt;&gt;0,K16/K7,0)</f>
        <v/>
      </c>
      <c r="L17" s="801">
        <f>IF(L7&lt;&gt;0,L16/L7,0)</f>
        <v/>
      </c>
      <c r="M17" s="801">
        <f>IF(M7&lt;&gt;0,M16/M7,0)</f>
        <v/>
      </c>
      <c r="N17" s="801">
        <f>IF(N7&lt;&gt;0,N16/N7,0)</f>
        <v/>
      </c>
      <c r="O17" s="802">
        <f>IF(O7&lt;&gt;0,O16/O7,0)</f>
        <v/>
      </c>
    </row>
    <row r="18" ht="24" customHeight="1" s="1411">
      <c r="A18" s="6" t="n"/>
      <c r="O18" s="6" t="n"/>
    </row>
    <row r="19" ht="21.75" customHeight="1" s="1411">
      <c r="A19" s="1623" t="inlineStr">
        <is>
          <t>DOWNSIDE KEY FINDINGS</t>
        </is>
      </c>
      <c r="F19" s="6" t="n"/>
      <c r="O19" s="6" t="n"/>
    </row>
    <row r="20" ht="21.75" customHeight="1" s="1411">
      <c r="A20" s="797" t="inlineStr">
        <is>
          <t>Annual Downside Revenue (−10%)</t>
        </is>
      </c>
      <c r="B20" s="1485" t="n"/>
      <c r="C20" s="1485" t="n"/>
      <c r="D20" s="1485" t="n"/>
      <c r="E20" s="1565" t="n"/>
      <c r="F20" s="809">
        <f>O7</f>
        <v/>
      </c>
      <c r="G20" s="1485" t="n"/>
      <c r="H20" s="1485" t="n"/>
      <c r="I20" s="1485" t="n"/>
      <c r="J20" s="1485" t="n"/>
      <c r="K20" s="1485" t="n"/>
      <c r="L20" s="1485" t="n"/>
      <c r="M20" s="1485" t="n"/>
      <c r="N20" s="1565" t="n"/>
      <c r="O20" s="6" t="n"/>
    </row>
    <row r="21" ht="21.75" customHeight="1" s="1411">
      <c r="A21" s="797" t="inlineStr">
        <is>
          <t>Annual Operating Costs</t>
        </is>
      </c>
      <c r="B21" s="1485" t="n"/>
      <c r="C21" s="1485" t="n"/>
      <c r="D21" s="1485" t="n"/>
      <c r="E21" s="1565" t="n"/>
      <c r="F21" s="809">
        <f>O12</f>
        <v/>
      </c>
      <c r="G21" s="1485" t="n"/>
      <c r="H21" s="1485" t="n"/>
      <c r="I21" s="1485" t="n"/>
      <c r="J21" s="1485" t="n"/>
      <c r="K21" s="1485" t="n"/>
      <c r="L21" s="1485" t="n"/>
      <c r="M21" s="1485" t="n"/>
      <c r="N21" s="1565" t="n"/>
      <c r="O21" s="6" t="n"/>
    </row>
    <row r="22" ht="21.75" customHeight="1" s="1411">
      <c r="A22" s="797" t="inlineStr">
        <is>
          <t>Annual Director Salary</t>
        </is>
      </c>
      <c r="B22" s="1485" t="n"/>
      <c r="C22" s="1485" t="n"/>
      <c r="D22" s="1485" t="n"/>
      <c r="E22" s="1565" t="n"/>
      <c r="F22" s="809">
        <f>O15</f>
        <v/>
      </c>
      <c r="G22" s="1485" t="n"/>
      <c r="H22" s="1485" t="n"/>
      <c r="I22" s="1485" t="n"/>
      <c r="J22" s="1485" t="n"/>
      <c r="K22" s="1485" t="n"/>
      <c r="L22" s="1485" t="n"/>
      <c r="M22" s="1485" t="n"/>
      <c r="N22" s="1565" t="n"/>
      <c r="O22" s="6" t="n"/>
    </row>
    <row r="23" ht="21.75" customHeight="1" s="1411">
      <c r="A23" s="797" t="inlineStr">
        <is>
          <t>Annual VAT</t>
        </is>
      </c>
      <c r="B23" s="1485" t="n"/>
      <c r="C23" s="1485" t="n"/>
      <c r="D23" s="1485" t="n"/>
      <c r="E23" s="1565" t="n"/>
      <c r="F23" s="809">
        <f>O14</f>
        <v/>
      </c>
      <c r="G23" s="1485" t="n"/>
      <c r="H23" s="1485" t="n"/>
      <c r="I23" s="1485" t="n"/>
      <c r="J23" s="1485" t="n"/>
      <c r="K23" s="1485" t="n"/>
      <c r="L23" s="1485" t="n"/>
      <c r="M23" s="1485" t="n"/>
      <c r="N23" s="1565" t="n"/>
      <c r="O23" s="6" t="n"/>
    </row>
    <row r="24" ht="21.75" customHeight="1" s="1411">
      <c r="A24" s="797" t="inlineStr">
        <is>
          <t>Rent Paid in Period</t>
        </is>
      </c>
      <c r="B24" s="1485" t="n"/>
      <c r="C24" s="1485" t="n"/>
      <c r="D24" s="1485" t="n"/>
      <c r="E24" s="1565" t="n"/>
      <c r="F24" s="809">
        <f>F13+I13+L13</f>
        <v/>
      </c>
      <c r="G24" s="1485" t="n"/>
      <c r="H24" s="1485" t="n"/>
      <c r="I24" s="1485" t="n"/>
      <c r="J24" s="1485" t="n"/>
      <c r="K24" s="1485" t="n"/>
      <c r="L24" s="1485" t="n"/>
      <c r="M24" s="1485" t="n"/>
      <c r="N24" s="1565" t="n"/>
      <c r="O24" s="6" t="n"/>
    </row>
    <row r="25" ht="21.75" customHeight="1" s="1411">
      <c r="A25" s="795" t="inlineStr">
        <is>
          <t>ANNUAL PROFIT (DOWNSIDE)</t>
        </is>
      </c>
      <c r="B25" s="1485" t="n"/>
      <c r="C25" s="1485" t="n"/>
      <c r="D25" s="1485" t="n"/>
      <c r="E25" s="1565" t="n"/>
      <c r="F25" s="809">
        <f>O16</f>
        <v/>
      </c>
      <c r="G25" s="1485" t="n"/>
      <c r="H25" s="1485" t="n"/>
      <c r="I25" s="1485" t="n"/>
      <c r="J25" s="1485" t="n"/>
      <c r="K25" s="1485" t="n"/>
      <c r="L25" s="1485" t="n"/>
      <c r="M25" s="1485" t="n"/>
      <c r="N25" s="1565" t="n"/>
      <c r="O25" s="6" t="n"/>
    </row>
    <row r="26" ht="21.75" customHeight="1" s="1411">
      <c r="A26" s="797" t="inlineStr">
        <is>
          <t>Profit Margin</t>
        </is>
      </c>
      <c r="B26" s="1485" t="n"/>
      <c r="C26" s="1485" t="n"/>
      <c r="D26" s="1485" t="n"/>
      <c r="E26" s="1565" t="n"/>
      <c r="F26" s="1624">
        <f>O17</f>
        <v/>
      </c>
      <c r="G26" s="1485" t="n"/>
      <c r="H26" s="1485" t="n"/>
      <c r="I26" s="1485" t="n"/>
      <c r="J26" s="1485" t="n"/>
      <c r="K26" s="1485" t="n"/>
      <c r="L26" s="1485" t="n"/>
      <c r="M26" s="1485" t="n"/>
      <c r="N26" s="1565" t="n"/>
      <c r="O26" s="6" t="n"/>
    </row>
    <row r="27" ht="21.75" customHeight="1" s="1411">
      <c r="A27" s="795" t="inlineStr">
        <is>
          <t>Business Remains Profitable?</t>
        </is>
      </c>
      <c r="B27" s="1485" t="n"/>
      <c r="C27" s="1485" t="n"/>
      <c r="D27" s="1485" t="n"/>
      <c r="E27" s="1565" t="n"/>
      <c r="F27" s="1625">
        <f>IF(O16&gt;0,"YES ✓ — Loss-resistant business","NO — Review cost structure")</f>
        <v/>
      </c>
      <c r="G27" s="1485" t="n"/>
      <c r="H27" s="1485" t="n"/>
      <c r="I27" s="1485" t="n"/>
      <c r="J27" s="1485" t="n"/>
      <c r="K27" s="1485" t="n"/>
      <c r="L27" s="1485" t="n"/>
      <c r="M27" s="1485" t="n"/>
      <c r="N27" s="1565" t="n"/>
      <c r="O27" s="6" t="n"/>
    </row>
    <row r="28" ht="19.5" customHeight="1" s="1411">
      <c r="A28" s="797" t="inlineStr">
        <is>
          <t>Cash Buffer vs Safety Threshold</t>
        </is>
      </c>
      <c r="B28" s="449" t="n"/>
      <c r="C28" s="449" t="n"/>
      <c r="D28" s="449" t="n"/>
      <c r="E28" s="450" t="n"/>
      <c r="F28" s="809">
        <f>MIN('Cash Flow Forecast'!B30:M30)-'Cash Flow Forecast'!G39</f>
        <v/>
      </c>
      <c r="G28" s="449" t="n"/>
      <c r="H28" s="449" t="n"/>
      <c r="I28" s="449" t="n"/>
      <c r="J28" s="449" t="n"/>
      <c r="K28" s="449" t="n"/>
      <c r="L28" s="449" t="n"/>
      <c r="M28" s="449" t="n"/>
      <c r="N28" s="450" t="n"/>
      <c r="O28" s="6" t="n"/>
    </row>
    <row r="29" ht="19.5" customHeight="1" s="1411">
      <c r="A29" s="6" t="n"/>
      <c r="B29" s="6" t="n"/>
      <c r="C29" s="6" t="n"/>
      <c r="D29" s="6" t="n"/>
      <c r="E29" s="6" t="n"/>
      <c r="F29" s="6" t="n"/>
      <c r="G29" s="6" t="n"/>
      <c r="H29" s="6" t="n"/>
      <c r="I29" s="6" t="n"/>
      <c r="J29" s="6" t="n"/>
      <c r="K29" s="6" t="n"/>
      <c r="L29" s="6" t="n"/>
      <c r="M29" s="6" t="n"/>
      <c r="N29" s="6" t="n"/>
      <c r="O29" s="6" t="n"/>
    </row>
    <row r="30" ht="19.5" customHeight="1" s="1411">
      <c r="A30" s="6" t="n"/>
      <c r="B30" s="6" t="n"/>
      <c r="C30" s="6" t="n"/>
      <c r="D30" s="6" t="n"/>
      <c r="E30" s="6" t="n"/>
      <c r="F30" s="6" t="n"/>
      <c r="G30" s="6" t="n"/>
      <c r="H30" s="6" t="n"/>
      <c r="I30" s="6" t="n"/>
      <c r="J30" s="6" t="n"/>
      <c r="K30" s="6" t="n"/>
      <c r="L30" s="6" t="n"/>
      <c r="M30" s="6" t="n"/>
      <c r="N30" s="6" t="n"/>
      <c r="O30" s="6" t="n"/>
    </row>
    <row r="31" ht="19.5" customHeight="1" s="1411">
      <c r="A31" s="6" t="n"/>
      <c r="B31" s="6" t="n"/>
      <c r="C31" s="6" t="n"/>
      <c r="D31" s="6" t="n"/>
      <c r="E31" s="6" t="n"/>
      <c r="F31" s="6" t="n"/>
      <c r="G31" s="6" t="n"/>
      <c r="H31" s="6" t="n"/>
      <c r="I31" s="6" t="n"/>
      <c r="J31" s="6" t="n"/>
      <c r="K31" s="6" t="n"/>
      <c r="L31" s="6" t="n"/>
      <c r="M31" s="6" t="n"/>
      <c r="N31" s="6" t="n"/>
      <c r="O31" s="6" t="n"/>
    </row>
    <row r="32" ht="19.5" customHeight="1" s="1411">
      <c r="A32" s="6" t="n"/>
      <c r="B32" s="6" t="n"/>
      <c r="C32" s="6" t="n"/>
      <c r="D32" s="6" t="n"/>
      <c r="E32" s="6" t="n"/>
      <c r="F32" s="6" t="n"/>
      <c r="G32" s="6" t="n"/>
      <c r="H32" s="6" t="n"/>
      <c r="I32" s="6" t="n"/>
      <c r="J32" s="6" t="n"/>
      <c r="K32" s="6" t="n"/>
      <c r="L32" s="6" t="n"/>
      <c r="M32" s="6" t="n"/>
      <c r="N32" s="6" t="n"/>
      <c r="O32" s="6" t="n"/>
    </row>
    <row r="33" ht="19.5" customHeight="1" s="1411">
      <c r="A33" s="6" t="n"/>
      <c r="B33" s="6" t="n"/>
      <c r="C33" s="6" t="n"/>
      <c r="D33" s="6" t="n"/>
      <c r="E33" s="6" t="n"/>
      <c r="F33" s="6" t="n"/>
      <c r="G33" s="6" t="n"/>
      <c r="H33" s="6" t="n"/>
      <c r="I33" s="6" t="n"/>
      <c r="J33" s="6" t="n"/>
      <c r="K33" s="6" t="n"/>
      <c r="L33" s="6" t="n"/>
      <c r="M33" s="6" t="n"/>
      <c r="N33" s="6" t="n"/>
      <c r="O33" s="6" t="n"/>
    </row>
    <row r="34" ht="19.5" customHeight="1" s="1411">
      <c r="A34" s="6" t="n"/>
      <c r="B34" s="6" t="n"/>
      <c r="C34" s="6" t="n"/>
      <c r="D34" s="6" t="n"/>
      <c r="E34" s="6" t="n"/>
      <c r="F34" s="6" t="n"/>
      <c r="G34" s="6" t="n"/>
      <c r="H34" s="6" t="n"/>
      <c r="I34" s="6" t="n"/>
      <c r="J34" s="6" t="n"/>
      <c r="K34" s="6" t="n"/>
      <c r="L34" s="6" t="n"/>
      <c r="M34" s="6" t="n"/>
      <c r="N34" s="6" t="n"/>
      <c r="O34" s="6" t="n"/>
    </row>
    <row r="35" ht="25.5" customHeight="1" s="1411">
      <c r="A35" s="6" t="n"/>
      <c r="B35" s="6" t="n"/>
      <c r="C35" s="6" t="n"/>
      <c r="D35" s="6" t="n"/>
      <c r="E35" s="6" t="n"/>
      <c r="F35" s="6" t="n"/>
      <c r="G35" s="6" t="n"/>
      <c r="H35" s="6" t="n"/>
      <c r="I35" s="6" t="n"/>
      <c r="J35" s="6" t="n"/>
      <c r="K35" s="6" t="n"/>
      <c r="L35" s="6" t="n"/>
      <c r="M35" s="6" t="n"/>
      <c r="N35" s="6" t="n"/>
      <c r="O35" s="6" t="n"/>
    </row>
    <row r="36" ht="25.5" customHeight="1" s="1411">
      <c r="A36" s="6" t="n"/>
      <c r="B36" s="6" t="n"/>
      <c r="C36" s="6" t="n"/>
      <c r="D36" s="6" t="n"/>
      <c r="E36" s="6" t="n"/>
      <c r="F36" s="6" t="n"/>
      <c r="G36" s="6" t="n"/>
      <c r="H36" s="6" t="n"/>
      <c r="I36" s="6" t="n"/>
      <c r="J36" s="6" t="n"/>
      <c r="K36" s="6" t="n"/>
      <c r="L36" s="6" t="n"/>
      <c r="M36" s="6" t="n"/>
      <c r="N36" s="6" t="n"/>
      <c r="O36" s="6" t="n"/>
    </row>
    <row r="37" ht="25.5" customHeight="1" s="1411">
      <c r="A37" s="6" t="n"/>
      <c r="B37" s="6" t="n"/>
      <c r="C37" s="6" t="n"/>
      <c r="D37" s="6" t="n"/>
      <c r="E37" s="6" t="n"/>
      <c r="F37" s="6" t="n"/>
      <c r="G37" s="6" t="n"/>
      <c r="H37" s="6" t="n"/>
      <c r="I37" s="6" t="n"/>
      <c r="J37" s="6" t="n"/>
      <c r="K37" s="6" t="n"/>
      <c r="L37" s="6" t="n"/>
      <c r="M37" s="6" t="n"/>
      <c r="N37" s="6" t="n"/>
      <c r="O37" s="6" t="n"/>
    </row>
    <row r="38" ht="25.5" customHeight="1" s="1411">
      <c r="A38" s="6" t="n"/>
      <c r="B38" s="6" t="n"/>
      <c r="C38" s="6" t="n"/>
      <c r="D38" s="6" t="n"/>
      <c r="E38" s="6" t="n"/>
      <c r="F38" s="6" t="n"/>
      <c r="G38" s="6" t="n"/>
      <c r="H38" s="6" t="n"/>
      <c r="I38" s="6" t="n"/>
      <c r="J38" s="6" t="n"/>
      <c r="K38" s="6" t="n"/>
      <c r="L38" s="6" t="n"/>
      <c r="M38" s="6" t="n"/>
      <c r="N38" s="6" t="n"/>
      <c r="O38" s="6" t="n"/>
    </row>
    <row r="39" ht="25.5" customHeight="1" s="1411">
      <c r="A39" s="6" t="n"/>
      <c r="B39" s="6" t="n"/>
      <c r="C39" s="6" t="n"/>
      <c r="D39" s="6" t="n"/>
      <c r="E39" s="6" t="n"/>
      <c r="F39" s="6" t="n"/>
      <c r="G39" s="6" t="n"/>
      <c r="H39" s="6" t="n"/>
      <c r="I39" s="6" t="n"/>
      <c r="J39" s="6" t="n"/>
      <c r="K39" s="6" t="n"/>
      <c r="L39" s="6" t="n"/>
      <c r="M39" s="6" t="n"/>
      <c r="N39" s="6" t="n"/>
      <c r="O39" s="6" t="n"/>
    </row>
    <row r="40" ht="25.5" customHeight="1" s="1411">
      <c r="A40" s="6" t="n"/>
      <c r="B40" s="6" t="n"/>
      <c r="C40" s="6" t="n"/>
      <c r="D40" s="6" t="n"/>
      <c r="E40" s="6" t="n"/>
      <c r="F40" s="6" t="n"/>
      <c r="G40" s="6" t="n"/>
      <c r="H40" s="6" t="n"/>
      <c r="I40" s="6" t="n"/>
      <c r="J40" s="6" t="n"/>
      <c r="K40" s="6" t="n"/>
      <c r="L40" s="6" t="n"/>
      <c r="M40" s="6" t="n"/>
      <c r="N40" s="6" t="n"/>
      <c r="O40" s="6" t="n"/>
    </row>
    <row r="41" ht="25.5" customHeight="1" s="1411">
      <c r="A41" s="6" t="n"/>
      <c r="B41" s="6" t="n"/>
      <c r="C41" s="6" t="n"/>
      <c r="D41" s="6" t="n"/>
      <c r="E41" s="6" t="n"/>
      <c r="F41" s="6" t="n"/>
      <c r="G41" s="6" t="n"/>
      <c r="H41" s="6" t="n"/>
      <c r="I41" s="6" t="n"/>
      <c r="J41" s="6" t="n"/>
      <c r="K41" s="6" t="n"/>
      <c r="L41" s="6" t="n"/>
      <c r="M41" s="6" t="n"/>
      <c r="N41" s="6" t="n"/>
      <c r="O41" s="6" t="n"/>
    </row>
    <row r="42" ht="25.5" customHeight="1" s="1411">
      <c r="A42" s="6" t="n"/>
      <c r="B42" s="6" t="n"/>
      <c r="C42" s="6" t="n"/>
      <c r="D42" s="6" t="n"/>
      <c r="E42" s="6" t="n"/>
      <c r="F42" s="6" t="n"/>
      <c r="G42" s="6" t="n"/>
      <c r="H42" s="6" t="n"/>
      <c r="I42" s="6" t="n"/>
      <c r="J42" s="6" t="n"/>
      <c r="K42" s="6" t="n"/>
      <c r="L42" s="6" t="n"/>
      <c r="M42" s="6" t="n"/>
      <c r="N42" s="6" t="n"/>
      <c r="O42" s="6" t="n"/>
    </row>
    <row r="43" ht="25.5" customHeight="1" s="1411">
      <c r="A43" s="6" t="n"/>
      <c r="B43" s="6" t="n"/>
      <c r="C43" s="6" t="n"/>
      <c r="D43" s="6" t="n"/>
      <c r="E43" s="6" t="n"/>
      <c r="F43" s="6" t="n"/>
      <c r="G43" s="6" t="n"/>
      <c r="H43" s="6" t="n"/>
      <c r="I43" s="6" t="n"/>
      <c r="J43" s="6" t="n"/>
      <c r="K43" s="6" t="n"/>
      <c r="L43" s="6" t="n"/>
      <c r="M43" s="6" t="n"/>
      <c r="N43" s="6" t="n"/>
      <c r="O43" s="6" t="n"/>
    </row>
    <row r="44" ht="25.5" customHeight="1" s="1411">
      <c r="A44" s="6" t="n"/>
      <c r="B44" s="6" t="n"/>
      <c r="C44" s="6" t="n"/>
      <c r="D44" s="6" t="n"/>
      <c r="E44" s="6" t="n"/>
      <c r="F44" s="6" t="n"/>
      <c r="G44" s="6" t="n"/>
      <c r="H44" s="6" t="n"/>
      <c r="I44" s="6" t="n"/>
      <c r="J44" s="6" t="n"/>
      <c r="K44" s="6" t="n"/>
      <c r="L44" s="6" t="n"/>
      <c r="M44" s="6" t="n"/>
      <c r="N44" s="6" t="n"/>
      <c r="O44" s="6" t="n"/>
    </row>
    <row r="45" ht="25.5" customHeight="1" s="1411">
      <c r="A45" s="6" t="n"/>
      <c r="B45" s="6" t="n"/>
      <c r="C45" s="6" t="n"/>
      <c r="D45" s="6" t="n"/>
      <c r="E45" s="6" t="n"/>
      <c r="F45" s="6" t="n"/>
      <c r="G45" s="6" t="n"/>
      <c r="H45" s="6" t="n"/>
      <c r="I45" s="6" t="n"/>
      <c r="J45" s="6" t="n"/>
      <c r="K45" s="6" t="n"/>
      <c r="L45" s="6" t="n"/>
      <c r="M45" s="6" t="n"/>
      <c r="N45" s="6" t="n"/>
      <c r="O45" s="6" t="n"/>
    </row>
    <row r="46" ht="25.5" customHeight="1" s="1411">
      <c r="A46" s="6" t="n"/>
      <c r="B46" s="6" t="n"/>
      <c r="C46" s="6" t="n"/>
      <c r="D46" s="6" t="n"/>
      <c r="E46" s="6" t="n"/>
      <c r="F46" s="6" t="n"/>
      <c r="G46" s="6" t="n"/>
      <c r="H46" s="6" t="n"/>
      <c r="I46" s="6" t="n"/>
      <c r="J46" s="6" t="n"/>
      <c r="K46" s="6" t="n"/>
      <c r="L46" s="6" t="n"/>
      <c r="M46" s="6" t="n"/>
      <c r="N46" s="6" t="n"/>
      <c r="O46" s="6" t="n"/>
    </row>
    <row r="47" ht="25.5" customHeight="1" s="1411">
      <c r="A47" s="6" t="n"/>
      <c r="B47" s="6" t="n"/>
      <c r="C47" s="6" t="n"/>
      <c r="D47" s="6" t="n"/>
      <c r="E47" s="6" t="n"/>
      <c r="F47" s="6" t="n"/>
      <c r="G47" s="6" t="n"/>
      <c r="H47" s="6" t="n"/>
      <c r="I47" s="6" t="n"/>
      <c r="J47" s="6" t="n"/>
      <c r="K47" s="6" t="n"/>
      <c r="L47" s="6" t="n"/>
      <c r="M47" s="6" t="n"/>
      <c r="N47" s="6" t="n"/>
      <c r="O47" s="6" t="n"/>
    </row>
    <row r="48" ht="25.5" customHeight="1" s="1411">
      <c r="A48" s="6" t="n"/>
      <c r="B48" s="6" t="n"/>
      <c r="C48" s="6" t="n"/>
      <c r="D48" s="6" t="n"/>
      <c r="E48" s="6" t="n"/>
      <c r="F48" s="6" t="n"/>
      <c r="G48" s="6" t="n"/>
      <c r="H48" s="6" t="n"/>
      <c r="I48" s="6" t="n"/>
      <c r="J48" s="6" t="n"/>
      <c r="K48" s="6" t="n"/>
      <c r="L48" s="6" t="n"/>
      <c r="M48" s="6" t="n"/>
      <c r="N48" s="6" t="n"/>
      <c r="O48" s="6" t="n"/>
    </row>
    <row r="49" ht="25.5" customHeight="1" s="1411">
      <c r="A49" s="6" t="n"/>
      <c r="B49" s="6" t="n"/>
      <c r="C49" s="6" t="n"/>
      <c r="D49" s="6" t="n"/>
      <c r="E49" s="6" t="n"/>
      <c r="F49" s="6" t="n"/>
      <c r="G49" s="6" t="n"/>
      <c r="H49" s="6" t="n"/>
      <c r="I49" s="6" t="n"/>
      <c r="J49" s="6" t="n"/>
      <c r="K49" s="6" t="n"/>
      <c r="L49" s="6" t="n"/>
      <c r="M49" s="6" t="n"/>
      <c r="N49" s="6" t="n"/>
      <c r="O49" s="6" t="n"/>
    </row>
    <row r="50" ht="19.5" customHeight="1" s="1411">
      <c r="A50" s="6" t="n"/>
      <c r="B50" s="6" t="n"/>
      <c r="C50" s="6" t="n"/>
      <c r="D50" s="6" t="n"/>
      <c r="E50" s="6" t="n"/>
      <c r="F50" s="6" t="n"/>
      <c r="G50" s="6" t="n"/>
      <c r="H50" s="6" t="n"/>
      <c r="I50" s="6" t="n"/>
      <c r="J50" s="6" t="n"/>
      <c r="K50" s="6" t="n"/>
      <c r="L50" s="6" t="n"/>
      <c r="M50" s="6" t="n"/>
      <c r="N50" s="6" t="n"/>
      <c r="O50" s="6" t="n"/>
    </row>
    <row r="51" ht="19.5" customHeight="1" s="1411">
      <c r="A51" s="810" t="inlineStr">
        <is>
          <t>DOWNSIDE ASSUMPTION INPUTS</t>
        </is>
      </c>
      <c r="B51" s="6" t="n"/>
      <c r="C51" s="6" t="n"/>
      <c r="D51" s="6" t="n"/>
      <c r="E51" s="6" t="n"/>
      <c r="F51" s="6" t="n"/>
      <c r="G51" s="6" t="n"/>
      <c r="H51" s="6" t="n"/>
      <c r="I51" s="6" t="n"/>
      <c r="J51" s="6" t="n"/>
      <c r="K51" s="6" t="n"/>
      <c r="L51" s="6" t="n"/>
      <c r="M51" s="6" t="n"/>
      <c r="N51" s="6" t="n"/>
      <c r="O51" s="6" t="n"/>
    </row>
    <row r="52" ht="19.5" customHeight="1" s="1411">
      <c r="A52" s="6" t="inlineStr">
        <is>
          <t>Revenue Change vs 2025</t>
        </is>
      </c>
      <c r="B52" s="811" t="n">
        <v>-0.1</v>
      </c>
      <c r="C52" s="6" t="n"/>
      <c r="D52" s="6" t="n"/>
      <c r="E52" s="6" t="n"/>
      <c r="F52" s="6" t="n"/>
      <c r="G52" s="6" t="n"/>
      <c r="H52" s="6" t="n"/>
      <c r="I52" s="6" t="n"/>
      <c r="J52" s="6" t="n"/>
      <c r="K52" s="6" t="n"/>
      <c r="L52" s="6" t="n"/>
      <c r="M52" s="6" t="n"/>
      <c r="N52" s="6" t="n"/>
      <c r="O52" s="6" t="n"/>
    </row>
    <row r="53" ht="19.5" customHeight="1" s="1411">
      <c r="A53" s="6" t="inlineStr">
        <is>
          <t>Variable Cost Cap %</t>
        </is>
      </c>
      <c r="B53" s="812" t="n">
        <v>0.3</v>
      </c>
      <c r="C53" s="6" t="n"/>
      <c r="D53" s="6" t="n"/>
      <c r="E53" s="6" t="n"/>
      <c r="F53" s="6" t="n"/>
      <c r="G53" s="6" t="n"/>
      <c r="H53" s="6" t="n"/>
      <c r="I53" s="6" t="n"/>
      <c r="J53" s="6" t="n"/>
      <c r="K53" s="6" t="n"/>
      <c r="L53" s="6" t="n"/>
      <c r="M53" s="6" t="n"/>
      <c r="N53" s="6" t="n"/>
      <c r="O53" s="6" t="n"/>
    </row>
    <row r="54" ht="19.5" customHeight="1" s="1411">
      <c r="A54" s="6" t="inlineStr">
        <is>
          <t>Rent % of quarterly revenue</t>
        </is>
      </c>
      <c r="B54" s="812" t="n">
        <v>0.15</v>
      </c>
      <c r="C54" s="6" t="n"/>
      <c r="D54" s="6" t="n"/>
      <c r="E54" s="6" t="n"/>
      <c r="F54" s="6" t="n"/>
      <c r="G54" s="6" t="n"/>
      <c r="H54" s="6" t="n"/>
      <c r="I54" s="6" t="n"/>
      <c r="J54" s="6" t="n"/>
      <c r="K54" s="6" t="n"/>
      <c r="L54" s="6" t="n"/>
      <c r="M54" s="6" t="n"/>
      <c r="N54" s="6" t="n"/>
      <c r="O54" s="6" t="n"/>
    </row>
    <row r="55" ht="15" customHeight="1" s="1411">
      <c r="A55" s="6" t="inlineStr">
        <is>
          <t>Director Salary (annual £)</t>
        </is>
      </c>
      <c r="B55" s="813">
        <f>'Base Case Forecast'!B54</f>
        <v/>
      </c>
      <c r="C55" s="6" t="n"/>
      <c r="D55" s="6" t="n"/>
      <c r="E55" s="6" t="n"/>
      <c r="F55" s="6" t="n"/>
      <c r="G55" s="6" t="n"/>
      <c r="H55" s="6" t="n"/>
      <c r="I55" s="6" t="n"/>
      <c r="J55" s="6" t="n"/>
      <c r="K55" s="6" t="n"/>
      <c r="L55" s="6" t="n"/>
      <c r="M55" s="6" t="n"/>
      <c r="N55" s="6" t="n"/>
      <c r="O55" s="6" t="n"/>
    </row>
    <row r="56" ht="15.75" customHeight="1" s="1411">
      <c r="A56" s="6" t="n"/>
      <c r="B56" s="6" t="n"/>
      <c r="C56" s="6" t="n"/>
      <c r="D56" s="6" t="n"/>
      <c r="E56" s="6" t="n"/>
      <c r="F56" s="6" t="n"/>
      <c r="G56" s="6" t="n"/>
      <c r="H56" s="6" t="n"/>
      <c r="I56" s="6" t="n"/>
      <c r="J56" s="6" t="n"/>
      <c r="K56" s="6" t="n"/>
      <c r="L56" s="6" t="n"/>
      <c r="M56" s="6" t="n"/>
      <c r="N56" s="6" t="n"/>
      <c r="O56" s="6" t="n"/>
    </row>
    <row r="57" ht="15.75" customHeight="1" s="1411">
      <c r="A57" s="6" t="n"/>
      <c r="B57" s="6" t="n"/>
      <c r="C57" s="6" t="n"/>
      <c r="D57" s="6" t="n"/>
      <c r="E57" s="6" t="n"/>
      <c r="F57" s="6" t="n"/>
      <c r="G57" s="6" t="n"/>
      <c r="H57" s="6" t="n"/>
      <c r="I57" s="6" t="n"/>
      <c r="J57" s="6" t="n"/>
      <c r="K57" s="6" t="n"/>
      <c r="L57" s="6" t="n"/>
      <c r="M57" s="6" t="n"/>
      <c r="N57" s="6" t="n"/>
      <c r="O57" s="6" t="n"/>
    </row>
    <row r="58" ht="15.75" customHeight="1" s="1411">
      <c r="A58" s="6" t="n"/>
      <c r="B58" s="6" t="n"/>
      <c r="C58" s="6" t="n"/>
      <c r="D58" s="6" t="n"/>
      <c r="E58" s="6" t="n"/>
      <c r="F58" s="6" t="n"/>
      <c r="G58" s="6" t="n"/>
      <c r="H58" s="6" t="n"/>
      <c r="I58" s="6" t="n"/>
      <c r="J58" s="6" t="n"/>
      <c r="K58" s="6" t="n"/>
      <c r="L58" s="6" t="n"/>
      <c r="M58" s="6" t="n"/>
      <c r="N58" s="6" t="n"/>
      <c r="O58" s="6" t="n"/>
    </row>
    <row r="59" ht="15.75" customHeight="1" s="1411">
      <c r="A59" s="6" t="n"/>
      <c r="B59" s="6" t="n"/>
      <c r="C59" s="6" t="n"/>
      <c r="D59" s="6" t="n"/>
      <c r="E59" s="6" t="n"/>
      <c r="F59" s="6" t="n"/>
      <c r="G59" s="6" t="n"/>
      <c r="H59" s="6" t="n"/>
      <c r="I59" s="6" t="n"/>
      <c r="J59" s="6" t="n"/>
      <c r="K59" s="6" t="n"/>
      <c r="L59" s="6" t="n"/>
      <c r="M59" s="6" t="n"/>
      <c r="N59" s="6" t="n"/>
      <c r="O59" s="6" t="n"/>
    </row>
    <row r="60" ht="15.75" customHeight="1" s="1411">
      <c r="A60" s="6" t="n"/>
      <c r="B60" s="6" t="n"/>
      <c r="C60" s="6" t="n"/>
      <c r="D60" s="6" t="n"/>
      <c r="E60" s="6" t="n"/>
      <c r="F60" s="6" t="n"/>
      <c r="G60" s="6" t="n"/>
      <c r="H60" s="6" t="n"/>
      <c r="I60" s="6" t="n"/>
      <c r="J60" s="6" t="n"/>
      <c r="K60" s="6" t="n"/>
      <c r="L60" s="6" t="n"/>
      <c r="M60" s="6" t="n"/>
      <c r="N60" s="6" t="n"/>
      <c r="O60" s="6" t="n"/>
    </row>
    <row r="61" ht="15.75" customHeight="1" s="1411">
      <c r="A61" s="6" t="n"/>
      <c r="B61" s="6" t="n"/>
      <c r="C61" s="6" t="n"/>
      <c r="D61" s="6" t="n"/>
      <c r="E61" s="6" t="n"/>
      <c r="F61" s="6" t="n"/>
      <c r="G61" s="6" t="n"/>
      <c r="H61" s="6" t="n"/>
      <c r="I61" s="6" t="n"/>
      <c r="J61" s="6" t="n"/>
      <c r="K61" s="6" t="n"/>
      <c r="L61" s="6" t="n"/>
      <c r="M61" s="6" t="n"/>
      <c r="N61" s="6" t="n"/>
      <c r="O61" s="6" t="n"/>
    </row>
    <row r="62" ht="15.75" customHeight="1" s="1411">
      <c r="A62" s="6" t="n"/>
      <c r="B62" s="6" t="n"/>
      <c r="C62" s="6" t="n"/>
      <c r="D62" s="6" t="n"/>
      <c r="E62" s="6" t="n"/>
      <c r="F62" s="6" t="n"/>
      <c r="G62" s="6" t="n"/>
      <c r="H62" s="6" t="n"/>
      <c r="I62" s="6" t="n"/>
      <c r="J62" s="6" t="n"/>
      <c r="K62" s="6" t="n"/>
      <c r="L62" s="6" t="n"/>
      <c r="M62" s="6" t="n"/>
      <c r="N62" s="6" t="n"/>
      <c r="O62" s="6" t="n"/>
    </row>
    <row r="63" ht="15.75" customHeight="1" s="1411">
      <c r="A63" s="6" t="n"/>
      <c r="B63" s="6" t="n"/>
      <c r="C63" s="6" t="n"/>
      <c r="D63" s="6" t="n"/>
      <c r="E63" s="6" t="n"/>
      <c r="F63" s="6" t="n"/>
      <c r="G63" s="6" t="n"/>
      <c r="H63" s="6" t="n"/>
      <c r="I63" s="6" t="n"/>
      <c r="J63" s="6" t="n"/>
      <c r="K63" s="6" t="n"/>
      <c r="L63" s="6" t="n"/>
      <c r="M63" s="6" t="n"/>
      <c r="N63" s="6" t="n"/>
      <c r="O63" s="6" t="n"/>
    </row>
    <row r="64" ht="15.75" customHeight="1" s="1411">
      <c r="A64" s="6" t="n"/>
      <c r="B64" s="6" t="n"/>
      <c r="C64" s="6" t="n"/>
      <c r="D64" s="6" t="n"/>
      <c r="E64" s="6" t="n"/>
      <c r="F64" s="6" t="n"/>
      <c r="G64" s="6" t="n"/>
      <c r="H64" s="6" t="n"/>
      <c r="I64" s="6" t="n"/>
      <c r="J64" s="6" t="n"/>
      <c r="K64" s="6" t="n"/>
      <c r="L64" s="6" t="n"/>
      <c r="M64" s="6" t="n"/>
      <c r="N64" s="6" t="n"/>
      <c r="O64" s="6" t="n"/>
    </row>
    <row r="65" ht="15.75" customHeight="1" s="1411">
      <c r="A65" s="6" t="n"/>
      <c r="B65" s="6" t="n"/>
      <c r="C65" s="6" t="n"/>
      <c r="D65" s="6" t="n"/>
      <c r="E65" s="6" t="n"/>
      <c r="F65" s="6" t="n"/>
      <c r="G65" s="6" t="n"/>
      <c r="H65" s="6" t="n"/>
      <c r="I65" s="6" t="n"/>
      <c r="J65" s="6" t="n"/>
      <c r="K65" s="6" t="n"/>
      <c r="L65" s="6" t="n"/>
      <c r="M65" s="6" t="n"/>
      <c r="N65" s="6" t="n"/>
      <c r="O65" s="6" t="n"/>
    </row>
    <row r="66" ht="15.75" customHeight="1" s="1411">
      <c r="A66" s="6" t="n"/>
      <c r="B66" s="6" t="n"/>
      <c r="C66" s="6" t="n"/>
      <c r="D66" s="6" t="n"/>
      <c r="E66" s="6" t="n"/>
      <c r="F66" s="6" t="n"/>
      <c r="G66" s="6" t="n"/>
      <c r="H66" s="6" t="n"/>
      <c r="I66" s="6" t="n"/>
      <c r="J66" s="6" t="n"/>
      <c r="K66" s="6" t="n"/>
      <c r="L66" s="6" t="n"/>
      <c r="M66" s="6" t="n"/>
      <c r="N66" s="6" t="n"/>
      <c r="O66" s="6" t="n"/>
    </row>
    <row r="67" ht="15.75" customHeight="1" s="1411">
      <c r="A67" s="6" t="n"/>
      <c r="B67" s="6" t="n"/>
      <c r="C67" s="6" t="n"/>
      <c r="D67" s="6" t="n"/>
      <c r="E67" s="6" t="n"/>
      <c r="F67" s="6" t="n"/>
      <c r="G67" s="6" t="n"/>
      <c r="H67" s="6" t="n"/>
      <c r="I67" s="6" t="n"/>
      <c r="J67" s="6" t="n"/>
      <c r="K67" s="6" t="n"/>
      <c r="L67" s="6" t="n"/>
      <c r="M67" s="6" t="n"/>
      <c r="N67" s="6" t="n"/>
      <c r="O67" s="6" t="n"/>
    </row>
    <row r="68" ht="15.75" customHeight="1" s="1411">
      <c r="A68" s="6" t="n"/>
      <c r="B68" s="6" t="n"/>
      <c r="C68" s="6" t="n"/>
      <c r="D68" s="6" t="n"/>
      <c r="E68" s="6" t="n"/>
      <c r="F68" s="6" t="n"/>
      <c r="G68" s="6" t="n"/>
      <c r="H68" s="6" t="n"/>
      <c r="I68" s="6" t="n"/>
      <c r="J68" s="6" t="n"/>
      <c r="K68" s="6" t="n"/>
      <c r="L68" s="6" t="n"/>
      <c r="M68" s="6" t="n"/>
      <c r="N68" s="6" t="n"/>
      <c r="O68" s="6" t="n"/>
    </row>
    <row r="69" ht="15.75" customHeight="1" s="1411">
      <c r="A69" s="6" t="n"/>
      <c r="B69" s="6" t="n"/>
      <c r="C69" s="6" t="n"/>
      <c r="D69" s="6" t="n"/>
      <c r="E69" s="6" t="n"/>
      <c r="F69" s="6" t="n"/>
      <c r="G69" s="6" t="n"/>
      <c r="H69" s="6" t="n"/>
      <c r="I69" s="6" t="n"/>
      <c r="J69" s="6" t="n"/>
      <c r="K69" s="6" t="n"/>
      <c r="L69" s="6" t="n"/>
      <c r="M69" s="6" t="n"/>
      <c r="N69" s="6" t="n"/>
      <c r="O69" s="6" t="n"/>
    </row>
    <row r="70" ht="15.75" customHeight="1" s="1411">
      <c r="A70" s="6" t="n"/>
      <c r="B70" s="6" t="n"/>
      <c r="C70" s="6" t="n"/>
      <c r="D70" s="6" t="n"/>
      <c r="E70" s="6" t="n"/>
      <c r="F70" s="6" t="n"/>
      <c r="G70" s="6" t="n"/>
      <c r="H70" s="6" t="n"/>
      <c r="I70" s="6" t="n"/>
      <c r="J70" s="6" t="n"/>
      <c r="K70" s="6" t="n"/>
      <c r="L70" s="6" t="n"/>
      <c r="M70" s="6" t="n"/>
      <c r="N70" s="6" t="n"/>
      <c r="O70" s="6" t="n"/>
    </row>
    <row r="71" ht="15.75" customHeight="1" s="1411">
      <c r="A71" s="6" t="n"/>
      <c r="B71" s="6" t="n"/>
      <c r="C71" s="6" t="n"/>
      <c r="D71" s="6" t="n"/>
      <c r="E71" s="6" t="n"/>
      <c r="F71" s="6" t="n"/>
      <c r="G71" s="6" t="n"/>
      <c r="H71" s="6" t="n"/>
      <c r="I71" s="6" t="n"/>
      <c r="J71" s="6" t="n"/>
      <c r="K71" s="6" t="n"/>
      <c r="L71" s="6" t="n"/>
      <c r="M71" s="6" t="n"/>
      <c r="N71" s="6" t="n"/>
      <c r="O71" s="6" t="n"/>
    </row>
    <row r="72" ht="15.75" customHeight="1" s="1411">
      <c r="A72" s="6" t="n"/>
      <c r="B72" s="6" t="n"/>
      <c r="C72" s="6" t="n"/>
      <c r="D72" s="6" t="n"/>
      <c r="E72" s="6" t="n"/>
      <c r="F72" s="6" t="n"/>
      <c r="G72" s="6" t="n"/>
      <c r="H72" s="6" t="n"/>
      <c r="I72" s="6" t="n"/>
      <c r="J72" s="6" t="n"/>
      <c r="K72" s="6" t="n"/>
      <c r="L72" s="6" t="n"/>
      <c r="M72" s="6" t="n"/>
      <c r="N72" s="6" t="n"/>
      <c r="O72" s="6" t="n"/>
    </row>
    <row r="73" ht="15.75" customHeight="1" s="1411">
      <c r="A73" s="6" t="n"/>
      <c r="B73" s="6" t="n"/>
      <c r="C73" s="6" t="n"/>
      <c r="D73" s="6" t="n"/>
      <c r="E73" s="6" t="n"/>
      <c r="F73" s="6" t="n"/>
      <c r="G73" s="6" t="n"/>
      <c r="H73" s="6" t="n"/>
      <c r="I73" s="6" t="n"/>
      <c r="J73" s="6" t="n"/>
      <c r="K73" s="6" t="n"/>
      <c r="L73" s="6" t="n"/>
      <c r="M73" s="6" t="n"/>
      <c r="N73" s="6" t="n"/>
      <c r="O73" s="6" t="n"/>
    </row>
    <row r="74" ht="15.75" customHeight="1" s="1411">
      <c r="A74" s="6" t="n"/>
      <c r="B74" s="6" t="n"/>
      <c r="C74" s="6" t="n"/>
      <c r="D74" s="6" t="n"/>
      <c r="E74" s="6" t="n"/>
      <c r="F74" s="6" t="n"/>
      <c r="G74" s="6" t="n"/>
      <c r="H74" s="6" t="n"/>
      <c r="I74" s="6" t="n"/>
      <c r="J74" s="6" t="n"/>
      <c r="K74" s="6" t="n"/>
      <c r="L74" s="6" t="n"/>
      <c r="M74" s="6" t="n"/>
      <c r="N74" s="6" t="n"/>
      <c r="O74" s="6" t="n"/>
    </row>
    <row r="75" ht="15.75" customHeight="1" s="1411">
      <c r="A75" s="6" t="n"/>
      <c r="B75" s="6" t="n"/>
      <c r="C75" s="6" t="n"/>
      <c r="D75" s="6" t="n"/>
      <c r="E75" s="6" t="n"/>
      <c r="F75" s="6" t="n"/>
      <c r="G75" s="6" t="n"/>
      <c r="H75" s="6" t="n"/>
      <c r="I75" s="6" t="n"/>
      <c r="J75" s="6" t="n"/>
      <c r="K75" s="6" t="n"/>
      <c r="L75" s="6" t="n"/>
      <c r="M75" s="6" t="n"/>
      <c r="N75" s="6" t="n"/>
      <c r="O75" s="6" t="n"/>
    </row>
    <row r="76" ht="15.75" customHeight="1" s="1411">
      <c r="A76" s="6" t="n"/>
      <c r="B76" s="6" t="n"/>
      <c r="C76" s="6" t="n"/>
      <c r="D76" s="6" t="n"/>
      <c r="E76" s="6" t="n"/>
      <c r="F76" s="6" t="n"/>
      <c r="G76" s="6" t="n"/>
      <c r="H76" s="6" t="n"/>
      <c r="I76" s="6" t="n"/>
      <c r="J76" s="6" t="n"/>
      <c r="K76" s="6" t="n"/>
      <c r="L76" s="6" t="n"/>
      <c r="M76" s="6" t="n"/>
      <c r="N76" s="6" t="n"/>
      <c r="O76" s="6" t="n"/>
    </row>
    <row r="77" ht="15.75" customHeight="1" s="1411">
      <c r="A77" s="6" t="n"/>
      <c r="B77" s="6" t="n"/>
      <c r="C77" s="6" t="n"/>
      <c r="D77" s="6" t="n"/>
      <c r="E77" s="6" t="n"/>
      <c r="F77" s="6" t="n"/>
      <c r="G77" s="6" t="n"/>
      <c r="H77" s="6" t="n"/>
      <c r="I77" s="6" t="n"/>
      <c r="J77" s="6" t="n"/>
      <c r="K77" s="6" t="n"/>
      <c r="L77" s="6" t="n"/>
      <c r="M77" s="6" t="n"/>
      <c r="N77" s="6" t="n"/>
      <c r="O77" s="6" t="n"/>
    </row>
    <row r="78" ht="15.75" customHeight="1" s="1411">
      <c r="A78" s="6" t="n"/>
      <c r="B78" s="6" t="n"/>
      <c r="C78" s="6" t="n"/>
      <c r="D78" s="6" t="n"/>
      <c r="E78" s="6" t="n"/>
      <c r="F78" s="6" t="n"/>
      <c r="G78" s="6" t="n"/>
      <c r="H78" s="6" t="n"/>
      <c r="I78" s="6" t="n"/>
      <c r="J78" s="6" t="n"/>
      <c r="K78" s="6" t="n"/>
      <c r="L78" s="6" t="n"/>
      <c r="M78" s="6" t="n"/>
      <c r="N78" s="6" t="n"/>
      <c r="O78" s="6" t="n"/>
    </row>
    <row r="79" ht="15.75" customHeight="1" s="1411">
      <c r="A79" s="6" t="n"/>
      <c r="B79" s="6" t="n"/>
      <c r="C79" s="6" t="n"/>
      <c r="D79" s="6" t="n"/>
      <c r="E79" s="6" t="n"/>
      <c r="F79" s="6" t="n"/>
      <c r="G79" s="6" t="n"/>
      <c r="H79" s="6" t="n"/>
      <c r="I79" s="6" t="n"/>
      <c r="J79" s="6" t="n"/>
      <c r="K79" s="6" t="n"/>
      <c r="L79" s="6" t="n"/>
      <c r="M79" s="6" t="n"/>
      <c r="N79" s="6" t="n"/>
      <c r="O79" s="6" t="n"/>
    </row>
    <row r="80" ht="15.75" customHeight="1" s="1411">
      <c r="A80" s="6" t="n"/>
      <c r="B80" s="6" t="n"/>
      <c r="C80" s="6" t="n"/>
      <c r="D80" s="6" t="n"/>
      <c r="E80" s="6" t="n"/>
      <c r="F80" s="6" t="n"/>
      <c r="G80" s="6" t="n"/>
      <c r="H80" s="6" t="n"/>
      <c r="I80" s="6" t="n"/>
      <c r="J80" s="6" t="n"/>
      <c r="K80" s="6" t="n"/>
      <c r="L80" s="6" t="n"/>
      <c r="M80" s="6" t="n"/>
      <c r="N80" s="6" t="n"/>
      <c r="O80" s="6" t="n"/>
    </row>
    <row r="81" ht="15.75" customHeight="1" s="1411">
      <c r="A81" s="6" t="n"/>
      <c r="B81" s="6" t="n"/>
      <c r="C81" s="6" t="n"/>
      <c r="D81" s="6" t="n"/>
      <c r="E81" s="6" t="n"/>
      <c r="F81" s="6" t="n"/>
      <c r="G81" s="6" t="n"/>
      <c r="H81" s="6" t="n"/>
      <c r="I81" s="6" t="n"/>
      <c r="J81" s="6" t="n"/>
      <c r="K81" s="6" t="n"/>
      <c r="L81" s="6" t="n"/>
      <c r="M81" s="6" t="n"/>
      <c r="N81" s="6" t="n"/>
      <c r="O81" s="6" t="n"/>
    </row>
    <row r="82" ht="15.75" customHeight="1" s="1411">
      <c r="A82" s="6" t="n"/>
      <c r="B82" s="6" t="n"/>
      <c r="C82" s="6" t="n"/>
      <c r="D82" s="6" t="n"/>
      <c r="E82" s="6" t="n"/>
      <c r="F82" s="6" t="n"/>
      <c r="G82" s="6" t="n"/>
      <c r="H82" s="6" t="n"/>
      <c r="I82" s="6" t="n"/>
      <c r="J82" s="6" t="n"/>
      <c r="K82" s="6" t="n"/>
      <c r="L82" s="6" t="n"/>
      <c r="M82" s="6" t="n"/>
      <c r="N82" s="6" t="n"/>
      <c r="O82" s="6" t="n"/>
    </row>
    <row r="83" ht="15.75" customHeight="1" s="1411">
      <c r="A83" s="6" t="n"/>
      <c r="B83" s="6" t="n"/>
      <c r="C83" s="6" t="n"/>
      <c r="D83" s="6" t="n"/>
      <c r="E83" s="6" t="n"/>
      <c r="F83" s="6" t="n"/>
      <c r="G83" s="6" t="n"/>
      <c r="H83" s="6" t="n"/>
      <c r="I83" s="6" t="n"/>
      <c r="J83" s="6" t="n"/>
      <c r="K83" s="6" t="n"/>
      <c r="L83" s="6" t="n"/>
      <c r="M83" s="6" t="n"/>
      <c r="N83" s="6" t="n"/>
      <c r="O83" s="6" t="n"/>
    </row>
    <row r="84" ht="15.75" customHeight="1" s="1411">
      <c r="A84" s="6" t="n"/>
      <c r="B84" s="6" t="n"/>
      <c r="C84" s="6" t="n"/>
      <c r="D84" s="6" t="n"/>
      <c r="E84" s="6" t="n"/>
      <c r="F84" s="6" t="n"/>
      <c r="G84" s="6" t="n"/>
      <c r="H84" s="6" t="n"/>
      <c r="I84" s="6" t="n"/>
      <c r="J84" s="6" t="n"/>
      <c r="K84" s="6" t="n"/>
      <c r="L84" s="6" t="n"/>
      <c r="M84" s="6" t="n"/>
      <c r="N84" s="6" t="n"/>
      <c r="O84" s="6" t="n"/>
    </row>
    <row r="85" ht="15.75" customHeight="1" s="1411">
      <c r="A85" s="6" t="n"/>
      <c r="B85" s="6" t="n"/>
      <c r="C85" s="6" t="n"/>
      <c r="D85" s="6" t="n"/>
      <c r="E85" s="6" t="n"/>
      <c r="F85" s="6" t="n"/>
      <c r="G85" s="6" t="n"/>
      <c r="H85" s="6" t="n"/>
      <c r="I85" s="6" t="n"/>
      <c r="J85" s="6" t="n"/>
      <c r="K85" s="6" t="n"/>
      <c r="L85" s="6" t="n"/>
      <c r="M85" s="6" t="n"/>
      <c r="N85" s="6" t="n"/>
      <c r="O85" s="6" t="n"/>
    </row>
    <row r="86" ht="15.75" customHeight="1" s="1411">
      <c r="A86" s="6" t="n"/>
      <c r="B86" s="6" t="n"/>
      <c r="C86" s="6" t="n"/>
      <c r="D86" s="6" t="n"/>
      <c r="E86" s="6" t="n"/>
      <c r="F86" s="6" t="n"/>
      <c r="G86" s="6" t="n"/>
      <c r="H86" s="6" t="n"/>
      <c r="I86" s="6" t="n"/>
      <c r="J86" s="6" t="n"/>
      <c r="K86" s="6" t="n"/>
      <c r="L86" s="6" t="n"/>
      <c r="M86" s="6" t="n"/>
      <c r="N86" s="6" t="n"/>
      <c r="O86" s="6" t="n"/>
    </row>
    <row r="87" ht="15.75" customHeight="1" s="1411">
      <c r="A87" s="6" t="n"/>
      <c r="B87" s="6" t="n"/>
      <c r="C87" s="6" t="n"/>
      <c r="D87" s="6" t="n"/>
      <c r="E87" s="6" t="n"/>
      <c r="F87" s="6" t="n"/>
      <c r="G87" s="6" t="n"/>
      <c r="H87" s="6" t="n"/>
      <c r="I87" s="6" t="n"/>
      <c r="J87" s="6" t="n"/>
      <c r="K87" s="6" t="n"/>
      <c r="L87" s="6" t="n"/>
      <c r="M87" s="6" t="n"/>
      <c r="N87" s="6" t="n"/>
      <c r="O87" s="6" t="n"/>
    </row>
    <row r="88" ht="15.75" customHeight="1" s="1411">
      <c r="A88" s="6" t="n"/>
      <c r="B88" s="6" t="n"/>
      <c r="C88" s="6" t="n"/>
      <c r="D88" s="6" t="n"/>
      <c r="E88" s="6" t="n"/>
      <c r="F88" s="6" t="n"/>
      <c r="G88" s="6" t="n"/>
      <c r="H88" s="6" t="n"/>
      <c r="I88" s="6" t="n"/>
      <c r="J88" s="6" t="n"/>
      <c r="K88" s="6" t="n"/>
      <c r="L88" s="6" t="n"/>
      <c r="M88" s="6" t="n"/>
      <c r="N88" s="6" t="n"/>
      <c r="O88" s="6" t="n"/>
    </row>
    <row r="89" ht="15.75" customHeight="1" s="1411">
      <c r="A89" s="6" t="n"/>
      <c r="B89" s="6" t="n"/>
      <c r="C89" s="6" t="n"/>
      <c r="D89" s="6" t="n"/>
      <c r="E89" s="6" t="n"/>
      <c r="F89" s="6" t="n"/>
      <c r="G89" s="6" t="n"/>
      <c r="H89" s="6" t="n"/>
      <c r="I89" s="6" t="n"/>
      <c r="J89" s="6" t="n"/>
      <c r="K89" s="6" t="n"/>
      <c r="L89" s="6" t="n"/>
      <c r="M89" s="6" t="n"/>
      <c r="N89" s="6" t="n"/>
      <c r="O89" s="6" t="n"/>
    </row>
    <row r="90" ht="15.75" customHeight="1" s="1411">
      <c r="A90" s="6" t="n"/>
      <c r="B90" s="6" t="n"/>
      <c r="C90" s="6" t="n"/>
      <c r="D90" s="6" t="n"/>
      <c r="E90" s="6" t="n"/>
      <c r="F90" s="6" t="n"/>
      <c r="G90" s="6" t="n"/>
      <c r="H90" s="6" t="n"/>
      <c r="I90" s="6" t="n"/>
      <c r="J90" s="6" t="n"/>
      <c r="K90" s="6" t="n"/>
      <c r="L90" s="6" t="n"/>
      <c r="M90" s="6" t="n"/>
      <c r="N90" s="6" t="n"/>
      <c r="O90" s="6" t="n"/>
    </row>
    <row r="91" ht="15.75" customHeight="1" s="1411">
      <c r="A91" s="6" t="n"/>
      <c r="B91" s="6" t="n"/>
      <c r="C91" s="6" t="n"/>
      <c r="D91" s="6" t="n"/>
      <c r="E91" s="6" t="n"/>
      <c r="F91" s="6" t="n"/>
      <c r="G91" s="6" t="n"/>
      <c r="H91" s="6" t="n"/>
      <c r="I91" s="6" t="n"/>
      <c r="J91" s="6" t="n"/>
      <c r="K91" s="6" t="n"/>
      <c r="L91" s="6" t="n"/>
      <c r="M91" s="6" t="n"/>
      <c r="N91" s="6" t="n"/>
      <c r="O91" s="6" t="n"/>
    </row>
    <row r="92" ht="15.75" customHeight="1" s="1411">
      <c r="A92" s="6" t="n"/>
      <c r="B92" s="6" t="n"/>
      <c r="C92" s="6" t="n"/>
      <c r="D92" s="6" t="n"/>
      <c r="E92" s="6" t="n"/>
      <c r="F92" s="6" t="n"/>
      <c r="G92" s="6" t="n"/>
      <c r="H92" s="6" t="n"/>
      <c r="I92" s="6" t="n"/>
      <c r="J92" s="6" t="n"/>
      <c r="K92" s="6" t="n"/>
      <c r="L92" s="6" t="n"/>
      <c r="M92" s="6" t="n"/>
      <c r="N92" s="6" t="n"/>
      <c r="O92" s="6" t="n"/>
    </row>
    <row r="93" ht="15.75" customHeight="1" s="1411">
      <c r="A93" s="6" t="n"/>
      <c r="B93" s="6" t="n"/>
      <c r="C93" s="6" t="n"/>
      <c r="D93" s="6" t="n"/>
      <c r="E93" s="6" t="n"/>
      <c r="F93" s="6" t="n"/>
      <c r="G93" s="6" t="n"/>
      <c r="H93" s="6" t="n"/>
      <c r="I93" s="6" t="n"/>
      <c r="J93" s="6" t="n"/>
      <c r="K93" s="6" t="n"/>
      <c r="L93" s="6" t="n"/>
      <c r="M93" s="6" t="n"/>
      <c r="N93" s="6" t="n"/>
      <c r="O93" s="6" t="n"/>
    </row>
    <row r="94" ht="15.75" customHeight="1" s="1411">
      <c r="A94" s="6" t="n"/>
      <c r="B94" s="6" t="n"/>
      <c r="C94" s="6" t="n"/>
      <c r="D94" s="6" t="n"/>
      <c r="E94" s="6" t="n"/>
      <c r="F94" s="6" t="n"/>
      <c r="G94" s="6" t="n"/>
      <c r="H94" s="6" t="n"/>
      <c r="I94" s="6" t="n"/>
      <c r="J94" s="6" t="n"/>
      <c r="K94" s="6" t="n"/>
      <c r="L94" s="6" t="n"/>
      <c r="M94" s="6" t="n"/>
      <c r="N94" s="6" t="n"/>
      <c r="O94" s="6" t="n"/>
    </row>
    <row r="95" ht="15.75" customHeight="1" s="1411">
      <c r="A95" s="6" t="n"/>
      <c r="B95" s="6" t="n"/>
      <c r="C95" s="6" t="n"/>
      <c r="D95" s="6" t="n"/>
      <c r="E95" s="6" t="n"/>
      <c r="F95" s="6" t="n"/>
      <c r="G95" s="6" t="n"/>
      <c r="H95" s="6" t="n"/>
      <c r="I95" s="6" t="n"/>
      <c r="J95" s="6" t="n"/>
      <c r="K95" s="6" t="n"/>
      <c r="L95" s="6" t="n"/>
      <c r="M95" s="6" t="n"/>
      <c r="N95" s="6" t="n"/>
      <c r="O95" s="6" t="n"/>
    </row>
    <row r="96" ht="15.75" customHeight="1" s="1411">
      <c r="A96" s="6" t="n"/>
      <c r="B96" s="6" t="n"/>
      <c r="C96" s="6" t="n"/>
      <c r="D96" s="6" t="n"/>
      <c r="E96" s="6" t="n"/>
      <c r="F96" s="6" t="n"/>
      <c r="G96" s="6" t="n"/>
      <c r="H96" s="6" t="n"/>
      <c r="I96" s="6" t="n"/>
      <c r="J96" s="6" t="n"/>
      <c r="K96" s="6" t="n"/>
      <c r="L96" s="6" t="n"/>
      <c r="M96" s="6" t="n"/>
      <c r="N96" s="6" t="n"/>
      <c r="O96" s="6" t="n"/>
    </row>
    <row r="97" ht="15.75" customHeight="1" s="1411">
      <c r="A97" s="6" t="n"/>
      <c r="B97" s="6" t="n"/>
      <c r="C97" s="6" t="n"/>
      <c r="D97" s="6" t="n"/>
      <c r="E97" s="6" t="n"/>
      <c r="F97" s="6" t="n"/>
      <c r="G97" s="6" t="n"/>
      <c r="H97" s="6" t="n"/>
      <c r="I97" s="6" t="n"/>
      <c r="J97" s="6" t="n"/>
      <c r="K97" s="6" t="n"/>
      <c r="L97" s="6" t="n"/>
      <c r="M97" s="6" t="n"/>
      <c r="N97" s="6" t="n"/>
      <c r="O97" s="6" t="n"/>
    </row>
    <row r="98" ht="15.75" customHeight="1" s="1411">
      <c r="A98" s="6" t="n"/>
      <c r="B98" s="6" t="n"/>
      <c r="C98" s="6" t="n"/>
      <c r="D98" s="6" t="n"/>
      <c r="E98" s="6" t="n"/>
      <c r="F98" s="6" t="n"/>
      <c r="G98" s="6" t="n"/>
      <c r="H98" s="6" t="n"/>
      <c r="I98" s="6" t="n"/>
      <c r="J98" s="6" t="n"/>
      <c r="K98" s="6" t="n"/>
      <c r="L98" s="6" t="n"/>
      <c r="M98" s="6" t="n"/>
      <c r="N98" s="6" t="n"/>
      <c r="O98" s="6" t="n"/>
    </row>
    <row r="99" ht="15.75" customHeight="1" s="1411">
      <c r="A99" s="6" t="n"/>
      <c r="B99" s="6" t="n"/>
      <c r="C99" s="6" t="n"/>
      <c r="D99" s="6" t="n"/>
      <c r="E99" s="6" t="n"/>
      <c r="F99" s="6" t="n"/>
      <c r="G99" s="6" t="n"/>
      <c r="H99" s="6" t="n"/>
      <c r="I99" s="6" t="n"/>
      <c r="J99" s="6" t="n"/>
      <c r="K99" s="6" t="n"/>
      <c r="L99" s="6" t="n"/>
      <c r="M99" s="6" t="n"/>
      <c r="N99" s="6" t="n"/>
      <c r="O99" s="6" t="n"/>
    </row>
    <row r="100" ht="15.75" customHeight="1" s="1411">
      <c r="A100" s="6" t="n"/>
      <c r="B100" s="6" t="n"/>
      <c r="C100" s="6" t="n"/>
      <c r="D100" s="6" t="n"/>
      <c r="E100" s="6" t="n"/>
      <c r="F100" s="6" t="n"/>
      <c r="G100" s="6" t="n"/>
      <c r="H100" s="6" t="n"/>
      <c r="I100" s="6" t="n"/>
      <c r="J100" s="6" t="n"/>
      <c r="K100" s="6" t="n"/>
      <c r="L100" s="6" t="n"/>
      <c r="M100" s="6" t="n"/>
      <c r="N100" s="6" t="n"/>
      <c r="O100" s="6" t="n"/>
    </row>
    <row r="101" ht="15.75" customHeight="1" s="1411">
      <c r="A101" s="6" t="n"/>
      <c r="B101" s="6" t="n"/>
      <c r="C101" s="6" t="n"/>
      <c r="D101" s="6" t="n"/>
      <c r="E101" s="6" t="n"/>
      <c r="F101" s="6" t="n"/>
      <c r="G101" s="6" t="n"/>
      <c r="H101" s="6" t="n"/>
      <c r="I101" s="6" t="n"/>
      <c r="J101" s="6" t="n"/>
      <c r="K101" s="6" t="n"/>
      <c r="L101" s="6" t="n"/>
      <c r="M101" s="6" t="n"/>
      <c r="N101" s="6" t="n"/>
      <c r="O101" s="6" t="n"/>
    </row>
    <row r="102" ht="15.75" customHeight="1" s="1411">
      <c r="A102" s="6" t="n"/>
      <c r="B102" s="6" t="n"/>
      <c r="C102" s="6" t="n"/>
      <c r="D102" s="6" t="n"/>
      <c r="E102" s="6" t="n"/>
      <c r="F102" s="6" t="n"/>
      <c r="G102" s="6" t="n"/>
      <c r="H102" s="6" t="n"/>
      <c r="I102" s="6" t="n"/>
      <c r="J102" s="6" t="n"/>
      <c r="K102" s="6" t="n"/>
      <c r="L102" s="6" t="n"/>
      <c r="M102" s="6" t="n"/>
      <c r="N102" s="6" t="n"/>
      <c r="O102" s="6" t="n"/>
    </row>
    <row r="103" ht="15.75" customHeight="1" s="1411">
      <c r="A103" s="6" t="n"/>
      <c r="B103" s="6" t="n"/>
      <c r="C103" s="6" t="n"/>
      <c r="D103" s="6" t="n"/>
      <c r="E103" s="6" t="n"/>
      <c r="F103" s="6" t="n"/>
      <c r="G103" s="6" t="n"/>
      <c r="H103" s="6" t="n"/>
      <c r="I103" s="6" t="n"/>
      <c r="J103" s="6" t="n"/>
      <c r="K103" s="6" t="n"/>
      <c r="L103" s="6" t="n"/>
      <c r="M103" s="6" t="n"/>
      <c r="N103" s="6" t="n"/>
      <c r="O103" s="6" t="n"/>
    </row>
    <row r="104" ht="15.75" customHeight="1" s="1411">
      <c r="A104" s="6" t="n"/>
      <c r="B104" s="6" t="n"/>
      <c r="C104" s="6" t="n"/>
      <c r="D104" s="6" t="n"/>
      <c r="E104" s="6" t="n"/>
      <c r="F104" s="6" t="n"/>
      <c r="G104" s="6" t="n"/>
      <c r="H104" s="6" t="n"/>
      <c r="I104" s="6" t="n"/>
      <c r="J104" s="6" t="n"/>
      <c r="K104" s="6" t="n"/>
      <c r="L104" s="6" t="n"/>
      <c r="M104" s="6" t="n"/>
      <c r="N104" s="6" t="n"/>
      <c r="O104" s="6" t="n"/>
    </row>
    <row r="105" ht="15.75" customHeight="1" s="1411">
      <c r="A105" s="6" t="n"/>
      <c r="B105" s="6" t="n"/>
      <c r="C105" s="6" t="n"/>
      <c r="D105" s="6" t="n"/>
      <c r="E105" s="6" t="n"/>
      <c r="F105" s="6" t="n"/>
      <c r="G105" s="6" t="n"/>
      <c r="H105" s="6" t="n"/>
      <c r="I105" s="6" t="n"/>
      <c r="J105" s="6" t="n"/>
      <c r="K105" s="6" t="n"/>
      <c r="L105" s="6" t="n"/>
      <c r="M105" s="6" t="n"/>
      <c r="N105" s="6" t="n"/>
      <c r="O105" s="6" t="n"/>
    </row>
    <row r="106" ht="15.75" customHeight="1" s="1411">
      <c r="A106" s="6" t="n"/>
      <c r="B106" s="6" t="n"/>
      <c r="C106" s="6" t="n"/>
      <c r="D106" s="6" t="n"/>
      <c r="E106" s="6" t="n"/>
      <c r="F106" s="6" t="n"/>
      <c r="G106" s="6" t="n"/>
      <c r="H106" s="6" t="n"/>
      <c r="I106" s="6" t="n"/>
      <c r="J106" s="6" t="n"/>
      <c r="K106" s="6" t="n"/>
      <c r="L106" s="6" t="n"/>
      <c r="M106" s="6" t="n"/>
      <c r="N106" s="6" t="n"/>
      <c r="O106" s="6" t="n"/>
    </row>
    <row r="107" ht="15.75" customHeight="1" s="1411">
      <c r="A107" s="6" t="n"/>
      <c r="B107" s="6" t="n"/>
      <c r="C107" s="6" t="n"/>
      <c r="D107" s="6" t="n"/>
      <c r="E107" s="6" t="n"/>
      <c r="F107" s="6" t="n"/>
      <c r="G107" s="6" t="n"/>
      <c r="H107" s="6" t="n"/>
      <c r="I107" s="6" t="n"/>
      <c r="J107" s="6" t="n"/>
      <c r="K107" s="6" t="n"/>
      <c r="L107" s="6" t="n"/>
      <c r="M107" s="6" t="n"/>
      <c r="N107" s="6" t="n"/>
      <c r="O107" s="6" t="n"/>
    </row>
    <row r="108" ht="15.75" customHeight="1" s="1411">
      <c r="A108" s="6" t="n"/>
      <c r="B108" s="6" t="n"/>
      <c r="C108" s="6" t="n"/>
      <c r="D108" s="6" t="n"/>
      <c r="E108" s="6" t="n"/>
      <c r="F108" s="6" t="n"/>
      <c r="G108" s="6" t="n"/>
      <c r="H108" s="6" t="n"/>
      <c r="I108" s="6" t="n"/>
      <c r="J108" s="6" t="n"/>
      <c r="K108" s="6" t="n"/>
      <c r="L108" s="6" t="n"/>
      <c r="M108" s="6" t="n"/>
      <c r="N108" s="6" t="n"/>
      <c r="O108" s="6" t="n"/>
    </row>
    <row r="109" ht="15.75" customHeight="1" s="1411">
      <c r="A109" s="6" t="n"/>
      <c r="B109" s="6" t="n"/>
      <c r="C109" s="6" t="n"/>
      <c r="D109" s="6" t="n"/>
      <c r="E109" s="6" t="n"/>
      <c r="F109" s="6" t="n"/>
      <c r="G109" s="6" t="n"/>
      <c r="H109" s="6" t="n"/>
      <c r="I109" s="6" t="n"/>
      <c r="J109" s="6" t="n"/>
      <c r="K109" s="6" t="n"/>
      <c r="L109" s="6" t="n"/>
      <c r="M109" s="6" t="n"/>
      <c r="N109" s="6" t="n"/>
      <c r="O109" s="6" t="n"/>
    </row>
    <row r="110" ht="15.75" customHeight="1" s="1411">
      <c r="A110" s="6" t="n"/>
      <c r="B110" s="6" t="n"/>
      <c r="C110" s="6" t="n"/>
      <c r="D110" s="6" t="n"/>
      <c r="E110" s="6" t="n"/>
      <c r="F110" s="6" t="n"/>
      <c r="G110" s="6" t="n"/>
      <c r="H110" s="6" t="n"/>
      <c r="I110" s="6" t="n"/>
      <c r="J110" s="6" t="n"/>
      <c r="K110" s="6" t="n"/>
      <c r="L110" s="6" t="n"/>
      <c r="M110" s="6" t="n"/>
      <c r="N110" s="6" t="n"/>
      <c r="O110" s="6" t="n"/>
    </row>
    <row r="111" ht="15.75" customHeight="1" s="1411">
      <c r="A111" s="6" t="n"/>
      <c r="B111" s="6" t="n"/>
      <c r="C111" s="6" t="n"/>
      <c r="D111" s="6" t="n"/>
      <c r="E111" s="6" t="n"/>
      <c r="F111" s="6" t="n"/>
      <c r="G111" s="6" t="n"/>
      <c r="H111" s="6" t="n"/>
      <c r="I111" s="6" t="n"/>
      <c r="J111" s="6" t="n"/>
      <c r="K111" s="6" t="n"/>
      <c r="L111" s="6" t="n"/>
      <c r="M111" s="6" t="n"/>
      <c r="N111" s="6" t="n"/>
      <c r="O111" s="6" t="n"/>
    </row>
    <row r="112" ht="15.75" customHeight="1" s="1411">
      <c r="A112" s="6" t="n"/>
      <c r="B112" s="6" t="n"/>
      <c r="C112" s="6" t="n"/>
      <c r="D112" s="6" t="n"/>
      <c r="E112" s="6" t="n"/>
      <c r="F112" s="6" t="n"/>
      <c r="G112" s="6" t="n"/>
      <c r="H112" s="6" t="n"/>
      <c r="I112" s="6" t="n"/>
      <c r="J112" s="6" t="n"/>
      <c r="K112" s="6" t="n"/>
      <c r="L112" s="6" t="n"/>
      <c r="M112" s="6" t="n"/>
      <c r="N112" s="6" t="n"/>
      <c r="O112" s="6" t="n"/>
    </row>
    <row r="113" ht="15.75" customHeight="1" s="1411">
      <c r="A113" s="6" t="n"/>
      <c r="B113" s="6" t="n"/>
      <c r="C113" s="6" t="n"/>
      <c r="D113" s="6" t="n"/>
      <c r="E113" s="6" t="n"/>
      <c r="F113" s="6" t="n"/>
      <c r="G113" s="6" t="n"/>
      <c r="H113" s="6" t="n"/>
      <c r="I113" s="6" t="n"/>
      <c r="J113" s="6" t="n"/>
      <c r="K113" s="6" t="n"/>
      <c r="L113" s="6" t="n"/>
      <c r="M113" s="6" t="n"/>
      <c r="N113" s="6" t="n"/>
      <c r="O113" s="6" t="n"/>
    </row>
    <row r="114" ht="15.75" customHeight="1" s="1411">
      <c r="A114" s="6" t="n"/>
      <c r="B114" s="6" t="n"/>
      <c r="C114" s="6" t="n"/>
      <c r="D114" s="6" t="n"/>
      <c r="E114" s="6" t="n"/>
      <c r="F114" s="6" t="n"/>
      <c r="G114" s="6" t="n"/>
      <c r="H114" s="6" t="n"/>
      <c r="I114" s="6" t="n"/>
      <c r="J114" s="6" t="n"/>
      <c r="K114" s="6" t="n"/>
      <c r="L114" s="6" t="n"/>
      <c r="M114" s="6" t="n"/>
      <c r="N114" s="6" t="n"/>
      <c r="O114" s="6" t="n"/>
    </row>
    <row r="115" ht="15.75" customHeight="1" s="1411">
      <c r="A115" s="6" t="n"/>
      <c r="B115" s="6" t="n"/>
      <c r="C115" s="6" t="n"/>
      <c r="D115" s="6" t="n"/>
      <c r="E115" s="6" t="n"/>
      <c r="F115" s="6" t="n"/>
      <c r="G115" s="6" t="n"/>
      <c r="H115" s="6" t="n"/>
      <c r="I115" s="6" t="n"/>
      <c r="J115" s="6" t="n"/>
      <c r="K115" s="6" t="n"/>
      <c r="L115" s="6" t="n"/>
      <c r="M115" s="6" t="n"/>
      <c r="N115" s="6" t="n"/>
      <c r="O115" s="6" t="n"/>
    </row>
    <row r="116" ht="15.75" customHeight="1" s="1411">
      <c r="A116" s="6" t="n"/>
      <c r="B116" s="6" t="n"/>
      <c r="C116" s="6" t="n"/>
      <c r="D116" s="6" t="n"/>
      <c r="E116" s="6" t="n"/>
      <c r="F116" s="6" t="n"/>
      <c r="G116" s="6" t="n"/>
      <c r="H116" s="6" t="n"/>
      <c r="I116" s="6" t="n"/>
      <c r="J116" s="6" t="n"/>
      <c r="K116" s="6" t="n"/>
      <c r="L116" s="6" t="n"/>
      <c r="M116" s="6" t="n"/>
      <c r="N116" s="6" t="n"/>
      <c r="O116" s="6" t="n"/>
    </row>
    <row r="117" ht="15.75" customHeight="1" s="1411">
      <c r="A117" s="6" t="n"/>
      <c r="B117" s="6" t="n"/>
      <c r="C117" s="6" t="n"/>
      <c r="D117" s="6" t="n"/>
      <c r="E117" s="6" t="n"/>
      <c r="F117" s="6" t="n"/>
      <c r="G117" s="6" t="n"/>
      <c r="H117" s="6" t="n"/>
      <c r="I117" s="6" t="n"/>
      <c r="J117" s="6" t="n"/>
      <c r="K117" s="6" t="n"/>
      <c r="L117" s="6" t="n"/>
      <c r="M117" s="6" t="n"/>
      <c r="N117" s="6" t="n"/>
      <c r="O117" s="6" t="n"/>
    </row>
    <row r="118" ht="15.75" customHeight="1" s="1411">
      <c r="A118" s="6" t="n"/>
      <c r="B118" s="6" t="n"/>
      <c r="C118" s="6" t="n"/>
      <c r="D118" s="6" t="n"/>
      <c r="E118" s="6" t="n"/>
      <c r="F118" s="6" t="n"/>
      <c r="G118" s="6" t="n"/>
      <c r="H118" s="6" t="n"/>
      <c r="I118" s="6" t="n"/>
      <c r="J118" s="6" t="n"/>
      <c r="K118" s="6" t="n"/>
      <c r="L118" s="6" t="n"/>
      <c r="M118" s="6" t="n"/>
      <c r="N118" s="6" t="n"/>
      <c r="O118" s="6" t="n"/>
    </row>
    <row r="119" ht="15.75" customHeight="1" s="1411">
      <c r="A119" s="6" t="n"/>
      <c r="B119" s="6" t="n"/>
      <c r="C119" s="6" t="n"/>
      <c r="D119" s="6" t="n"/>
      <c r="E119" s="6" t="n"/>
      <c r="F119" s="6" t="n"/>
      <c r="G119" s="6" t="n"/>
      <c r="H119" s="6" t="n"/>
      <c r="I119" s="6" t="n"/>
      <c r="J119" s="6" t="n"/>
      <c r="K119" s="6" t="n"/>
      <c r="L119" s="6" t="n"/>
      <c r="M119" s="6" t="n"/>
      <c r="N119" s="6" t="n"/>
      <c r="O119" s="6" t="n"/>
    </row>
    <row r="120" ht="15.75" customHeight="1" s="1411">
      <c r="A120" s="6" t="n"/>
      <c r="B120" s="6" t="n"/>
      <c r="C120" s="6" t="n"/>
      <c r="D120" s="6" t="n"/>
      <c r="E120" s="6" t="n"/>
      <c r="F120" s="6" t="n"/>
      <c r="G120" s="6" t="n"/>
      <c r="H120" s="6" t="n"/>
      <c r="I120" s="6" t="n"/>
      <c r="J120" s="6" t="n"/>
      <c r="K120" s="6" t="n"/>
      <c r="L120" s="6" t="n"/>
      <c r="M120" s="6" t="n"/>
      <c r="N120" s="6" t="n"/>
      <c r="O120" s="6" t="n"/>
    </row>
    <row r="121" ht="15.75" customHeight="1" s="1411">
      <c r="A121" s="6" t="n"/>
      <c r="B121" s="6" t="n"/>
      <c r="C121" s="6" t="n"/>
      <c r="D121" s="6" t="n"/>
      <c r="E121" s="6" t="n"/>
      <c r="F121" s="6" t="n"/>
      <c r="G121" s="6" t="n"/>
      <c r="H121" s="6" t="n"/>
      <c r="I121" s="6" t="n"/>
      <c r="J121" s="6" t="n"/>
      <c r="K121" s="6" t="n"/>
      <c r="L121" s="6" t="n"/>
      <c r="M121" s="6" t="n"/>
      <c r="N121" s="6" t="n"/>
      <c r="O121" s="6" t="n"/>
    </row>
    <row r="122" ht="15.75" customHeight="1" s="1411">
      <c r="A122" s="6" t="n"/>
      <c r="B122" s="6" t="n"/>
      <c r="C122" s="6" t="n"/>
      <c r="D122" s="6" t="n"/>
      <c r="E122" s="6" t="n"/>
      <c r="F122" s="6" t="n"/>
      <c r="G122" s="6" t="n"/>
      <c r="H122" s="6" t="n"/>
      <c r="I122" s="6" t="n"/>
      <c r="J122" s="6" t="n"/>
      <c r="K122" s="6" t="n"/>
      <c r="L122" s="6" t="n"/>
      <c r="M122" s="6" t="n"/>
      <c r="N122" s="6" t="n"/>
      <c r="O122" s="6" t="n"/>
    </row>
    <row r="123" ht="15.75" customHeight="1" s="1411">
      <c r="A123" s="6" t="n"/>
      <c r="B123" s="6" t="n"/>
      <c r="C123" s="6" t="n"/>
      <c r="D123" s="6" t="n"/>
      <c r="E123" s="6" t="n"/>
      <c r="F123" s="6" t="n"/>
      <c r="G123" s="6" t="n"/>
      <c r="H123" s="6" t="n"/>
      <c r="I123" s="6" t="n"/>
      <c r="J123" s="6" t="n"/>
      <c r="K123" s="6" t="n"/>
      <c r="L123" s="6" t="n"/>
      <c r="M123" s="6" t="n"/>
      <c r="N123" s="6" t="n"/>
      <c r="O123" s="6" t="n"/>
    </row>
    <row r="124" ht="15.75" customHeight="1" s="1411">
      <c r="A124" s="6" t="n"/>
      <c r="B124" s="6" t="n"/>
      <c r="C124" s="6" t="n"/>
      <c r="D124" s="6" t="n"/>
      <c r="E124" s="6" t="n"/>
      <c r="F124" s="6" t="n"/>
      <c r="G124" s="6" t="n"/>
      <c r="H124" s="6" t="n"/>
      <c r="I124" s="6" t="n"/>
      <c r="J124" s="6" t="n"/>
      <c r="K124" s="6" t="n"/>
      <c r="L124" s="6" t="n"/>
      <c r="M124" s="6" t="n"/>
      <c r="N124" s="6" t="n"/>
      <c r="O124" s="6" t="n"/>
    </row>
    <row r="125" ht="15.75" customHeight="1" s="1411">
      <c r="A125" s="6" t="n"/>
      <c r="B125" s="6" t="n"/>
      <c r="C125" s="6" t="n"/>
      <c r="D125" s="6" t="n"/>
      <c r="E125" s="6" t="n"/>
      <c r="F125" s="6" t="n"/>
      <c r="G125" s="6" t="n"/>
      <c r="H125" s="6" t="n"/>
      <c r="I125" s="6" t="n"/>
      <c r="J125" s="6" t="n"/>
      <c r="K125" s="6" t="n"/>
      <c r="L125" s="6" t="n"/>
      <c r="M125" s="6" t="n"/>
      <c r="N125" s="6" t="n"/>
      <c r="O125" s="6" t="n"/>
    </row>
    <row r="126" ht="15.75" customHeight="1" s="1411">
      <c r="A126" s="6" t="n"/>
      <c r="B126" s="6" t="n"/>
      <c r="C126" s="6" t="n"/>
      <c r="D126" s="6" t="n"/>
      <c r="E126" s="6" t="n"/>
      <c r="F126" s="6" t="n"/>
      <c r="G126" s="6" t="n"/>
      <c r="H126" s="6" t="n"/>
      <c r="I126" s="6" t="n"/>
      <c r="J126" s="6" t="n"/>
      <c r="K126" s="6" t="n"/>
      <c r="L126" s="6" t="n"/>
      <c r="M126" s="6" t="n"/>
      <c r="N126" s="6" t="n"/>
      <c r="O126" s="6" t="n"/>
    </row>
    <row r="127" ht="15.75" customHeight="1" s="1411">
      <c r="A127" s="6" t="n"/>
      <c r="B127" s="6" t="n"/>
      <c r="C127" s="6" t="n"/>
      <c r="D127" s="6" t="n"/>
      <c r="E127" s="6" t="n"/>
      <c r="F127" s="6" t="n"/>
      <c r="G127" s="6" t="n"/>
      <c r="H127" s="6" t="n"/>
      <c r="I127" s="6" t="n"/>
      <c r="J127" s="6" t="n"/>
      <c r="K127" s="6" t="n"/>
      <c r="L127" s="6" t="n"/>
      <c r="M127" s="6" t="n"/>
      <c r="N127" s="6" t="n"/>
      <c r="O127" s="6" t="n"/>
    </row>
    <row r="128" ht="15.75" customHeight="1" s="1411">
      <c r="A128" s="6" t="n"/>
      <c r="B128" s="6" t="n"/>
      <c r="C128" s="6" t="n"/>
      <c r="D128" s="6" t="n"/>
      <c r="E128" s="6" t="n"/>
      <c r="F128" s="6" t="n"/>
      <c r="G128" s="6" t="n"/>
      <c r="H128" s="6" t="n"/>
      <c r="I128" s="6" t="n"/>
      <c r="J128" s="6" t="n"/>
      <c r="K128" s="6" t="n"/>
      <c r="L128" s="6" t="n"/>
      <c r="M128" s="6" t="n"/>
      <c r="N128" s="6" t="n"/>
      <c r="O128" s="6" t="n"/>
    </row>
    <row r="129" ht="15.75" customHeight="1" s="1411">
      <c r="A129" s="6" t="n"/>
      <c r="B129" s="6" t="n"/>
      <c r="C129" s="6" t="n"/>
      <c r="D129" s="6" t="n"/>
      <c r="E129" s="6" t="n"/>
      <c r="F129" s="6" t="n"/>
      <c r="G129" s="6" t="n"/>
      <c r="H129" s="6" t="n"/>
      <c r="I129" s="6" t="n"/>
      <c r="J129" s="6" t="n"/>
      <c r="K129" s="6" t="n"/>
      <c r="L129" s="6" t="n"/>
      <c r="M129" s="6" t="n"/>
      <c r="N129" s="6" t="n"/>
      <c r="O129" s="6" t="n"/>
    </row>
    <row r="130" ht="15.75" customHeight="1" s="1411">
      <c r="A130" s="6" t="n"/>
      <c r="B130" s="6" t="n"/>
      <c r="C130" s="6" t="n"/>
      <c r="D130" s="6" t="n"/>
      <c r="E130" s="6" t="n"/>
      <c r="F130" s="6" t="n"/>
      <c r="G130" s="6" t="n"/>
      <c r="H130" s="6" t="n"/>
      <c r="I130" s="6" t="n"/>
      <c r="J130" s="6" t="n"/>
      <c r="K130" s="6" t="n"/>
      <c r="L130" s="6" t="n"/>
      <c r="M130" s="6" t="n"/>
      <c r="N130" s="6" t="n"/>
      <c r="O130" s="6" t="n"/>
    </row>
    <row r="131" ht="15.75" customHeight="1" s="1411">
      <c r="A131" s="6" t="n"/>
      <c r="B131" s="6" t="n"/>
      <c r="C131" s="6" t="n"/>
      <c r="D131" s="6" t="n"/>
      <c r="E131" s="6" t="n"/>
      <c r="F131" s="6" t="n"/>
      <c r="G131" s="6" t="n"/>
      <c r="H131" s="6" t="n"/>
      <c r="I131" s="6" t="n"/>
      <c r="J131" s="6" t="n"/>
      <c r="K131" s="6" t="n"/>
      <c r="L131" s="6" t="n"/>
      <c r="M131" s="6" t="n"/>
      <c r="N131" s="6" t="n"/>
      <c r="O131" s="6" t="n"/>
    </row>
    <row r="132" ht="15.75" customHeight="1" s="1411">
      <c r="A132" s="6" t="n"/>
      <c r="B132" s="6" t="n"/>
      <c r="C132" s="6" t="n"/>
      <c r="D132" s="6" t="n"/>
      <c r="E132" s="6" t="n"/>
      <c r="F132" s="6" t="n"/>
      <c r="G132" s="6" t="n"/>
      <c r="H132" s="6" t="n"/>
      <c r="I132" s="6" t="n"/>
      <c r="J132" s="6" t="n"/>
      <c r="K132" s="6" t="n"/>
      <c r="L132" s="6" t="n"/>
      <c r="M132" s="6" t="n"/>
      <c r="N132" s="6" t="n"/>
      <c r="O132" s="6" t="n"/>
    </row>
    <row r="133" ht="15.75" customHeight="1" s="1411">
      <c r="A133" s="6" t="n"/>
      <c r="B133" s="6" t="n"/>
      <c r="C133" s="6" t="n"/>
      <c r="D133" s="6" t="n"/>
      <c r="E133" s="6" t="n"/>
      <c r="F133" s="6" t="n"/>
      <c r="G133" s="6" t="n"/>
      <c r="H133" s="6" t="n"/>
      <c r="I133" s="6" t="n"/>
      <c r="J133" s="6" t="n"/>
      <c r="K133" s="6" t="n"/>
      <c r="L133" s="6" t="n"/>
      <c r="M133" s="6" t="n"/>
      <c r="N133" s="6" t="n"/>
      <c r="O133" s="6" t="n"/>
    </row>
    <row r="134" ht="15.75" customHeight="1" s="1411">
      <c r="A134" s="6" t="n"/>
      <c r="B134" s="6" t="n"/>
      <c r="C134" s="6" t="n"/>
      <c r="D134" s="6" t="n"/>
      <c r="E134" s="6" t="n"/>
      <c r="F134" s="6" t="n"/>
      <c r="G134" s="6" t="n"/>
      <c r="H134" s="6" t="n"/>
      <c r="I134" s="6" t="n"/>
      <c r="J134" s="6" t="n"/>
      <c r="K134" s="6" t="n"/>
      <c r="L134" s="6" t="n"/>
      <c r="M134" s="6" t="n"/>
      <c r="N134" s="6" t="n"/>
      <c r="O134" s="6" t="n"/>
    </row>
    <row r="135" ht="15.75" customHeight="1" s="1411">
      <c r="A135" s="6" t="n"/>
      <c r="B135" s="6" t="n"/>
      <c r="C135" s="6" t="n"/>
      <c r="D135" s="6" t="n"/>
      <c r="E135" s="6" t="n"/>
      <c r="F135" s="6" t="n"/>
      <c r="G135" s="6" t="n"/>
      <c r="H135" s="6" t="n"/>
      <c r="I135" s="6" t="n"/>
      <c r="J135" s="6" t="n"/>
      <c r="K135" s="6" t="n"/>
      <c r="L135" s="6" t="n"/>
      <c r="M135" s="6" t="n"/>
      <c r="N135" s="6" t="n"/>
      <c r="O135" s="6" t="n"/>
    </row>
    <row r="136" ht="15.75" customHeight="1" s="1411">
      <c r="A136" s="6" t="n"/>
      <c r="B136" s="6" t="n"/>
      <c r="C136" s="6" t="n"/>
      <c r="D136" s="6" t="n"/>
      <c r="E136" s="6" t="n"/>
      <c r="F136" s="6" t="n"/>
      <c r="G136" s="6" t="n"/>
      <c r="H136" s="6" t="n"/>
      <c r="I136" s="6" t="n"/>
      <c r="J136" s="6" t="n"/>
      <c r="K136" s="6" t="n"/>
      <c r="L136" s="6" t="n"/>
      <c r="M136" s="6" t="n"/>
      <c r="N136" s="6" t="n"/>
      <c r="O136" s="6" t="n"/>
    </row>
    <row r="137" ht="15.75" customHeight="1" s="1411">
      <c r="A137" s="6" t="n"/>
      <c r="B137" s="6" t="n"/>
      <c r="C137" s="6" t="n"/>
      <c r="D137" s="6" t="n"/>
      <c r="E137" s="6" t="n"/>
      <c r="F137" s="6" t="n"/>
      <c r="G137" s="6" t="n"/>
      <c r="H137" s="6" t="n"/>
      <c r="I137" s="6" t="n"/>
      <c r="J137" s="6" t="n"/>
      <c r="K137" s="6" t="n"/>
      <c r="L137" s="6" t="n"/>
      <c r="M137" s="6" t="n"/>
      <c r="N137" s="6" t="n"/>
      <c r="O137" s="6" t="n"/>
    </row>
    <row r="138" ht="15.75" customHeight="1" s="1411">
      <c r="A138" s="6" t="n"/>
      <c r="B138" s="6" t="n"/>
      <c r="C138" s="6" t="n"/>
      <c r="D138" s="6" t="n"/>
      <c r="E138" s="6" t="n"/>
      <c r="F138" s="6" t="n"/>
      <c r="G138" s="6" t="n"/>
      <c r="H138" s="6" t="n"/>
      <c r="I138" s="6" t="n"/>
      <c r="J138" s="6" t="n"/>
      <c r="K138" s="6" t="n"/>
      <c r="L138" s="6" t="n"/>
      <c r="M138" s="6" t="n"/>
      <c r="N138" s="6" t="n"/>
      <c r="O138" s="6" t="n"/>
    </row>
    <row r="139" ht="15.75" customHeight="1" s="1411">
      <c r="A139" s="6" t="n"/>
      <c r="B139" s="6" t="n"/>
      <c r="C139" s="6" t="n"/>
      <c r="D139" s="6" t="n"/>
      <c r="E139" s="6" t="n"/>
      <c r="F139" s="6" t="n"/>
      <c r="G139" s="6" t="n"/>
      <c r="H139" s="6" t="n"/>
      <c r="I139" s="6" t="n"/>
      <c r="J139" s="6" t="n"/>
      <c r="K139" s="6" t="n"/>
      <c r="L139" s="6" t="n"/>
      <c r="M139" s="6" t="n"/>
      <c r="N139" s="6" t="n"/>
      <c r="O139" s="6" t="n"/>
    </row>
    <row r="140" ht="15.75" customHeight="1" s="1411">
      <c r="A140" s="6" t="n"/>
      <c r="B140" s="6" t="n"/>
      <c r="C140" s="6" t="n"/>
      <c r="D140" s="6" t="n"/>
      <c r="E140" s="6" t="n"/>
      <c r="F140" s="6" t="n"/>
      <c r="G140" s="6" t="n"/>
      <c r="H140" s="6" t="n"/>
      <c r="I140" s="6" t="n"/>
      <c r="J140" s="6" t="n"/>
      <c r="K140" s="6" t="n"/>
      <c r="L140" s="6" t="n"/>
      <c r="M140" s="6" t="n"/>
      <c r="N140" s="6" t="n"/>
      <c r="O140" s="6" t="n"/>
    </row>
    <row r="141" ht="15.75" customHeight="1" s="1411">
      <c r="A141" s="6" t="n"/>
      <c r="B141" s="6" t="n"/>
      <c r="C141" s="6" t="n"/>
      <c r="D141" s="6" t="n"/>
      <c r="E141" s="6" t="n"/>
      <c r="F141" s="6" t="n"/>
      <c r="G141" s="6" t="n"/>
      <c r="H141" s="6" t="n"/>
      <c r="I141" s="6" t="n"/>
      <c r="J141" s="6" t="n"/>
      <c r="K141" s="6" t="n"/>
      <c r="L141" s="6" t="n"/>
      <c r="M141" s="6" t="n"/>
      <c r="N141" s="6" t="n"/>
      <c r="O141" s="6" t="n"/>
    </row>
    <row r="142" ht="15.75" customHeight="1" s="1411">
      <c r="A142" s="6" t="n"/>
      <c r="B142" s="6" t="n"/>
      <c r="C142" s="6" t="n"/>
      <c r="D142" s="6" t="n"/>
      <c r="E142" s="6" t="n"/>
      <c r="F142" s="6" t="n"/>
      <c r="G142" s="6" t="n"/>
      <c r="H142" s="6" t="n"/>
      <c r="I142" s="6" t="n"/>
      <c r="J142" s="6" t="n"/>
      <c r="K142" s="6" t="n"/>
      <c r="L142" s="6" t="n"/>
      <c r="M142" s="6" t="n"/>
      <c r="N142" s="6" t="n"/>
      <c r="O142" s="6" t="n"/>
    </row>
    <row r="143" ht="15.75" customHeight="1" s="1411">
      <c r="A143" s="6" t="n"/>
      <c r="B143" s="6" t="n"/>
      <c r="C143" s="6" t="n"/>
      <c r="D143" s="6" t="n"/>
      <c r="E143" s="6" t="n"/>
      <c r="F143" s="6" t="n"/>
      <c r="G143" s="6" t="n"/>
      <c r="H143" s="6" t="n"/>
      <c r="I143" s="6" t="n"/>
      <c r="J143" s="6" t="n"/>
      <c r="K143" s="6" t="n"/>
      <c r="L143" s="6" t="n"/>
      <c r="M143" s="6" t="n"/>
      <c r="N143" s="6" t="n"/>
      <c r="O143" s="6" t="n"/>
    </row>
    <row r="144" ht="15.75" customHeight="1" s="1411">
      <c r="A144" s="6" t="n"/>
      <c r="B144" s="6" t="n"/>
      <c r="C144" s="6" t="n"/>
      <c r="D144" s="6" t="n"/>
      <c r="E144" s="6" t="n"/>
      <c r="F144" s="6" t="n"/>
      <c r="G144" s="6" t="n"/>
      <c r="H144" s="6" t="n"/>
      <c r="I144" s="6" t="n"/>
      <c r="J144" s="6" t="n"/>
      <c r="K144" s="6" t="n"/>
      <c r="L144" s="6" t="n"/>
      <c r="M144" s="6" t="n"/>
      <c r="N144" s="6" t="n"/>
      <c r="O144" s="6" t="n"/>
    </row>
    <row r="145" ht="15.75" customHeight="1" s="1411">
      <c r="A145" s="6" t="n"/>
      <c r="B145" s="6" t="n"/>
      <c r="C145" s="6" t="n"/>
      <c r="D145" s="6" t="n"/>
      <c r="E145" s="6" t="n"/>
      <c r="F145" s="6" t="n"/>
      <c r="G145" s="6" t="n"/>
      <c r="H145" s="6" t="n"/>
      <c r="I145" s="6" t="n"/>
      <c r="J145" s="6" t="n"/>
      <c r="K145" s="6" t="n"/>
      <c r="L145" s="6" t="n"/>
      <c r="M145" s="6" t="n"/>
      <c r="N145" s="6" t="n"/>
      <c r="O145" s="6" t="n"/>
    </row>
    <row r="146" ht="15.75" customHeight="1" s="1411">
      <c r="A146" s="6" t="n"/>
      <c r="B146" s="6" t="n"/>
      <c r="C146" s="6" t="n"/>
      <c r="D146" s="6" t="n"/>
      <c r="E146" s="6" t="n"/>
      <c r="F146" s="6" t="n"/>
      <c r="G146" s="6" t="n"/>
      <c r="H146" s="6" t="n"/>
      <c r="I146" s="6" t="n"/>
      <c r="J146" s="6" t="n"/>
      <c r="K146" s="6" t="n"/>
      <c r="L146" s="6" t="n"/>
      <c r="M146" s="6" t="n"/>
      <c r="N146" s="6" t="n"/>
      <c r="O146" s="6" t="n"/>
    </row>
    <row r="147" ht="15.75" customHeight="1" s="1411">
      <c r="A147" s="6" t="n"/>
      <c r="B147" s="6" t="n"/>
      <c r="C147" s="6" t="n"/>
      <c r="D147" s="6" t="n"/>
      <c r="E147" s="6" t="n"/>
      <c r="F147" s="6" t="n"/>
      <c r="G147" s="6" t="n"/>
      <c r="H147" s="6" t="n"/>
      <c r="I147" s="6" t="n"/>
      <c r="J147" s="6" t="n"/>
      <c r="K147" s="6" t="n"/>
      <c r="L147" s="6" t="n"/>
      <c r="M147" s="6" t="n"/>
      <c r="N147" s="6" t="n"/>
      <c r="O147" s="6" t="n"/>
    </row>
    <row r="148" ht="15.75" customHeight="1" s="1411">
      <c r="A148" s="6" t="n"/>
      <c r="B148" s="6" t="n"/>
      <c r="C148" s="6" t="n"/>
      <c r="D148" s="6" t="n"/>
      <c r="E148" s="6" t="n"/>
      <c r="F148" s="6" t="n"/>
      <c r="G148" s="6" t="n"/>
      <c r="H148" s="6" t="n"/>
      <c r="I148" s="6" t="n"/>
      <c r="J148" s="6" t="n"/>
      <c r="K148" s="6" t="n"/>
      <c r="L148" s="6" t="n"/>
      <c r="M148" s="6" t="n"/>
      <c r="N148" s="6" t="n"/>
      <c r="O148" s="6" t="n"/>
    </row>
    <row r="149" ht="15.75" customHeight="1" s="1411">
      <c r="A149" s="6" t="n"/>
      <c r="B149" s="6" t="n"/>
      <c r="C149" s="6" t="n"/>
      <c r="D149" s="6" t="n"/>
      <c r="E149" s="6" t="n"/>
      <c r="F149" s="6" t="n"/>
      <c r="G149" s="6" t="n"/>
      <c r="H149" s="6" t="n"/>
      <c r="I149" s="6" t="n"/>
      <c r="J149" s="6" t="n"/>
      <c r="K149" s="6" t="n"/>
      <c r="L149" s="6" t="n"/>
      <c r="M149" s="6" t="n"/>
      <c r="N149" s="6" t="n"/>
      <c r="O149" s="6" t="n"/>
    </row>
    <row r="150" ht="15.75" customHeight="1" s="1411">
      <c r="A150" s="6" t="n"/>
      <c r="B150" s="6" t="n"/>
      <c r="C150" s="6" t="n"/>
      <c r="D150" s="6" t="n"/>
      <c r="E150" s="6" t="n"/>
      <c r="F150" s="6" t="n"/>
      <c r="G150" s="6" t="n"/>
      <c r="H150" s="6" t="n"/>
      <c r="I150" s="6" t="n"/>
      <c r="J150" s="6" t="n"/>
      <c r="K150" s="6" t="n"/>
      <c r="L150" s="6" t="n"/>
      <c r="M150" s="6" t="n"/>
      <c r="N150" s="6" t="n"/>
      <c r="O150" s="6" t="n"/>
    </row>
    <row r="151" ht="15.75" customHeight="1" s="1411">
      <c r="A151" s="6" t="n"/>
      <c r="B151" s="6" t="n"/>
      <c r="C151" s="6" t="n"/>
      <c r="D151" s="6" t="n"/>
      <c r="E151" s="6" t="n"/>
      <c r="F151" s="6" t="n"/>
      <c r="G151" s="6" t="n"/>
      <c r="H151" s="6" t="n"/>
      <c r="I151" s="6" t="n"/>
      <c r="J151" s="6" t="n"/>
      <c r="K151" s="6" t="n"/>
      <c r="L151" s="6" t="n"/>
      <c r="M151" s="6" t="n"/>
      <c r="N151" s="6" t="n"/>
      <c r="O151" s="6" t="n"/>
    </row>
    <row r="152" ht="15.75" customHeight="1" s="1411">
      <c r="A152" s="6" t="n"/>
      <c r="B152" s="6" t="n"/>
      <c r="C152" s="6" t="n"/>
      <c r="D152" s="6" t="n"/>
      <c r="E152" s="6" t="n"/>
      <c r="F152" s="6" t="n"/>
      <c r="G152" s="6" t="n"/>
      <c r="H152" s="6" t="n"/>
      <c r="I152" s="6" t="n"/>
      <c r="J152" s="6" t="n"/>
      <c r="K152" s="6" t="n"/>
      <c r="L152" s="6" t="n"/>
      <c r="M152" s="6" t="n"/>
      <c r="N152" s="6" t="n"/>
      <c r="O152" s="6" t="n"/>
    </row>
    <row r="153" ht="15.75" customHeight="1" s="1411">
      <c r="A153" s="6" t="n"/>
      <c r="B153" s="6" t="n"/>
      <c r="C153" s="6" t="n"/>
      <c r="D153" s="6" t="n"/>
      <c r="E153" s="6" t="n"/>
      <c r="F153" s="6" t="n"/>
      <c r="G153" s="6" t="n"/>
      <c r="H153" s="6" t="n"/>
      <c r="I153" s="6" t="n"/>
      <c r="J153" s="6" t="n"/>
      <c r="K153" s="6" t="n"/>
      <c r="L153" s="6" t="n"/>
      <c r="M153" s="6" t="n"/>
      <c r="N153" s="6" t="n"/>
      <c r="O153" s="6" t="n"/>
    </row>
    <row r="154" ht="15.75" customHeight="1" s="1411">
      <c r="A154" s="6" t="n"/>
      <c r="B154" s="6" t="n"/>
      <c r="C154" s="6" t="n"/>
      <c r="D154" s="6" t="n"/>
      <c r="E154" s="6" t="n"/>
      <c r="F154" s="6" t="n"/>
      <c r="G154" s="6" t="n"/>
      <c r="H154" s="6" t="n"/>
      <c r="I154" s="6" t="n"/>
      <c r="J154" s="6" t="n"/>
      <c r="K154" s="6" t="n"/>
      <c r="L154" s="6" t="n"/>
      <c r="M154" s="6" t="n"/>
      <c r="N154" s="6" t="n"/>
      <c r="O154" s="6" t="n"/>
    </row>
    <row r="155" ht="15.75" customHeight="1" s="1411">
      <c r="A155" s="6" t="n"/>
      <c r="B155" s="6" t="n"/>
      <c r="C155" s="6" t="n"/>
      <c r="D155" s="6" t="n"/>
      <c r="E155" s="6" t="n"/>
      <c r="F155" s="6" t="n"/>
      <c r="G155" s="6" t="n"/>
      <c r="H155" s="6" t="n"/>
      <c r="I155" s="6" t="n"/>
      <c r="J155" s="6" t="n"/>
      <c r="K155" s="6" t="n"/>
      <c r="L155" s="6" t="n"/>
      <c r="M155" s="6" t="n"/>
      <c r="N155" s="6" t="n"/>
      <c r="O155" s="6" t="n"/>
    </row>
    <row r="156" ht="15.75" customHeight="1" s="1411">
      <c r="A156" s="6" t="n"/>
      <c r="B156" s="6" t="n"/>
      <c r="C156" s="6" t="n"/>
      <c r="D156" s="6" t="n"/>
      <c r="E156" s="6" t="n"/>
      <c r="F156" s="6" t="n"/>
      <c r="G156" s="6" t="n"/>
      <c r="H156" s="6" t="n"/>
      <c r="I156" s="6" t="n"/>
      <c r="J156" s="6" t="n"/>
      <c r="K156" s="6" t="n"/>
      <c r="L156" s="6" t="n"/>
      <c r="M156" s="6" t="n"/>
      <c r="N156" s="6" t="n"/>
      <c r="O156" s="6" t="n"/>
    </row>
    <row r="157" ht="15.75" customHeight="1" s="1411">
      <c r="A157" s="6" t="n"/>
      <c r="B157" s="6" t="n"/>
      <c r="C157" s="6" t="n"/>
      <c r="D157" s="6" t="n"/>
      <c r="E157" s="6" t="n"/>
      <c r="F157" s="6" t="n"/>
      <c r="G157" s="6" t="n"/>
      <c r="H157" s="6" t="n"/>
      <c r="I157" s="6" t="n"/>
      <c r="J157" s="6" t="n"/>
      <c r="K157" s="6" t="n"/>
      <c r="L157" s="6" t="n"/>
      <c r="M157" s="6" t="n"/>
      <c r="N157" s="6" t="n"/>
      <c r="O157" s="6" t="n"/>
    </row>
    <row r="158" ht="15.75" customHeight="1" s="1411">
      <c r="A158" s="6" t="n"/>
      <c r="B158" s="6" t="n"/>
      <c r="C158" s="6" t="n"/>
      <c r="D158" s="6" t="n"/>
      <c r="E158" s="6" t="n"/>
      <c r="F158" s="6" t="n"/>
      <c r="G158" s="6" t="n"/>
      <c r="H158" s="6" t="n"/>
      <c r="I158" s="6" t="n"/>
      <c r="J158" s="6" t="n"/>
      <c r="K158" s="6" t="n"/>
      <c r="L158" s="6" t="n"/>
      <c r="M158" s="6" t="n"/>
      <c r="N158" s="6" t="n"/>
      <c r="O158" s="6" t="n"/>
    </row>
    <row r="159" ht="15.75" customHeight="1" s="1411">
      <c r="A159" s="6" t="n"/>
      <c r="B159" s="6" t="n"/>
      <c r="C159" s="6" t="n"/>
      <c r="D159" s="6" t="n"/>
      <c r="E159" s="6" t="n"/>
      <c r="F159" s="6" t="n"/>
      <c r="G159" s="6" t="n"/>
      <c r="H159" s="6" t="n"/>
      <c r="I159" s="6" t="n"/>
      <c r="J159" s="6" t="n"/>
      <c r="K159" s="6" t="n"/>
      <c r="L159" s="6" t="n"/>
      <c r="M159" s="6" t="n"/>
      <c r="N159" s="6" t="n"/>
      <c r="O159" s="6" t="n"/>
    </row>
    <row r="160" ht="15.75" customHeight="1" s="1411">
      <c r="A160" s="6" t="n"/>
      <c r="B160" s="6" t="n"/>
      <c r="C160" s="6" t="n"/>
      <c r="D160" s="6" t="n"/>
      <c r="E160" s="6" t="n"/>
      <c r="F160" s="6" t="n"/>
      <c r="G160" s="6" t="n"/>
      <c r="H160" s="6" t="n"/>
      <c r="I160" s="6" t="n"/>
      <c r="J160" s="6" t="n"/>
      <c r="K160" s="6" t="n"/>
      <c r="L160" s="6" t="n"/>
      <c r="M160" s="6" t="n"/>
      <c r="N160" s="6" t="n"/>
      <c r="O160" s="6" t="n"/>
    </row>
    <row r="161" ht="15.75" customHeight="1" s="1411">
      <c r="A161" s="6" t="n"/>
      <c r="B161" s="6" t="n"/>
      <c r="C161" s="6" t="n"/>
      <c r="D161" s="6" t="n"/>
      <c r="E161" s="6" t="n"/>
      <c r="F161" s="6" t="n"/>
      <c r="G161" s="6" t="n"/>
      <c r="H161" s="6" t="n"/>
      <c r="I161" s="6" t="n"/>
      <c r="J161" s="6" t="n"/>
      <c r="K161" s="6" t="n"/>
      <c r="L161" s="6" t="n"/>
      <c r="M161" s="6" t="n"/>
      <c r="N161" s="6" t="n"/>
      <c r="O161" s="6" t="n"/>
    </row>
    <row r="162" ht="15.75" customHeight="1" s="1411">
      <c r="A162" s="6" t="n"/>
      <c r="B162" s="6" t="n"/>
      <c r="C162" s="6" t="n"/>
      <c r="D162" s="6" t="n"/>
      <c r="E162" s="6" t="n"/>
      <c r="F162" s="6" t="n"/>
      <c r="G162" s="6" t="n"/>
      <c r="H162" s="6" t="n"/>
      <c r="I162" s="6" t="n"/>
      <c r="J162" s="6" t="n"/>
      <c r="K162" s="6" t="n"/>
      <c r="L162" s="6" t="n"/>
      <c r="M162" s="6" t="n"/>
      <c r="N162" s="6" t="n"/>
      <c r="O162" s="6" t="n"/>
    </row>
    <row r="163" ht="15.75" customHeight="1" s="1411">
      <c r="A163" s="6" t="n"/>
      <c r="B163" s="6" t="n"/>
      <c r="C163" s="6" t="n"/>
      <c r="D163" s="6" t="n"/>
      <c r="E163" s="6" t="n"/>
      <c r="F163" s="6" t="n"/>
      <c r="G163" s="6" t="n"/>
      <c r="H163" s="6" t="n"/>
      <c r="I163" s="6" t="n"/>
      <c r="J163" s="6" t="n"/>
      <c r="K163" s="6" t="n"/>
      <c r="L163" s="6" t="n"/>
      <c r="M163" s="6" t="n"/>
      <c r="N163" s="6" t="n"/>
      <c r="O163" s="6" t="n"/>
    </row>
    <row r="164" ht="15.75" customHeight="1" s="1411">
      <c r="A164" s="6" t="n"/>
      <c r="B164" s="6" t="n"/>
      <c r="C164" s="6" t="n"/>
      <c r="D164" s="6" t="n"/>
      <c r="E164" s="6" t="n"/>
      <c r="F164" s="6" t="n"/>
      <c r="G164" s="6" t="n"/>
      <c r="H164" s="6" t="n"/>
      <c r="I164" s="6" t="n"/>
      <c r="J164" s="6" t="n"/>
      <c r="K164" s="6" t="n"/>
      <c r="L164" s="6" t="n"/>
      <c r="M164" s="6" t="n"/>
      <c r="N164" s="6" t="n"/>
      <c r="O164" s="6" t="n"/>
    </row>
    <row r="165" ht="15.75" customHeight="1" s="1411">
      <c r="A165" s="6" t="n"/>
      <c r="B165" s="6" t="n"/>
      <c r="C165" s="6" t="n"/>
      <c r="D165" s="6" t="n"/>
      <c r="E165" s="6" t="n"/>
      <c r="F165" s="6" t="n"/>
      <c r="G165" s="6" t="n"/>
      <c r="H165" s="6" t="n"/>
      <c r="I165" s="6" t="n"/>
      <c r="J165" s="6" t="n"/>
      <c r="K165" s="6" t="n"/>
      <c r="L165" s="6" t="n"/>
      <c r="M165" s="6" t="n"/>
      <c r="N165" s="6" t="n"/>
      <c r="O165" s="6" t="n"/>
    </row>
    <row r="166" ht="15.75" customHeight="1" s="1411">
      <c r="A166" s="6" t="n"/>
      <c r="B166" s="6" t="n"/>
      <c r="C166" s="6" t="n"/>
      <c r="D166" s="6" t="n"/>
      <c r="E166" s="6" t="n"/>
      <c r="F166" s="6" t="n"/>
      <c r="G166" s="6" t="n"/>
      <c r="H166" s="6" t="n"/>
      <c r="I166" s="6" t="n"/>
      <c r="J166" s="6" t="n"/>
      <c r="K166" s="6" t="n"/>
      <c r="L166" s="6" t="n"/>
      <c r="M166" s="6" t="n"/>
      <c r="N166" s="6" t="n"/>
      <c r="O166" s="6" t="n"/>
    </row>
    <row r="167" ht="15.75" customHeight="1" s="1411">
      <c r="A167" s="6" t="n"/>
      <c r="B167" s="6" t="n"/>
      <c r="C167" s="6" t="n"/>
      <c r="D167" s="6" t="n"/>
      <c r="E167" s="6" t="n"/>
      <c r="F167" s="6" t="n"/>
      <c r="G167" s="6" t="n"/>
      <c r="H167" s="6" t="n"/>
      <c r="I167" s="6" t="n"/>
      <c r="J167" s="6" t="n"/>
      <c r="K167" s="6" t="n"/>
      <c r="L167" s="6" t="n"/>
      <c r="M167" s="6" t="n"/>
      <c r="N167" s="6" t="n"/>
      <c r="O167" s="6" t="n"/>
    </row>
    <row r="168" ht="15.75" customHeight="1" s="1411">
      <c r="A168" s="6" t="n"/>
      <c r="B168" s="6" t="n"/>
      <c r="C168" s="6" t="n"/>
      <c r="D168" s="6" t="n"/>
      <c r="E168" s="6" t="n"/>
      <c r="F168" s="6" t="n"/>
      <c r="G168" s="6" t="n"/>
      <c r="H168" s="6" t="n"/>
      <c r="I168" s="6" t="n"/>
      <c r="J168" s="6" t="n"/>
      <c r="K168" s="6" t="n"/>
      <c r="L168" s="6" t="n"/>
      <c r="M168" s="6" t="n"/>
      <c r="N168" s="6" t="n"/>
      <c r="O168" s="6" t="n"/>
    </row>
    <row r="169" ht="15.75" customHeight="1" s="1411">
      <c r="A169" s="6" t="n"/>
      <c r="B169" s="6" t="n"/>
      <c r="C169" s="6" t="n"/>
      <c r="D169" s="6" t="n"/>
      <c r="E169" s="6" t="n"/>
      <c r="F169" s="6" t="n"/>
      <c r="G169" s="6" t="n"/>
      <c r="H169" s="6" t="n"/>
      <c r="I169" s="6" t="n"/>
      <c r="J169" s="6" t="n"/>
      <c r="K169" s="6" t="n"/>
      <c r="L169" s="6" t="n"/>
      <c r="M169" s="6" t="n"/>
      <c r="N169" s="6" t="n"/>
      <c r="O169" s="6" t="n"/>
    </row>
    <row r="170" ht="15.75" customHeight="1" s="1411">
      <c r="A170" s="6" t="n"/>
      <c r="B170" s="6" t="n"/>
      <c r="C170" s="6" t="n"/>
      <c r="D170" s="6" t="n"/>
      <c r="E170" s="6" t="n"/>
      <c r="F170" s="6" t="n"/>
      <c r="G170" s="6" t="n"/>
      <c r="H170" s="6" t="n"/>
      <c r="I170" s="6" t="n"/>
      <c r="J170" s="6" t="n"/>
      <c r="K170" s="6" t="n"/>
      <c r="L170" s="6" t="n"/>
      <c r="M170" s="6" t="n"/>
      <c r="N170" s="6" t="n"/>
      <c r="O170" s="6" t="n"/>
    </row>
    <row r="171" ht="15.75" customHeight="1" s="1411">
      <c r="A171" s="6" t="n"/>
      <c r="B171" s="6" t="n"/>
      <c r="C171" s="6" t="n"/>
      <c r="D171" s="6" t="n"/>
      <c r="E171" s="6" t="n"/>
      <c r="F171" s="6" t="n"/>
      <c r="G171" s="6" t="n"/>
      <c r="H171" s="6" t="n"/>
      <c r="I171" s="6" t="n"/>
      <c r="J171" s="6" t="n"/>
      <c r="K171" s="6" t="n"/>
      <c r="L171" s="6" t="n"/>
      <c r="M171" s="6" t="n"/>
      <c r="N171" s="6" t="n"/>
      <c r="O171" s="6" t="n"/>
    </row>
    <row r="172" ht="15.75" customHeight="1" s="1411">
      <c r="A172" s="6" t="n"/>
      <c r="B172" s="6" t="n"/>
      <c r="C172" s="6" t="n"/>
      <c r="D172" s="6" t="n"/>
      <c r="E172" s="6" t="n"/>
      <c r="F172" s="6" t="n"/>
      <c r="G172" s="6" t="n"/>
      <c r="H172" s="6" t="n"/>
      <c r="I172" s="6" t="n"/>
      <c r="J172" s="6" t="n"/>
      <c r="K172" s="6" t="n"/>
      <c r="L172" s="6" t="n"/>
      <c r="M172" s="6" t="n"/>
      <c r="N172" s="6" t="n"/>
      <c r="O172" s="6" t="n"/>
    </row>
    <row r="173" ht="15.75" customHeight="1" s="1411">
      <c r="A173" s="6" t="n"/>
      <c r="B173" s="6" t="n"/>
      <c r="C173" s="6" t="n"/>
      <c r="D173" s="6" t="n"/>
      <c r="E173" s="6" t="n"/>
      <c r="F173" s="6" t="n"/>
      <c r="G173" s="6" t="n"/>
      <c r="H173" s="6" t="n"/>
      <c r="I173" s="6" t="n"/>
      <c r="J173" s="6" t="n"/>
      <c r="K173" s="6" t="n"/>
      <c r="L173" s="6" t="n"/>
      <c r="M173" s="6" t="n"/>
      <c r="N173" s="6" t="n"/>
      <c r="O173" s="6" t="n"/>
    </row>
    <row r="174" ht="15.75" customHeight="1" s="1411">
      <c r="A174" s="6" t="n"/>
      <c r="B174" s="6" t="n"/>
      <c r="C174" s="6" t="n"/>
      <c r="D174" s="6" t="n"/>
      <c r="E174" s="6" t="n"/>
      <c r="F174" s="6" t="n"/>
      <c r="G174" s="6" t="n"/>
      <c r="H174" s="6" t="n"/>
      <c r="I174" s="6" t="n"/>
      <c r="J174" s="6" t="n"/>
      <c r="K174" s="6" t="n"/>
      <c r="L174" s="6" t="n"/>
      <c r="M174" s="6" t="n"/>
      <c r="N174" s="6" t="n"/>
      <c r="O174" s="6" t="n"/>
    </row>
    <row r="175" ht="15.75" customHeight="1" s="1411">
      <c r="A175" s="6" t="n"/>
      <c r="B175" s="6" t="n"/>
      <c r="C175" s="6" t="n"/>
      <c r="D175" s="6" t="n"/>
      <c r="E175" s="6" t="n"/>
      <c r="F175" s="6" t="n"/>
      <c r="G175" s="6" t="n"/>
      <c r="H175" s="6" t="n"/>
      <c r="I175" s="6" t="n"/>
      <c r="J175" s="6" t="n"/>
      <c r="K175" s="6" t="n"/>
      <c r="L175" s="6" t="n"/>
      <c r="M175" s="6" t="n"/>
      <c r="N175" s="6" t="n"/>
      <c r="O175" s="6" t="n"/>
    </row>
    <row r="176" ht="15.75" customHeight="1" s="1411">
      <c r="A176" s="6" t="n"/>
      <c r="B176" s="6" t="n"/>
      <c r="C176" s="6" t="n"/>
      <c r="D176" s="6" t="n"/>
      <c r="E176" s="6" t="n"/>
      <c r="F176" s="6" t="n"/>
      <c r="G176" s="6" t="n"/>
      <c r="H176" s="6" t="n"/>
      <c r="I176" s="6" t="n"/>
      <c r="J176" s="6" t="n"/>
      <c r="K176" s="6" t="n"/>
      <c r="L176" s="6" t="n"/>
      <c r="M176" s="6" t="n"/>
      <c r="N176" s="6" t="n"/>
      <c r="O176" s="6" t="n"/>
    </row>
    <row r="177" ht="15.75" customHeight="1" s="1411">
      <c r="A177" s="6" t="n"/>
      <c r="B177" s="6" t="n"/>
      <c r="C177" s="6" t="n"/>
      <c r="D177" s="6" t="n"/>
      <c r="E177" s="6" t="n"/>
      <c r="F177" s="6" t="n"/>
      <c r="G177" s="6" t="n"/>
      <c r="H177" s="6" t="n"/>
      <c r="I177" s="6" t="n"/>
      <c r="J177" s="6" t="n"/>
      <c r="K177" s="6" t="n"/>
      <c r="L177" s="6" t="n"/>
      <c r="M177" s="6" t="n"/>
      <c r="N177" s="6" t="n"/>
      <c r="O177" s="6" t="n"/>
    </row>
    <row r="178" ht="15.75" customHeight="1" s="1411">
      <c r="A178" s="6" t="n"/>
      <c r="B178" s="6" t="n"/>
      <c r="C178" s="6" t="n"/>
      <c r="D178" s="6" t="n"/>
      <c r="E178" s="6" t="n"/>
      <c r="F178" s="6" t="n"/>
      <c r="G178" s="6" t="n"/>
      <c r="H178" s="6" t="n"/>
      <c r="I178" s="6" t="n"/>
      <c r="J178" s="6" t="n"/>
      <c r="K178" s="6" t="n"/>
      <c r="L178" s="6" t="n"/>
      <c r="M178" s="6" t="n"/>
      <c r="N178" s="6" t="n"/>
      <c r="O178" s="6" t="n"/>
    </row>
    <row r="179" ht="15.75" customHeight="1" s="1411">
      <c r="A179" s="6" t="n"/>
      <c r="B179" s="6" t="n"/>
      <c r="C179" s="6" t="n"/>
      <c r="D179" s="6" t="n"/>
      <c r="E179" s="6" t="n"/>
      <c r="F179" s="6" t="n"/>
      <c r="G179" s="6" t="n"/>
      <c r="H179" s="6" t="n"/>
      <c r="I179" s="6" t="n"/>
      <c r="J179" s="6" t="n"/>
      <c r="K179" s="6" t="n"/>
      <c r="L179" s="6" t="n"/>
      <c r="M179" s="6" t="n"/>
      <c r="N179" s="6" t="n"/>
      <c r="O179" s="6" t="n"/>
    </row>
    <row r="180" ht="15.75" customHeight="1" s="1411">
      <c r="A180" s="6" t="n"/>
      <c r="B180" s="6" t="n"/>
      <c r="C180" s="6" t="n"/>
      <c r="D180" s="6" t="n"/>
      <c r="E180" s="6" t="n"/>
      <c r="F180" s="6" t="n"/>
      <c r="G180" s="6" t="n"/>
      <c r="H180" s="6" t="n"/>
      <c r="I180" s="6" t="n"/>
      <c r="J180" s="6" t="n"/>
      <c r="K180" s="6" t="n"/>
      <c r="L180" s="6" t="n"/>
      <c r="M180" s="6" t="n"/>
      <c r="N180" s="6" t="n"/>
      <c r="O180" s="6" t="n"/>
    </row>
    <row r="181" ht="15.75" customHeight="1" s="1411">
      <c r="A181" s="6" t="n"/>
      <c r="B181" s="6" t="n"/>
      <c r="C181" s="6" t="n"/>
      <c r="D181" s="6" t="n"/>
      <c r="E181" s="6" t="n"/>
      <c r="F181" s="6" t="n"/>
      <c r="G181" s="6" t="n"/>
      <c r="H181" s="6" t="n"/>
      <c r="I181" s="6" t="n"/>
      <c r="J181" s="6" t="n"/>
      <c r="K181" s="6" t="n"/>
      <c r="L181" s="6" t="n"/>
      <c r="M181" s="6" t="n"/>
      <c r="N181" s="6" t="n"/>
      <c r="O181" s="6" t="n"/>
    </row>
    <row r="182" ht="15.75" customHeight="1" s="1411">
      <c r="A182" s="6" t="n"/>
      <c r="B182" s="6" t="n"/>
      <c r="C182" s="6" t="n"/>
      <c r="D182" s="6" t="n"/>
      <c r="E182" s="6" t="n"/>
      <c r="F182" s="6" t="n"/>
      <c r="G182" s="6" t="n"/>
      <c r="H182" s="6" t="n"/>
      <c r="I182" s="6" t="n"/>
      <c r="J182" s="6" t="n"/>
      <c r="K182" s="6" t="n"/>
      <c r="L182" s="6" t="n"/>
      <c r="M182" s="6" t="n"/>
      <c r="N182" s="6" t="n"/>
      <c r="O182" s="6" t="n"/>
    </row>
    <row r="183" ht="15.75" customHeight="1" s="1411">
      <c r="A183" s="6" t="n"/>
      <c r="B183" s="6" t="n"/>
      <c r="C183" s="6" t="n"/>
      <c r="D183" s="6" t="n"/>
      <c r="E183" s="6" t="n"/>
      <c r="F183" s="6" t="n"/>
      <c r="G183" s="6" t="n"/>
      <c r="H183" s="6" t="n"/>
      <c r="I183" s="6" t="n"/>
      <c r="J183" s="6" t="n"/>
      <c r="K183" s="6" t="n"/>
      <c r="L183" s="6" t="n"/>
      <c r="M183" s="6" t="n"/>
      <c r="N183" s="6" t="n"/>
      <c r="O183" s="6" t="n"/>
    </row>
    <row r="184" ht="15.75" customHeight="1" s="1411">
      <c r="A184" s="6" t="n"/>
      <c r="B184" s="6" t="n"/>
      <c r="C184" s="6" t="n"/>
      <c r="D184" s="6" t="n"/>
      <c r="E184" s="6" t="n"/>
      <c r="F184" s="6" t="n"/>
      <c r="G184" s="6" t="n"/>
      <c r="H184" s="6" t="n"/>
      <c r="I184" s="6" t="n"/>
      <c r="J184" s="6" t="n"/>
      <c r="K184" s="6" t="n"/>
      <c r="L184" s="6" t="n"/>
      <c r="M184" s="6" t="n"/>
      <c r="N184" s="6" t="n"/>
      <c r="O184" s="6" t="n"/>
    </row>
    <row r="185" ht="15.75" customHeight="1" s="1411">
      <c r="A185" s="6" t="n"/>
      <c r="B185" s="6" t="n"/>
      <c r="C185" s="6" t="n"/>
      <c r="D185" s="6" t="n"/>
      <c r="E185" s="6" t="n"/>
      <c r="F185" s="6" t="n"/>
      <c r="G185" s="6" t="n"/>
      <c r="H185" s="6" t="n"/>
      <c r="I185" s="6" t="n"/>
      <c r="J185" s="6" t="n"/>
      <c r="K185" s="6" t="n"/>
      <c r="L185" s="6" t="n"/>
      <c r="M185" s="6" t="n"/>
      <c r="N185" s="6" t="n"/>
      <c r="O185" s="6" t="n"/>
    </row>
    <row r="186" ht="15.75" customHeight="1" s="1411">
      <c r="A186" s="6" t="n"/>
      <c r="B186" s="6" t="n"/>
      <c r="C186" s="6" t="n"/>
      <c r="D186" s="6" t="n"/>
      <c r="E186" s="6" t="n"/>
      <c r="F186" s="6" t="n"/>
      <c r="G186" s="6" t="n"/>
      <c r="H186" s="6" t="n"/>
      <c r="I186" s="6" t="n"/>
      <c r="J186" s="6" t="n"/>
      <c r="K186" s="6" t="n"/>
      <c r="L186" s="6" t="n"/>
      <c r="M186" s="6" t="n"/>
      <c r="N186" s="6" t="n"/>
      <c r="O186" s="6" t="n"/>
    </row>
    <row r="187" ht="15.75" customHeight="1" s="1411">
      <c r="A187" s="6" t="n"/>
      <c r="B187" s="6" t="n"/>
      <c r="C187" s="6" t="n"/>
      <c r="D187" s="6" t="n"/>
      <c r="E187" s="6" t="n"/>
      <c r="F187" s="6" t="n"/>
      <c r="G187" s="6" t="n"/>
      <c r="H187" s="6" t="n"/>
      <c r="I187" s="6" t="n"/>
      <c r="J187" s="6" t="n"/>
      <c r="K187" s="6" t="n"/>
      <c r="L187" s="6" t="n"/>
      <c r="M187" s="6" t="n"/>
      <c r="N187" s="6" t="n"/>
      <c r="O187" s="6" t="n"/>
    </row>
    <row r="188" ht="15.75" customHeight="1" s="1411">
      <c r="A188" s="6" t="n"/>
      <c r="B188" s="6" t="n"/>
      <c r="C188" s="6" t="n"/>
      <c r="D188" s="6" t="n"/>
      <c r="E188" s="6" t="n"/>
      <c r="F188" s="6" t="n"/>
      <c r="G188" s="6" t="n"/>
      <c r="H188" s="6" t="n"/>
      <c r="I188" s="6" t="n"/>
      <c r="J188" s="6" t="n"/>
      <c r="K188" s="6" t="n"/>
      <c r="L188" s="6" t="n"/>
      <c r="M188" s="6" t="n"/>
      <c r="N188" s="6" t="n"/>
      <c r="O188" s="6" t="n"/>
    </row>
    <row r="189" ht="15.75" customHeight="1" s="1411">
      <c r="A189" s="6" t="n"/>
      <c r="B189" s="6" t="n"/>
      <c r="C189" s="6" t="n"/>
      <c r="D189" s="6" t="n"/>
      <c r="E189" s="6" t="n"/>
      <c r="F189" s="6" t="n"/>
      <c r="G189" s="6" t="n"/>
      <c r="H189" s="6" t="n"/>
      <c r="I189" s="6" t="n"/>
      <c r="J189" s="6" t="n"/>
      <c r="K189" s="6" t="n"/>
      <c r="L189" s="6" t="n"/>
      <c r="M189" s="6" t="n"/>
      <c r="N189" s="6" t="n"/>
      <c r="O189" s="6" t="n"/>
    </row>
    <row r="190" ht="15.75" customHeight="1" s="1411">
      <c r="A190" s="6" t="n"/>
      <c r="B190" s="6" t="n"/>
      <c r="C190" s="6" t="n"/>
      <c r="D190" s="6" t="n"/>
      <c r="E190" s="6" t="n"/>
      <c r="F190" s="6" t="n"/>
      <c r="G190" s="6" t="n"/>
      <c r="H190" s="6" t="n"/>
      <c r="I190" s="6" t="n"/>
      <c r="J190" s="6" t="n"/>
      <c r="K190" s="6" t="n"/>
      <c r="L190" s="6" t="n"/>
      <c r="M190" s="6" t="n"/>
      <c r="N190" s="6" t="n"/>
      <c r="O190" s="6" t="n"/>
    </row>
    <row r="191" ht="15.75" customHeight="1" s="1411">
      <c r="A191" s="6" t="n"/>
      <c r="B191" s="6" t="n"/>
      <c r="C191" s="6" t="n"/>
      <c r="D191" s="6" t="n"/>
      <c r="E191" s="6" t="n"/>
      <c r="F191" s="6" t="n"/>
      <c r="G191" s="6" t="n"/>
      <c r="H191" s="6" t="n"/>
      <c r="I191" s="6" t="n"/>
      <c r="J191" s="6" t="n"/>
      <c r="K191" s="6" t="n"/>
      <c r="L191" s="6" t="n"/>
      <c r="M191" s="6" t="n"/>
      <c r="N191" s="6" t="n"/>
      <c r="O191" s="6" t="n"/>
    </row>
    <row r="192" ht="15.75" customHeight="1" s="1411">
      <c r="A192" s="6" t="n"/>
      <c r="B192" s="6" t="n"/>
      <c r="C192" s="6" t="n"/>
      <c r="D192" s="6" t="n"/>
      <c r="E192" s="6" t="n"/>
      <c r="F192" s="6" t="n"/>
      <c r="G192" s="6" t="n"/>
      <c r="H192" s="6" t="n"/>
      <c r="I192" s="6" t="n"/>
      <c r="J192" s="6" t="n"/>
      <c r="K192" s="6" t="n"/>
      <c r="L192" s="6" t="n"/>
      <c r="M192" s="6" t="n"/>
      <c r="N192" s="6" t="n"/>
      <c r="O192" s="6" t="n"/>
    </row>
    <row r="193" ht="15.75" customHeight="1" s="1411">
      <c r="A193" s="6" t="n"/>
      <c r="B193" s="6" t="n"/>
      <c r="C193" s="6" t="n"/>
      <c r="D193" s="6" t="n"/>
      <c r="E193" s="6" t="n"/>
      <c r="F193" s="6" t="n"/>
      <c r="G193" s="6" t="n"/>
      <c r="H193" s="6" t="n"/>
      <c r="I193" s="6" t="n"/>
      <c r="J193" s="6" t="n"/>
      <c r="K193" s="6" t="n"/>
      <c r="L193" s="6" t="n"/>
      <c r="M193" s="6" t="n"/>
      <c r="N193" s="6" t="n"/>
      <c r="O193" s="6" t="n"/>
    </row>
    <row r="194" ht="15.75" customHeight="1" s="1411">
      <c r="A194" s="6" t="n"/>
      <c r="B194" s="6" t="n"/>
      <c r="C194" s="6" t="n"/>
      <c r="D194" s="6" t="n"/>
      <c r="E194" s="6" t="n"/>
      <c r="F194" s="6" t="n"/>
      <c r="G194" s="6" t="n"/>
      <c r="H194" s="6" t="n"/>
      <c r="I194" s="6" t="n"/>
      <c r="J194" s="6" t="n"/>
      <c r="K194" s="6" t="n"/>
      <c r="L194" s="6" t="n"/>
      <c r="M194" s="6" t="n"/>
      <c r="N194" s="6" t="n"/>
      <c r="O194" s="6" t="n"/>
    </row>
    <row r="195" ht="15.75" customHeight="1" s="1411">
      <c r="A195" s="6" t="n"/>
      <c r="B195" s="6" t="n"/>
      <c r="C195" s="6" t="n"/>
      <c r="D195" s="6" t="n"/>
      <c r="E195" s="6" t="n"/>
      <c r="F195" s="6" t="n"/>
      <c r="G195" s="6" t="n"/>
      <c r="H195" s="6" t="n"/>
      <c r="I195" s="6" t="n"/>
      <c r="J195" s="6" t="n"/>
      <c r="K195" s="6" t="n"/>
      <c r="L195" s="6" t="n"/>
      <c r="M195" s="6" t="n"/>
      <c r="N195" s="6" t="n"/>
      <c r="O195" s="6" t="n"/>
    </row>
    <row r="196" ht="15.75" customHeight="1" s="1411">
      <c r="A196" s="6" t="n"/>
      <c r="B196" s="6" t="n"/>
      <c r="C196" s="6" t="n"/>
      <c r="D196" s="6" t="n"/>
      <c r="E196" s="6" t="n"/>
      <c r="F196" s="6" t="n"/>
      <c r="G196" s="6" t="n"/>
      <c r="H196" s="6" t="n"/>
      <c r="I196" s="6" t="n"/>
      <c r="J196" s="6" t="n"/>
      <c r="K196" s="6" t="n"/>
      <c r="L196" s="6" t="n"/>
      <c r="M196" s="6" t="n"/>
      <c r="N196" s="6" t="n"/>
      <c r="O196" s="6" t="n"/>
    </row>
    <row r="197" ht="15.75" customHeight="1" s="1411">
      <c r="A197" s="6" t="n"/>
      <c r="B197" s="6" t="n"/>
      <c r="C197" s="6" t="n"/>
      <c r="D197" s="6" t="n"/>
      <c r="E197" s="6" t="n"/>
      <c r="F197" s="6" t="n"/>
      <c r="G197" s="6" t="n"/>
      <c r="H197" s="6" t="n"/>
      <c r="I197" s="6" t="n"/>
      <c r="J197" s="6" t="n"/>
      <c r="K197" s="6" t="n"/>
      <c r="L197" s="6" t="n"/>
      <c r="M197" s="6" t="n"/>
      <c r="N197" s="6" t="n"/>
      <c r="O197" s="6" t="n"/>
    </row>
    <row r="198" ht="15.75" customHeight="1" s="1411">
      <c r="A198" s="6" t="n"/>
      <c r="B198" s="6" t="n"/>
      <c r="C198" s="6" t="n"/>
      <c r="D198" s="6" t="n"/>
      <c r="E198" s="6" t="n"/>
      <c r="F198" s="6" t="n"/>
      <c r="G198" s="6" t="n"/>
      <c r="H198" s="6" t="n"/>
      <c r="I198" s="6" t="n"/>
      <c r="J198" s="6" t="n"/>
      <c r="K198" s="6" t="n"/>
      <c r="L198" s="6" t="n"/>
      <c r="M198" s="6" t="n"/>
      <c r="N198" s="6" t="n"/>
      <c r="O198" s="6" t="n"/>
    </row>
    <row r="199" ht="15.75" customHeight="1" s="1411">
      <c r="A199" s="6" t="n"/>
      <c r="B199" s="6" t="n"/>
      <c r="C199" s="6" t="n"/>
      <c r="D199" s="6" t="n"/>
      <c r="E199" s="6" t="n"/>
      <c r="F199" s="6" t="n"/>
      <c r="G199" s="6" t="n"/>
      <c r="H199" s="6" t="n"/>
      <c r="I199" s="6" t="n"/>
      <c r="J199" s="6" t="n"/>
      <c r="K199" s="6" t="n"/>
      <c r="L199" s="6" t="n"/>
      <c r="M199" s="6" t="n"/>
      <c r="N199" s="6" t="n"/>
      <c r="O199" s="6" t="n"/>
    </row>
    <row r="200" ht="15.75" customHeight="1" s="1411">
      <c r="A200" s="6" t="n"/>
      <c r="B200" s="6" t="n"/>
      <c r="C200" s="6" t="n"/>
      <c r="D200" s="6" t="n"/>
      <c r="E200" s="6" t="n"/>
      <c r="F200" s="6" t="n"/>
      <c r="G200" s="6" t="n"/>
      <c r="H200" s="6" t="n"/>
      <c r="I200" s="6" t="n"/>
      <c r="J200" s="6" t="n"/>
      <c r="K200" s="6" t="n"/>
      <c r="L200" s="6" t="n"/>
      <c r="M200" s="6" t="n"/>
      <c r="N200" s="6" t="n"/>
      <c r="O200" s="6" t="n"/>
    </row>
    <row r="201" ht="15.75" customHeight="1" s="1411">
      <c r="A201" s="6" t="n"/>
      <c r="B201" s="6" t="n"/>
      <c r="C201" s="6" t="n"/>
      <c r="D201" s="6" t="n"/>
      <c r="E201" s="6" t="n"/>
      <c r="F201" s="6" t="n"/>
      <c r="G201" s="6" t="n"/>
      <c r="H201" s="6" t="n"/>
      <c r="I201" s="6" t="n"/>
      <c r="J201" s="6" t="n"/>
      <c r="K201" s="6" t="n"/>
      <c r="L201" s="6" t="n"/>
      <c r="M201" s="6" t="n"/>
      <c r="N201" s="6" t="n"/>
      <c r="O201" s="6" t="n"/>
    </row>
    <row r="202" ht="15.75" customHeight="1" s="1411">
      <c r="A202" s="6" t="n"/>
      <c r="B202" s="6" t="n"/>
      <c r="C202" s="6" t="n"/>
      <c r="D202" s="6" t="n"/>
      <c r="E202" s="6" t="n"/>
      <c r="F202" s="6" t="n"/>
      <c r="G202" s="6" t="n"/>
      <c r="H202" s="6" t="n"/>
      <c r="I202" s="6" t="n"/>
      <c r="J202" s="6" t="n"/>
      <c r="K202" s="6" t="n"/>
      <c r="L202" s="6" t="n"/>
      <c r="M202" s="6" t="n"/>
      <c r="N202" s="6" t="n"/>
      <c r="O202" s="6" t="n"/>
    </row>
    <row r="203" ht="15.75" customHeight="1" s="1411">
      <c r="A203" s="6" t="n"/>
      <c r="B203" s="6" t="n"/>
      <c r="C203" s="6" t="n"/>
      <c r="D203" s="6" t="n"/>
      <c r="E203" s="6" t="n"/>
      <c r="F203" s="6" t="n"/>
      <c r="G203" s="6" t="n"/>
      <c r="H203" s="6" t="n"/>
      <c r="I203" s="6" t="n"/>
      <c r="J203" s="6" t="n"/>
      <c r="K203" s="6" t="n"/>
      <c r="L203" s="6" t="n"/>
      <c r="M203" s="6" t="n"/>
      <c r="N203" s="6" t="n"/>
      <c r="O203" s="6" t="n"/>
    </row>
    <row r="204" ht="15.75" customHeight="1" s="1411">
      <c r="A204" s="6" t="n"/>
      <c r="B204" s="6" t="n"/>
      <c r="C204" s="6" t="n"/>
      <c r="D204" s="6" t="n"/>
      <c r="E204" s="6" t="n"/>
      <c r="F204" s="6" t="n"/>
      <c r="G204" s="6" t="n"/>
      <c r="H204" s="6" t="n"/>
      <c r="I204" s="6" t="n"/>
      <c r="J204" s="6" t="n"/>
      <c r="K204" s="6" t="n"/>
      <c r="L204" s="6" t="n"/>
      <c r="M204" s="6" t="n"/>
      <c r="N204" s="6" t="n"/>
      <c r="O204" s="6" t="n"/>
    </row>
    <row r="205" ht="15.75" customHeight="1" s="1411">
      <c r="A205" s="6" t="n"/>
      <c r="B205" s="6" t="n"/>
      <c r="C205" s="6" t="n"/>
      <c r="D205" s="6" t="n"/>
      <c r="E205" s="6" t="n"/>
      <c r="F205" s="6" t="n"/>
      <c r="G205" s="6" t="n"/>
      <c r="H205" s="6" t="n"/>
      <c r="I205" s="6" t="n"/>
      <c r="J205" s="6" t="n"/>
      <c r="K205" s="6" t="n"/>
      <c r="L205" s="6" t="n"/>
      <c r="M205" s="6" t="n"/>
      <c r="N205" s="6" t="n"/>
      <c r="O205" s="6" t="n"/>
    </row>
    <row r="206" ht="15.75" customHeight="1" s="1411">
      <c r="A206" s="6" t="n"/>
      <c r="B206" s="6" t="n"/>
      <c r="C206" s="6" t="n"/>
      <c r="D206" s="6" t="n"/>
      <c r="E206" s="6" t="n"/>
      <c r="F206" s="6" t="n"/>
      <c r="G206" s="6" t="n"/>
      <c r="H206" s="6" t="n"/>
      <c r="I206" s="6" t="n"/>
      <c r="J206" s="6" t="n"/>
      <c r="K206" s="6" t="n"/>
      <c r="L206" s="6" t="n"/>
      <c r="M206" s="6" t="n"/>
      <c r="N206" s="6" t="n"/>
      <c r="O206" s="6" t="n"/>
    </row>
    <row r="207" ht="15.75" customHeight="1" s="1411">
      <c r="A207" s="6" t="n"/>
      <c r="B207" s="6" t="n"/>
      <c r="C207" s="6" t="n"/>
      <c r="D207" s="6" t="n"/>
      <c r="E207" s="6" t="n"/>
      <c r="F207" s="6" t="n"/>
      <c r="G207" s="6" t="n"/>
      <c r="H207" s="6" t="n"/>
      <c r="I207" s="6" t="n"/>
      <c r="J207" s="6" t="n"/>
      <c r="K207" s="6" t="n"/>
      <c r="L207" s="6" t="n"/>
      <c r="M207" s="6" t="n"/>
      <c r="N207" s="6" t="n"/>
      <c r="O207" s="6" t="n"/>
    </row>
    <row r="208" ht="15.75" customHeight="1" s="1411">
      <c r="A208" s="6" t="n"/>
      <c r="B208" s="6" t="n"/>
      <c r="C208" s="6" t="n"/>
      <c r="D208" s="6" t="n"/>
      <c r="E208" s="6" t="n"/>
      <c r="F208" s="6" t="n"/>
      <c r="G208" s="6" t="n"/>
      <c r="H208" s="6" t="n"/>
      <c r="I208" s="6" t="n"/>
      <c r="J208" s="6" t="n"/>
      <c r="K208" s="6" t="n"/>
      <c r="L208" s="6" t="n"/>
      <c r="M208" s="6" t="n"/>
      <c r="N208" s="6" t="n"/>
      <c r="O208" s="6" t="n"/>
    </row>
    <row r="209" ht="15.75" customHeight="1" s="1411">
      <c r="A209" s="6" t="n"/>
      <c r="B209" s="6" t="n"/>
      <c r="C209" s="6" t="n"/>
      <c r="D209" s="6" t="n"/>
      <c r="E209" s="6" t="n"/>
      <c r="F209" s="6" t="n"/>
      <c r="G209" s="6" t="n"/>
      <c r="H209" s="6" t="n"/>
      <c r="I209" s="6" t="n"/>
      <c r="J209" s="6" t="n"/>
      <c r="K209" s="6" t="n"/>
      <c r="L209" s="6" t="n"/>
      <c r="M209" s="6" t="n"/>
      <c r="N209" s="6" t="n"/>
      <c r="O209" s="6" t="n"/>
    </row>
    <row r="210" ht="15.75" customHeight="1" s="1411">
      <c r="A210" s="6" t="n"/>
      <c r="B210" s="6" t="n"/>
      <c r="C210" s="6" t="n"/>
      <c r="D210" s="6" t="n"/>
      <c r="E210" s="6" t="n"/>
      <c r="F210" s="6" t="n"/>
      <c r="G210" s="6" t="n"/>
      <c r="H210" s="6" t="n"/>
      <c r="I210" s="6" t="n"/>
      <c r="J210" s="6" t="n"/>
      <c r="K210" s="6" t="n"/>
      <c r="L210" s="6" t="n"/>
      <c r="M210" s="6" t="n"/>
      <c r="N210" s="6" t="n"/>
      <c r="O210" s="6" t="n"/>
    </row>
    <row r="211" ht="15.75" customHeight="1" s="1411">
      <c r="A211" s="6" t="n"/>
      <c r="B211" s="6" t="n"/>
      <c r="C211" s="6" t="n"/>
      <c r="D211" s="6" t="n"/>
      <c r="E211" s="6" t="n"/>
      <c r="F211" s="6" t="n"/>
      <c r="G211" s="6" t="n"/>
      <c r="H211" s="6" t="n"/>
      <c r="I211" s="6" t="n"/>
      <c r="J211" s="6" t="n"/>
      <c r="K211" s="6" t="n"/>
      <c r="L211" s="6" t="n"/>
      <c r="M211" s="6" t="n"/>
      <c r="N211" s="6" t="n"/>
      <c r="O211" s="6" t="n"/>
    </row>
    <row r="212" ht="15.75" customHeight="1" s="1411">
      <c r="A212" s="6" t="n"/>
      <c r="B212" s="6" t="n"/>
      <c r="C212" s="6" t="n"/>
      <c r="D212" s="6" t="n"/>
      <c r="E212" s="6" t="n"/>
      <c r="F212" s="6" t="n"/>
      <c r="G212" s="6" t="n"/>
      <c r="H212" s="6" t="n"/>
      <c r="I212" s="6" t="n"/>
      <c r="J212" s="6" t="n"/>
      <c r="K212" s="6" t="n"/>
      <c r="L212" s="6" t="n"/>
      <c r="M212" s="6" t="n"/>
      <c r="N212" s="6" t="n"/>
      <c r="O212" s="6" t="n"/>
    </row>
    <row r="213" ht="15.75" customHeight="1" s="1411">
      <c r="A213" s="6" t="n"/>
      <c r="B213" s="6" t="n"/>
      <c r="C213" s="6" t="n"/>
      <c r="D213" s="6" t="n"/>
      <c r="E213" s="6" t="n"/>
      <c r="F213" s="6" t="n"/>
      <c r="G213" s="6" t="n"/>
      <c r="H213" s="6" t="n"/>
      <c r="I213" s="6" t="n"/>
      <c r="J213" s="6" t="n"/>
      <c r="K213" s="6" t="n"/>
      <c r="L213" s="6" t="n"/>
      <c r="M213" s="6" t="n"/>
      <c r="N213" s="6" t="n"/>
      <c r="O213" s="6" t="n"/>
    </row>
    <row r="214" ht="15.75" customHeight="1" s="1411">
      <c r="A214" s="6" t="n"/>
      <c r="B214" s="6" t="n"/>
      <c r="C214" s="6" t="n"/>
      <c r="D214" s="6" t="n"/>
      <c r="E214" s="6" t="n"/>
      <c r="F214" s="6" t="n"/>
      <c r="G214" s="6" t="n"/>
      <c r="H214" s="6" t="n"/>
      <c r="I214" s="6" t="n"/>
      <c r="J214" s="6" t="n"/>
      <c r="K214" s="6" t="n"/>
      <c r="L214" s="6" t="n"/>
      <c r="M214" s="6" t="n"/>
      <c r="N214" s="6" t="n"/>
      <c r="O214" s="6" t="n"/>
    </row>
    <row r="215" ht="15.75" customHeight="1" s="1411">
      <c r="A215" s="6" t="n"/>
      <c r="B215" s="6" t="n"/>
      <c r="C215" s="6" t="n"/>
      <c r="D215" s="6" t="n"/>
      <c r="E215" s="6" t="n"/>
      <c r="F215" s="6" t="n"/>
      <c r="G215" s="6" t="n"/>
      <c r="H215" s="6" t="n"/>
      <c r="I215" s="6" t="n"/>
      <c r="J215" s="6" t="n"/>
      <c r="K215" s="6" t="n"/>
      <c r="L215" s="6" t="n"/>
      <c r="M215" s="6" t="n"/>
      <c r="N215" s="6" t="n"/>
      <c r="O215" s="6" t="n"/>
    </row>
    <row r="216" ht="15.75" customHeight="1" s="1411">
      <c r="A216" s="6" t="n"/>
      <c r="B216" s="6" t="n"/>
      <c r="C216" s="6" t="n"/>
      <c r="D216" s="6" t="n"/>
      <c r="E216" s="6" t="n"/>
      <c r="F216" s="6" t="n"/>
      <c r="G216" s="6" t="n"/>
      <c r="H216" s="6" t="n"/>
      <c r="I216" s="6" t="n"/>
      <c r="J216" s="6" t="n"/>
      <c r="K216" s="6" t="n"/>
      <c r="L216" s="6" t="n"/>
      <c r="M216" s="6" t="n"/>
      <c r="N216" s="6" t="n"/>
      <c r="O216" s="6" t="n"/>
    </row>
    <row r="217" ht="15.75" customHeight="1" s="1411">
      <c r="A217" s="6" t="n"/>
      <c r="B217" s="6" t="n"/>
      <c r="C217" s="6" t="n"/>
      <c r="D217" s="6" t="n"/>
      <c r="E217" s="6" t="n"/>
      <c r="F217" s="6" t="n"/>
      <c r="G217" s="6" t="n"/>
      <c r="H217" s="6" t="n"/>
      <c r="I217" s="6" t="n"/>
      <c r="J217" s="6" t="n"/>
      <c r="K217" s="6" t="n"/>
      <c r="L217" s="6" t="n"/>
      <c r="M217" s="6" t="n"/>
      <c r="N217" s="6" t="n"/>
      <c r="O217" s="6" t="n"/>
    </row>
    <row r="218" ht="15.75" customHeight="1" s="1411">
      <c r="A218" s="6" t="n"/>
      <c r="B218" s="6" t="n"/>
      <c r="C218" s="6" t="n"/>
      <c r="D218" s="6" t="n"/>
      <c r="E218" s="6" t="n"/>
      <c r="F218" s="6" t="n"/>
      <c r="G218" s="6" t="n"/>
      <c r="H218" s="6" t="n"/>
      <c r="I218" s="6" t="n"/>
      <c r="J218" s="6" t="n"/>
      <c r="K218" s="6" t="n"/>
      <c r="L218" s="6" t="n"/>
      <c r="M218" s="6" t="n"/>
      <c r="N218" s="6" t="n"/>
      <c r="O218" s="6" t="n"/>
    </row>
    <row r="219" ht="15.75" customHeight="1" s="1411">
      <c r="A219" s="6" t="n"/>
      <c r="B219" s="6" t="n"/>
      <c r="C219" s="6" t="n"/>
      <c r="D219" s="6" t="n"/>
      <c r="E219" s="6" t="n"/>
      <c r="F219" s="6" t="n"/>
      <c r="G219" s="6" t="n"/>
      <c r="H219" s="6" t="n"/>
      <c r="I219" s="6" t="n"/>
      <c r="J219" s="6" t="n"/>
      <c r="K219" s="6" t="n"/>
      <c r="L219" s="6" t="n"/>
      <c r="M219" s="6" t="n"/>
      <c r="N219" s="6" t="n"/>
      <c r="O219" s="6" t="n"/>
    </row>
    <row r="220" ht="15.75" customHeight="1" s="1411">
      <c r="A220" s="6" t="n"/>
      <c r="B220" s="6" t="n"/>
      <c r="C220" s="6" t="n"/>
      <c r="D220" s="6" t="n"/>
      <c r="E220" s="6" t="n"/>
      <c r="F220" s="6" t="n"/>
      <c r="G220" s="6" t="n"/>
      <c r="H220" s="6" t="n"/>
      <c r="I220" s="6" t="n"/>
      <c r="J220" s="6" t="n"/>
      <c r="K220" s="6" t="n"/>
      <c r="L220" s="6" t="n"/>
      <c r="M220" s="6" t="n"/>
      <c r="N220" s="6" t="n"/>
      <c r="O220" s="6" t="n"/>
    </row>
    <row r="221" ht="15.75" customHeight="1" s="1411">
      <c r="A221" s="6" t="n"/>
      <c r="B221" s="6" t="n"/>
      <c r="C221" s="6" t="n"/>
      <c r="D221" s="6" t="n"/>
      <c r="E221" s="6" t="n"/>
      <c r="F221" s="6" t="n"/>
      <c r="G221" s="6" t="n"/>
      <c r="H221" s="6" t="n"/>
      <c r="I221" s="6" t="n"/>
      <c r="J221" s="6" t="n"/>
      <c r="K221" s="6" t="n"/>
      <c r="L221" s="6" t="n"/>
      <c r="M221" s="6" t="n"/>
      <c r="N221" s="6" t="n"/>
      <c r="O221" s="6" t="n"/>
    </row>
    <row r="222" ht="15.75" customHeight="1" s="1411">
      <c r="A222" s="6" t="n"/>
      <c r="B222" s="6" t="n"/>
      <c r="C222" s="6" t="n"/>
      <c r="D222" s="6" t="n"/>
      <c r="E222" s="6" t="n"/>
      <c r="F222" s="6" t="n"/>
      <c r="G222" s="6" t="n"/>
      <c r="H222" s="6" t="n"/>
      <c r="I222" s="6" t="n"/>
      <c r="J222" s="6" t="n"/>
      <c r="K222" s="6" t="n"/>
      <c r="L222" s="6" t="n"/>
      <c r="M222" s="6" t="n"/>
      <c r="N222" s="6" t="n"/>
      <c r="O222" s="6" t="n"/>
    </row>
    <row r="223" ht="15.75" customHeight="1" s="1411">
      <c r="A223" s="6" t="n"/>
      <c r="B223" s="6" t="n"/>
      <c r="C223" s="6" t="n"/>
      <c r="D223" s="6" t="n"/>
      <c r="E223" s="6" t="n"/>
      <c r="F223" s="6" t="n"/>
      <c r="G223" s="6" t="n"/>
      <c r="H223" s="6" t="n"/>
      <c r="I223" s="6" t="n"/>
      <c r="J223" s="6" t="n"/>
      <c r="K223" s="6" t="n"/>
      <c r="L223" s="6" t="n"/>
      <c r="M223" s="6" t="n"/>
      <c r="N223" s="6" t="n"/>
      <c r="O223" s="6" t="n"/>
    </row>
    <row r="224" ht="15.75" customHeight="1" s="1411">
      <c r="A224" s="6" t="n"/>
      <c r="B224" s="6" t="n"/>
      <c r="C224" s="6" t="n"/>
      <c r="D224" s="6" t="n"/>
      <c r="E224" s="6" t="n"/>
      <c r="F224" s="6" t="n"/>
      <c r="G224" s="6" t="n"/>
      <c r="H224" s="6" t="n"/>
      <c r="I224" s="6" t="n"/>
      <c r="J224" s="6" t="n"/>
      <c r="K224" s="6" t="n"/>
      <c r="L224" s="6" t="n"/>
      <c r="M224" s="6" t="n"/>
      <c r="N224" s="6" t="n"/>
      <c r="O224" s="6" t="n"/>
    </row>
    <row r="225" ht="15.75" customHeight="1" s="1411">
      <c r="A225" s="6" t="n"/>
      <c r="B225" s="6" t="n"/>
      <c r="C225" s="6" t="n"/>
      <c r="D225" s="6" t="n"/>
      <c r="E225" s="6" t="n"/>
      <c r="F225" s="6" t="n"/>
      <c r="G225" s="6" t="n"/>
      <c r="H225" s="6" t="n"/>
      <c r="I225" s="6" t="n"/>
      <c r="J225" s="6" t="n"/>
      <c r="K225" s="6" t="n"/>
      <c r="L225" s="6" t="n"/>
      <c r="M225" s="6" t="n"/>
      <c r="N225" s="6" t="n"/>
      <c r="O225" s="6" t="n"/>
    </row>
    <row r="226" ht="15.75" customHeight="1" s="1411">
      <c r="A226" s="6" t="n"/>
      <c r="B226" s="6" t="n"/>
      <c r="C226" s="6" t="n"/>
      <c r="D226" s="6" t="n"/>
      <c r="E226" s="6" t="n"/>
      <c r="F226" s="6" t="n"/>
      <c r="G226" s="6" t="n"/>
      <c r="H226" s="6" t="n"/>
      <c r="I226" s="6" t="n"/>
      <c r="J226" s="6" t="n"/>
      <c r="K226" s="6" t="n"/>
      <c r="L226" s="6" t="n"/>
      <c r="M226" s="6" t="n"/>
      <c r="N226" s="6" t="n"/>
      <c r="O226" s="6" t="n"/>
    </row>
    <row r="227" ht="15.75" customHeight="1" s="1411">
      <c r="A227" s="6" t="n"/>
      <c r="B227" s="6" t="n"/>
      <c r="C227" s="6" t="n"/>
      <c r="D227" s="6" t="n"/>
      <c r="E227" s="6" t="n"/>
      <c r="F227" s="6" t="n"/>
      <c r="G227" s="6" t="n"/>
      <c r="H227" s="6" t="n"/>
      <c r="I227" s="6" t="n"/>
      <c r="J227" s="6" t="n"/>
      <c r="K227" s="6" t="n"/>
      <c r="L227" s="6" t="n"/>
      <c r="M227" s="6" t="n"/>
      <c r="N227" s="6" t="n"/>
      <c r="O227" s="6" t="n"/>
    </row>
    <row r="228" ht="15.75" customHeight="1" s="1411">
      <c r="A228" s="6" t="n"/>
      <c r="B228" s="6" t="n"/>
      <c r="C228" s="6" t="n"/>
      <c r="D228" s="6" t="n"/>
      <c r="E228" s="6" t="n"/>
      <c r="F228" s="6" t="n"/>
      <c r="G228" s="6" t="n"/>
      <c r="H228" s="6" t="n"/>
      <c r="I228" s="6" t="n"/>
      <c r="J228" s="6" t="n"/>
      <c r="K228" s="6" t="n"/>
      <c r="L228" s="6" t="n"/>
      <c r="M228" s="6" t="n"/>
      <c r="N228" s="6" t="n"/>
      <c r="O228" s="6" t="n"/>
    </row>
    <row r="229" ht="15.75" customHeight="1" s="1411">
      <c r="A229" s="6" t="n"/>
      <c r="B229" s="6" t="n"/>
      <c r="C229" s="6" t="n"/>
      <c r="D229" s="6" t="n"/>
      <c r="E229" s="6" t="n"/>
      <c r="F229" s="6" t="n"/>
      <c r="G229" s="6" t="n"/>
      <c r="H229" s="6" t="n"/>
      <c r="I229" s="6" t="n"/>
      <c r="J229" s="6" t="n"/>
      <c r="K229" s="6" t="n"/>
      <c r="L229" s="6" t="n"/>
      <c r="M229" s="6" t="n"/>
      <c r="N229" s="6" t="n"/>
      <c r="O229" s="6" t="n"/>
    </row>
    <row r="230" ht="15.75" customHeight="1" s="1411">
      <c r="A230" s="6" t="n"/>
      <c r="B230" s="6" t="n"/>
      <c r="C230" s="6" t="n"/>
      <c r="D230" s="6" t="n"/>
      <c r="E230" s="6" t="n"/>
      <c r="F230" s="6" t="n"/>
      <c r="G230" s="6" t="n"/>
      <c r="H230" s="6" t="n"/>
      <c r="I230" s="6" t="n"/>
      <c r="J230" s="6" t="n"/>
      <c r="K230" s="6" t="n"/>
      <c r="L230" s="6" t="n"/>
      <c r="M230" s="6" t="n"/>
      <c r="N230" s="6" t="n"/>
      <c r="O230" s="6" t="n"/>
    </row>
    <row r="231" ht="15.75" customHeight="1" s="1411">
      <c r="A231" s="6" t="n"/>
      <c r="B231" s="6" t="n"/>
      <c r="C231" s="6" t="n"/>
      <c r="D231" s="6" t="n"/>
      <c r="E231" s="6" t="n"/>
      <c r="F231" s="6" t="n"/>
      <c r="G231" s="6" t="n"/>
      <c r="H231" s="6" t="n"/>
      <c r="I231" s="6" t="n"/>
      <c r="J231" s="6" t="n"/>
      <c r="K231" s="6" t="n"/>
      <c r="L231" s="6" t="n"/>
      <c r="M231" s="6" t="n"/>
      <c r="N231" s="6" t="n"/>
      <c r="O231" s="6" t="n"/>
    </row>
    <row r="232" ht="15.75" customHeight="1" s="1411">
      <c r="A232" s="6" t="n"/>
      <c r="B232" s="6" t="n"/>
      <c r="C232" s="6" t="n"/>
      <c r="D232" s="6" t="n"/>
      <c r="E232" s="6" t="n"/>
      <c r="F232" s="6" t="n"/>
      <c r="G232" s="6" t="n"/>
      <c r="H232" s="6" t="n"/>
      <c r="I232" s="6" t="n"/>
      <c r="J232" s="6" t="n"/>
      <c r="K232" s="6" t="n"/>
      <c r="L232" s="6" t="n"/>
      <c r="M232" s="6" t="n"/>
      <c r="N232" s="6" t="n"/>
      <c r="O232" s="6" t="n"/>
    </row>
    <row r="233" ht="15.75" customHeight="1" s="1411">
      <c r="A233" s="6" t="n"/>
      <c r="B233" s="6" t="n"/>
      <c r="C233" s="6" t="n"/>
      <c r="D233" s="6" t="n"/>
      <c r="E233" s="6" t="n"/>
      <c r="F233" s="6" t="n"/>
      <c r="G233" s="6" t="n"/>
      <c r="H233" s="6" t="n"/>
      <c r="I233" s="6" t="n"/>
      <c r="J233" s="6" t="n"/>
      <c r="K233" s="6" t="n"/>
      <c r="L233" s="6" t="n"/>
      <c r="M233" s="6" t="n"/>
      <c r="N233" s="6" t="n"/>
      <c r="O233" s="6" t="n"/>
    </row>
    <row r="234" ht="15.75" customHeight="1" s="1411">
      <c r="A234" s="6" t="n"/>
      <c r="B234" s="6" t="n"/>
      <c r="C234" s="6" t="n"/>
      <c r="D234" s="6" t="n"/>
      <c r="E234" s="6" t="n"/>
      <c r="F234" s="6" t="n"/>
      <c r="G234" s="6" t="n"/>
      <c r="H234" s="6" t="n"/>
      <c r="I234" s="6" t="n"/>
      <c r="J234" s="6" t="n"/>
      <c r="K234" s="6" t="n"/>
      <c r="L234" s="6" t="n"/>
      <c r="M234" s="6" t="n"/>
      <c r="N234" s="6" t="n"/>
      <c r="O234" s="6" t="n"/>
    </row>
    <row r="235" ht="15.75" customHeight="1" s="1411">
      <c r="A235" s="6" t="n"/>
      <c r="B235" s="6" t="n"/>
      <c r="C235" s="6" t="n"/>
      <c r="D235" s="6" t="n"/>
      <c r="E235" s="6" t="n"/>
      <c r="F235" s="6" t="n"/>
      <c r="G235" s="6" t="n"/>
      <c r="H235" s="6" t="n"/>
      <c r="I235" s="6" t="n"/>
      <c r="J235" s="6" t="n"/>
      <c r="K235" s="6" t="n"/>
      <c r="L235" s="6" t="n"/>
      <c r="M235" s="6" t="n"/>
      <c r="N235" s="6" t="n"/>
      <c r="O235" s="6" t="n"/>
    </row>
    <row r="236" ht="15.75" customHeight="1" s="1411">
      <c r="A236" s="6" t="n"/>
      <c r="B236" s="6" t="n"/>
      <c r="C236" s="6" t="n"/>
      <c r="D236" s="6" t="n"/>
      <c r="E236" s="6" t="n"/>
      <c r="F236" s="6" t="n"/>
      <c r="G236" s="6" t="n"/>
      <c r="H236" s="6" t="n"/>
      <c r="I236" s="6" t="n"/>
      <c r="J236" s="6" t="n"/>
      <c r="K236" s="6" t="n"/>
      <c r="L236" s="6" t="n"/>
      <c r="M236" s="6" t="n"/>
      <c r="N236" s="6" t="n"/>
      <c r="O236" s="6" t="n"/>
    </row>
    <row r="237" ht="15.75" customHeight="1" s="1411">
      <c r="A237" s="6" t="n"/>
      <c r="B237" s="6" t="n"/>
      <c r="C237" s="6" t="n"/>
      <c r="D237" s="6" t="n"/>
      <c r="E237" s="6" t="n"/>
      <c r="F237" s="6" t="n"/>
      <c r="G237" s="6" t="n"/>
      <c r="H237" s="6" t="n"/>
      <c r="I237" s="6" t="n"/>
      <c r="J237" s="6" t="n"/>
      <c r="K237" s="6" t="n"/>
      <c r="L237" s="6" t="n"/>
      <c r="M237" s="6" t="n"/>
      <c r="N237" s="6" t="n"/>
      <c r="O237" s="6" t="n"/>
    </row>
    <row r="238" ht="15.75" customHeight="1" s="1411">
      <c r="A238" s="6" t="n"/>
      <c r="B238" s="6" t="n"/>
      <c r="C238" s="6" t="n"/>
      <c r="D238" s="6" t="n"/>
      <c r="E238" s="6" t="n"/>
      <c r="F238" s="6" t="n"/>
      <c r="G238" s="6" t="n"/>
      <c r="H238" s="6" t="n"/>
      <c r="I238" s="6" t="n"/>
      <c r="J238" s="6" t="n"/>
      <c r="K238" s="6" t="n"/>
      <c r="L238" s="6" t="n"/>
      <c r="M238" s="6" t="n"/>
      <c r="N238" s="6" t="n"/>
      <c r="O238" s="6" t="n"/>
    </row>
    <row r="239" ht="15.75" customHeight="1" s="1411">
      <c r="A239" s="6" t="n"/>
      <c r="B239" s="6" t="n"/>
      <c r="C239" s="6" t="n"/>
      <c r="D239" s="6" t="n"/>
      <c r="E239" s="6" t="n"/>
      <c r="F239" s="6" t="n"/>
      <c r="G239" s="6" t="n"/>
      <c r="H239" s="6" t="n"/>
      <c r="I239" s="6" t="n"/>
      <c r="J239" s="6" t="n"/>
      <c r="K239" s="6" t="n"/>
      <c r="L239" s="6" t="n"/>
      <c r="M239" s="6" t="n"/>
      <c r="N239" s="6" t="n"/>
      <c r="O239" s="6" t="n"/>
    </row>
    <row r="240" ht="15.75" customHeight="1" s="1411">
      <c r="A240" s="6" t="n"/>
      <c r="B240" s="6" t="n"/>
      <c r="C240" s="6" t="n"/>
      <c r="D240" s="6" t="n"/>
      <c r="E240" s="6" t="n"/>
      <c r="F240" s="6" t="n"/>
      <c r="G240" s="6" t="n"/>
      <c r="H240" s="6" t="n"/>
      <c r="I240" s="6" t="n"/>
      <c r="J240" s="6" t="n"/>
      <c r="K240" s="6" t="n"/>
      <c r="L240" s="6" t="n"/>
      <c r="M240" s="6" t="n"/>
      <c r="N240" s="6" t="n"/>
      <c r="O240" s="6" t="n"/>
    </row>
    <row r="241" ht="15.75" customHeight="1" s="1411">
      <c r="A241" s="6" t="n"/>
      <c r="B241" s="6" t="n"/>
      <c r="C241" s="6" t="n"/>
      <c r="D241" s="6" t="n"/>
      <c r="E241" s="6" t="n"/>
      <c r="F241" s="6" t="n"/>
      <c r="G241" s="6" t="n"/>
      <c r="H241" s="6" t="n"/>
      <c r="I241" s="6" t="n"/>
      <c r="J241" s="6" t="n"/>
      <c r="K241" s="6" t="n"/>
      <c r="L241" s="6" t="n"/>
      <c r="M241" s="6" t="n"/>
      <c r="N241" s="6" t="n"/>
      <c r="O241" s="6" t="n"/>
    </row>
    <row r="242" ht="15.75" customHeight="1" s="1411">
      <c r="A242" s="6" t="n"/>
      <c r="B242" s="6" t="n"/>
      <c r="C242" s="6" t="n"/>
      <c r="D242" s="6" t="n"/>
      <c r="E242" s="6" t="n"/>
      <c r="F242" s="6" t="n"/>
      <c r="G242" s="6" t="n"/>
      <c r="H242" s="6" t="n"/>
      <c r="I242" s="6" t="n"/>
      <c r="J242" s="6" t="n"/>
      <c r="K242" s="6" t="n"/>
      <c r="L242" s="6" t="n"/>
      <c r="M242" s="6" t="n"/>
      <c r="N242" s="6" t="n"/>
      <c r="O242" s="6" t="n"/>
    </row>
    <row r="243" ht="15.75" customHeight="1" s="1411">
      <c r="A243" s="6" t="n"/>
      <c r="B243" s="6" t="n"/>
      <c r="C243" s="6" t="n"/>
      <c r="D243" s="6" t="n"/>
      <c r="E243" s="6" t="n"/>
      <c r="F243" s="6" t="n"/>
      <c r="G243" s="6" t="n"/>
      <c r="H243" s="6" t="n"/>
      <c r="I243" s="6" t="n"/>
      <c r="J243" s="6" t="n"/>
      <c r="K243" s="6" t="n"/>
      <c r="L243" s="6" t="n"/>
      <c r="M243" s="6" t="n"/>
      <c r="N243" s="6" t="n"/>
      <c r="O243" s="6" t="n"/>
    </row>
    <row r="244" ht="15.75" customHeight="1" s="1411">
      <c r="A244" s="6" t="n"/>
      <c r="B244" s="6" t="n"/>
      <c r="C244" s="6" t="n"/>
      <c r="D244" s="6" t="n"/>
      <c r="E244" s="6" t="n"/>
      <c r="F244" s="6" t="n"/>
      <c r="G244" s="6" t="n"/>
      <c r="H244" s="6" t="n"/>
      <c r="I244" s="6" t="n"/>
      <c r="J244" s="6" t="n"/>
      <c r="K244" s="6" t="n"/>
      <c r="L244" s="6" t="n"/>
      <c r="M244" s="6" t="n"/>
      <c r="N244" s="6" t="n"/>
      <c r="O244" s="6" t="n"/>
    </row>
    <row r="245" ht="15.75" customHeight="1" s="1411">
      <c r="A245" s="6" t="n"/>
      <c r="B245" s="6" t="n"/>
      <c r="C245" s="6" t="n"/>
      <c r="D245" s="6" t="n"/>
      <c r="E245" s="6" t="n"/>
      <c r="F245" s="6" t="n"/>
      <c r="G245" s="6" t="n"/>
      <c r="H245" s="6" t="n"/>
      <c r="I245" s="6" t="n"/>
      <c r="J245" s="6" t="n"/>
      <c r="K245" s="6" t="n"/>
      <c r="L245" s="6" t="n"/>
      <c r="M245" s="6" t="n"/>
      <c r="N245" s="6" t="n"/>
      <c r="O245" s="6" t="n"/>
    </row>
    <row r="246" ht="15.75" customHeight="1" s="1411">
      <c r="A246" s="6" t="n"/>
      <c r="B246" s="6" t="n"/>
      <c r="C246" s="6" t="n"/>
      <c r="D246" s="6" t="n"/>
      <c r="E246" s="6" t="n"/>
      <c r="F246" s="6" t="n"/>
      <c r="G246" s="6" t="n"/>
      <c r="H246" s="6" t="n"/>
      <c r="I246" s="6" t="n"/>
      <c r="J246" s="6" t="n"/>
      <c r="K246" s="6" t="n"/>
      <c r="L246" s="6" t="n"/>
      <c r="M246" s="6" t="n"/>
      <c r="N246" s="6" t="n"/>
      <c r="O246" s="6" t="n"/>
    </row>
    <row r="247" ht="15.75" customHeight="1" s="1411">
      <c r="A247" s="6" t="n"/>
      <c r="B247" s="6" t="n"/>
      <c r="C247" s="6" t="n"/>
      <c r="D247" s="6" t="n"/>
      <c r="E247" s="6" t="n"/>
      <c r="F247" s="6" t="n"/>
      <c r="G247" s="6" t="n"/>
      <c r="H247" s="6" t="n"/>
      <c r="I247" s="6" t="n"/>
      <c r="J247" s="6" t="n"/>
      <c r="K247" s="6" t="n"/>
      <c r="L247" s="6" t="n"/>
      <c r="M247" s="6" t="n"/>
      <c r="N247" s="6" t="n"/>
      <c r="O247" s="6" t="n"/>
    </row>
    <row r="248" ht="15.75" customHeight="1" s="1411">
      <c r="A248" s="6" t="n"/>
      <c r="B248" s="6" t="n"/>
      <c r="C248" s="6" t="n"/>
      <c r="D248" s="6" t="n"/>
      <c r="E248" s="6" t="n"/>
      <c r="F248" s="6" t="n"/>
      <c r="G248" s="6" t="n"/>
      <c r="H248" s="6" t="n"/>
      <c r="I248" s="6" t="n"/>
      <c r="J248" s="6" t="n"/>
      <c r="K248" s="6" t="n"/>
      <c r="L248" s="6" t="n"/>
      <c r="M248" s="6" t="n"/>
      <c r="N248" s="6" t="n"/>
      <c r="O248" s="6" t="n"/>
    </row>
    <row r="249" ht="15.75" customHeight="1" s="1411">
      <c r="A249" s="6" t="n"/>
      <c r="B249" s="6" t="n"/>
      <c r="C249" s="6" t="n"/>
      <c r="D249" s="6" t="n"/>
      <c r="E249" s="6" t="n"/>
      <c r="F249" s="6" t="n"/>
      <c r="G249" s="6" t="n"/>
      <c r="H249" s="6" t="n"/>
      <c r="I249" s="6" t="n"/>
      <c r="J249" s="6" t="n"/>
      <c r="K249" s="6" t="n"/>
      <c r="L249" s="6" t="n"/>
      <c r="M249" s="6" t="n"/>
      <c r="N249" s="6" t="n"/>
      <c r="O249" s="6" t="n"/>
    </row>
    <row r="250" ht="15.75" customHeight="1" s="1411">
      <c r="A250" s="6" t="n"/>
      <c r="B250" s="6" t="n"/>
      <c r="C250" s="6" t="n"/>
      <c r="D250" s="6" t="n"/>
      <c r="E250" s="6" t="n"/>
      <c r="F250" s="6" t="n"/>
      <c r="G250" s="6" t="n"/>
      <c r="H250" s="6" t="n"/>
      <c r="I250" s="6" t="n"/>
      <c r="J250" s="6" t="n"/>
      <c r="K250" s="6" t="n"/>
      <c r="L250" s="6" t="n"/>
      <c r="M250" s="6" t="n"/>
      <c r="N250" s="6" t="n"/>
      <c r="O250" s="6" t="n"/>
    </row>
    <row r="251" ht="15.75" customHeight="1" s="1411">
      <c r="A251" s="6" t="n"/>
      <c r="B251" s="6" t="n"/>
      <c r="C251" s="6" t="n"/>
      <c r="D251" s="6" t="n"/>
      <c r="E251" s="6" t="n"/>
      <c r="F251" s="6" t="n"/>
      <c r="G251" s="6" t="n"/>
      <c r="H251" s="6" t="n"/>
      <c r="I251" s="6" t="n"/>
      <c r="J251" s="6" t="n"/>
      <c r="K251" s="6" t="n"/>
      <c r="L251" s="6" t="n"/>
      <c r="M251" s="6" t="n"/>
      <c r="N251" s="6" t="n"/>
      <c r="O251" s="6" t="n"/>
    </row>
    <row r="252" ht="15.75" customHeight="1" s="1411">
      <c r="A252" s="6" t="n"/>
      <c r="B252" s="6" t="n"/>
      <c r="C252" s="6" t="n"/>
      <c r="D252" s="6" t="n"/>
      <c r="E252" s="6" t="n"/>
      <c r="F252" s="6" t="n"/>
      <c r="G252" s="6" t="n"/>
      <c r="H252" s="6" t="n"/>
      <c r="I252" s="6" t="n"/>
      <c r="J252" s="6" t="n"/>
      <c r="K252" s="6" t="n"/>
      <c r="L252" s="6" t="n"/>
      <c r="M252" s="6" t="n"/>
      <c r="N252" s="6" t="n"/>
      <c r="O252" s="6" t="n"/>
    </row>
    <row r="253" ht="15.75" customHeight="1" s="1411">
      <c r="A253" s="6" t="n"/>
      <c r="B253" s="6" t="n"/>
      <c r="C253" s="6" t="n"/>
      <c r="D253" s="6" t="n"/>
      <c r="E253" s="6" t="n"/>
      <c r="F253" s="6" t="n"/>
      <c r="G253" s="6" t="n"/>
      <c r="H253" s="6" t="n"/>
      <c r="I253" s="6" t="n"/>
      <c r="J253" s="6" t="n"/>
      <c r="K253" s="6" t="n"/>
      <c r="L253" s="6" t="n"/>
      <c r="M253" s="6" t="n"/>
      <c r="N253" s="6" t="n"/>
      <c r="O253" s="6" t="n"/>
    </row>
    <row r="254" ht="15.75" customHeight="1" s="1411">
      <c r="A254" s="6" t="n"/>
      <c r="B254" s="6" t="n"/>
      <c r="C254" s="6" t="n"/>
      <c r="D254" s="6" t="n"/>
      <c r="E254" s="6" t="n"/>
      <c r="F254" s="6" t="n"/>
      <c r="G254" s="6" t="n"/>
      <c r="H254" s="6" t="n"/>
      <c r="I254" s="6" t="n"/>
      <c r="J254" s="6" t="n"/>
      <c r="K254" s="6" t="n"/>
      <c r="L254" s="6" t="n"/>
      <c r="M254" s="6" t="n"/>
      <c r="N254" s="6" t="n"/>
      <c r="O254" s="6" t="n"/>
    </row>
    <row r="255" ht="15.75" customHeight="1" s="1411">
      <c r="A255" s="6" t="n"/>
      <c r="B255" s="6" t="n"/>
      <c r="C255" s="6" t="n"/>
      <c r="D255" s="6" t="n"/>
      <c r="E255" s="6" t="n"/>
      <c r="F255" s="6" t="n"/>
      <c r="G255" s="6" t="n"/>
      <c r="H255" s="6" t="n"/>
      <c r="I255" s="6" t="n"/>
      <c r="J255" s="6" t="n"/>
      <c r="K255" s="6" t="n"/>
      <c r="L255" s="6" t="n"/>
      <c r="M255" s="6" t="n"/>
      <c r="N255" s="6" t="n"/>
      <c r="O255" s="6" t="n"/>
    </row>
    <row r="256" ht="15.75" customHeight="1" s="1411">
      <c r="A256" s="6" t="n"/>
      <c r="B256" s="6" t="n"/>
      <c r="C256" s="6" t="n"/>
      <c r="D256" s="6" t="n"/>
      <c r="E256" s="6" t="n"/>
      <c r="F256" s="6" t="n"/>
      <c r="G256" s="6" t="n"/>
      <c r="H256" s="6" t="n"/>
      <c r="I256" s="6" t="n"/>
      <c r="J256" s="6" t="n"/>
      <c r="K256" s="6" t="n"/>
      <c r="L256" s="6" t="n"/>
      <c r="M256" s="6" t="n"/>
      <c r="N256" s="6" t="n"/>
      <c r="O256" s="6" t="n"/>
    </row>
    <row r="257" ht="15.75" customHeight="1" s="1411">
      <c r="A257" s="6" t="n"/>
      <c r="B257" s="6" t="n"/>
      <c r="C257" s="6" t="n"/>
      <c r="D257" s="6" t="n"/>
      <c r="E257" s="6" t="n"/>
      <c r="F257" s="6" t="n"/>
      <c r="G257" s="6" t="n"/>
      <c r="H257" s="6" t="n"/>
      <c r="I257" s="6" t="n"/>
      <c r="J257" s="6" t="n"/>
      <c r="K257" s="6" t="n"/>
      <c r="L257" s="6" t="n"/>
      <c r="M257" s="6" t="n"/>
      <c r="N257" s="6" t="n"/>
      <c r="O257" s="6" t="n"/>
    </row>
    <row r="258" ht="15.75" customHeight="1" s="1411">
      <c r="A258" s="6" t="n"/>
      <c r="B258" s="6" t="n"/>
      <c r="C258" s="6" t="n"/>
      <c r="D258" s="6" t="n"/>
      <c r="E258" s="6" t="n"/>
      <c r="F258" s="6" t="n"/>
      <c r="G258" s="6" t="n"/>
      <c r="H258" s="6" t="n"/>
      <c r="I258" s="6" t="n"/>
      <c r="J258" s="6" t="n"/>
      <c r="K258" s="6" t="n"/>
      <c r="L258" s="6" t="n"/>
      <c r="M258" s="6" t="n"/>
      <c r="N258" s="6" t="n"/>
      <c r="O258" s="6" t="n"/>
    </row>
    <row r="259" ht="15.75" customHeight="1" s="1411">
      <c r="A259" s="6" t="n"/>
      <c r="B259" s="6" t="n"/>
      <c r="C259" s="6" t="n"/>
      <c r="D259" s="6" t="n"/>
      <c r="E259" s="6" t="n"/>
      <c r="F259" s="6" t="n"/>
      <c r="G259" s="6" t="n"/>
      <c r="H259" s="6" t="n"/>
      <c r="I259" s="6" t="n"/>
      <c r="J259" s="6" t="n"/>
      <c r="K259" s="6" t="n"/>
      <c r="L259" s="6" t="n"/>
      <c r="M259" s="6" t="n"/>
      <c r="N259" s="6" t="n"/>
      <c r="O259" s="6" t="n"/>
    </row>
    <row r="260" ht="15.75" customHeight="1" s="1411">
      <c r="A260" s="6" t="n"/>
      <c r="B260" s="6" t="n"/>
      <c r="C260" s="6" t="n"/>
      <c r="D260" s="6" t="n"/>
      <c r="E260" s="6" t="n"/>
      <c r="F260" s="6" t="n"/>
      <c r="G260" s="6" t="n"/>
      <c r="H260" s="6" t="n"/>
      <c r="I260" s="6" t="n"/>
      <c r="J260" s="6" t="n"/>
      <c r="K260" s="6" t="n"/>
      <c r="L260" s="6" t="n"/>
      <c r="M260" s="6" t="n"/>
      <c r="N260" s="6" t="n"/>
      <c r="O260" s="6" t="n"/>
    </row>
    <row r="261" ht="15.75" customHeight="1" s="1411">
      <c r="A261" s="6" t="n"/>
      <c r="B261" s="6" t="n"/>
      <c r="C261" s="6" t="n"/>
      <c r="D261" s="6" t="n"/>
      <c r="E261" s="6" t="n"/>
      <c r="F261" s="6" t="n"/>
      <c r="G261" s="6" t="n"/>
      <c r="H261" s="6" t="n"/>
      <c r="I261" s="6" t="n"/>
      <c r="J261" s="6" t="n"/>
      <c r="K261" s="6" t="n"/>
      <c r="L261" s="6" t="n"/>
      <c r="M261" s="6" t="n"/>
      <c r="N261" s="6" t="n"/>
      <c r="O261" s="6" t="n"/>
    </row>
    <row r="262" ht="15.75" customHeight="1" s="1411">
      <c r="A262" s="6" t="n"/>
      <c r="B262" s="6" t="n"/>
      <c r="C262" s="6" t="n"/>
      <c r="D262" s="6" t="n"/>
      <c r="E262" s="6" t="n"/>
      <c r="F262" s="6" t="n"/>
      <c r="G262" s="6" t="n"/>
      <c r="H262" s="6" t="n"/>
      <c r="I262" s="6" t="n"/>
      <c r="J262" s="6" t="n"/>
      <c r="K262" s="6" t="n"/>
      <c r="L262" s="6" t="n"/>
      <c r="M262" s="6" t="n"/>
      <c r="N262" s="6" t="n"/>
      <c r="O262" s="6" t="n"/>
    </row>
    <row r="263" ht="15.75" customHeight="1" s="1411">
      <c r="A263" s="6" t="n"/>
      <c r="B263" s="6" t="n"/>
      <c r="C263" s="6" t="n"/>
      <c r="D263" s="6" t="n"/>
      <c r="E263" s="6" t="n"/>
      <c r="F263" s="6" t="n"/>
      <c r="G263" s="6" t="n"/>
      <c r="H263" s="6" t="n"/>
      <c r="I263" s="6" t="n"/>
      <c r="J263" s="6" t="n"/>
      <c r="K263" s="6" t="n"/>
      <c r="L263" s="6" t="n"/>
      <c r="M263" s="6" t="n"/>
      <c r="N263" s="6" t="n"/>
      <c r="O263" s="6" t="n"/>
    </row>
    <row r="264" ht="15.75" customHeight="1" s="1411">
      <c r="A264" s="6" t="n"/>
      <c r="B264" s="6" t="n"/>
      <c r="C264" s="6" t="n"/>
      <c r="D264" s="6" t="n"/>
      <c r="E264" s="6" t="n"/>
      <c r="F264" s="6" t="n"/>
      <c r="G264" s="6" t="n"/>
      <c r="H264" s="6" t="n"/>
      <c r="I264" s="6" t="n"/>
      <c r="J264" s="6" t="n"/>
      <c r="K264" s="6" t="n"/>
      <c r="L264" s="6" t="n"/>
      <c r="M264" s="6" t="n"/>
      <c r="N264" s="6" t="n"/>
      <c r="O264" s="6" t="n"/>
    </row>
    <row r="265" ht="15.75" customHeight="1" s="1411">
      <c r="A265" s="6" t="n"/>
      <c r="B265" s="6" t="n"/>
      <c r="C265" s="6" t="n"/>
      <c r="D265" s="6" t="n"/>
      <c r="E265" s="6" t="n"/>
      <c r="F265" s="6" t="n"/>
      <c r="G265" s="6" t="n"/>
      <c r="H265" s="6" t="n"/>
      <c r="I265" s="6" t="n"/>
      <c r="J265" s="6" t="n"/>
      <c r="K265" s="6" t="n"/>
      <c r="L265" s="6" t="n"/>
      <c r="M265" s="6" t="n"/>
      <c r="N265" s="6" t="n"/>
      <c r="O265" s="6" t="n"/>
    </row>
    <row r="266" ht="15.75" customHeight="1" s="1411">
      <c r="A266" s="6" t="n"/>
      <c r="B266" s="6" t="n"/>
      <c r="C266" s="6" t="n"/>
      <c r="D266" s="6" t="n"/>
      <c r="E266" s="6" t="n"/>
      <c r="F266" s="6" t="n"/>
      <c r="G266" s="6" t="n"/>
      <c r="H266" s="6" t="n"/>
      <c r="I266" s="6" t="n"/>
      <c r="J266" s="6" t="n"/>
      <c r="K266" s="6" t="n"/>
      <c r="L266" s="6" t="n"/>
      <c r="M266" s="6" t="n"/>
      <c r="N266" s="6" t="n"/>
      <c r="O266" s="6" t="n"/>
    </row>
    <row r="267" ht="15.75" customHeight="1" s="1411">
      <c r="A267" s="6" t="n"/>
      <c r="B267" s="6" t="n"/>
      <c r="C267" s="6" t="n"/>
      <c r="D267" s="6" t="n"/>
      <c r="E267" s="6" t="n"/>
      <c r="F267" s="6" t="n"/>
      <c r="G267" s="6" t="n"/>
      <c r="H267" s="6" t="n"/>
      <c r="I267" s="6" t="n"/>
      <c r="J267" s="6" t="n"/>
      <c r="K267" s="6" t="n"/>
      <c r="L267" s="6" t="n"/>
      <c r="M267" s="6" t="n"/>
      <c r="N267" s="6" t="n"/>
      <c r="O267" s="6" t="n"/>
    </row>
    <row r="268" ht="15.75" customHeight="1" s="1411">
      <c r="A268" s="6" t="n"/>
      <c r="B268" s="6" t="n"/>
      <c r="C268" s="6" t="n"/>
      <c r="D268" s="6" t="n"/>
      <c r="E268" s="6" t="n"/>
      <c r="F268" s="6" t="n"/>
      <c r="G268" s="6" t="n"/>
      <c r="H268" s="6" t="n"/>
      <c r="I268" s="6" t="n"/>
      <c r="J268" s="6" t="n"/>
      <c r="K268" s="6" t="n"/>
      <c r="L268" s="6" t="n"/>
      <c r="M268" s="6" t="n"/>
      <c r="N268" s="6" t="n"/>
      <c r="O268" s="6" t="n"/>
    </row>
    <row r="269" ht="15.75" customHeight="1" s="1411">
      <c r="A269" s="6" t="n"/>
      <c r="B269" s="6" t="n"/>
      <c r="C269" s="6" t="n"/>
      <c r="D269" s="6" t="n"/>
      <c r="E269" s="6" t="n"/>
      <c r="F269" s="6" t="n"/>
      <c r="G269" s="6" t="n"/>
      <c r="H269" s="6" t="n"/>
      <c r="I269" s="6" t="n"/>
      <c r="J269" s="6" t="n"/>
      <c r="K269" s="6" t="n"/>
      <c r="L269" s="6" t="n"/>
      <c r="M269" s="6" t="n"/>
      <c r="N269" s="6" t="n"/>
      <c r="O269" s="6" t="n"/>
    </row>
    <row r="270" ht="15.75" customHeight="1" s="1411">
      <c r="A270" s="6" t="n"/>
      <c r="B270" s="6" t="n"/>
      <c r="C270" s="6" t="n"/>
      <c r="D270" s="6" t="n"/>
      <c r="E270" s="6" t="n"/>
      <c r="F270" s="6" t="n"/>
      <c r="G270" s="6" t="n"/>
      <c r="H270" s="6" t="n"/>
      <c r="I270" s="6" t="n"/>
      <c r="J270" s="6" t="n"/>
      <c r="K270" s="6" t="n"/>
      <c r="L270" s="6" t="n"/>
      <c r="M270" s="6" t="n"/>
      <c r="N270" s="6" t="n"/>
      <c r="O270" s="6" t="n"/>
    </row>
    <row r="271" ht="15.75" customHeight="1" s="1411">
      <c r="A271" s="6" t="n"/>
      <c r="B271" s="6" t="n"/>
      <c r="C271" s="6" t="n"/>
      <c r="D271" s="6" t="n"/>
      <c r="E271" s="6" t="n"/>
      <c r="F271" s="6" t="n"/>
      <c r="G271" s="6" t="n"/>
      <c r="H271" s="6" t="n"/>
      <c r="I271" s="6" t="n"/>
      <c r="J271" s="6" t="n"/>
      <c r="K271" s="6" t="n"/>
      <c r="L271" s="6" t="n"/>
      <c r="M271" s="6" t="n"/>
      <c r="N271" s="6" t="n"/>
      <c r="O271" s="6" t="n"/>
    </row>
    <row r="272" ht="15.75" customHeight="1" s="1411">
      <c r="A272" s="6" t="n"/>
      <c r="B272" s="6" t="n"/>
      <c r="C272" s="6" t="n"/>
      <c r="D272" s="6" t="n"/>
      <c r="E272" s="6" t="n"/>
      <c r="F272" s="6" t="n"/>
      <c r="G272" s="6" t="n"/>
      <c r="H272" s="6" t="n"/>
      <c r="I272" s="6" t="n"/>
      <c r="J272" s="6" t="n"/>
      <c r="K272" s="6" t="n"/>
      <c r="L272" s="6" t="n"/>
      <c r="M272" s="6" t="n"/>
      <c r="N272" s="6" t="n"/>
      <c r="O272" s="6" t="n"/>
    </row>
    <row r="273" ht="15.75" customHeight="1" s="1411">
      <c r="A273" s="6" t="n"/>
      <c r="B273" s="6" t="n"/>
      <c r="C273" s="6" t="n"/>
      <c r="D273" s="6" t="n"/>
      <c r="E273" s="6" t="n"/>
      <c r="F273" s="6" t="n"/>
      <c r="G273" s="6" t="n"/>
      <c r="H273" s="6" t="n"/>
      <c r="I273" s="6" t="n"/>
      <c r="J273" s="6" t="n"/>
      <c r="K273" s="6" t="n"/>
      <c r="L273" s="6" t="n"/>
      <c r="M273" s="6" t="n"/>
      <c r="N273" s="6" t="n"/>
      <c r="O273" s="6" t="n"/>
    </row>
    <row r="274" ht="15.75" customHeight="1" s="1411">
      <c r="A274" s="6" t="n"/>
      <c r="B274" s="6" t="n"/>
      <c r="C274" s="6" t="n"/>
      <c r="D274" s="6" t="n"/>
      <c r="E274" s="6" t="n"/>
      <c r="F274" s="6" t="n"/>
      <c r="G274" s="6" t="n"/>
      <c r="H274" s="6" t="n"/>
      <c r="I274" s="6" t="n"/>
      <c r="J274" s="6" t="n"/>
      <c r="K274" s="6" t="n"/>
      <c r="L274" s="6" t="n"/>
      <c r="M274" s="6" t="n"/>
      <c r="N274" s="6" t="n"/>
      <c r="O274" s="6" t="n"/>
    </row>
    <row r="275" ht="15.75" customHeight="1" s="1411">
      <c r="A275" s="6" t="n"/>
      <c r="B275" s="6" t="n"/>
      <c r="C275" s="6" t="n"/>
      <c r="D275" s="6" t="n"/>
      <c r="E275" s="6" t="n"/>
      <c r="F275" s="6" t="n"/>
      <c r="G275" s="6" t="n"/>
      <c r="H275" s="6" t="n"/>
      <c r="I275" s="6" t="n"/>
      <c r="J275" s="6" t="n"/>
      <c r="K275" s="6" t="n"/>
      <c r="L275" s="6" t="n"/>
      <c r="M275" s="6" t="n"/>
      <c r="N275" s="6" t="n"/>
      <c r="O275" s="6" t="n"/>
    </row>
    <row r="276" ht="15.75" customHeight="1" s="1411">
      <c r="A276" s="6" t="n"/>
      <c r="B276" s="6" t="n"/>
      <c r="C276" s="6" t="n"/>
      <c r="D276" s="6" t="n"/>
      <c r="E276" s="6" t="n"/>
      <c r="F276" s="6" t="n"/>
      <c r="G276" s="6" t="n"/>
      <c r="H276" s="6" t="n"/>
      <c r="I276" s="6" t="n"/>
      <c r="J276" s="6" t="n"/>
      <c r="K276" s="6" t="n"/>
      <c r="L276" s="6" t="n"/>
      <c r="M276" s="6" t="n"/>
      <c r="N276" s="6" t="n"/>
      <c r="O276" s="6" t="n"/>
    </row>
    <row r="277" ht="15.75" customHeight="1" s="1411">
      <c r="A277" s="6" t="n"/>
      <c r="B277" s="6" t="n"/>
      <c r="C277" s="6" t="n"/>
      <c r="D277" s="6" t="n"/>
      <c r="E277" s="6" t="n"/>
      <c r="F277" s="6" t="n"/>
      <c r="G277" s="6" t="n"/>
      <c r="H277" s="6" t="n"/>
      <c r="I277" s="6" t="n"/>
      <c r="J277" s="6" t="n"/>
      <c r="K277" s="6" t="n"/>
      <c r="L277" s="6" t="n"/>
      <c r="M277" s="6" t="n"/>
      <c r="N277" s="6" t="n"/>
      <c r="O277" s="6" t="n"/>
    </row>
    <row r="278" ht="15.75" customHeight="1" s="1411">
      <c r="A278" s="6" t="n"/>
      <c r="B278" s="6" t="n"/>
      <c r="C278" s="6" t="n"/>
      <c r="D278" s="6" t="n"/>
      <c r="E278" s="6" t="n"/>
      <c r="F278" s="6" t="n"/>
      <c r="G278" s="6" t="n"/>
      <c r="H278" s="6" t="n"/>
      <c r="I278" s="6" t="n"/>
      <c r="J278" s="6" t="n"/>
      <c r="K278" s="6" t="n"/>
      <c r="L278" s="6" t="n"/>
      <c r="M278" s="6" t="n"/>
      <c r="N278" s="6" t="n"/>
      <c r="O278" s="6" t="n"/>
    </row>
    <row r="279" ht="15.75" customHeight="1" s="1411">
      <c r="A279" s="6" t="n"/>
      <c r="B279" s="6" t="n"/>
      <c r="C279" s="6" t="n"/>
      <c r="D279" s="6" t="n"/>
      <c r="E279" s="6" t="n"/>
      <c r="F279" s="6" t="n"/>
      <c r="G279" s="6" t="n"/>
      <c r="H279" s="6" t="n"/>
      <c r="I279" s="6" t="n"/>
      <c r="J279" s="6" t="n"/>
      <c r="K279" s="6" t="n"/>
      <c r="L279" s="6" t="n"/>
      <c r="M279" s="6" t="n"/>
      <c r="N279" s="6" t="n"/>
      <c r="O279" s="6" t="n"/>
    </row>
    <row r="280" ht="15.75" customHeight="1" s="1411">
      <c r="A280" s="6" t="n"/>
      <c r="B280" s="6" t="n"/>
      <c r="C280" s="6" t="n"/>
      <c r="D280" s="6" t="n"/>
      <c r="E280" s="6" t="n"/>
      <c r="F280" s="6" t="n"/>
      <c r="G280" s="6" t="n"/>
      <c r="H280" s="6" t="n"/>
      <c r="I280" s="6" t="n"/>
      <c r="J280" s="6" t="n"/>
      <c r="K280" s="6" t="n"/>
      <c r="L280" s="6" t="n"/>
      <c r="M280" s="6" t="n"/>
      <c r="N280" s="6" t="n"/>
      <c r="O280" s="6" t="n"/>
    </row>
    <row r="281" ht="15.75" customHeight="1" s="1411">
      <c r="A281" s="6" t="n"/>
      <c r="B281" s="6" t="n"/>
      <c r="C281" s="6" t="n"/>
      <c r="D281" s="6" t="n"/>
      <c r="E281" s="6" t="n"/>
      <c r="F281" s="6" t="n"/>
      <c r="G281" s="6" t="n"/>
      <c r="H281" s="6" t="n"/>
      <c r="I281" s="6" t="n"/>
      <c r="J281" s="6" t="n"/>
      <c r="K281" s="6" t="n"/>
      <c r="L281" s="6" t="n"/>
      <c r="M281" s="6" t="n"/>
      <c r="N281" s="6" t="n"/>
      <c r="O281" s="6" t="n"/>
    </row>
    <row r="282" ht="15.75" customHeight="1" s="1411">
      <c r="A282" s="6" t="n"/>
      <c r="B282" s="6" t="n"/>
      <c r="C282" s="6" t="n"/>
      <c r="D282" s="6" t="n"/>
      <c r="E282" s="6" t="n"/>
      <c r="F282" s="6" t="n"/>
      <c r="G282" s="6" t="n"/>
      <c r="H282" s="6" t="n"/>
      <c r="I282" s="6" t="n"/>
      <c r="J282" s="6" t="n"/>
      <c r="K282" s="6" t="n"/>
      <c r="L282" s="6" t="n"/>
      <c r="M282" s="6" t="n"/>
      <c r="N282" s="6" t="n"/>
      <c r="O282" s="6" t="n"/>
    </row>
    <row r="283" ht="15.75" customHeight="1" s="1411">
      <c r="A283" s="6" t="n"/>
      <c r="B283" s="6" t="n"/>
      <c r="C283" s="6" t="n"/>
      <c r="D283" s="6" t="n"/>
      <c r="E283" s="6" t="n"/>
      <c r="F283" s="6" t="n"/>
      <c r="G283" s="6" t="n"/>
      <c r="H283" s="6" t="n"/>
      <c r="I283" s="6" t="n"/>
      <c r="J283" s="6" t="n"/>
      <c r="K283" s="6" t="n"/>
      <c r="L283" s="6" t="n"/>
      <c r="M283" s="6" t="n"/>
      <c r="N283" s="6" t="n"/>
      <c r="O283" s="6" t="n"/>
    </row>
    <row r="284" ht="15.75" customHeight="1" s="1411">
      <c r="A284" s="6" t="n"/>
      <c r="B284" s="6" t="n"/>
      <c r="C284" s="6" t="n"/>
      <c r="D284" s="6" t="n"/>
      <c r="E284" s="6" t="n"/>
      <c r="F284" s="6" t="n"/>
      <c r="G284" s="6" t="n"/>
      <c r="H284" s="6" t="n"/>
      <c r="I284" s="6" t="n"/>
      <c r="J284" s="6" t="n"/>
      <c r="K284" s="6" t="n"/>
      <c r="L284" s="6" t="n"/>
      <c r="M284" s="6" t="n"/>
      <c r="N284" s="6" t="n"/>
      <c r="O284" s="6" t="n"/>
    </row>
    <row r="285" ht="15.75" customHeight="1" s="1411">
      <c r="A285" s="6" t="n"/>
      <c r="B285" s="6" t="n"/>
      <c r="C285" s="6" t="n"/>
      <c r="D285" s="6" t="n"/>
      <c r="E285" s="6" t="n"/>
      <c r="F285" s="6" t="n"/>
      <c r="G285" s="6" t="n"/>
      <c r="H285" s="6" t="n"/>
      <c r="I285" s="6" t="n"/>
      <c r="J285" s="6" t="n"/>
      <c r="K285" s="6" t="n"/>
      <c r="L285" s="6" t="n"/>
      <c r="M285" s="6" t="n"/>
      <c r="N285" s="6" t="n"/>
      <c r="O285" s="6" t="n"/>
    </row>
    <row r="286" ht="15.75" customHeight="1" s="1411">
      <c r="A286" s="6" t="n"/>
      <c r="B286" s="6" t="n"/>
      <c r="C286" s="6" t="n"/>
      <c r="D286" s="6" t="n"/>
      <c r="E286" s="6" t="n"/>
      <c r="F286" s="6" t="n"/>
      <c r="G286" s="6" t="n"/>
      <c r="H286" s="6" t="n"/>
      <c r="I286" s="6" t="n"/>
      <c r="J286" s="6" t="n"/>
      <c r="K286" s="6" t="n"/>
      <c r="L286" s="6" t="n"/>
      <c r="M286" s="6" t="n"/>
      <c r="N286" s="6" t="n"/>
      <c r="O286" s="6" t="n"/>
    </row>
    <row r="287" ht="15.75" customHeight="1" s="1411">
      <c r="A287" s="6" t="n"/>
      <c r="B287" s="6" t="n"/>
      <c r="C287" s="6" t="n"/>
      <c r="D287" s="6" t="n"/>
      <c r="E287" s="6" t="n"/>
      <c r="F287" s="6" t="n"/>
      <c r="G287" s="6" t="n"/>
      <c r="H287" s="6" t="n"/>
      <c r="I287" s="6" t="n"/>
      <c r="J287" s="6" t="n"/>
      <c r="K287" s="6" t="n"/>
      <c r="L287" s="6" t="n"/>
      <c r="M287" s="6" t="n"/>
      <c r="N287" s="6" t="n"/>
      <c r="O287" s="6" t="n"/>
    </row>
    <row r="288" ht="15.75" customHeight="1" s="1411">
      <c r="A288" s="6" t="n"/>
      <c r="B288" s="6" t="n"/>
      <c r="C288" s="6" t="n"/>
      <c r="D288" s="6" t="n"/>
      <c r="E288" s="6" t="n"/>
      <c r="F288" s="6" t="n"/>
      <c r="G288" s="6" t="n"/>
      <c r="H288" s="6" t="n"/>
      <c r="I288" s="6" t="n"/>
      <c r="J288" s="6" t="n"/>
      <c r="K288" s="6" t="n"/>
      <c r="L288" s="6" t="n"/>
      <c r="M288" s="6" t="n"/>
      <c r="N288" s="6" t="n"/>
      <c r="O288" s="6" t="n"/>
    </row>
    <row r="289" ht="15.75" customHeight="1" s="1411">
      <c r="A289" s="6" t="n"/>
      <c r="B289" s="6" t="n"/>
      <c r="C289" s="6" t="n"/>
      <c r="D289" s="6" t="n"/>
      <c r="E289" s="6" t="n"/>
      <c r="F289" s="6" t="n"/>
      <c r="G289" s="6" t="n"/>
      <c r="H289" s="6" t="n"/>
      <c r="I289" s="6" t="n"/>
      <c r="J289" s="6" t="n"/>
      <c r="K289" s="6" t="n"/>
      <c r="L289" s="6" t="n"/>
      <c r="M289" s="6" t="n"/>
      <c r="N289" s="6" t="n"/>
      <c r="O289" s="6" t="n"/>
    </row>
    <row r="290" ht="15.75" customHeight="1" s="1411">
      <c r="A290" s="6" t="n"/>
      <c r="B290" s="6" t="n"/>
      <c r="C290" s="6" t="n"/>
      <c r="D290" s="6" t="n"/>
      <c r="E290" s="6" t="n"/>
      <c r="F290" s="6" t="n"/>
      <c r="G290" s="6" t="n"/>
      <c r="H290" s="6" t="n"/>
      <c r="I290" s="6" t="n"/>
      <c r="J290" s="6" t="n"/>
      <c r="K290" s="6" t="n"/>
      <c r="L290" s="6" t="n"/>
      <c r="M290" s="6" t="n"/>
      <c r="N290" s="6" t="n"/>
      <c r="O290" s="6" t="n"/>
    </row>
    <row r="291" ht="15.75" customHeight="1" s="1411">
      <c r="A291" s="6" t="n"/>
      <c r="B291" s="6" t="n"/>
      <c r="C291" s="6" t="n"/>
      <c r="D291" s="6" t="n"/>
      <c r="E291" s="6" t="n"/>
      <c r="F291" s="6" t="n"/>
      <c r="G291" s="6" t="n"/>
      <c r="H291" s="6" t="n"/>
      <c r="I291" s="6" t="n"/>
      <c r="J291" s="6" t="n"/>
      <c r="K291" s="6" t="n"/>
      <c r="L291" s="6" t="n"/>
      <c r="M291" s="6" t="n"/>
      <c r="N291" s="6" t="n"/>
      <c r="O291" s="6" t="n"/>
    </row>
    <row r="292" ht="15.75" customHeight="1" s="1411">
      <c r="A292" s="6" t="n"/>
      <c r="B292" s="6" t="n"/>
      <c r="C292" s="6" t="n"/>
      <c r="D292" s="6" t="n"/>
      <c r="E292" s="6" t="n"/>
      <c r="F292" s="6" t="n"/>
      <c r="G292" s="6" t="n"/>
      <c r="H292" s="6" t="n"/>
      <c r="I292" s="6" t="n"/>
      <c r="J292" s="6" t="n"/>
      <c r="K292" s="6" t="n"/>
      <c r="L292" s="6" t="n"/>
      <c r="M292" s="6" t="n"/>
      <c r="N292" s="6" t="n"/>
      <c r="O292" s="6" t="n"/>
    </row>
    <row r="293" ht="15.75" customHeight="1" s="1411">
      <c r="A293" s="6" t="n"/>
      <c r="B293" s="6" t="n"/>
      <c r="C293" s="6" t="n"/>
      <c r="D293" s="6" t="n"/>
      <c r="E293" s="6" t="n"/>
      <c r="F293" s="6" t="n"/>
      <c r="G293" s="6" t="n"/>
      <c r="H293" s="6" t="n"/>
      <c r="I293" s="6" t="n"/>
      <c r="J293" s="6" t="n"/>
      <c r="K293" s="6" t="n"/>
      <c r="L293" s="6" t="n"/>
      <c r="M293" s="6" t="n"/>
      <c r="N293" s="6" t="n"/>
      <c r="O293" s="6" t="n"/>
    </row>
    <row r="294" ht="15.75" customHeight="1" s="1411">
      <c r="A294" s="6" t="n"/>
      <c r="B294" s="6" t="n"/>
      <c r="C294" s="6" t="n"/>
      <c r="D294" s="6" t="n"/>
      <c r="E294" s="6" t="n"/>
      <c r="F294" s="6" t="n"/>
      <c r="G294" s="6" t="n"/>
      <c r="H294" s="6" t="n"/>
      <c r="I294" s="6" t="n"/>
      <c r="J294" s="6" t="n"/>
      <c r="K294" s="6" t="n"/>
      <c r="L294" s="6" t="n"/>
      <c r="M294" s="6" t="n"/>
      <c r="N294" s="6" t="n"/>
      <c r="O294" s="6" t="n"/>
    </row>
    <row r="295" ht="15.75" customHeight="1" s="1411">
      <c r="A295" s="6" t="n"/>
      <c r="B295" s="6" t="n"/>
      <c r="C295" s="6" t="n"/>
      <c r="D295" s="6" t="n"/>
      <c r="E295" s="6" t="n"/>
      <c r="F295" s="6" t="n"/>
      <c r="G295" s="6" t="n"/>
      <c r="H295" s="6" t="n"/>
      <c r="I295" s="6" t="n"/>
      <c r="J295" s="6" t="n"/>
      <c r="K295" s="6" t="n"/>
      <c r="L295" s="6" t="n"/>
      <c r="M295" s="6" t="n"/>
      <c r="N295" s="6" t="n"/>
      <c r="O295" s="6" t="n"/>
    </row>
    <row r="296" ht="15.75" customHeight="1" s="1411">
      <c r="A296" s="6" t="n"/>
      <c r="B296" s="6" t="n"/>
      <c r="C296" s="6" t="n"/>
      <c r="D296" s="6" t="n"/>
      <c r="E296" s="6" t="n"/>
      <c r="F296" s="6" t="n"/>
      <c r="G296" s="6" t="n"/>
      <c r="H296" s="6" t="n"/>
      <c r="I296" s="6" t="n"/>
      <c r="J296" s="6" t="n"/>
      <c r="K296" s="6" t="n"/>
      <c r="L296" s="6" t="n"/>
      <c r="M296" s="6" t="n"/>
      <c r="N296" s="6" t="n"/>
      <c r="O296" s="6" t="n"/>
    </row>
    <row r="297" ht="15.75" customHeight="1" s="1411">
      <c r="A297" s="6" t="n"/>
      <c r="B297" s="6" t="n"/>
      <c r="C297" s="6" t="n"/>
      <c r="D297" s="6" t="n"/>
      <c r="E297" s="6" t="n"/>
      <c r="F297" s="6" t="n"/>
      <c r="G297" s="6" t="n"/>
      <c r="H297" s="6" t="n"/>
      <c r="I297" s="6" t="n"/>
      <c r="J297" s="6" t="n"/>
      <c r="K297" s="6" t="n"/>
      <c r="L297" s="6" t="n"/>
      <c r="M297" s="6" t="n"/>
      <c r="N297" s="6" t="n"/>
      <c r="O297" s="6" t="n"/>
    </row>
    <row r="298" ht="15.75" customHeight="1" s="1411">
      <c r="A298" s="6" t="n"/>
      <c r="B298" s="6" t="n"/>
      <c r="C298" s="6" t="n"/>
      <c r="D298" s="6" t="n"/>
      <c r="E298" s="6" t="n"/>
      <c r="F298" s="6" t="n"/>
      <c r="G298" s="6" t="n"/>
      <c r="H298" s="6" t="n"/>
      <c r="I298" s="6" t="n"/>
      <c r="J298" s="6" t="n"/>
      <c r="K298" s="6" t="n"/>
      <c r="L298" s="6" t="n"/>
      <c r="M298" s="6" t="n"/>
      <c r="N298" s="6" t="n"/>
      <c r="O298" s="6" t="n"/>
    </row>
    <row r="299" ht="15.75" customHeight="1" s="1411">
      <c r="A299" s="6" t="n"/>
      <c r="B299" s="6" t="n"/>
      <c r="C299" s="6" t="n"/>
      <c r="D299" s="6" t="n"/>
      <c r="E299" s="6" t="n"/>
      <c r="F299" s="6" t="n"/>
      <c r="G299" s="6" t="n"/>
      <c r="H299" s="6" t="n"/>
      <c r="I299" s="6" t="n"/>
      <c r="J299" s="6" t="n"/>
      <c r="K299" s="6" t="n"/>
      <c r="L299" s="6" t="n"/>
      <c r="M299" s="6" t="n"/>
      <c r="N299" s="6" t="n"/>
      <c r="O299" s="6" t="n"/>
    </row>
    <row r="300" ht="15.75" customHeight="1" s="1411">
      <c r="A300" s="6" t="n"/>
      <c r="B300" s="6" t="n"/>
      <c r="C300" s="6" t="n"/>
      <c r="D300" s="6" t="n"/>
      <c r="E300" s="6" t="n"/>
      <c r="F300" s="6" t="n"/>
      <c r="G300" s="6" t="n"/>
      <c r="H300" s="6" t="n"/>
      <c r="I300" s="6" t="n"/>
      <c r="J300" s="6" t="n"/>
      <c r="K300" s="6" t="n"/>
      <c r="L300" s="6" t="n"/>
      <c r="M300" s="6" t="n"/>
      <c r="N300" s="6" t="n"/>
      <c r="O300" s="6" t="n"/>
    </row>
    <row r="301" ht="15.75" customHeight="1" s="1411">
      <c r="A301" s="6" t="n"/>
      <c r="B301" s="6" t="n"/>
      <c r="C301" s="6" t="n"/>
      <c r="D301" s="6" t="n"/>
      <c r="E301" s="6" t="n"/>
      <c r="F301" s="6" t="n"/>
      <c r="G301" s="6" t="n"/>
      <c r="H301" s="6" t="n"/>
      <c r="I301" s="6" t="n"/>
      <c r="J301" s="6" t="n"/>
      <c r="K301" s="6" t="n"/>
      <c r="L301" s="6" t="n"/>
      <c r="M301" s="6" t="n"/>
      <c r="N301" s="6" t="n"/>
      <c r="O301" s="6" t="n"/>
    </row>
    <row r="302" ht="15.75" customHeight="1" s="1411">
      <c r="A302" s="6" t="n"/>
      <c r="B302" s="6" t="n"/>
      <c r="C302" s="6" t="n"/>
      <c r="D302" s="6" t="n"/>
      <c r="E302" s="6" t="n"/>
      <c r="F302" s="6" t="n"/>
      <c r="G302" s="6" t="n"/>
      <c r="H302" s="6" t="n"/>
      <c r="I302" s="6" t="n"/>
      <c r="J302" s="6" t="n"/>
      <c r="K302" s="6" t="n"/>
      <c r="L302" s="6" t="n"/>
      <c r="M302" s="6" t="n"/>
      <c r="N302" s="6" t="n"/>
      <c r="O302" s="6" t="n"/>
    </row>
    <row r="303" ht="15.75" customHeight="1" s="1411">
      <c r="A303" s="6" t="n"/>
      <c r="B303" s="6" t="n"/>
      <c r="C303" s="6" t="n"/>
      <c r="D303" s="6" t="n"/>
      <c r="E303" s="6" t="n"/>
      <c r="F303" s="6" t="n"/>
      <c r="G303" s="6" t="n"/>
      <c r="H303" s="6" t="n"/>
      <c r="I303" s="6" t="n"/>
      <c r="J303" s="6" t="n"/>
      <c r="K303" s="6" t="n"/>
      <c r="L303" s="6" t="n"/>
      <c r="M303" s="6" t="n"/>
      <c r="N303" s="6" t="n"/>
      <c r="O303" s="6" t="n"/>
    </row>
    <row r="304" ht="15.75" customHeight="1" s="1411">
      <c r="A304" s="6" t="n"/>
      <c r="B304" s="6" t="n"/>
      <c r="C304" s="6" t="n"/>
      <c r="D304" s="6" t="n"/>
      <c r="E304" s="6" t="n"/>
      <c r="F304" s="6" t="n"/>
      <c r="G304" s="6" t="n"/>
      <c r="H304" s="6" t="n"/>
      <c r="I304" s="6" t="n"/>
      <c r="J304" s="6" t="n"/>
      <c r="K304" s="6" t="n"/>
      <c r="L304" s="6" t="n"/>
      <c r="M304" s="6" t="n"/>
      <c r="N304" s="6" t="n"/>
      <c r="O304" s="6" t="n"/>
    </row>
    <row r="305" ht="15.75" customHeight="1" s="1411">
      <c r="A305" s="6" t="n"/>
      <c r="B305" s="6" t="n"/>
      <c r="C305" s="6" t="n"/>
      <c r="D305" s="6" t="n"/>
      <c r="E305" s="6" t="n"/>
      <c r="F305" s="6" t="n"/>
      <c r="G305" s="6" t="n"/>
      <c r="H305" s="6" t="n"/>
      <c r="I305" s="6" t="n"/>
      <c r="J305" s="6" t="n"/>
      <c r="K305" s="6" t="n"/>
      <c r="L305" s="6" t="n"/>
      <c r="M305" s="6" t="n"/>
      <c r="N305" s="6" t="n"/>
      <c r="O305" s="6" t="n"/>
    </row>
    <row r="306" ht="15.75" customHeight="1" s="1411">
      <c r="A306" s="6" t="n"/>
      <c r="B306" s="6" t="n"/>
      <c r="C306" s="6" t="n"/>
      <c r="D306" s="6" t="n"/>
      <c r="E306" s="6" t="n"/>
      <c r="F306" s="6" t="n"/>
      <c r="G306" s="6" t="n"/>
      <c r="H306" s="6" t="n"/>
      <c r="I306" s="6" t="n"/>
      <c r="J306" s="6" t="n"/>
      <c r="K306" s="6" t="n"/>
      <c r="L306" s="6" t="n"/>
      <c r="M306" s="6" t="n"/>
      <c r="N306" s="6" t="n"/>
      <c r="O306" s="6" t="n"/>
    </row>
    <row r="307" ht="15.75" customHeight="1" s="1411">
      <c r="A307" s="6" t="n"/>
      <c r="B307" s="6" t="n"/>
      <c r="C307" s="6" t="n"/>
      <c r="D307" s="6" t="n"/>
      <c r="E307" s="6" t="n"/>
      <c r="F307" s="6" t="n"/>
      <c r="G307" s="6" t="n"/>
      <c r="H307" s="6" t="n"/>
      <c r="I307" s="6" t="n"/>
      <c r="J307" s="6" t="n"/>
      <c r="K307" s="6" t="n"/>
      <c r="L307" s="6" t="n"/>
      <c r="M307" s="6" t="n"/>
      <c r="N307" s="6" t="n"/>
      <c r="O307" s="6" t="n"/>
    </row>
    <row r="308" ht="15.75" customHeight="1" s="1411">
      <c r="A308" s="6" t="n"/>
      <c r="B308" s="6" t="n"/>
      <c r="C308" s="6" t="n"/>
      <c r="D308" s="6" t="n"/>
      <c r="E308" s="6" t="n"/>
      <c r="F308" s="6" t="n"/>
      <c r="G308" s="6" t="n"/>
      <c r="H308" s="6" t="n"/>
      <c r="I308" s="6" t="n"/>
      <c r="J308" s="6" t="n"/>
      <c r="K308" s="6" t="n"/>
      <c r="L308" s="6" t="n"/>
      <c r="M308" s="6" t="n"/>
      <c r="N308" s="6" t="n"/>
      <c r="O308" s="6" t="n"/>
    </row>
    <row r="309" ht="15.75" customHeight="1" s="1411">
      <c r="A309" s="6" t="n"/>
      <c r="B309" s="6" t="n"/>
      <c r="C309" s="6" t="n"/>
      <c r="D309" s="6" t="n"/>
      <c r="E309" s="6" t="n"/>
      <c r="F309" s="6" t="n"/>
      <c r="G309" s="6" t="n"/>
      <c r="H309" s="6" t="n"/>
      <c r="I309" s="6" t="n"/>
      <c r="J309" s="6" t="n"/>
      <c r="K309" s="6" t="n"/>
      <c r="L309" s="6" t="n"/>
      <c r="M309" s="6" t="n"/>
      <c r="N309" s="6" t="n"/>
      <c r="O309" s="6" t="n"/>
    </row>
    <row r="310" ht="15.75" customHeight="1" s="1411">
      <c r="A310" s="6" t="n"/>
      <c r="B310" s="6" t="n"/>
      <c r="C310" s="6" t="n"/>
      <c r="D310" s="6" t="n"/>
      <c r="E310" s="6" t="n"/>
      <c r="F310" s="6" t="n"/>
      <c r="G310" s="6" t="n"/>
      <c r="H310" s="6" t="n"/>
      <c r="I310" s="6" t="n"/>
      <c r="J310" s="6" t="n"/>
      <c r="K310" s="6" t="n"/>
      <c r="L310" s="6" t="n"/>
      <c r="M310" s="6" t="n"/>
      <c r="N310" s="6" t="n"/>
      <c r="O310" s="6" t="n"/>
    </row>
    <row r="311" ht="15.75" customHeight="1" s="1411">
      <c r="A311" s="6" t="n"/>
      <c r="B311" s="6" t="n"/>
      <c r="C311" s="6" t="n"/>
      <c r="D311" s="6" t="n"/>
      <c r="E311" s="6" t="n"/>
      <c r="F311" s="6" t="n"/>
      <c r="G311" s="6" t="n"/>
      <c r="H311" s="6" t="n"/>
      <c r="I311" s="6" t="n"/>
      <c r="J311" s="6" t="n"/>
      <c r="K311" s="6" t="n"/>
      <c r="L311" s="6" t="n"/>
      <c r="M311" s="6" t="n"/>
      <c r="N311" s="6" t="n"/>
      <c r="O311" s="6" t="n"/>
    </row>
    <row r="312" ht="15.75" customHeight="1" s="1411">
      <c r="A312" s="6" t="n"/>
      <c r="B312" s="6" t="n"/>
      <c r="C312" s="6" t="n"/>
      <c r="D312" s="6" t="n"/>
      <c r="E312" s="6" t="n"/>
      <c r="F312" s="6" t="n"/>
      <c r="G312" s="6" t="n"/>
      <c r="H312" s="6" t="n"/>
      <c r="I312" s="6" t="n"/>
      <c r="J312" s="6" t="n"/>
      <c r="K312" s="6" t="n"/>
      <c r="L312" s="6" t="n"/>
      <c r="M312" s="6" t="n"/>
      <c r="N312" s="6" t="n"/>
      <c r="O312" s="6" t="n"/>
    </row>
    <row r="313" ht="15.75" customHeight="1" s="1411">
      <c r="A313" s="6" t="n"/>
      <c r="B313" s="6" t="n"/>
      <c r="C313" s="6" t="n"/>
      <c r="D313" s="6" t="n"/>
      <c r="E313" s="6" t="n"/>
      <c r="F313" s="6" t="n"/>
      <c r="G313" s="6" t="n"/>
      <c r="H313" s="6" t="n"/>
      <c r="I313" s="6" t="n"/>
      <c r="J313" s="6" t="n"/>
      <c r="K313" s="6" t="n"/>
      <c r="L313" s="6" t="n"/>
      <c r="M313" s="6" t="n"/>
      <c r="N313" s="6" t="n"/>
      <c r="O313" s="6" t="n"/>
    </row>
    <row r="314" ht="15.75" customHeight="1" s="1411">
      <c r="A314" s="6" t="n"/>
      <c r="B314" s="6" t="n"/>
      <c r="C314" s="6" t="n"/>
      <c r="D314" s="6" t="n"/>
      <c r="E314" s="6" t="n"/>
      <c r="F314" s="6" t="n"/>
      <c r="G314" s="6" t="n"/>
      <c r="H314" s="6" t="n"/>
      <c r="I314" s="6" t="n"/>
      <c r="J314" s="6" t="n"/>
      <c r="K314" s="6" t="n"/>
      <c r="L314" s="6" t="n"/>
      <c r="M314" s="6" t="n"/>
      <c r="N314" s="6" t="n"/>
      <c r="O314" s="6" t="n"/>
    </row>
    <row r="315" ht="15.75" customHeight="1" s="1411">
      <c r="A315" s="6" t="n"/>
      <c r="B315" s="6" t="n"/>
      <c r="C315" s="6" t="n"/>
      <c r="D315" s="6" t="n"/>
      <c r="E315" s="6" t="n"/>
      <c r="F315" s="6" t="n"/>
      <c r="G315" s="6" t="n"/>
      <c r="H315" s="6" t="n"/>
      <c r="I315" s="6" t="n"/>
      <c r="J315" s="6" t="n"/>
      <c r="K315" s="6" t="n"/>
      <c r="L315" s="6" t="n"/>
      <c r="M315" s="6" t="n"/>
      <c r="N315" s="6" t="n"/>
      <c r="O315" s="6" t="n"/>
    </row>
    <row r="316" ht="15.75" customHeight="1" s="1411">
      <c r="A316" s="6" t="n"/>
      <c r="B316" s="6" t="n"/>
      <c r="C316" s="6" t="n"/>
      <c r="D316" s="6" t="n"/>
      <c r="E316" s="6" t="n"/>
      <c r="F316" s="6" t="n"/>
      <c r="G316" s="6" t="n"/>
      <c r="H316" s="6" t="n"/>
      <c r="I316" s="6" t="n"/>
      <c r="J316" s="6" t="n"/>
      <c r="K316" s="6" t="n"/>
      <c r="L316" s="6" t="n"/>
      <c r="M316" s="6" t="n"/>
      <c r="N316" s="6" t="n"/>
      <c r="O316" s="6" t="n"/>
    </row>
    <row r="317" ht="15.75" customHeight="1" s="1411">
      <c r="A317" s="6" t="n"/>
      <c r="B317" s="6" t="n"/>
      <c r="C317" s="6" t="n"/>
      <c r="D317" s="6" t="n"/>
      <c r="E317" s="6" t="n"/>
      <c r="F317" s="6" t="n"/>
      <c r="G317" s="6" t="n"/>
      <c r="H317" s="6" t="n"/>
      <c r="I317" s="6" t="n"/>
      <c r="J317" s="6" t="n"/>
      <c r="K317" s="6" t="n"/>
      <c r="L317" s="6" t="n"/>
      <c r="M317" s="6" t="n"/>
      <c r="N317" s="6" t="n"/>
      <c r="O317" s="6" t="n"/>
    </row>
    <row r="318" ht="15.75" customHeight="1" s="1411">
      <c r="A318" s="6" t="n"/>
      <c r="B318" s="6" t="n"/>
      <c r="C318" s="6" t="n"/>
      <c r="D318" s="6" t="n"/>
      <c r="E318" s="6" t="n"/>
      <c r="F318" s="6" t="n"/>
      <c r="G318" s="6" t="n"/>
      <c r="H318" s="6" t="n"/>
      <c r="I318" s="6" t="n"/>
      <c r="J318" s="6" t="n"/>
      <c r="K318" s="6" t="n"/>
      <c r="L318" s="6" t="n"/>
      <c r="M318" s="6" t="n"/>
      <c r="N318" s="6" t="n"/>
      <c r="O318" s="6" t="n"/>
    </row>
    <row r="319" ht="15.75" customHeight="1" s="1411">
      <c r="A319" s="6" t="n"/>
      <c r="B319" s="6" t="n"/>
      <c r="C319" s="6" t="n"/>
      <c r="D319" s="6" t="n"/>
      <c r="E319" s="6" t="n"/>
      <c r="F319" s="6" t="n"/>
      <c r="G319" s="6" t="n"/>
      <c r="H319" s="6" t="n"/>
      <c r="I319" s="6" t="n"/>
      <c r="J319" s="6" t="n"/>
      <c r="K319" s="6" t="n"/>
      <c r="L319" s="6" t="n"/>
      <c r="M319" s="6" t="n"/>
      <c r="N319" s="6" t="n"/>
      <c r="O319" s="6" t="n"/>
    </row>
    <row r="320" ht="15.75" customHeight="1" s="1411">
      <c r="A320" s="6" t="n"/>
      <c r="B320" s="6" t="n"/>
      <c r="C320" s="6" t="n"/>
      <c r="D320" s="6" t="n"/>
      <c r="E320" s="6" t="n"/>
      <c r="F320" s="6" t="n"/>
      <c r="G320" s="6" t="n"/>
      <c r="H320" s="6" t="n"/>
      <c r="I320" s="6" t="n"/>
      <c r="J320" s="6" t="n"/>
      <c r="K320" s="6" t="n"/>
      <c r="L320" s="6" t="n"/>
      <c r="M320" s="6" t="n"/>
      <c r="N320" s="6" t="n"/>
      <c r="O320" s="6" t="n"/>
    </row>
    <row r="321" ht="15.75" customHeight="1" s="1411">
      <c r="A321" s="6" t="n"/>
      <c r="B321" s="6" t="n"/>
      <c r="C321" s="6" t="n"/>
      <c r="D321" s="6" t="n"/>
      <c r="E321" s="6" t="n"/>
      <c r="F321" s="6" t="n"/>
      <c r="G321" s="6" t="n"/>
      <c r="H321" s="6" t="n"/>
      <c r="I321" s="6" t="n"/>
      <c r="J321" s="6" t="n"/>
      <c r="K321" s="6" t="n"/>
      <c r="L321" s="6" t="n"/>
      <c r="M321" s="6" t="n"/>
      <c r="N321" s="6" t="n"/>
      <c r="O321" s="6" t="n"/>
    </row>
    <row r="322" ht="15.75" customHeight="1" s="1411">
      <c r="A322" s="6" t="n"/>
      <c r="B322" s="6" t="n"/>
      <c r="C322" s="6" t="n"/>
      <c r="D322" s="6" t="n"/>
      <c r="E322" s="6" t="n"/>
      <c r="F322" s="6" t="n"/>
      <c r="G322" s="6" t="n"/>
      <c r="H322" s="6" t="n"/>
      <c r="I322" s="6" t="n"/>
      <c r="J322" s="6" t="n"/>
      <c r="K322" s="6" t="n"/>
      <c r="L322" s="6" t="n"/>
      <c r="M322" s="6" t="n"/>
      <c r="N322" s="6" t="n"/>
      <c r="O322" s="6" t="n"/>
    </row>
    <row r="323" ht="15.75" customHeight="1" s="1411">
      <c r="A323" s="6" t="n"/>
      <c r="B323" s="6" t="n"/>
      <c r="C323" s="6" t="n"/>
      <c r="D323" s="6" t="n"/>
      <c r="E323" s="6" t="n"/>
      <c r="F323" s="6" t="n"/>
      <c r="G323" s="6" t="n"/>
      <c r="H323" s="6" t="n"/>
      <c r="I323" s="6" t="n"/>
      <c r="J323" s="6" t="n"/>
      <c r="K323" s="6" t="n"/>
      <c r="L323" s="6" t="n"/>
      <c r="M323" s="6" t="n"/>
      <c r="N323" s="6" t="n"/>
      <c r="O323" s="6" t="n"/>
    </row>
    <row r="324" ht="15.75" customHeight="1" s="1411">
      <c r="A324" s="6" t="n"/>
      <c r="B324" s="6" t="n"/>
      <c r="C324" s="6" t="n"/>
      <c r="D324" s="6" t="n"/>
      <c r="E324" s="6" t="n"/>
      <c r="F324" s="6" t="n"/>
      <c r="G324" s="6" t="n"/>
      <c r="H324" s="6" t="n"/>
      <c r="I324" s="6" t="n"/>
      <c r="J324" s="6" t="n"/>
      <c r="K324" s="6" t="n"/>
      <c r="L324" s="6" t="n"/>
      <c r="M324" s="6" t="n"/>
      <c r="N324" s="6" t="n"/>
      <c r="O324" s="6" t="n"/>
    </row>
    <row r="325" ht="15.75" customHeight="1" s="1411">
      <c r="A325" s="6" t="n"/>
      <c r="B325" s="6" t="n"/>
      <c r="C325" s="6" t="n"/>
      <c r="D325" s="6" t="n"/>
      <c r="E325" s="6" t="n"/>
      <c r="F325" s="6" t="n"/>
      <c r="G325" s="6" t="n"/>
      <c r="H325" s="6" t="n"/>
      <c r="I325" s="6" t="n"/>
      <c r="J325" s="6" t="n"/>
      <c r="K325" s="6" t="n"/>
      <c r="L325" s="6" t="n"/>
      <c r="M325" s="6" t="n"/>
      <c r="N325" s="6" t="n"/>
      <c r="O325" s="6" t="n"/>
    </row>
    <row r="326" ht="15.75" customHeight="1" s="1411">
      <c r="A326" s="6" t="n"/>
      <c r="B326" s="6" t="n"/>
      <c r="C326" s="6" t="n"/>
      <c r="D326" s="6" t="n"/>
      <c r="E326" s="6" t="n"/>
      <c r="F326" s="6" t="n"/>
      <c r="G326" s="6" t="n"/>
      <c r="H326" s="6" t="n"/>
      <c r="I326" s="6" t="n"/>
      <c r="J326" s="6" t="n"/>
      <c r="K326" s="6" t="n"/>
      <c r="L326" s="6" t="n"/>
      <c r="M326" s="6" t="n"/>
      <c r="N326" s="6" t="n"/>
      <c r="O326" s="6" t="n"/>
    </row>
    <row r="327" ht="15.75" customHeight="1" s="1411">
      <c r="A327" s="6" t="n"/>
      <c r="B327" s="6" t="n"/>
      <c r="C327" s="6" t="n"/>
      <c r="D327" s="6" t="n"/>
      <c r="E327" s="6" t="n"/>
      <c r="F327" s="6" t="n"/>
      <c r="G327" s="6" t="n"/>
      <c r="H327" s="6" t="n"/>
      <c r="I327" s="6" t="n"/>
      <c r="J327" s="6" t="n"/>
      <c r="K327" s="6" t="n"/>
      <c r="L327" s="6" t="n"/>
      <c r="M327" s="6" t="n"/>
      <c r="N327" s="6" t="n"/>
      <c r="O327" s="6" t="n"/>
    </row>
    <row r="328" ht="15.75" customHeight="1" s="1411">
      <c r="A328" s="6" t="n"/>
      <c r="B328" s="6" t="n"/>
      <c r="C328" s="6" t="n"/>
      <c r="D328" s="6" t="n"/>
      <c r="E328" s="6" t="n"/>
      <c r="F328" s="6" t="n"/>
      <c r="G328" s="6" t="n"/>
      <c r="H328" s="6" t="n"/>
      <c r="I328" s="6" t="n"/>
      <c r="J328" s="6" t="n"/>
      <c r="K328" s="6" t="n"/>
      <c r="L328" s="6" t="n"/>
      <c r="M328" s="6" t="n"/>
      <c r="N328" s="6" t="n"/>
      <c r="O328" s="6" t="n"/>
    </row>
    <row r="329" ht="15.75" customHeight="1" s="1411">
      <c r="A329" s="6" t="n"/>
      <c r="B329" s="6" t="n"/>
      <c r="C329" s="6" t="n"/>
      <c r="D329" s="6" t="n"/>
      <c r="E329" s="6" t="n"/>
      <c r="F329" s="6" t="n"/>
      <c r="G329" s="6" t="n"/>
      <c r="H329" s="6" t="n"/>
      <c r="I329" s="6" t="n"/>
      <c r="J329" s="6" t="n"/>
      <c r="K329" s="6" t="n"/>
      <c r="L329" s="6" t="n"/>
      <c r="M329" s="6" t="n"/>
      <c r="N329" s="6" t="n"/>
      <c r="O329" s="6" t="n"/>
    </row>
    <row r="330" ht="15.75" customHeight="1" s="1411">
      <c r="A330" s="6" t="n"/>
      <c r="B330" s="6" t="n"/>
      <c r="C330" s="6" t="n"/>
      <c r="D330" s="6" t="n"/>
      <c r="E330" s="6" t="n"/>
      <c r="F330" s="6" t="n"/>
      <c r="G330" s="6" t="n"/>
      <c r="H330" s="6" t="n"/>
      <c r="I330" s="6" t="n"/>
      <c r="J330" s="6" t="n"/>
      <c r="K330" s="6" t="n"/>
      <c r="L330" s="6" t="n"/>
      <c r="M330" s="6" t="n"/>
      <c r="N330" s="6" t="n"/>
      <c r="O330" s="6" t="n"/>
    </row>
    <row r="331" ht="15.75" customHeight="1" s="1411">
      <c r="A331" s="6" t="n"/>
      <c r="B331" s="6" t="n"/>
      <c r="C331" s="6" t="n"/>
      <c r="D331" s="6" t="n"/>
      <c r="E331" s="6" t="n"/>
      <c r="F331" s="6" t="n"/>
      <c r="G331" s="6" t="n"/>
      <c r="H331" s="6" t="n"/>
      <c r="I331" s="6" t="n"/>
      <c r="J331" s="6" t="n"/>
      <c r="K331" s="6" t="n"/>
      <c r="L331" s="6" t="n"/>
      <c r="M331" s="6" t="n"/>
      <c r="N331" s="6" t="n"/>
      <c r="O331" s="6" t="n"/>
    </row>
    <row r="332" ht="15.75" customHeight="1" s="1411">
      <c r="A332" s="6" t="n"/>
      <c r="B332" s="6" t="n"/>
      <c r="C332" s="6" t="n"/>
      <c r="D332" s="6" t="n"/>
      <c r="E332" s="6" t="n"/>
      <c r="F332" s="6" t="n"/>
      <c r="G332" s="6" t="n"/>
      <c r="H332" s="6" t="n"/>
      <c r="I332" s="6" t="n"/>
      <c r="J332" s="6" t="n"/>
      <c r="K332" s="6" t="n"/>
      <c r="L332" s="6" t="n"/>
      <c r="M332" s="6" t="n"/>
      <c r="N332" s="6" t="n"/>
      <c r="O332" s="6" t="n"/>
    </row>
    <row r="333" ht="15.75" customHeight="1" s="1411">
      <c r="A333" s="6" t="n"/>
      <c r="B333" s="6" t="n"/>
      <c r="C333" s="6" t="n"/>
      <c r="D333" s="6" t="n"/>
      <c r="E333" s="6" t="n"/>
      <c r="F333" s="6" t="n"/>
      <c r="G333" s="6" t="n"/>
      <c r="H333" s="6" t="n"/>
      <c r="I333" s="6" t="n"/>
      <c r="J333" s="6" t="n"/>
      <c r="K333" s="6" t="n"/>
      <c r="L333" s="6" t="n"/>
      <c r="M333" s="6" t="n"/>
      <c r="N333" s="6" t="n"/>
      <c r="O333" s="6" t="n"/>
    </row>
    <row r="334" ht="15.75" customHeight="1" s="1411">
      <c r="A334" s="6" t="n"/>
      <c r="B334" s="6" t="n"/>
      <c r="C334" s="6" t="n"/>
      <c r="D334" s="6" t="n"/>
      <c r="E334" s="6" t="n"/>
      <c r="F334" s="6" t="n"/>
      <c r="G334" s="6" t="n"/>
      <c r="H334" s="6" t="n"/>
      <c r="I334" s="6" t="n"/>
      <c r="J334" s="6" t="n"/>
      <c r="K334" s="6" t="n"/>
      <c r="L334" s="6" t="n"/>
      <c r="M334" s="6" t="n"/>
      <c r="N334" s="6" t="n"/>
      <c r="O334" s="6" t="n"/>
    </row>
    <row r="335" ht="15.75" customHeight="1" s="1411">
      <c r="A335" s="6" t="n"/>
      <c r="B335" s="6" t="n"/>
      <c r="C335" s="6" t="n"/>
      <c r="D335" s="6" t="n"/>
      <c r="E335" s="6" t="n"/>
      <c r="F335" s="6" t="n"/>
      <c r="G335" s="6" t="n"/>
      <c r="H335" s="6" t="n"/>
      <c r="I335" s="6" t="n"/>
      <c r="J335" s="6" t="n"/>
      <c r="K335" s="6" t="n"/>
      <c r="L335" s="6" t="n"/>
      <c r="M335" s="6" t="n"/>
      <c r="N335" s="6" t="n"/>
      <c r="O335" s="6" t="n"/>
    </row>
    <row r="336" ht="15.75" customHeight="1" s="1411">
      <c r="A336" s="6" t="n"/>
      <c r="B336" s="6" t="n"/>
      <c r="C336" s="6" t="n"/>
      <c r="D336" s="6" t="n"/>
      <c r="E336" s="6" t="n"/>
      <c r="F336" s="6" t="n"/>
      <c r="G336" s="6" t="n"/>
      <c r="H336" s="6" t="n"/>
      <c r="I336" s="6" t="n"/>
      <c r="J336" s="6" t="n"/>
      <c r="K336" s="6" t="n"/>
      <c r="L336" s="6" t="n"/>
      <c r="M336" s="6" t="n"/>
      <c r="N336" s="6" t="n"/>
      <c r="O336" s="6" t="n"/>
    </row>
    <row r="337" ht="15.75" customHeight="1" s="1411">
      <c r="A337" s="6" t="n"/>
      <c r="B337" s="6" t="n"/>
      <c r="C337" s="6" t="n"/>
      <c r="D337" s="6" t="n"/>
      <c r="E337" s="6" t="n"/>
      <c r="F337" s="6" t="n"/>
      <c r="G337" s="6" t="n"/>
      <c r="H337" s="6" t="n"/>
      <c r="I337" s="6" t="n"/>
      <c r="J337" s="6" t="n"/>
      <c r="K337" s="6" t="n"/>
      <c r="L337" s="6" t="n"/>
      <c r="M337" s="6" t="n"/>
      <c r="N337" s="6" t="n"/>
      <c r="O337" s="6" t="n"/>
    </row>
    <row r="338" ht="15.75" customHeight="1" s="1411">
      <c r="A338" s="6" t="n"/>
      <c r="B338" s="6" t="n"/>
      <c r="C338" s="6" t="n"/>
      <c r="D338" s="6" t="n"/>
      <c r="E338" s="6" t="n"/>
      <c r="F338" s="6" t="n"/>
      <c r="G338" s="6" t="n"/>
      <c r="H338" s="6" t="n"/>
      <c r="I338" s="6" t="n"/>
      <c r="J338" s="6" t="n"/>
      <c r="K338" s="6" t="n"/>
      <c r="L338" s="6" t="n"/>
      <c r="M338" s="6" t="n"/>
      <c r="N338" s="6" t="n"/>
      <c r="O338" s="6" t="n"/>
    </row>
    <row r="339" ht="15.75" customHeight="1" s="1411">
      <c r="A339" s="6" t="n"/>
      <c r="B339" s="6" t="n"/>
      <c r="C339" s="6" t="n"/>
      <c r="D339" s="6" t="n"/>
      <c r="E339" s="6" t="n"/>
      <c r="F339" s="6" t="n"/>
      <c r="G339" s="6" t="n"/>
      <c r="H339" s="6" t="n"/>
      <c r="I339" s="6" t="n"/>
      <c r="J339" s="6" t="n"/>
      <c r="K339" s="6" t="n"/>
      <c r="L339" s="6" t="n"/>
      <c r="M339" s="6" t="n"/>
      <c r="N339" s="6" t="n"/>
      <c r="O339" s="6" t="n"/>
    </row>
    <row r="340" ht="15.75" customHeight="1" s="1411">
      <c r="A340" s="6" t="n"/>
      <c r="B340" s="6" t="n"/>
      <c r="C340" s="6" t="n"/>
      <c r="D340" s="6" t="n"/>
      <c r="E340" s="6" t="n"/>
      <c r="F340" s="6" t="n"/>
      <c r="G340" s="6" t="n"/>
      <c r="H340" s="6" t="n"/>
      <c r="I340" s="6" t="n"/>
      <c r="J340" s="6" t="n"/>
      <c r="K340" s="6" t="n"/>
      <c r="L340" s="6" t="n"/>
      <c r="M340" s="6" t="n"/>
      <c r="N340" s="6" t="n"/>
      <c r="O340" s="6" t="n"/>
    </row>
    <row r="341" ht="15.75" customHeight="1" s="1411">
      <c r="A341" s="6" t="n"/>
      <c r="B341" s="6" t="n"/>
      <c r="C341" s="6" t="n"/>
      <c r="D341" s="6" t="n"/>
      <c r="E341" s="6" t="n"/>
      <c r="F341" s="6" t="n"/>
      <c r="G341" s="6" t="n"/>
      <c r="H341" s="6" t="n"/>
      <c r="I341" s="6" t="n"/>
      <c r="J341" s="6" t="n"/>
      <c r="K341" s="6" t="n"/>
      <c r="L341" s="6" t="n"/>
      <c r="M341" s="6" t="n"/>
      <c r="N341" s="6" t="n"/>
      <c r="O341" s="6" t="n"/>
    </row>
    <row r="342" ht="15.75" customHeight="1" s="1411">
      <c r="A342" s="6" t="n"/>
      <c r="B342" s="6" t="n"/>
      <c r="C342" s="6" t="n"/>
      <c r="D342" s="6" t="n"/>
      <c r="E342" s="6" t="n"/>
      <c r="F342" s="6" t="n"/>
      <c r="G342" s="6" t="n"/>
      <c r="H342" s="6" t="n"/>
      <c r="I342" s="6" t="n"/>
      <c r="J342" s="6" t="n"/>
      <c r="K342" s="6" t="n"/>
      <c r="L342" s="6" t="n"/>
      <c r="M342" s="6" t="n"/>
      <c r="N342" s="6" t="n"/>
      <c r="O342" s="6" t="n"/>
    </row>
    <row r="343" ht="15.75" customHeight="1" s="1411">
      <c r="A343" s="6" t="n"/>
      <c r="B343" s="6" t="n"/>
      <c r="C343" s="6" t="n"/>
      <c r="D343" s="6" t="n"/>
      <c r="E343" s="6" t="n"/>
      <c r="F343" s="6" t="n"/>
      <c r="G343" s="6" t="n"/>
      <c r="H343" s="6" t="n"/>
      <c r="I343" s="6" t="n"/>
      <c r="J343" s="6" t="n"/>
      <c r="K343" s="6" t="n"/>
      <c r="L343" s="6" t="n"/>
      <c r="M343" s="6" t="n"/>
      <c r="N343" s="6" t="n"/>
      <c r="O343" s="6" t="n"/>
    </row>
    <row r="344" ht="15.75" customHeight="1" s="1411">
      <c r="A344" s="6" t="n"/>
      <c r="B344" s="6" t="n"/>
      <c r="C344" s="6" t="n"/>
      <c r="D344" s="6" t="n"/>
      <c r="E344" s="6" t="n"/>
      <c r="F344" s="6" t="n"/>
      <c r="G344" s="6" t="n"/>
      <c r="H344" s="6" t="n"/>
      <c r="I344" s="6" t="n"/>
      <c r="J344" s="6" t="n"/>
      <c r="K344" s="6" t="n"/>
      <c r="L344" s="6" t="n"/>
      <c r="M344" s="6" t="n"/>
      <c r="N344" s="6" t="n"/>
      <c r="O344" s="6" t="n"/>
    </row>
    <row r="345" ht="15.75" customHeight="1" s="1411">
      <c r="A345" s="6" t="n"/>
      <c r="B345" s="6" t="n"/>
      <c r="C345" s="6" t="n"/>
      <c r="D345" s="6" t="n"/>
      <c r="E345" s="6" t="n"/>
      <c r="F345" s="6" t="n"/>
      <c r="G345" s="6" t="n"/>
      <c r="H345" s="6" t="n"/>
      <c r="I345" s="6" t="n"/>
      <c r="J345" s="6" t="n"/>
      <c r="K345" s="6" t="n"/>
      <c r="L345" s="6" t="n"/>
      <c r="M345" s="6" t="n"/>
      <c r="N345" s="6" t="n"/>
      <c r="O345" s="6" t="n"/>
    </row>
    <row r="346" ht="15.75" customHeight="1" s="1411">
      <c r="A346" s="6" t="n"/>
      <c r="B346" s="6" t="n"/>
      <c r="C346" s="6" t="n"/>
      <c r="D346" s="6" t="n"/>
      <c r="E346" s="6" t="n"/>
      <c r="F346" s="6" t="n"/>
      <c r="G346" s="6" t="n"/>
      <c r="H346" s="6" t="n"/>
      <c r="I346" s="6" t="n"/>
      <c r="J346" s="6" t="n"/>
      <c r="K346" s="6" t="n"/>
      <c r="L346" s="6" t="n"/>
      <c r="M346" s="6" t="n"/>
      <c r="N346" s="6" t="n"/>
      <c r="O346" s="6" t="n"/>
    </row>
    <row r="347" ht="15.75" customHeight="1" s="1411">
      <c r="A347" s="6" t="n"/>
      <c r="B347" s="6" t="n"/>
      <c r="C347" s="6" t="n"/>
      <c r="D347" s="6" t="n"/>
      <c r="E347" s="6" t="n"/>
      <c r="F347" s="6" t="n"/>
      <c r="G347" s="6" t="n"/>
      <c r="H347" s="6" t="n"/>
      <c r="I347" s="6" t="n"/>
      <c r="J347" s="6" t="n"/>
      <c r="K347" s="6" t="n"/>
      <c r="L347" s="6" t="n"/>
      <c r="M347" s="6" t="n"/>
      <c r="N347" s="6" t="n"/>
      <c r="O347" s="6" t="n"/>
    </row>
    <row r="348" ht="15.75" customHeight="1" s="1411">
      <c r="A348" s="6" t="n"/>
      <c r="B348" s="6" t="n"/>
      <c r="C348" s="6" t="n"/>
      <c r="D348" s="6" t="n"/>
      <c r="E348" s="6" t="n"/>
      <c r="F348" s="6" t="n"/>
      <c r="G348" s="6" t="n"/>
      <c r="H348" s="6" t="n"/>
      <c r="I348" s="6" t="n"/>
      <c r="J348" s="6" t="n"/>
      <c r="K348" s="6" t="n"/>
      <c r="L348" s="6" t="n"/>
      <c r="M348" s="6" t="n"/>
      <c r="N348" s="6" t="n"/>
      <c r="O348" s="6" t="n"/>
    </row>
    <row r="349" ht="15.75" customHeight="1" s="1411">
      <c r="A349" s="6" t="n"/>
      <c r="B349" s="6" t="n"/>
      <c r="C349" s="6" t="n"/>
      <c r="D349" s="6" t="n"/>
      <c r="E349" s="6" t="n"/>
      <c r="F349" s="6" t="n"/>
      <c r="G349" s="6" t="n"/>
      <c r="H349" s="6" t="n"/>
      <c r="I349" s="6" t="n"/>
      <c r="J349" s="6" t="n"/>
      <c r="K349" s="6" t="n"/>
      <c r="L349" s="6" t="n"/>
      <c r="M349" s="6" t="n"/>
      <c r="N349" s="6" t="n"/>
      <c r="O349" s="6" t="n"/>
    </row>
    <row r="350" ht="15.75" customHeight="1" s="1411">
      <c r="A350" s="6" t="n"/>
      <c r="B350" s="6" t="n"/>
      <c r="C350" s="6" t="n"/>
      <c r="D350" s="6" t="n"/>
      <c r="E350" s="6" t="n"/>
      <c r="F350" s="6" t="n"/>
      <c r="G350" s="6" t="n"/>
      <c r="H350" s="6" t="n"/>
      <c r="I350" s="6" t="n"/>
      <c r="J350" s="6" t="n"/>
      <c r="K350" s="6" t="n"/>
      <c r="L350" s="6" t="n"/>
      <c r="M350" s="6" t="n"/>
      <c r="N350" s="6" t="n"/>
      <c r="O350" s="6" t="n"/>
    </row>
    <row r="351" ht="15.75" customHeight="1" s="1411">
      <c r="A351" s="6" t="n"/>
      <c r="B351" s="6" t="n"/>
      <c r="C351" s="6" t="n"/>
      <c r="D351" s="6" t="n"/>
      <c r="E351" s="6" t="n"/>
      <c r="F351" s="6" t="n"/>
      <c r="G351" s="6" t="n"/>
      <c r="H351" s="6" t="n"/>
      <c r="I351" s="6" t="n"/>
      <c r="J351" s="6" t="n"/>
      <c r="K351" s="6" t="n"/>
      <c r="L351" s="6" t="n"/>
      <c r="M351" s="6" t="n"/>
      <c r="N351" s="6" t="n"/>
      <c r="O351" s="6" t="n"/>
    </row>
    <row r="352" ht="15.75" customHeight="1" s="1411">
      <c r="A352" s="6" t="n"/>
      <c r="B352" s="6" t="n"/>
      <c r="C352" s="6" t="n"/>
      <c r="D352" s="6" t="n"/>
      <c r="E352" s="6" t="n"/>
      <c r="F352" s="6" t="n"/>
      <c r="G352" s="6" t="n"/>
      <c r="H352" s="6" t="n"/>
      <c r="I352" s="6" t="n"/>
      <c r="J352" s="6" t="n"/>
      <c r="K352" s="6" t="n"/>
      <c r="L352" s="6" t="n"/>
      <c r="M352" s="6" t="n"/>
      <c r="N352" s="6" t="n"/>
      <c r="O352" s="6" t="n"/>
    </row>
    <row r="353" ht="15.75" customHeight="1" s="1411">
      <c r="A353" s="6" t="n"/>
      <c r="B353" s="6" t="n"/>
      <c r="C353" s="6" t="n"/>
      <c r="D353" s="6" t="n"/>
      <c r="E353" s="6" t="n"/>
      <c r="F353" s="6" t="n"/>
      <c r="G353" s="6" t="n"/>
      <c r="H353" s="6" t="n"/>
      <c r="I353" s="6" t="n"/>
      <c r="J353" s="6" t="n"/>
      <c r="K353" s="6" t="n"/>
      <c r="L353" s="6" t="n"/>
      <c r="M353" s="6" t="n"/>
      <c r="N353" s="6" t="n"/>
      <c r="O353" s="6" t="n"/>
    </row>
    <row r="354" ht="15.75" customHeight="1" s="1411">
      <c r="A354" s="6" t="n"/>
      <c r="B354" s="6" t="n"/>
      <c r="C354" s="6" t="n"/>
      <c r="D354" s="6" t="n"/>
      <c r="E354" s="6" t="n"/>
      <c r="F354" s="6" t="n"/>
      <c r="G354" s="6" t="n"/>
      <c r="H354" s="6" t="n"/>
      <c r="I354" s="6" t="n"/>
      <c r="J354" s="6" t="n"/>
      <c r="K354" s="6" t="n"/>
      <c r="L354" s="6" t="n"/>
      <c r="M354" s="6" t="n"/>
      <c r="N354" s="6" t="n"/>
      <c r="O354" s="6" t="n"/>
    </row>
    <row r="355" ht="15.75" customHeight="1" s="1411">
      <c r="A355" s="6" t="n"/>
      <c r="B355" s="6" t="n"/>
      <c r="C355" s="6" t="n"/>
      <c r="D355" s="6" t="n"/>
      <c r="E355" s="6" t="n"/>
      <c r="F355" s="6" t="n"/>
      <c r="G355" s="6" t="n"/>
      <c r="H355" s="6" t="n"/>
      <c r="I355" s="6" t="n"/>
      <c r="J355" s="6" t="n"/>
      <c r="K355" s="6" t="n"/>
      <c r="L355" s="6" t="n"/>
      <c r="M355" s="6" t="n"/>
      <c r="N355" s="6" t="n"/>
      <c r="O355" s="6" t="n"/>
    </row>
    <row r="356" ht="15.75" customHeight="1" s="1411">
      <c r="A356" s="6" t="n"/>
      <c r="B356" s="6" t="n"/>
      <c r="C356" s="6" t="n"/>
      <c r="D356" s="6" t="n"/>
      <c r="E356" s="6" t="n"/>
      <c r="F356" s="6" t="n"/>
      <c r="G356" s="6" t="n"/>
      <c r="H356" s="6" t="n"/>
      <c r="I356" s="6" t="n"/>
      <c r="J356" s="6" t="n"/>
      <c r="K356" s="6" t="n"/>
      <c r="L356" s="6" t="n"/>
      <c r="M356" s="6" t="n"/>
      <c r="N356" s="6" t="n"/>
      <c r="O356" s="6" t="n"/>
    </row>
    <row r="357" ht="15.75" customHeight="1" s="1411">
      <c r="A357" s="6" t="n"/>
      <c r="B357" s="6" t="n"/>
      <c r="C357" s="6" t="n"/>
      <c r="D357" s="6" t="n"/>
      <c r="E357" s="6" t="n"/>
      <c r="F357" s="6" t="n"/>
      <c r="G357" s="6" t="n"/>
      <c r="H357" s="6" t="n"/>
      <c r="I357" s="6" t="n"/>
      <c r="J357" s="6" t="n"/>
      <c r="K357" s="6" t="n"/>
      <c r="L357" s="6" t="n"/>
      <c r="M357" s="6" t="n"/>
      <c r="N357" s="6" t="n"/>
      <c r="O357" s="6" t="n"/>
    </row>
    <row r="358" ht="15.75" customHeight="1" s="1411">
      <c r="A358" s="6" t="n"/>
      <c r="B358" s="6" t="n"/>
      <c r="C358" s="6" t="n"/>
      <c r="D358" s="6" t="n"/>
      <c r="E358" s="6" t="n"/>
      <c r="F358" s="6" t="n"/>
      <c r="G358" s="6" t="n"/>
      <c r="H358" s="6" t="n"/>
      <c r="I358" s="6" t="n"/>
      <c r="J358" s="6" t="n"/>
      <c r="K358" s="6" t="n"/>
      <c r="L358" s="6" t="n"/>
      <c r="M358" s="6" t="n"/>
      <c r="N358" s="6" t="n"/>
      <c r="O358" s="6" t="n"/>
    </row>
    <row r="359" ht="15.75" customHeight="1" s="1411">
      <c r="A359" s="6" t="n"/>
      <c r="B359" s="6" t="n"/>
      <c r="C359" s="6" t="n"/>
      <c r="D359" s="6" t="n"/>
      <c r="E359" s="6" t="n"/>
      <c r="F359" s="6" t="n"/>
      <c r="G359" s="6" t="n"/>
      <c r="H359" s="6" t="n"/>
      <c r="I359" s="6" t="n"/>
      <c r="J359" s="6" t="n"/>
      <c r="K359" s="6" t="n"/>
      <c r="L359" s="6" t="n"/>
      <c r="M359" s="6" t="n"/>
      <c r="N359" s="6" t="n"/>
      <c r="O359" s="6" t="n"/>
    </row>
    <row r="360" ht="15.75" customHeight="1" s="1411">
      <c r="A360" s="6" t="n"/>
      <c r="B360" s="6" t="n"/>
      <c r="C360" s="6" t="n"/>
      <c r="D360" s="6" t="n"/>
      <c r="E360" s="6" t="n"/>
      <c r="F360" s="6" t="n"/>
      <c r="G360" s="6" t="n"/>
      <c r="H360" s="6" t="n"/>
      <c r="I360" s="6" t="n"/>
      <c r="J360" s="6" t="n"/>
      <c r="K360" s="6" t="n"/>
      <c r="L360" s="6" t="n"/>
      <c r="M360" s="6" t="n"/>
      <c r="N360" s="6" t="n"/>
      <c r="O360" s="6" t="n"/>
    </row>
    <row r="361" ht="15.75" customHeight="1" s="1411">
      <c r="A361" s="6" t="n"/>
      <c r="B361" s="6" t="n"/>
      <c r="C361" s="6" t="n"/>
      <c r="D361" s="6" t="n"/>
      <c r="E361" s="6" t="n"/>
      <c r="F361" s="6" t="n"/>
      <c r="G361" s="6" t="n"/>
      <c r="H361" s="6" t="n"/>
      <c r="I361" s="6" t="n"/>
      <c r="J361" s="6" t="n"/>
      <c r="K361" s="6" t="n"/>
      <c r="L361" s="6" t="n"/>
      <c r="M361" s="6" t="n"/>
      <c r="N361" s="6" t="n"/>
      <c r="O361" s="6" t="n"/>
    </row>
    <row r="362" ht="15.75" customHeight="1" s="1411">
      <c r="A362" s="6" t="n"/>
      <c r="B362" s="6" t="n"/>
      <c r="C362" s="6" t="n"/>
      <c r="D362" s="6" t="n"/>
      <c r="E362" s="6" t="n"/>
      <c r="F362" s="6" t="n"/>
      <c r="G362" s="6" t="n"/>
      <c r="H362" s="6" t="n"/>
      <c r="I362" s="6" t="n"/>
      <c r="J362" s="6" t="n"/>
      <c r="K362" s="6" t="n"/>
      <c r="L362" s="6" t="n"/>
      <c r="M362" s="6" t="n"/>
      <c r="N362" s="6" t="n"/>
      <c r="O362" s="6" t="n"/>
    </row>
    <row r="363" ht="15.75" customHeight="1" s="1411">
      <c r="A363" s="6" t="n"/>
      <c r="B363" s="6" t="n"/>
      <c r="C363" s="6" t="n"/>
      <c r="D363" s="6" t="n"/>
      <c r="E363" s="6" t="n"/>
      <c r="F363" s="6" t="n"/>
      <c r="G363" s="6" t="n"/>
      <c r="H363" s="6" t="n"/>
      <c r="I363" s="6" t="n"/>
      <c r="J363" s="6" t="n"/>
      <c r="K363" s="6" t="n"/>
      <c r="L363" s="6" t="n"/>
      <c r="M363" s="6" t="n"/>
      <c r="N363" s="6" t="n"/>
      <c r="O363" s="6" t="n"/>
    </row>
    <row r="364" ht="15.75" customHeight="1" s="1411">
      <c r="A364" s="6" t="n"/>
      <c r="B364" s="6" t="n"/>
      <c r="C364" s="6" t="n"/>
      <c r="D364" s="6" t="n"/>
      <c r="E364" s="6" t="n"/>
      <c r="F364" s="6" t="n"/>
      <c r="G364" s="6" t="n"/>
      <c r="H364" s="6" t="n"/>
      <c r="I364" s="6" t="n"/>
      <c r="J364" s="6" t="n"/>
      <c r="K364" s="6" t="n"/>
      <c r="L364" s="6" t="n"/>
      <c r="M364" s="6" t="n"/>
      <c r="N364" s="6" t="n"/>
      <c r="O364" s="6" t="n"/>
    </row>
    <row r="365" ht="15.75" customHeight="1" s="1411">
      <c r="A365" s="6" t="n"/>
      <c r="B365" s="6" t="n"/>
      <c r="C365" s="6" t="n"/>
      <c r="D365" s="6" t="n"/>
      <c r="E365" s="6" t="n"/>
      <c r="F365" s="6" t="n"/>
      <c r="G365" s="6" t="n"/>
      <c r="H365" s="6" t="n"/>
      <c r="I365" s="6" t="n"/>
      <c r="J365" s="6" t="n"/>
      <c r="K365" s="6" t="n"/>
      <c r="L365" s="6" t="n"/>
      <c r="M365" s="6" t="n"/>
      <c r="N365" s="6" t="n"/>
      <c r="O365" s="6" t="n"/>
    </row>
    <row r="366" ht="15.75" customHeight="1" s="1411">
      <c r="A366" s="6" t="n"/>
      <c r="B366" s="6" t="n"/>
      <c r="C366" s="6" t="n"/>
      <c r="D366" s="6" t="n"/>
      <c r="E366" s="6" t="n"/>
      <c r="F366" s="6" t="n"/>
      <c r="G366" s="6" t="n"/>
      <c r="H366" s="6" t="n"/>
      <c r="I366" s="6" t="n"/>
      <c r="J366" s="6" t="n"/>
      <c r="K366" s="6" t="n"/>
      <c r="L366" s="6" t="n"/>
      <c r="M366" s="6" t="n"/>
      <c r="N366" s="6" t="n"/>
      <c r="O366" s="6" t="n"/>
    </row>
    <row r="367" ht="15.75" customHeight="1" s="1411">
      <c r="A367" s="6" t="n"/>
      <c r="B367" s="6" t="n"/>
      <c r="C367" s="6" t="n"/>
      <c r="D367" s="6" t="n"/>
      <c r="E367" s="6" t="n"/>
      <c r="F367" s="6" t="n"/>
      <c r="G367" s="6" t="n"/>
      <c r="H367" s="6" t="n"/>
      <c r="I367" s="6" t="n"/>
      <c r="J367" s="6" t="n"/>
      <c r="K367" s="6" t="n"/>
      <c r="L367" s="6" t="n"/>
      <c r="M367" s="6" t="n"/>
      <c r="N367" s="6" t="n"/>
      <c r="O367" s="6" t="n"/>
    </row>
    <row r="368" ht="15.75" customHeight="1" s="1411">
      <c r="A368" s="6" t="n"/>
      <c r="B368" s="6" t="n"/>
      <c r="C368" s="6" t="n"/>
      <c r="D368" s="6" t="n"/>
      <c r="E368" s="6" t="n"/>
      <c r="F368" s="6" t="n"/>
      <c r="G368" s="6" t="n"/>
      <c r="H368" s="6" t="n"/>
      <c r="I368" s="6" t="n"/>
      <c r="J368" s="6" t="n"/>
      <c r="K368" s="6" t="n"/>
      <c r="L368" s="6" t="n"/>
      <c r="M368" s="6" t="n"/>
      <c r="N368" s="6" t="n"/>
      <c r="O368" s="6" t="n"/>
    </row>
    <row r="369" ht="15.75" customHeight="1" s="1411">
      <c r="A369" s="6" t="n"/>
      <c r="B369" s="6" t="n"/>
      <c r="C369" s="6" t="n"/>
      <c r="D369" s="6" t="n"/>
      <c r="E369" s="6" t="n"/>
      <c r="F369" s="6" t="n"/>
      <c r="G369" s="6" t="n"/>
      <c r="H369" s="6" t="n"/>
      <c r="I369" s="6" t="n"/>
      <c r="J369" s="6" t="n"/>
      <c r="K369" s="6" t="n"/>
      <c r="L369" s="6" t="n"/>
      <c r="M369" s="6" t="n"/>
      <c r="N369" s="6" t="n"/>
      <c r="O369" s="6" t="n"/>
    </row>
    <row r="370" ht="15.75" customHeight="1" s="1411">
      <c r="A370" s="6" t="n"/>
      <c r="B370" s="6" t="n"/>
      <c r="C370" s="6" t="n"/>
      <c r="D370" s="6" t="n"/>
      <c r="E370" s="6" t="n"/>
      <c r="F370" s="6" t="n"/>
      <c r="G370" s="6" t="n"/>
      <c r="H370" s="6" t="n"/>
      <c r="I370" s="6" t="n"/>
      <c r="J370" s="6" t="n"/>
      <c r="K370" s="6" t="n"/>
      <c r="L370" s="6" t="n"/>
      <c r="M370" s="6" t="n"/>
      <c r="N370" s="6" t="n"/>
      <c r="O370" s="6" t="n"/>
    </row>
    <row r="371" ht="15.75" customHeight="1" s="1411">
      <c r="A371" s="6" t="n"/>
      <c r="B371" s="6" t="n"/>
      <c r="C371" s="6" t="n"/>
      <c r="D371" s="6" t="n"/>
      <c r="E371" s="6" t="n"/>
      <c r="F371" s="6" t="n"/>
      <c r="G371" s="6" t="n"/>
      <c r="H371" s="6" t="n"/>
      <c r="I371" s="6" t="n"/>
      <c r="J371" s="6" t="n"/>
      <c r="K371" s="6" t="n"/>
      <c r="L371" s="6" t="n"/>
      <c r="M371" s="6" t="n"/>
      <c r="N371" s="6" t="n"/>
      <c r="O371" s="6" t="n"/>
    </row>
    <row r="372" ht="15.75" customHeight="1" s="1411">
      <c r="A372" s="6" t="n"/>
      <c r="B372" s="6" t="n"/>
      <c r="C372" s="6" t="n"/>
      <c r="D372" s="6" t="n"/>
      <c r="E372" s="6" t="n"/>
      <c r="F372" s="6" t="n"/>
      <c r="G372" s="6" t="n"/>
      <c r="H372" s="6" t="n"/>
      <c r="I372" s="6" t="n"/>
      <c r="J372" s="6" t="n"/>
      <c r="K372" s="6" t="n"/>
      <c r="L372" s="6" t="n"/>
      <c r="M372" s="6" t="n"/>
      <c r="N372" s="6" t="n"/>
      <c r="O372" s="6" t="n"/>
    </row>
    <row r="373" ht="15.75" customHeight="1" s="1411">
      <c r="A373" s="6" t="n"/>
      <c r="B373" s="6" t="n"/>
      <c r="C373" s="6" t="n"/>
      <c r="D373" s="6" t="n"/>
      <c r="E373" s="6" t="n"/>
      <c r="F373" s="6" t="n"/>
      <c r="G373" s="6" t="n"/>
      <c r="H373" s="6" t="n"/>
      <c r="I373" s="6" t="n"/>
      <c r="J373" s="6" t="n"/>
      <c r="K373" s="6" t="n"/>
      <c r="L373" s="6" t="n"/>
      <c r="M373" s="6" t="n"/>
      <c r="N373" s="6" t="n"/>
      <c r="O373" s="6" t="n"/>
    </row>
    <row r="374" ht="15.75" customHeight="1" s="1411">
      <c r="A374" s="6" t="n"/>
      <c r="B374" s="6" t="n"/>
      <c r="C374" s="6" t="n"/>
      <c r="D374" s="6" t="n"/>
      <c r="E374" s="6" t="n"/>
      <c r="F374" s="6" t="n"/>
      <c r="G374" s="6" t="n"/>
      <c r="H374" s="6" t="n"/>
      <c r="I374" s="6" t="n"/>
      <c r="J374" s="6" t="n"/>
      <c r="K374" s="6" t="n"/>
      <c r="L374" s="6" t="n"/>
      <c r="M374" s="6" t="n"/>
      <c r="N374" s="6" t="n"/>
      <c r="O374" s="6" t="n"/>
    </row>
    <row r="375" ht="15.75" customHeight="1" s="1411">
      <c r="A375" s="6" t="n"/>
      <c r="B375" s="6" t="n"/>
      <c r="C375" s="6" t="n"/>
      <c r="D375" s="6" t="n"/>
      <c r="E375" s="6" t="n"/>
      <c r="F375" s="6" t="n"/>
      <c r="G375" s="6" t="n"/>
      <c r="H375" s="6" t="n"/>
      <c r="I375" s="6" t="n"/>
      <c r="J375" s="6" t="n"/>
      <c r="K375" s="6" t="n"/>
      <c r="L375" s="6" t="n"/>
      <c r="M375" s="6" t="n"/>
      <c r="N375" s="6" t="n"/>
      <c r="O375" s="6" t="n"/>
    </row>
    <row r="376" ht="15.75" customHeight="1" s="1411">
      <c r="A376" s="6" t="n"/>
      <c r="B376" s="6" t="n"/>
      <c r="C376" s="6" t="n"/>
      <c r="D376" s="6" t="n"/>
      <c r="E376" s="6" t="n"/>
      <c r="F376" s="6" t="n"/>
      <c r="G376" s="6" t="n"/>
      <c r="H376" s="6" t="n"/>
      <c r="I376" s="6" t="n"/>
      <c r="J376" s="6" t="n"/>
      <c r="K376" s="6" t="n"/>
      <c r="L376" s="6" t="n"/>
      <c r="M376" s="6" t="n"/>
      <c r="N376" s="6" t="n"/>
      <c r="O376" s="6" t="n"/>
    </row>
    <row r="377" ht="15.75" customHeight="1" s="1411">
      <c r="A377" s="6" t="n"/>
      <c r="B377" s="6" t="n"/>
      <c r="C377" s="6" t="n"/>
      <c r="D377" s="6" t="n"/>
      <c r="E377" s="6" t="n"/>
      <c r="F377" s="6" t="n"/>
      <c r="G377" s="6" t="n"/>
      <c r="H377" s="6" t="n"/>
      <c r="I377" s="6" t="n"/>
      <c r="J377" s="6" t="n"/>
      <c r="K377" s="6" t="n"/>
      <c r="L377" s="6" t="n"/>
      <c r="M377" s="6" t="n"/>
      <c r="N377" s="6" t="n"/>
      <c r="O377" s="6" t="n"/>
    </row>
    <row r="378" ht="15.75" customHeight="1" s="1411">
      <c r="A378" s="6" t="n"/>
      <c r="B378" s="6" t="n"/>
      <c r="C378" s="6" t="n"/>
      <c r="D378" s="6" t="n"/>
      <c r="E378" s="6" t="n"/>
      <c r="F378" s="6" t="n"/>
      <c r="G378" s="6" t="n"/>
      <c r="H378" s="6" t="n"/>
      <c r="I378" s="6" t="n"/>
      <c r="J378" s="6" t="n"/>
      <c r="K378" s="6" t="n"/>
      <c r="L378" s="6" t="n"/>
      <c r="M378" s="6" t="n"/>
      <c r="N378" s="6" t="n"/>
      <c r="O378" s="6" t="n"/>
    </row>
    <row r="379" ht="15.75" customHeight="1" s="1411">
      <c r="A379" s="6" t="n"/>
      <c r="B379" s="6" t="n"/>
      <c r="C379" s="6" t="n"/>
      <c r="D379" s="6" t="n"/>
      <c r="E379" s="6" t="n"/>
      <c r="F379" s="6" t="n"/>
      <c r="G379" s="6" t="n"/>
      <c r="H379" s="6" t="n"/>
      <c r="I379" s="6" t="n"/>
      <c r="J379" s="6" t="n"/>
      <c r="K379" s="6" t="n"/>
      <c r="L379" s="6" t="n"/>
      <c r="M379" s="6" t="n"/>
      <c r="N379" s="6" t="n"/>
      <c r="O379" s="6" t="n"/>
    </row>
    <row r="380" ht="15.75" customHeight="1" s="1411">
      <c r="A380" s="6" t="n"/>
      <c r="B380" s="6" t="n"/>
      <c r="C380" s="6" t="n"/>
      <c r="D380" s="6" t="n"/>
      <c r="E380" s="6" t="n"/>
      <c r="F380" s="6" t="n"/>
      <c r="G380" s="6" t="n"/>
      <c r="H380" s="6" t="n"/>
      <c r="I380" s="6" t="n"/>
      <c r="J380" s="6" t="n"/>
      <c r="K380" s="6" t="n"/>
      <c r="L380" s="6" t="n"/>
      <c r="M380" s="6" t="n"/>
      <c r="N380" s="6" t="n"/>
      <c r="O380" s="6" t="n"/>
    </row>
    <row r="381" ht="15.75" customHeight="1" s="1411">
      <c r="A381" s="6" t="n"/>
      <c r="B381" s="6" t="n"/>
      <c r="C381" s="6" t="n"/>
      <c r="D381" s="6" t="n"/>
      <c r="E381" s="6" t="n"/>
      <c r="F381" s="6" t="n"/>
      <c r="G381" s="6" t="n"/>
      <c r="H381" s="6" t="n"/>
      <c r="I381" s="6" t="n"/>
      <c r="J381" s="6" t="n"/>
      <c r="K381" s="6" t="n"/>
      <c r="L381" s="6" t="n"/>
      <c r="M381" s="6" t="n"/>
      <c r="N381" s="6" t="n"/>
      <c r="O381" s="6" t="n"/>
    </row>
    <row r="382" ht="15.75" customHeight="1" s="1411">
      <c r="A382" s="6" t="n"/>
      <c r="B382" s="6" t="n"/>
      <c r="C382" s="6" t="n"/>
      <c r="D382" s="6" t="n"/>
      <c r="E382" s="6" t="n"/>
      <c r="F382" s="6" t="n"/>
      <c r="G382" s="6" t="n"/>
      <c r="H382" s="6" t="n"/>
      <c r="I382" s="6" t="n"/>
      <c r="J382" s="6" t="n"/>
      <c r="K382" s="6" t="n"/>
      <c r="L382" s="6" t="n"/>
      <c r="M382" s="6" t="n"/>
      <c r="N382" s="6" t="n"/>
      <c r="O382" s="6" t="n"/>
    </row>
    <row r="383" ht="15.75" customHeight="1" s="1411">
      <c r="A383" s="6" t="n"/>
      <c r="B383" s="6" t="n"/>
      <c r="C383" s="6" t="n"/>
      <c r="D383" s="6" t="n"/>
      <c r="E383" s="6" t="n"/>
      <c r="F383" s="6" t="n"/>
      <c r="G383" s="6" t="n"/>
      <c r="H383" s="6" t="n"/>
      <c r="I383" s="6" t="n"/>
      <c r="J383" s="6" t="n"/>
      <c r="K383" s="6" t="n"/>
      <c r="L383" s="6" t="n"/>
      <c r="M383" s="6" t="n"/>
      <c r="N383" s="6" t="n"/>
      <c r="O383" s="6" t="n"/>
    </row>
    <row r="384" ht="15.75" customHeight="1" s="1411">
      <c r="A384" s="6" t="n"/>
      <c r="B384" s="6" t="n"/>
      <c r="C384" s="6" t="n"/>
      <c r="D384" s="6" t="n"/>
      <c r="E384" s="6" t="n"/>
      <c r="F384" s="6" t="n"/>
      <c r="G384" s="6" t="n"/>
      <c r="H384" s="6" t="n"/>
      <c r="I384" s="6" t="n"/>
      <c r="J384" s="6" t="n"/>
      <c r="K384" s="6" t="n"/>
      <c r="L384" s="6" t="n"/>
      <c r="M384" s="6" t="n"/>
      <c r="N384" s="6" t="n"/>
      <c r="O384" s="6" t="n"/>
    </row>
    <row r="385" ht="15.75" customHeight="1" s="1411">
      <c r="A385" s="6" t="n"/>
      <c r="B385" s="6" t="n"/>
      <c r="C385" s="6" t="n"/>
      <c r="D385" s="6" t="n"/>
      <c r="E385" s="6" t="n"/>
      <c r="F385" s="6" t="n"/>
      <c r="G385" s="6" t="n"/>
      <c r="H385" s="6" t="n"/>
      <c r="I385" s="6" t="n"/>
      <c r="J385" s="6" t="n"/>
      <c r="K385" s="6" t="n"/>
      <c r="L385" s="6" t="n"/>
      <c r="M385" s="6" t="n"/>
      <c r="N385" s="6" t="n"/>
      <c r="O385" s="6" t="n"/>
    </row>
    <row r="386" ht="15.75" customHeight="1" s="1411">
      <c r="A386" s="6" t="n"/>
      <c r="B386" s="6" t="n"/>
      <c r="C386" s="6" t="n"/>
      <c r="D386" s="6" t="n"/>
      <c r="E386" s="6" t="n"/>
      <c r="F386" s="6" t="n"/>
      <c r="G386" s="6" t="n"/>
      <c r="H386" s="6" t="n"/>
      <c r="I386" s="6" t="n"/>
      <c r="J386" s="6" t="n"/>
      <c r="K386" s="6" t="n"/>
      <c r="L386" s="6" t="n"/>
      <c r="M386" s="6" t="n"/>
      <c r="N386" s="6" t="n"/>
      <c r="O386" s="6" t="n"/>
    </row>
    <row r="387" ht="15.75" customHeight="1" s="1411">
      <c r="A387" s="6" t="n"/>
      <c r="B387" s="6" t="n"/>
      <c r="C387" s="6" t="n"/>
      <c r="D387" s="6" t="n"/>
      <c r="E387" s="6" t="n"/>
      <c r="F387" s="6" t="n"/>
      <c r="G387" s="6" t="n"/>
      <c r="H387" s="6" t="n"/>
      <c r="I387" s="6" t="n"/>
      <c r="J387" s="6" t="n"/>
      <c r="K387" s="6" t="n"/>
      <c r="L387" s="6" t="n"/>
      <c r="M387" s="6" t="n"/>
      <c r="N387" s="6" t="n"/>
      <c r="O387" s="6" t="n"/>
    </row>
    <row r="388" ht="15.75" customHeight="1" s="1411">
      <c r="A388" s="6" t="n"/>
      <c r="B388" s="6" t="n"/>
      <c r="C388" s="6" t="n"/>
      <c r="D388" s="6" t="n"/>
      <c r="E388" s="6" t="n"/>
      <c r="F388" s="6" t="n"/>
      <c r="G388" s="6" t="n"/>
      <c r="H388" s="6" t="n"/>
      <c r="I388" s="6" t="n"/>
      <c r="J388" s="6" t="n"/>
      <c r="K388" s="6" t="n"/>
      <c r="L388" s="6" t="n"/>
      <c r="M388" s="6" t="n"/>
      <c r="N388" s="6" t="n"/>
      <c r="O388" s="6" t="n"/>
    </row>
    <row r="389" ht="15.75" customHeight="1" s="1411">
      <c r="A389" s="6" t="n"/>
      <c r="B389" s="6" t="n"/>
      <c r="C389" s="6" t="n"/>
      <c r="D389" s="6" t="n"/>
      <c r="E389" s="6" t="n"/>
      <c r="F389" s="6" t="n"/>
      <c r="G389" s="6" t="n"/>
      <c r="H389" s="6" t="n"/>
      <c r="I389" s="6" t="n"/>
      <c r="J389" s="6" t="n"/>
      <c r="K389" s="6" t="n"/>
      <c r="L389" s="6" t="n"/>
      <c r="M389" s="6" t="n"/>
      <c r="N389" s="6" t="n"/>
      <c r="O389" s="6" t="n"/>
    </row>
    <row r="390" ht="15.75" customHeight="1" s="1411">
      <c r="A390" s="6" t="n"/>
      <c r="B390" s="6" t="n"/>
      <c r="C390" s="6" t="n"/>
      <c r="D390" s="6" t="n"/>
      <c r="E390" s="6" t="n"/>
      <c r="F390" s="6" t="n"/>
      <c r="G390" s="6" t="n"/>
      <c r="H390" s="6" t="n"/>
      <c r="I390" s="6" t="n"/>
      <c r="J390" s="6" t="n"/>
      <c r="K390" s="6" t="n"/>
      <c r="L390" s="6" t="n"/>
      <c r="M390" s="6" t="n"/>
      <c r="N390" s="6" t="n"/>
      <c r="O390" s="6" t="n"/>
    </row>
    <row r="391" ht="15.75" customHeight="1" s="1411">
      <c r="A391" s="6" t="n"/>
      <c r="B391" s="6" t="n"/>
      <c r="C391" s="6" t="n"/>
      <c r="D391" s="6" t="n"/>
      <c r="E391" s="6" t="n"/>
      <c r="F391" s="6" t="n"/>
      <c r="G391" s="6" t="n"/>
      <c r="H391" s="6" t="n"/>
      <c r="I391" s="6" t="n"/>
      <c r="J391" s="6" t="n"/>
      <c r="K391" s="6" t="n"/>
      <c r="L391" s="6" t="n"/>
      <c r="M391" s="6" t="n"/>
      <c r="N391" s="6" t="n"/>
      <c r="O391" s="6" t="n"/>
    </row>
    <row r="392" ht="15.75" customHeight="1" s="1411">
      <c r="A392" s="6" t="n"/>
      <c r="B392" s="6" t="n"/>
      <c r="C392" s="6" t="n"/>
      <c r="D392" s="6" t="n"/>
      <c r="E392" s="6" t="n"/>
      <c r="F392" s="6" t="n"/>
      <c r="G392" s="6" t="n"/>
      <c r="H392" s="6" t="n"/>
      <c r="I392" s="6" t="n"/>
      <c r="J392" s="6" t="n"/>
      <c r="K392" s="6" t="n"/>
      <c r="L392" s="6" t="n"/>
      <c r="M392" s="6" t="n"/>
      <c r="N392" s="6" t="n"/>
      <c r="O392" s="6" t="n"/>
    </row>
    <row r="393" ht="15.75" customHeight="1" s="1411">
      <c r="A393" s="6" t="n"/>
      <c r="B393" s="6" t="n"/>
      <c r="C393" s="6" t="n"/>
      <c r="D393" s="6" t="n"/>
      <c r="E393" s="6" t="n"/>
      <c r="F393" s="6" t="n"/>
      <c r="G393" s="6" t="n"/>
      <c r="H393" s="6" t="n"/>
      <c r="I393" s="6" t="n"/>
      <c r="J393" s="6" t="n"/>
      <c r="K393" s="6" t="n"/>
      <c r="L393" s="6" t="n"/>
      <c r="M393" s="6" t="n"/>
      <c r="N393" s="6" t="n"/>
      <c r="O393" s="6" t="n"/>
    </row>
    <row r="394" ht="15.75" customHeight="1" s="1411">
      <c r="A394" s="6" t="n"/>
      <c r="B394" s="6" t="n"/>
      <c r="C394" s="6" t="n"/>
      <c r="D394" s="6" t="n"/>
      <c r="E394" s="6" t="n"/>
      <c r="F394" s="6" t="n"/>
      <c r="G394" s="6" t="n"/>
      <c r="H394" s="6" t="n"/>
      <c r="I394" s="6" t="n"/>
      <c r="J394" s="6" t="n"/>
      <c r="K394" s="6" t="n"/>
      <c r="L394" s="6" t="n"/>
      <c r="M394" s="6" t="n"/>
      <c r="N394" s="6" t="n"/>
      <c r="O394" s="6" t="n"/>
    </row>
    <row r="395" ht="15.75" customHeight="1" s="1411">
      <c r="A395" s="6" t="n"/>
      <c r="B395" s="6" t="n"/>
      <c r="C395" s="6" t="n"/>
      <c r="D395" s="6" t="n"/>
      <c r="E395" s="6" t="n"/>
      <c r="F395" s="6" t="n"/>
      <c r="G395" s="6" t="n"/>
      <c r="H395" s="6" t="n"/>
      <c r="I395" s="6" t="n"/>
      <c r="J395" s="6" t="n"/>
      <c r="K395" s="6" t="n"/>
      <c r="L395" s="6" t="n"/>
      <c r="M395" s="6" t="n"/>
      <c r="N395" s="6" t="n"/>
      <c r="O395" s="6" t="n"/>
    </row>
    <row r="396" ht="15.75" customHeight="1" s="1411">
      <c r="A396" s="6" t="n"/>
      <c r="B396" s="6" t="n"/>
      <c r="C396" s="6" t="n"/>
      <c r="D396" s="6" t="n"/>
      <c r="E396" s="6" t="n"/>
      <c r="F396" s="6" t="n"/>
      <c r="G396" s="6" t="n"/>
      <c r="H396" s="6" t="n"/>
      <c r="I396" s="6" t="n"/>
      <c r="J396" s="6" t="n"/>
      <c r="K396" s="6" t="n"/>
      <c r="L396" s="6" t="n"/>
      <c r="M396" s="6" t="n"/>
      <c r="N396" s="6" t="n"/>
      <c r="O396" s="6" t="n"/>
    </row>
    <row r="397" ht="15.75" customHeight="1" s="1411">
      <c r="A397" s="6" t="n"/>
      <c r="B397" s="6" t="n"/>
      <c r="C397" s="6" t="n"/>
      <c r="D397" s="6" t="n"/>
      <c r="E397" s="6" t="n"/>
      <c r="F397" s="6" t="n"/>
      <c r="G397" s="6" t="n"/>
      <c r="H397" s="6" t="n"/>
      <c r="I397" s="6" t="n"/>
      <c r="J397" s="6" t="n"/>
      <c r="K397" s="6" t="n"/>
      <c r="L397" s="6" t="n"/>
      <c r="M397" s="6" t="n"/>
      <c r="N397" s="6" t="n"/>
      <c r="O397" s="6" t="n"/>
    </row>
    <row r="398" ht="15.75" customHeight="1" s="1411">
      <c r="A398" s="6" t="n"/>
      <c r="B398" s="6" t="n"/>
      <c r="C398" s="6" t="n"/>
      <c r="D398" s="6" t="n"/>
      <c r="E398" s="6" t="n"/>
      <c r="F398" s="6" t="n"/>
      <c r="G398" s="6" t="n"/>
      <c r="H398" s="6" t="n"/>
      <c r="I398" s="6" t="n"/>
      <c r="J398" s="6" t="n"/>
      <c r="K398" s="6" t="n"/>
      <c r="L398" s="6" t="n"/>
      <c r="M398" s="6" t="n"/>
      <c r="N398" s="6" t="n"/>
      <c r="O398" s="6" t="n"/>
    </row>
    <row r="399" ht="15.75" customHeight="1" s="1411">
      <c r="A399" s="6" t="n"/>
      <c r="B399" s="6" t="n"/>
      <c r="C399" s="6" t="n"/>
      <c r="D399" s="6" t="n"/>
      <c r="E399" s="6" t="n"/>
      <c r="F399" s="6" t="n"/>
      <c r="G399" s="6" t="n"/>
      <c r="H399" s="6" t="n"/>
      <c r="I399" s="6" t="n"/>
      <c r="J399" s="6" t="n"/>
      <c r="K399" s="6" t="n"/>
      <c r="L399" s="6" t="n"/>
      <c r="M399" s="6" t="n"/>
      <c r="N399" s="6" t="n"/>
      <c r="O399" s="6" t="n"/>
    </row>
    <row r="400" ht="15.75" customHeight="1" s="1411">
      <c r="A400" s="6" t="n"/>
      <c r="B400" s="6" t="n"/>
      <c r="C400" s="6" t="n"/>
      <c r="D400" s="6" t="n"/>
      <c r="E400" s="6" t="n"/>
      <c r="F400" s="6" t="n"/>
      <c r="G400" s="6" t="n"/>
      <c r="H400" s="6" t="n"/>
      <c r="I400" s="6" t="n"/>
      <c r="J400" s="6" t="n"/>
      <c r="K400" s="6" t="n"/>
      <c r="L400" s="6" t="n"/>
      <c r="M400" s="6" t="n"/>
      <c r="N400" s="6" t="n"/>
      <c r="O400" s="6" t="n"/>
    </row>
    <row r="401" ht="15.75" customHeight="1" s="1411">
      <c r="A401" s="6" t="n"/>
      <c r="B401" s="6" t="n"/>
      <c r="C401" s="6" t="n"/>
      <c r="D401" s="6" t="n"/>
      <c r="E401" s="6" t="n"/>
      <c r="F401" s="6" t="n"/>
      <c r="G401" s="6" t="n"/>
      <c r="H401" s="6" t="n"/>
      <c r="I401" s="6" t="n"/>
      <c r="J401" s="6" t="n"/>
      <c r="K401" s="6" t="n"/>
      <c r="L401" s="6" t="n"/>
      <c r="M401" s="6" t="n"/>
      <c r="N401" s="6" t="n"/>
      <c r="O401" s="6" t="n"/>
    </row>
    <row r="402" ht="15.75" customHeight="1" s="1411">
      <c r="A402" s="6" t="n"/>
      <c r="B402" s="6" t="n"/>
      <c r="C402" s="6" t="n"/>
      <c r="D402" s="6" t="n"/>
      <c r="E402" s="6" t="n"/>
      <c r="F402" s="6" t="n"/>
      <c r="G402" s="6" t="n"/>
      <c r="H402" s="6" t="n"/>
      <c r="I402" s="6" t="n"/>
      <c r="J402" s="6" t="n"/>
      <c r="K402" s="6" t="n"/>
      <c r="L402" s="6" t="n"/>
      <c r="M402" s="6" t="n"/>
      <c r="N402" s="6" t="n"/>
      <c r="O402" s="6" t="n"/>
    </row>
    <row r="403" ht="15.75" customHeight="1" s="1411">
      <c r="A403" s="6" t="n"/>
      <c r="B403" s="6" t="n"/>
      <c r="C403" s="6" t="n"/>
      <c r="D403" s="6" t="n"/>
      <c r="E403" s="6" t="n"/>
      <c r="F403" s="6" t="n"/>
      <c r="G403" s="6" t="n"/>
      <c r="H403" s="6" t="n"/>
      <c r="I403" s="6" t="n"/>
      <c r="J403" s="6" t="n"/>
      <c r="K403" s="6" t="n"/>
      <c r="L403" s="6" t="n"/>
      <c r="M403" s="6" t="n"/>
      <c r="N403" s="6" t="n"/>
      <c r="O403" s="6" t="n"/>
    </row>
    <row r="404" ht="15.75" customHeight="1" s="1411">
      <c r="A404" s="6" t="n"/>
      <c r="B404" s="6" t="n"/>
      <c r="C404" s="6" t="n"/>
      <c r="D404" s="6" t="n"/>
      <c r="E404" s="6" t="n"/>
      <c r="F404" s="6" t="n"/>
      <c r="G404" s="6" t="n"/>
      <c r="H404" s="6" t="n"/>
      <c r="I404" s="6" t="n"/>
      <c r="J404" s="6" t="n"/>
      <c r="K404" s="6" t="n"/>
      <c r="L404" s="6" t="n"/>
      <c r="M404" s="6" t="n"/>
      <c r="N404" s="6" t="n"/>
      <c r="O404" s="6" t="n"/>
    </row>
    <row r="405" ht="15.75" customHeight="1" s="1411">
      <c r="A405" s="6" t="n"/>
      <c r="B405" s="6" t="n"/>
      <c r="C405" s="6" t="n"/>
      <c r="D405" s="6" t="n"/>
      <c r="E405" s="6" t="n"/>
      <c r="F405" s="6" t="n"/>
      <c r="G405" s="6" t="n"/>
      <c r="H405" s="6" t="n"/>
      <c r="I405" s="6" t="n"/>
      <c r="J405" s="6" t="n"/>
      <c r="K405" s="6" t="n"/>
      <c r="L405" s="6" t="n"/>
      <c r="M405" s="6" t="n"/>
      <c r="N405" s="6" t="n"/>
      <c r="O405" s="6" t="n"/>
    </row>
    <row r="406" ht="15.75" customHeight="1" s="1411">
      <c r="A406" s="6" t="n"/>
      <c r="B406" s="6" t="n"/>
      <c r="C406" s="6" t="n"/>
      <c r="D406" s="6" t="n"/>
      <c r="E406" s="6" t="n"/>
      <c r="F406" s="6" t="n"/>
      <c r="G406" s="6" t="n"/>
      <c r="H406" s="6" t="n"/>
      <c r="I406" s="6" t="n"/>
      <c r="J406" s="6" t="n"/>
      <c r="K406" s="6" t="n"/>
      <c r="L406" s="6" t="n"/>
      <c r="M406" s="6" t="n"/>
      <c r="N406" s="6" t="n"/>
      <c r="O406" s="6" t="n"/>
    </row>
    <row r="407" ht="15.75" customHeight="1" s="1411">
      <c r="A407" s="6" t="n"/>
      <c r="B407" s="6" t="n"/>
      <c r="C407" s="6" t="n"/>
      <c r="D407" s="6" t="n"/>
      <c r="E407" s="6" t="n"/>
      <c r="F407" s="6" t="n"/>
      <c r="G407" s="6" t="n"/>
      <c r="H407" s="6" t="n"/>
      <c r="I407" s="6" t="n"/>
      <c r="J407" s="6" t="n"/>
      <c r="K407" s="6" t="n"/>
      <c r="L407" s="6" t="n"/>
      <c r="M407" s="6" t="n"/>
      <c r="N407" s="6" t="n"/>
      <c r="O407" s="6" t="n"/>
    </row>
    <row r="408" ht="15.75" customHeight="1" s="1411">
      <c r="A408" s="6" t="n"/>
      <c r="B408" s="6" t="n"/>
      <c r="C408" s="6" t="n"/>
      <c r="D408" s="6" t="n"/>
      <c r="E408" s="6" t="n"/>
      <c r="F408" s="6" t="n"/>
      <c r="G408" s="6" t="n"/>
      <c r="H408" s="6" t="n"/>
      <c r="I408" s="6" t="n"/>
      <c r="J408" s="6" t="n"/>
      <c r="K408" s="6" t="n"/>
      <c r="L408" s="6" t="n"/>
      <c r="M408" s="6" t="n"/>
      <c r="N408" s="6" t="n"/>
      <c r="O408" s="6" t="n"/>
    </row>
    <row r="409" ht="15.75" customHeight="1" s="1411">
      <c r="A409" s="6" t="n"/>
      <c r="B409" s="6" t="n"/>
      <c r="C409" s="6" t="n"/>
      <c r="D409" s="6" t="n"/>
      <c r="E409" s="6" t="n"/>
      <c r="F409" s="6" t="n"/>
      <c r="G409" s="6" t="n"/>
      <c r="H409" s="6" t="n"/>
      <c r="I409" s="6" t="n"/>
      <c r="J409" s="6" t="n"/>
      <c r="K409" s="6" t="n"/>
      <c r="L409" s="6" t="n"/>
      <c r="M409" s="6" t="n"/>
      <c r="N409" s="6" t="n"/>
      <c r="O409" s="6" t="n"/>
    </row>
    <row r="410" ht="15.75" customHeight="1" s="1411">
      <c r="A410" s="6" t="n"/>
      <c r="B410" s="6" t="n"/>
      <c r="C410" s="6" t="n"/>
      <c r="D410" s="6" t="n"/>
      <c r="E410" s="6" t="n"/>
      <c r="F410" s="6" t="n"/>
      <c r="G410" s="6" t="n"/>
      <c r="H410" s="6" t="n"/>
      <c r="I410" s="6" t="n"/>
      <c r="J410" s="6" t="n"/>
      <c r="K410" s="6" t="n"/>
      <c r="L410" s="6" t="n"/>
      <c r="M410" s="6" t="n"/>
      <c r="N410" s="6" t="n"/>
      <c r="O410" s="6" t="n"/>
    </row>
    <row r="411" ht="15.75" customHeight="1" s="1411">
      <c r="A411" s="6" t="n"/>
      <c r="B411" s="6" t="n"/>
      <c r="C411" s="6" t="n"/>
      <c r="D411" s="6" t="n"/>
      <c r="E411" s="6" t="n"/>
      <c r="F411" s="6" t="n"/>
      <c r="G411" s="6" t="n"/>
      <c r="H411" s="6" t="n"/>
      <c r="I411" s="6" t="n"/>
      <c r="J411" s="6" t="n"/>
      <c r="K411" s="6" t="n"/>
      <c r="L411" s="6" t="n"/>
      <c r="M411" s="6" t="n"/>
      <c r="N411" s="6" t="n"/>
      <c r="O411" s="6" t="n"/>
    </row>
    <row r="412" ht="15.75" customHeight="1" s="1411">
      <c r="A412" s="6" t="n"/>
      <c r="B412" s="6" t="n"/>
      <c r="C412" s="6" t="n"/>
      <c r="D412" s="6" t="n"/>
      <c r="E412" s="6" t="n"/>
      <c r="F412" s="6" t="n"/>
      <c r="G412" s="6" t="n"/>
      <c r="H412" s="6" t="n"/>
      <c r="I412" s="6" t="n"/>
      <c r="J412" s="6" t="n"/>
      <c r="K412" s="6" t="n"/>
      <c r="L412" s="6" t="n"/>
      <c r="M412" s="6" t="n"/>
      <c r="N412" s="6" t="n"/>
      <c r="O412" s="6" t="n"/>
    </row>
    <row r="413" ht="15.75" customHeight="1" s="1411">
      <c r="A413" s="6" t="n"/>
      <c r="B413" s="6" t="n"/>
      <c r="C413" s="6" t="n"/>
      <c r="D413" s="6" t="n"/>
      <c r="E413" s="6" t="n"/>
      <c r="F413" s="6" t="n"/>
      <c r="G413" s="6" t="n"/>
      <c r="H413" s="6" t="n"/>
      <c r="I413" s="6" t="n"/>
      <c r="J413" s="6" t="n"/>
      <c r="K413" s="6" t="n"/>
      <c r="L413" s="6" t="n"/>
      <c r="M413" s="6" t="n"/>
      <c r="N413" s="6" t="n"/>
      <c r="O413" s="6" t="n"/>
    </row>
    <row r="414" ht="15.75" customHeight="1" s="1411">
      <c r="A414" s="6" t="n"/>
      <c r="B414" s="6" t="n"/>
      <c r="C414" s="6" t="n"/>
      <c r="D414" s="6" t="n"/>
      <c r="E414" s="6" t="n"/>
      <c r="F414" s="6" t="n"/>
      <c r="G414" s="6" t="n"/>
      <c r="H414" s="6" t="n"/>
      <c r="I414" s="6" t="n"/>
      <c r="J414" s="6" t="n"/>
      <c r="K414" s="6" t="n"/>
      <c r="L414" s="6" t="n"/>
      <c r="M414" s="6" t="n"/>
      <c r="N414" s="6" t="n"/>
      <c r="O414" s="6" t="n"/>
    </row>
    <row r="415" ht="15.75" customHeight="1" s="1411">
      <c r="A415" s="6" t="n"/>
      <c r="B415" s="6" t="n"/>
      <c r="C415" s="6" t="n"/>
      <c r="D415" s="6" t="n"/>
      <c r="E415" s="6" t="n"/>
      <c r="F415" s="6" t="n"/>
      <c r="G415" s="6" t="n"/>
      <c r="H415" s="6" t="n"/>
      <c r="I415" s="6" t="n"/>
      <c r="J415" s="6" t="n"/>
      <c r="K415" s="6" t="n"/>
      <c r="L415" s="6" t="n"/>
      <c r="M415" s="6" t="n"/>
      <c r="N415" s="6" t="n"/>
      <c r="O415" s="6" t="n"/>
    </row>
    <row r="416" ht="15.75" customHeight="1" s="1411">
      <c r="A416" s="6" t="n"/>
      <c r="B416" s="6" t="n"/>
      <c r="C416" s="6" t="n"/>
      <c r="D416" s="6" t="n"/>
      <c r="E416" s="6" t="n"/>
      <c r="F416" s="6" t="n"/>
      <c r="G416" s="6" t="n"/>
      <c r="H416" s="6" t="n"/>
      <c r="I416" s="6" t="n"/>
      <c r="J416" s="6" t="n"/>
      <c r="K416" s="6" t="n"/>
      <c r="L416" s="6" t="n"/>
      <c r="M416" s="6" t="n"/>
      <c r="N416" s="6" t="n"/>
      <c r="O416" s="6" t="n"/>
    </row>
    <row r="417" ht="15.75" customHeight="1" s="1411">
      <c r="A417" s="6" t="n"/>
      <c r="B417" s="6" t="n"/>
      <c r="C417" s="6" t="n"/>
      <c r="D417" s="6" t="n"/>
      <c r="E417" s="6" t="n"/>
      <c r="F417" s="6" t="n"/>
      <c r="G417" s="6" t="n"/>
      <c r="H417" s="6" t="n"/>
      <c r="I417" s="6" t="n"/>
      <c r="J417" s="6" t="n"/>
      <c r="K417" s="6" t="n"/>
      <c r="L417" s="6" t="n"/>
      <c r="M417" s="6" t="n"/>
      <c r="N417" s="6" t="n"/>
      <c r="O417" s="6" t="n"/>
    </row>
    <row r="418" ht="15.75" customHeight="1" s="1411">
      <c r="A418" s="6" t="n"/>
      <c r="B418" s="6" t="n"/>
      <c r="C418" s="6" t="n"/>
      <c r="D418" s="6" t="n"/>
      <c r="E418" s="6" t="n"/>
      <c r="F418" s="6" t="n"/>
      <c r="G418" s="6" t="n"/>
      <c r="H418" s="6" t="n"/>
      <c r="I418" s="6" t="n"/>
      <c r="J418" s="6" t="n"/>
      <c r="K418" s="6" t="n"/>
      <c r="L418" s="6" t="n"/>
      <c r="M418" s="6" t="n"/>
      <c r="N418" s="6" t="n"/>
      <c r="O418" s="6" t="n"/>
    </row>
    <row r="419" ht="15.75" customHeight="1" s="1411">
      <c r="A419" s="6" t="n"/>
      <c r="B419" s="6" t="n"/>
      <c r="C419" s="6" t="n"/>
      <c r="D419" s="6" t="n"/>
      <c r="E419" s="6" t="n"/>
      <c r="F419" s="6" t="n"/>
      <c r="G419" s="6" t="n"/>
      <c r="H419" s="6" t="n"/>
      <c r="I419" s="6" t="n"/>
      <c r="J419" s="6" t="n"/>
      <c r="K419" s="6" t="n"/>
      <c r="L419" s="6" t="n"/>
      <c r="M419" s="6" t="n"/>
      <c r="N419" s="6" t="n"/>
      <c r="O419" s="6" t="n"/>
    </row>
    <row r="420" ht="15.75" customHeight="1" s="1411">
      <c r="A420" s="6" t="n"/>
      <c r="B420" s="6" t="n"/>
      <c r="C420" s="6" t="n"/>
      <c r="D420" s="6" t="n"/>
      <c r="E420" s="6" t="n"/>
      <c r="F420" s="6" t="n"/>
      <c r="G420" s="6" t="n"/>
      <c r="H420" s="6" t="n"/>
      <c r="I420" s="6" t="n"/>
      <c r="J420" s="6" t="n"/>
      <c r="K420" s="6" t="n"/>
      <c r="L420" s="6" t="n"/>
      <c r="M420" s="6" t="n"/>
      <c r="N420" s="6" t="n"/>
      <c r="O420" s="6" t="n"/>
    </row>
    <row r="421" ht="15.75" customHeight="1" s="1411">
      <c r="A421" s="6" t="n"/>
      <c r="B421" s="6" t="n"/>
      <c r="C421" s="6" t="n"/>
      <c r="D421" s="6" t="n"/>
      <c r="E421" s="6" t="n"/>
      <c r="F421" s="6" t="n"/>
      <c r="G421" s="6" t="n"/>
      <c r="H421" s="6" t="n"/>
      <c r="I421" s="6" t="n"/>
      <c r="J421" s="6" t="n"/>
      <c r="K421" s="6" t="n"/>
      <c r="L421" s="6" t="n"/>
      <c r="M421" s="6" t="n"/>
      <c r="N421" s="6" t="n"/>
      <c r="O421" s="6" t="n"/>
    </row>
    <row r="422" ht="15.75" customHeight="1" s="1411">
      <c r="A422" s="6" t="n"/>
      <c r="B422" s="6" t="n"/>
      <c r="C422" s="6" t="n"/>
      <c r="D422" s="6" t="n"/>
      <c r="E422" s="6" t="n"/>
      <c r="F422" s="6" t="n"/>
      <c r="G422" s="6" t="n"/>
      <c r="H422" s="6" t="n"/>
      <c r="I422" s="6" t="n"/>
      <c r="J422" s="6" t="n"/>
      <c r="K422" s="6" t="n"/>
      <c r="L422" s="6" t="n"/>
      <c r="M422" s="6" t="n"/>
      <c r="N422" s="6" t="n"/>
      <c r="O422" s="6" t="n"/>
    </row>
    <row r="423" ht="15.75" customHeight="1" s="1411">
      <c r="A423" s="6" t="n"/>
      <c r="B423" s="6" t="n"/>
      <c r="C423" s="6" t="n"/>
      <c r="D423" s="6" t="n"/>
      <c r="E423" s="6" t="n"/>
      <c r="F423" s="6" t="n"/>
      <c r="G423" s="6" t="n"/>
      <c r="H423" s="6" t="n"/>
      <c r="I423" s="6" t="n"/>
      <c r="J423" s="6" t="n"/>
      <c r="K423" s="6" t="n"/>
      <c r="L423" s="6" t="n"/>
      <c r="M423" s="6" t="n"/>
      <c r="N423" s="6" t="n"/>
      <c r="O423" s="6" t="n"/>
    </row>
    <row r="424" ht="15.75" customHeight="1" s="1411">
      <c r="A424" s="6" t="n"/>
      <c r="B424" s="6" t="n"/>
      <c r="C424" s="6" t="n"/>
      <c r="D424" s="6" t="n"/>
      <c r="E424" s="6" t="n"/>
      <c r="F424" s="6" t="n"/>
      <c r="G424" s="6" t="n"/>
      <c r="H424" s="6" t="n"/>
      <c r="I424" s="6" t="n"/>
      <c r="J424" s="6" t="n"/>
      <c r="K424" s="6" t="n"/>
      <c r="L424" s="6" t="n"/>
      <c r="M424" s="6" t="n"/>
      <c r="N424" s="6" t="n"/>
      <c r="O424" s="6" t="n"/>
    </row>
    <row r="425" ht="15.75" customHeight="1" s="1411">
      <c r="A425" s="6" t="n"/>
      <c r="B425" s="6" t="n"/>
      <c r="C425" s="6" t="n"/>
      <c r="D425" s="6" t="n"/>
      <c r="E425" s="6" t="n"/>
      <c r="F425" s="6" t="n"/>
      <c r="G425" s="6" t="n"/>
      <c r="H425" s="6" t="n"/>
      <c r="I425" s="6" t="n"/>
      <c r="J425" s="6" t="n"/>
      <c r="K425" s="6" t="n"/>
      <c r="L425" s="6" t="n"/>
      <c r="M425" s="6" t="n"/>
      <c r="N425" s="6" t="n"/>
      <c r="O425" s="6" t="n"/>
    </row>
    <row r="426" ht="15.75" customHeight="1" s="1411">
      <c r="A426" s="6" t="n"/>
      <c r="B426" s="6" t="n"/>
      <c r="C426" s="6" t="n"/>
      <c r="D426" s="6" t="n"/>
      <c r="E426" s="6" t="n"/>
      <c r="F426" s="6" t="n"/>
      <c r="G426" s="6" t="n"/>
      <c r="H426" s="6" t="n"/>
      <c r="I426" s="6" t="n"/>
      <c r="J426" s="6" t="n"/>
      <c r="K426" s="6" t="n"/>
      <c r="L426" s="6" t="n"/>
      <c r="M426" s="6" t="n"/>
      <c r="N426" s="6" t="n"/>
      <c r="O426" s="6" t="n"/>
    </row>
    <row r="427" ht="15.75" customHeight="1" s="1411">
      <c r="A427" s="6" t="n"/>
      <c r="B427" s="6" t="n"/>
      <c r="C427" s="6" t="n"/>
      <c r="D427" s="6" t="n"/>
      <c r="E427" s="6" t="n"/>
      <c r="F427" s="6" t="n"/>
      <c r="G427" s="6" t="n"/>
      <c r="H427" s="6" t="n"/>
      <c r="I427" s="6" t="n"/>
      <c r="J427" s="6" t="n"/>
      <c r="K427" s="6" t="n"/>
      <c r="L427" s="6" t="n"/>
      <c r="M427" s="6" t="n"/>
      <c r="N427" s="6" t="n"/>
      <c r="O427" s="6" t="n"/>
    </row>
    <row r="428" ht="15.75" customHeight="1" s="1411">
      <c r="A428" s="6" t="n"/>
      <c r="B428" s="6" t="n"/>
      <c r="C428" s="6" t="n"/>
      <c r="D428" s="6" t="n"/>
      <c r="E428" s="6" t="n"/>
      <c r="F428" s="6" t="n"/>
      <c r="G428" s="6" t="n"/>
      <c r="H428" s="6" t="n"/>
      <c r="I428" s="6" t="n"/>
      <c r="J428" s="6" t="n"/>
      <c r="K428" s="6" t="n"/>
      <c r="L428" s="6" t="n"/>
      <c r="M428" s="6" t="n"/>
      <c r="N428" s="6" t="n"/>
      <c r="O428" s="6" t="n"/>
    </row>
    <row r="429" ht="15.75" customHeight="1" s="1411">
      <c r="A429" s="6" t="n"/>
      <c r="B429" s="6" t="n"/>
      <c r="C429" s="6" t="n"/>
      <c r="D429" s="6" t="n"/>
      <c r="E429" s="6" t="n"/>
      <c r="F429" s="6" t="n"/>
      <c r="G429" s="6" t="n"/>
      <c r="H429" s="6" t="n"/>
      <c r="I429" s="6" t="n"/>
      <c r="J429" s="6" t="n"/>
      <c r="K429" s="6" t="n"/>
      <c r="L429" s="6" t="n"/>
      <c r="M429" s="6" t="n"/>
      <c r="N429" s="6" t="n"/>
      <c r="O429" s="6" t="n"/>
    </row>
    <row r="430" ht="15.75" customHeight="1" s="1411">
      <c r="A430" s="6" t="n"/>
      <c r="B430" s="6" t="n"/>
      <c r="C430" s="6" t="n"/>
      <c r="D430" s="6" t="n"/>
      <c r="E430" s="6" t="n"/>
      <c r="F430" s="6" t="n"/>
      <c r="G430" s="6" t="n"/>
      <c r="H430" s="6" t="n"/>
      <c r="I430" s="6" t="n"/>
      <c r="J430" s="6" t="n"/>
      <c r="K430" s="6" t="n"/>
      <c r="L430" s="6" t="n"/>
      <c r="M430" s="6" t="n"/>
      <c r="N430" s="6" t="n"/>
      <c r="O430" s="6" t="n"/>
    </row>
    <row r="431" ht="15.75" customHeight="1" s="1411">
      <c r="A431" s="6" t="n"/>
      <c r="B431" s="6" t="n"/>
      <c r="C431" s="6" t="n"/>
      <c r="D431" s="6" t="n"/>
      <c r="E431" s="6" t="n"/>
      <c r="F431" s="6" t="n"/>
      <c r="G431" s="6" t="n"/>
      <c r="H431" s="6" t="n"/>
      <c r="I431" s="6" t="n"/>
      <c r="J431" s="6" t="n"/>
      <c r="K431" s="6" t="n"/>
      <c r="L431" s="6" t="n"/>
      <c r="M431" s="6" t="n"/>
      <c r="N431" s="6" t="n"/>
      <c r="O431" s="6" t="n"/>
    </row>
    <row r="432" ht="15.75" customHeight="1" s="1411">
      <c r="A432" s="6" t="n"/>
      <c r="B432" s="6" t="n"/>
      <c r="C432" s="6" t="n"/>
      <c r="D432" s="6" t="n"/>
      <c r="E432" s="6" t="n"/>
      <c r="F432" s="6" t="n"/>
      <c r="G432" s="6" t="n"/>
      <c r="H432" s="6" t="n"/>
      <c r="I432" s="6" t="n"/>
      <c r="J432" s="6" t="n"/>
      <c r="K432" s="6" t="n"/>
      <c r="L432" s="6" t="n"/>
      <c r="M432" s="6" t="n"/>
      <c r="N432" s="6" t="n"/>
      <c r="O432" s="6" t="n"/>
    </row>
    <row r="433" ht="15.75" customHeight="1" s="1411">
      <c r="A433" s="6" t="n"/>
      <c r="B433" s="6" t="n"/>
      <c r="C433" s="6" t="n"/>
      <c r="D433" s="6" t="n"/>
      <c r="E433" s="6" t="n"/>
      <c r="F433" s="6" t="n"/>
      <c r="G433" s="6" t="n"/>
      <c r="H433" s="6" t="n"/>
      <c r="I433" s="6" t="n"/>
      <c r="J433" s="6" t="n"/>
      <c r="K433" s="6" t="n"/>
      <c r="L433" s="6" t="n"/>
      <c r="M433" s="6" t="n"/>
      <c r="N433" s="6" t="n"/>
      <c r="O433" s="6" t="n"/>
    </row>
    <row r="434" ht="15.75" customHeight="1" s="1411">
      <c r="A434" s="6" t="n"/>
      <c r="B434" s="6" t="n"/>
      <c r="C434" s="6" t="n"/>
      <c r="D434" s="6" t="n"/>
      <c r="E434" s="6" t="n"/>
      <c r="F434" s="6" t="n"/>
      <c r="G434" s="6" t="n"/>
      <c r="H434" s="6" t="n"/>
      <c r="I434" s="6" t="n"/>
      <c r="J434" s="6" t="n"/>
      <c r="K434" s="6" t="n"/>
      <c r="L434" s="6" t="n"/>
      <c r="M434" s="6" t="n"/>
      <c r="N434" s="6" t="n"/>
      <c r="O434" s="6" t="n"/>
    </row>
    <row r="435" ht="15.75" customHeight="1" s="1411">
      <c r="A435" s="6" t="n"/>
      <c r="B435" s="6" t="n"/>
      <c r="C435" s="6" t="n"/>
      <c r="D435" s="6" t="n"/>
      <c r="E435" s="6" t="n"/>
      <c r="F435" s="6" t="n"/>
      <c r="G435" s="6" t="n"/>
      <c r="H435" s="6" t="n"/>
      <c r="I435" s="6" t="n"/>
      <c r="J435" s="6" t="n"/>
      <c r="K435" s="6" t="n"/>
      <c r="L435" s="6" t="n"/>
      <c r="M435" s="6" t="n"/>
      <c r="N435" s="6" t="n"/>
      <c r="O435" s="6" t="n"/>
    </row>
    <row r="436" ht="15.75" customHeight="1" s="1411">
      <c r="A436" s="6" t="n"/>
      <c r="B436" s="6" t="n"/>
      <c r="C436" s="6" t="n"/>
      <c r="D436" s="6" t="n"/>
      <c r="E436" s="6" t="n"/>
      <c r="F436" s="6" t="n"/>
      <c r="G436" s="6" t="n"/>
      <c r="H436" s="6" t="n"/>
      <c r="I436" s="6" t="n"/>
      <c r="J436" s="6" t="n"/>
      <c r="K436" s="6" t="n"/>
      <c r="L436" s="6" t="n"/>
      <c r="M436" s="6" t="n"/>
      <c r="N436" s="6" t="n"/>
      <c r="O436" s="6" t="n"/>
    </row>
    <row r="437" ht="15.75" customHeight="1" s="1411">
      <c r="A437" s="6" t="n"/>
      <c r="B437" s="6" t="n"/>
      <c r="C437" s="6" t="n"/>
      <c r="D437" s="6" t="n"/>
      <c r="E437" s="6" t="n"/>
      <c r="F437" s="6" t="n"/>
      <c r="G437" s="6" t="n"/>
      <c r="H437" s="6" t="n"/>
      <c r="I437" s="6" t="n"/>
      <c r="J437" s="6" t="n"/>
      <c r="K437" s="6" t="n"/>
      <c r="L437" s="6" t="n"/>
      <c r="M437" s="6" t="n"/>
      <c r="N437" s="6" t="n"/>
      <c r="O437" s="6" t="n"/>
    </row>
    <row r="438" ht="15.75" customHeight="1" s="1411">
      <c r="A438" s="6" t="n"/>
      <c r="B438" s="6" t="n"/>
      <c r="C438" s="6" t="n"/>
      <c r="D438" s="6" t="n"/>
      <c r="E438" s="6" t="n"/>
      <c r="F438" s="6" t="n"/>
      <c r="G438" s="6" t="n"/>
      <c r="H438" s="6" t="n"/>
      <c r="I438" s="6" t="n"/>
      <c r="J438" s="6" t="n"/>
      <c r="K438" s="6" t="n"/>
      <c r="L438" s="6" t="n"/>
      <c r="M438" s="6" t="n"/>
      <c r="N438" s="6" t="n"/>
      <c r="O438" s="6" t="n"/>
    </row>
    <row r="439" ht="15.75" customHeight="1" s="1411">
      <c r="A439" s="6" t="n"/>
      <c r="B439" s="6" t="n"/>
      <c r="C439" s="6" t="n"/>
      <c r="D439" s="6" t="n"/>
      <c r="E439" s="6" t="n"/>
      <c r="F439" s="6" t="n"/>
      <c r="G439" s="6" t="n"/>
      <c r="H439" s="6" t="n"/>
      <c r="I439" s="6" t="n"/>
      <c r="J439" s="6" t="n"/>
      <c r="K439" s="6" t="n"/>
      <c r="L439" s="6" t="n"/>
      <c r="M439" s="6" t="n"/>
      <c r="N439" s="6" t="n"/>
      <c r="O439" s="6" t="n"/>
    </row>
    <row r="440" ht="15.75" customHeight="1" s="1411">
      <c r="A440" s="6" t="n"/>
      <c r="B440" s="6" t="n"/>
      <c r="C440" s="6" t="n"/>
      <c r="D440" s="6" t="n"/>
      <c r="E440" s="6" t="n"/>
      <c r="F440" s="6" t="n"/>
      <c r="G440" s="6" t="n"/>
      <c r="H440" s="6" t="n"/>
      <c r="I440" s="6" t="n"/>
      <c r="J440" s="6" t="n"/>
      <c r="K440" s="6" t="n"/>
      <c r="L440" s="6" t="n"/>
      <c r="M440" s="6" t="n"/>
      <c r="N440" s="6" t="n"/>
      <c r="O440" s="6" t="n"/>
    </row>
    <row r="441" ht="15.75" customHeight="1" s="1411">
      <c r="A441" s="6" t="n"/>
      <c r="B441" s="6" t="n"/>
      <c r="C441" s="6" t="n"/>
      <c r="D441" s="6" t="n"/>
      <c r="E441" s="6" t="n"/>
      <c r="F441" s="6" t="n"/>
      <c r="G441" s="6" t="n"/>
      <c r="H441" s="6" t="n"/>
      <c r="I441" s="6" t="n"/>
      <c r="J441" s="6" t="n"/>
      <c r="K441" s="6" t="n"/>
      <c r="L441" s="6" t="n"/>
      <c r="M441" s="6" t="n"/>
      <c r="N441" s="6" t="n"/>
      <c r="O441" s="6" t="n"/>
    </row>
    <row r="442" ht="15.75" customHeight="1" s="1411">
      <c r="A442" s="6" t="n"/>
      <c r="B442" s="6" t="n"/>
      <c r="C442" s="6" t="n"/>
      <c r="D442" s="6" t="n"/>
      <c r="E442" s="6" t="n"/>
      <c r="F442" s="6" t="n"/>
      <c r="G442" s="6" t="n"/>
      <c r="H442" s="6" t="n"/>
      <c r="I442" s="6" t="n"/>
      <c r="J442" s="6" t="n"/>
      <c r="K442" s="6" t="n"/>
      <c r="L442" s="6" t="n"/>
      <c r="M442" s="6" t="n"/>
      <c r="N442" s="6" t="n"/>
      <c r="O442" s="6" t="n"/>
    </row>
    <row r="443" ht="15.75" customHeight="1" s="1411">
      <c r="A443" s="6" t="n"/>
      <c r="B443" s="6" t="n"/>
      <c r="C443" s="6" t="n"/>
      <c r="D443" s="6" t="n"/>
      <c r="E443" s="6" t="n"/>
      <c r="F443" s="6" t="n"/>
      <c r="G443" s="6" t="n"/>
      <c r="H443" s="6" t="n"/>
      <c r="I443" s="6" t="n"/>
      <c r="J443" s="6" t="n"/>
      <c r="K443" s="6" t="n"/>
      <c r="L443" s="6" t="n"/>
      <c r="M443" s="6" t="n"/>
      <c r="N443" s="6" t="n"/>
      <c r="O443" s="6" t="n"/>
    </row>
    <row r="444" ht="15.75" customHeight="1" s="1411">
      <c r="A444" s="6" t="n"/>
      <c r="B444" s="6" t="n"/>
      <c r="C444" s="6" t="n"/>
      <c r="D444" s="6" t="n"/>
      <c r="E444" s="6" t="n"/>
      <c r="F444" s="6" t="n"/>
      <c r="G444" s="6" t="n"/>
      <c r="H444" s="6" t="n"/>
      <c r="I444" s="6" t="n"/>
      <c r="J444" s="6" t="n"/>
      <c r="K444" s="6" t="n"/>
      <c r="L444" s="6" t="n"/>
      <c r="M444" s="6" t="n"/>
      <c r="N444" s="6" t="n"/>
      <c r="O444" s="6" t="n"/>
    </row>
    <row r="445" ht="15.75" customHeight="1" s="1411">
      <c r="A445" s="6" t="n"/>
      <c r="B445" s="6" t="n"/>
      <c r="C445" s="6" t="n"/>
      <c r="D445" s="6" t="n"/>
      <c r="E445" s="6" t="n"/>
      <c r="F445" s="6" t="n"/>
      <c r="G445" s="6" t="n"/>
      <c r="H445" s="6" t="n"/>
      <c r="I445" s="6" t="n"/>
      <c r="J445" s="6" t="n"/>
      <c r="K445" s="6" t="n"/>
      <c r="L445" s="6" t="n"/>
      <c r="M445" s="6" t="n"/>
      <c r="N445" s="6" t="n"/>
      <c r="O445" s="6" t="n"/>
    </row>
    <row r="446" ht="15.75" customHeight="1" s="1411">
      <c r="A446" s="6" t="n"/>
      <c r="B446" s="6" t="n"/>
      <c r="C446" s="6" t="n"/>
      <c r="D446" s="6" t="n"/>
      <c r="E446" s="6" t="n"/>
      <c r="F446" s="6" t="n"/>
      <c r="G446" s="6" t="n"/>
      <c r="H446" s="6" t="n"/>
      <c r="I446" s="6" t="n"/>
      <c r="J446" s="6" t="n"/>
      <c r="K446" s="6" t="n"/>
      <c r="L446" s="6" t="n"/>
      <c r="M446" s="6" t="n"/>
      <c r="N446" s="6" t="n"/>
      <c r="O446" s="6" t="n"/>
    </row>
    <row r="447" ht="15.75" customHeight="1" s="1411">
      <c r="A447" s="6" t="n"/>
      <c r="B447" s="6" t="n"/>
      <c r="C447" s="6" t="n"/>
      <c r="D447" s="6" t="n"/>
      <c r="E447" s="6" t="n"/>
      <c r="F447" s="6" t="n"/>
      <c r="G447" s="6" t="n"/>
      <c r="H447" s="6" t="n"/>
      <c r="I447" s="6" t="n"/>
      <c r="J447" s="6" t="n"/>
      <c r="K447" s="6" t="n"/>
      <c r="L447" s="6" t="n"/>
      <c r="M447" s="6" t="n"/>
      <c r="N447" s="6" t="n"/>
      <c r="O447" s="6" t="n"/>
    </row>
    <row r="448" ht="15.75" customHeight="1" s="1411">
      <c r="A448" s="6" t="n"/>
      <c r="B448" s="6" t="n"/>
      <c r="C448" s="6" t="n"/>
      <c r="D448" s="6" t="n"/>
      <c r="E448" s="6" t="n"/>
      <c r="F448" s="6" t="n"/>
      <c r="G448" s="6" t="n"/>
      <c r="H448" s="6" t="n"/>
      <c r="I448" s="6" t="n"/>
      <c r="J448" s="6" t="n"/>
      <c r="K448" s="6" t="n"/>
      <c r="L448" s="6" t="n"/>
      <c r="M448" s="6" t="n"/>
      <c r="N448" s="6" t="n"/>
      <c r="O448" s="6" t="n"/>
    </row>
    <row r="449" ht="15.75" customHeight="1" s="1411">
      <c r="A449" s="6" t="n"/>
      <c r="B449" s="6" t="n"/>
      <c r="C449" s="6" t="n"/>
      <c r="D449" s="6" t="n"/>
      <c r="E449" s="6" t="n"/>
      <c r="F449" s="6" t="n"/>
      <c r="G449" s="6" t="n"/>
      <c r="H449" s="6" t="n"/>
      <c r="I449" s="6" t="n"/>
      <c r="J449" s="6" t="n"/>
      <c r="K449" s="6" t="n"/>
      <c r="L449" s="6" t="n"/>
      <c r="M449" s="6" t="n"/>
      <c r="N449" s="6" t="n"/>
      <c r="O449" s="6" t="n"/>
    </row>
    <row r="450" ht="15.75" customHeight="1" s="1411">
      <c r="A450" s="6" t="n"/>
      <c r="B450" s="6" t="n"/>
      <c r="C450" s="6" t="n"/>
      <c r="D450" s="6" t="n"/>
      <c r="E450" s="6" t="n"/>
      <c r="F450" s="6" t="n"/>
      <c r="G450" s="6" t="n"/>
      <c r="H450" s="6" t="n"/>
      <c r="I450" s="6" t="n"/>
      <c r="J450" s="6" t="n"/>
      <c r="K450" s="6" t="n"/>
      <c r="L450" s="6" t="n"/>
      <c r="M450" s="6" t="n"/>
      <c r="N450" s="6" t="n"/>
      <c r="O450" s="6" t="n"/>
    </row>
    <row r="451" ht="15.75" customHeight="1" s="1411">
      <c r="A451" s="6" t="n"/>
      <c r="B451" s="6" t="n"/>
      <c r="C451" s="6" t="n"/>
      <c r="D451" s="6" t="n"/>
      <c r="E451" s="6" t="n"/>
      <c r="F451" s="6" t="n"/>
      <c r="G451" s="6" t="n"/>
      <c r="H451" s="6" t="n"/>
      <c r="I451" s="6" t="n"/>
      <c r="J451" s="6" t="n"/>
      <c r="K451" s="6" t="n"/>
      <c r="L451" s="6" t="n"/>
      <c r="M451" s="6" t="n"/>
      <c r="N451" s="6" t="n"/>
      <c r="O451" s="6" t="n"/>
    </row>
    <row r="452" ht="15.75" customHeight="1" s="1411">
      <c r="A452" s="6" t="n"/>
      <c r="B452" s="6" t="n"/>
      <c r="C452" s="6" t="n"/>
      <c r="D452" s="6" t="n"/>
      <c r="E452" s="6" t="n"/>
      <c r="F452" s="6" t="n"/>
      <c r="G452" s="6" t="n"/>
      <c r="H452" s="6" t="n"/>
      <c r="I452" s="6" t="n"/>
      <c r="J452" s="6" t="n"/>
      <c r="K452" s="6" t="n"/>
      <c r="L452" s="6" t="n"/>
      <c r="M452" s="6" t="n"/>
      <c r="N452" s="6" t="n"/>
      <c r="O452" s="6" t="n"/>
    </row>
    <row r="453" ht="15.75" customHeight="1" s="1411">
      <c r="A453" s="6" t="n"/>
      <c r="B453" s="6" t="n"/>
      <c r="C453" s="6" t="n"/>
      <c r="D453" s="6" t="n"/>
      <c r="E453" s="6" t="n"/>
      <c r="F453" s="6" t="n"/>
      <c r="G453" s="6" t="n"/>
      <c r="H453" s="6" t="n"/>
      <c r="I453" s="6" t="n"/>
      <c r="J453" s="6" t="n"/>
      <c r="K453" s="6" t="n"/>
      <c r="L453" s="6" t="n"/>
      <c r="M453" s="6" t="n"/>
      <c r="N453" s="6" t="n"/>
      <c r="O453" s="6" t="n"/>
    </row>
    <row r="454" ht="15.75" customHeight="1" s="1411">
      <c r="A454" s="6" t="n"/>
      <c r="B454" s="6" t="n"/>
      <c r="C454" s="6" t="n"/>
      <c r="D454" s="6" t="n"/>
      <c r="E454" s="6" t="n"/>
      <c r="F454" s="6" t="n"/>
      <c r="G454" s="6" t="n"/>
      <c r="H454" s="6" t="n"/>
      <c r="I454" s="6" t="n"/>
      <c r="J454" s="6" t="n"/>
      <c r="K454" s="6" t="n"/>
      <c r="L454" s="6" t="n"/>
      <c r="M454" s="6" t="n"/>
      <c r="N454" s="6" t="n"/>
      <c r="O454" s="6" t="n"/>
    </row>
    <row r="455" ht="15.75" customHeight="1" s="1411">
      <c r="A455" s="6" t="n"/>
      <c r="B455" s="6" t="n"/>
      <c r="C455" s="6" t="n"/>
      <c r="D455" s="6" t="n"/>
      <c r="E455" s="6" t="n"/>
      <c r="F455" s="6" t="n"/>
      <c r="G455" s="6" t="n"/>
      <c r="H455" s="6" t="n"/>
      <c r="I455" s="6" t="n"/>
      <c r="J455" s="6" t="n"/>
      <c r="K455" s="6" t="n"/>
      <c r="L455" s="6" t="n"/>
      <c r="M455" s="6" t="n"/>
      <c r="N455" s="6" t="n"/>
      <c r="O455" s="6" t="n"/>
    </row>
    <row r="456" ht="15.75" customHeight="1" s="1411">
      <c r="A456" s="6" t="n"/>
      <c r="B456" s="6" t="n"/>
      <c r="C456" s="6" t="n"/>
      <c r="D456" s="6" t="n"/>
      <c r="E456" s="6" t="n"/>
      <c r="F456" s="6" t="n"/>
      <c r="G456" s="6" t="n"/>
      <c r="H456" s="6" t="n"/>
      <c r="I456" s="6" t="n"/>
      <c r="J456" s="6" t="n"/>
      <c r="K456" s="6" t="n"/>
      <c r="L456" s="6" t="n"/>
      <c r="M456" s="6" t="n"/>
      <c r="N456" s="6" t="n"/>
      <c r="O456" s="6" t="n"/>
    </row>
    <row r="457" ht="15.75" customHeight="1" s="1411">
      <c r="A457" s="6" t="n"/>
      <c r="B457" s="6" t="n"/>
      <c r="C457" s="6" t="n"/>
      <c r="D457" s="6" t="n"/>
      <c r="E457" s="6" t="n"/>
      <c r="F457" s="6" t="n"/>
      <c r="G457" s="6" t="n"/>
      <c r="H457" s="6" t="n"/>
      <c r="I457" s="6" t="n"/>
      <c r="J457" s="6" t="n"/>
      <c r="K457" s="6" t="n"/>
      <c r="L457" s="6" t="n"/>
      <c r="M457" s="6" t="n"/>
      <c r="N457" s="6" t="n"/>
      <c r="O457" s="6" t="n"/>
    </row>
    <row r="458" ht="15.75" customHeight="1" s="1411">
      <c r="A458" s="6" t="n"/>
      <c r="B458" s="6" t="n"/>
      <c r="C458" s="6" t="n"/>
      <c r="D458" s="6" t="n"/>
      <c r="E458" s="6" t="n"/>
      <c r="F458" s="6" t="n"/>
      <c r="G458" s="6" t="n"/>
      <c r="H458" s="6" t="n"/>
      <c r="I458" s="6" t="n"/>
      <c r="J458" s="6" t="n"/>
      <c r="K458" s="6" t="n"/>
      <c r="L458" s="6" t="n"/>
      <c r="M458" s="6" t="n"/>
      <c r="N458" s="6" t="n"/>
      <c r="O458" s="6" t="n"/>
    </row>
    <row r="459" ht="15.75" customHeight="1" s="1411">
      <c r="A459" s="6" t="n"/>
      <c r="B459" s="6" t="n"/>
      <c r="C459" s="6" t="n"/>
      <c r="D459" s="6" t="n"/>
      <c r="E459" s="6" t="n"/>
      <c r="F459" s="6" t="n"/>
      <c r="G459" s="6" t="n"/>
      <c r="H459" s="6" t="n"/>
      <c r="I459" s="6" t="n"/>
      <c r="J459" s="6" t="n"/>
      <c r="K459" s="6" t="n"/>
      <c r="L459" s="6" t="n"/>
      <c r="M459" s="6" t="n"/>
      <c r="N459" s="6" t="n"/>
      <c r="O459" s="6" t="n"/>
    </row>
    <row r="460" ht="15.75" customHeight="1" s="1411">
      <c r="A460" s="6" t="n"/>
      <c r="B460" s="6" t="n"/>
      <c r="C460" s="6" t="n"/>
      <c r="D460" s="6" t="n"/>
      <c r="E460" s="6" t="n"/>
      <c r="F460" s="6" t="n"/>
      <c r="G460" s="6" t="n"/>
      <c r="H460" s="6" t="n"/>
      <c r="I460" s="6" t="n"/>
      <c r="J460" s="6" t="n"/>
      <c r="K460" s="6" t="n"/>
      <c r="L460" s="6" t="n"/>
      <c r="M460" s="6" t="n"/>
      <c r="N460" s="6" t="n"/>
      <c r="O460" s="6" t="n"/>
    </row>
    <row r="461" ht="15.75" customHeight="1" s="1411">
      <c r="A461" s="6" t="n"/>
      <c r="B461" s="6" t="n"/>
      <c r="C461" s="6" t="n"/>
      <c r="D461" s="6" t="n"/>
      <c r="E461" s="6" t="n"/>
      <c r="F461" s="6" t="n"/>
      <c r="G461" s="6" t="n"/>
      <c r="H461" s="6" t="n"/>
      <c r="I461" s="6" t="n"/>
      <c r="J461" s="6" t="n"/>
      <c r="K461" s="6" t="n"/>
      <c r="L461" s="6" t="n"/>
      <c r="M461" s="6" t="n"/>
      <c r="N461" s="6" t="n"/>
      <c r="O461" s="6" t="n"/>
    </row>
    <row r="462" ht="15.75" customHeight="1" s="1411">
      <c r="A462" s="6" t="n"/>
      <c r="B462" s="6" t="n"/>
      <c r="C462" s="6" t="n"/>
      <c r="D462" s="6" t="n"/>
      <c r="E462" s="6" t="n"/>
      <c r="F462" s="6" t="n"/>
      <c r="G462" s="6" t="n"/>
      <c r="H462" s="6" t="n"/>
      <c r="I462" s="6" t="n"/>
      <c r="J462" s="6" t="n"/>
      <c r="K462" s="6" t="n"/>
      <c r="L462" s="6" t="n"/>
      <c r="M462" s="6" t="n"/>
      <c r="N462" s="6" t="n"/>
      <c r="O462" s="6" t="n"/>
    </row>
    <row r="463" ht="15.75" customHeight="1" s="1411">
      <c r="A463" s="6" t="n"/>
      <c r="B463" s="6" t="n"/>
      <c r="C463" s="6" t="n"/>
      <c r="D463" s="6" t="n"/>
      <c r="E463" s="6" t="n"/>
      <c r="F463" s="6" t="n"/>
      <c r="G463" s="6" t="n"/>
      <c r="H463" s="6" t="n"/>
      <c r="I463" s="6" t="n"/>
      <c r="J463" s="6" t="n"/>
      <c r="K463" s="6" t="n"/>
      <c r="L463" s="6" t="n"/>
      <c r="M463" s="6" t="n"/>
      <c r="N463" s="6" t="n"/>
      <c r="O463" s="6" t="n"/>
    </row>
    <row r="464" ht="15.75" customHeight="1" s="1411">
      <c r="A464" s="6" t="n"/>
      <c r="B464" s="6" t="n"/>
      <c r="C464" s="6" t="n"/>
      <c r="D464" s="6" t="n"/>
      <c r="E464" s="6" t="n"/>
      <c r="F464" s="6" t="n"/>
      <c r="G464" s="6" t="n"/>
      <c r="H464" s="6" t="n"/>
      <c r="I464" s="6" t="n"/>
      <c r="J464" s="6" t="n"/>
      <c r="K464" s="6" t="n"/>
      <c r="L464" s="6" t="n"/>
      <c r="M464" s="6" t="n"/>
      <c r="N464" s="6" t="n"/>
      <c r="O464" s="6" t="n"/>
    </row>
    <row r="465" ht="15.75" customHeight="1" s="1411">
      <c r="A465" s="6" t="n"/>
      <c r="B465" s="6" t="n"/>
      <c r="C465" s="6" t="n"/>
      <c r="D465" s="6" t="n"/>
      <c r="E465" s="6" t="n"/>
      <c r="F465" s="6" t="n"/>
      <c r="G465" s="6" t="n"/>
      <c r="H465" s="6" t="n"/>
      <c r="I465" s="6" t="n"/>
      <c r="J465" s="6" t="n"/>
      <c r="K465" s="6" t="n"/>
      <c r="L465" s="6" t="n"/>
      <c r="M465" s="6" t="n"/>
      <c r="N465" s="6" t="n"/>
      <c r="O465" s="6" t="n"/>
    </row>
    <row r="466" ht="15.75" customHeight="1" s="1411">
      <c r="A466" s="6" t="n"/>
      <c r="B466" s="6" t="n"/>
      <c r="C466" s="6" t="n"/>
      <c r="D466" s="6" t="n"/>
      <c r="E466" s="6" t="n"/>
      <c r="F466" s="6" t="n"/>
      <c r="G466" s="6" t="n"/>
      <c r="H466" s="6" t="n"/>
      <c r="I466" s="6" t="n"/>
      <c r="J466" s="6" t="n"/>
      <c r="K466" s="6" t="n"/>
      <c r="L466" s="6" t="n"/>
      <c r="M466" s="6" t="n"/>
      <c r="N466" s="6" t="n"/>
      <c r="O466" s="6" t="n"/>
    </row>
    <row r="467" ht="15.75" customHeight="1" s="1411">
      <c r="A467" s="6" t="n"/>
      <c r="B467" s="6" t="n"/>
      <c r="C467" s="6" t="n"/>
      <c r="D467" s="6" t="n"/>
      <c r="E467" s="6" t="n"/>
      <c r="F467" s="6" t="n"/>
      <c r="G467" s="6" t="n"/>
      <c r="H467" s="6" t="n"/>
      <c r="I467" s="6" t="n"/>
      <c r="J467" s="6" t="n"/>
      <c r="K467" s="6" t="n"/>
      <c r="L467" s="6" t="n"/>
      <c r="M467" s="6" t="n"/>
      <c r="N467" s="6" t="n"/>
      <c r="O467" s="6" t="n"/>
    </row>
    <row r="468" ht="15.75" customHeight="1" s="1411">
      <c r="A468" s="6" t="n"/>
      <c r="B468" s="6" t="n"/>
      <c r="C468" s="6" t="n"/>
      <c r="D468" s="6" t="n"/>
      <c r="E468" s="6" t="n"/>
      <c r="F468" s="6" t="n"/>
      <c r="G468" s="6" t="n"/>
      <c r="H468" s="6" t="n"/>
      <c r="I468" s="6" t="n"/>
      <c r="J468" s="6" t="n"/>
      <c r="K468" s="6" t="n"/>
      <c r="L468" s="6" t="n"/>
      <c r="M468" s="6" t="n"/>
      <c r="N468" s="6" t="n"/>
      <c r="O468" s="6" t="n"/>
    </row>
    <row r="469" ht="15.75" customHeight="1" s="1411">
      <c r="A469" s="6" t="n"/>
      <c r="B469" s="6" t="n"/>
      <c r="C469" s="6" t="n"/>
      <c r="D469" s="6" t="n"/>
      <c r="E469" s="6" t="n"/>
      <c r="F469" s="6" t="n"/>
      <c r="G469" s="6" t="n"/>
      <c r="H469" s="6" t="n"/>
      <c r="I469" s="6" t="n"/>
      <c r="J469" s="6" t="n"/>
      <c r="K469" s="6" t="n"/>
      <c r="L469" s="6" t="n"/>
      <c r="M469" s="6" t="n"/>
      <c r="N469" s="6" t="n"/>
      <c r="O469" s="6" t="n"/>
    </row>
    <row r="470" ht="15.75" customHeight="1" s="1411">
      <c r="A470" s="6" t="n"/>
      <c r="B470" s="6" t="n"/>
      <c r="C470" s="6" t="n"/>
      <c r="D470" s="6" t="n"/>
      <c r="E470" s="6" t="n"/>
      <c r="F470" s="6" t="n"/>
      <c r="G470" s="6" t="n"/>
      <c r="H470" s="6" t="n"/>
      <c r="I470" s="6" t="n"/>
      <c r="J470" s="6" t="n"/>
      <c r="K470" s="6" t="n"/>
      <c r="L470" s="6" t="n"/>
      <c r="M470" s="6" t="n"/>
      <c r="N470" s="6" t="n"/>
      <c r="O470" s="6" t="n"/>
    </row>
    <row r="471" ht="15.75" customHeight="1" s="1411">
      <c r="A471" s="6" t="n"/>
      <c r="B471" s="6" t="n"/>
      <c r="C471" s="6" t="n"/>
      <c r="D471" s="6" t="n"/>
      <c r="E471" s="6" t="n"/>
      <c r="F471" s="6" t="n"/>
      <c r="G471" s="6" t="n"/>
      <c r="H471" s="6" t="n"/>
      <c r="I471" s="6" t="n"/>
      <c r="J471" s="6" t="n"/>
      <c r="K471" s="6" t="n"/>
      <c r="L471" s="6" t="n"/>
      <c r="M471" s="6" t="n"/>
      <c r="N471" s="6" t="n"/>
      <c r="O471" s="6" t="n"/>
    </row>
    <row r="472" ht="15.75" customHeight="1" s="1411">
      <c r="A472" s="6" t="n"/>
      <c r="B472" s="6" t="n"/>
      <c r="C472" s="6" t="n"/>
      <c r="D472" s="6" t="n"/>
      <c r="E472" s="6" t="n"/>
      <c r="F472" s="6" t="n"/>
      <c r="G472" s="6" t="n"/>
      <c r="H472" s="6" t="n"/>
      <c r="I472" s="6" t="n"/>
      <c r="J472" s="6" t="n"/>
      <c r="K472" s="6" t="n"/>
      <c r="L472" s="6" t="n"/>
      <c r="M472" s="6" t="n"/>
      <c r="N472" s="6" t="n"/>
      <c r="O472" s="6" t="n"/>
    </row>
    <row r="473" ht="15.75" customHeight="1" s="1411">
      <c r="A473" s="6" t="n"/>
      <c r="B473" s="6" t="n"/>
      <c r="C473" s="6" t="n"/>
      <c r="D473" s="6" t="n"/>
      <c r="E473" s="6" t="n"/>
      <c r="F473" s="6" t="n"/>
      <c r="G473" s="6" t="n"/>
      <c r="H473" s="6" t="n"/>
      <c r="I473" s="6" t="n"/>
      <c r="J473" s="6" t="n"/>
      <c r="K473" s="6" t="n"/>
      <c r="L473" s="6" t="n"/>
      <c r="M473" s="6" t="n"/>
      <c r="N473" s="6" t="n"/>
      <c r="O473" s="6" t="n"/>
    </row>
    <row r="474" ht="15.75" customHeight="1" s="1411">
      <c r="A474" s="6" t="n"/>
      <c r="B474" s="6" t="n"/>
      <c r="C474" s="6" t="n"/>
      <c r="D474" s="6" t="n"/>
      <c r="E474" s="6" t="n"/>
      <c r="F474" s="6" t="n"/>
      <c r="G474" s="6" t="n"/>
      <c r="H474" s="6" t="n"/>
      <c r="I474" s="6" t="n"/>
      <c r="J474" s="6" t="n"/>
      <c r="K474" s="6" t="n"/>
      <c r="L474" s="6" t="n"/>
      <c r="M474" s="6" t="n"/>
      <c r="N474" s="6" t="n"/>
      <c r="O474" s="6" t="n"/>
    </row>
    <row r="475" ht="15.75" customHeight="1" s="1411">
      <c r="A475" s="6" t="n"/>
      <c r="B475" s="6" t="n"/>
      <c r="C475" s="6" t="n"/>
      <c r="D475" s="6" t="n"/>
      <c r="E475" s="6" t="n"/>
      <c r="F475" s="6" t="n"/>
      <c r="G475" s="6" t="n"/>
      <c r="H475" s="6" t="n"/>
      <c r="I475" s="6" t="n"/>
      <c r="J475" s="6" t="n"/>
      <c r="K475" s="6" t="n"/>
      <c r="L475" s="6" t="n"/>
      <c r="M475" s="6" t="n"/>
      <c r="N475" s="6" t="n"/>
      <c r="O475" s="6" t="n"/>
    </row>
    <row r="476" ht="15.75" customHeight="1" s="1411">
      <c r="A476" s="6" t="n"/>
      <c r="B476" s="6" t="n"/>
      <c r="C476" s="6" t="n"/>
      <c r="D476" s="6" t="n"/>
      <c r="E476" s="6" t="n"/>
      <c r="F476" s="6" t="n"/>
      <c r="G476" s="6" t="n"/>
      <c r="H476" s="6" t="n"/>
      <c r="I476" s="6" t="n"/>
      <c r="J476" s="6" t="n"/>
      <c r="K476" s="6" t="n"/>
      <c r="L476" s="6" t="n"/>
      <c r="M476" s="6" t="n"/>
      <c r="N476" s="6" t="n"/>
      <c r="O476" s="6" t="n"/>
    </row>
    <row r="477" ht="15.75" customHeight="1" s="1411">
      <c r="A477" s="6" t="n"/>
      <c r="B477" s="6" t="n"/>
      <c r="C477" s="6" t="n"/>
      <c r="D477" s="6" t="n"/>
      <c r="E477" s="6" t="n"/>
      <c r="F477" s="6" t="n"/>
      <c r="G477" s="6" t="n"/>
      <c r="H477" s="6" t="n"/>
      <c r="I477" s="6" t="n"/>
      <c r="J477" s="6" t="n"/>
      <c r="K477" s="6" t="n"/>
      <c r="L477" s="6" t="n"/>
      <c r="M477" s="6" t="n"/>
      <c r="N477" s="6" t="n"/>
      <c r="O477" s="6" t="n"/>
    </row>
    <row r="478" ht="15.75" customHeight="1" s="1411">
      <c r="A478" s="6" t="n"/>
      <c r="B478" s="6" t="n"/>
      <c r="C478" s="6" t="n"/>
      <c r="D478" s="6" t="n"/>
      <c r="E478" s="6" t="n"/>
      <c r="F478" s="6" t="n"/>
      <c r="G478" s="6" t="n"/>
      <c r="H478" s="6" t="n"/>
      <c r="I478" s="6" t="n"/>
      <c r="J478" s="6" t="n"/>
      <c r="K478" s="6" t="n"/>
      <c r="L478" s="6" t="n"/>
      <c r="M478" s="6" t="n"/>
      <c r="N478" s="6" t="n"/>
      <c r="O478" s="6" t="n"/>
    </row>
    <row r="479" ht="15.75" customHeight="1" s="1411">
      <c r="A479" s="6" t="n"/>
      <c r="B479" s="6" t="n"/>
      <c r="C479" s="6" t="n"/>
      <c r="D479" s="6" t="n"/>
      <c r="E479" s="6" t="n"/>
      <c r="F479" s="6" t="n"/>
      <c r="G479" s="6" t="n"/>
      <c r="H479" s="6" t="n"/>
      <c r="I479" s="6" t="n"/>
      <c r="J479" s="6" t="n"/>
      <c r="K479" s="6" t="n"/>
      <c r="L479" s="6" t="n"/>
      <c r="M479" s="6" t="n"/>
      <c r="N479" s="6" t="n"/>
      <c r="O479" s="6" t="n"/>
    </row>
    <row r="480" ht="15.75" customHeight="1" s="1411">
      <c r="A480" s="6" t="n"/>
      <c r="B480" s="6" t="n"/>
      <c r="C480" s="6" t="n"/>
      <c r="D480" s="6" t="n"/>
      <c r="E480" s="6" t="n"/>
      <c r="F480" s="6" t="n"/>
      <c r="G480" s="6" t="n"/>
      <c r="H480" s="6" t="n"/>
      <c r="I480" s="6" t="n"/>
      <c r="J480" s="6" t="n"/>
      <c r="K480" s="6" t="n"/>
      <c r="L480" s="6" t="n"/>
      <c r="M480" s="6" t="n"/>
      <c r="N480" s="6" t="n"/>
      <c r="O480" s="6" t="n"/>
    </row>
    <row r="481" ht="15.75" customHeight="1" s="1411">
      <c r="A481" s="6" t="n"/>
      <c r="B481" s="6" t="n"/>
      <c r="C481" s="6" t="n"/>
      <c r="D481" s="6" t="n"/>
      <c r="E481" s="6" t="n"/>
      <c r="F481" s="6" t="n"/>
      <c r="G481" s="6" t="n"/>
      <c r="H481" s="6" t="n"/>
      <c r="I481" s="6" t="n"/>
      <c r="J481" s="6" t="n"/>
      <c r="K481" s="6" t="n"/>
      <c r="L481" s="6" t="n"/>
      <c r="M481" s="6" t="n"/>
      <c r="N481" s="6" t="n"/>
      <c r="O481" s="6" t="n"/>
    </row>
    <row r="482" ht="15.75" customHeight="1" s="1411">
      <c r="A482" s="6" t="n"/>
      <c r="B482" s="6" t="n"/>
      <c r="C482" s="6" t="n"/>
      <c r="D482" s="6" t="n"/>
      <c r="E482" s="6" t="n"/>
      <c r="F482" s="6" t="n"/>
      <c r="G482" s="6" t="n"/>
      <c r="H482" s="6" t="n"/>
      <c r="I482" s="6" t="n"/>
      <c r="J482" s="6" t="n"/>
      <c r="K482" s="6" t="n"/>
      <c r="L482" s="6" t="n"/>
      <c r="M482" s="6" t="n"/>
      <c r="N482" s="6" t="n"/>
      <c r="O482" s="6" t="n"/>
    </row>
    <row r="483" ht="15.75" customHeight="1" s="1411">
      <c r="A483" s="6" t="n"/>
      <c r="B483" s="6" t="n"/>
      <c r="C483" s="6" t="n"/>
      <c r="D483" s="6" t="n"/>
      <c r="E483" s="6" t="n"/>
      <c r="F483" s="6" t="n"/>
      <c r="G483" s="6" t="n"/>
      <c r="H483" s="6" t="n"/>
      <c r="I483" s="6" t="n"/>
      <c r="J483" s="6" t="n"/>
      <c r="K483" s="6" t="n"/>
      <c r="L483" s="6" t="n"/>
      <c r="M483" s="6" t="n"/>
      <c r="N483" s="6" t="n"/>
      <c r="O483" s="6" t="n"/>
    </row>
    <row r="484" ht="15.75" customHeight="1" s="1411">
      <c r="A484" s="6" t="n"/>
      <c r="B484" s="6" t="n"/>
      <c r="C484" s="6" t="n"/>
      <c r="D484" s="6" t="n"/>
      <c r="E484" s="6" t="n"/>
      <c r="F484" s="6" t="n"/>
      <c r="G484" s="6" t="n"/>
      <c r="H484" s="6" t="n"/>
      <c r="I484" s="6" t="n"/>
      <c r="J484" s="6" t="n"/>
      <c r="K484" s="6" t="n"/>
      <c r="L484" s="6" t="n"/>
      <c r="M484" s="6" t="n"/>
      <c r="N484" s="6" t="n"/>
      <c r="O484" s="6" t="n"/>
    </row>
    <row r="485" ht="15.75" customHeight="1" s="1411">
      <c r="A485" s="6" t="n"/>
      <c r="B485" s="6" t="n"/>
      <c r="C485" s="6" t="n"/>
      <c r="D485" s="6" t="n"/>
      <c r="E485" s="6" t="n"/>
      <c r="F485" s="6" t="n"/>
      <c r="G485" s="6" t="n"/>
      <c r="H485" s="6" t="n"/>
      <c r="I485" s="6" t="n"/>
      <c r="J485" s="6" t="n"/>
      <c r="K485" s="6" t="n"/>
      <c r="L485" s="6" t="n"/>
      <c r="M485" s="6" t="n"/>
      <c r="N485" s="6" t="n"/>
      <c r="O485" s="6" t="n"/>
    </row>
    <row r="486" ht="15.75" customHeight="1" s="1411">
      <c r="A486" s="6" t="n"/>
      <c r="B486" s="6" t="n"/>
      <c r="C486" s="6" t="n"/>
      <c r="D486" s="6" t="n"/>
      <c r="E486" s="6" t="n"/>
      <c r="F486" s="6" t="n"/>
      <c r="G486" s="6" t="n"/>
      <c r="H486" s="6" t="n"/>
      <c r="I486" s="6" t="n"/>
      <c r="J486" s="6" t="n"/>
      <c r="K486" s="6" t="n"/>
      <c r="L486" s="6" t="n"/>
      <c r="M486" s="6" t="n"/>
      <c r="N486" s="6" t="n"/>
      <c r="O486" s="6" t="n"/>
    </row>
    <row r="487" ht="15.75" customHeight="1" s="1411">
      <c r="A487" s="6" t="n"/>
      <c r="B487" s="6" t="n"/>
      <c r="C487" s="6" t="n"/>
      <c r="D487" s="6" t="n"/>
      <c r="E487" s="6" t="n"/>
      <c r="F487" s="6" t="n"/>
      <c r="G487" s="6" t="n"/>
      <c r="H487" s="6" t="n"/>
      <c r="I487" s="6" t="n"/>
      <c r="J487" s="6" t="n"/>
      <c r="K487" s="6" t="n"/>
      <c r="L487" s="6" t="n"/>
      <c r="M487" s="6" t="n"/>
      <c r="N487" s="6" t="n"/>
      <c r="O487" s="6" t="n"/>
    </row>
    <row r="488" ht="15.75" customHeight="1" s="1411">
      <c r="A488" s="6" t="n"/>
      <c r="B488" s="6" t="n"/>
      <c r="C488" s="6" t="n"/>
      <c r="D488" s="6" t="n"/>
      <c r="E488" s="6" t="n"/>
      <c r="F488" s="6" t="n"/>
      <c r="G488" s="6" t="n"/>
      <c r="H488" s="6" t="n"/>
      <c r="I488" s="6" t="n"/>
      <c r="J488" s="6" t="n"/>
      <c r="K488" s="6" t="n"/>
      <c r="L488" s="6" t="n"/>
      <c r="M488" s="6" t="n"/>
      <c r="N488" s="6" t="n"/>
      <c r="O488" s="6" t="n"/>
    </row>
    <row r="489" ht="15.75" customHeight="1" s="1411">
      <c r="A489" s="6" t="n"/>
      <c r="B489" s="6" t="n"/>
      <c r="C489" s="6" t="n"/>
      <c r="D489" s="6" t="n"/>
      <c r="E489" s="6" t="n"/>
      <c r="F489" s="6" t="n"/>
      <c r="G489" s="6" t="n"/>
      <c r="H489" s="6" t="n"/>
      <c r="I489" s="6" t="n"/>
      <c r="J489" s="6" t="n"/>
      <c r="K489" s="6" t="n"/>
      <c r="L489" s="6" t="n"/>
      <c r="M489" s="6" t="n"/>
      <c r="N489" s="6" t="n"/>
      <c r="O489" s="6" t="n"/>
    </row>
    <row r="490" ht="15.75" customHeight="1" s="1411">
      <c r="A490" s="6" t="n"/>
      <c r="B490" s="6" t="n"/>
      <c r="C490" s="6" t="n"/>
      <c r="D490" s="6" t="n"/>
      <c r="E490" s="6" t="n"/>
      <c r="F490" s="6" t="n"/>
      <c r="G490" s="6" t="n"/>
      <c r="H490" s="6" t="n"/>
      <c r="I490" s="6" t="n"/>
      <c r="J490" s="6" t="n"/>
      <c r="K490" s="6" t="n"/>
      <c r="L490" s="6" t="n"/>
      <c r="M490" s="6" t="n"/>
      <c r="N490" s="6" t="n"/>
      <c r="O490" s="6" t="n"/>
    </row>
    <row r="491" ht="15.75" customHeight="1" s="1411">
      <c r="A491" s="6" t="n"/>
      <c r="B491" s="6" t="n"/>
      <c r="C491" s="6" t="n"/>
      <c r="D491" s="6" t="n"/>
      <c r="E491" s="6" t="n"/>
      <c r="F491" s="6" t="n"/>
      <c r="G491" s="6" t="n"/>
      <c r="H491" s="6" t="n"/>
      <c r="I491" s="6" t="n"/>
      <c r="J491" s="6" t="n"/>
      <c r="K491" s="6" t="n"/>
      <c r="L491" s="6" t="n"/>
      <c r="M491" s="6" t="n"/>
      <c r="N491" s="6" t="n"/>
      <c r="O491" s="6" t="n"/>
    </row>
    <row r="492" ht="15.75" customHeight="1" s="1411">
      <c r="A492" s="6" t="n"/>
      <c r="B492" s="6" t="n"/>
      <c r="C492" s="6" t="n"/>
      <c r="D492" s="6" t="n"/>
      <c r="E492" s="6" t="n"/>
      <c r="F492" s="6" t="n"/>
      <c r="G492" s="6" t="n"/>
      <c r="H492" s="6" t="n"/>
      <c r="I492" s="6" t="n"/>
      <c r="J492" s="6" t="n"/>
      <c r="K492" s="6" t="n"/>
      <c r="L492" s="6" t="n"/>
      <c r="M492" s="6" t="n"/>
      <c r="N492" s="6" t="n"/>
      <c r="O492" s="6" t="n"/>
    </row>
    <row r="493" ht="15.75" customHeight="1" s="1411">
      <c r="A493" s="6" t="n"/>
      <c r="B493" s="6" t="n"/>
      <c r="C493" s="6" t="n"/>
      <c r="D493" s="6" t="n"/>
      <c r="E493" s="6" t="n"/>
      <c r="F493" s="6" t="n"/>
      <c r="G493" s="6" t="n"/>
      <c r="H493" s="6" t="n"/>
      <c r="I493" s="6" t="n"/>
      <c r="J493" s="6" t="n"/>
      <c r="K493" s="6" t="n"/>
      <c r="L493" s="6" t="n"/>
      <c r="M493" s="6" t="n"/>
      <c r="N493" s="6" t="n"/>
      <c r="O493" s="6" t="n"/>
    </row>
    <row r="494" ht="15.75" customHeight="1" s="1411">
      <c r="A494" s="6" t="n"/>
      <c r="B494" s="6" t="n"/>
      <c r="C494" s="6" t="n"/>
      <c r="D494" s="6" t="n"/>
      <c r="E494" s="6" t="n"/>
      <c r="F494" s="6" t="n"/>
      <c r="G494" s="6" t="n"/>
      <c r="H494" s="6" t="n"/>
      <c r="I494" s="6" t="n"/>
      <c r="J494" s="6" t="n"/>
      <c r="K494" s="6" t="n"/>
      <c r="L494" s="6" t="n"/>
      <c r="M494" s="6" t="n"/>
      <c r="N494" s="6" t="n"/>
      <c r="O494" s="6" t="n"/>
    </row>
    <row r="495" ht="15.75" customHeight="1" s="1411">
      <c r="A495" s="6" t="n"/>
      <c r="B495" s="6" t="n"/>
      <c r="C495" s="6" t="n"/>
      <c r="D495" s="6" t="n"/>
      <c r="E495" s="6" t="n"/>
      <c r="F495" s="6" t="n"/>
      <c r="G495" s="6" t="n"/>
      <c r="H495" s="6" t="n"/>
      <c r="I495" s="6" t="n"/>
      <c r="J495" s="6" t="n"/>
      <c r="K495" s="6" t="n"/>
      <c r="L495" s="6" t="n"/>
      <c r="M495" s="6" t="n"/>
      <c r="N495" s="6" t="n"/>
      <c r="O495" s="6" t="n"/>
    </row>
    <row r="496" ht="15.75" customHeight="1" s="1411">
      <c r="A496" s="6" t="n"/>
      <c r="B496" s="6" t="n"/>
      <c r="C496" s="6" t="n"/>
      <c r="D496" s="6" t="n"/>
      <c r="E496" s="6" t="n"/>
      <c r="F496" s="6" t="n"/>
      <c r="G496" s="6" t="n"/>
      <c r="H496" s="6" t="n"/>
      <c r="I496" s="6" t="n"/>
      <c r="J496" s="6" t="n"/>
      <c r="K496" s="6" t="n"/>
      <c r="L496" s="6" t="n"/>
      <c r="M496" s="6" t="n"/>
      <c r="N496" s="6" t="n"/>
      <c r="O496" s="6" t="n"/>
    </row>
    <row r="497" ht="15.75" customHeight="1" s="1411">
      <c r="A497" s="6" t="n"/>
      <c r="B497" s="6" t="n"/>
      <c r="C497" s="6" t="n"/>
      <c r="D497" s="6" t="n"/>
      <c r="E497" s="6" t="n"/>
      <c r="F497" s="6" t="n"/>
      <c r="G497" s="6" t="n"/>
      <c r="H497" s="6" t="n"/>
      <c r="I497" s="6" t="n"/>
      <c r="J497" s="6" t="n"/>
      <c r="K497" s="6" t="n"/>
      <c r="L497" s="6" t="n"/>
      <c r="M497" s="6" t="n"/>
      <c r="N497" s="6" t="n"/>
      <c r="O497" s="6" t="n"/>
    </row>
    <row r="498" ht="15.75" customHeight="1" s="1411">
      <c r="A498" s="6" t="n"/>
      <c r="B498" s="6" t="n"/>
      <c r="C498" s="6" t="n"/>
      <c r="D498" s="6" t="n"/>
      <c r="E498" s="6" t="n"/>
      <c r="F498" s="6" t="n"/>
      <c r="G498" s="6" t="n"/>
      <c r="H498" s="6" t="n"/>
      <c r="I498" s="6" t="n"/>
      <c r="J498" s="6" t="n"/>
      <c r="K498" s="6" t="n"/>
      <c r="L498" s="6" t="n"/>
      <c r="M498" s="6" t="n"/>
      <c r="N498" s="6" t="n"/>
      <c r="O498" s="6" t="n"/>
    </row>
    <row r="499" ht="15.75" customHeight="1" s="1411">
      <c r="A499" s="6" t="n"/>
      <c r="B499" s="6" t="n"/>
      <c r="C499" s="6" t="n"/>
      <c r="D499" s="6" t="n"/>
      <c r="E499" s="6" t="n"/>
      <c r="F499" s="6" t="n"/>
      <c r="G499" s="6" t="n"/>
      <c r="H499" s="6" t="n"/>
      <c r="I499" s="6" t="n"/>
      <c r="J499" s="6" t="n"/>
      <c r="K499" s="6" t="n"/>
      <c r="L499" s="6" t="n"/>
      <c r="M499" s="6" t="n"/>
      <c r="N499" s="6" t="n"/>
      <c r="O499" s="6" t="n"/>
    </row>
    <row r="500" ht="15.75" customHeight="1" s="1411">
      <c r="A500" s="6" t="n"/>
      <c r="B500" s="6" t="n"/>
      <c r="C500" s="6" t="n"/>
      <c r="D500" s="6" t="n"/>
      <c r="E500" s="6" t="n"/>
      <c r="F500" s="6" t="n"/>
      <c r="G500" s="6" t="n"/>
      <c r="H500" s="6" t="n"/>
      <c r="I500" s="6" t="n"/>
      <c r="J500" s="6" t="n"/>
      <c r="K500" s="6" t="n"/>
      <c r="L500" s="6" t="n"/>
      <c r="M500" s="6" t="n"/>
      <c r="N500" s="6" t="n"/>
      <c r="O500" s="6" t="n"/>
    </row>
    <row r="501" ht="15.75" customHeight="1" s="1411">
      <c r="A501" s="6" t="n"/>
      <c r="B501" s="6" t="n"/>
      <c r="C501" s="6" t="n"/>
      <c r="D501" s="6" t="n"/>
      <c r="E501" s="6" t="n"/>
      <c r="F501" s="6" t="n"/>
      <c r="G501" s="6" t="n"/>
      <c r="H501" s="6" t="n"/>
      <c r="I501" s="6" t="n"/>
      <c r="J501" s="6" t="n"/>
      <c r="K501" s="6" t="n"/>
      <c r="L501" s="6" t="n"/>
      <c r="M501" s="6" t="n"/>
      <c r="N501" s="6" t="n"/>
      <c r="O501" s="6" t="n"/>
    </row>
    <row r="502" ht="15.75" customHeight="1" s="1411">
      <c r="A502" s="6" t="n"/>
      <c r="B502" s="6" t="n"/>
      <c r="C502" s="6" t="n"/>
      <c r="D502" s="6" t="n"/>
      <c r="E502" s="6" t="n"/>
      <c r="F502" s="6" t="n"/>
      <c r="G502" s="6" t="n"/>
      <c r="H502" s="6" t="n"/>
      <c r="I502" s="6" t="n"/>
      <c r="J502" s="6" t="n"/>
      <c r="K502" s="6" t="n"/>
      <c r="L502" s="6" t="n"/>
      <c r="M502" s="6" t="n"/>
      <c r="N502" s="6" t="n"/>
      <c r="O502" s="6" t="n"/>
    </row>
    <row r="503" ht="15.75" customHeight="1" s="1411">
      <c r="A503" s="6" t="n"/>
      <c r="B503" s="6" t="n"/>
      <c r="C503" s="6" t="n"/>
      <c r="D503" s="6" t="n"/>
      <c r="E503" s="6" t="n"/>
      <c r="F503" s="6" t="n"/>
      <c r="G503" s="6" t="n"/>
      <c r="H503" s="6" t="n"/>
      <c r="I503" s="6" t="n"/>
      <c r="J503" s="6" t="n"/>
      <c r="K503" s="6" t="n"/>
      <c r="L503" s="6" t="n"/>
      <c r="M503" s="6" t="n"/>
      <c r="N503" s="6" t="n"/>
      <c r="O503" s="6" t="n"/>
    </row>
    <row r="504" ht="15.75" customHeight="1" s="1411">
      <c r="A504" s="6" t="n"/>
      <c r="B504" s="6" t="n"/>
      <c r="C504" s="6" t="n"/>
      <c r="D504" s="6" t="n"/>
      <c r="E504" s="6" t="n"/>
      <c r="F504" s="6" t="n"/>
      <c r="G504" s="6" t="n"/>
      <c r="H504" s="6" t="n"/>
      <c r="I504" s="6" t="n"/>
      <c r="J504" s="6" t="n"/>
      <c r="K504" s="6" t="n"/>
      <c r="L504" s="6" t="n"/>
      <c r="M504" s="6" t="n"/>
      <c r="N504" s="6" t="n"/>
      <c r="O504" s="6" t="n"/>
    </row>
    <row r="505" ht="15.75" customHeight="1" s="1411">
      <c r="A505" s="6" t="n"/>
      <c r="B505" s="6" t="n"/>
      <c r="C505" s="6" t="n"/>
      <c r="D505" s="6" t="n"/>
      <c r="E505" s="6" t="n"/>
      <c r="F505" s="6" t="n"/>
      <c r="G505" s="6" t="n"/>
      <c r="H505" s="6" t="n"/>
      <c r="I505" s="6" t="n"/>
      <c r="J505" s="6" t="n"/>
      <c r="K505" s="6" t="n"/>
      <c r="L505" s="6" t="n"/>
      <c r="M505" s="6" t="n"/>
      <c r="N505" s="6" t="n"/>
      <c r="O505" s="6" t="n"/>
    </row>
    <row r="506" ht="15.75" customHeight="1" s="1411">
      <c r="A506" s="6" t="n"/>
      <c r="B506" s="6" t="n"/>
      <c r="C506" s="6" t="n"/>
      <c r="D506" s="6" t="n"/>
      <c r="E506" s="6" t="n"/>
      <c r="F506" s="6" t="n"/>
      <c r="G506" s="6" t="n"/>
      <c r="H506" s="6" t="n"/>
      <c r="I506" s="6" t="n"/>
      <c r="J506" s="6" t="n"/>
      <c r="K506" s="6" t="n"/>
      <c r="L506" s="6" t="n"/>
      <c r="M506" s="6" t="n"/>
      <c r="N506" s="6" t="n"/>
      <c r="O506" s="6" t="n"/>
    </row>
    <row r="507" ht="15.75" customHeight="1" s="1411">
      <c r="A507" s="6" t="n"/>
      <c r="B507" s="6" t="n"/>
      <c r="C507" s="6" t="n"/>
      <c r="D507" s="6" t="n"/>
      <c r="E507" s="6" t="n"/>
      <c r="F507" s="6" t="n"/>
      <c r="G507" s="6" t="n"/>
      <c r="H507" s="6" t="n"/>
      <c r="I507" s="6" t="n"/>
      <c r="J507" s="6" t="n"/>
      <c r="K507" s="6" t="n"/>
      <c r="L507" s="6" t="n"/>
      <c r="M507" s="6" t="n"/>
      <c r="N507" s="6" t="n"/>
      <c r="O507" s="6" t="n"/>
    </row>
    <row r="508" ht="15.75" customHeight="1" s="1411">
      <c r="A508" s="6" t="n"/>
      <c r="B508" s="6" t="n"/>
      <c r="C508" s="6" t="n"/>
      <c r="D508" s="6" t="n"/>
      <c r="E508" s="6" t="n"/>
      <c r="F508" s="6" t="n"/>
      <c r="G508" s="6" t="n"/>
      <c r="H508" s="6" t="n"/>
      <c r="I508" s="6" t="n"/>
      <c r="J508" s="6" t="n"/>
      <c r="K508" s="6" t="n"/>
      <c r="L508" s="6" t="n"/>
      <c r="M508" s="6" t="n"/>
      <c r="N508" s="6" t="n"/>
      <c r="O508" s="6" t="n"/>
    </row>
    <row r="509" ht="15.75" customHeight="1" s="1411">
      <c r="A509" s="6" t="n"/>
      <c r="B509" s="6" t="n"/>
      <c r="C509" s="6" t="n"/>
      <c r="D509" s="6" t="n"/>
      <c r="E509" s="6" t="n"/>
      <c r="F509" s="6" t="n"/>
      <c r="G509" s="6" t="n"/>
      <c r="H509" s="6" t="n"/>
      <c r="I509" s="6" t="n"/>
      <c r="J509" s="6" t="n"/>
      <c r="K509" s="6" t="n"/>
      <c r="L509" s="6" t="n"/>
      <c r="M509" s="6" t="n"/>
      <c r="N509" s="6" t="n"/>
      <c r="O509" s="6" t="n"/>
    </row>
    <row r="510" ht="15.75" customHeight="1" s="1411">
      <c r="A510" s="6" t="n"/>
      <c r="B510" s="6" t="n"/>
      <c r="C510" s="6" t="n"/>
      <c r="D510" s="6" t="n"/>
      <c r="E510" s="6" t="n"/>
      <c r="F510" s="6" t="n"/>
      <c r="G510" s="6" t="n"/>
      <c r="H510" s="6" t="n"/>
      <c r="I510" s="6" t="n"/>
      <c r="J510" s="6" t="n"/>
      <c r="K510" s="6" t="n"/>
      <c r="L510" s="6" t="n"/>
      <c r="M510" s="6" t="n"/>
      <c r="N510" s="6" t="n"/>
      <c r="O510" s="6" t="n"/>
    </row>
    <row r="511" ht="15.75" customHeight="1" s="1411">
      <c r="A511" s="6" t="n"/>
      <c r="B511" s="6" t="n"/>
      <c r="C511" s="6" t="n"/>
      <c r="D511" s="6" t="n"/>
      <c r="E511" s="6" t="n"/>
      <c r="F511" s="6" t="n"/>
      <c r="G511" s="6" t="n"/>
      <c r="H511" s="6" t="n"/>
      <c r="I511" s="6" t="n"/>
      <c r="J511" s="6" t="n"/>
      <c r="K511" s="6" t="n"/>
      <c r="L511" s="6" t="n"/>
      <c r="M511" s="6" t="n"/>
      <c r="N511" s="6" t="n"/>
      <c r="O511" s="6" t="n"/>
    </row>
    <row r="512" ht="15.75" customHeight="1" s="1411">
      <c r="A512" s="6" t="n"/>
      <c r="B512" s="6" t="n"/>
      <c r="C512" s="6" t="n"/>
      <c r="D512" s="6" t="n"/>
      <c r="E512" s="6" t="n"/>
      <c r="F512" s="6" t="n"/>
      <c r="G512" s="6" t="n"/>
      <c r="H512" s="6" t="n"/>
      <c r="I512" s="6" t="n"/>
      <c r="J512" s="6" t="n"/>
      <c r="K512" s="6" t="n"/>
      <c r="L512" s="6" t="n"/>
      <c r="M512" s="6" t="n"/>
      <c r="N512" s="6" t="n"/>
      <c r="O512" s="6" t="n"/>
    </row>
    <row r="513" ht="15.75" customHeight="1" s="1411">
      <c r="A513" s="6" t="n"/>
      <c r="B513" s="6" t="n"/>
      <c r="C513" s="6" t="n"/>
      <c r="D513" s="6" t="n"/>
      <c r="E513" s="6" t="n"/>
      <c r="F513" s="6" t="n"/>
      <c r="G513" s="6" t="n"/>
      <c r="H513" s="6" t="n"/>
      <c r="I513" s="6" t="n"/>
      <c r="J513" s="6" t="n"/>
      <c r="K513" s="6" t="n"/>
      <c r="L513" s="6" t="n"/>
      <c r="M513" s="6" t="n"/>
      <c r="N513" s="6" t="n"/>
      <c r="O513" s="6" t="n"/>
    </row>
    <row r="514" ht="15.75" customHeight="1" s="1411">
      <c r="A514" s="6" t="n"/>
      <c r="B514" s="6" t="n"/>
      <c r="C514" s="6" t="n"/>
      <c r="D514" s="6" t="n"/>
      <c r="E514" s="6" t="n"/>
      <c r="F514" s="6" t="n"/>
      <c r="G514" s="6" t="n"/>
      <c r="H514" s="6" t="n"/>
      <c r="I514" s="6" t="n"/>
      <c r="J514" s="6" t="n"/>
      <c r="K514" s="6" t="n"/>
      <c r="L514" s="6" t="n"/>
      <c r="M514" s="6" t="n"/>
      <c r="N514" s="6" t="n"/>
      <c r="O514" s="6" t="n"/>
    </row>
    <row r="515" ht="15.75" customHeight="1" s="1411">
      <c r="A515" s="6" t="n"/>
      <c r="B515" s="6" t="n"/>
      <c r="C515" s="6" t="n"/>
      <c r="D515" s="6" t="n"/>
      <c r="E515" s="6" t="n"/>
      <c r="F515" s="6" t="n"/>
      <c r="G515" s="6" t="n"/>
      <c r="H515" s="6" t="n"/>
      <c r="I515" s="6" t="n"/>
      <c r="J515" s="6" t="n"/>
      <c r="K515" s="6" t="n"/>
      <c r="L515" s="6" t="n"/>
      <c r="M515" s="6" t="n"/>
      <c r="N515" s="6" t="n"/>
      <c r="O515" s="6" t="n"/>
    </row>
    <row r="516" ht="15.75" customHeight="1" s="1411">
      <c r="A516" s="6" t="n"/>
      <c r="B516" s="6" t="n"/>
      <c r="C516" s="6" t="n"/>
      <c r="D516" s="6" t="n"/>
      <c r="E516" s="6" t="n"/>
      <c r="F516" s="6" t="n"/>
      <c r="G516" s="6" t="n"/>
      <c r="H516" s="6" t="n"/>
      <c r="I516" s="6" t="n"/>
      <c r="J516" s="6" t="n"/>
      <c r="K516" s="6" t="n"/>
      <c r="L516" s="6" t="n"/>
      <c r="M516" s="6" t="n"/>
      <c r="N516" s="6" t="n"/>
      <c r="O516" s="6" t="n"/>
    </row>
    <row r="517" ht="15.75" customHeight="1" s="1411">
      <c r="A517" s="6" t="n"/>
      <c r="B517" s="6" t="n"/>
      <c r="C517" s="6" t="n"/>
      <c r="D517" s="6" t="n"/>
      <c r="E517" s="6" t="n"/>
      <c r="F517" s="6" t="n"/>
      <c r="G517" s="6" t="n"/>
      <c r="H517" s="6" t="n"/>
      <c r="I517" s="6" t="n"/>
      <c r="J517" s="6" t="n"/>
      <c r="K517" s="6" t="n"/>
      <c r="L517" s="6" t="n"/>
      <c r="M517" s="6" t="n"/>
      <c r="N517" s="6" t="n"/>
      <c r="O517" s="6" t="n"/>
    </row>
    <row r="518" ht="15.75" customHeight="1" s="1411">
      <c r="A518" s="6" t="n"/>
      <c r="B518" s="6" t="n"/>
      <c r="C518" s="6" t="n"/>
      <c r="D518" s="6" t="n"/>
      <c r="E518" s="6" t="n"/>
      <c r="F518" s="6" t="n"/>
      <c r="G518" s="6" t="n"/>
      <c r="H518" s="6" t="n"/>
      <c r="I518" s="6" t="n"/>
      <c r="J518" s="6" t="n"/>
      <c r="K518" s="6" t="n"/>
      <c r="L518" s="6" t="n"/>
      <c r="M518" s="6" t="n"/>
      <c r="N518" s="6" t="n"/>
      <c r="O518" s="6" t="n"/>
    </row>
    <row r="519" ht="15.75" customHeight="1" s="1411">
      <c r="A519" s="6" t="n"/>
      <c r="B519" s="6" t="n"/>
      <c r="C519" s="6" t="n"/>
      <c r="D519" s="6" t="n"/>
      <c r="E519" s="6" t="n"/>
      <c r="F519" s="6" t="n"/>
      <c r="G519" s="6" t="n"/>
      <c r="H519" s="6" t="n"/>
      <c r="I519" s="6" t="n"/>
      <c r="J519" s="6" t="n"/>
      <c r="K519" s="6" t="n"/>
      <c r="L519" s="6" t="n"/>
      <c r="M519" s="6" t="n"/>
      <c r="N519" s="6" t="n"/>
      <c r="O519" s="6" t="n"/>
    </row>
    <row r="520" ht="15.75" customHeight="1" s="1411">
      <c r="A520" s="6" t="n"/>
      <c r="B520" s="6" t="n"/>
      <c r="C520" s="6" t="n"/>
      <c r="D520" s="6" t="n"/>
      <c r="E520" s="6" t="n"/>
      <c r="F520" s="6" t="n"/>
      <c r="G520" s="6" t="n"/>
      <c r="H520" s="6" t="n"/>
      <c r="I520" s="6" t="n"/>
      <c r="J520" s="6" t="n"/>
      <c r="K520" s="6" t="n"/>
      <c r="L520" s="6" t="n"/>
      <c r="M520" s="6" t="n"/>
      <c r="N520" s="6" t="n"/>
      <c r="O520" s="6" t="n"/>
    </row>
    <row r="521" ht="15.75" customHeight="1" s="1411">
      <c r="A521" s="6" t="n"/>
      <c r="B521" s="6" t="n"/>
      <c r="C521" s="6" t="n"/>
      <c r="D521" s="6" t="n"/>
      <c r="E521" s="6" t="n"/>
      <c r="F521" s="6" t="n"/>
      <c r="G521" s="6" t="n"/>
      <c r="H521" s="6" t="n"/>
      <c r="I521" s="6" t="n"/>
      <c r="J521" s="6" t="n"/>
      <c r="K521" s="6" t="n"/>
      <c r="L521" s="6" t="n"/>
      <c r="M521" s="6" t="n"/>
      <c r="N521" s="6" t="n"/>
      <c r="O521" s="6" t="n"/>
    </row>
    <row r="522" ht="15.75" customHeight="1" s="1411">
      <c r="A522" s="6" t="n"/>
      <c r="B522" s="6" t="n"/>
      <c r="C522" s="6" t="n"/>
      <c r="D522" s="6" t="n"/>
      <c r="E522" s="6" t="n"/>
      <c r="F522" s="6" t="n"/>
      <c r="G522" s="6" t="n"/>
      <c r="H522" s="6" t="n"/>
      <c r="I522" s="6" t="n"/>
      <c r="J522" s="6" t="n"/>
      <c r="K522" s="6" t="n"/>
      <c r="L522" s="6" t="n"/>
      <c r="M522" s="6" t="n"/>
      <c r="N522" s="6" t="n"/>
      <c r="O522" s="6" t="n"/>
    </row>
    <row r="523" ht="15.75" customHeight="1" s="1411">
      <c r="A523" s="6" t="n"/>
      <c r="B523" s="6" t="n"/>
      <c r="C523" s="6" t="n"/>
      <c r="D523" s="6" t="n"/>
      <c r="E523" s="6" t="n"/>
      <c r="F523" s="6" t="n"/>
      <c r="G523" s="6" t="n"/>
      <c r="H523" s="6" t="n"/>
      <c r="I523" s="6" t="n"/>
      <c r="J523" s="6" t="n"/>
      <c r="K523" s="6" t="n"/>
      <c r="L523" s="6" t="n"/>
      <c r="M523" s="6" t="n"/>
      <c r="N523" s="6" t="n"/>
      <c r="O523" s="6" t="n"/>
    </row>
    <row r="524" ht="15.75" customHeight="1" s="1411">
      <c r="A524" s="6" t="n"/>
      <c r="B524" s="6" t="n"/>
      <c r="C524" s="6" t="n"/>
      <c r="D524" s="6" t="n"/>
      <c r="E524" s="6" t="n"/>
      <c r="F524" s="6" t="n"/>
      <c r="G524" s="6" t="n"/>
      <c r="H524" s="6" t="n"/>
      <c r="I524" s="6" t="n"/>
      <c r="J524" s="6" t="n"/>
      <c r="K524" s="6" t="n"/>
      <c r="L524" s="6" t="n"/>
      <c r="M524" s="6" t="n"/>
      <c r="N524" s="6" t="n"/>
      <c r="O524" s="6" t="n"/>
    </row>
    <row r="525" ht="15.75" customHeight="1" s="1411">
      <c r="A525" s="6" t="n"/>
      <c r="B525" s="6" t="n"/>
      <c r="C525" s="6" t="n"/>
      <c r="D525" s="6" t="n"/>
      <c r="E525" s="6" t="n"/>
      <c r="F525" s="6" t="n"/>
      <c r="G525" s="6" t="n"/>
      <c r="H525" s="6" t="n"/>
      <c r="I525" s="6" t="n"/>
      <c r="J525" s="6" t="n"/>
      <c r="K525" s="6" t="n"/>
      <c r="L525" s="6" t="n"/>
      <c r="M525" s="6" t="n"/>
      <c r="N525" s="6" t="n"/>
      <c r="O525" s="6" t="n"/>
    </row>
    <row r="526" ht="15.75" customHeight="1" s="1411">
      <c r="A526" s="6" t="n"/>
      <c r="B526" s="6" t="n"/>
      <c r="C526" s="6" t="n"/>
      <c r="D526" s="6" t="n"/>
      <c r="E526" s="6" t="n"/>
      <c r="F526" s="6" t="n"/>
      <c r="G526" s="6" t="n"/>
      <c r="H526" s="6" t="n"/>
      <c r="I526" s="6" t="n"/>
      <c r="J526" s="6" t="n"/>
      <c r="K526" s="6" t="n"/>
      <c r="L526" s="6" t="n"/>
      <c r="M526" s="6" t="n"/>
      <c r="N526" s="6" t="n"/>
      <c r="O526" s="6" t="n"/>
    </row>
    <row r="527" ht="15.75" customHeight="1" s="1411">
      <c r="A527" s="6" t="n"/>
      <c r="B527" s="6" t="n"/>
      <c r="C527" s="6" t="n"/>
      <c r="D527" s="6" t="n"/>
      <c r="E527" s="6" t="n"/>
      <c r="F527" s="6" t="n"/>
      <c r="G527" s="6" t="n"/>
      <c r="H527" s="6" t="n"/>
      <c r="I527" s="6" t="n"/>
      <c r="J527" s="6" t="n"/>
      <c r="K527" s="6" t="n"/>
      <c r="L527" s="6" t="n"/>
      <c r="M527" s="6" t="n"/>
      <c r="N527" s="6" t="n"/>
      <c r="O527" s="6" t="n"/>
    </row>
    <row r="528" ht="15.75" customHeight="1" s="1411">
      <c r="A528" s="6" t="n"/>
      <c r="B528" s="6" t="n"/>
      <c r="C528" s="6" t="n"/>
      <c r="D528" s="6" t="n"/>
      <c r="E528" s="6" t="n"/>
      <c r="F528" s="6" t="n"/>
      <c r="G528" s="6" t="n"/>
      <c r="H528" s="6" t="n"/>
      <c r="I528" s="6" t="n"/>
      <c r="J528" s="6" t="n"/>
      <c r="K528" s="6" t="n"/>
      <c r="L528" s="6" t="n"/>
      <c r="M528" s="6" t="n"/>
      <c r="N528" s="6" t="n"/>
      <c r="O528" s="6" t="n"/>
    </row>
    <row r="529" ht="15.75" customHeight="1" s="1411">
      <c r="A529" s="6" t="n"/>
      <c r="B529" s="6" t="n"/>
      <c r="C529" s="6" t="n"/>
      <c r="D529" s="6" t="n"/>
      <c r="E529" s="6" t="n"/>
      <c r="F529" s="6" t="n"/>
      <c r="G529" s="6" t="n"/>
      <c r="H529" s="6" t="n"/>
      <c r="I529" s="6" t="n"/>
      <c r="J529" s="6" t="n"/>
      <c r="K529" s="6" t="n"/>
      <c r="L529" s="6" t="n"/>
      <c r="M529" s="6" t="n"/>
      <c r="N529" s="6" t="n"/>
      <c r="O529" s="6" t="n"/>
    </row>
    <row r="530" ht="15.75" customHeight="1" s="1411">
      <c r="A530" s="6" t="n"/>
      <c r="B530" s="6" t="n"/>
      <c r="C530" s="6" t="n"/>
      <c r="D530" s="6" t="n"/>
      <c r="E530" s="6" t="n"/>
      <c r="F530" s="6" t="n"/>
      <c r="G530" s="6" t="n"/>
      <c r="H530" s="6" t="n"/>
      <c r="I530" s="6" t="n"/>
      <c r="J530" s="6" t="n"/>
      <c r="K530" s="6" t="n"/>
      <c r="L530" s="6" t="n"/>
      <c r="M530" s="6" t="n"/>
      <c r="N530" s="6" t="n"/>
      <c r="O530" s="6" t="n"/>
    </row>
    <row r="531" ht="15.75" customHeight="1" s="1411">
      <c r="A531" s="6" t="n"/>
      <c r="B531" s="6" t="n"/>
      <c r="C531" s="6" t="n"/>
      <c r="D531" s="6" t="n"/>
      <c r="E531" s="6" t="n"/>
      <c r="F531" s="6" t="n"/>
      <c r="G531" s="6" t="n"/>
      <c r="H531" s="6" t="n"/>
      <c r="I531" s="6" t="n"/>
      <c r="J531" s="6" t="n"/>
      <c r="K531" s="6" t="n"/>
      <c r="L531" s="6" t="n"/>
      <c r="M531" s="6" t="n"/>
      <c r="N531" s="6" t="n"/>
      <c r="O531" s="6" t="n"/>
    </row>
    <row r="532" ht="15.75" customHeight="1" s="1411">
      <c r="A532" s="6" t="n"/>
      <c r="B532" s="6" t="n"/>
      <c r="C532" s="6" t="n"/>
      <c r="D532" s="6" t="n"/>
      <c r="E532" s="6" t="n"/>
      <c r="F532" s="6" t="n"/>
      <c r="G532" s="6" t="n"/>
      <c r="H532" s="6" t="n"/>
      <c r="I532" s="6" t="n"/>
      <c r="J532" s="6" t="n"/>
      <c r="K532" s="6" t="n"/>
      <c r="L532" s="6" t="n"/>
      <c r="M532" s="6" t="n"/>
      <c r="N532" s="6" t="n"/>
      <c r="O532" s="6" t="n"/>
    </row>
    <row r="533" ht="15.75" customHeight="1" s="1411">
      <c r="A533" s="6" t="n"/>
      <c r="B533" s="6" t="n"/>
      <c r="C533" s="6" t="n"/>
      <c r="D533" s="6" t="n"/>
      <c r="E533" s="6" t="n"/>
      <c r="F533" s="6" t="n"/>
      <c r="G533" s="6" t="n"/>
      <c r="H533" s="6" t="n"/>
      <c r="I533" s="6" t="n"/>
      <c r="J533" s="6" t="n"/>
      <c r="K533" s="6" t="n"/>
      <c r="L533" s="6" t="n"/>
      <c r="M533" s="6" t="n"/>
      <c r="N533" s="6" t="n"/>
      <c r="O533" s="6" t="n"/>
    </row>
    <row r="534" ht="15.75" customHeight="1" s="1411">
      <c r="A534" s="6" t="n"/>
      <c r="B534" s="6" t="n"/>
      <c r="C534" s="6" t="n"/>
      <c r="D534" s="6" t="n"/>
      <c r="E534" s="6" t="n"/>
      <c r="F534" s="6" t="n"/>
      <c r="G534" s="6" t="n"/>
      <c r="H534" s="6" t="n"/>
      <c r="I534" s="6" t="n"/>
      <c r="J534" s="6" t="n"/>
      <c r="K534" s="6" t="n"/>
      <c r="L534" s="6" t="n"/>
      <c r="M534" s="6" t="n"/>
      <c r="N534" s="6" t="n"/>
      <c r="O534" s="6" t="n"/>
    </row>
    <row r="535" ht="15.75" customHeight="1" s="1411">
      <c r="A535" s="6" t="n"/>
      <c r="B535" s="6" t="n"/>
      <c r="C535" s="6" t="n"/>
      <c r="D535" s="6" t="n"/>
      <c r="E535" s="6" t="n"/>
      <c r="F535" s="6" t="n"/>
      <c r="G535" s="6" t="n"/>
      <c r="H535" s="6" t="n"/>
      <c r="I535" s="6" t="n"/>
      <c r="J535" s="6" t="n"/>
      <c r="K535" s="6" t="n"/>
      <c r="L535" s="6" t="n"/>
      <c r="M535" s="6" t="n"/>
      <c r="N535" s="6" t="n"/>
      <c r="O535" s="6" t="n"/>
    </row>
    <row r="536" ht="15.75" customHeight="1" s="1411">
      <c r="A536" s="6" t="n"/>
      <c r="B536" s="6" t="n"/>
      <c r="C536" s="6" t="n"/>
      <c r="D536" s="6" t="n"/>
      <c r="E536" s="6" t="n"/>
      <c r="F536" s="6" t="n"/>
      <c r="G536" s="6" t="n"/>
      <c r="H536" s="6" t="n"/>
      <c r="I536" s="6" t="n"/>
      <c r="J536" s="6" t="n"/>
      <c r="K536" s="6" t="n"/>
      <c r="L536" s="6" t="n"/>
      <c r="M536" s="6" t="n"/>
      <c r="N536" s="6" t="n"/>
      <c r="O536" s="6" t="n"/>
    </row>
    <row r="537" ht="15.75" customHeight="1" s="1411">
      <c r="A537" s="6" t="n"/>
      <c r="B537" s="6" t="n"/>
      <c r="C537" s="6" t="n"/>
      <c r="D537" s="6" t="n"/>
      <c r="E537" s="6" t="n"/>
      <c r="F537" s="6" t="n"/>
      <c r="G537" s="6" t="n"/>
      <c r="H537" s="6" t="n"/>
      <c r="I537" s="6" t="n"/>
      <c r="J537" s="6" t="n"/>
      <c r="K537" s="6" t="n"/>
      <c r="L537" s="6" t="n"/>
      <c r="M537" s="6" t="n"/>
      <c r="N537" s="6" t="n"/>
      <c r="O537" s="6" t="n"/>
    </row>
    <row r="538" ht="15.75" customHeight="1" s="1411">
      <c r="A538" s="6" t="n"/>
      <c r="B538" s="6" t="n"/>
      <c r="C538" s="6" t="n"/>
      <c r="D538" s="6" t="n"/>
      <c r="E538" s="6" t="n"/>
      <c r="F538" s="6" t="n"/>
      <c r="G538" s="6" t="n"/>
      <c r="H538" s="6" t="n"/>
      <c r="I538" s="6" t="n"/>
      <c r="J538" s="6" t="n"/>
      <c r="K538" s="6" t="n"/>
      <c r="L538" s="6" t="n"/>
      <c r="M538" s="6" t="n"/>
      <c r="N538" s="6" t="n"/>
      <c r="O538" s="6" t="n"/>
    </row>
    <row r="539" ht="15.75" customHeight="1" s="1411">
      <c r="A539" s="6" t="n"/>
      <c r="B539" s="6" t="n"/>
      <c r="C539" s="6" t="n"/>
      <c r="D539" s="6" t="n"/>
      <c r="E539" s="6" t="n"/>
      <c r="F539" s="6" t="n"/>
      <c r="G539" s="6" t="n"/>
      <c r="H539" s="6" t="n"/>
      <c r="I539" s="6" t="n"/>
      <c r="J539" s="6" t="n"/>
      <c r="K539" s="6" t="n"/>
      <c r="L539" s="6" t="n"/>
      <c r="M539" s="6" t="n"/>
      <c r="N539" s="6" t="n"/>
      <c r="O539" s="6" t="n"/>
    </row>
    <row r="540" ht="15.75" customHeight="1" s="1411">
      <c r="A540" s="6" t="n"/>
      <c r="B540" s="6" t="n"/>
      <c r="C540" s="6" t="n"/>
      <c r="D540" s="6" t="n"/>
      <c r="E540" s="6" t="n"/>
      <c r="F540" s="6" t="n"/>
      <c r="G540" s="6" t="n"/>
      <c r="H540" s="6" t="n"/>
      <c r="I540" s="6" t="n"/>
      <c r="J540" s="6" t="n"/>
      <c r="K540" s="6" t="n"/>
      <c r="L540" s="6" t="n"/>
      <c r="M540" s="6" t="n"/>
      <c r="N540" s="6" t="n"/>
      <c r="O540" s="6" t="n"/>
    </row>
    <row r="541" ht="15.75" customHeight="1" s="1411">
      <c r="A541" s="6" t="n"/>
      <c r="B541" s="6" t="n"/>
      <c r="C541" s="6" t="n"/>
      <c r="D541" s="6" t="n"/>
      <c r="E541" s="6" t="n"/>
      <c r="F541" s="6" t="n"/>
      <c r="G541" s="6" t="n"/>
      <c r="H541" s="6" t="n"/>
      <c r="I541" s="6" t="n"/>
      <c r="J541" s="6" t="n"/>
      <c r="K541" s="6" t="n"/>
      <c r="L541" s="6" t="n"/>
      <c r="M541" s="6" t="n"/>
      <c r="N541" s="6" t="n"/>
      <c r="O541" s="6" t="n"/>
    </row>
    <row r="542" ht="15.75" customHeight="1" s="1411">
      <c r="A542" s="6" t="n"/>
      <c r="B542" s="6" t="n"/>
      <c r="C542" s="6" t="n"/>
      <c r="D542" s="6" t="n"/>
      <c r="E542" s="6" t="n"/>
      <c r="F542" s="6" t="n"/>
      <c r="G542" s="6" t="n"/>
      <c r="H542" s="6" t="n"/>
      <c r="I542" s="6" t="n"/>
      <c r="J542" s="6" t="n"/>
      <c r="K542" s="6" t="n"/>
      <c r="L542" s="6" t="n"/>
      <c r="M542" s="6" t="n"/>
      <c r="N542" s="6" t="n"/>
      <c r="O542" s="6" t="n"/>
    </row>
    <row r="543" ht="15.75" customHeight="1" s="1411">
      <c r="A543" s="6" t="n"/>
      <c r="B543" s="6" t="n"/>
      <c r="C543" s="6" t="n"/>
      <c r="D543" s="6" t="n"/>
      <c r="E543" s="6" t="n"/>
      <c r="F543" s="6" t="n"/>
      <c r="G543" s="6" t="n"/>
      <c r="H543" s="6" t="n"/>
      <c r="I543" s="6" t="n"/>
      <c r="J543" s="6" t="n"/>
      <c r="K543" s="6" t="n"/>
      <c r="L543" s="6" t="n"/>
      <c r="M543" s="6" t="n"/>
      <c r="N543" s="6" t="n"/>
      <c r="O543" s="6" t="n"/>
    </row>
    <row r="544" ht="15.75" customHeight="1" s="1411">
      <c r="A544" s="6" t="n"/>
      <c r="B544" s="6" t="n"/>
      <c r="C544" s="6" t="n"/>
      <c r="D544" s="6" t="n"/>
      <c r="E544" s="6" t="n"/>
      <c r="F544" s="6" t="n"/>
      <c r="G544" s="6" t="n"/>
      <c r="H544" s="6" t="n"/>
      <c r="I544" s="6" t="n"/>
      <c r="J544" s="6" t="n"/>
      <c r="K544" s="6" t="n"/>
      <c r="L544" s="6" t="n"/>
      <c r="M544" s="6" t="n"/>
      <c r="N544" s="6" t="n"/>
      <c r="O544" s="6" t="n"/>
    </row>
    <row r="545" ht="15.75" customHeight="1" s="1411">
      <c r="A545" s="6" t="n"/>
      <c r="B545" s="6" t="n"/>
      <c r="C545" s="6" t="n"/>
      <c r="D545" s="6" t="n"/>
      <c r="E545" s="6" t="n"/>
      <c r="F545" s="6" t="n"/>
      <c r="G545" s="6" t="n"/>
      <c r="H545" s="6" t="n"/>
      <c r="I545" s="6" t="n"/>
      <c r="J545" s="6" t="n"/>
      <c r="K545" s="6" t="n"/>
      <c r="L545" s="6" t="n"/>
      <c r="M545" s="6" t="n"/>
      <c r="N545" s="6" t="n"/>
      <c r="O545" s="6" t="n"/>
    </row>
    <row r="546" ht="15.75" customHeight="1" s="1411">
      <c r="A546" s="6" t="n"/>
      <c r="B546" s="6" t="n"/>
      <c r="C546" s="6" t="n"/>
      <c r="D546" s="6" t="n"/>
      <c r="E546" s="6" t="n"/>
      <c r="F546" s="6" t="n"/>
      <c r="G546" s="6" t="n"/>
      <c r="H546" s="6" t="n"/>
      <c r="I546" s="6" t="n"/>
      <c r="J546" s="6" t="n"/>
      <c r="K546" s="6" t="n"/>
      <c r="L546" s="6" t="n"/>
      <c r="M546" s="6" t="n"/>
      <c r="N546" s="6" t="n"/>
      <c r="O546" s="6" t="n"/>
    </row>
    <row r="547" ht="15.75" customHeight="1" s="1411">
      <c r="A547" s="6" t="n"/>
      <c r="B547" s="6" t="n"/>
      <c r="C547" s="6" t="n"/>
      <c r="D547" s="6" t="n"/>
      <c r="E547" s="6" t="n"/>
      <c r="F547" s="6" t="n"/>
      <c r="G547" s="6" t="n"/>
      <c r="H547" s="6" t="n"/>
      <c r="I547" s="6" t="n"/>
      <c r="J547" s="6" t="n"/>
      <c r="K547" s="6" t="n"/>
      <c r="L547" s="6" t="n"/>
      <c r="M547" s="6" t="n"/>
      <c r="N547" s="6" t="n"/>
      <c r="O547" s="6" t="n"/>
    </row>
    <row r="548" ht="15.75" customHeight="1" s="1411">
      <c r="A548" s="6" t="n"/>
      <c r="B548" s="6" t="n"/>
      <c r="C548" s="6" t="n"/>
      <c r="D548" s="6" t="n"/>
      <c r="E548" s="6" t="n"/>
      <c r="F548" s="6" t="n"/>
      <c r="G548" s="6" t="n"/>
      <c r="H548" s="6" t="n"/>
      <c r="I548" s="6" t="n"/>
      <c r="J548" s="6" t="n"/>
      <c r="K548" s="6" t="n"/>
      <c r="L548" s="6" t="n"/>
      <c r="M548" s="6" t="n"/>
      <c r="N548" s="6" t="n"/>
      <c r="O548" s="6" t="n"/>
    </row>
    <row r="549" ht="15.75" customHeight="1" s="1411">
      <c r="A549" s="6" t="n"/>
      <c r="B549" s="6" t="n"/>
      <c r="C549" s="6" t="n"/>
      <c r="D549" s="6" t="n"/>
      <c r="E549" s="6" t="n"/>
      <c r="F549" s="6" t="n"/>
      <c r="G549" s="6" t="n"/>
      <c r="H549" s="6" t="n"/>
      <c r="I549" s="6" t="n"/>
      <c r="J549" s="6" t="n"/>
      <c r="K549" s="6" t="n"/>
      <c r="L549" s="6" t="n"/>
      <c r="M549" s="6" t="n"/>
      <c r="N549" s="6" t="n"/>
      <c r="O549" s="6" t="n"/>
    </row>
    <row r="550" ht="15.75" customHeight="1" s="1411">
      <c r="A550" s="6" t="n"/>
      <c r="B550" s="6" t="n"/>
      <c r="C550" s="6" t="n"/>
      <c r="D550" s="6" t="n"/>
      <c r="E550" s="6" t="n"/>
      <c r="F550" s="6" t="n"/>
      <c r="G550" s="6" t="n"/>
      <c r="H550" s="6" t="n"/>
      <c r="I550" s="6" t="n"/>
      <c r="J550" s="6" t="n"/>
      <c r="K550" s="6" t="n"/>
      <c r="L550" s="6" t="n"/>
      <c r="M550" s="6" t="n"/>
      <c r="N550" s="6" t="n"/>
      <c r="O550" s="6" t="n"/>
    </row>
    <row r="551" ht="15.75" customHeight="1" s="1411">
      <c r="A551" s="6" t="n"/>
      <c r="B551" s="6" t="n"/>
      <c r="C551" s="6" t="n"/>
      <c r="D551" s="6" t="n"/>
      <c r="E551" s="6" t="n"/>
      <c r="F551" s="6" t="n"/>
      <c r="G551" s="6" t="n"/>
      <c r="H551" s="6" t="n"/>
      <c r="I551" s="6" t="n"/>
      <c r="J551" s="6" t="n"/>
      <c r="K551" s="6" t="n"/>
      <c r="L551" s="6" t="n"/>
      <c r="M551" s="6" t="n"/>
      <c r="N551" s="6" t="n"/>
      <c r="O551" s="6" t="n"/>
    </row>
    <row r="552" ht="15.75" customHeight="1" s="1411">
      <c r="A552" s="6" t="n"/>
      <c r="B552" s="6" t="n"/>
      <c r="C552" s="6" t="n"/>
      <c r="D552" s="6" t="n"/>
      <c r="E552" s="6" t="n"/>
      <c r="F552" s="6" t="n"/>
      <c r="G552" s="6" t="n"/>
      <c r="H552" s="6" t="n"/>
      <c r="I552" s="6" t="n"/>
      <c r="J552" s="6" t="n"/>
      <c r="K552" s="6" t="n"/>
      <c r="L552" s="6" t="n"/>
      <c r="M552" s="6" t="n"/>
      <c r="N552" s="6" t="n"/>
      <c r="O552" s="6" t="n"/>
    </row>
    <row r="553" ht="15.75" customHeight="1" s="1411">
      <c r="A553" s="6" t="n"/>
      <c r="B553" s="6" t="n"/>
      <c r="C553" s="6" t="n"/>
      <c r="D553" s="6" t="n"/>
      <c r="E553" s="6" t="n"/>
      <c r="F553" s="6" t="n"/>
      <c r="G553" s="6" t="n"/>
      <c r="H553" s="6" t="n"/>
      <c r="I553" s="6" t="n"/>
      <c r="J553" s="6" t="n"/>
      <c r="K553" s="6" t="n"/>
      <c r="L553" s="6" t="n"/>
      <c r="M553" s="6" t="n"/>
      <c r="N553" s="6" t="n"/>
      <c r="O553" s="6" t="n"/>
    </row>
    <row r="554" ht="15.75" customHeight="1" s="1411">
      <c r="A554" s="6" t="n"/>
      <c r="B554" s="6" t="n"/>
      <c r="C554" s="6" t="n"/>
      <c r="D554" s="6" t="n"/>
      <c r="E554" s="6" t="n"/>
      <c r="F554" s="6" t="n"/>
      <c r="G554" s="6" t="n"/>
      <c r="H554" s="6" t="n"/>
      <c r="I554" s="6" t="n"/>
      <c r="J554" s="6" t="n"/>
      <c r="K554" s="6" t="n"/>
      <c r="L554" s="6" t="n"/>
      <c r="M554" s="6" t="n"/>
      <c r="N554" s="6" t="n"/>
      <c r="O554" s="6" t="n"/>
    </row>
    <row r="555" ht="15.75" customHeight="1" s="1411">
      <c r="A555" s="6" t="n"/>
      <c r="B555" s="6" t="n"/>
      <c r="C555" s="6" t="n"/>
      <c r="D555" s="6" t="n"/>
      <c r="E555" s="6" t="n"/>
      <c r="F555" s="6" t="n"/>
      <c r="G555" s="6" t="n"/>
      <c r="H555" s="6" t="n"/>
      <c r="I555" s="6" t="n"/>
      <c r="J555" s="6" t="n"/>
      <c r="K555" s="6" t="n"/>
      <c r="L555" s="6" t="n"/>
      <c r="M555" s="6" t="n"/>
      <c r="N555" s="6" t="n"/>
      <c r="O555" s="6" t="n"/>
    </row>
    <row r="556" ht="15.75" customHeight="1" s="1411">
      <c r="A556" s="6" t="n"/>
      <c r="B556" s="6" t="n"/>
      <c r="C556" s="6" t="n"/>
      <c r="D556" s="6" t="n"/>
      <c r="E556" s="6" t="n"/>
      <c r="F556" s="6" t="n"/>
      <c r="G556" s="6" t="n"/>
      <c r="H556" s="6" t="n"/>
      <c r="I556" s="6" t="n"/>
      <c r="J556" s="6" t="n"/>
      <c r="K556" s="6" t="n"/>
      <c r="L556" s="6" t="n"/>
      <c r="M556" s="6" t="n"/>
      <c r="N556" s="6" t="n"/>
      <c r="O556" s="6" t="n"/>
    </row>
    <row r="557" ht="15.75" customHeight="1" s="1411">
      <c r="A557" s="6" t="n"/>
      <c r="B557" s="6" t="n"/>
      <c r="C557" s="6" t="n"/>
      <c r="D557" s="6" t="n"/>
      <c r="E557" s="6" t="n"/>
      <c r="F557" s="6" t="n"/>
      <c r="G557" s="6" t="n"/>
      <c r="H557" s="6" t="n"/>
      <c r="I557" s="6" t="n"/>
      <c r="J557" s="6" t="n"/>
      <c r="K557" s="6" t="n"/>
      <c r="L557" s="6" t="n"/>
      <c r="M557" s="6" t="n"/>
      <c r="N557" s="6" t="n"/>
      <c r="O557" s="6" t="n"/>
    </row>
    <row r="558" ht="15.75" customHeight="1" s="1411">
      <c r="A558" s="6" t="n"/>
      <c r="B558" s="6" t="n"/>
      <c r="C558" s="6" t="n"/>
      <c r="D558" s="6" t="n"/>
      <c r="E558" s="6" t="n"/>
      <c r="F558" s="6" t="n"/>
      <c r="G558" s="6" t="n"/>
      <c r="H558" s="6" t="n"/>
      <c r="I558" s="6" t="n"/>
      <c r="J558" s="6" t="n"/>
      <c r="K558" s="6" t="n"/>
      <c r="L558" s="6" t="n"/>
      <c r="M558" s="6" t="n"/>
      <c r="N558" s="6" t="n"/>
      <c r="O558" s="6" t="n"/>
    </row>
    <row r="559" ht="15.75" customHeight="1" s="1411">
      <c r="A559" s="6" t="n"/>
      <c r="B559" s="6" t="n"/>
      <c r="C559" s="6" t="n"/>
      <c r="D559" s="6" t="n"/>
      <c r="E559" s="6" t="n"/>
      <c r="F559" s="6" t="n"/>
      <c r="G559" s="6" t="n"/>
      <c r="H559" s="6" t="n"/>
      <c r="I559" s="6" t="n"/>
      <c r="J559" s="6" t="n"/>
      <c r="K559" s="6" t="n"/>
      <c r="L559" s="6" t="n"/>
      <c r="M559" s="6" t="n"/>
      <c r="N559" s="6" t="n"/>
      <c r="O559" s="6" t="n"/>
    </row>
    <row r="560" ht="15.75" customHeight="1" s="1411">
      <c r="A560" s="6" t="n"/>
      <c r="B560" s="6" t="n"/>
      <c r="C560" s="6" t="n"/>
      <c r="D560" s="6" t="n"/>
      <c r="E560" s="6" t="n"/>
      <c r="F560" s="6" t="n"/>
      <c r="G560" s="6" t="n"/>
      <c r="H560" s="6" t="n"/>
      <c r="I560" s="6" t="n"/>
      <c r="J560" s="6" t="n"/>
      <c r="K560" s="6" t="n"/>
      <c r="L560" s="6" t="n"/>
      <c r="M560" s="6" t="n"/>
      <c r="N560" s="6" t="n"/>
      <c r="O560" s="6" t="n"/>
    </row>
    <row r="561" ht="15.75" customHeight="1" s="1411">
      <c r="A561" s="6" t="n"/>
      <c r="B561" s="6" t="n"/>
      <c r="C561" s="6" t="n"/>
      <c r="D561" s="6" t="n"/>
      <c r="E561" s="6" t="n"/>
      <c r="F561" s="6" t="n"/>
      <c r="G561" s="6" t="n"/>
      <c r="H561" s="6" t="n"/>
      <c r="I561" s="6" t="n"/>
      <c r="J561" s="6" t="n"/>
      <c r="K561" s="6" t="n"/>
      <c r="L561" s="6" t="n"/>
      <c r="M561" s="6" t="n"/>
      <c r="N561" s="6" t="n"/>
      <c r="O561" s="6" t="n"/>
    </row>
    <row r="562" ht="15.75" customHeight="1" s="1411">
      <c r="A562" s="6" t="n"/>
      <c r="B562" s="6" t="n"/>
      <c r="C562" s="6" t="n"/>
      <c r="D562" s="6" t="n"/>
      <c r="E562" s="6" t="n"/>
      <c r="F562" s="6" t="n"/>
      <c r="G562" s="6" t="n"/>
      <c r="H562" s="6" t="n"/>
      <c r="I562" s="6" t="n"/>
      <c r="J562" s="6" t="n"/>
      <c r="K562" s="6" t="n"/>
      <c r="L562" s="6" t="n"/>
      <c r="M562" s="6" t="n"/>
      <c r="N562" s="6" t="n"/>
      <c r="O562" s="6" t="n"/>
    </row>
    <row r="563" ht="15.75" customHeight="1" s="1411">
      <c r="A563" s="6" t="n"/>
      <c r="B563" s="6" t="n"/>
      <c r="C563" s="6" t="n"/>
      <c r="D563" s="6" t="n"/>
      <c r="E563" s="6" t="n"/>
      <c r="F563" s="6" t="n"/>
      <c r="G563" s="6" t="n"/>
      <c r="H563" s="6" t="n"/>
      <c r="I563" s="6" t="n"/>
      <c r="J563" s="6" t="n"/>
      <c r="K563" s="6" t="n"/>
      <c r="L563" s="6" t="n"/>
      <c r="M563" s="6" t="n"/>
      <c r="N563" s="6" t="n"/>
      <c r="O563" s="6" t="n"/>
    </row>
    <row r="564" ht="15.75" customHeight="1" s="1411">
      <c r="A564" s="6" t="n"/>
      <c r="B564" s="6" t="n"/>
      <c r="C564" s="6" t="n"/>
      <c r="D564" s="6" t="n"/>
      <c r="E564" s="6" t="n"/>
      <c r="F564" s="6" t="n"/>
      <c r="G564" s="6" t="n"/>
      <c r="H564" s="6" t="n"/>
      <c r="I564" s="6" t="n"/>
      <c r="J564" s="6" t="n"/>
      <c r="K564" s="6" t="n"/>
      <c r="L564" s="6" t="n"/>
      <c r="M564" s="6" t="n"/>
      <c r="N564" s="6" t="n"/>
      <c r="O564" s="6" t="n"/>
    </row>
    <row r="565" ht="15.75" customHeight="1" s="1411">
      <c r="A565" s="6" t="n"/>
      <c r="B565" s="6" t="n"/>
      <c r="C565" s="6" t="n"/>
      <c r="D565" s="6" t="n"/>
      <c r="E565" s="6" t="n"/>
      <c r="F565" s="6" t="n"/>
      <c r="G565" s="6" t="n"/>
      <c r="H565" s="6" t="n"/>
      <c r="I565" s="6" t="n"/>
      <c r="J565" s="6" t="n"/>
      <c r="K565" s="6" t="n"/>
      <c r="L565" s="6" t="n"/>
      <c r="M565" s="6" t="n"/>
      <c r="N565" s="6" t="n"/>
      <c r="O565" s="6" t="n"/>
    </row>
    <row r="566" ht="15.75" customHeight="1" s="1411">
      <c r="A566" s="6" t="n"/>
      <c r="B566" s="6" t="n"/>
      <c r="C566" s="6" t="n"/>
      <c r="D566" s="6" t="n"/>
      <c r="E566" s="6" t="n"/>
      <c r="F566" s="6" t="n"/>
      <c r="G566" s="6" t="n"/>
      <c r="H566" s="6" t="n"/>
      <c r="I566" s="6" t="n"/>
      <c r="J566" s="6" t="n"/>
      <c r="K566" s="6" t="n"/>
      <c r="L566" s="6" t="n"/>
      <c r="M566" s="6" t="n"/>
      <c r="N566" s="6" t="n"/>
      <c r="O566" s="6" t="n"/>
    </row>
    <row r="567" ht="15.75" customHeight="1" s="1411">
      <c r="A567" s="6" t="n"/>
      <c r="B567" s="6" t="n"/>
      <c r="C567" s="6" t="n"/>
      <c r="D567" s="6" t="n"/>
      <c r="E567" s="6" t="n"/>
      <c r="F567" s="6" t="n"/>
      <c r="G567" s="6" t="n"/>
      <c r="H567" s="6" t="n"/>
      <c r="I567" s="6" t="n"/>
      <c r="J567" s="6" t="n"/>
      <c r="K567" s="6" t="n"/>
      <c r="L567" s="6" t="n"/>
      <c r="M567" s="6" t="n"/>
      <c r="N567" s="6" t="n"/>
      <c r="O567" s="6" t="n"/>
    </row>
    <row r="568" ht="15.75" customHeight="1" s="1411">
      <c r="A568" s="6" t="n"/>
      <c r="B568" s="6" t="n"/>
      <c r="C568" s="6" t="n"/>
      <c r="D568" s="6" t="n"/>
      <c r="E568" s="6" t="n"/>
      <c r="F568" s="6" t="n"/>
      <c r="G568" s="6" t="n"/>
      <c r="H568" s="6" t="n"/>
      <c r="I568" s="6" t="n"/>
      <c r="J568" s="6" t="n"/>
      <c r="K568" s="6" t="n"/>
      <c r="L568" s="6" t="n"/>
      <c r="M568" s="6" t="n"/>
      <c r="N568" s="6" t="n"/>
      <c r="O568" s="6" t="n"/>
    </row>
    <row r="569" ht="15.75" customHeight="1" s="1411">
      <c r="A569" s="6" t="n"/>
      <c r="B569" s="6" t="n"/>
      <c r="C569" s="6" t="n"/>
      <c r="D569" s="6" t="n"/>
      <c r="E569" s="6" t="n"/>
      <c r="F569" s="6" t="n"/>
      <c r="G569" s="6" t="n"/>
      <c r="H569" s="6" t="n"/>
      <c r="I569" s="6" t="n"/>
      <c r="J569" s="6" t="n"/>
      <c r="K569" s="6" t="n"/>
      <c r="L569" s="6" t="n"/>
      <c r="M569" s="6" t="n"/>
      <c r="N569" s="6" t="n"/>
      <c r="O569" s="6" t="n"/>
    </row>
    <row r="570" ht="15.75" customHeight="1" s="1411">
      <c r="A570" s="6" t="n"/>
      <c r="B570" s="6" t="n"/>
      <c r="C570" s="6" t="n"/>
      <c r="D570" s="6" t="n"/>
      <c r="E570" s="6" t="n"/>
      <c r="F570" s="6" t="n"/>
      <c r="G570" s="6" t="n"/>
      <c r="H570" s="6" t="n"/>
      <c r="I570" s="6" t="n"/>
      <c r="J570" s="6" t="n"/>
      <c r="K570" s="6" t="n"/>
      <c r="L570" s="6" t="n"/>
      <c r="M570" s="6" t="n"/>
      <c r="N570" s="6" t="n"/>
      <c r="O570" s="6" t="n"/>
    </row>
    <row r="571" ht="15.75" customHeight="1" s="1411">
      <c r="A571" s="6" t="n"/>
      <c r="B571" s="6" t="n"/>
      <c r="C571" s="6" t="n"/>
      <c r="D571" s="6" t="n"/>
      <c r="E571" s="6" t="n"/>
      <c r="F571" s="6" t="n"/>
      <c r="G571" s="6" t="n"/>
      <c r="H571" s="6" t="n"/>
      <c r="I571" s="6" t="n"/>
      <c r="J571" s="6" t="n"/>
      <c r="K571" s="6" t="n"/>
      <c r="L571" s="6" t="n"/>
      <c r="M571" s="6" t="n"/>
      <c r="N571" s="6" t="n"/>
      <c r="O571" s="6" t="n"/>
    </row>
    <row r="572" ht="15.75" customHeight="1" s="1411">
      <c r="A572" s="6" t="n"/>
      <c r="B572" s="6" t="n"/>
      <c r="C572" s="6" t="n"/>
      <c r="D572" s="6" t="n"/>
      <c r="E572" s="6" t="n"/>
      <c r="F572" s="6" t="n"/>
      <c r="G572" s="6" t="n"/>
      <c r="H572" s="6" t="n"/>
      <c r="I572" s="6" t="n"/>
      <c r="J572" s="6" t="n"/>
      <c r="K572" s="6" t="n"/>
      <c r="L572" s="6" t="n"/>
      <c r="M572" s="6" t="n"/>
      <c r="N572" s="6" t="n"/>
      <c r="O572" s="6" t="n"/>
    </row>
    <row r="573" ht="15.75" customHeight="1" s="1411">
      <c r="A573" s="6" t="n"/>
      <c r="B573" s="6" t="n"/>
      <c r="C573" s="6" t="n"/>
      <c r="D573" s="6" t="n"/>
      <c r="E573" s="6" t="n"/>
      <c r="F573" s="6" t="n"/>
      <c r="G573" s="6" t="n"/>
      <c r="H573" s="6" t="n"/>
      <c r="I573" s="6" t="n"/>
      <c r="J573" s="6" t="n"/>
      <c r="K573" s="6" t="n"/>
      <c r="L573" s="6" t="n"/>
      <c r="M573" s="6" t="n"/>
      <c r="N573" s="6" t="n"/>
      <c r="O573" s="6" t="n"/>
    </row>
    <row r="574" ht="15.75" customHeight="1" s="1411">
      <c r="A574" s="6" t="n"/>
      <c r="B574" s="6" t="n"/>
      <c r="C574" s="6" t="n"/>
      <c r="D574" s="6" t="n"/>
      <c r="E574" s="6" t="n"/>
      <c r="F574" s="6" t="n"/>
      <c r="G574" s="6" t="n"/>
      <c r="H574" s="6" t="n"/>
      <c r="I574" s="6" t="n"/>
      <c r="J574" s="6" t="n"/>
      <c r="K574" s="6" t="n"/>
      <c r="L574" s="6" t="n"/>
      <c r="M574" s="6" t="n"/>
      <c r="N574" s="6" t="n"/>
      <c r="O574" s="6" t="n"/>
    </row>
    <row r="575" ht="15.75" customHeight="1" s="1411">
      <c r="A575" s="6" t="n"/>
      <c r="B575" s="6" t="n"/>
      <c r="C575" s="6" t="n"/>
      <c r="D575" s="6" t="n"/>
      <c r="E575" s="6" t="n"/>
      <c r="F575" s="6" t="n"/>
      <c r="G575" s="6" t="n"/>
      <c r="H575" s="6" t="n"/>
      <c r="I575" s="6" t="n"/>
      <c r="J575" s="6" t="n"/>
      <c r="K575" s="6" t="n"/>
      <c r="L575" s="6" t="n"/>
      <c r="M575" s="6" t="n"/>
      <c r="N575" s="6" t="n"/>
      <c r="O575" s="6" t="n"/>
    </row>
    <row r="576" ht="15.75" customHeight="1" s="1411">
      <c r="A576" s="6" t="n"/>
      <c r="B576" s="6" t="n"/>
      <c r="C576" s="6" t="n"/>
      <c r="D576" s="6" t="n"/>
      <c r="E576" s="6" t="n"/>
      <c r="F576" s="6" t="n"/>
      <c r="G576" s="6" t="n"/>
      <c r="H576" s="6" t="n"/>
      <c r="I576" s="6" t="n"/>
      <c r="J576" s="6" t="n"/>
      <c r="K576" s="6" t="n"/>
      <c r="L576" s="6" t="n"/>
      <c r="M576" s="6" t="n"/>
      <c r="N576" s="6" t="n"/>
      <c r="O576" s="6" t="n"/>
    </row>
    <row r="577" ht="15.75" customHeight="1" s="1411">
      <c r="A577" s="6" t="n"/>
      <c r="B577" s="6" t="n"/>
      <c r="C577" s="6" t="n"/>
      <c r="D577" s="6" t="n"/>
      <c r="E577" s="6" t="n"/>
      <c r="F577" s="6" t="n"/>
      <c r="G577" s="6" t="n"/>
      <c r="H577" s="6" t="n"/>
      <c r="I577" s="6" t="n"/>
      <c r="J577" s="6" t="n"/>
      <c r="K577" s="6" t="n"/>
      <c r="L577" s="6" t="n"/>
      <c r="M577" s="6" t="n"/>
      <c r="N577" s="6" t="n"/>
      <c r="O577" s="6" t="n"/>
    </row>
    <row r="578" ht="15.75" customHeight="1" s="1411">
      <c r="A578" s="6" t="n"/>
      <c r="B578" s="6" t="n"/>
      <c r="C578" s="6" t="n"/>
      <c r="D578" s="6" t="n"/>
      <c r="E578" s="6" t="n"/>
      <c r="F578" s="6" t="n"/>
      <c r="G578" s="6" t="n"/>
      <c r="H578" s="6" t="n"/>
      <c r="I578" s="6" t="n"/>
      <c r="J578" s="6" t="n"/>
      <c r="K578" s="6" t="n"/>
      <c r="L578" s="6" t="n"/>
      <c r="M578" s="6" t="n"/>
      <c r="N578" s="6" t="n"/>
      <c r="O578" s="6" t="n"/>
    </row>
    <row r="579" ht="15.75" customHeight="1" s="1411">
      <c r="A579" s="6" t="n"/>
      <c r="B579" s="6" t="n"/>
      <c r="C579" s="6" t="n"/>
      <c r="D579" s="6" t="n"/>
      <c r="E579" s="6" t="n"/>
      <c r="F579" s="6" t="n"/>
      <c r="G579" s="6" t="n"/>
      <c r="H579" s="6" t="n"/>
      <c r="I579" s="6" t="n"/>
      <c r="J579" s="6" t="n"/>
      <c r="K579" s="6" t="n"/>
      <c r="L579" s="6" t="n"/>
      <c r="M579" s="6" t="n"/>
      <c r="N579" s="6" t="n"/>
      <c r="O579" s="6" t="n"/>
    </row>
    <row r="580" ht="15.75" customHeight="1" s="1411">
      <c r="A580" s="6" t="n"/>
      <c r="B580" s="6" t="n"/>
      <c r="C580" s="6" t="n"/>
      <c r="D580" s="6" t="n"/>
      <c r="E580" s="6" t="n"/>
      <c r="F580" s="6" t="n"/>
      <c r="G580" s="6" t="n"/>
      <c r="H580" s="6" t="n"/>
      <c r="I580" s="6" t="n"/>
      <c r="J580" s="6" t="n"/>
      <c r="K580" s="6" t="n"/>
      <c r="L580" s="6" t="n"/>
      <c r="M580" s="6" t="n"/>
      <c r="N580" s="6" t="n"/>
      <c r="O580" s="6" t="n"/>
    </row>
    <row r="581" ht="15.75" customHeight="1" s="1411">
      <c r="A581" s="6" t="n"/>
      <c r="B581" s="6" t="n"/>
      <c r="C581" s="6" t="n"/>
      <c r="D581" s="6" t="n"/>
      <c r="E581" s="6" t="n"/>
      <c r="F581" s="6" t="n"/>
      <c r="G581" s="6" t="n"/>
      <c r="H581" s="6" t="n"/>
      <c r="I581" s="6" t="n"/>
      <c r="J581" s="6" t="n"/>
      <c r="K581" s="6" t="n"/>
      <c r="L581" s="6" t="n"/>
      <c r="M581" s="6" t="n"/>
      <c r="N581" s="6" t="n"/>
      <c r="O581" s="6" t="n"/>
    </row>
    <row r="582" ht="15.75" customHeight="1" s="1411">
      <c r="A582" s="6" t="n"/>
      <c r="B582" s="6" t="n"/>
      <c r="C582" s="6" t="n"/>
      <c r="D582" s="6" t="n"/>
      <c r="E582" s="6" t="n"/>
      <c r="F582" s="6" t="n"/>
      <c r="G582" s="6" t="n"/>
      <c r="H582" s="6" t="n"/>
      <c r="I582" s="6" t="n"/>
      <c r="J582" s="6" t="n"/>
      <c r="K582" s="6" t="n"/>
      <c r="L582" s="6" t="n"/>
      <c r="M582" s="6" t="n"/>
      <c r="N582" s="6" t="n"/>
      <c r="O582" s="6" t="n"/>
    </row>
    <row r="583" ht="15.75" customHeight="1" s="1411">
      <c r="A583" s="6" t="n"/>
      <c r="B583" s="6" t="n"/>
      <c r="C583" s="6" t="n"/>
      <c r="D583" s="6" t="n"/>
      <c r="E583" s="6" t="n"/>
      <c r="F583" s="6" t="n"/>
      <c r="G583" s="6" t="n"/>
      <c r="H583" s="6" t="n"/>
      <c r="I583" s="6" t="n"/>
      <c r="J583" s="6" t="n"/>
      <c r="K583" s="6" t="n"/>
      <c r="L583" s="6" t="n"/>
      <c r="M583" s="6" t="n"/>
      <c r="N583" s="6" t="n"/>
      <c r="O583" s="6" t="n"/>
    </row>
    <row r="584" ht="15.75" customHeight="1" s="1411">
      <c r="A584" s="6" t="n"/>
      <c r="B584" s="6" t="n"/>
      <c r="C584" s="6" t="n"/>
      <c r="D584" s="6" t="n"/>
      <c r="E584" s="6" t="n"/>
      <c r="F584" s="6" t="n"/>
      <c r="G584" s="6" t="n"/>
      <c r="H584" s="6" t="n"/>
      <c r="I584" s="6" t="n"/>
      <c r="J584" s="6" t="n"/>
      <c r="K584" s="6" t="n"/>
      <c r="L584" s="6" t="n"/>
      <c r="M584" s="6" t="n"/>
      <c r="N584" s="6" t="n"/>
      <c r="O584" s="6" t="n"/>
    </row>
    <row r="585" ht="15.75" customHeight="1" s="1411">
      <c r="A585" s="6" t="n"/>
      <c r="B585" s="6" t="n"/>
      <c r="C585" s="6" t="n"/>
      <c r="D585" s="6" t="n"/>
      <c r="E585" s="6" t="n"/>
      <c r="F585" s="6" t="n"/>
      <c r="G585" s="6" t="n"/>
      <c r="H585" s="6" t="n"/>
      <c r="I585" s="6" t="n"/>
      <c r="J585" s="6" t="n"/>
      <c r="K585" s="6" t="n"/>
      <c r="L585" s="6" t="n"/>
      <c r="M585" s="6" t="n"/>
      <c r="N585" s="6" t="n"/>
      <c r="O585" s="6" t="n"/>
    </row>
    <row r="586" ht="15.75" customHeight="1" s="1411">
      <c r="A586" s="6" t="n"/>
      <c r="B586" s="6" t="n"/>
      <c r="C586" s="6" t="n"/>
      <c r="D586" s="6" t="n"/>
      <c r="E586" s="6" t="n"/>
      <c r="F586" s="6" t="n"/>
      <c r="G586" s="6" t="n"/>
      <c r="H586" s="6" t="n"/>
      <c r="I586" s="6" t="n"/>
      <c r="J586" s="6" t="n"/>
      <c r="K586" s="6" t="n"/>
      <c r="L586" s="6" t="n"/>
      <c r="M586" s="6" t="n"/>
      <c r="N586" s="6" t="n"/>
      <c r="O586" s="6" t="n"/>
    </row>
    <row r="587" ht="15.75" customHeight="1" s="1411">
      <c r="A587" s="6" t="n"/>
      <c r="B587" s="6" t="n"/>
      <c r="C587" s="6" t="n"/>
      <c r="D587" s="6" t="n"/>
      <c r="E587" s="6" t="n"/>
      <c r="F587" s="6" t="n"/>
      <c r="G587" s="6" t="n"/>
      <c r="H587" s="6" t="n"/>
      <c r="I587" s="6" t="n"/>
      <c r="J587" s="6" t="n"/>
      <c r="K587" s="6" t="n"/>
      <c r="L587" s="6" t="n"/>
      <c r="M587" s="6" t="n"/>
      <c r="N587" s="6" t="n"/>
      <c r="O587" s="6" t="n"/>
    </row>
    <row r="588" ht="15.75" customHeight="1" s="1411">
      <c r="A588" s="6" t="n"/>
      <c r="B588" s="6" t="n"/>
      <c r="C588" s="6" t="n"/>
      <c r="D588" s="6" t="n"/>
      <c r="E588" s="6" t="n"/>
      <c r="F588" s="6" t="n"/>
      <c r="G588" s="6" t="n"/>
      <c r="H588" s="6" t="n"/>
      <c r="I588" s="6" t="n"/>
      <c r="J588" s="6" t="n"/>
      <c r="K588" s="6" t="n"/>
      <c r="L588" s="6" t="n"/>
      <c r="M588" s="6" t="n"/>
      <c r="N588" s="6" t="n"/>
      <c r="O588" s="6" t="n"/>
    </row>
    <row r="589" ht="15.75" customHeight="1" s="1411">
      <c r="A589" s="6" t="n"/>
      <c r="B589" s="6" t="n"/>
      <c r="C589" s="6" t="n"/>
      <c r="D589" s="6" t="n"/>
      <c r="E589" s="6" t="n"/>
      <c r="F589" s="6" t="n"/>
      <c r="G589" s="6" t="n"/>
      <c r="H589" s="6" t="n"/>
      <c r="I589" s="6" t="n"/>
      <c r="J589" s="6" t="n"/>
      <c r="K589" s="6" t="n"/>
      <c r="L589" s="6" t="n"/>
      <c r="M589" s="6" t="n"/>
      <c r="N589" s="6" t="n"/>
      <c r="O589" s="6" t="n"/>
    </row>
    <row r="590" ht="15.75" customHeight="1" s="1411">
      <c r="A590" s="6" t="n"/>
      <c r="B590" s="6" t="n"/>
      <c r="C590" s="6" t="n"/>
      <c r="D590" s="6" t="n"/>
      <c r="E590" s="6" t="n"/>
      <c r="F590" s="6" t="n"/>
      <c r="G590" s="6" t="n"/>
      <c r="H590" s="6" t="n"/>
      <c r="I590" s="6" t="n"/>
      <c r="J590" s="6" t="n"/>
      <c r="K590" s="6" t="n"/>
      <c r="L590" s="6" t="n"/>
      <c r="M590" s="6" t="n"/>
      <c r="N590" s="6" t="n"/>
      <c r="O590" s="6" t="n"/>
    </row>
    <row r="591" ht="15.75" customHeight="1" s="1411">
      <c r="A591" s="6" t="n"/>
      <c r="B591" s="6" t="n"/>
      <c r="C591" s="6" t="n"/>
      <c r="D591" s="6" t="n"/>
      <c r="E591" s="6" t="n"/>
      <c r="F591" s="6" t="n"/>
      <c r="G591" s="6" t="n"/>
      <c r="H591" s="6" t="n"/>
      <c r="I591" s="6" t="n"/>
      <c r="J591" s="6" t="n"/>
      <c r="K591" s="6" t="n"/>
      <c r="L591" s="6" t="n"/>
      <c r="M591" s="6" t="n"/>
      <c r="N591" s="6" t="n"/>
      <c r="O591" s="6" t="n"/>
    </row>
    <row r="592" ht="15.75" customHeight="1" s="1411">
      <c r="A592" s="6" t="n"/>
      <c r="B592" s="6" t="n"/>
      <c r="C592" s="6" t="n"/>
      <c r="D592" s="6" t="n"/>
      <c r="E592" s="6" t="n"/>
      <c r="F592" s="6" t="n"/>
      <c r="G592" s="6" t="n"/>
      <c r="H592" s="6" t="n"/>
      <c r="I592" s="6" t="n"/>
      <c r="J592" s="6" t="n"/>
      <c r="K592" s="6" t="n"/>
      <c r="L592" s="6" t="n"/>
      <c r="M592" s="6" t="n"/>
      <c r="N592" s="6" t="n"/>
      <c r="O592" s="6" t="n"/>
    </row>
    <row r="593" ht="15.75" customHeight="1" s="1411">
      <c r="A593" s="6" t="n"/>
      <c r="B593" s="6" t="n"/>
      <c r="C593" s="6" t="n"/>
      <c r="D593" s="6" t="n"/>
      <c r="E593" s="6" t="n"/>
      <c r="F593" s="6" t="n"/>
      <c r="G593" s="6" t="n"/>
      <c r="H593" s="6" t="n"/>
      <c r="I593" s="6" t="n"/>
      <c r="J593" s="6" t="n"/>
      <c r="K593" s="6" t="n"/>
      <c r="L593" s="6" t="n"/>
      <c r="M593" s="6" t="n"/>
      <c r="N593" s="6" t="n"/>
      <c r="O593" s="6" t="n"/>
    </row>
    <row r="594" ht="15.75" customHeight="1" s="1411">
      <c r="A594" s="6" t="n"/>
      <c r="B594" s="6" t="n"/>
      <c r="C594" s="6" t="n"/>
      <c r="D594" s="6" t="n"/>
      <c r="E594" s="6" t="n"/>
      <c r="F594" s="6" t="n"/>
      <c r="G594" s="6" t="n"/>
      <c r="H594" s="6" t="n"/>
      <c r="I594" s="6" t="n"/>
      <c r="J594" s="6" t="n"/>
      <c r="K594" s="6" t="n"/>
      <c r="L594" s="6" t="n"/>
      <c r="M594" s="6" t="n"/>
      <c r="N594" s="6" t="n"/>
      <c r="O594" s="6" t="n"/>
    </row>
    <row r="595" ht="15.75" customHeight="1" s="1411">
      <c r="A595" s="6" t="n"/>
      <c r="B595" s="6" t="n"/>
      <c r="C595" s="6" t="n"/>
      <c r="D595" s="6" t="n"/>
      <c r="E595" s="6" t="n"/>
      <c r="F595" s="6" t="n"/>
      <c r="G595" s="6" t="n"/>
      <c r="H595" s="6" t="n"/>
      <c r="I595" s="6" t="n"/>
      <c r="J595" s="6" t="n"/>
      <c r="K595" s="6" t="n"/>
      <c r="L595" s="6" t="n"/>
      <c r="M595" s="6" t="n"/>
      <c r="N595" s="6" t="n"/>
      <c r="O595" s="6" t="n"/>
    </row>
    <row r="596" ht="15.75" customHeight="1" s="1411">
      <c r="A596" s="6" t="n"/>
      <c r="B596" s="6" t="n"/>
      <c r="C596" s="6" t="n"/>
      <c r="D596" s="6" t="n"/>
      <c r="E596" s="6" t="n"/>
      <c r="F596" s="6" t="n"/>
      <c r="G596" s="6" t="n"/>
      <c r="H596" s="6" t="n"/>
      <c r="I596" s="6" t="n"/>
      <c r="J596" s="6" t="n"/>
      <c r="K596" s="6" t="n"/>
      <c r="L596" s="6" t="n"/>
      <c r="M596" s="6" t="n"/>
      <c r="N596" s="6" t="n"/>
      <c r="O596" s="6" t="n"/>
    </row>
    <row r="597" ht="15.75" customHeight="1" s="1411">
      <c r="A597" s="6" t="n"/>
      <c r="B597" s="6" t="n"/>
      <c r="C597" s="6" t="n"/>
      <c r="D597" s="6" t="n"/>
      <c r="E597" s="6" t="n"/>
      <c r="F597" s="6" t="n"/>
      <c r="G597" s="6" t="n"/>
      <c r="H597" s="6" t="n"/>
      <c r="I597" s="6" t="n"/>
      <c r="J597" s="6" t="n"/>
      <c r="K597" s="6" t="n"/>
      <c r="L597" s="6" t="n"/>
      <c r="M597" s="6" t="n"/>
      <c r="N597" s="6" t="n"/>
      <c r="O597" s="6" t="n"/>
    </row>
    <row r="598" ht="15.75" customHeight="1" s="1411">
      <c r="A598" s="6" t="n"/>
      <c r="B598" s="6" t="n"/>
      <c r="C598" s="6" t="n"/>
      <c r="D598" s="6" t="n"/>
      <c r="E598" s="6" t="n"/>
      <c r="F598" s="6" t="n"/>
      <c r="G598" s="6" t="n"/>
      <c r="H598" s="6" t="n"/>
      <c r="I598" s="6" t="n"/>
      <c r="J598" s="6" t="n"/>
      <c r="K598" s="6" t="n"/>
      <c r="L598" s="6" t="n"/>
      <c r="M598" s="6" t="n"/>
      <c r="N598" s="6" t="n"/>
      <c r="O598" s="6" t="n"/>
    </row>
    <row r="599" ht="15.75" customHeight="1" s="1411">
      <c r="A599" s="6" t="n"/>
      <c r="B599" s="6" t="n"/>
      <c r="C599" s="6" t="n"/>
      <c r="D599" s="6" t="n"/>
      <c r="E599" s="6" t="n"/>
      <c r="F599" s="6" t="n"/>
      <c r="G599" s="6" t="n"/>
      <c r="H599" s="6" t="n"/>
      <c r="I599" s="6" t="n"/>
      <c r="J599" s="6" t="n"/>
      <c r="K599" s="6" t="n"/>
      <c r="L599" s="6" t="n"/>
      <c r="M599" s="6" t="n"/>
      <c r="N599" s="6" t="n"/>
      <c r="O599" s="6" t="n"/>
    </row>
    <row r="600" ht="15.75" customHeight="1" s="1411">
      <c r="A600" s="6" t="n"/>
      <c r="B600" s="6" t="n"/>
      <c r="C600" s="6" t="n"/>
      <c r="D600" s="6" t="n"/>
      <c r="E600" s="6" t="n"/>
      <c r="F600" s="6" t="n"/>
      <c r="G600" s="6" t="n"/>
      <c r="H600" s="6" t="n"/>
      <c r="I600" s="6" t="n"/>
      <c r="J600" s="6" t="n"/>
      <c r="K600" s="6" t="n"/>
      <c r="L600" s="6" t="n"/>
      <c r="M600" s="6" t="n"/>
      <c r="N600" s="6" t="n"/>
      <c r="O600" s="6" t="n"/>
    </row>
    <row r="601" ht="15.75" customHeight="1" s="1411">
      <c r="A601" s="6" t="n"/>
      <c r="B601" s="6" t="n"/>
      <c r="C601" s="6" t="n"/>
      <c r="D601" s="6" t="n"/>
      <c r="E601" s="6" t="n"/>
      <c r="F601" s="6" t="n"/>
      <c r="G601" s="6" t="n"/>
      <c r="H601" s="6" t="n"/>
      <c r="I601" s="6" t="n"/>
      <c r="J601" s="6" t="n"/>
      <c r="K601" s="6" t="n"/>
      <c r="L601" s="6" t="n"/>
      <c r="M601" s="6" t="n"/>
      <c r="N601" s="6" t="n"/>
      <c r="O601" s="6" t="n"/>
    </row>
    <row r="602" ht="15.75" customHeight="1" s="1411">
      <c r="A602" s="6" t="n"/>
      <c r="B602" s="6" t="n"/>
      <c r="C602" s="6" t="n"/>
      <c r="D602" s="6" t="n"/>
      <c r="E602" s="6" t="n"/>
      <c r="F602" s="6" t="n"/>
      <c r="G602" s="6" t="n"/>
      <c r="H602" s="6" t="n"/>
      <c r="I602" s="6" t="n"/>
      <c r="J602" s="6" t="n"/>
      <c r="K602" s="6" t="n"/>
      <c r="L602" s="6" t="n"/>
      <c r="M602" s="6" t="n"/>
      <c r="N602" s="6" t="n"/>
      <c r="O602" s="6" t="n"/>
    </row>
    <row r="603" ht="15.75" customHeight="1" s="1411">
      <c r="A603" s="6" t="n"/>
      <c r="B603" s="6" t="n"/>
      <c r="C603" s="6" t="n"/>
      <c r="D603" s="6" t="n"/>
      <c r="E603" s="6" t="n"/>
      <c r="F603" s="6" t="n"/>
      <c r="G603" s="6" t="n"/>
      <c r="H603" s="6" t="n"/>
      <c r="I603" s="6" t="n"/>
      <c r="J603" s="6" t="n"/>
      <c r="K603" s="6" t="n"/>
      <c r="L603" s="6" t="n"/>
      <c r="M603" s="6" t="n"/>
      <c r="N603" s="6" t="n"/>
      <c r="O603" s="6" t="n"/>
    </row>
    <row r="604" ht="15.75" customHeight="1" s="1411">
      <c r="A604" s="6" t="n"/>
      <c r="B604" s="6" t="n"/>
      <c r="C604" s="6" t="n"/>
      <c r="D604" s="6" t="n"/>
      <c r="E604" s="6" t="n"/>
      <c r="F604" s="6" t="n"/>
      <c r="G604" s="6" t="n"/>
      <c r="H604" s="6" t="n"/>
      <c r="I604" s="6" t="n"/>
      <c r="J604" s="6" t="n"/>
      <c r="K604" s="6" t="n"/>
      <c r="L604" s="6" t="n"/>
      <c r="M604" s="6" t="n"/>
      <c r="N604" s="6" t="n"/>
      <c r="O604" s="6" t="n"/>
    </row>
    <row r="605" ht="15.75" customHeight="1" s="1411">
      <c r="A605" s="6" t="n"/>
      <c r="B605" s="6" t="n"/>
      <c r="C605" s="6" t="n"/>
      <c r="D605" s="6" t="n"/>
      <c r="E605" s="6" t="n"/>
      <c r="F605" s="6" t="n"/>
      <c r="G605" s="6" t="n"/>
      <c r="H605" s="6" t="n"/>
      <c r="I605" s="6" t="n"/>
      <c r="J605" s="6" t="n"/>
      <c r="K605" s="6" t="n"/>
      <c r="L605" s="6" t="n"/>
      <c r="M605" s="6" t="n"/>
      <c r="N605" s="6" t="n"/>
      <c r="O605" s="6" t="n"/>
    </row>
    <row r="606" ht="15.75" customHeight="1" s="1411">
      <c r="A606" s="6" t="n"/>
      <c r="B606" s="6" t="n"/>
      <c r="C606" s="6" t="n"/>
      <c r="D606" s="6" t="n"/>
      <c r="E606" s="6" t="n"/>
      <c r="F606" s="6" t="n"/>
      <c r="G606" s="6" t="n"/>
      <c r="H606" s="6" t="n"/>
      <c r="I606" s="6" t="n"/>
      <c r="J606" s="6" t="n"/>
      <c r="K606" s="6" t="n"/>
      <c r="L606" s="6" t="n"/>
      <c r="M606" s="6" t="n"/>
      <c r="N606" s="6" t="n"/>
      <c r="O606" s="6" t="n"/>
    </row>
    <row r="607" ht="15.75" customHeight="1" s="1411">
      <c r="A607" s="6" t="n"/>
      <c r="B607" s="6" t="n"/>
      <c r="C607" s="6" t="n"/>
      <c r="D607" s="6" t="n"/>
      <c r="E607" s="6" t="n"/>
      <c r="F607" s="6" t="n"/>
      <c r="G607" s="6" t="n"/>
      <c r="H607" s="6" t="n"/>
      <c r="I607" s="6" t="n"/>
      <c r="J607" s="6" t="n"/>
      <c r="K607" s="6" t="n"/>
      <c r="L607" s="6" t="n"/>
      <c r="M607" s="6" t="n"/>
      <c r="N607" s="6" t="n"/>
      <c r="O607" s="6" t="n"/>
    </row>
    <row r="608" ht="15.75" customHeight="1" s="1411">
      <c r="A608" s="6" t="n"/>
      <c r="B608" s="6" t="n"/>
      <c r="C608" s="6" t="n"/>
      <c r="D608" s="6" t="n"/>
      <c r="E608" s="6" t="n"/>
      <c r="F608" s="6" t="n"/>
      <c r="G608" s="6" t="n"/>
      <c r="H608" s="6" t="n"/>
      <c r="I608" s="6" t="n"/>
      <c r="J608" s="6" t="n"/>
      <c r="K608" s="6" t="n"/>
      <c r="L608" s="6" t="n"/>
      <c r="M608" s="6" t="n"/>
      <c r="N608" s="6" t="n"/>
      <c r="O608" s="6" t="n"/>
    </row>
    <row r="609" ht="15.75" customHeight="1" s="1411">
      <c r="A609" s="6" t="n"/>
      <c r="B609" s="6" t="n"/>
      <c r="C609" s="6" t="n"/>
      <c r="D609" s="6" t="n"/>
      <c r="E609" s="6" t="n"/>
      <c r="F609" s="6" t="n"/>
      <c r="G609" s="6" t="n"/>
      <c r="H609" s="6" t="n"/>
      <c r="I609" s="6" t="n"/>
      <c r="J609" s="6" t="n"/>
      <c r="K609" s="6" t="n"/>
      <c r="L609" s="6" t="n"/>
      <c r="M609" s="6" t="n"/>
      <c r="N609" s="6" t="n"/>
      <c r="O609" s="6" t="n"/>
    </row>
    <row r="610" ht="15.75" customHeight="1" s="1411">
      <c r="A610" s="6" t="n"/>
      <c r="B610" s="6" t="n"/>
      <c r="C610" s="6" t="n"/>
      <c r="D610" s="6" t="n"/>
      <c r="E610" s="6" t="n"/>
      <c r="F610" s="6" t="n"/>
      <c r="G610" s="6" t="n"/>
      <c r="H610" s="6" t="n"/>
      <c r="I610" s="6" t="n"/>
      <c r="J610" s="6" t="n"/>
      <c r="K610" s="6" t="n"/>
      <c r="L610" s="6" t="n"/>
      <c r="M610" s="6" t="n"/>
      <c r="N610" s="6" t="n"/>
      <c r="O610" s="6" t="n"/>
    </row>
    <row r="611" ht="15.75" customHeight="1" s="1411">
      <c r="A611" s="6" t="n"/>
      <c r="B611" s="6" t="n"/>
      <c r="C611" s="6" t="n"/>
      <c r="D611" s="6" t="n"/>
      <c r="E611" s="6" t="n"/>
      <c r="F611" s="6" t="n"/>
      <c r="G611" s="6" t="n"/>
      <c r="H611" s="6" t="n"/>
      <c r="I611" s="6" t="n"/>
      <c r="J611" s="6" t="n"/>
      <c r="K611" s="6" t="n"/>
      <c r="L611" s="6" t="n"/>
      <c r="M611" s="6" t="n"/>
      <c r="N611" s="6" t="n"/>
      <c r="O611" s="6" t="n"/>
    </row>
    <row r="612" ht="15.75" customHeight="1" s="1411">
      <c r="A612" s="6" t="n"/>
      <c r="B612" s="6" t="n"/>
      <c r="C612" s="6" t="n"/>
      <c r="D612" s="6" t="n"/>
      <c r="E612" s="6" t="n"/>
      <c r="F612" s="6" t="n"/>
      <c r="G612" s="6" t="n"/>
      <c r="H612" s="6" t="n"/>
      <c r="I612" s="6" t="n"/>
      <c r="J612" s="6" t="n"/>
      <c r="K612" s="6" t="n"/>
      <c r="L612" s="6" t="n"/>
      <c r="M612" s="6" t="n"/>
      <c r="N612" s="6" t="n"/>
      <c r="O612" s="6" t="n"/>
    </row>
    <row r="613" ht="15.75" customHeight="1" s="1411">
      <c r="A613" s="6" t="n"/>
      <c r="B613" s="6" t="n"/>
      <c r="C613" s="6" t="n"/>
      <c r="D613" s="6" t="n"/>
      <c r="E613" s="6" t="n"/>
      <c r="F613" s="6" t="n"/>
      <c r="G613" s="6" t="n"/>
      <c r="H613" s="6" t="n"/>
      <c r="I613" s="6" t="n"/>
      <c r="J613" s="6" t="n"/>
      <c r="K613" s="6" t="n"/>
      <c r="L613" s="6" t="n"/>
      <c r="M613" s="6" t="n"/>
      <c r="N613" s="6" t="n"/>
      <c r="O613" s="6" t="n"/>
    </row>
    <row r="614" ht="15.75" customHeight="1" s="1411">
      <c r="A614" s="6" t="n"/>
      <c r="B614" s="6" t="n"/>
      <c r="C614" s="6" t="n"/>
      <c r="D614" s="6" t="n"/>
      <c r="E614" s="6" t="n"/>
      <c r="F614" s="6" t="n"/>
      <c r="G614" s="6" t="n"/>
      <c r="H614" s="6" t="n"/>
      <c r="I614" s="6" t="n"/>
      <c r="J614" s="6" t="n"/>
      <c r="K614" s="6" t="n"/>
      <c r="L614" s="6" t="n"/>
      <c r="M614" s="6" t="n"/>
      <c r="N614" s="6" t="n"/>
      <c r="O614" s="6" t="n"/>
    </row>
    <row r="615" ht="15.75" customHeight="1" s="1411">
      <c r="A615" s="6" t="n"/>
      <c r="B615" s="6" t="n"/>
      <c r="C615" s="6" t="n"/>
      <c r="D615" s="6" t="n"/>
      <c r="E615" s="6" t="n"/>
      <c r="F615" s="6" t="n"/>
      <c r="G615" s="6" t="n"/>
      <c r="H615" s="6" t="n"/>
      <c r="I615" s="6" t="n"/>
      <c r="J615" s="6" t="n"/>
      <c r="K615" s="6" t="n"/>
      <c r="L615" s="6" t="n"/>
      <c r="M615" s="6" t="n"/>
      <c r="N615" s="6" t="n"/>
      <c r="O615" s="6" t="n"/>
    </row>
    <row r="616" ht="15.75" customHeight="1" s="1411">
      <c r="A616" s="6" t="n"/>
      <c r="B616" s="6" t="n"/>
      <c r="C616" s="6" t="n"/>
      <c r="D616" s="6" t="n"/>
      <c r="E616" s="6" t="n"/>
      <c r="F616" s="6" t="n"/>
      <c r="G616" s="6" t="n"/>
      <c r="H616" s="6" t="n"/>
      <c r="I616" s="6" t="n"/>
      <c r="J616" s="6" t="n"/>
      <c r="K616" s="6" t="n"/>
      <c r="L616" s="6" t="n"/>
      <c r="M616" s="6" t="n"/>
      <c r="N616" s="6" t="n"/>
      <c r="O616" s="6" t="n"/>
    </row>
    <row r="617" ht="15.75" customHeight="1" s="1411">
      <c r="A617" s="6" t="n"/>
      <c r="B617" s="6" t="n"/>
      <c r="C617" s="6" t="n"/>
      <c r="D617" s="6" t="n"/>
      <c r="E617" s="6" t="n"/>
      <c r="F617" s="6" t="n"/>
      <c r="G617" s="6" t="n"/>
      <c r="H617" s="6" t="n"/>
      <c r="I617" s="6" t="n"/>
      <c r="J617" s="6" t="n"/>
      <c r="K617" s="6" t="n"/>
      <c r="L617" s="6" t="n"/>
      <c r="M617" s="6" t="n"/>
      <c r="N617" s="6" t="n"/>
      <c r="O617" s="6" t="n"/>
    </row>
    <row r="618" ht="15.75" customHeight="1" s="1411">
      <c r="A618" s="6" t="n"/>
      <c r="B618" s="6" t="n"/>
      <c r="C618" s="6" t="n"/>
      <c r="D618" s="6" t="n"/>
      <c r="E618" s="6" t="n"/>
      <c r="F618" s="6" t="n"/>
      <c r="G618" s="6" t="n"/>
      <c r="H618" s="6" t="n"/>
      <c r="I618" s="6" t="n"/>
      <c r="J618" s="6" t="n"/>
      <c r="K618" s="6" t="n"/>
      <c r="L618" s="6" t="n"/>
      <c r="M618" s="6" t="n"/>
      <c r="N618" s="6" t="n"/>
      <c r="O618" s="6" t="n"/>
    </row>
    <row r="619" ht="15.75" customHeight="1" s="1411">
      <c r="A619" s="6" t="n"/>
      <c r="B619" s="6" t="n"/>
      <c r="C619" s="6" t="n"/>
      <c r="D619" s="6" t="n"/>
      <c r="E619" s="6" t="n"/>
      <c r="F619" s="6" t="n"/>
      <c r="G619" s="6" t="n"/>
      <c r="H619" s="6" t="n"/>
      <c r="I619" s="6" t="n"/>
      <c r="J619" s="6" t="n"/>
      <c r="K619" s="6" t="n"/>
      <c r="L619" s="6" t="n"/>
      <c r="M619" s="6" t="n"/>
      <c r="N619" s="6" t="n"/>
      <c r="O619" s="6" t="n"/>
    </row>
    <row r="620" ht="15.75" customHeight="1" s="1411">
      <c r="A620" s="6" t="n"/>
      <c r="B620" s="6" t="n"/>
      <c r="C620" s="6" t="n"/>
      <c r="D620" s="6" t="n"/>
      <c r="E620" s="6" t="n"/>
      <c r="F620" s="6" t="n"/>
      <c r="G620" s="6" t="n"/>
      <c r="H620" s="6" t="n"/>
      <c r="I620" s="6" t="n"/>
      <c r="J620" s="6" t="n"/>
      <c r="K620" s="6" t="n"/>
      <c r="L620" s="6" t="n"/>
      <c r="M620" s="6" t="n"/>
      <c r="N620" s="6" t="n"/>
      <c r="O620" s="6" t="n"/>
    </row>
    <row r="621" ht="15.75" customHeight="1" s="1411">
      <c r="A621" s="6" t="n"/>
      <c r="B621" s="6" t="n"/>
      <c r="C621" s="6" t="n"/>
      <c r="D621" s="6" t="n"/>
      <c r="E621" s="6" t="n"/>
      <c r="F621" s="6" t="n"/>
      <c r="G621" s="6" t="n"/>
      <c r="H621" s="6" t="n"/>
      <c r="I621" s="6" t="n"/>
      <c r="J621" s="6" t="n"/>
      <c r="K621" s="6" t="n"/>
      <c r="L621" s="6" t="n"/>
      <c r="M621" s="6" t="n"/>
      <c r="N621" s="6" t="n"/>
      <c r="O621" s="6" t="n"/>
    </row>
    <row r="622" ht="15.75" customHeight="1" s="1411">
      <c r="A622" s="6" t="n"/>
      <c r="B622" s="6" t="n"/>
      <c r="C622" s="6" t="n"/>
      <c r="D622" s="6" t="n"/>
      <c r="E622" s="6" t="n"/>
      <c r="F622" s="6" t="n"/>
      <c r="G622" s="6" t="n"/>
      <c r="H622" s="6" t="n"/>
      <c r="I622" s="6" t="n"/>
      <c r="J622" s="6" t="n"/>
      <c r="K622" s="6" t="n"/>
      <c r="L622" s="6" t="n"/>
      <c r="M622" s="6" t="n"/>
      <c r="N622" s="6" t="n"/>
      <c r="O622" s="6" t="n"/>
    </row>
    <row r="623" ht="15.75" customHeight="1" s="1411">
      <c r="A623" s="6" t="n"/>
      <c r="B623" s="6" t="n"/>
      <c r="C623" s="6" t="n"/>
      <c r="D623" s="6" t="n"/>
      <c r="E623" s="6" t="n"/>
      <c r="F623" s="6" t="n"/>
      <c r="G623" s="6" t="n"/>
      <c r="H623" s="6" t="n"/>
      <c r="I623" s="6" t="n"/>
      <c r="J623" s="6" t="n"/>
      <c r="K623" s="6" t="n"/>
      <c r="L623" s="6" t="n"/>
      <c r="M623" s="6" t="n"/>
      <c r="N623" s="6" t="n"/>
      <c r="O623" s="6" t="n"/>
    </row>
    <row r="624" ht="15.75" customHeight="1" s="1411">
      <c r="A624" s="6" t="n"/>
      <c r="B624" s="6" t="n"/>
      <c r="C624" s="6" t="n"/>
      <c r="D624" s="6" t="n"/>
      <c r="E624" s="6" t="n"/>
      <c r="F624" s="6" t="n"/>
      <c r="G624" s="6" t="n"/>
      <c r="H624" s="6" t="n"/>
      <c r="I624" s="6" t="n"/>
      <c r="J624" s="6" t="n"/>
      <c r="K624" s="6" t="n"/>
      <c r="L624" s="6" t="n"/>
      <c r="M624" s="6" t="n"/>
      <c r="N624" s="6" t="n"/>
      <c r="O624" s="6" t="n"/>
    </row>
    <row r="625" ht="15.75" customHeight="1" s="1411">
      <c r="A625" s="6" t="n"/>
      <c r="B625" s="6" t="n"/>
      <c r="C625" s="6" t="n"/>
      <c r="D625" s="6" t="n"/>
      <c r="E625" s="6" t="n"/>
      <c r="F625" s="6" t="n"/>
      <c r="G625" s="6" t="n"/>
      <c r="H625" s="6" t="n"/>
      <c r="I625" s="6" t="n"/>
      <c r="J625" s="6" t="n"/>
      <c r="K625" s="6" t="n"/>
      <c r="L625" s="6" t="n"/>
      <c r="M625" s="6" t="n"/>
      <c r="N625" s="6" t="n"/>
      <c r="O625" s="6" t="n"/>
    </row>
    <row r="626" ht="15.75" customHeight="1" s="1411">
      <c r="A626" s="6" t="n"/>
      <c r="B626" s="6" t="n"/>
      <c r="C626" s="6" t="n"/>
      <c r="D626" s="6" t="n"/>
      <c r="E626" s="6" t="n"/>
      <c r="F626" s="6" t="n"/>
      <c r="G626" s="6" t="n"/>
      <c r="H626" s="6" t="n"/>
      <c r="I626" s="6" t="n"/>
      <c r="J626" s="6" t="n"/>
      <c r="K626" s="6" t="n"/>
      <c r="L626" s="6" t="n"/>
      <c r="M626" s="6" t="n"/>
      <c r="N626" s="6" t="n"/>
      <c r="O626" s="6" t="n"/>
    </row>
    <row r="627" ht="15.75" customHeight="1" s="1411">
      <c r="A627" s="6" t="n"/>
      <c r="B627" s="6" t="n"/>
      <c r="C627" s="6" t="n"/>
      <c r="D627" s="6" t="n"/>
      <c r="E627" s="6" t="n"/>
      <c r="F627" s="6" t="n"/>
      <c r="G627" s="6" t="n"/>
      <c r="H627" s="6" t="n"/>
      <c r="I627" s="6" t="n"/>
      <c r="J627" s="6" t="n"/>
      <c r="K627" s="6" t="n"/>
      <c r="L627" s="6" t="n"/>
      <c r="M627" s="6" t="n"/>
      <c r="N627" s="6" t="n"/>
      <c r="O627" s="6" t="n"/>
    </row>
    <row r="628" ht="15.75" customHeight="1" s="1411">
      <c r="A628" s="6" t="n"/>
      <c r="B628" s="6" t="n"/>
      <c r="C628" s="6" t="n"/>
      <c r="D628" s="6" t="n"/>
      <c r="E628" s="6" t="n"/>
      <c r="F628" s="6" t="n"/>
      <c r="G628" s="6" t="n"/>
      <c r="H628" s="6" t="n"/>
      <c r="I628" s="6" t="n"/>
      <c r="J628" s="6" t="n"/>
      <c r="K628" s="6" t="n"/>
      <c r="L628" s="6" t="n"/>
      <c r="M628" s="6" t="n"/>
      <c r="N628" s="6" t="n"/>
      <c r="O628" s="6" t="n"/>
    </row>
    <row r="629" ht="15.75" customHeight="1" s="1411">
      <c r="A629" s="6" t="n"/>
      <c r="B629" s="6" t="n"/>
      <c r="C629" s="6" t="n"/>
      <c r="D629" s="6" t="n"/>
      <c r="E629" s="6" t="n"/>
      <c r="F629" s="6" t="n"/>
      <c r="G629" s="6" t="n"/>
      <c r="H629" s="6" t="n"/>
      <c r="I629" s="6" t="n"/>
      <c r="J629" s="6" t="n"/>
      <c r="K629" s="6" t="n"/>
      <c r="L629" s="6" t="n"/>
      <c r="M629" s="6" t="n"/>
      <c r="N629" s="6" t="n"/>
      <c r="O629" s="6" t="n"/>
    </row>
    <row r="630" ht="15.75" customHeight="1" s="1411">
      <c r="A630" s="6" t="n"/>
      <c r="B630" s="6" t="n"/>
      <c r="C630" s="6" t="n"/>
      <c r="D630" s="6" t="n"/>
      <c r="E630" s="6" t="n"/>
      <c r="F630" s="6" t="n"/>
      <c r="G630" s="6" t="n"/>
      <c r="H630" s="6" t="n"/>
      <c r="I630" s="6" t="n"/>
      <c r="J630" s="6" t="n"/>
      <c r="K630" s="6" t="n"/>
      <c r="L630" s="6" t="n"/>
      <c r="M630" s="6" t="n"/>
      <c r="N630" s="6" t="n"/>
      <c r="O630" s="6" t="n"/>
    </row>
    <row r="631" ht="15.75" customHeight="1" s="1411">
      <c r="A631" s="6" t="n"/>
      <c r="B631" s="6" t="n"/>
      <c r="C631" s="6" t="n"/>
      <c r="D631" s="6" t="n"/>
      <c r="E631" s="6" t="n"/>
      <c r="F631" s="6" t="n"/>
      <c r="G631" s="6" t="n"/>
      <c r="H631" s="6" t="n"/>
      <c r="I631" s="6" t="n"/>
      <c r="J631" s="6" t="n"/>
      <c r="K631" s="6" t="n"/>
      <c r="L631" s="6" t="n"/>
      <c r="M631" s="6" t="n"/>
      <c r="N631" s="6" t="n"/>
      <c r="O631" s="6" t="n"/>
    </row>
    <row r="632" ht="15.75" customHeight="1" s="1411">
      <c r="A632" s="6" t="n"/>
      <c r="B632" s="6" t="n"/>
      <c r="C632" s="6" t="n"/>
      <c r="D632" s="6" t="n"/>
      <c r="E632" s="6" t="n"/>
      <c r="F632" s="6" t="n"/>
      <c r="G632" s="6" t="n"/>
      <c r="H632" s="6" t="n"/>
      <c r="I632" s="6" t="n"/>
      <c r="J632" s="6" t="n"/>
      <c r="K632" s="6" t="n"/>
      <c r="L632" s="6" t="n"/>
      <c r="M632" s="6" t="n"/>
      <c r="N632" s="6" t="n"/>
      <c r="O632" s="6" t="n"/>
    </row>
    <row r="633" ht="15.75" customHeight="1" s="1411">
      <c r="A633" s="6" t="n"/>
      <c r="B633" s="6" t="n"/>
      <c r="C633" s="6" t="n"/>
      <c r="D633" s="6" t="n"/>
      <c r="E633" s="6" t="n"/>
      <c r="F633" s="6" t="n"/>
      <c r="G633" s="6" t="n"/>
      <c r="H633" s="6" t="n"/>
      <c r="I633" s="6" t="n"/>
      <c r="J633" s="6" t="n"/>
      <c r="K633" s="6" t="n"/>
      <c r="L633" s="6" t="n"/>
      <c r="M633" s="6" t="n"/>
      <c r="N633" s="6" t="n"/>
      <c r="O633" s="6" t="n"/>
    </row>
    <row r="634" ht="15.75" customHeight="1" s="1411">
      <c r="A634" s="6" t="n"/>
      <c r="B634" s="6" t="n"/>
      <c r="C634" s="6" t="n"/>
      <c r="D634" s="6" t="n"/>
      <c r="E634" s="6" t="n"/>
      <c r="F634" s="6" t="n"/>
      <c r="G634" s="6" t="n"/>
      <c r="H634" s="6" t="n"/>
      <c r="I634" s="6" t="n"/>
      <c r="J634" s="6" t="n"/>
      <c r="K634" s="6" t="n"/>
      <c r="L634" s="6" t="n"/>
      <c r="M634" s="6" t="n"/>
      <c r="N634" s="6" t="n"/>
      <c r="O634" s="6" t="n"/>
    </row>
    <row r="635" ht="15.75" customHeight="1" s="1411">
      <c r="A635" s="6" t="n"/>
      <c r="B635" s="6" t="n"/>
      <c r="C635" s="6" t="n"/>
      <c r="D635" s="6" t="n"/>
      <c r="E635" s="6" t="n"/>
      <c r="F635" s="6" t="n"/>
      <c r="G635" s="6" t="n"/>
      <c r="H635" s="6" t="n"/>
      <c r="I635" s="6" t="n"/>
      <c r="J635" s="6" t="n"/>
      <c r="K635" s="6" t="n"/>
      <c r="L635" s="6" t="n"/>
      <c r="M635" s="6" t="n"/>
      <c r="N635" s="6" t="n"/>
      <c r="O635" s="6" t="n"/>
    </row>
    <row r="636" ht="15.75" customHeight="1" s="1411">
      <c r="A636" s="6" t="n"/>
      <c r="B636" s="6" t="n"/>
      <c r="C636" s="6" t="n"/>
      <c r="D636" s="6" t="n"/>
      <c r="E636" s="6" t="n"/>
      <c r="F636" s="6" t="n"/>
      <c r="G636" s="6" t="n"/>
      <c r="H636" s="6" t="n"/>
      <c r="I636" s="6" t="n"/>
      <c r="J636" s="6" t="n"/>
      <c r="K636" s="6" t="n"/>
      <c r="L636" s="6" t="n"/>
      <c r="M636" s="6" t="n"/>
      <c r="N636" s="6" t="n"/>
      <c r="O636" s="6" t="n"/>
    </row>
    <row r="637" ht="15.75" customHeight="1" s="1411">
      <c r="A637" s="6" t="n"/>
      <c r="B637" s="6" t="n"/>
      <c r="C637" s="6" t="n"/>
      <c r="D637" s="6" t="n"/>
      <c r="E637" s="6" t="n"/>
      <c r="F637" s="6" t="n"/>
      <c r="G637" s="6" t="n"/>
      <c r="H637" s="6" t="n"/>
      <c r="I637" s="6" t="n"/>
      <c r="J637" s="6" t="n"/>
      <c r="K637" s="6" t="n"/>
      <c r="L637" s="6" t="n"/>
      <c r="M637" s="6" t="n"/>
      <c r="N637" s="6" t="n"/>
      <c r="O637" s="6" t="n"/>
    </row>
    <row r="638" ht="15.75" customHeight="1" s="1411">
      <c r="A638" s="6" t="n"/>
      <c r="B638" s="6" t="n"/>
      <c r="C638" s="6" t="n"/>
      <c r="D638" s="6" t="n"/>
      <c r="E638" s="6" t="n"/>
      <c r="F638" s="6" t="n"/>
      <c r="G638" s="6" t="n"/>
      <c r="H638" s="6" t="n"/>
      <c r="I638" s="6" t="n"/>
      <c r="J638" s="6" t="n"/>
      <c r="K638" s="6" t="n"/>
      <c r="L638" s="6" t="n"/>
      <c r="M638" s="6" t="n"/>
      <c r="N638" s="6" t="n"/>
      <c r="O638" s="6" t="n"/>
    </row>
    <row r="639" ht="15.75" customHeight="1" s="1411">
      <c r="A639" s="6" t="n"/>
      <c r="B639" s="6" t="n"/>
      <c r="C639" s="6" t="n"/>
      <c r="D639" s="6" t="n"/>
      <c r="E639" s="6" t="n"/>
      <c r="F639" s="6" t="n"/>
      <c r="G639" s="6" t="n"/>
      <c r="H639" s="6" t="n"/>
      <c r="I639" s="6" t="n"/>
      <c r="J639" s="6" t="n"/>
      <c r="K639" s="6" t="n"/>
      <c r="L639" s="6" t="n"/>
      <c r="M639" s="6" t="n"/>
      <c r="N639" s="6" t="n"/>
      <c r="O639" s="6" t="n"/>
    </row>
    <row r="640" ht="15.75" customHeight="1" s="1411">
      <c r="A640" s="6" t="n"/>
      <c r="B640" s="6" t="n"/>
      <c r="C640" s="6" t="n"/>
      <c r="D640" s="6" t="n"/>
      <c r="E640" s="6" t="n"/>
      <c r="F640" s="6" t="n"/>
      <c r="G640" s="6" t="n"/>
      <c r="H640" s="6" t="n"/>
      <c r="I640" s="6" t="n"/>
      <c r="J640" s="6" t="n"/>
      <c r="K640" s="6" t="n"/>
      <c r="L640" s="6" t="n"/>
      <c r="M640" s="6" t="n"/>
      <c r="N640" s="6" t="n"/>
      <c r="O640" s="6" t="n"/>
    </row>
    <row r="641" ht="15.75" customHeight="1" s="1411">
      <c r="A641" s="6" t="n"/>
      <c r="B641" s="6" t="n"/>
      <c r="C641" s="6" t="n"/>
      <c r="D641" s="6" t="n"/>
      <c r="E641" s="6" t="n"/>
      <c r="F641" s="6" t="n"/>
      <c r="G641" s="6" t="n"/>
      <c r="H641" s="6" t="n"/>
      <c r="I641" s="6" t="n"/>
      <c r="J641" s="6" t="n"/>
      <c r="K641" s="6" t="n"/>
      <c r="L641" s="6" t="n"/>
      <c r="M641" s="6" t="n"/>
      <c r="N641" s="6" t="n"/>
      <c r="O641" s="6" t="n"/>
    </row>
    <row r="642" ht="15.75" customHeight="1" s="1411">
      <c r="A642" s="6" t="n"/>
      <c r="B642" s="6" t="n"/>
      <c r="C642" s="6" t="n"/>
      <c r="D642" s="6" t="n"/>
      <c r="E642" s="6" t="n"/>
      <c r="F642" s="6" t="n"/>
      <c r="G642" s="6" t="n"/>
      <c r="H642" s="6" t="n"/>
      <c r="I642" s="6" t="n"/>
      <c r="J642" s="6" t="n"/>
      <c r="K642" s="6" t="n"/>
      <c r="L642" s="6" t="n"/>
      <c r="M642" s="6" t="n"/>
      <c r="N642" s="6" t="n"/>
      <c r="O642" s="6" t="n"/>
    </row>
    <row r="643" ht="15.75" customHeight="1" s="1411">
      <c r="A643" s="6" t="n"/>
      <c r="B643" s="6" t="n"/>
      <c r="C643" s="6" t="n"/>
      <c r="D643" s="6" t="n"/>
      <c r="E643" s="6" t="n"/>
      <c r="F643" s="6" t="n"/>
      <c r="G643" s="6" t="n"/>
      <c r="H643" s="6" t="n"/>
      <c r="I643" s="6" t="n"/>
      <c r="J643" s="6" t="n"/>
      <c r="K643" s="6" t="n"/>
      <c r="L643" s="6" t="n"/>
      <c r="M643" s="6" t="n"/>
      <c r="N643" s="6" t="n"/>
      <c r="O643" s="6" t="n"/>
    </row>
    <row r="644" ht="15.75" customHeight="1" s="1411">
      <c r="A644" s="6" t="n"/>
      <c r="B644" s="6" t="n"/>
      <c r="C644" s="6" t="n"/>
      <c r="D644" s="6" t="n"/>
      <c r="E644" s="6" t="n"/>
      <c r="F644" s="6" t="n"/>
      <c r="G644" s="6" t="n"/>
      <c r="H644" s="6" t="n"/>
      <c r="I644" s="6" t="n"/>
      <c r="J644" s="6" t="n"/>
      <c r="K644" s="6" t="n"/>
      <c r="L644" s="6" t="n"/>
      <c r="M644" s="6" t="n"/>
      <c r="N644" s="6" t="n"/>
      <c r="O644" s="6" t="n"/>
    </row>
    <row r="645" ht="15.75" customHeight="1" s="1411">
      <c r="A645" s="6" t="n"/>
      <c r="B645" s="6" t="n"/>
      <c r="C645" s="6" t="n"/>
      <c r="D645" s="6" t="n"/>
      <c r="E645" s="6" t="n"/>
      <c r="F645" s="6" t="n"/>
      <c r="G645" s="6" t="n"/>
      <c r="H645" s="6" t="n"/>
      <c r="I645" s="6" t="n"/>
      <c r="J645" s="6" t="n"/>
      <c r="K645" s="6" t="n"/>
      <c r="L645" s="6" t="n"/>
      <c r="M645" s="6" t="n"/>
      <c r="N645" s="6" t="n"/>
      <c r="O645" s="6" t="n"/>
    </row>
    <row r="646" ht="15.75" customHeight="1" s="1411">
      <c r="A646" s="6" t="n"/>
      <c r="B646" s="6" t="n"/>
      <c r="C646" s="6" t="n"/>
      <c r="D646" s="6" t="n"/>
      <c r="E646" s="6" t="n"/>
      <c r="F646" s="6" t="n"/>
      <c r="G646" s="6" t="n"/>
      <c r="H646" s="6" t="n"/>
      <c r="I646" s="6" t="n"/>
      <c r="J646" s="6" t="n"/>
      <c r="K646" s="6" t="n"/>
      <c r="L646" s="6" t="n"/>
      <c r="M646" s="6" t="n"/>
      <c r="N646" s="6" t="n"/>
      <c r="O646" s="6" t="n"/>
    </row>
    <row r="647" ht="15.75" customHeight="1" s="1411">
      <c r="A647" s="6" t="n"/>
      <c r="B647" s="6" t="n"/>
      <c r="C647" s="6" t="n"/>
      <c r="D647" s="6" t="n"/>
      <c r="E647" s="6" t="n"/>
      <c r="F647" s="6" t="n"/>
      <c r="G647" s="6" t="n"/>
      <c r="H647" s="6" t="n"/>
      <c r="I647" s="6" t="n"/>
      <c r="J647" s="6" t="n"/>
      <c r="K647" s="6" t="n"/>
      <c r="L647" s="6" t="n"/>
      <c r="M647" s="6" t="n"/>
      <c r="N647" s="6" t="n"/>
      <c r="O647" s="6" t="n"/>
    </row>
    <row r="648" ht="15.75" customHeight="1" s="1411">
      <c r="A648" s="6" t="n"/>
      <c r="B648" s="6" t="n"/>
      <c r="C648" s="6" t="n"/>
      <c r="D648" s="6" t="n"/>
      <c r="E648" s="6" t="n"/>
      <c r="F648" s="6" t="n"/>
      <c r="G648" s="6" t="n"/>
      <c r="H648" s="6" t="n"/>
      <c r="I648" s="6" t="n"/>
      <c r="J648" s="6" t="n"/>
      <c r="K648" s="6" t="n"/>
      <c r="L648" s="6" t="n"/>
      <c r="M648" s="6" t="n"/>
      <c r="N648" s="6" t="n"/>
      <c r="O648" s="6" t="n"/>
    </row>
    <row r="649" ht="15.75" customHeight="1" s="1411">
      <c r="A649" s="6" t="n"/>
      <c r="B649" s="6" t="n"/>
      <c r="C649" s="6" t="n"/>
      <c r="D649" s="6" t="n"/>
      <c r="E649" s="6" t="n"/>
      <c r="F649" s="6" t="n"/>
      <c r="G649" s="6" t="n"/>
      <c r="H649" s="6" t="n"/>
      <c r="I649" s="6" t="n"/>
      <c r="J649" s="6" t="n"/>
      <c r="K649" s="6" t="n"/>
      <c r="L649" s="6" t="n"/>
      <c r="M649" s="6" t="n"/>
      <c r="N649" s="6" t="n"/>
      <c r="O649" s="6" t="n"/>
    </row>
    <row r="650" ht="15.75" customHeight="1" s="1411">
      <c r="A650" s="6" t="n"/>
      <c r="B650" s="6" t="n"/>
      <c r="C650" s="6" t="n"/>
      <c r="D650" s="6" t="n"/>
      <c r="E650" s="6" t="n"/>
      <c r="F650" s="6" t="n"/>
      <c r="G650" s="6" t="n"/>
      <c r="H650" s="6" t="n"/>
      <c r="I650" s="6" t="n"/>
      <c r="J650" s="6" t="n"/>
      <c r="K650" s="6" t="n"/>
      <c r="L650" s="6" t="n"/>
      <c r="M650" s="6" t="n"/>
      <c r="N650" s="6" t="n"/>
      <c r="O650" s="6" t="n"/>
    </row>
    <row r="651" ht="15.75" customHeight="1" s="1411">
      <c r="A651" s="6" t="n"/>
      <c r="B651" s="6" t="n"/>
      <c r="C651" s="6" t="n"/>
      <c r="D651" s="6" t="n"/>
      <c r="E651" s="6" t="n"/>
      <c r="F651" s="6" t="n"/>
      <c r="G651" s="6" t="n"/>
      <c r="H651" s="6" t="n"/>
      <c r="I651" s="6" t="n"/>
      <c r="J651" s="6" t="n"/>
      <c r="K651" s="6" t="n"/>
      <c r="L651" s="6" t="n"/>
      <c r="M651" s="6" t="n"/>
      <c r="N651" s="6" t="n"/>
      <c r="O651" s="6" t="n"/>
    </row>
    <row r="652" ht="15.75" customHeight="1" s="1411">
      <c r="A652" s="6" t="n"/>
      <c r="B652" s="6" t="n"/>
      <c r="C652" s="6" t="n"/>
      <c r="D652" s="6" t="n"/>
      <c r="E652" s="6" t="n"/>
      <c r="F652" s="6" t="n"/>
      <c r="G652" s="6" t="n"/>
      <c r="H652" s="6" t="n"/>
      <c r="I652" s="6" t="n"/>
      <c r="J652" s="6" t="n"/>
      <c r="K652" s="6" t="n"/>
      <c r="L652" s="6" t="n"/>
      <c r="M652" s="6" t="n"/>
      <c r="N652" s="6" t="n"/>
      <c r="O652" s="6" t="n"/>
    </row>
    <row r="653" ht="15.75" customHeight="1" s="1411">
      <c r="A653" s="6" t="n"/>
      <c r="B653" s="6" t="n"/>
      <c r="C653" s="6" t="n"/>
      <c r="D653" s="6" t="n"/>
      <c r="E653" s="6" t="n"/>
      <c r="F653" s="6" t="n"/>
      <c r="G653" s="6" t="n"/>
      <c r="H653" s="6" t="n"/>
      <c r="I653" s="6" t="n"/>
      <c r="J653" s="6" t="n"/>
      <c r="K653" s="6" t="n"/>
      <c r="L653" s="6" t="n"/>
      <c r="M653" s="6" t="n"/>
      <c r="N653" s="6" t="n"/>
      <c r="O653" s="6" t="n"/>
    </row>
    <row r="654" ht="15.75" customHeight="1" s="1411">
      <c r="A654" s="6" t="n"/>
      <c r="B654" s="6" t="n"/>
      <c r="C654" s="6" t="n"/>
      <c r="D654" s="6" t="n"/>
      <c r="E654" s="6" t="n"/>
      <c r="F654" s="6" t="n"/>
      <c r="G654" s="6" t="n"/>
      <c r="H654" s="6" t="n"/>
      <c r="I654" s="6" t="n"/>
      <c r="J654" s="6" t="n"/>
      <c r="K654" s="6" t="n"/>
      <c r="L654" s="6" t="n"/>
      <c r="M654" s="6" t="n"/>
      <c r="N654" s="6" t="n"/>
      <c r="O654" s="6" t="n"/>
    </row>
    <row r="655" ht="15.75" customHeight="1" s="1411">
      <c r="A655" s="6" t="n"/>
      <c r="B655" s="6" t="n"/>
      <c r="C655" s="6" t="n"/>
      <c r="D655" s="6" t="n"/>
      <c r="E655" s="6" t="n"/>
      <c r="F655" s="6" t="n"/>
      <c r="G655" s="6" t="n"/>
      <c r="H655" s="6" t="n"/>
      <c r="I655" s="6" t="n"/>
      <c r="J655" s="6" t="n"/>
      <c r="K655" s="6" t="n"/>
      <c r="L655" s="6" t="n"/>
      <c r="M655" s="6" t="n"/>
      <c r="N655" s="6" t="n"/>
      <c r="O655" s="6" t="n"/>
    </row>
    <row r="656" ht="15.75" customHeight="1" s="1411">
      <c r="A656" s="6" t="n"/>
      <c r="B656" s="6" t="n"/>
      <c r="C656" s="6" t="n"/>
      <c r="D656" s="6" t="n"/>
      <c r="E656" s="6" t="n"/>
      <c r="F656" s="6" t="n"/>
      <c r="G656" s="6" t="n"/>
      <c r="H656" s="6" t="n"/>
      <c r="I656" s="6" t="n"/>
      <c r="J656" s="6" t="n"/>
      <c r="K656" s="6" t="n"/>
      <c r="L656" s="6" t="n"/>
      <c r="M656" s="6" t="n"/>
      <c r="N656" s="6" t="n"/>
      <c r="O656" s="6" t="n"/>
    </row>
    <row r="657" ht="15.75" customHeight="1" s="1411">
      <c r="A657" s="6" t="n"/>
      <c r="B657" s="6" t="n"/>
      <c r="C657" s="6" t="n"/>
      <c r="D657" s="6" t="n"/>
      <c r="E657" s="6" t="n"/>
      <c r="F657" s="6" t="n"/>
      <c r="G657" s="6" t="n"/>
      <c r="H657" s="6" t="n"/>
      <c r="I657" s="6" t="n"/>
      <c r="J657" s="6" t="n"/>
      <c r="K657" s="6" t="n"/>
      <c r="L657" s="6" t="n"/>
      <c r="M657" s="6" t="n"/>
      <c r="N657" s="6" t="n"/>
      <c r="O657" s="6" t="n"/>
    </row>
    <row r="658" ht="15.75" customHeight="1" s="1411">
      <c r="A658" s="6" t="n"/>
      <c r="B658" s="6" t="n"/>
      <c r="C658" s="6" t="n"/>
      <c r="D658" s="6" t="n"/>
      <c r="E658" s="6" t="n"/>
      <c r="F658" s="6" t="n"/>
      <c r="G658" s="6" t="n"/>
      <c r="H658" s="6" t="n"/>
      <c r="I658" s="6" t="n"/>
      <c r="J658" s="6" t="n"/>
      <c r="K658" s="6" t="n"/>
      <c r="L658" s="6" t="n"/>
      <c r="M658" s="6" t="n"/>
      <c r="N658" s="6" t="n"/>
      <c r="O658" s="6" t="n"/>
    </row>
    <row r="659" ht="15.75" customHeight="1" s="1411">
      <c r="A659" s="6" t="n"/>
      <c r="B659" s="6" t="n"/>
      <c r="C659" s="6" t="n"/>
      <c r="D659" s="6" t="n"/>
      <c r="E659" s="6" t="n"/>
      <c r="F659" s="6" t="n"/>
      <c r="G659" s="6" t="n"/>
      <c r="H659" s="6" t="n"/>
      <c r="I659" s="6" t="n"/>
      <c r="J659" s="6" t="n"/>
      <c r="K659" s="6" t="n"/>
      <c r="L659" s="6" t="n"/>
      <c r="M659" s="6" t="n"/>
      <c r="N659" s="6" t="n"/>
      <c r="O659" s="6" t="n"/>
    </row>
    <row r="660" ht="15.75" customHeight="1" s="1411">
      <c r="A660" s="6" t="n"/>
      <c r="B660" s="6" t="n"/>
      <c r="C660" s="6" t="n"/>
      <c r="D660" s="6" t="n"/>
      <c r="E660" s="6" t="n"/>
      <c r="F660" s="6" t="n"/>
      <c r="G660" s="6" t="n"/>
      <c r="H660" s="6" t="n"/>
      <c r="I660" s="6" t="n"/>
      <c r="J660" s="6" t="n"/>
      <c r="K660" s="6" t="n"/>
      <c r="L660" s="6" t="n"/>
      <c r="M660" s="6" t="n"/>
      <c r="N660" s="6" t="n"/>
      <c r="O660" s="6" t="n"/>
    </row>
    <row r="661" ht="15.75" customHeight="1" s="1411">
      <c r="A661" s="6" t="n"/>
      <c r="B661" s="6" t="n"/>
      <c r="C661" s="6" t="n"/>
      <c r="D661" s="6" t="n"/>
      <c r="E661" s="6" t="n"/>
      <c r="F661" s="6" t="n"/>
      <c r="G661" s="6" t="n"/>
      <c r="H661" s="6" t="n"/>
      <c r="I661" s="6" t="n"/>
      <c r="J661" s="6" t="n"/>
      <c r="K661" s="6" t="n"/>
      <c r="L661" s="6" t="n"/>
      <c r="M661" s="6" t="n"/>
      <c r="N661" s="6" t="n"/>
      <c r="O661" s="6" t="n"/>
    </row>
    <row r="662" ht="15.75" customHeight="1" s="1411">
      <c r="A662" s="6" t="n"/>
      <c r="B662" s="6" t="n"/>
      <c r="C662" s="6" t="n"/>
      <c r="D662" s="6" t="n"/>
      <c r="E662" s="6" t="n"/>
      <c r="F662" s="6" t="n"/>
      <c r="G662" s="6" t="n"/>
      <c r="H662" s="6" t="n"/>
      <c r="I662" s="6" t="n"/>
      <c r="J662" s="6" t="n"/>
      <c r="K662" s="6" t="n"/>
      <c r="L662" s="6" t="n"/>
      <c r="M662" s="6" t="n"/>
      <c r="N662" s="6" t="n"/>
      <c r="O662" s="6" t="n"/>
    </row>
    <row r="663" ht="15.75" customHeight="1" s="1411">
      <c r="A663" s="6" t="n"/>
      <c r="B663" s="6" t="n"/>
      <c r="C663" s="6" t="n"/>
      <c r="D663" s="6" t="n"/>
      <c r="E663" s="6" t="n"/>
      <c r="F663" s="6" t="n"/>
      <c r="G663" s="6" t="n"/>
      <c r="H663" s="6" t="n"/>
      <c r="I663" s="6" t="n"/>
      <c r="J663" s="6" t="n"/>
      <c r="K663" s="6" t="n"/>
      <c r="L663" s="6" t="n"/>
      <c r="M663" s="6" t="n"/>
      <c r="N663" s="6" t="n"/>
      <c r="O663" s="6" t="n"/>
    </row>
    <row r="664" ht="15.75" customHeight="1" s="1411">
      <c r="A664" s="6" t="n"/>
      <c r="B664" s="6" t="n"/>
      <c r="C664" s="6" t="n"/>
      <c r="D664" s="6" t="n"/>
      <c r="E664" s="6" t="n"/>
      <c r="F664" s="6" t="n"/>
      <c r="G664" s="6" t="n"/>
      <c r="H664" s="6" t="n"/>
      <c r="I664" s="6" t="n"/>
      <c r="J664" s="6" t="n"/>
      <c r="K664" s="6" t="n"/>
      <c r="L664" s="6" t="n"/>
      <c r="M664" s="6" t="n"/>
      <c r="N664" s="6" t="n"/>
      <c r="O664" s="6" t="n"/>
    </row>
    <row r="665" ht="15.75" customHeight="1" s="1411">
      <c r="A665" s="6" t="n"/>
      <c r="B665" s="6" t="n"/>
      <c r="C665" s="6" t="n"/>
      <c r="D665" s="6" t="n"/>
      <c r="E665" s="6" t="n"/>
      <c r="F665" s="6" t="n"/>
      <c r="G665" s="6" t="n"/>
      <c r="H665" s="6" t="n"/>
      <c r="I665" s="6" t="n"/>
      <c r="J665" s="6" t="n"/>
      <c r="K665" s="6" t="n"/>
      <c r="L665" s="6" t="n"/>
      <c r="M665" s="6" t="n"/>
      <c r="N665" s="6" t="n"/>
      <c r="O665" s="6" t="n"/>
    </row>
    <row r="666" ht="15.75" customHeight="1" s="1411">
      <c r="A666" s="6" t="n"/>
      <c r="B666" s="6" t="n"/>
      <c r="C666" s="6" t="n"/>
      <c r="D666" s="6" t="n"/>
      <c r="E666" s="6" t="n"/>
      <c r="F666" s="6" t="n"/>
      <c r="G666" s="6" t="n"/>
      <c r="H666" s="6" t="n"/>
      <c r="I666" s="6" t="n"/>
      <c r="J666" s="6" t="n"/>
      <c r="K666" s="6" t="n"/>
      <c r="L666" s="6" t="n"/>
      <c r="M666" s="6" t="n"/>
      <c r="N666" s="6" t="n"/>
      <c r="O666" s="6" t="n"/>
    </row>
    <row r="667" ht="15.75" customHeight="1" s="1411">
      <c r="A667" s="6" t="n"/>
      <c r="B667" s="6" t="n"/>
      <c r="C667" s="6" t="n"/>
      <c r="D667" s="6" t="n"/>
      <c r="E667" s="6" t="n"/>
      <c r="F667" s="6" t="n"/>
      <c r="G667" s="6" t="n"/>
      <c r="H667" s="6" t="n"/>
      <c r="I667" s="6" t="n"/>
      <c r="J667" s="6" t="n"/>
      <c r="K667" s="6" t="n"/>
      <c r="L667" s="6" t="n"/>
      <c r="M667" s="6" t="n"/>
      <c r="N667" s="6" t="n"/>
      <c r="O667" s="6" t="n"/>
    </row>
    <row r="668" ht="15.75" customHeight="1" s="1411">
      <c r="A668" s="6" t="n"/>
      <c r="B668" s="6" t="n"/>
      <c r="C668" s="6" t="n"/>
      <c r="D668" s="6" t="n"/>
      <c r="E668" s="6" t="n"/>
      <c r="F668" s="6" t="n"/>
      <c r="G668" s="6" t="n"/>
      <c r="H668" s="6" t="n"/>
      <c r="I668" s="6" t="n"/>
      <c r="J668" s="6" t="n"/>
      <c r="K668" s="6" t="n"/>
      <c r="L668" s="6" t="n"/>
      <c r="M668" s="6" t="n"/>
      <c r="N668" s="6" t="n"/>
      <c r="O668" s="6" t="n"/>
    </row>
    <row r="669" ht="15.75" customHeight="1" s="1411">
      <c r="A669" s="6" t="n"/>
      <c r="B669" s="6" t="n"/>
      <c r="C669" s="6" t="n"/>
      <c r="D669" s="6" t="n"/>
      <c r="E669" s="6" t="n"/>
      <c r="F669" s="6" t="n"/>
      <c r="G669" s="6" t="n"/>
      <c r="H669" s="6" t="n"/>
      <c r="I669" s="6" t="n"/>
      <c r="J669" s="6" t="n"/>
      <c r="K669" s="6" t="n"/>
      <c r="L669" s="6" t="n"/>
      <c r="M669" s="6" t="n"/>
      <c r="N669" s="6" t="n"/>
      <c r="O669" s="6" t="n"/>
    </row>
    <row r="670" ht="15.75" customHeight="1" s="1411">
      <c r="A670" s="6" t="n"/>
      <c r="B670" s="6" t="n"/>
      <c r="C670" s="6" t="n"/>
      <c r="D670" s="6" t="n"/>
      <c r="E670" s="6" t="n"/>
      <c r="F670" s="6" t="n"/>
      <c r="G670" s="6" t="n"/>
      <c r="H670" s="6" t="n"/>
      <c r="I670" s="6" t="n"/>
      <c r="J670" s="6" t="n"/>
      <c r="K670" s="6" t="n"/>
      <c r="L670" s="6" t="n"/>
      <c r="M670" s="6" t="n"/>
      <c r="N670" s="6" t="n"/>
      <c r="O670" s="6" t="n"/>
    </row>
    <row r="671" ht="15.75" customHeight="1" s="1411">
      <c r="A671" s="6" t="n"/>
      <c r="B671" s="6" t="n"/>
      <c r="C671" s="6" t="n"/>
      <c r="D671" s="6" t="n"/>
      <c r="E671" s="6" t="n"/>
      <c r="F671" s="6" t="n"/>
      <c r="G671" s="6" t="n"/>
      <c r="H671" s="6" t="n"/>
      <c r="I671" s="6" t="n"/>
      <c r="J671" s="6" t="n"/>
      <c r="K671" s="6" t="n"/>
      <c r="L671" s="6" t="n"/>
      <c r="M671" s="6" t="n"/>
      <c r="N671" s="6" t="n"/>
      <c r="O671" s="6" t="n"/>
    </row>
    <row r="672" ht="15.75" customHeight="1" s="1411">
      <c r="A672" s="6" t="n"/>
      <c r="B672" s="6" t="n"/>
      <c r="C672" s="6" t="n"/>
      <c r="D672" s="6" t="n"/>
      <c r="E672" s="6" t="n"/>
      <c r="F672" s="6" t="n"/>
      <c r="G672" s="6" t="n"/>
      <c r="H672" s="6" t="n"/>
      <c r="I672" s="6" t="n"/>
      <c r="J672" s="6" t="n"/>
      <c r="K672" s="6" t="n"/>
      <c r="L672" s="6" t="n"/>
      <c r="M672" s="6" t="n"/>
      <c r="N672" s="6" t="n"/>
      <c r="O672" s="6" t="n"/>
    </row>
    <row r="673" ht="15.75" customHeight="1" s="1411">
      <c r="A673" s="6" t="n"/>
      <c r="B673" s="6" t="n"/>
      <c r="C673" s="6" t="n"/>
      <c r="D673" s="6" t="n"/>
      <c r="E673" s="6" t="n"/>
      <c r="F673" s="6" t="n"/>
      <c r="G673" s="6" t="n"/>
      <c r="H673" s="6" t="n"/>
      <c r="I673" s="6" t="n"/>
      <c r="J673" s="6" t="n"/>
      <c r="K673" s="6" t="n"/>
      <c r="L673" s="6" t="n"/>
      <c r="M673" s="6" t="n"/>
      <c r="N673" s="6" t="n"/>
      <c r="O673" s="6" t="n"/>
    </row>
    <row r="674" ht="15.75" customHeight="1" s="1411">
      <c r="A674" s="6" t="n"/>
      <c r="B674" s="6" t="n"/>
      <c r="C674" s="6" t="n"/>
      <c r="D674" s="6" t="n"/>
      <c r="E674" s="6" t="n"/>
      <c r="F674" s="6" t="n"/>
      <c r="G674" s="6" t="n"/>
      <c r="H674" s="6" t="n"/>
      <c r="I674" s="6" t="n"/>
      <c r="J674" s="6" t="n"/>
      <c r="K674" s="6" t="n"/>
      <c r="L674" s="6" t="n"/>
      <c r="M674" s="6" t="n"/>
      <c r="N674" s="6" t="n"/>
      <c r="O674" s="6" t="n"/>
    </row>
    <row r="675" ht="15.75" customHeight="1" s="1411">
      <c r="A675" s="6" t="n"/>
      <c r="B675" s="6" t="n"/>
      <c r="C675" s="6" t="n"/>
      <c r="D675" s="6" t="n"/>
      <c r="E675" s="6" t="n"/>
      <c r="F675" s="6" t="n"/>
      <c r="G675" s="6" t="n"/>
      <c r="H675" s="6" t="n"/>
      <c r="I675" s="6" t="n"/>
      <c r="J675" s="6" t="n"/>
      <c r="K675" s="6" t="n"/>
      <c r="L675" s="6" t="n"/>
      <c r="M675" s="6" t="n"/>
      <c r="N675" s="6" t="n"/>
      <c r="O675" s="6" t="n"/>
    </row>
    <row r="676" ht="15.75" customHeight="1" s="1411">
      <c r="A676" s="6" t="n"/>
      <c r="B676" s="6" t="n"/>
      <c r="C676" s="6" t="n"/>
      <c r="D676" s="6" t="n"/>
      <c r="E676" s="6" t="n"/>
      <c r="F676" s="6" t="n"/>
      <c r="G676" s="6" t="n"/>
      <c r="H676" s="6" t="n"/>
      <c r="I676" s="6" t="n"/>
      <c r="J676" s="6" t="n"/>
      <c r="K676" s="6" t="n"/>
      <c r="L676" s="6" t="n"/>
      <c r="M676" s="6" t="n"/>
      <c r="N676" s="6" t="n"/>
      <c r="O676" s="6" t="n"/>
    </row>
    <row r="677" ht="15.75" customHeight="1" s="1411">
      <c r="A677" s="6" t="n"/>
      <c r="B677" s="6" t="n"/>
      <c r="C677" s="6" t="n"/>
      <c r="D677" s="6" t="n"/>
      <c r="E677" s="6" t="n"/>
      <c r="F677" s="6" t="n"/>
      <c r="G677" s="6" t="n"/>
      <c r="H677" s="6" t="n"/>
      <c r="I677" s="6" t="n"/>
      <c r="J677" s="6" t="n"/>
      <c r="K677" s="6" t="n"/>
      <c r="L677" s="6" t="n"/>
      <c r="M677" s="6" t="n"/>
      <c r="N677" s="6" t="n"/>
      <c r="O677" s="6" t="n"/>
    </row>
    <row r="678" ht="15.75" customHeight="1" s="1411">
      <c r="A678" s="6" t="n"/>
      <c r="B678" s="6" t="n"/>
      <c r="C678" s="6" t="n"/>
      <c r="D678" s="6" t="n"/>
      <c r="E678" s="6" t="n"/>
      <c r="F678" s="6" t="n"/>
      <c r="G678" s="6" t="n"/>
      <c r="H678" s="6" t="n"/>
      <c r="I678" s="6" t="n"/>
      <c r="J678" s="6" t="n"/>
      <c r="K678" s="6" t="n"/>
      <c r="L678" s="6" t="n"/>
      <c r="M678" s="6" t="n"/>
      <c r="N678" s="6" t="n"/>
      <c r="O678" s="6" t="n"/>
    </row>
    <row r="679" ht="15.75" customHeight="1" s="1411">
      <c r="A679" s="6" t="n"/>
      <c r="B679" s="6" t="n"/>
      <c r="C679" s="6" t="n"/>
      <c r="D679" s="6" t="n"/>
      <c r="E679" s="6" t="n"/>
      <c r="F679" s="6" t="n"/>
      <c r="G679" s="6" t="n"/>
      <c r="H679" s="6" t="n"/>
      <c r="I679" s="6" t="n"/>
      <c r="J679" s="6" t="n"/>
      <c r="K679" s="6" t="n"/>
      <c r="L679" s="6" t="n"/>
      <c r="M679" s="6" t="n"/>
      <c r="N679" s="6" t="n"/>
      <c r="O679" s="6" t="n"/>
    </row>
    <row r="680" ht="15.75" customHeight="1" s="1411">
      <c r="A680" s="6" t="n"/>
      <c r="B680" s="6" t="n"/>
      <c r="C680" s="6" t="n"/>
      <c r="D680" s="6" t="n"/>
      <c r="E680" s="6" t="n"/>
      <c r="F680" s="6" t="n"/>
      <c r="G680" s="6" t="n"/>
      <c r="H680" s="6" t="n"/>
      <c r="I680" s="6" t="n"/>
      <c r="J680" s="6" t="n"/>
      <c r="K680" s="6" t="n"/>
      <c r="L680" s="6" t="n"/>
      <c r="M680" s="6" t="n"/>
      <c r="N680" s="6" t="n"/>
      <c r="O680" s="6" t="n"/>
    </row>
    <row r="681" ht="15.75" customHeight="1" s="1411">
      <c r="A681" s="6" t="n"/>
      <c r="B681" s="6" t="n"/>
      <c r="C681" s="6" t="n"/>
      <c r="D681" s="6" t="n"/>
      <c r="E681" s="6" t="n"/>
      <c r="F681" s="6" t="n"/>
      <c r="G681" s="6" t="n"/>
      <c r="H681" s="6" t="n"/>
      <c r="I681" s="6" t="n"/>
      <c r="J681" s="6" t="n"/>
      <c r="K681" s="6" t="n"/>
      <c r="L681" s="6" t="n"/>
      <c r="M681" s="6" t="n"/>
      <c r="N681" s="6" t="n"/>
      <c r="O681" s="6" t="n"/>
    </row>
    <row r="682" ht="15.75" customHeight="1" s="1411">
      <c r="A682" s="6" t="n"/>
      <c r="B682" s="6" t="n"/>
      <c r="C682" s="6" t="n"/>
      <c r="D682" s="6" t="n"/>
      <c r="E682" s="6" t="n"/>
      <c r="F682" s="6" t="n"/>
      <c r="G682" s="6" t="n"/>
      <c r="H682" s="6" t="n"/>
      <c r="I682" s="6" t="n"/>
      <c r="J682" s="6" t="n"/>
      <c r="K682" s="6" t="n"/>
      <c r="L682" s="6" t="n"/>
      <c r="M682" s="6" t="n"/>
      <c r="N682" s="6" t="n"/>
      <c r="O682" s="6" t="n"/>
    </row>
    <row r="683" ht="15.75" customHeight="1" s="1411">
      <c r="A683" s="6" t="n"/>
      <c r="B683" s="6" t="n"/>
      <c r="C683" s="6" t="n"/>
      <c r="D683" s="6" t="n"/>
      <c r="E683" s="6" t="n"/>
      <c r="F683" s="6" t="n"/>
      <c r="G683" s="6" t="n"/>
      <c r="H683" s="6" t="n"/>
      <c r="I683" s="6" t="n"/>
      <c r="J683" s="6" t="n"/>
      <c r="K683" s="6" t="n"/>
      <c r="L683" s="6" t="n"/>
      <c r="M683" s="6" t="n"/>
      <c r="N683" s="6" t="n"/>
      <c r="O683" s="6" t="n"/>
    </row>
    <row r="684" ht="15.75" customHeight="1" s="1411">
      <c r="A684" s="6" t="n"/>
      <c r="B684" s="6" t="n"/>
      <c r="C684" s="6" t="n"/>
      <c r="D684" s="6" t="n"/>
      <c r="E684" s="6" t="n"/>
      <c r="F684" s="6" t="n"/>
      <c r="G684" s="6" t="n"/>
      <c r="H684" s="6" t="n"/>
      <c r="I684" s="6" t="n"/>
      <c r="J684" s="6" t="n"/>
      <c r="K684" s="6" t="n"/>
      <c r="L684" s="6" t="n"/>
      <c r="M684" s="6" t="n"/>
      <c r="N684" s="6" t="n"/>
      <c r="O684" s="6" t="n"/>
    </row>
    <row r="685" ht="15.75" customHeight="1" s="1411">
      <c r="A685" s="6" t="n"/>
      <c r="B685" s="6" t="n"/>
      <c r="C685" s="6" t="n"/>
      <c r="D685" s="6" t="n"/>
      <c r="E685" s="6" t="n"/>
      <c r="F685" s="6" t="n"/>
      <c r="G685" s="6" t="n"/>
      <c r="H685" s="6" t="n"/>
      <c r="I685" s="6" t="n"/>
      <c r="J685" s="6" t="n"/>
      <c r="K685" s="6" t="n"/>
      <c r="L685" s="6" t="n"/>
      <c r="M685" s="6" t="n"/>
      <c r="N685" s="6" t="n"/>
      <c r="O685" s="6" t="n"/>
    </row>
    <row r="686" ht="15.75" customHeight="1" s="1411">
      <c r="A686" s="6" t="n"/>
      <c r="B686" s="6" t="n"/>
      <c r="C686" s="6" t="n"/>
      <c r="D686" s="6" t="n"/>
      <c r="E686" s="6" t="n"/>
      <c r="F686" s="6" t="n"/>
      <c r="G686" s="6" t="n"/>
      <c r="H686" s="6" t="n"/>
      <c r="I686" s="6" t="n"/>
      <c r="J686" s="6" t="n"/>
      <c r="K686" s="6" t="n"/>
      <c r="L686" s="6" t="n"/>
      <c r="M686" s="6" t="n"/>
      <c r="N686" s="6" t="n"/>
      <c r="O686" s="6" t="n"/>
    </row>
    <row r="687" ht="15.75" customHeight="1" s="1411">
      <c r="A687" s="6" t="n"/>
      <c r="B687" s="6" t="n"/>
      <c r="C687" s="6" t="n"/>
      <c r="D687" s="6" t="n"/>
      <c r="E687" s="6" t="n"/>
      <c r="F687" s="6" t="n"/>
      <c r="G687" s="6" t="n"/>
      <c r="H687" s="6" t="n"/>
      <c r="I687" s="6" t="n"/>
      <c r="J687" s="6" t="n"/>
      <c r="K687" s="6" t="n"/>
      <c r="L687" s="6" t="n"/>
      <c r="M687" s="6" t="n"/>
      <c r="N687" s="6" t="n"/>
      <c r="O687" s="6" t="n"/>
    </row>
    <row r="688" ht="15.75" customHeight="1" s="1411">
      <c r="A688" s="6" t="n"/>
      <c r="B688" s="6" t="n"/>
      <c r="C688" s="6" t="n"/>
      <c r="D688" s="6" t="n"/>
      <c r="E688" s="6" t="n"/>
      <c r="F688" s="6" t="n"/>
      <c r="G688" s="6" t="n"/>
      <c r="H688" s="6" t="n"/>
      <c r="I688" s="6" t="n"/>
      <c r="J688" s="6" t="n"/>
      <c r="K688" s="6" t="n"/>
      <c r="L688" s="6" t="n"/>
      <c r="M688" s="6" t="n"/>
      <c r="N688" s="6" t="n"/>
      <c r="O688" s="6" t="n"/>
    </row>
    <row r="689" ht="15.75" customHeight="1" s="1411">
      <c r="A689" s="6" t="n"/>
      <c r="B689" s="6" t="n"/>
      <c r="C689" s="6" t="n"/>
      <c r="D689" s="6" t="n"/>
      <c r="E689" s="6" t="n"/>
      <c r="F689" s="6" t="n"/>
      <c r="G689" s="6" t="n"/>
      <c r="H689" s="6" t="n"/>
      <c r="I689" s="6" t="n"/>
      <c r="J689" s="6" t="n"/>
      <c r="K689" s="6" t="n"/>
      <c r="L689" s="6" t="n"/>
      <c r="M689" s="6" t="n"/>
      <c r="N689" s="6" t="n"/>
      <c r="O689" s="6" t="n"/>
    </row>
    <row r="690" ht="15.75" customHeight="1" s="1411">
      <c r="A690" s="6" t="n"/>
      <c r="B690" s="6" t="n"/>
      <c r="C690" s="6" t="n"/>
      <c r="D690" s="6" t="n"/>
      <c r="E690" s="6" t="n"/>
      <c r="F690" s="6" t="n"/>
      <c r="G690" s="6" t="n"/>
      <c r="H690" s="6" t="n"/>
      <c r="I690" s="6" t="n"/>
      <c r="J690" s="6" t="n"/>
      <c r="K690" s="6" t="n"/>
      <c r="L690" s="6" t="n"/>
      <c r="M690" s="6" t="n"/>
      <c r="N690" s="6" t="n"/>
      <c r="O690" s="6" t="n"/>
    </row>
    <row r="691" ht="15.75" customHeight="1" s="1411">
      <c r="A691" s="6" t="n"/>
      <c r="B691" s="6" t="n"/>
      <c r="C691" s="6" t="n"/>
      <c r="D691" s="6" t="n"/>
      <c r="E691" s="6" t="n"/>
      <c r="F691" s="6" t="n"/>
      <c r="G691" s="6" t="n"/>
      <c r="H691" s="6" t="n"/>
      <c r="I691" s="6" t="n"/>
      <c r="J691" s="6" t="n"/>
      <c r="K691" s="6" t="n"/>
      <c r="L691" s="6" t="n"/>
      <c r="M691" s="6" t="n"/>
      <c r="N691" s="6" t="n"/>
      <c r="O691" s="6" t="n"/>
    </row>
    <row r="692" ht="15.75" customHeight="1" s="1411">
      <c r="A692" s="6" t="n"/>
      <c r="B692" s="6" t="n"/>
      <c r="C692" s="6" t="n"/>
      <c r="D692" s="6" t="n"/>
      <c r="E692" s="6" t="n"/>
      <c r="F692" s="6" t="n"/>
      <c r="G692" s="6" t="n"/>
      <c r="H692" s="6" t="n"/>
      <c r="I692" s="6" t="n"/>
      <c r="J692" s="6" t="n"/>
      <c r="K692" s="6" t="n"/>
      <c r="L692" s="6" t="n"/>
      <c r="M692" s="6" t="n"/>
      <c r="N692" s="6" t="n"/>
      <c r="O692" s="6" t="n"/>
    </row>
    <row r="693" ht="15.75" customHeight="1" s="1411">
      <c r="A693" s="6" t="n"/>
      <c r="B693" s="6" t="n"/>
      <c r="C693" s="6" t="n"/>
      <c r="D693" s="6" t="n"/>
      <c r="E693" s="6" t="n"/>
      <c r="F693" s="6" t="n"/>
      <c r="G693" s="6" t="n"/>
      <c r="H693" s="6" t="n"/>
      <c r="I693" s="6" t="n"/>
      <c r="J693" s="6" t="n"/>
      <c r="K693" s="6" t="n"/>
      <c r="L693" s="6" t="n"/>
      <c r="M693" s="6" t="n"/>
      <c r="N693" s="6" t="n"/>
      <c r="O693" s="6" t="n"/>
    </row>
    <row r="694" ht="15.75" customHeight="1" s="1411">
      <c r="A694" s="6" t="n"/>
      <c r="B694" s="6" t="n"/>
      <c r="C694" s="6" t="n"/>
      <c r="D694" s="6" t="n"/>
      <c r="E694" s="6" t="n"/>
      <c r="F694" s="6" t="n"/>
      <c r="G694" s="6" t="n"/>
      <c r="H694" s="6" t="n"/>
      <c r="I694" s="6" t="n"/>
      <c r="J694" s="6" t="n"/>
      <c r="K694" s="6" t="n"/>
      <c r="L694" s="6" t="n"/>
      <c r="M694" s="6" t="n"/>
      <c r="N694" s="6" t="n"/>
      <c r="O694" s="6" t="n"/>
    </row>
    <row r="695" ht="15.75" customHeight="1" s="1411">
      <c r="A695" s="6" t="n"/>
      <c r="B695" s="6" t="n"/>
      <c r="C695" s="6" t="n"/>
      <c r="D695" s="6" t="n"/>
      <c r="E695" s="6" t="n"/>
      <c r="F695" s="6" t="n"/>
      <c r="G695" s="6" t="n"/>
      <c r="H695" s="6" t="n"/>
      <c r="I695" s="6" t="n"/>
      <c r="J695" s="6" t="n"/>
      <c r="K695" s="6" t="n"/>
      <c r="L695" s="6" t="n"/>
      <c r="M695" s="6" t="n"/>
      <c r="N695" s="6" t="n"/>
      <c r="O695" s="6" t="n"/>
    </row>
    <row r="696" ht="15.75" customHeight="1" s="1411">
      <c r="A696" s="6" t="n"/>
      <c r="B696" s="6" t="n"/>
      <c r="C696" s="6" t="n"/>
      <c r="D696" s="6" t="n"/>
      <c r="E696" s="6" t="n"/>
      <c r="F696" s="6" t="n"/>
      <c r="G696" s="6" t="n"/>
      <c r="H696" s="6" t="n"/>
      <c r="I696" s="6" t="n"/>
      <c r="J696" s="6" t="n"/>
      <c r="K696" s="6" t="n"/>
      <c r="L696" s="6" t="n"/>
      <c r="M696" s="6" t="n"/>
      <c r="N696" s="6" t="n"/>
      <c r="O696" s="6" t="n"/>
    </row>
    <row r="697" ht="15.75" customHeight="1" s="1411">
      <c r="A697" s="6" t="n"/>
      <c r="B697" s="6" t="n"/>
      <c r="C697" s="6" t="n"/>
      <c r="D697" s="6" t="n"/>
      <c r="E697" s="6" t="n"/>
      <c r="F697" s="6" t="n"/>
      <c r="G697" s="6" t="n"/>
      <c r="H697" s="6" t="n"/>
      <c r="I697" s="6" t="n"/>
      <c r="J697" s="6" t="n"/>
      <c r="K697" s="6" t="n"/>
      <c r="L697" s="6" t="n"/>
      <c r="M697" s="6" t="n"/>
      <c r="N697" s="6" t="n"/>
      <c r="O697" s="6" t="n"/>
    </row>
    <row r="698" ht="15.75" customHeight="1" s="1411">
      <c r="A698" s="6" t="n"/>
      <c r="B698" s="6" t="n"/>
      <c r="C698" s="6" t="n"/>
      <c r="D698" s="6" t="n"/>
      <c r="E698" s="6" t="n"/>
      <c r="F698" s="6" t="n"/>
      <c r="G698" s="6" t="n"/>
      <c r="H698" s="6" t="n"/>
      <c r="I698" s="6" t="n"/>
      <c r="J698" s="6" t="n"/>
      <c r="K698" s="6" t="n"/>
      <c r="L698" s="6" t="n"/>
      <c r="M698" s="6" t="n"/>
      <c r="N698" s="6" t="n"/>
      <c r="O698" s="6" t="n"/>
    </row>
    <row r="699" ht="15.75" customHeight="1" s="1411">
      <c r="A699" s="6" t="n"/>
      <c r="B699" s="6" t="n"/>
      <c r="C699" s="6" t="n"/>
      <c r="D699" s="6" t="n"/>
      <c r="E699" s="6" t="n"/>
      <c r="F699" s="6" t="n"/>
      <c r="G699" s="6" t="n"/>
      <c r="H699" s="6" t="n"/>
      <c r="I699" s="6" t="n"/>
      <c r="J699" s="6" t="n"/>
      <c r="K699" s="6" t="n"/>
      <c r="L699" s="6" t="n"/>
      <c r="M699" s="6" t="n"/>
      <c r="N699" s="6" t="n"/>
      <c r="O699" s="6" t="n"/>
    </row>
    <row r="700" ht="15.75" customHeight="1" s="1411">
      <c r="A700" s="6" t="n"/>
      <c r="B700" s="6" t="n"/>
      <c r="C700" s="6" t="n"/>
      <c r="D700" s="6" t="n"/>
      <c r="E700" s="6" t="n"/>
      <c r="F700" s="6" t="n"/>
      <c r="G700" s="6" t="n"/>
      <c r="H700" s="6" t="n"/>
      <c r="I700" s="6" t="n"/>
      <c r="J700" s="6" t="n"/>
      <c r="K700" s="6" t="n"/>
      <c r="L700" s="6" t="n"/>
      <c r="M700" s="6" t="n"/>
      <c r="N700" s="6" t="n"/>
      <c r="O700" s="6" t="n"/>
    </row>
    <row r="701" ht="15.75" customHeight="1" s="1411">
      <c r="A701" s="6" t="n"/>
      <c r="B701" s="6" t="n"/>
      <c r="C701" s="6" t="n"/>
      <c r="D701" s="6" t="n"/>
      <c r="E701" s="6" t="n"/>
      <c r="F701" s="6" t="n"/>
      <c r="G701" s="6" t="n"/>
      <c r="H701" s="6" t="n"/>
      <c r="I701" s="6" t="n"/>
      <c r="J701" s="6" t="n"/>
      <c r="K701" s="6" t="n"/>
      <c r="L701" s="6" t="n"/>
      <c r="M701" s="6" t="n"/>
      <c r="N701" s="6" t="n"/>
      <c r="O701" s="6" t="n"/>
    </row>
    <row r="702" ht="15.75" customHeight="1" s="1411">
      <c r="A702" s="6" t="n"/>
      <c r="B702" s="6" t="n"/>
      <c r="C702" s="6" t="n"/>
      <c r="D702" s="6" t="n"/>
      <c r="E702" s="6" t="n"/>
      <c r="F702" s="6" t="n"/>
      <c r="G702" s="6" t="n"/>
      <c r="H702" s="6" t="n"/>
      <c r="I702" s="6" t="n"/>
      <c r="J702" s="6" t="n"/>
      <c r="K702" s="6" t="n"/>
      <c r="L702" s="6" t="n"/>
      <c r="M702" s="6" t="n"/>
      <c r="N702" s="6" t="n"/>
      <c r="O702" s="6" t="n"/>
    </row>
    <row r="703" ht="15.75" customHeight="1" s="1411">
      <c r="A703" s="6" t="n"/>
      <c r="B703" s="6" t="n"/>
      <c r="C703" s="6" t="n"/>
      <c r="D703" s="6" t="n"/>
      <c r="E703" s="6" t="n"/>
      <c r="F703" s="6" t="n"/>
      <c r="G703" s="6" t="n"/>
      <c r="H703" s="6" t="n"/>
      <c r="I703" s="6" t="n"/>
      <c r="J703" s="6" t="n"/>
      <c r="K703" s="6" t="n"/>
      <c r="L703" s="6" t="n"/>
      <c r="M703" s="6" t="n"/>
      <c r="N703" s="6" t="n"/>
      <c r="O703" s="6" t="n"/>
    </row>
    <row r="704" ht="15.75" customHeight="1" s="1411">
      <c r="A704" s="6" t="n"/>
      <c r="B704" s="6" t="n"/>
      <c r="C704" s="6" t="n"/>
      <c r="D704" s="6" t="n"/>
      <c r="E704" s="6" t="n"/>
      <c r="F704" s="6" t="n"/>
      <c r="G704" s="6" t="n"/>
      <c r="H704" s="6" t="n"/>
      <c r="I704" s="6" t="n"/>
      <c r="J704" s="6" t="n"/>
      <c r="K704" s="6" t="n"/>
      <c r="L704" s="6" t="n"/>
      <c r="M704" s="6" t="n"/>
      <c r="N704" s="6" t="n"/>
      <c r="O704" s="6" t="n"/>
    </row>
    <row r="705" ht="15.75" customHeight="1" s="1411">
      <c r="A705" s="6" t="n"/>
      <c r="B705" s="6" t="n"/>
      <c r="C705" s="6" t="n"/>
      <c r="D705" s="6" t="n"/>
      <c r="E705" s="6" t="n"/>
      <c r="F705" s="6" t="n"/>
      <c r="G705" s="6" t="n"/>
      <c r="H705" s="6" t="n"/>
      <c r="I705" s="6" t="n"/>
      <c r="J705" s="6" t="n"/>
      <c r="K705" s="6" t="n"/>
      <c r="L705" s="6" t="n"/>
      <c r="M705" s="6" t="n"/>
      <c r="N705" s="6" t="n"/>
      <c r="O705" s="6" t="n"/>
    </row>
    <row r="706" ht="15.75" customHeight="1" s="1411">
      <c r="A706" s="6" t="n"/>
      <c r="B706" s="6" t="n"/>
      <c r="C706" s="6" t="n"/>
      <c r="D706" s="6" t="n"/>
      <c r="E706" s="6" t="n"/>
      <c r="F706" s="6" t="n"/>
      <c r="G706" s="6" t="n"/>
      <c r="H706" s="6" t="n"/>
      <c r="I706" s="6" t="n"/>
      <c r="J706" s="6" t="n"/>
      <c r="K706" s="6" t="n"/>
      <c r="L706" s="6" t="n"/>
      <c r="M706" s="6" t="n"/>
      <c r="N706" s="6" t="n"/>
      <c r="O706" s="6" t="n"/>
    </row>
    <row r="707" ht="15.75" customHeight="1" s="1411">
      <c r="A707" s="6" t="n"/>
      <c r="B707" s="6" t="n"/>
      <c r="C707" s="6" t="n"/>
      <c r="D707" s="6" t="n"/>
      <c r="E707" s="6" t="n"/>
      <c r="F707" s="6" t="n"/>
      <c r="G707" s="6" t="n"/>
      <c r="H707" s="6" t="n"/>
      <c r="I707" s="6" t="n"/>
      <c r="J707" s="6" t="n"/>
      <c r="K707" s="6" t="n"/>
      <c r="L707" s="6" t="n"/>
      <c r="M707" s="6" t="n"/>
      <c r="N707" s="6" t="n"/>
      <c r="O707" s="6" t="n"/>
    </row>
    <row r="708" ht="15.75" customHeight="1" s="1411">
      <c r="A708" s="6" t="n"/>
      <c r="B708" s="6" t="n"/>
      <c r="C708" s="6" t="n"/>
      <c r="D708" s="6" t="n"/>
      <c r="E708" s="6" t="n"/>
      <c r="F708" s="6" t="n"/>
      <c r="G708" s="6" t="n"/>
      <c r="H708" s="6" t="n"/>
      <c r="I708" s="6" t="n"/>
      <c r="J708" s="6" t="n"/>
      <c r="K708" s="6" t="n"/>
      <c r="L708" s="6" t="n"/>
      <c r="M708" s="6" t="n"/>
      <c r="N708" s="6" t="n"/>
      <c r="O708" s="6" t="n"/>
    </row>
    <row r="709" ht="15.75" customHeight="1" s="1411">
      <c r="A709" s="6" t="n"/>
      <c r="B709" s="6" t="n"/>
      <c r="C709" s="6" t="n"/>
      <c r="D709" s="6" t="n"/>
      <c r="E709" s="6" t="n"/>
      <c r="F709" s="6" t="n"/>
      <c r="G709" s="6" t="n"/>
      <c r="H709" s="6" t="n"/>
      <c r="I709" s="6" t="n"/>
      <c r="J709" s="6" t="n"/>
      <c r="K709" s="6" t="n"/>
      <c r="L709" s="6" t="n"/>
      <c r="M709" s="6" t="n"/>
      <c r="N709" s="6" t="n"/>
      <c r="O709" s="6" t="n"/>
    </row>
    <row r="710" ht="15.75" customHeight="1" s="1411">
      <c r="A710" s="6" t="n"/>
      <c r="B710" s="6" t="n"/>
      <c r="C710" s="6" t="n"/>
      <c r="D710" s="6" t="n"/>
      <c r="E710" s="6" t="n"/>
      <c r="F710" s="6" t="n"/>
      <c r="G710" s="6" t="n"/>
      <c r="H710" s="6" t="n"/>
      <c r="I710" s="6" t="n"/>
      <c r="J710" s="6" t="n"/>
      <c r="K710" s="6" t="n"/>
      <c r="L710" s="6" t="n"/>
      <c r="M710" s="6" t="n"/>
      <c r="N710" s="6" t="n"/>
      <c r="O710" s="6" t="n"/>
    </row>
    <row r="711" ht="15.75" customHeight="1" s="1411">
      <c r="A711" s="6" t="n"/>
      <c r="B711" s="6" t="n"/>
      <c r="C711" s="6" t="n"/>
      <c r="D711" s="6" t="n"/>
      <c r="E711" s="6" t="n"/>
      <c r="F711" s="6" t="n"/>
      <c r="G711" s="6" t="n"/>
      <c r="H711" s="6" t="n"/>
      <c r="I711" s="6" t="n"/>
      <c r="J711" s="6" t="n"/>
      <c r="K711" s="6" t="n"/>
      <c r="L711" s="6" t="n"/>
      <c r="M711" s="6" t="n"/>
      <c r="N711" s="6" t="n"/>
      <c r="O711" s="6" t="n"/>
    </row>
    <row r="712" ht="15.75" customHeight="1" s="1411">
      <c r="A712" s="6" t="n"/>
      <c r="B712" s="6" t="n"/>
      <c r="C712" s="6" t="n"/>
      <c r="D712" s="6" t="n"/>
      <c r="E712" s="6" t="n"/>
      <c r="F712" s="6" t="n"/>
      <c r="G712" s="6" t="n"/>
      <c r="H712" s="6" t="n"/>
      <c r="I712" s="6" t="n"/>
      <c r="J712" s="6" t="n"/>
      <c r="K712" s="6" t="n"/>
      <c r="L712" s="6" t="n"/>
      <c r="M712" s="6" t="n"/>
      <c r="N712" s="6" t="n"/>
      <c r="O712" s="6" t="n"/>
    </row>
    <row r="713" ht="15.75" customHeight="1" s="1411">
      <c r="A713" s="6" t="n"/>
      <c r="B713" s="6" t="n"/>
      <c r="C713" s="6" t="n"/>
      <c r="D713" s="6" t="n"/>
      <c r="E713" s="6" t="n"/>
      <c r="F713" s="6" t="n"/>
      <c r="G713" s="6" t="n"/>
      <c r="H713" s="6" t="n"/>
      <c r="I713" s="6" t="n"/>
      <c r="J713" s="6" t="n"/>
      <c r="K713" s="6" t="n"/>
      <c r="L713" s="6" t="n"/>
      <c r="M713" s="6" t="n"/>
      <c r="N713" s="6" t="n"/>
      <c r="O713" s="6" t="n"/>
    </row>
    <row r="714" ht="15.75" customHeight="1" s="1411">
      <c r="A714" s="6" t="n"/>
      <c r="B714" s="6" t="n"/>
      <c r="C714" s="6" t="n"/>
      <c r="D714" s="6" t="n"/>
      <c r="E714" s="6" t="n"/>
      <c r="F714" s="6" t="n"/>
      <c r="G714" s="6" t="n"/>
      <c r="H714" s="6" t="n"/>
      <c r="I714" s="6" t="n"/>
      <c r="J714" s="6" t="n"/>
      <c r="K714" s="6" t="n"/>
      <c r="L714" s="6" t="n"/>
      <c r="M714" s="6" t="n"/>
      <c r="N714" s="6" t="n"/>
      <c r="O714" s="6" t="n"/>
    </row>
    <row r="715" ht="15.75" customHeight="1" s="1411">
      <c r="A715" s="6" t="n"/>
      <c r="B715" s="6" t="n"/>
      <c r="C715" s="6" t="n"/>
      <c r="D715" s="6" t="n"/>
      <c r="E715" s="6" t="n"/>
      <c r="F715" s="6" t="n"/>
      <c r="G715" s="6" t="n"/>
      <c r="H715" s="6" t="n"/>
      <c r="I715" s="6" t="n"/>
      <c r="J715" s="6" t="n"/>
      <c r="K715" s="6" t="n"/>
      <c r="L715" s="6" t="n"/>
      <c r="M715" s="6" t="n"/>
      <c r="N715" s="6" t="n"/>
      <c r="O715" s="6" t="n"/>
    </row>
    <row r="716" ht="15.75" customHeight="1" s="1411">
      <c r="A716" s="6" t="n"/>
      <c r="B716" s="6" t="n"/>
      <c r="C716" s="6" t="n"/>
      <c r="D716" s="6" t="n"/>
      <c r="E716" s="6" t="n"/>
      <c r="F716" s="6" t="n"/>
      <c r="G716" s="6" t="n"/>
      <c r="H716" s="6" t="n"/>
      <c r="I716" s="6" t="n"/>
      <c r="J716" s="6" t="n"/>
      <c r="K716" s="6" t="n"/>
      <c r="L716" s="6" t="n"/>
      <c r="M716" s="6" t="n"/>
      <c r="N716" s="6" t="n"/>
      <c r="O716" s="6" t="n"/>
    </row>
    <row r="717" ht="15.75" customHeight="1" s="1411">
      <c r="A717" s="6" t="n"/>
      <c r="B717" s="6" t="n"/>
      <c r="C717" s="6" t="n"/>
      <c r="D717" s="6" t="n"/>
      <c r="E717" s="6" t="n"/>
      <c r="F717" s="6" t="n"/>
      <c r="G717" s="6" t="n"/>
      <c r="H717" s="6" t="n"/>
      <c r="I717" s="6" t="n"/>
      <c r="J717" s="6" t="n"/>
      <c r="K717" s="6" t="n"/>
      <c r="L717" s="6" t="n"/>
      <c r="M717" s="6" t="n"/>
      <c r="N717" s="6" t="n"/>
      <c r="O717" s="6" t="n"/>
    </row>
    <row r="718" ht="15.75" customHeight="1" s="1411">
      <c r="A718" s="6" t="n"/>
      <c r="B718" s="6" t="n"/>
      <c r="C718" s="6" t="n"/>
      <c r="D718" s="6" t="n"/>
      <c r="E718" s="6" t="n"/>
      <c r="F718" s="6" t="n"/>
      <c r="G718" s="6" t="n"/>
      <c r="H718" s="6" t="n"/>
      <c r="I718" s="6" t="n"/>
      <c r="J718" s="6" t="n"/>
      <c r="K718" s="6" t="n"/>
      <c r="L718" s="6" t="n"/>
      <c r="M718" s="6" t="n"/>
      <c r="N718" s="6" t="n"/>
      <c r="O718" s="6" t="n"/>
    </row>
    <row r="719" ht="15.75" customHeight="1" s="1411">
      <c r="A719" s="6" t="n"/>
      <c r="B719" s="6" t="n"/>
      <c r="C719" s="6" t="n"/>
      <c r="D719" s="6" t="n"/>
      <c r="E719" s="6" t="n"/>
      <c r="F719" s="6" t="n"/>
      <c r="G719" s="6" t="n"/>
      <c r="H719" s="6" t="n"/>
      <c r="I719" s="6" t="n"/>
      <c r="J719" s="6" t="n"/>
      <c r="K719" s="6" t="n"/>
      <c r="L719" s="6" t="n"/>
      <c r="M719" s="6" t="n"/>
      <c r="N719" s="6" t="n"/>
      <c r="O719" s="6" t="n"/>
    </row>
    <row r="720" ht="15.75" customHeight="1" s="1411">
      <c r="A720" s="6" t="n"/>
      <c r="B720" s="6" t="n"/>
      <c r="C720" s="6" t="n"/>
      <c r="D720" s="6" t="n"/>
      <c r="E720" s="6" t="n"/>
      <c r="F720" s="6" t="n"/>
      <c r="G720" s="6" t="n"/>
      <c r="H720" s="6" t="n"/>
      <c r="I720" s="6" t="n"/>
      <c r="J720" s="6" t="n"/>
      <c r="K720" s="6" t="n"/>
      <c r="L720" s="6" t="n"/>
      <c r="M720" s="6" t="n"/>
      <c r="N720" s="6" t="n"/>
      <c r="O720" s="6" t="n"/>
    </row>
    <row r="721" ht="15.75" customHeight="1" s="1411">
      <c r="A721" s="6" t="n"/>
      <c r="B721" s="6" t="n"/>
      <c r="C721" s="6" t="n"/>
      <c r="D721" s="6" t="n"/>
      <c r="E721" s="6" t="n"/>
      <c r="F721" s="6" t="n"/>
      <c r="G721" s="6" t="n"/>
      <c r="H721" s="6" t="n"/>
      <c r="I721" s="6" t="n"/>
      <c r="J721" s="6" t="n"/>
      <c r="K721" s="6" t="n"/>
      <c r="L721" s="6" t="n"/>
      <c r="M721" s="6" t="n"/>
      <c r="N721" s="6" t="n"/>
      <c r="O721" s="6" t="n"/>
    </row>
    <row r="722" ht="15.75" customHeight="1" s="1411">
      <c r="A722" s="6" t="n"/>
      <c r="B722" s="6" t="n"/>
      <c r="C722" s="6" t="n"/>
      <c r="D722" s="6" t="n"/>
      <c r="E722" s="6" t="n"/>
      <c r="F722" s="6" t="n"/>
      <c r="G722" s="6" t="n"/>
      <c r="H722" s="6" t="n"/>
      <c r="I722" s="6" t="n"/>
      <c r="J722" s="6" t="n"/>
      <c r="K722" s="6" t="n"/>
      <c r="L722" s="6" t="n"/>
      <c r="M722" s="6" t="n"/>
      <c r="N722" s="6" t="n"/>
      <c r="O722" s="6" t="n"/>
    </row>
    <row r="723" ht="15.75" customHeight="1" s="1411">
      <c r="A723" s="6" t="n"/>
      <c r="B723" s="6" t="n"/>
      <c r="C723" s="6" t="n"/>
      <c r="D723" s="6" t="n"/>
      <c r="E723" s="6" t="n"/>
      <c r="F723" s="6" t="n"/>
      <c r="G723" s="6" t="n"/>
      <c r="H723" s="6" t="n"/>
      <c r="I723" s="6" t="n"/>
      <c r="J723" s="6" t="n"/>
      <c r="K723" s="6" t="n"/>
      <c r="L723" s="6" t="n"/>
      <c r="M723" s="6" t="n"/>
      <c r="N723" s="6" t="n"/>
      <c r="O723" s="6" t="n"/>
    </row>
    <row r="724" ht="15.75" customHeight="1" s="1411">
      <c r="A724" s="6" t="n"/>
      <c r="B724" s="6" t="n"/>
      <c r="C724" s="6" t="n"/>
      <c r="D724" s="6" t="n"/>
      <c r="E724" s="6" t="n"/>
      <c r="F724" s="6" t="n"/>
      <c r="G724" s="6" t="n"/>
      <c r="H724" s="6" t="n"/>
      <c r="I724" s="6" t="n"/>
      <c r="J724" s="6" t="n"/>
      <c r="K724" s="6" t="n"/>
      <c r="L724" s="6" t="n"/>
      <c r="M724" s="6" t="n"/>
      <c r="N724" s="6" t="n"/>
      <c r="O724" s="6" t="n"/>
    </row>
    <row r="725" ht="15.75" customHeight="1" s="1411">
      <c r="A725" s="6" t="n"/>
      <c r="B725" s="6" t="n"/>
      <c r="C725" s="6" t="n"/>
      <c r="D725" s="6" t="n"/>
      <c r="E725" s="6" t="n"/>
      <c r="F725" s="6" t="n"/>
      <c r="G725" s="6" t="n"/>
      <c r="H725" s="6" t="n"/>
      <c r="I725" s="6" t="n"/>
      <c r="J725" s="6" t="n"/>
      <c r="K725" s="6" t="n"/>
      <c r="L725" s="6" t="n"/>
      <c r="M725" s="6" t="n"/>
      <c r="N725" s="6" t="n"/>
      <c r="O725" s="6" t="n"/>
    </row>
    <row r="726" ht="15.75" customHeight="1" s="1411">
      <c r="A726" s="6" t="n"/>
      <c r="B726" s="6" t="n"/>
      <c r="C726" s="6" t="n"/>
      <c r="D726" s="6" t="n"/>
      <c r="E726" s="6" t="n"/>
      <c r="F726" s="6" t="n"/>
      <c r="G726" s="6" t="n"/>
      <c r="H726" s="6" t="n"/>
      <c r="I726" s="6" t="n"/>
      <c r="J726" s="6" t="n"/>
      <c r="K726" s="6" t="n"/>
      <c r="L726" s="6" t="n"/>
      <c r="M726" s="6" t="n"/>
      <c r="N726" s="6" t="n"/>
      <c r="O726" s="6" t="n"/>
    </row>
    <row r="727" ht="15.75" customHeight="1" s="1411">
      <c r="A727" s="6" t="n"/>
      <c r="B727" s="6" t="n"/>
      <c r="C727" s="6" t="n"/>
      <c r="D727" s="6" t="n"/>
      <c r="E727" s="6" t="n"/>
      <c r="F727" s="6" t="n"/>
      <c r="G727" s="6" t="n"/>
      <c r="H727" s="6" t="n"/>
      <c r="I727" s="6" t="n"/>
      <c r="J727" s="6" t="n"/>
      <c r="K727" s="6" t="n"/>
      <c r="L727" s="6" t="n"/>
      <c r="M727" s="6" t="n"/>
      <c r="N727" s="6" t="n"/>
      <c r="O727" s="6" t="n"/>
    </row>
    <row r="728" ht="15.75" customHeight="1" s="1411">
      <c r="A728" s="6" t="n"/>
      <c r="B728" s="6" t="n"/>
      <c r="C728" s="6" t="n"/>
      <c r="D728" s="6" t="n"/>
      <c r="E728" s="6" t="n"/>
      <c r="F728" s="6" t="n"/>
      <c r="G728" s="6" t="n"/>
      <c r="H728" s="6" t="n"/>
      <c r="I728" s="6" t="n"/>
      <c r="J728" s="6" t="n"/>
      <c r="K728" s="6" t="n"/>
      <c r="L728" s="6" t="n"/>
      <c r="M728" s="6" t="n"/>
      <c r="N728" s="6" t="n"/>
      <c r="O728" s="6" t="n"/>
    </row>
    <row r="729" ht="15.75" customHeight="1" s="1411">
      <c r="A729" s="6" t="n"/>
      <c r="B729" s="6" t="n"/>
      <c r="C729" s="6" t="n"/>
      <c r="D729" s="6" t="n"/>
      <c r="E729" s="6" t="n"/>
      <c r="F729" s="6" t="n"/>
      <c r="G729" s="6" t="n"/>
      <c r="H729" s="6" t="n"/>
      <c r="I729" s="6" t="n"/>
      <c r="J729" s="6" t="n"/>
      <c r="K729" s="6" t="n"/>
      <c r="L729" s="6" t="n"/>
      <c r="M729" s="6" t="n"/>
      <c r="N729" s="6" t="n"/>
      <c r="O729" s="6" t="n"/>
    </row>
    <row r="730" ht="15.75" customHeight="1" s="1411">
      <c r="A730" s="6" t="n"/>
      <c r="B730" s="6" t="n"/>
      <c r="C730" s="6" t="n"/>
      <c r="D730" s="6" t="n"/>
      <c r="E730" s="6" t="n"/>
      <c r="F730" s="6" t="n"/>
      <c r="G730" s="6" t="n"/>
      <c r="H730" s="6" t="n"/>
      <c r="I730" s="6" t="n"/>
      <c r="J730" s="6" t="n"/>
      <c r="K730" s="6" t="n"/>
      <c r="L730" s="6" t="n"/>
      <c r="M730" s="6" t="n"/>
      <c r="N730" s="6" t="n"/>
      <c r="O730" s="6" t="n"/>
    </row>
    <row r="731" ht="15.75" customHeight="1" s="1411">
      <c r="A731" s="6" t="n"/>
      <c r="B731" s="6" t="n"/>
      <c r="C731" s="6" t="n"/>
      <c r="D731" s="6" t="n"/>
      <c r="E731" s="6" t="n"/>
      <c r="F731" s="6" t="n"/>
      <c r="G731" s="6" t="n"/>
      <c r="H731" s="6" t="n"/>
      <c r="I731" s="6" t="n"/>
      <c r="J731" s="6" t="n"/>
      <c r="K731" s="6" t="n"/>
      <c r="L731" s="6" t="n"/>
      <c r="M731" s="6" t="n"/>
      <c r="N731" s="6" t="n"/>
      <c r="O731" s="6" t="n"/>
    </row>
    <row r="732" ht="15.75" customHeight="1" s="1411">
      <c r="A732" s="6" t="n"/>
      <c r="B732" s="6" t="n"/>
      <c r="C732" s="6" t="n"/>
      <c r="D732" s="6" t="n"/>
      <c r="E732" s="6" t="n"/>
      <c r="F732" s="6" t="n"/>
      <c r="G732" s="6" t="n"/>
      <c r="H732" s="6" t="n"/>
      <c r="I732" s="6" t="n"/>
      <c r="J732" s="6" t="n"/>
      <c r="K732" s="6" t="n"/>
      <c r="L732" s="6" t="n"/>
      <c r="M732" s="6" t="n"/>
      <c r="N732" s="6" t="n"/>
      <c r="O732" s="6" t="n"/>
    </row>
    <row r="733" ht="15.75" customHeight="1" s="1411">
      <c r="A733" s="6" t="n"/>
      <c r="B733" s="6" t="n"/>
      <c r="C733" s="6" t="n"/>
      <c r="D733" s="6" t="n"/>
      <c r="E733" s="6" t="n"/>
      <c r="F733" s="6" t="n"/>
      <c r="G733" s="6" t="n"/>
      <c r="H733" s="6" t="n"/>
      <c r="I733" s="6" t="n"/>
      <c r="J733" s="6" t="n"/>
      <c r="K733" s="6" t="n"/>
      <c r="L733" s="6" t="n"/>
      <c r="M733" s="6" t="n"/>
      <c r="N733" s="6" t="n"/>
      <c r="O733" s="6" t="n"/>
    </row>
    <row r="734" ht="15.75" customHeight="1" s="1411">
      <c r="A734" s="6" t="n"/>
      <c r="B734" s="6" t="n"/>
      <c r="C734" s="6" t="n"/>
      <c r="D734" s="6" t="n"/>
      <c r="E734" s="6" t="n"/>
      <c r="F734" s="6" t="n"/>
      <c r="G734" s="6" t="n"/>
      <c r="H734" s="6" t="n"/>
      <c r="I734" s="6" t="n"/>
      <c r="J734" s="6" t="n"/>
      <c r="K734" s="6" t="n"/>
      <c r="L734" s="6" t="n"/>
      <c r="M734" s="6" t="n"/>
      <c r="N734" s="6" t="n"/>
      <c r="O734" s="6" t="n"/>
    </row>
    <row r="735" ht="15.75" customHeight="1" s="1411">
      <c r="A735" s="6" t="n"/>
      <c r="B735" s="6" t="n"/>
      <c r="C735" s="6" t="n"/>
      <c r="D735" s="6" t="n"/>
      <c r="E735" s="6" t="n"/>
      <c r="F735" s="6" t="n"/>
      <c r="G735" s="6" t="n"/>
      <c r="H735" s="6" t="n"/>
      <c r="I735" s="6" t="n"/>
      <c r="J735" s="6" t="n"/>
      <c r="K735" s="6" t="n"/>
      <c r="L735" s="6" t="n"/>
      <c r="M735" s="6" t="n"/>
      <c r="N735" s="6" t="n"/>
      <c r="O735" s="6" t="n"/>
    </row>
    <row r="736" ht="15.75" customHeight="1" s="1411">
      <c r="A736" s="6" t="n"/>
      <c r="B736" s="6" t="n"/>
      <c r="C736" s="6" t="n"/>
      <c r="D736" s="6" t="n"/>
      <c r="E736" s="6" t="n"/>
      <c r="F736" s="6" t="n"/>
      <c r="G736" s="6" t="n"/>
      <c r="H736" s="6" t="n"/>
      <c r="I736" s="6" t="n"/>
      <c r="J736" s="6" t="n"/>
      <c r="K736" s="6" t="n"/>
      <c r="L736" s="6" t="n"/>
      <c r="M736" s="6" t="n"/>
      <c r="N736" s="6" t="n"/>
      <c r="O736" s="6" t="n"/>
    </row>
    <row r="737" ht="15.75" customHeight="1" s="1411">
      <c r="A737" s="6" t="n"/>
      <c r="B737" s="6" t="n"/>
      <c r="C737" s="6" t="n"/>
      <c r="D737" s="6" t="n"/>
      <c r="E737" s="6" t="n"/>
      <c r="F737" s="6" t="n"/>
      <c r="G737" s="6" t="n"/>
      <c r="H737" s="6" t="n"/>
      <c r="I737" s="6" t="n"/>
      <c r="J737" s="6" t="n"/>
      <c r="K737" s="6" t="n"/>
      <c r="L737" s="6" t="n"/>
      <c r="M737" s="6" t="n"/>
      <c r="N737" s="6" t="n"/>
      <c r="O737" s="6" t="n"/>
    </row>
    <row r="738" ht="15.75" customHeight="1" s="1411">
      <c r="A738" s="6" t="n"/>
      <c r="B738" s="6" t="n"/>
      <c r="C738" s="6" t="n"/>
      <c r="D738" s="6" t="n"/>
      <c r="E738" s="6" t="n"/>
      <c r="F738" s="6" t="n"/>
      <c r="G738" s="6" t="n"/>
      <c r="H738" s="6" t="n"/>
      <c r="I738" s="6" t="n"/>
      <c r="J738" s="6" t="n"/>
      <c r="K738" s="6" t="n"/>
      <c r="L738" s="6" t="n"/>
      <c r="M738" s="6" t="n"/>
      <c r="N738" s="6" t="n"/>
      <c r="O738" s="6" t="n"/>
    </row>
    <row r="739" ht="15.75" customHeight="1" s="1411">
      <c r="A739" s="6" t="n"/>
      <c r="B739" s="6" t="n"/>
      <c r="C739" s="6" t="n"/>
      <c r="D739" s="6" t="n"/>
      <c r="E739" s="6" t="n"/>
      <c r="F739" s="6" t="n"/>
      <c r="G739" s="6" t="n"/>
      <c r="H739" s="6" t="n"/>
      <c r="I739" s="6" t="n"/>
      <c r="J739" s="6" t="n"/>
      <c r="K739" s="6" t="n"/>
      <c r="L739" s="6" t="n"/>
      <c r="M739" s="6" t="n"/>
      <c r="N739" s="6" t="n"/>
      <c r="O739" s="6" t="n"/>
    </row>
    <row r="740" ht="15.75" customHeight="1" s="1411">
      <c r="A740" s="6" t="n"/>
      <c r="B740" s="6" t="n"/>
      <c r="C740" s="6" t="n"/>
      <c r="D740" s="6" t="n"/>
      <c r="E740" s="6" t="n"/>
      <c r="F740" s="6" t="n"/>
      <c r="G740" s="6" t="n"/>
      <c r="H740" s="6" t="n"/>
      <c r="I740" s="6" t="n"/>
      <c r="J740" s="6" t="n"/>
      <c r="K740" s="6" t="n"/>
      <c r="L740" s="6" t="n"/>
      <c r="M740" s="6" t="n"/>
      <c r="N740" s="6" t="n"/>
      <c r="O740" s="6" t="n"/>
    </row>
    <row r="741" ht="15.75" customHeight="1" s="1411">
      <c r="A741" s="6" t="n"/>
      <c r="B741" s="6" t="n"/>
      <c r="C741" s="6" t="n"/>
      <c r="D741" s="6" t="n"/>
      <c r="E741" s="6" t="n"/>
      <c r="F741" s="6" t="n"/>
      <c r="G741" s="6" t="n"/>
      <c r="H741" s="6" t="n"/>
      <c r="I741" s="6" t="n"/>
      <c r="J741" s="6" t="n"/>
      <c r="K741" s="6" t="n"/>
      <c r="L741" s="6" t="n"/>
      <c r="M741" s="6" t="n"/>
      <c r="N741" s="6" t="n"/>
      <c r="O741" s="6" t="n"/>
    </row>
    <row r="742" ht="15.75" customHeight="1" s="1411">
      <c r="A742" s="6" t="n"/>
      <c r="B742" s="6" t="n"/>
      <c r="C742" s="6" t="n"/>
      <c r="D742" s="6" t="n"/>
      <c r="E742" s="6" t="n"/>
      <c r="F742" s="6" t="n"/>
      <c r="G742" s="6" t="n"/>
      <c r="H742" s="6" t="n"/>
      <c r="I742" s="6" t="n"/>
      <c r="J742" s="6" t="n"/>
      <c r="K742" s="6" t="n"/>
      <c r="L742" s="6" t="n"/>
      <c r="M742" s="6" t="n"/>
      <c r="N742" s="6" t="n"/>
      <c r="O742" s="6" t="n"/>
    </row>
    <row r="743" ht="15.75" customHeight="1" s="1411">
      <c r="A743" s="6" t="n"/>
      <c r="B743" s="6" t="n"/>
      <c r="C743" s="6" t="n"/>
      <c r="D743" s="6" t="n"/>
      <c r="E743" s="6" t="n"/>
      <c r="F743" s="6" t="n"/>
      <c r="G743" s="6" t="n"/>
      <c r="H743" s="6" t="n"/>
      <c r="I743" s="6" t="n"/>
      <c r="J743" s="6" t="n"/>
      <c r="K743" s="6" t="n"/>
      <c r="L743" s="6" t="n"/>
      <c r="M743" s="6" t="n"/>
      <c r="N743" s="6" t="n"/>
      <c r="O743" s="6" t="n"/>
    </row>
    <row r="744" ht="15.75" customHeight="1" s="1411">
      <c r="A744" s="6" t="n"/>
      <c r="B744" s="6" t="n"/>
      <c r="C744" s="6" t="n"/>
      <c r="D744" s="6" t="n"/>
      <c r="E744" s="6" t="n"/>
      <c r="F744" s="6" t="n"/>
      <c r="G744" s="6" t="n"/>
      <c r="H744" s="6" t="n"/>
      <c r="I744" s="6" t="n"/>
      <c r="J744" s="6" t="n"/>
      <c r="K744" s="6" t="n"/>
      <c r="L744" s="6" t="n"/>
      <c r="M744" s="6" t="n"/>
      <c r="N744" s="6" t="n"/>
      <c r="O744" s="6" t="n"/>
    </row>
    <row r="745" ht="15.75" customHeight="1" s="1411">
      <c r="A745" s="6" t="n"/>
      <c r="B745" s="6" t="n"/>
      <c r="C745" s="6" t="n"/>
      <c r="D745" s="6" t="n"/>
      <c r="E745" s="6" t="n"/>
      <c r="F745" s="6" t="n"/>
      <c r="G745" s="6" t="n"/>
      <c r="H745" s="6" t="n"/>
      <c r="I745" s="6" t="n"/>
      <c r="J745" s="6" t="n"/>
      <c r="K745" s="6" t="n"/>
      <c r="L745" s="6" t="n"/>
      <c r="M745" s="6" t="n"/>
      <c r="N745" s="6" t="n"/>
      <c r="O745" s="6" t="n"/>
    </row>
    <row r="746" ht="15.75" customHeight="1" s="1411">
      <c r="A746" s="6" t="n"/>
      <c r="B746" s="6" t="n"/>
      <c r="C746" s="6" t="n"/>
      <c r="D746" s="6" t="n"/>
      <c r="E746" s="6" t="n"/>
      <c r="F746" s="6" t="n"/>
      <c r="G746" s="6" t="n"/>
      <c r="H746" s="6" t="n"/>
      <c r="I746" s="6" t="n"/>
      <c r="J746" s="6" t="n"/>
      <c r="K746" s="6" t="n"/>
      <c r="L746" s="6" t="n"/>
      <c r="M746" s="6" t="n"/>
      <c r="N746" s="6" t="n"/>
      <c r="O746" s="6" t="n"/>
    </row>
    <row r="747" ht="15.75" customHeight="1" s="1411">
      <c r="A747" s="6" t="n"/>
      <c r="B747" s="6" t="n"/>
      <c r="C747" s="6" t="n"/>
      <c r="D747" s="6" t="n"/>
      <c r="E747" s="6" t="n"/>
      <c r="F747" s="6" t="n"/>
      <c r="G747" s="6" t="n"/>
      <c r="H747" s="6" t="n"/>
      <c r="I747" s="6" t="n"/>
      <c r="J747" s="6" t="n"/>
      <c r="K747" s="6" t="n"/>
      <c r="L747" s="6" t="n"/>
      <c r="M747" s="6" t="n"/>
      <c r="N747" s="6" t="n"/>
      <c r="O747" s="6" t="n"/>
    </row>
    <row r="748" ht="15.75" customHeight="1" s="1411">
      <c r="A748" s="6" t="n"/>
      <c r="B748" s="6" t="n"/>
      <c r="C748" s="6" t="n"/>
      <c r="D748" s="6" t="n"/>
      <c r="E748" s="6" t="n"/>
      <c r="F748" s="6" t="n"/>
      <c r="G748" s="6" t="n"/>
      <c r="H748" s="6" t="n"/>
      <c r="I748" s="6" t="n"/>
      <c r="J748" s="6" t="n"/>
      <c r="K748" s="6" t="n"/>
      <c r="L748" s="6" t="n"/>
      <c r="M748" s="6" t="n"/>
      <c r="N748" s="6" t="n"/>
      <c r="O748" s="6" t="n"/>
    </row>
    <row r="749" ht="15.75" customHeight="1" s="1411">
      <c r="A749" s="6" t="n"/>
      <c r="B749" s="6" t="n"/>
      <c r="C749" s="6" t="n"/>
      <c r="D749" s="6" t="n"/>
      <c r="E749" s="6" t="n"/>
      <c r="F749" s="6" t="n"/>
      <c r="G749" s="6" t="n"/>
      <c r="H749" s="6" t="n"/>
      <c r="I749" s="6" t="n"/>
      <c r="J749" s="6" t="n"/>
      <c r="K749" s="6" t="n"/>
      <c r="L749" s="6" t="n"/>
      <c r="M749" s="6" t="n"/>
      <c r="N749" s="6" t="n"/>
      <c r="O749" s="6" t="n"/>
    </row>
    <row r="750" ht="15.75" customHeight="1" s="1411">
      <c r="A750" s="6" t="n"/>
      <c r="B750" s="6" t="n"/>
      <c r="C750" s="6" t="n"/>
      <c r="D750" s="6" t="n"/>
      <c r="E750" s="6" t="n"/>
      <c r="F750" s="6" t="n"/>
      <c r="G750" s="6" t="n"/>
      <c r="H750" s="6" t="n"/>
      <c r="I750" s="6" t="n"/>
      <c r="J750" s="6" t="n"/>
      <c r="K750" s="6" t="n"/>
      <c r="L750" s="6" t="n"/>
      <c r="M750" s="6" t="n"/>
      <c r="N750" s="6" t="n"/>
      <c r="O750" s="6" t="n"/>
    </row>
    <row r="751" ht="15.75" customHeight="1" s="1411">
      <c r="A751" s="6" t="n"/>
      <c r="B751" s="6" t="n"/>
      <c r="C751" s="6" t="n"/>
      <c r="D751" s="6" t="n"/>
      <c r="E751" s="6" t="n"/>
      <c r="F751" s="6" t="n"/>
      <c r="G751" s="6" t="n"/>
      <c r="H751" s="6" t="n"/>
      <c r="I751" s="6" t="n"/>
      <c r="J751" s="6" t="n"/>
      <c r="K751" s="6" t="n"/>
      <c r="L751" s="6" t="n"/>
      <c r="M751" s="6" t="n"/>
      <c r="N751" s="6" t="n"/>
      <c r="O751" s="6" t="n"/>
    </row>
    <row r="752" ht="15.75" customHeight="1" s="1411">
      <c r="A752" s="6" t="n"/>
      <c r="B752" s="6" t="n"/>
      <c r="C752" s="6" t="n"/>
      <c r="D752" s="6" t="n"/>
      <c r="E752" s="6" t="n"/>
      <c r="F752" s="6" t="n"/>
      <c r="G752" s="6" t="n"/>
      <c r="H752" s="6" t="n"/>
      <c r="I752" s="6" t="n"/>
      <c r="J752" s="6" t="n"/>
      <c r="K752" s="6" t="n"/>
      <c r="L752" s="6" t="n"/>
      <c r="M752" s="6" t="n"/>
      <c r="N752" s="6" t="n"/>
      <c r="O752" s="6" t="n"/>
    </row>
    <row r="753" ht="15.75" customHeight="1" s="1411">
      <c r="A753" s="6" t="n"/>
      <c r="B753" s="6" t="n"/>
      <c r="C753" s="6" t="n"/>
      <c r="D753" s="6" t="n"/>
      <c r="E753" s="6" t="n"/>
      <c r="F753" s="6" t="n"/>
      <c r="G753" s="6" t="n"/>
      <c r="H753" s="6" t="n"/>
      <c r="I753" s="6" t="n"/>
      <c r="J753" s="6" t="n"/>
      <c r="K753" s="6" t="n"/>
      <c r="L753" s="6" t="n"/>
      <c r="M753" s="6" t="n"/>
      <c r="N753" s="6" t="n"/>
      <c r="O753" s="6" t="n"/>
    </row>
    <row r="754" ht="15.75" customHeight="1" s="1411">
      <c r="A754" s="6" t="n"/>
      <c r="B754" s="6" t="n"/>
      <c r="C754" s="6" t="n"/>
      <c r="D754" s="6" t="n"/>
      <c r="E754" s="6" t="n"/>
      <c r="F754" s="6" t="n"/>
      <c r="G754" s="6" t="n"/>
      <c r="H754" s="6" t="n"/>
      <c r="I754" s="6" t="n"/>
      <c r="J754" s="6" t="n"/>
      <c r="K754" s="6" t="n"/>
      <c r="L754" s="6" t="n"/>
      <c r="M754" s="6" t="n"/>
      <c r="N754" s="6" t="n"/>
      <c r="O754" s="6" t="n"/>
    </row>
    <row r="755" ht="15.75" customHeight="1" s="1411">
      <c r="A755" s="6" t="n"/>
      <c r="B755" s="6" t="n"/>
      <c r="C755" s="6" t="n"/>
      <c r="D755" s="6" t="n"/>
      <c r="E755" s="6" t="n"/>
      <c r="F755" s="6" t="n"/>
      <c r="G755" s="6" t="n"/>
      <c r="H755" s="6" t="n"/>
      <c r="I755" s="6" t="n"/>
      <c r="J755" s="6" t="n"/>
      <c r="K755" s="6" t="n"/>
      <c r="L755" s="6" t="n"/>
      <c r="M755" s="6" t="n"/>
      <c r="N755" s="6" t="n"/>
      <c r="O755" s="6" t="n"/>
    </row>
    <row r="756" ht="15.75" customHeight="1" s="1411">
      <c r="A756" s="6" t="n"/>
      <c r="B756" s="6" t="n"/>
      <c r="C756" s="6" t="n"/>
      <c r="D756" s="6" t="n"/>
      <c r="E756" s="6" t="n"/>
      <c r="F756" s="6" t="n"/>
      <c r="G756" s="6" t="n"/>
      <c r="H756" s="6" t="n"/>
      <c r="I756" s="6" t="n"/>
      <c r="J756" s="6" t="n"/>
      <c r="K756" s="6" t="n"/>
      <c r="L756" s="6" t="n"/>
      <c r="M756" s="6" t="n"/>
      <c r="N756" s="6" t="n"/>
      <c r="O756" s="6" t="n"/>
    </row>
    <row r="757" ht="15.75" customHeight="1" s="1411">
      <c r="A757" s="6" t="n"/>
      <c r="B757" s="6" t="n"/>
      <c r="C757" s="6" t="n"/>
      <c r="D757" s="6" t="n"/>
      <c r="E757" s="6" t="n"/>
      <c r="F757" s="6" t="n"/>
      <c r="G757" s="6" t="n"/>
      <c r="H757" s="6" t="n"/>
      <c r="I757" s="6" t="n"/>
      <c r="J757" s="6" t="n"/>
      <c r="K757" s="6" t="n"/>
      <c r="L757" s="6" t="n"/>
      <c r="M757" s="6" t="n"/>
      <c r="N757" s="6" t="n"/>
      <c r="O757" s="6" t="n"/>
    </row>
    <row r="758" ht="15.75" customHeight="1" s="1411">
      <c r="A758" s="6" t="n"/>
      <c r="B758" s="6" t="n"/>
      <c r="C758" s="6" t="n"/>
      <c r="D758" s="6" t="n"/>
      <c r="E758" s="6" t="n"/>
      <c r="F758" s="6" t="n"/>
      <c r="G758" s="6" t="n"/>
      <c r="H758" s="6" t="n"/>
      <c r="I758" s="6" t="n"/>
      <c r="J758" s="6" t="n"/>
      <c r="K758" s="6" t="n"/>
      <c r="L758" s="6" t="n"/>
      <c r="M758" s="6" t="n"/>
      <c r="N758" s="6" t="n"/>
      <c r="O758" s="6" t="n"/>
    </row>
    <row r="759" ht="15.75" customHeight="1" s="1411">
      <c r="A759" s="6" t="n"/>
      <c r="B759" s="6" t="n"/>
      <c r="C759" s="6" t="n"/>
      <c r="D759" s="6" t="n"/>
      <c r="E759" s="6" t="n"/>
      <c r="F759" s="6" t="n"/>
      <c r="G759" s="6" t="n"/>
      <c r="H759" s="6" t="n"/>
      <c r="I759" s="6" t="n"/>
      <c r="J759" s="6" t="n"/>
      <c r="K759" s="6" t="n"/>
      <c r="L759" s="6" t="n"/>
      <c r="M759" s="6" t="n"/>
      <c r="N759" s="6" t="n"/>
      <c r="O759" s="6" t="n"/>
    </row>
    <row r="760" ht="15.75" customHeight="1" s="1411">
      <c r="A760" s="6" t="n"/>
      <c r="B760" s="6" t="n"/>
      <c r="C760" s="6" t="n"/>
      <c r="D760" s="6" t="n"/>
      <c r="E760" s="6" t="n"/>
      <c r="F760" s="6" t="n"/>
      <c r="G760" s="6" t="n"/>
      <c r="H760" s="6" t="n"/>
      <c r="I760" s="6" t="n"/>
      <c r="J760" s="6" t="n"/>
      <c r="K760" s="6" t="n"/>
      <c r="L760" s="6" t="n"/>
      <c r="M760" s="6" t="n"/>
      <c r="N760" s="6" t="n"/>
      <c r="O760" s="6" t="n"/>
    </row>
    <row r="761" ht="15.75" customHeight="1" s="1411">
      <c r="A761" s="6" t="n"/>
      <c r="B761" s="6" t="n"/>
      <c r="C761" s="6" t="n"/>
      <c r="D761" s="6" t="n"/>
      <c r="E761" s="6" t="n"/>
      <c r="F761" s="6" t="n"/>
      <c r="G761" s="6" t="n"/>
      <c r="H761" s="6" t="n"/>
      <c r="I761" s="6" t="n"/>
      <c r="J761" s="6" t="n"/>
      <c r="K761" s="6" t="n"/>
      <c r="L761" s="6" t="n"/>
      <c r="M761" s="6" t="n"/>
      <c r="N761" s="6" t="n"/>
      <c r="O761" s="6" t="n"/>
    </row>
    <row r="762" ht="15.75" customHeight="1" s="1411">
      <c r="A762" s="6" t="n"/>
      <c r="B762" s="6" t="n"/>
      <c r="C762" s="6" t="n"/>
      <c r="D762" s="6" t="n"/>
      <c r="E762" s="6" t="n"/>
      <c r="F762" s="6" t="n"/>
      <c r="G762" s="6" t="n"/>
      <c r="H762" s="6" t="n"/>
      <c r="I762" s="6" t="n"/>
      <c r="J762" s="6" t="n"/>
      <c r="K762" s="6" t="n"/>
      <c r="L762" s="6" t="n"/>
      <c r="M762" s="6" t="n"/>
      <c r="N762" s="6" t="n"/>
      <c r="O762" s="6" t="n"/>
    </row>
    <row r="763" ht="15.75" customHeight="1" s="1411">
      <c r="A763" s="6" t="n"/>
      <c r="B763" s="6" t="n"/>
      <c r="C763" s="6" t="n"/>
      <c r="D763" s="6" t="n"/>
      <c r="E763" s="6" t="n"/>
      <c r="F763" s="6" t="n"/>
      <c r="G763" s="6" t="n"/>
      <c r="H763" s="6" t="n"/>
      <c r="I763" s="6" t="n"/>
      <c r="J763" s="6" t="n"/>
      <c r="K763" s="6" t="n"/>
      <c r="L763" s="6" t="n"/>
      <c r="M763" s="6" t="n"/>
      <c r="N763" s="6" t="n"/>
      <c r="O763" s="6" t="n"/>
    </row>
    <row r="764" ht="15.75" customHeight="1" s="1411">
      <c r="A764" s="6" t="n"/>
      <c r="B764" s="6" t="n"/>
      <c r="C764" s="6" t="n"/>
      <c r="D764" s="6" t="n"/>
      <c r="E764" s="6" t="n"/>
      <c r="F764" s="6" t="n"/>
      <c r="G764" s="6" t="n"/>
      <c r="H764" s="6" t="n"/>
      <c r="I764" s="6" t="n"/>
      <c r="J764" s="6" t="n"/>
      <c r="K764" s="6" t="n"/>
      <c r="L764" s="6" t="n"/>
      <c r="M764" s="6" t="n"/>
      <c r="N764" s="6" t="n"/>
      <c r="O764" s="6" t="n"/>
    </row>
    <row r="765" ht="15.75" customHeight="1" s="1411">
      <c r="A765" s="6" t="n"/>
      <c r="B765" s="6" t="n"/>
      <c r="C765" s="6" t="n"/>
      <c r="D765" s="6" t="n"/>
      <c r="E765" s="6" t="n"/>
      <c r="F765" s="6" t="n"/>
      <c r="G765" s="6" t="n"/>
      <c r="H765" s="6" t="n"/>
      <c r="I765" s="6" t="n"/>
      <c r="J765" s="6" t="n"/>
      <c r="K765" s="6" t="n"/>
      <c r="L765" s="6" t="n"/>
      <c r="M765" s="6" t="n"/>
      <c r="N765" s="6" t="n"/>
      <c r="O765" s="6" t="n"/>
    </row>
    <row r="766" ht="15.75" customHeight="1" s="1411">
      <c r="A766" s="6" t="n"/>
      <c r="B766" s="6" t="n"/>
      <c r="C766" s="6" t="n"/>
      <c r="D766" s="6" t="n"/>
      <c r="E766" s="6" t="n"/>
      <c r="F766" s="6" t="n"/>
      <c r="G766" s="6" t="n"/>
      <c r="H766" s="6" t="n"/>
      <c r="I766" s="6" t="n"/>
      <c r="J766" s="6" t="n"/>
      <c r="K766" s="6" t="n"/>
      <c r="L766" s="6" t="n"/>
      <c r="M766" s="6" t="n"/>
      <c r="N766" s="6" t="n"/>
      <c r="O766" s="6" t="n"/>
    </row>
    <row r="767" ht="15.75" customHeight="1" s="1411">
      <c r="A767" s="6" t="n"/>
      <c r="B767" s="6" t="n"/>
      <c r="C767" s="6" t="n"/>
      <c r="D767" s="6" t="n"/>
      <c r="E767" s="6" t="n"/>
      <c r="F767" s="6" t="n"/>
      <c r="G767" s="6" t="n"/>
      <c r="H767" s="6" t="n"/>
      <c r="I767" s="6" t="n"/>
      <c r="J767" s="6" t="n"/>
      <c r="K767" s="6" t="n"/>
      <c r="L767" s="6" t="n"/>
      <c r="M767" s="6" t="n"/>
      <c r="N767" s="6" t="n"/>
      <c r="O767" s="6" t="n"/>
    </row>
    <row r="768" ht="15.75" customHeight="1" s="1411">
      <c r="A768" s="6" t="n"/>
      <c r="B768" s="6" t="n"/>
      <c r="C768" s="6" t="n"/>
      <c r="D768" s="6" t="n"/>
      <c r="E768" s="6" t="n"/>
      <c r="F768" s="6" t="n"/>
      <c r="G768" s="6" t="n"/>
      <c r="H768" s="6" t="n"/>
      <c r="I768" s="6" t="n"/>
      <c r="J768" s="6" t="n"/>
      <c r="K768" s="6" t="n"/>
      <c r="L768" s="6" t="n"/>
      <c r="M768" s="6" t="n"/>
      <c r="N768" s="6" t="n"/>
      <c r="O768" s="6" t="n"/>
    </row>
    <row r="769" ht="15.75" customHeight="1" s="1411">
      <c r="A769" s="6" t="n"/>
      <c r="B769" s="6" t="n"/>
      <c r="C769" s="6" t="n"/>
      <c r="D769" s="6" t="n"/>
      <c r="E769" s="6" t="n"/>
      <c r="F769" s="6" t="n"/>
      <c r="G769" s="6" t="n"/>
      <c r="H769" s="6" t="n"/>
      <c r="I769" s="6" t="n"/>
      <c r="J769" s="6" t="n"/>
      <c r="K769" s="6" t="n"/>
      <c r="L769" s="6" t="n"/>
      <c r="M769" s="6" t="n"/>
      <c r="N769" s="6" t="n"/>
      <c r="O769" s="6" t="n"/>
    </row>
    <row r="770" ht="15.75" customHeight="1" s="1411">
      <c r="A770" s="6" t="n"/>
      <c r="B770" s="6" t="n"/>
      <c r="C770" s="6" t="n"/>
      <c r="D770" s="6" t="n"/>
      <c r="E770" s="6" t="n"/>
      <c r="F770" s="6" t="n"/>
      <c r="G770" s="6" t="n"/>
      <c r="H770" s="6" t="n"/>
      <c r="I770" s="6" t="n"/>
      <c r="J770" s="6" t="n"/>
      <c r="K770" s="6" t="n"/>
      <c r="L770" s="6" t="n"/>
      <c r="M770" s="6" t="n"/>
      <c r="N770" s="6" t="n"/>
      <c r="O770" s="6" t="n"/>
    </row>
    <row r="771" ht="15.75" customHeight="1" s="1411">
      <c r="A771" s="6" t="n"/>
      <c r="B771" s="6" t="n"/>
      <c r="C771" s="6" t="n"/>
      <c r="D771" s="6" t="n"/>
      <c r="E771" s="6" t="n"/>
      <c r="F771" s="6" t="n"/>
      <c r="G771" s="6" t="n"/>
      <c r="H771" s="6" t="n"/>
      <c r="I771" s="6" t="n"/>
      <c r="J771" s="6" t="n"/>
      <c r="K771" s="6" t="n"/>
      <c r="L771" s="6" t="n"/>
      <c r="M771" s="6" t="n"/>
      <c r="N771" s="6" t="n"/>
      <c r="O771" s="6" t="n"/>
    </row>
    <row r="772" ht="15.75" customHeight="1" s="1411">
      <c r="A772" s="6" t="n"/>
      <c r="B772" s="6" t="n"/>
      <c r="C772" s="6" t="n"/>
      <c r="D772" s="6" t="n"/>
      <c r="E772" s="6" t="n"/>
      <c r="F772" s="6" t="n"/>
      <c r="G772" s="6" t="n"/>
      <c r="H772" s="6" t="n"/>
      <c r="I772" s="6" t="n"/>
      <c r="J772" s="6" t="n"/>
      <c r="K772" s="6" t="n"/>
      <c r="L772" s="6" t="n"/>
      <c r="M772" s="6" t="n"/>
      <c r="N772" s="6" t="n"/>
      <c r="O772" s="6" t="n"/>
    </row>
    <row r="773" ht="15.75" customHeight="1" s="1411">
      <c r="A773" s="6" t="n"/>
      <c r="B773" s="6" t="n"/>
      <c r="C773" s="6" t="n"/>
      <c r="D773" s="6" t="n"/>
      <c r="E773" s="6" t="n"/>
      <c r="F773" s="6" t="n"/>
      <c r="G773" s="6" t="n"/>
      <c r="H773" s="6" t="n"/>
      <c r="I773" s="6" t="n"/>
      <c r="J773" s="6" t="n"/>
      <c r="K773" s="6" t="n"/>
      <c r="L773" s="6" t="n"/>
      <c r="M773" s="6" t="n"/>
      <c r="N773" s="6" t="n"/>
      <c r="O773" s="6" t="n"/>
    </row>
    <row r="774" ht="15.75" customHeight="1" s="1411">
      <c r="A774" s="6" t="n"/>
      <c r="B774" s="6" t="n"/>
      <c r="C774" s="6" t="n"/>
      <c r="D774" s="6" t="n"/>
      <c r="E774" s="6" t="n"/>
      <c r="F774" s="6" t="n"/>
      <c r="G774" s="6" t="n"/>
      <c r="H774" s="6" t="n"/>
      <c r="I774" s="6" t="n"/>
      <c r="J774" s="6" t="n"/>
      <c r="K774" s="6" t="n"/>
      <c r="L774" s="6" t="n"/>
      <c r="M774" s="6" t="n"/>
      <c r="N774" s="6" t="n"/>
      <c r="O774" s="6" t="n"/>
    </row>
    <row r="775" ht="15.75" customHeight="1" s="1411">
      <c r="A775" s="6" t="n"/>
      <c r="B775" s="6" t="n"/>
      <c r="C775" s="6" t="n"/>
      <c r="D775" s="6" t="n"/>
      <c r="E775" s="6" t="n"/>
      <c r="F775" s="6" t="n"/>
      <c r="G775" s="6" t="n"/>
      <c r="H775" s="6" t="n"/>
      <c r="I775" s="6" t="n"/>
      <c r="J775" s="6" t="n"/>
      <c r="K775" s="6" t="n"/>
      <c r="L775" s="6" t="n"/>
      <c r="M775" s="6" t="n"/>
      <c r="N775" s="6" t="n"/>
      <c r="O775" s="6" t="n"/>
    </row>
    <row r="776" ht="15.75" customHeight="1" s="1411">
      <c r="A776" s="6" t="n"/>
      <c r="B776" s="6" t="n"/>
      <c r="C776" s="6" t="n"/>
      <c r="D776" s="6" t="n"/>
      <c r="E776" s="6" t="n"/>
      <c r="F776" s="6" t="n"/>
      <c r="G776" s="6" t="n"/>
      <c r="H776" s="6" t="n"/>
      <c r="I776" s="6" t="n"/>
      <c r="J776" s="6" t="n"/>
      <c r="K776" s="6" t="n"/>
      <c r="L776" s="6" t="n"/>
      <c r="M776" s="6" t="n"/>
      <c r="N776" s="6" t="n"/>
      <c r="O776" s="6" t="n"/>
    </row>
    <row r="777" ht="15.75" customHeight="1" s="1411">
      <c r="A777" s="6" t="n"/>
      <c r="B777" s="6" t="n"/>
      <c r="C777" s="6" t="n"/>
      <c r="D777" s="6" t="n"/>
      <c r="E777" s="6" t="n"/>
      <c r="F777" s="6" t="n"/>
      <c r="G777" s="6" t="n"/>
      <c r="H777" s="6" t="n"/>
      <c r="I777" s="6" t="n"/>
      <c r="J777" s="6" t="n"/>
      <c r="K777" s="6" t="n"/>
      <c r="L777" s="6" t="n"/>
      <c r="M777" s="6" t="n"/>
      <c r="N777" s="6" t="n"/>
      <c r="O777" s="6" t="n"/>
    </row>
    <row r="778" ht="15.75" customHeight="1" s="1411">
      <c r="A778" s="6" t="n"/>
      <c r="B778" s="6" t="n"/>
      <c r="C778" s="6" t="n"/>
      <c r="D778" s="6" t="n"/>
      <c r="E778" s="6" t="n"/>
      <c r="F778" s="6" t="n"/>
      <c r="G778" s="6" t="n"/>
      <c r="H778" s="6" t="n"/>
      <c r="I778" s="6" t="n"/>
      <c r="J778" s="6" t="n"/>
      <c r="K778" s="6" t="n"/>
      <c r="L778" s="6" t="n"/>
      <c r="M778" s="6" t="n"/>
      <c r="N778" s="6" t="n"/>
      <c r="O778" s="6" t="n"/>
    </row>
    <row r="779" ht="15.75" customHeight="1" s="1411">
      <c r="A779" s="6" t="n"/>
      <c r="B779" s="6" t="n"/>
      <c r="C779" s="6" t="n"/>
      <c r="D779" s="6" t="n"/>
      <c r="E779" s="6" t="n"/>
      <c r="F779" s="6" t="n"/>
      <c r="G779" s="6" t="n"/>
      <c r="H779" s="6" t="n"/>
      <c r="I779" s="6" t="n"/>
      <c r="J779" s="6" t="n"/>
      <c r="K779" s="6" t="n"/>
      <c r="L779" s="6" t="n"/>
      <c r="M779" s="6" t="n"/>
      <c r="N779" s="6" t="n"/>
      <c r="O779" s="6" t="n"/>
    </row>
    <row r="780" ht="15.75" customHeight="1" s="1411">
      <c r="A780" s="6" t="n"/>
      <c r="B780" s="6" t="n"/>
      <c r="C780" s="6" t="n"/>
      <c r="D780" s="6" t="n"/>
      <c r="E780" s="6" t="n"/>
      <c r="F780" s="6" t="n"/>
      <c r="G780" s="6" t="n"/>
      <c r="H780" s="6" t="n"/>
      <c r="I780" s="6" t="n"/>
      <c r="J780" s="6" t="n"/>
      <c r="K780" s="6" t="n"/>
      <c r="L780" s="6" t="n"/>
      <c r="M780" s="6" t="n"/>
      <c r="N780" s="6" t="n"/>
      <c r="O780" s="6" t="n"/>
    </row>
    <row r="781" ht="15.75" customHeight="1" s="1411">
      <c r="A781" s="6" t="n"/>
      <c r="B781" s="6" t="n"/>
      <c r="C781" s="6" t="n"/>
      <c r="D781" s="6" t="n"/>
      <c r="E781" s="6" t="n"/>
      <c r="F781" s="6" t="n"/>
      <c r="G781" s="6" t="n"/>
      <c r="H781" s="6" t="n"/>
      <c r="I781" s="6" t="n"/>
      <c r="J781" s="6" t="n"/>
      <c r="K781" s="6" t="n"/>
      <c r="L781" s="6" t="n"/>
      <c r="M781" s="6" t="n"/>
      <c r="N781" s="6" t="n"/>
      <c r="O781" s="6" t="n"/>
    </row>
    <row r="782" ht="15.75" customHeight="1" s="1411">
      <c r="A782" s="6" t="n"/>
      <c r="B782" s="6" t="n"/>
      <c r="C782" s="6" t="n"/>
      <c r="D782" s="6" t="n"/>
      <c r="E782" s="6" t="n"/>
      <c r="F782" s="6" t="n"/>
      <c r="G782" s="6" t="n"/>
      <c r="H782" s="6" t="n"/>
      <c r="I782" s="6" t="n"/>
      <c r="J782" s="6" t="n"/>
      <c r="K782" s="6" t="n"/>
      <c r="L782" s="6" t="n"/>
      <c r="M782" s="6" t="n"/>
      <c r="N782" s="6" t="n"/>
      <c r="O782" s="6" t="n"/>
    </row>
    <row r="783" ht="15.75" customHeight="1" s="1411">
      <c r="A783" s="6" t="n"/>
      <c r="B783" s="6" t="n"/>
      <c r="C783" s="6" t="n"/>
      <c r="D783" s="6" t="n"/>
      <c r="E783" s="6" t="n"/>
      <c r="F783" s="6" t="n"/>
      <c r="G783" s="6" t="n"/>
      <c r="H783" s="6" t="n"/>
      <c r="I783" s="6" t="n"/>
      <c r="J783" s="6" t="n"/>
      <c r="K783" s="6" t="n"/>
      <c r="L783" s="6" t="n"/>
      <c r="M783" s="6" t="n"/>
      <c r="N783" s="6" t="n"/>
      <c r="O783" s="6" t="n"/>
    </row>
    <row r="784" ht="15.75" customHeight="1" s="1411">
      <c r="A784" s="6" t="n"/>
      <c r="B784" s="6" t="n"/>
      <c r="C784" s="6" t="n"/>
      <c r="D784" s="6" t="n"/>
      <c r="E784" s="6" t="n"/>
      <c r="F784" s="6" t="n"/>
      <c r="G784" s="6" t="n"/>
      <c r="H784" s="6" t="n"/>
      <c r="I784" s="6" t="n"/>
      <c r="J784" s="6" t="n"/>
      <c r="K784" s="6" t="n"/>
      <c r="L784" s="6" t="n"/>
      <c r="M784" s="6" t="n"/>
      <c r="N784" s="6" t="n"/>
      <c r="O784" s="6" t="n"/>
    </row>
    <row r="785" ht="15.75" customHeight="1" s="1411">
      <c r="A785" s="6" t="n"/>
      <c r="B785" s="6" t="n"/>
      <c r="C785" s="6" t="n"/>
      <c r="D785" s="6" t="n"/>
      <c r="E785" s="6" t="n"/>
      <c r="F785" s="6" t="n"/>
      <c r="G785" s="6" t="n"/>
      <c r="H785" s="6" t="n"/>
      <c r="I785" s="6" t="n"/>
      <c r="J785" s="6" t="n"/>
      <c r="K785" s="6" t="n"/>
      <c r="L785" s="6" t="n"/>
      <c r="M785" s="6" t="n"/>
      <c r="N785" s="6" t="n"/>
      <c r="O785" s="6" t="n"/>
    </row>
    <row r="786" ht="15.75" customHeight="1" s="1411">
      <c r="A786" s="6" t="n"/>
      <c r="B786" s="6" t="n"/>
      <c r="C786" s="6" t="n"/>
      <c r="D786" s="6" t="n"/>
      <c r="E786" s="6" t="n"/>
      <c r="F786" s="6" t="n"/>
      <c r="G786" s="6" t="n"/>
      <c r="H786" s="6" t="n"/>
      <c r="I786" s="6" t="n"/>
      <c r="J786" s="6" t="n"/>
      <c r="K786" s="6" t="n"/>
      <c r="L786" s="6" t="n"/>
      <c r="M786" s="6" t="n"/>
      <c r="N786" s="6" t="n"/>
      <c r="O786" s="6" t="n"/>
    </row>
    <row r="787" ht="15.75" customHeight="1" s="1411">
      <c r="A787" s="6" t="n"/>
      <c r="B787" s="6" t="n"/>
      <c r="C787" s="6" t="n"/>
      <c r="D787" s="6" t="n"/>
      <c r="E787" s="6" t="n"/>
      <c r="F787" s="6" t="n"/>
      <c r="G787" s="6" t="n"/>
      <c r="H787" s="6" t="n"/>
      <c r="I787" s="6" t="n"/>
      <c r="J787" s="6" t="n"/>
      <c r="K787" s="6" t="n"/>
      <c r="L787" s="6" t="n"/>
      <c r="M787" s="6" t="n"/>
      <c r="N787" s="6" t="n"/>
      <c r="O787" s="6" t="n"/>
    </row>
    <row r="788" ht="15.75" customHeight="1" s="1411">
      <c r="A788" s="6" t="n"/>
      <c r="B788" s="6" t="n"/>
      <c r="C788" s="6" t="n"/>
      <c r="D788" s="6" t="n"/>
      <c r="E788" s="6" t="n"/>
      <c r="F788" s="6" t="n"/>
      <c r="G788" s="6" t="n"/>
      <c r="H788" s="6" t="n"/>
      <c r="I788" s="6" t="n"/>
      <c r="J788" s="6" t="n"/>
      <c r="K788" s="6" t="n"/>
      <c r="L788" s="6" t="n"/>
      <c r="M788" s="6" t="n"/>
      <c r="N788" s="6" t="n"/>
      <c r="O788" s="6" t="n"/>
    </row>
    <row r="789" ht="15.75" customHeight="1" s="1411">
      <c r="A789" s="6" t="n"/>
      <c r="B789" s="6" t="n"/>
      <c r="C789" s="6" t="n"/>
      <c r="D789" s="6" t="n"/>
      <c r="E789" s="6" t="n"/>
      <c r="F789" s="6" t="n"/>
      <c r="G789" s="6" t="n"/>
      <c r="H789" s="6" t="n"/>
      <c r="I789" s="6" t="n"/>
      <c r="J789" s="6" t="n"/>
      <c r="K789" s="6" t="n"/>
      <c r="L789" s="6" t="n"/>
      <c r="M789" s="6" t="n"/>
      <c r="N789" s="6" t="n"/>
      <c r="O789" s="6" t="n"/>
    </row>
    <row r="790" ht="15.75" customHeight="1" s="1411">
      <c r="A790" s="6" t="n"/>
      <c r="B790" s="6" t="n"/>
      <c r="C790" s="6" t="n"/>
      <c r="D790" s="6" t="n"/>
      <c r="E790" s="6" t="n"/>
      <c r="F790" s="6" t="n"/>
      <c r="G790" s="6" t="n"/>
      <c r="H790" s="6" t="n"/>
      <c r="I790" s="6" t="n"/>
      <c r="J790" s="6" t="n"/>
      <c r="K790" s="6" t="n"/>
      <c r="L790" s="6" t="n"/>
      <c r="M790" s="6" t="n"/>
      <c r="N790" s="6" t="n"/>
      <c r="O790" s="6" t="n"/>
    </row>
    <row r="791" ht="15.75" customHeight="1" s="1411">
      <c r="A791" s="6" t="n"/>
      <c r="B791" s="6" t="n"/>
      <c r="C791" s="6" t="n"/>
      <c r="D791" s="6" t="n"/>
      <c r="E791" s="6" t="n"/>
      <c r="F791" s="6" t="n"/>
      <c r="G791" s="6" t="n"/>
      <c r="H791" s="6" t="n"/>
      <c r="I791" s="6" t="n"/>
      <c r="J791" s="6" t="n"/>
      <c r="K791" s="6" t="n"/>
      <c r="L791" s="6" t="n"/>
      <c r="M791" s="6" t="n"/>
      <c r="N791" s="6" t="n"/>
      <c r="O791" s="6" t="n"/>
    </row>
    <row r="792" ht="15.75" customHeight="1" s="1411">
      <c r="A792" s="6" t="n"/>
      <c r="B792" s="6" t="n"/>
      <c r="C792" s="6" t="n"/>
      <c r="D792" s="6" t="n"/>
      <c r="E792" s="6" t="n"/>
      <c r="F792" s="6" t="n"/>
      <c r="G792" s="6" t="n"/>
      <c r="H792" s="6" t="n"/>
      <c r="I792" s="6" t="n"/>
      <c r="J792" s="6" t="n"/>
      <c r="K792" s="6" t="n"/>
      <c r="L792" s="6" t="n"/>
      <c r="M792" s="6" t="n"/>
      <c r="N792" s="6" t="n"/>
      <c r="O792" s="6" t="n"/>
    </row>
    <row r="793" ht="15.75" customHeight="1" s="1411">
      <c r="A793" s="6" t="n"/>
      <c r="B793" s="6" t="n"/>
      <c r="C793" s="6" t="n"/>
      <c r="D793" s="6" t="n"/>
      <c r="E793" s="6" t="n"/>
      <c r="F793" s="6" t="n"/>
      <c r="G793" s="6" t="n"/>
      <c r="H793" s="6" t="n"/>
      <c r="I793" s="6" t="n"/>
      <c r="J793" s="6" t="n"/>
      <c r="K793" s="6" t="n"/>
      <c r="L793" s="6" t="n"/>
      <c r="M793" s="6" t="n"/>
      <c r="N793" s="6" t="n"/>
      <c r="O793" s="6" t="n"/>
    </row>
    <row r="794" ht="15.75" customHeight="1" s="1411">
      <c r="A794" s="6" t="n"/>
      <c r="B794" s="6" t="n"/>
      <c r="C794" s="6" t="n"/>
      <c r="D794" s="6" t="n"/>
      <c r="E794" s="6" t="n"/>
      <c r="F794" s="6" t="n"/>
      <c r="G794" s="6" t="n"/>
      <c r="H794" s="6" t="n"/>
      <c r="I794" s="6" t="n"/>
      <c r="J794" s="6" t="n"/>
      <c r="K794" s="6" t="n"/>
      <c r="L794" s="6" t="n"/>
      <c r="M794" s="6" t="n"/>
      <c r="N794" s="6" t="n"/>
      <c r="O794" s="6" t="n"/>
    </row>
    <row r="795" ht="15.75" customHeight="1" s="1411">
      <c r="A795" s="6" t="n"/>
      <c r="B795" s="6" t="n"/>
      <c r="C795" s="6" t="n"/>
      <c r="D795" s="6" t="n"/>
      <c r="E795" s="6" t="n"/>
      <c r="F795" s="6" t="n"/>
      <c r="G795" s="6" t="n"/>
      <c r="H795" s="6" t="n"/>
      <c r="I795" s="6" t="n"/>
      <c r="J795" s="6" t="n"/>
      <c r="K795" s="6" t="n"/>
      <c r="L795" s="6" t="n"/>
      <c r="M795" s="6" t="n"/>
      <c r="N795" s="6" t="n"/>
      <c r="O795" s="6" t="n"/>
    </row>
    <row r="796" ht="15.75" customHeight="1" s="1411">
      <c r="A796" s="6" t="n"/>
      <c r="B796" s="6" t="n"/>
      <c r="C796" s="6" t="n"/>
      <c r="D796" s="6" t="n"/>
      <c r="E796" s="6" t="n"/>
      <c r="F796" s="6" t="n"/>
      <c r="G796" s="6" t="n"/>
      <c r="H796" s="6" t="n"/>
      <c r="I796" s="6" t="n"/>
      <c r="J796" s="6" t="n"/>
      <c r="K796" s="6" t="n"/>
      <c r="L796" s="6" t="n"/>
      <c r="M796" s="6" t="n"/>
      <c r="N796" s="6" t="n"/>
      <c r="O796" s="6" t="n"/>
    </row>
    <row r="797" ht="15.75" customHeight="1" s="1411">
      <c r="A797" s="6" t="n"/>
      <c r="B797" s="6" t="n"/>
      <c r="C797" s="6" t="n"/>
      <c r="D797" s="6" t="n"/>
      <c r="E797" s="6" t="n"/>
      <c r="F797" s="6" t="n"/>
      <c r="G797" s="6" t="n"/>
      <c r="H797" s="6" t="n"/>
      <c r="I797" s="6" t="n"/>
      <c r="J797" s="6" t="n"/>
      <c r="K797" s="6" t="n"/>
      <c r="L797" s="6" t="n"/>
      <c r="M797" s="6" t="n"/>
      <c r="N797" s="6" t="n"/>
      <c r="O797" s="6" t="n"/>
    </row>
    <row r="798" ht="15.75" customHeight="1" s="1411">
      <c r="A798" s="6" t="n"/>
      <c r="B798" s="6" t="n"/>
      <c r="C798" s="6" t="n"/>
      <c r="D798" s="6" t="n"/>
      <c r="E798" s="6" t="n"/>
      <c r="F798" s="6" t="n"/>
      <c r="G798" s="6" t="n"/>
      <c r="H798" s="6" t="n"/>
      <c r="I798" s="6" t="n"/>
      <c r="J798" s="6" t="n"/>
      <c r="K798" s="6" t="n"/>
      <c r="L798" s="6" t="n"/>
      <c r="M798" s="6" t="n"/>
      <c r="N798" s="6" t="n"/>
      <c r="O798" s="6" t="n"/>
    </row>
    <row r="799" ht="15.75" customHeight="1" s="1411">
      <c r="A799" s="6" t="n"/>
      <c r="B799" s="6" t="n"/>
      <c r="C799" s="6" t="n"/>
      <c r="D799" s="6" t="n"/>
      <c r="E799" s="6" t="n"/>
      <c r="F799" s="6" t="n"/>
      <c r="G799" s="6" t="n"/>
      <c r="H799" s="6" t="n"/>
      <c r="I799" s="6" t="n"/>
      <c r="J799" s="6" t="n"/>
      <c r="K799" s="6" t="n"/>
      <c r="L799" s="6" t="n"/>
      <c r="M799" s="6" t="n"/>
      <c r="N799" s="6" t="n"/>
      <c r="O799" s="6" t="n"/>
    </row>
    <row r="800" ht="15.75" customHeight="1" s="1411">
      <c r="A800" s="6" t="n"/>
      <c r="B800" s="6" t="n"/>
      <c r="C800" s="6" t="n"/>
      <c r="D800" s="6" t="n"/>
      <c r="E800" s="6" t="n"/>
      <c r="F800" s="6" t="n"/>
      <c r="G800" s="6" t="n"/>
      <c r="H800" s="6" t="n"/>
      <c r="I800" s="6" t="n"/>
      <c r="J800" s="6" t="n"/>
      <c r="K800" s="6" t="n"/>
      <c r="L800" s="6" t="n"/>
      <c r="M800" s="6" t="n"/>
      <c r="N800" s="6" t="n"/>
      <c r="O800" s="6" t="n"/>
    </row>
    <row r="801" ht="15.75" customHeight="1" s="1411">
      <c r="A801" s="6" t="n"/>
      <c r="B801" s="6" t="n"/>
      <c r="C801" s="6" t="n"/>
      <c r="D801" s="6" t="n"/>
      <c r="E801" s="6" t="n"/>
      <c r="F801" s="6" t="n"/>
      <c r="G801" s="6" t="n"/>
      <c r="H801" s="6" t="n"/>
      <c r="I801" s="6" t="n"/>
      <c r="J801" s="6" t="n"/>
      <c r="K801" s="6" t="n"/>
      <c r="L801" s="6" t="n"/>
      <c r="M801" s="6" t="n"/>
      <c r="N801" s="6" t="n"/>
      <c r="O801" s="6" t="n"/>
    </row>
    <row r="802" ht="15.75" customHeight="1" s="1411">
      <c r="A802" s="6" t="n"/>
      <c r="B802" s="6" t="n"/>
      <c r="C802" s="6" t="n"/>
      <c r="D802" s="6" t="n"/>
      <c r="E802" s="6" t="n"/>
      <c r="F802" s="6" t="n"/>
      <c r="G802" s="6" t="n"/>
      <c r="H802" s="6" t="n"/>
      <c r="I802" s="6" t="n"/>
      <c r="J802" s="6" t="n"/>
      <c r="K802" s="6" t="n"/>
      <c r="L802" s="6" t="n"/>
      <c r="M802" s="6" t="n"/>
      <c r="N802" s="6" t="n"/>
      <c r="O802" s="6" t="n"/>
    </row>
    <row r="803" ht="15.75" customHeight="1" s="1411">
      <c r="A803" s="6" t="n"/>
      <c r="B803" s="6" t="n"/>
      <c r="C803" s="6" t="n"/>
      <c r="D803" s="6" t="n"/>
      <c r="E803" s="6" t="n"/>
      <c r="F803" s="6" t="n"/>
      <c r="G803" s="6" t="n"/>
      <c r="H803" s="6" t="n"/>
      <c r="I803" s="6" t="n"/>
      <c r="J803" s="6" t="n"/>
      <c r="K803" s="6" t="n"/>
      <c r="L803" s="6" t="n"/>
      <c r="M803" s="6" t="n"/>
      <c r="N803" s="6" t="n"/>
      <c r="O803" s="6" t="n"/>
    </row>
    <row r="804" ht="15.75" customHeight="1" s="1411">
      <c r="A804" s="6" t="n"/>
      <c r="B804" s="6" t="n"/>
      <c r="C804" s="6" t="n"/>
      <c r="D804" s="6" t="n"/>
      <c r="E804" s="6" t="n"/>
      <c r="F804" s="6" t="n"/>
      <c r="G804" s="6" t="n"/>
      <c r="H804" s="6" t="n"/>
      <c r="I804" s="6" t="n"/>
      <c r="J804" s="6" t="n"/>
      <c r="K804" s="6" t="n"/>
      <c r="L804" s="6" t="n"/>
      <c r="M804" s="6" t="n"/>
      <c r="N804" s="6" t="n"/>
      <c r="O804" s="6" t="n"/>
    </row>
    <row r="805" ht="15.75" customHeight="1" s="1411">
      <c r="A805" s="6" t="n"/>
      <c r="B805" s="6" t="n"/>
      <c r="C805" s="6" t="n"/>
      <c r="D805" s="6" t="n"/>
      <c r="E805" s="6" t="n"/>
      <c r="F805" s="6" t="n"/>
      <c r="G805" s="6" t="n"/>
      <c r="H805" s="6" t="n"/>
      <c r="I805" s="6" t="n"/>
      <c r="J805" s="6" t="n"/>
      <c r="K805" s="6" t="n"/>
      <c r="L805" s="6" t="n"/>
      <c r="M805" s="6" t="n"/>
      <c r="N805" s="6" t="n"/>
      <c r="O805" s="6" t="n"/>
    </row>
    <row r="806" ht="15.75" customHeight="1" s="1411">
      <c r="A806" s="6" t="n"/>
      <c r="B806" s="6" t="n"/>
      <c r="C806" s="6" t="n"/>
      <c r="D806" s="6" t="n"/>
      <c r="E806" s="6" t="n"/>
      <c r="F806" s="6" t="n"/>
      <c r="G806" s="6" t="n"/>
      <c r="H806" s="6" t="n"/>
      <c r="I806" s="6" t="n"/>
      <c r="J806" s="6" t="n"/>
      <c r="K806" s="6" t="n"/>
      <c r="L806" s="6" t="n"/>
      <c r="M806" s="6" t="n"/>
      <c r="N806" s="6" t="n"/>
      <c r="O806" s="6" t="n"/>
    </row>
    <row r="807" ht="15.75" customHeight="1" s="1411">
      <c r="A807" s="6" t="n"/>
      <c r="B807" s="6" t="n"/>
      <c r="C807" s="6" t="n"/>
      <c r="D807" s="6" t="n"/>
      <c r="E807" s="6" t="n"/>
      <c r="F807" s="6" t="n"/>
      <c r="G807" s="6" t="n"/>
      <c r="H807" s="6" t="n"/>
      <c r="I807" s="6" t="n"/>
      <c r="J807" s="6" t="n"/>
      <c r="K807" s="6" t="n"/>
      <c r="L807" s="6" t="n"/>
      <c r="M807" s="6" t="n"/>
      <c r="N807" s="6" t="n"/>
      <c r="O807" s="6" t="n"/>
    </row>
    <row r="808" ht="15.75" customHeight="1" s="1411">
      <c r="A808" s="6" t="n"/>
      <c r="B808" s="6" t="n"/>
      <c r="C808" s="6" t="n"/>
      <c r="D808" s="6" t="n"/>
      <c r="E808" s="6" t="n"/>
      <c r="F808" s="6" t="n"/>
      <c r="G808" s="6" t="n"/>
      <c r="H808" s="6" t="n"/>
      <c r="I808" s="6" t="n"/>
      <c r="J808" s="6" t="n"/>
      <c r="K808" s="6" t="n"/>
      <c r="L808" s="6" t="n"/>
      <c r="M808" s="6" t="n"/>
      <c r="N808" s="6" t="n"/>
      <c r="O808" s="6" t="n"/>
    </row>
    <row r="809" ht="15.75" customHeight="1" s="1411">
      <c r="A809" s="6" t="n"/>
      <c r="B809" s="6" t="n"/>
      <c r="C809" s="6" t="n"/>
      <c r="D809" s="6" t="n"/>
      <c r="E809" s="6" t="n"/>
      <c r="F809" s="6" t="n"/>
      <c r="G809" s="6" t="n"/>
      <c r="H809" s="6" t="n"/>
      <c r="I809" s="6" t="n"/>
      <c r="J809" s="6" t="n"/>
      <c r="K809" s="6" t="n"/>
      <c r="L809" s="6" t="n"/>
      <c r="M809" s="6" t="n"/>
      <c r="N809" s="6" t="n"/>
      <c r="O809" s="6" t="n"/>
    </row>
    <row r="810" ht="15.75" customHeight="1" s="1411">
      <c r="A810" s="6" t="n"/>
      <c r="B810" s="6" t="n"/>
      <c r="C810" s="6" t="n"/>
      <c r="D810" s="6" t="n"/>
      <c r="E810" s="6" t="n"/>
      <c r="F810" s="6" t="n"/>
      <c r="G810" s="6" t="n"/>
      <c r="H810" s="6" t="n"/>
      <c r="I810" s="6" t="n"/>
      <c r="J810" s="6" t="n"/>
      <c r="K810" s="6" t="n"/>
      <c r="L810" s="6" t="n"/>
      <c r="M810" s="6" t="n"/>
      <c r="N810" s="6" t="n"/>
      <c r="O810" s="6" t="n"/>
    </row>
    <row r="811" ht="15.75" customHeight="1" s="1411">
      <c r="A811" s="6" t="n"/>
      <c r="B811" s="6" t="n"/>
      <c r="C811" s="6" t="n"/>
      <c r="D811" s="6" t="n"/>
      <c r="E811" s="6" t="n"/>
      <c r="F811" s="6" t="n"/>
      <c r="G811" s="6" t="n"/>
      <c r="H811" s="6" t="n"/>
      <c r="I811" s="6" t="n"/>
      <c r="J811" s="6" t="n"/>
      <c r="K811" s="6" t="n"/>
      <c r="L811" s="6" t="n"/>
      <c r="M811" s="6" t="n"/>
      <c r="N811" s="6" t="n"/>
      <c r="O811" s="6" t="n"/>
    </row>
    <row r="812" ht="15.75" customHeight="1" s="1411">
      <c r="A812" s="6" t="n"/>
      <c r="B812" s="6" t="n"/>
      <c r="C812" s="6" t="n"/>
      <c r="D812" s="6" t="n"/>
      <c r="E812" s="6" t="n"/>
      <c r="F812" s="6" t="n"/>
      <c r="G812" s="6" t="n"/>
      <c r="H812" s="6" t="n"/>
      <c r="I812" s="6" t="n"/>
      <c r="J812" s="6" t="n"/>
      <c r="K812" s="6" t="n"/>
      <c r="L812" s="6" t="n"/>
      <c r="M812" s="6" t="n"/>
      <c r="N812" s="6" t="n"/>
      <c r="O812" s="6" t="n"/>
    </row>
    <row r="813" ht="15.75" customHeight="1" s="1411">
      <c r="A813" s="6" t="n"/>
      <c r="B813" s="6" t="n"/>
      <c r="C813" s="6" t="n"/>
      <c r="D813" s="6" t="n"/>
      <c r="E813" s="6" t="n"/>
      <c r="F813" s="6" t="n"/>
      <c r="G813" s="6" t="n"/>
      <c r="H813" s="6" t="n"/>
      <c r="I813" s="6" t="n"/>
      <c r="J813" s="6" t="n"/>
      <c r="K813" s="6" t="n"/>
      <c r="L813" s="6" t="n"/>
      <c r="M813" s="6" t="n"/>
      <c r="N813" s="6" t="n"/>
      <c r="O813" s="6" t="n"/>
    </row>
    <row r="814" ht="15.75" customHeight="1" s="1411">
      <c r="A814" s="6" t="n"/>
      <c r="B814" s="6" t="n"/>
      <c r="C814" s="6" t="n"/>
      <c r="D814" s="6" t="n"/>
      <c r="E814" s="6" t="n"/>
      <c r="F814" s="6" t="n"/>
      <c r="G814" s="6" t="n"/>
      <c r="H814" s="6" t="n"/>
      <c r="I814" s="6" t="n"/>
      <c r="J814" s="6" t="n"/>
      <c r="K814" s="6" t="n"/>
      <c r="L814" s="6" t="n"/>
      <c r="M814" s="6" t="n"/>
      <c r="N814" s="6" t="n"/>
      <c r="O814" s="6" t="n"/>
    </row>
    <row r="815" ht="15.75" customHeight="1" s="1411">
      <c r="A815" s="6" t="n"/>
      <c r="B815" s="6" t="n"/>
      <c r="C815" s="6" t="n"/>
      <c r="D815" s="6" t="n"/>
      <c r="E815" s="6" t="n"/>
      <c r="F815" s="6" t="n"/>
      <c r="G815" s="6" t="n"/>
      <c r="H815" s="6" t="n"/>
      <c r="I815" s="6" t="n"/>
      <c r="J815" s="6" t="n"/>
      <c r="K815" s="6" t="n"/>
      <c r="L815" s="6" t="n"/>
      <c r="M815" s="6" t="n"/>
      <c r="N815" s="6" t="n"/>
      <c r="O815" s="6" t="n"/>
    </row>
    <row r="816" ht="15.75" customHeight="1" s="1411">
      <c r="A816" s="6" t="n"/>
      <c r="B816" s="6" t="n"/>
      <c r="C816" s="6" t="n"/>
      <c r="D816" s="6" t="n"/>
      <c r="E816" s="6" t="n"/>
      <c r="F816" s="6" t="n"/>
      <c r="G816" s="6" t="n"/>
      <c r="H816" s="6" t="n"/>
      <c r="I816" s="6" t="n"/>
      <c r="J816" s="6" t="n"/>
      <c r="K816" s="6" t="n"/>
      <c r="L816" s="6" t="n"/>
      <c r="M816" s="6" t="n"/>
      <c r="N816" s="6" t="n"/>
      <c r="O816" s="6" t="n"/>
    </row>
    <row r="817" ht="15.75" customHeight="1" s="1411">
      <c r="A817" s="6" t="n"/>
      <c r="B817" s="6" t="n"/>
      <c r="C817" s="6" t="n"/>
      <c r="D817" s="6" t="n"/>
      <c r="E817" s="6" t="n"/>
      <c r="F817" s="6" t="n"/>
      <c r="G817" s="6" t="n"/>
      <c r="H817" s="6" t="n"/>
      <c r="I817" s="6" t="n"/>
      <c r="J817" s="6" t="n"/>
      <c r="K817" s="6" t="n"/>
      <c r="L817" s="6" t="n"/>
      <c r="M817" s="6" t="n"/>
      <c r="N817" s="6" t="n"/>
      <c r="O817" s="6" t="n"/>
    </row>
    <row r="818" ht="15.75" customHeight="1" s="1411">
      <c r="A818" s="6" t="n"/>
      <c r="B818" s="6" t="n"/>
      <c r="C818" s="6" t="n"/>
      <c r="D818" s="6" t="n"/>
      <c r="E818" s="6" t="n"/>
      <c r="F818" s="6" t="n"/>
      <c r="G818" s="6" t="n"/>
      <c r="H818" s="6" t="n"/>
      <c r="I818" s="6" t="n"/>
      <c r="J818" s="6" t="n"/>
      <c r="K818" s="6" t="n"/>
      <c r="L818" s="6" t="n"/>
      <c r="M818" s="6" t="n"/>
      <c r="N818" s="6" t="n"/>
      <c r="O818" s="6" t="n"/>
    </row>
    <row r="819" ht="15.75" customHeight="1" s="1411">
      <c r="A819" s="6" t="n"/>
      <c r="B819" s="6" t="n"/>
      <c r="C819" s="6" t="n"/>
      <c r="D819" s="6" t="n"/>
      <c r="E819" s="6" t="n"/>
      <c r="F819" s="6" t="n"/>
      <c r="G819" s="6" t="n"/>
      <c r="H819" s="6" t="n"/>
      <c r="I819" s="6" t="n"/>
      <c r="J819" s="6" t="n"/>
      <c r="K819" s="6" t="n"/>
      <c r="L819" s="6" t="n"/>
      <c r="M819" s="6" t="n"/>
      <c r="N819" s="6" t="n"/>
      <c r="O819" s="6" t="n"/>
    </row>
    <row r="820" ht="15.75" customHeight="1" s="1411">
      <c r="A820" s="6" t="n"/>
      <c r="B820" s="6" t="n"/>
      <c r="C820" s="6" t="n"/>
      <c r="D820" s="6" t="n"/>
      <c r="E820" s="6" t="n"/>
      <c r="F820" s="6" t="n"/>
      <c r="G820" s="6" t="n"/>
      <c r="H820" s="6" t="n"/>
      <c r="I820" s="6" t="n"/>
      <c r="J820" s="6" t="n"/>
      <c r="K820" s="6" t="n"/>
      <c r="L820" s="6" t="n"/>
      <c r="M820" s="6" t="n"/>
      <c r="N820" s="6" t="n"/>
      <c r="O820" s="6" t="n"/>
    </row>
    <row r="821" ht="15.75" customHeight="1" s="1411">
      <c r="A821" s="6" t="n"/>
      <c r="B821" s="6" t="n"/>
      <c r="C821" s="6" t="n"/>
      <c r="D821" s="6" t="n"/>
      <c r="E821" s="6" t="n"/>
      <c r="F821" s="6" t="n"/>
      <c r="G821" s="6" t="n"/>
      <c r="H821" s="6" t="n"/>
      <c r="I821" s="6" t="n"/>
      <c r="J821" s="6" t="n"/>
      <c r="K821" s="6" t="n"/>
      <c r="L821" s="6" t="n"/>
      <c r="M821" s="6" t="n"/>
      <c r="N821" s="6" t="n"/>
      <c r="O821" s="6" t="n"/>
    </row>
    <row r="822" ht="15.75" customHeight="1" s="1411">
      <c r="A822" s="6" t="n"/>
      <c r="B822" s="6" t="n"/>
      <c r="C822" s="6" t="n"/>
      <c r="D822" s="6" t="n"/>
      <c r="E822" s="6" t="n"/>
      <c r="F822" s="6" t="n"/>
      <c r="G822" s="6" t="n"/>
      <c r="H822" s="6" t="n"/>
      <c r="I822" s="6" t="n"/>
      <c r="J822" s="6" t="n"/>
      <c r="K822" s="6" t="n"/>
      <c r="L822" s="6" t="n"/>
      <c r="M822" s="6" t="n"/>
      <c r="N822" s="6" t="n"/>
      <c r="O822" s="6" t="n"/>
    </row>
    <row r="823" ht="15.75" customHeight="1" s="1411">
      <c r="A823" s="6" t="n"/>
      <c r="B823" s="6" t="n"/>
      <c r="C823" s="6" t="n"/>
      <c r="D823" s="6" t="n"/>
      <c r="E823" s="6" t="n"/>
      <c r="F823" s="6" t="n"/>
      <c r="G823" s="6" t="n"/>
      <c r="H823" s="6" t="n"/>
      <c r="I823" s="6" t="n"/>
      <c r="J823" s="6" t="n"/>
      <c r="K823" s="6" t="n"/>
      <c r="L823" s="6" t="n"/>
      <c r="M823" s="6" t="n"/>
      <c r="N823" s="6" t="n"/>
      <c r="O823" s="6" t="n"/>
    </row>
    <row r="824" ht="15.75" customHeight="1" s="1411">
      <c r="A824" s="6" t="n"/>
      <c r="B824" s="6" t="n"/>
      <c r="C824" s="6" t="n"/>
      <c r="D824" s="6" t="n"/>
      <c r="E824" s="6" t="n"/>
      <c r="F824" s="6" t="n"/>
      <c r="G824" s="6" t="n"/>
      <c r="H824" s="6" t="n"/>
      <c r="I824" s="6" t="n"/>
      <c r="J824" s="6" t="n"/>
      <c r="K824" s="6" t="n"/>
      <c r="L824" s="6" t="n"/>
      <c r="M824" s="6" t="n"/>
      <c r="N824" s="6" t="n"/>
      <c r="O824" s="6" t="n"/>
    </row>
    <row r="825" ht="15.75" customHeight="1" s="1411">
      <c r="A825" s="6" t="n"/>
      <c r="B825" s="6" t="n"/>
      <c r="C825" s="6" t="n"/>
      <c r="D825" s="6" t="n"/>
      <c r="E825" s="6" t="n"/>
      <c r="F825" s="6" t="n"/>
      <c r="G825" s="6" t="n"/>
      <c r="H825" s="6" t="n"/>
      <c r="I825" s="6" t="n"/>
      <c r="J825" s="6" t="n"/>
      <c r="K825" s="6" t="n"/>
      <c r="L825" s="6" t="n"/>
      <c r="M825" s="6" t="n"/>
      <c r="N825" s="6" t="n"/>
      <c r="O825" s="6" t="n"/>
    </row>
    <row r="826" ht="15.75" customHeight="1" s="1411">
      <c r="A826" s="6" t="n"/>
      <c r="B826" s="6" t="n"/>
      <c r="C826" s="6" t="n"/>
      <c r="D826" s="6" t="n"/>
      <c r="E826" s="6" t="n"/>
      <c r="F826" s="6" t="n"/>
      <c r="G826" s="6" t="n"/>
      <c r="H826" s="6" t="n"/>
      <c r="I826" s="6" t="n"/>
      <c r="J826" s="6" t="n"/>
      <c r="K826" s="6" t="n"/>
      <c r="L826" s="6" t="n"/>
      <c r="M826" s="6" t="n"/>
      <c r="N826" s="6" t="n"/>
      <c r="O826" s="6" t="n"/>
    </row>
    <row r="827" ht="15.75" customHeight="1" s="1411">
      <c r="A827" s="6" t="n"/>
      <c r="B827" s="6" t="n"/>
      <c r="C827" s="6" t="n"/>
      <c r="D827" s="6" t="n"/>
      <c r="E827" s="6" t="n"/>
      <c r="F827" s="6" t="n"/>
      <c r="G827" s="6" t="n"/>
      <c r="H827" s="6" t="n"/>
      <c r="I827" s="6" t="n"/>
      <c r="J827" s="6" t="n"/>
      <c r="K827" s="6" t="n"/>
      <c r="L827" s="6" t="n"/>
      <c r="M827" s="6" t="n"/>
      <c r="N827" s="6" t="n"/>
      <c r="O827" s="6" t="n"/>
    </row>
    <row r="828" ht="15.75" customHeight="1" s="1411">
      <c r="A828" s="6" t="n"/>
      <c r="B828" s="6" t="n"/>
      <c r="C828" s="6" t="n"/>
      <c r="D828" s="6" t="n"/>
      <c r="E828" s="6" t="n"/>
      <c r="F828" s="6" t="n"/>
      <c r="G828" s="6" t="n"/>
      <c r="H828" s="6" t="n"/>
      <c r="I828" s="6" t="n"/>
      <c r="J828" s="6" t="n"/>
      <c r="K828" s="6" t="n"/>
      <c r="L828" s="6" t="n"/>
      <c r="M828" s="6" t="n"/>
      <c r="N828" s="6" t="n"/>
      <c r="O828" s="6" t="n"/>
    </row>
    <row r="829" ht="15.75" customHeight="1" s="1411">
      <c r="A829" s="6" t="n"/>
      <c r="B829" s="6" t="n"/>
      <c r="C829" s="6" t="n"/>
      <c r="D829" s="6" t="n"/>
      <c r="E829" s="6" t="n"/>
      <c r="F829" s="6" t="n"/>
      <c r="G829" s="6" t="n"/>
      <c r="H829" s="6" t="n"/>
      <c r="I829" s="6" t="n"/>
      <c r="J829" s="6" t="n"/>
      <c r="K829" s="6" t="n"/>
      <c r="L829" s="6" t="n"/>
      <c r="M829" s="6" t="n"/>
      <c r="N829" s="6" t="n"/>
      <c r="O829" s="6" t="n"/>
    </row>
    <row r="830" ht="15.75" customHeight="1" s="1411">
      <c r="A830" s="6" t="n"/>
      <c r="B830" s="6" t="n"/>
      <c r="C830" s="6" t="n"/>
      <c r="D830" s="6" t="n"/>
      <c r="E830" s="6" t="n"/>
      <c r="F830" s="6" t="n"/>
      <c r="G830" s="6" t="n"/>
      <c r="H830" s="6" t="n"/>
      <c r="I830" s="6" t="n"/>
      <c r="J830" s="6" t="n"/>
      <c r="K830" s="6" t="n"/>
      <c r="L830" s="6" t="n"/>
      <c r="M830" s="6" t="n"/>
      <c r="N830" s="6" t="n"/>
      <c r="O830" s="6" t="n"/>
    </row>
    <row r="831" ht="15.75" customHeight="1" s="1411">
      <c r="A831" s="6" t="n"/>
      <c r="B831" s="6" t="n"/>
      <c r="C831" s="6" t="n"/>
      <c r="D831" s="6" t="n"/>
      <c r="E831" s="6" t="n"/>
      <c r="F831" s="6" t="n"/>
      <c r="G831" s="6" t="n"/>
      <c r="H831" s="6" t="n"/>
      <c r="I831" s="6" t="n"/>
      <c r="J831" s="6" t="n"/>
      <c r="K831" s="6" t="n"/>
      <c r="L831" s="6" t="n"/>
      <c r="M831" s="6" t="n"/>
      <c r="N831" s="6" t="n"/>
      <c r="O831" s="6" t="n"/>
    </row>
    <row r="832" ht="15.75" customHeight="1" s="1411">
      <c r="A832" s="6" t="n"/>
      <c r="B832" s="6" t="n"/>
      <c r="C832" s="6" t="n"/>
      <c r="D832" s="6" t="n"/>
      <c r="E832" s="6" t="n"/>
      <c r="F832" s="6" t="n"/>
      <c r="G832" s="6" t="n"/>
      <c r="H832" s="6" t="n"/>
      <c r="I832" s="6" t="n"/>
      <c r="J832" s="6" t="n"/>
      <c r="K832" s="6" t="n"/>
      <c r="L832" s="6" t="n"/>
      <c r="M832" s="6" t="n"/>
      <c r="N832" s="6" t="n"/>
      <c r="O832" s="6" t="n"/>
    </row>
    <row r="833" ht="15.75" customHeight="1" s="1411">
      <c r="A833" s="6" t="n"/>
      <c r="B833" s="6" t="n"/>
      <c r="C833" s="6" t="n"/>
      <c r="D833" s="6" t="n"/>
      <c r="E833" s="6" t="n"/>
      <c r="F833" s="6" t="n"/>
      <c r="G833" s="6" t="n"/>
      <c r="H833" s="6" t="n"/>
      <c r="I833" s="6" t="n"/>
      <c r="J833" s="6" t="n"/>
      <c r="K833" s="6" t="n"/>
      <c r="L833" s="6" t="n"/>
      <c r="M833" s="6" t="n"/>
      <c r="N833" s="6" t="n"/>
      <c r="O833" s="6" t="n"/>
    </row>
    <row r="834" ht="15.75" customHeight="1" s="1411">
      <c r="A834" s="6" t="n"/>
      <c r="B834" s="6" t="n"/>
      <c r="C834" s="6" t="n"/>
      <c r="D834" s="6" t="n"/>
      <c r="E834" s="6" t="n"/>
      <c r="F834" s="6" t="n"/>
      <c r="G834" s="6" t="n"/>
      <c r="H834" s="6" t="n"/>
      <c r="I834" s="6" t="n"/>
      <c r="J834" s="6" t="n"/>
      <c r="K834" s="6" t="n"/>
      <c r="L834" s="6" t="n"/>
      <c r="M834" s="6" t="n"/>
      <c r="N834" s="6" t="n"/>
      <c r="O834" s="6" t="n"/>
    </row>
    <row r="835" ht="15.75" customHeight="1" s="1411">
      <c r="A835" s="6" t="n"/>
      <c r="B835" s="6" t="n"/>
      <c r="C835" s="6" t="n"/>
      <c r="D835" s="6" t="n"/>
      <c r="E835" s="6" t="n"/>
      <c r="F835" s="6" t="n"/>
      <c r="G835" s="6" t="n"/>
      <c r="H835" s="6" t="n"/>
      <c r="I835" s="6" t="n"/>
      <c r="J835" s="6" t="n"/>
      <c r="K835" s="6" t="n"/>
      <c r="L835" s="6" t="n"/>
      <c r="M835" s="6" t="n"/>
      <c r="N835" s="6" t="n"/>
      <c r="O835" s="6" t="n"/>
    </row>
    <row r="836" ht="15.75" customHeight="1" s="1411">
      <c r="A836" s="6" t="n"/>
      <c r="B836" s="6" t="n"/>
      <c r="C836" s="6" t="n"/>
      <c r="D836" s="6" t="n"/>
      <c r="E836" s="6" t="n"/>
      <c r="F836" s="6" t="n"/>
      <c r="G836" s="6" t="n"/>
      <c r="H836" s="6" t="n"/>
      <c r="I836" s="6" t="n"/>
      <c r="J836" s="6" t="n"/>
      <c r="K836" s="6" t="n"/>
      <c r="L836" s="6" t="n"/>
      <c r="M836" s="6" t="n"/>
      <c r="N836" s="6" t="n"/>
      <c r="O836" s="6" t="n"/>
    </row>
    <row r="837" ht="15.75" customHeight="1" s="1411">
      <c r="A837" s="6" t="n"/>
      <c r="B837" s="6" t="n"/>
      <c r="C837" s="6" t="n"/>
      <c r="D837" s="6" t="n"/>
      <c r="E837" s="6" t="n"/>
      <c r="F837" s="6" t="n"/>
      <c r="G837" s="6" t="n"/>
      <c r="H837" s="6" t="n"/>
      <c r="I837" s="6" t="n"/>
      <c r="J837" s="6" t="n"/>
      <c r="K837" s="6" t="n"/>
      <c r="L837" s="6" t="n"/>
      <c r="M837" s="6" t="n"/>
      <c r="N837" s="6" t="n"/>
      <c r="O837" s="6" t="n"/>
    </row>
    <row r="838" ht="15.75" customHeight="1" s="1411">
      <c r="A838" s="6" t="n"/>
      <c r="B838" s="6" t="n"/>
      <c r="C838" s="6" t="n"/>
      <c r="D838" s="6" t="n"/>
      <c r="E838" s="6" t="n"/>
      <c r="F838" s="6" t="n"/>
      <c r="G838" s="6" t="n"/>
      <c r="H838" s="6" t="n"/>
      <c r="I838" s="6" t="n"/>
      <c r="J838" s="6" t="n"/>
      <c r="K838" s="6" t="n"/>
      <c r="L838" s="6" t="n"/>
      <c r="M838" s="6" t="n"/>
      <c r="N838" s="6" t="n"/>
      <c r="O838" s="6" t="n"/>
    </row>
    <row r="839" ht="15.75" customHeight="1" s="1411">
      <c r="A839" s="6" t="n"/>
      <c r="B839" s="6" t="n"/>
      <c r="C839" s="6" t="n"/>
      <c r="D839" s="6" t="n"/>
      <c r="E839" s="6" t="n"/>
      <c r="F839" s="6" t="n"/>
      <c r="G839" s="6" t="n"/>
      <c r="H839" s="6" t="n"/>
      <c r="I839" s="6" t="n"/>
      <c r="J839" s="6" t="n"/>
      <c r="K839" s="6" t="n"/>
      <c r="L839" s="6" t="n"/>
      <c r="M839" s="6" t="n"/>
      <c r="N839" s="6" t="n"/>
      <c r="O839" s="6" t="n"/>
    </row>
    <row r="840" ht="15.75" customHeight="1" s="1411">
      <c r="A840" s="6" t="n"/>
      <c r="B840" s="6" t="n"/>
      <c r="C840" s="6" t="n"/>
      <c r="D840" s="6" t="n"/>
      <c r="E840" s="6" t="n"/>
      <c r="F840" s="6" t="n"/>
      <c r="G840" s="6" t="n"/>
      <c r="H840" s="6" t="n"/>
      <c r="I840" s="6" t="n"/>
      <c r="J840" s="6" t="n"/>
      <c r="K840" s="6" t="n"/>
      <c r="L840" s="6" t="n"/>
      <c r="M840" s="6" t="n"/>
      <c r="N840" s="6" t="n"/>
      <c r="O840" s="6" t="n"/>
    </row>
    <row r="841" ht="15.75" customHeight="1" s="1411">
      <c r="A841" s="6" t="n"/>
      <c r="B841" s="6" t="n"/>
      <c r="C841" s="6" t="n"/>
      <c r="D841" s="6" t="n"/>
      <c r="E841" s="6" t="n"/>
      <c r="F841" s="6" t="n"/>
      <c r="G841" s="6" t="n"/>
      <c r="H841" s="6" t="n"/>
      <c r="I841" s="6" t="n"/>
      <c r="J841" s="6" t="n"/>
      <c r="K841" s="6" t="n"/>
      <c r="L841" s="6" t="n"/>
      <c r="M841" s="6" t="n"/>
      <c r="N841" s="6" t="n"/>
      <c r="O841" s="6" t="n"/>
    </row>
    <row r="842" ht="15.75" customHeight="1" s="1411">
      <c r="A842" s="6" t="n"/>
      <c r="B842" s="6" t="n"/>
      <c r="C842" s="6" t="n"/>
      <c r="D842" s="6" t="n"/>
      <c r="E842" s="6" t="n"/>
      <c r="F842" s="6" t="n"/>
      <c r="G842" s="6" t="n"/>
      <c r="H842" s="6" t="n"/>
      <c r="I842" s="6" t="n"/>
      <c r="J842" s="6" t="n"/>
      <c r="K842" s="6" t="n"/>
      <c r="L842" s="6" t="n"/>
      <c r="M842" s="6" t="n"/>
      <c r="N842" s="6" t="n"/>
      <c r="O842" s="6" t="n"/>
    </row>
    <row r="843" ht="15.75" customHeight="1" s="1411">
      <c r="A843" s="6" t="n"/>
      <c r="B843" s="6" t="n"/>
      <c r="C843" s="6" t="n"/>
      <c r="D843" s="6" t="n"/>
      <c r="E843" s="6" t="n"/>
      <c r="F843" s="6" t="n"/>
      <c r="G843" s="6" t="n"/>
      <c r="H843" s="6" t="n"/>
      <c r="I843" s="6" t="n"/>
      <c r="J843" s="6" t="n"/>
      <c r="K843" s="6" t="n"/>
      <c r="L843" s="6" t="n"/>
      <c r="M843" s="6" t="n"/>
      <c r="N843" s="6" t="n"/>
      <c r="O843" s="6" t="n"/>
    </row>
    <row r="844" ht="15.75" customHeight="1" s="1411">
      <c r="A844" s="6" t="n"/>
      <c r="B844" s="6" t="n"/>
      <c r="C844" s="6" t="n"/>
      <c r="D844" s="6" t="n"/>
      <c r="E844" s="6" t="n"/>
      <c r="F844" s="6" t="n"/>
      <c r="G844" s="6" t="n"/>
      <c r="H844" s="6" t="n"/>
      <c r="I844" s="6" t="n"/>
      <c r="J844" s="6" t="n"/>
      <c r="K844" s="6" t="n"/>
      <c r="L844" s="6" t="n"/>
      <c r="M844" s="6" t="n"/>
      <c r="N844" s="6" t="n"/>
      <c r="O844" s="6" t="n"/>
    </row>
    <row r="845" ht="15.75" customHeight="1" s="1411">
      <c r="A845" s="6" t="n"/>
      <c r="B845" s="6" t="n"/>
      <c r="C845" s="6" t="n"/>
      <c r="D845" s="6" t="n"/>
      <c r="E845" s="6" t="n"/>
      <c r="F845" s="6" t="n"/>
      <c r="G845" s="6" t="n"/>
      <c r="H845" s="6" t="n"/>
      <c r="I845" s="6" t="n"/>
      <c r="J845" s="6" t="n"/>
      <c r="K845" s="6" t="n"/>
      <c r="L845" s="6" t="n"/>
      <c r="M845" s="6" t="n"/>
      <c r="N845" s="6" t="n"/>
      <c r="O845" s="6" t="n"/>
    </row>
    <row r="846" ht="15.75" customHeight="1" s="1411">
      <c r="A846" s="6" t="n"/>
      <c r="B846" s="6" t="n"/>
      <c r="C846" s="6" t="n"/>
      <c r="D846" s="6" t="n"/>
      <c r="E846" s="6" t="n"/>
      <c r="F846" s="6" t="n"/>
      <c r="G846" s="6" t="n"/>
      <c r="H846" s="6" t="n"/>
      <c r="I846" s="6" t="n"/>
      <c r="J846" s="6" t="n"/>
      <c r="K846" s="6" t="n"/>
      <c r="L846" s="6" t="n"/>
      <c r="M846" s="6" t="n"/>
      <c r="N846" s="6" t="n"/>
      <c r="O846" s="6" t="n"/>
    </row>
    <row r="847" ht="15.75" customHeight="1" s="1411">
      <c r="A847" s="6" t="n"/>
      <c r="B847" s="6" t="n"/>
      <c r="C847" s="6" t="n"/>
      <c r="D847" s="6" t="n"/>
      <c r="E847" s="6" t="n"/>
      <c r="F847" s="6" t="n"/>
      <c r="G847" s="6" t="n"/>
      <c r="H847" s="6" t="n"/>
      <c r="I847" s="6" t="n"/>
      <c r="J847" s="6" t="n"/>
      <c r="K847" s="6" t="n"/>
      <c r="L847" s="6" t="n"/>
      <c r="M847" s="6" t="n"/>
      <c r="N847" s="6" t="n"/>
      <c r="O847" s="6" t="n"/>
    </row>
    <row r="848" ht="15.75" customHeight="1" s="1411">
      <c r="A848" s="6" t="n"/>
      <c r="B848" s="6" t="n"/>
      <c r="C848" s="6" t="n"/>
      <c r="D848" s="6" t="n"/>
      <c r="E848" s="6" t="n"/>
      <c r="F848" s="6" t="n"/>
      <c r="G848" s="6" t="n"/>
      <c r="H848" s="6" t="n"/>
      <c r="I848" s="6" t="n"/>
      <c r="J848" s="6" t="n"/>
      <c r="K848" s="6" t="n"/>
      <c r="L848" s="6" t="n"/>
      <c r="M848" s="6" t="n"/>
      <c r="N848" s="6" t="n"/>
      <c r="O848" s="6" t="n"/>
    </row>
    <row r="849" ht="15.75" customHeight="1" s="1411">
      <c r="A849" s="6" t="n"/>
      <c r="B849" s="6" t="n"/>
      <c r="C849" s="6" t="n"/>
      <c r="D849" s="6" t="n"/>
      <c r="E849" s="6" t="n"/>
      <c r="F849" s="6" t="n"/>
      <c r="G849" s="6" t="n"/>
      <c r="H849" s="6" t="n"/>
      <c r="I849" s="6" t="n"/>
      <c r="J849" s="6" t="n"/>
      <c r="K849" s="6" t="n"/>
      <c r="L849" s="6" t="n"/>
      <c r="M849" s="6" t="n"/>
      <c r="N849" s="6" t="n"/>
      <c r="O849" s="6" t="n"/>
    </row>
    <row r="850" ht="15.75" customHeight="1" s="1411">
      <c r="A850" s="6" t="n"/>
      <c r="B850" s="6" t="n"/>
      <c r="C850" s="6" t="n"/>
      <c r="D850" s="6" t="n"/>
      <c r="E850" s="6" t="n"/>
      <c r="F850" s="6" t="n"/>
      <c r="G850" s="6" t="n"/>
      <c r="H850" s="6" t="n"/>
      <c r="I850" s="6" t="n"/>
      <c r="J850" s="6" t="n"/>
      <c r="K850" s="6" t="n"/>
      <c r="L850" s="6" t="n"/>
      <c r="M850" s="6" t="n"/>
      <c r="N850" s="6" t="n"/>
      <c r="O850" s="6" t="n"/>
    </row>
    <row r="851" ht="15.75" customHeight="1" s="1411">
      <c r="A851" s="6" t="n"/>
      <c r="B851" s="6" t="n"/>
      <c r="C851" s="6" t="n"/>
      <c r="D851" s="6" t="n"/>
      <c r="E851" s="6" t="n"/>
      <c r="F851" s="6" t="n"/>
      <c r="G851" s="6" t="n"/>
      <c r="H851" s="6" t="n"/>
      <c r="I851" s="6" t="n"/>
      <c r="J851" s="6" t="n"/>
      <c r="K851" s="6" t="n"/>
      <c r="L851" s="6" t="n"/>
      <c r="M851" s="6" t="n"/>
      <c r="N851" s="6" t="n"/>
      <c r="O851" s="6" t="n"/>
    </row>
    <row r="852" ht="15.75" customHeight="1" s="1411">
      <c r="A852" s="6" t="n"/>
      <c r="B852" s="6" t="n"/>
      <c r="C852" s="6" t="n"/>
      <c r="D852" s="6" t="n"/>
      <c r="E852" s="6" t="n"/>
      <c r="F852" s="6" t="n"/>
      <c r="G852" s="6" t="n"/>
      <c r="H852" s="6" t="n"/>
      <c r="I852" s="6" t="n"/>
      <c r="J852" s="6" t="n"/>
      <c r="K852" s="6" t="n"/>
      <c r="L852" s="6" t="n"/>
      <c r="M852" s="6" t="n"/>
      <c r="N852" s="6" t="n"/>
      <c r="O852" s="6" t="n"/>
    </row>
    <row r="853" ht="15.75" customHeight="1" s="1411">
      <c r="A853" s="6" t="n"/>
      <c r="B853" s="6" t="n"/>
      <c r="C853" s="6" t="n"/>
      <c r="D853" s="6" t="n"/>
      <c r="E853" s="6" t="n"/>
      <c r="F853" s="6" t="n"/>
      <c r="G853" s="6" t="n"/>
      <c r="H853" s="6" t="n"/>
      <c r="I853" s="6" t="n"/>
      <c r="J853" s="6" t="n"/>
      <c r="K853" s="6" t="n"/>
      <c r="L853" s="6" t="n"/>
      <c r="M853" s="6" t="n"/>
      <c r="N853" s="6" t="n"/>
      <c r="O853" s="6" t="n"/>
    </row>
    <row r="854" ht="15.75" customHeight="1" s="1411">
      <c r="A854" s="6" t="n"/>
      <c r="B854" s="6" t="n"/>
      <c r="C854" s="6" t="n"/>
      <c r="D854" s="6" t="n"/>
      <c r="E854" s="6" t="n"/>
      <c r="F854" s="6" t="n"/>
      <c r="G854" s="6" t="n"/>
      <c r="H854" s="6" t="n"/>
      <c r="I854" s="6" t="n"/>
      <c r="J854" s="6" t="n"/>
      <c r="K854" s="6" t="n"/>
      <c r="L854" s="6" t="n"/>
      <c r="M854" s="6" t="n"/>
      <c r="N854" s="6" t="n"/>
      <c r="O854" s="6" t="n"/>
    </row>
    <row r="855" ht="15.75" customHeight="1" s="1411">
      <c r="A855" s="6" t="n"/>
      <c r="B855" s="6" t="n"/>
      <c r="C855" s="6" t="n"/>
      <c r="D855" s="6" t="n"/>
      <c r="E855" s="6" t="n"/>
      <c r="F855" s="6" t="n"/>
      <c r="G855" s="6" t="n"/>
      <c r="H855" s="6" t="n"/>
      <c r="I855" s="6" t="n"/>
      <c r="J855" s="6" t="n"/>
      <c r="K855" s="6" t="n"/>
      <c r="L855" s="6" t="n"/>
      <c r="M855" s="6" t="n"/>
      <c r="N855" s="6" t="n"/>
      <c r="O855" s="6" t="n"/>
    </row>
    <row r="856" ht="15.75" customHeight="1" s="1411">
      <c r="A856" s="6" t="n"/>
      <c r="B856" s="6" t="n"/>
      <c r="C856" s="6" t="n"/>
      <c r="D856" s="6" t="n"/>
      <c r="E856" s="6" t="n"/>
      <c r="F856" s="6" t="n"/>
      <c r="G856" s="6" t="n"/>
      <c r="H856" s="6" t="n"/>
      <c r="I856" s="6" t="n"/>
      <c r="J856" s="6" t="n"/>
      <c r="K856" s="6" t="n"/>
      <c r="L856" s="6" t="n"/>
      <c r="M856" s="6" t="n"/>
      <c r="N856" s="6" t="n"/>
      <c r="O856" s="6" t="n"/>
    </row>
    <row r="857" ht="15.75" customHeight="1" s="1411">
      <c r="A857" s="6" t="n"/>
      <c r="B857" s="6" t="n"/>
      <c r="C857" s="6" t="n"/>
      <c r="D857" s="6" t="n"/>
      <c r="E857" s="6" t="n"/>
      <c r="F857" s="6" t="n"/>
      <c r="G857" s="6" t="n"/>
      <c r="H857" s="6" t="n"/>
      <c r="I857" s="6" t="n"/>
      <c r="J857" s="6" t="n"/>
      <c r="K857" s="6" t="n"/>
      <c r="L857" s="6" t="n"/>
      <c r="M857" s="6" t="n"/>
      <c r="N857" s="6" t="n"/>
      <c r="O857" s="6" t="n"/>
    </row>
    <row r="858" ht="15.75" customHeight="1" s="1411">
      <c r="A858" s="6" t="n"/>
      <c r="B858" s="6" t="n"/>
      <c r="C858" s="6" t="n"/>
      <c r="D858" s="6" t="n"/>
      <c r="E858" s="6" t="n"/>
      <c r="F858" s="6" t="n"/>
      <c r="G858" s="6" t="n"/>
      <c r="H858" s="6" t="n"/>
      <c r="I858" s="6" t="n"/>
      <c r="J858" s="6" t="n"/>
      <c r="K858" s="6" t="n"/>
      <c r="L858" s="6" t="n"/>
      <c r="M858" s="6" t="n"/>
      <c r="N858" s="6" t="n"/>
      <c r="O858" s="6" t="n"/>
    </row>
    <row r="859" ht="15.75" customHeight="1" s="1411">
      <c r="A859" s="6" t="n"/>
      <c r="B859" s="6" t="n"/>
      <c r="C859" s="6" t="n"/>
      <c r="D859" s="6" t="n"/>
      <c r="E859" s="6" t="n"/>
      <c r="F859" s="6" t="n"/>
      <c r="G859" s="6" t="n"/>
      <c r="H859" s="6" t="n"/>
      <c r="I859" s="6" t="n"/>
      <c r="J859" s="6" t="n"/>
      <c r="K859" s="6" t="n"/>
      <c r="L859" s="6" t="n"/>
      <c r="M859" s="6" t="n"/>
      <c r="N859" s="6" t="n"/>
      <c r="O859" s="6" t="n"/>
    </row>
    <row r="860" ht="15.75" customHeight="1" s="1411">
      <c r="A860" s="6" t="n"/>
      <c r="B860" s="6" t="n"/>
      <c r="C860" s="6" t="n"/>
      <c r="D860" s="6" t="n"/>
      <c r="E860" s="6" t="n"/>
      <c r="F860" s="6" t="n"/>
      <c r="G860" s="6" t="n"/>
      <c r="H860" s="6" t="n"/>
      <c r="I860" s="6" t="n"/>
      <c r="J860" s="6" t="n"/>
      <c r="K860" s="6" t="n"/>
      <c r="L860" s="6" t="n"/>
      <c r="M860" s="6" t="n"/>
      <c r="N860" s="6" t="n"/>
      <c r="O860" s="6" t="n"/>
    </row>
    <row r="861" ht="15.75" customHeight="1" s="1411">
      <c r="A861" s="6" t="n"/>
      <c r="B861" s="6" t="n"/>
      <c r="C861" s="6" t="n"/>
      <c r="D861" s="6" t="n"/>
      <c r="E861" s="6" t="n"/>
      <c r="F861" s="6" t="n"/>
      <c r="G861" s="6" t="n"/>
      <c r="H861" s="6" t="n"/>
      <c r="I861" s="6" t="n"/>
      <c r="J861" s="6" t="n"/>
      <c r="K861" s="6" t="n"/>
      <c r="L861" s="6" t="n"/>
      <c r="M861" s="6" t="n"/>
      <c r="N861" s="6" t="n"/>
      <c r="O861" s="6" t="n"/>
    </row>
    <row r="862" ht="15.75" customHeight="1" s="1411">
      <c r="A862" s="6" t="n"/>
      <c r="B862" s="6" t="n"/>
      <c r="C862" s="6" t="n"/>
      <c r="D862" s="6" t="n"/>
      <c r="E862" s="6" t="n"/>
      <c r="F862" s="6" t="n"/>
      <c r="G862" s="6" t="n"/>
      <c r="H862" s="6" t="n"/>
      <c r="I862" s="6" t="n"/>
      <c r="J862" s="6" t="n"/>
      <c r="K862" s="6" t="n"/>
      <c r="L862" s="6" t="n"/>
      <c r="M862" s="6" t="n"/>
      <c r="N862" s="6" t="n"/>
      <c r="O862" s="6" t="n"/>
    </row>
    <row r="863" ht="15.75" customHeight="1" s="1411">
      <c r="A863" s="6" t="n"/>
      <c r="B863" s="6" t="n"/>
      <c r="C863" s="6" t="n"/>
      <c r="D863" s="6" t="n"/>
      <c r="E863" s="6" t="n"/>
      <c r="F863" s="6" t="n"/>
      <c r="G863" s="6" t="n"/>
      <c r="H863" s="6" t="n"/>
      <c r="I863" s="6" t="n"/>
      <c r="J863" s="6" t="n"/>
      <c r="K863" s="6" t="n"/>
      <c r="L863" s="6" t="n"/>
      <c r="M863" s="6" t="n"/>
      <c r="N863" s="6" t="n"/>
      <c r="O863" s="6" t="n"/>
    </row>
    <row r="864" ht="15.75" customHeight="1" s="1411">
      <c r="A864" s="6" t="n"/>
      <c r="B864" s="6" t="n"/>
      <c r="C864" s="6" t="n"/>
      <c r="D864" s="6" t="n"/>
      <c r="E864" s="6" t="n"/>
      <c r="F864" s="6" t="n"/>
      <c r="G864" s="6" t="n"/>
      <c r="H864" s="6" t="n"/>
      <c r="I864" s="6" t="n"/>
      <c r="J864" s="6" t="n"/>
      <c r="K864" s="6" t="n"/>
      <c r="L864" s="6" t="n"/>
      <c r="M864" s="6" t="n"/>
      <c r="N864" s="6" t="n"/>
      <c r="O864" s="6" t="n"/>
    </row>
    <row r="865" ht="15.75" customHeight="1" s="1411">
      <c r="A865" s="6" t="n"/>
      <c r="B865" s="6" t="n"/>
      <c r="C865" s="6" t="n"/>
      <c r="D865" s="6" t="n"/>
      <c r="E865" s="6" t="n"/>
      <c r="F865" s="6" t="n"/>
      <c r="G865" s="6" t="n"/>
      <c r="H865" s="6" t="n"/>
      <c r="I865" s="6" t="n"/>
      <c r="J865" s="6" t="n"/>
      <c r="K865" s="6" t="n"/>
      <c r="L865" s="6" t="n"/>
      <c r="M865" s="6" t="n"/>
      <c r="N865" s="6" t="n"/>
      <c r="O865" s="6" t="n"/>
    </row>
    <row r="866" ht="15.75" customHeight="1" s="1411">
      <c r="A866" s="6" t="n"/>
      <c r="B866" s="6" t="n"/>
      <c r="C866" s="6" t="n"/>
      <c r="D866" s="6" t="n"/>
      <c r="E866" s="6" t="n"/>
      <c r="F866" s="6" t="n"/>
      <c r="G866" s="6" t="n"/>
      <c r="H866" s="6" t="n"/>
      <c r="I866" s="6" t="n"/>
      <c r="J866" s="6" t="n"/>
      <c r="K866" s="6" t="n"/>
      <c r="L866" s="6" t="n"/>
      <c r="M866" s="6" t="n"/>
      <c r="N866" s="6" t="n"/>
      <c r="O866" s="6" t="n"/>
    </row>
    <row r="867" ht="15.75" customHeight="1" s="1411">
      <c r="A867" s="6" t="n"/>
      <c r="B867" s="6" t="n"/>
      <c r="C867" s="6" t="n"/>
      <c r="D867" s="6" t="n"/>
      <c r="E867" s="6" t="n"/>
      <c r="F867" s="6" t="n"/>
      <c r="G867" s="6" t="n"/>
      <c r="H867" s="6" t="n"/>
      <c r="I867" s="6" t="n"/>
      <c r="J867" s="6" t="n"/>
      <c r="K867" s="6" t="n"/>
      <c r="L867" s="6" t="n"/>
      <c r="M867" s="6" t="n"/>
      <c r="N867" s="6" t="n"/>
      <c r="O867" s="6" t="n"/>
    </row>
    <row r="868" ht="15.75" customHeight="1" s="1411">
      <c r="A868" s="6" t="n"/>
      <c r="B868" s="6" t="n"/>
      <c r="C868" s="6" t="n"/>
      <c r="D868" s="6" t="n"/>
      <c r="E868" s="6" t="n"/>
      <c r="F868" s="6" t="n"/>
      <c r="G868" s="6" t="n"/>
      <c r="H868" s="6" t="n"/>
      <c r="I868" s="6" t="n"/>
      <c r="J868" s="6" t="n"/>
      <c r="K868" s="6" t="n"/>
      <c r="L868" s="6" t="n"/>
      <c r="M868" s="6" t="n"/>
      <c r="N868" s="6" t="n"/>
      <c r="O868" s="6" t="n"/>
    </row>
    <row r="869" ht="15.75" customHeight="1" s="1411">
      <c r="A869" s="6" t="n"/>
      <c r="B869" s="6" t="n"/>
      <c r="C869" s="6" t="n"/>
      <c r="D869" s="6" t="n"/>
      <c r="E869" s="6" t="n"/>
      <c r="F869" s="6" t="n"/>
      <c r="G869" s="6" t="n"/>
      <c r="H869" s="6" t="n"/>
      <c r="I869" s="6" t="n"/>
      <c r="J869" s="6" t="n"/>
      <c r="K869" s="6" t="n"/>
      <c r="L869" s="6" t="n"/>
      <c r="M869" s="6" t="n"/>
      <c r="N869" s="6" t="n"/>
      <c r="O869" s="6" t="n"/>
    </row>
    <row r="870" ht="15.75" customHeight="1" s="1411">
      <c r="A870" s="6" t="n"/>
      <c r="B870" s="6" t="n"/>
      <c r="C870" s="6" t="n"/>
      <c r="D870" s="6" t="n"/>
      <c r="E870" s="6" t="n"/>
      <c r="F870" s="6" t="n"/>
      <c r="G870" s="6" t="n"/>
      <c r="H870" s="6" t="n"/>
      <c r="I870" s="6" t="n"/>
      <c r="J870" s="6" t="n"/>
      <c r="K870" s="6" t="n"/>
      <c r="L870" s="6" t="n"/>
      <c r="M870" s="6" t="n"/>
      <c r="N870" s="6" t="n"/>
      <c r="O870" s="6" t="n"/>
    </row>
    <row r="871" ht="15.75" customHeight="1" s="1411">
      <c r="A871" s="6" t="n"/>
      <c r="B871" s="6" t="n"/>
      <c r="C871" s="6" t="n"/>
      <c r="D871" s="6" t="n"/>
      <c r="E871" s="6" t="n"/>
      <c r="F871" s="6" t="n"/>
      <c r="G871" s="6" t="n"/>
      <c r="H871" s="6" t="n"/>
      <c r="I871" s="6" t="n"/>
      <c r="J871" s="6" t="n"/>
      <c r="K871" s="6" t="n"/>
      <c r="L871" s="6" t="n"/>
      <c r="M871" s="6" t="n"/>
      <c r="N871" s="6" t="n"/>
      <c r="O871" s="6" t="n"/>
    </row>
    <row r="872" ht="15.75" customHeight="1" s="1411">
      <c r="A872" s="6" t="n"/>
      <c r="B872" s="6" t="n"/>
      <c r="C872" s="6" t="n"/>
      <c r="D872" s="6" t="n"/>
      <c r="E872" s="6" t="n"/>
      <c r="F872" s="6" t="n"/>
      <c r="G872" s="6" t="n"/>
      <c r="H872" s="6" t="n"/>
      <c r="I872" s="6" t="n"/>
      <c r="J872" s="6" t="n"/>
      <c r="K872" s="6" t="n"/>
      <c r="L872" s="6" t="n"/>
      <c r="M872" s="6" t="n"/>
      <c r="N872" s="6" t="n"/>
      <c r="O872" s="6" t="n"/>
    </row>
    <row r="873" ht="15.75" customHeight="1" s="1411">
      <c r="A873" s="6" t="n"/>
      <c r="B873" s="6" t="n"/>
      <c r="C873" s="6" t="n"/>
      <c r="D873" s="6" t="n"/>
      <c r="E873" s="6" t="n"/>
      <c r="F873" s="6" t="n"/>
      <c r="G873" s="6" t="n"/>
      <c r="H873" s="6" t="n"/>
      <c r="I873" s="6" t="n"/>
      <c r="J873" s="6" t="n"/>
      <c r="K873" s="6" t="n"/>
      <c r="L873" s="6" t="n"/>
      <c r="M873" s="6" t="n"/>
      <c r="N873" s="6" t="n"/>
      <c r="O873" s="6" t="n"/>
    </row>
    <row r="874" ht="15.75" customHeight="1" s="1411">
      <c r="A874" s="6" t="n"/>
      <c r="B874" s="6" t="n"/>
      <c r="C874" s="6" t="n"/>
      <c r="D874" s="6" t="n"/>
      <c r="E874" s="6" t="n"/>
      <c r="F874" s="6" t="n"/>
      <c r="G874" s="6" t="n"/>
      <c r="H874" s="6" t="n"/>
      <c r="I874" s="6" t="n"/>
      <c r="J874" s="6" t="n"/>
      <c r="K874" s="6" t="n"/>
      <c r="L874" s="6" t="n"/>
      <c r="M874" s="6" t="n"/>
      <c r="N874" s="6" t="n"/>
      <c r="O874" s="6" t="n"/>
    </row>
    <row r="875" ht="15.75" customHeight="1" s="1411">
      <c r="A875" s="6" t="n"/>
      <c r="B875" s="6" t="n"/>
      <c r="C875" s="6" t="n"/>
      <c r="D875" s="6" t="n"/>
      <c r="E875" s="6" t="n"/>
      <c r="F875" s="6" t="n"/>
      <c r="G875" s="6" t="n"/>
      <c r="H875" s="6" t="n"/>
      <c r="I875" s="6" t="n"/>
      <c r="J875" s="6" t="n"/>
      <c r="K875" s="6" t="n"/>
      <c r="L875" s="6" t="n"/>
      <c r="M875" s="6" t="n"/>
      <c r="N875" s="6" t="n"/>
      <c r="O875" s="6" t="n"/>
    </row>
    <row r="876" ht="15.75" customHeight="1" s="1411">
      <c r="A876" s="6" t="n"/>
      <c r="B876" s="6" t="n"/>
      <c r="C876" s="6" t="n"/>
      <c r="D876" s="6" t="n"/>
      <c r="E876" s="6" t="n"/>
      <c r="F876" s="6" t="n"/>
      <c r="G876" s="6" t="n"/>
      <c r="H876" s="6" t="n"/>
      <c r="I876" s="6" t="n"/>
      <c r="J876" s="6" t="n"/>
      <c r="K876" s="6" t="n"/>
      <c r="L876" s="6" t="n"/>
      <c r="M876" s="6" t="n"/>
      <c r="N876" s="6" t="n"/>
      <c r="O876" s="6" t="n"/>
    </row>
    <row r="877" ht="15.75" customHeight="1" s="1411">
      <c r="A877" s="6" t="n"/>
      <c r="B877" s="6" t="n"/>
      <c r="C877" s="6" t="n"/>
      <c r="D877" s="6" t="n"/>
      <c r="E877" s="6" t="n"/>
      <c r="F877" s="6" t="n"/>
      <c r="G877" s="6" t="n"/>
      <c r="H877" s="6" t="n"/>
      <c r="I877" s="6" t="n"/>
      <c r="J877" s="6" t="n"/>
      <c r="K877" s="6" t="n"/>
      <c r="L877" s="6" t="n"/>
      <c r="M877" s="6" t="n"/>
      <c r="N877" s="6" t="n"/>
      <c r="O877" s="6" t="n"/>
    </row>
    <row r="878" ht="15.75" customHeight="1" s="1411">
      <c r="A878" s="6" t="n"/>
      <c r="B878" s="6" t="n"/>
      <c r="C878" s="6" t="n"/>
      <c r="D878" s="6" t="n"/>
      <c r="E878" s="6" t="n"/>
      <c r="F878" s="6" t="n"/>
      <c r="G878" s="6" t="n"/>
      <c r="H878" s="6" t="n"/>
      <c r="I878" s="6" t="n"/>
      <c r="J878" s="6" t="n"/>
      <c r="K878" s="6" t="n"/>
      <c r="L878" s="6" t="n"/>
      <c r="M878" s="6" t="n"/>
      <c r="N878" s="6" t="n"/>
      <c r="O878" s="6" t="n"/>
    </row>
    <row r="879" ht="15.75" customHeight="1" s="1411">
      <c r="A879" s="6" t="n"/>
      <c r="B879" s="6" t="n"/>
      <c r="C879" s="6" t="n"/>
      <c r="D879" s="6" t="n"/>
      <c r="E879" s="6" t="n"/>
      <c r="F879" s="6" t="n"/>
      <c r="G879" s="6" t="n"/>
      <c r="H879" s="6" t="n"/>
      <c r="I879" s="6" t="n"/>
      <c r="J879" s="6" t="n"/>
      <c r="K879" s="6" t="n"/>
      <c r="L879" s="6" t="n"/>
      <c r="M879" s="6" t="n"/>
      <c r="N879" s="6" t="n"/>
      <c r="O879" s="6" t="n"/>
    </row>
    <row r="880" ht="15.75" customHeight="1" s="1411">
      <c r="A880" s="6" t="n"/>
      <c r="B880" s="6" t="n"/>
      <c r="C880" s="6" t="n"/>
      <c r="D880" s="6" t="n"/>
      <c r="E880" s="6" t="n"/>
      <c r="F880" s="6" t="n"/>
      <c r="G880" s="6" t="n"/>
      <c r="H880" s="6" t="n"/>
      <c r="I880" s="6" t="n"/>
      <c r="J880" s="6" t="n"/>
      <c r="K880" s="6" t="n"/>
      <c r="L880" s="6" t="n"/>
      <c r="M880" s="6" t="n"/>
      <c r="N880" s="6" t="n"/>
      <c r="O880" s="6" t="n"/>
    </row>
    <row r="881" ht="15.75" customHeight="1" s="1411">
      <c r="A881" s="6" t="n"/>
      <c r="B881" s="6" t="n"/>
      <c r="C881" s="6" t="n"/>
      <c r="D881" s="6" t="n"/>
      <c r="E881" s="6" t="n"/>
      <c r="F881" s="6" t="n"/>
      <c r="G881" s="6" t="n"/>
      <c r="H881" s="6" t="n"/>
      <c r="I881" s="6" t="n"/>
      <c r="J881" s="6" t="n"/>
      <c r="K881" s="6" t="n"/>
      <c r="L881" s="6" t="n"/>
      <c r="M881" s="6" t="n"/>
      <c r="N881" s="6" t="n"/>
      <c r="O881" s="6" t="n"/>
    </row>
    <row r="882" ht="15.75" customHeight="1" s="1411">
      <c r="A882" s="6" t="n"/>
      <c r="B882" s="6" t="n"/>
      <c r="C882" s="6" t="n"/>
      <c r="D882" s="6" t="n"/>
      <c r="E882" s="6" t="n"/>
      <c r="F882" s="6" t="n"/>
      <c r="G882" s="6" t="n"/>
      <c r="H882" s="6" t="n"/>
      <c r="I882" s="6" t="n"/>
      <c r="J882" s="6" t="n"/>
      <c r="K882" s="6" t="n"/>
      <c r="L882" s="6" t="n"/>
      <c r="M882" s="6" t="n"/>
      <c r="N882" s="6" t="n"/>
      <c r="O882" s="6" t="n"/>
    </row>
    <row r="883" ht="15.75" customHeight="1" s="1411">
      <c r="A883" s="6" t="n"/>
      <c r="B883" s="6" t="n"/>
      <c r="C883" s="6" t="n"/>
      <c r="D883" s="6" t="n"/>
      <c r="E883" s="6" t="n"/>
      <c r="F883" s="6" t="n"/>
      <c r="G883" s="6" t="n"/>
      <c r="H883" s="6" t="n"/>
      <c r="I883" s="6" t="n"/>
      <c r="J883" s="6" t="n"/>
      <c r="K883" s="6" t="n"/>
      <c r="L883" s="6" t="n"/>
      <c r="M883" s="6" t="n"/>
      <c r="N883" s="6" t="n"/>
      <c r="O883" s="6" t="n"/>
    </row>
    <row r="884" ht="15.75" customHeight="1" s="1411">
      <c r="A884" s="6" t="n"/>
      <c r="B884" s="6" t="n"/>
      <c r="C884" s="6" t="n"/>
      <c r="D884" s="6" t="n"/>
      <c r="E884" s="6" t="n"/>
      <c r="F884" s="6" t="n"/>
      <c r="G884" s="6" t="n"/>
      <c r="H884" s="6" t="n"/>
      <c r="I884" s="6" t="n"/>
      <c r="J884" s="6" t="n"/>
      <c r="K884" s="6" t="n"/>
      <c r="L884" s="6" t="n"/>
      <c r="M884" s="6" t="n"/>
      <c r="N884" s="6" t="n"/>
      <c r="O884" s="6" t="n"/>
    </row>
    <row r="885" ht="15.75" customHeight="1" s="1411">
      <c r="A885" s="6" t="n"/>
      <c r="B885" s="6" t="n"/>
      <c r="C885" s="6" t="n"/>
      <c r="D885" s="6" t="n"/>
      <c r="E885" s="6" t="n"/>
      <c r="F885" s="6" t="n"/>
      <c r="G885" s="6" t="n"/>
      <c r="H885" s="6" t="n"/>
      <c r="I885" s="6" t="n"/>
      <c r="J885" s="6" t="n"/>
      <c r="K885" s="6" t="n"/>
      <c r="L885" s="6" t="n"/>
      <c r="M885" s="6" t="n"/>
      <c r="N885" s="6" t="n"/>
      <c r="O885" s="6" t="n"/>
    </row>
    <row r="886" ht="15.75" customHeight="1" s="1411">
      <c r="A886" s="6" t="n"/>
      <c r="B886" s="6" t="n"/>
      <c r="C886" s="6" t="n"/>
      <c r="D886" s="6" t="n"/>
      <c r="E886" s="6" t="n"/>
      <c r="F886" s="6" t="n"/>
      <c r="G886" s="6" t="n"/>
      <c r="H886" s="6" t="n"/>
      <c r="I886" s="6" t="n"/>
      <c r="J886" s="6" t="n"/>
      <c r="K886" s="6" t="n"/>
      <c r="L886" s="6" t="n"/>
      <c r="M886" s="6" t="n"/>
      <c r="N886" s="6" t="n"/>
      <c r="O886" s="6" t="n"/>
    </row>
    <row r="887" ht="15.75" customHeight="1" s="1411">
      <c r="A887" s="6" t="n"/>
      <c r="B887" s="6" t="n"/>
      <c r="C887" s="6" t="n"/>
      <c r="D887" s="6" t="n"/>
      <c r="E887" s="6" t="n"/>
      <c r="F887" s="6" t="n"/>
      <c r="G887" s="6" t="n"/>
      <c r="H887" s="6" t="n"/>
      <c r="I887" s="6" t="n"/>
      <c r="J887" s="6" t="n"/>
      <c r="K887" s="6" t="n"/>
      <c r="L887" s="6" t="n"/>
      <c r="M887" s="6" t="n"/>
      <c r="N887" s="6" t="n"/>
      <c r="O887" s="6" t="n"/>
    </row>
    <row r="888" ht="15.75" customHeight="1" s="1411">
      <c r="A888" s="6" t="n"/>
      <c r="B888" s="6" t="n"/>
      <c r="C888" s="6" t="n"/>
      <c r="D888" s="6" t="n"/>
      <c r="E888" s="6" t="n"/>
      <c r="F888" s="6" t="n"/>
      <c r="G888" s="6" t="n"/>
      <c r="H888" s="6" t="n"/>
      <c r="I888" s="6" t="n"/>
      <c r="J888" s="6" t="n"/>
      <c r="K888" s="6" t="n"/>
      <c r="L888" s="6" t="n"/>
      <c r="M888" s="6" t="n"/>
      <c r="N888" s="6" t="n"/>
      <c r="O888" s="6" t="n"/>
    </row>
    <row r="889" ht="15.75" customHeight="1" s="1411">
      <c r="A889" s="6" t="n"/>
      <c r="B889" s="6" t="n"/>
      <c r="C889" s="6" t="n"/>
      <c r="D889" s="6" t="n"/>
      <c r="E889" s="6" t="n"/>
      <c r="F889" s="6" t="n"/>
      <c r="G889" s="6" t="n"/>
      <c r="H889" s="6" t="n"/>
      <c r="I889" s="6" t="n"/>
      <c r="J889" s="6" t="n"/>
      <c r="K889" s="6" t="n"/>
      <c r="L889" s="6" t="n"/>
      <c r="M889" s="6" t="n"/>
      <c r="N889" s="6" t="n"/>
      <c r="O889" s="6" t="n"/>
    </row>
    <row r="890" ht="15.75" customHeight="1" s="1411">
      <c r="A890" s="6" t="n"/>
      <c r="B890" s="6" t="n"/>
      <c r="C890" s="6" t="n"/>
      <c r="D890" s="6" t="n"/>
      <c r="E890" s="6" t="n"/>
      <c r="F890" s="6" t="n"/>
      <c r="G890" s="6" t="n"/>
      <c r="H890" s="6" t="n"/>
      <c r="I890" s="6" t="n"/>
      <c r="J890" s="6" t="n"/>
      <c r="K890" s="6" t="n"/>
      <c r="L890" s="6" t="n"/>
      <c r="M890" s="6" t="n"/>
      <c r="N890" s="6" t="n"/>
      <c r="O890" s="6" t="n"/>
    </row>
    <row r="891" ht="15.75" customHeight="1" s="1411">
      <c r="A891" s="6" t="n"/>
      <c r="B891" s="6" t="n"/>
      <c r="C891" s="6" t="n"/>
      <c r="D891" s="6" t="n"/>
      <c r="E891" s="6" t="n"/>
      <c r="F891" s="6" t="n"/>
      <c r="G891" s="6" t="n"/>
      <c r="H891" s="6" t="n"/>
      <c r="I891" s="6" t="n"/>
      <c r="J891" s="6" t="n"/>
      <c r="K891" s="6" t="n"/>
      <c r="L891" s="6" t="n"/>
      <c r="M891" s="6" t="n"/>
      <c r="N891" s="6" t="n"/>
      <c r="O891" s="6" t="n"/>
    </row>
    <row r="892" ht="15.75" customHeight="1" s="1411">
      <c r="A892" s="6" t="n"/>
      <c r="B892" s="6" t="n"/>
      <c r="C892" s="6" t="n"/>
      <c r="D892" s="6" t="n"/>
      <c r="E892" s="6" t="n"/>
      <c r="F892" s="6" t="n"/>
      <c r="G892" s="6" t="n"/>
      <c r="H892" s="6" t="n"/>
      <c r="I892" s="6" t="n"/>
      <c r="J892" s="6" t="n"/>
      <c r="K892" s="6" t="n"/>
      <c r="L892" s="6" t="n"/>
      <c r="M892" s="6" t="n"/>
      <c r="N892" s="6" t="n"/>
      <c r="O892" s="6" t="n"/>
    </row>
    <row r="893" ht="15.75" customHeight="1" s="1411">
      <c r="A893" s="6" t="n"/>
      <c r="B893" s="6" t="n"/>
      <c r="C893" s="6" t="n"/>
      <c r="D893" s="6" t="n"/>
      <c r="E893" s="6" t="n"/>
      <c r="F893" s="6" t="n"/>
      <c r="G893" s="6" t="n"/>
      <c r="H893" s="6" t="n"/>
      <c r="I893" s="6" t="n"/>
      <c r="J893" s="6" t="n"/>
      <c r="K893" s="6" t="n"/>
      <c r="L893" s="6" t="n"/>
      <c r="M893" s="6" t="n"/>
      <c r="N893" s="6" t="n"/>
      <c r="O893" s="6" t="n"/>
    </row>
    <row r="894" ht="15.75" customHeight="1" s="1411">
      <c r="A894" s="6" t="n"/>
      <c r="B894" s="6" t="n"/>
      <c r="C894" s="6" t="n"/>
      <c r="D894" s="6" t="n"/>
      <c r="E894" s="6" t="n"/>
      <c r="F894" s="6" t="n"/>
      <c r="G894" s="6" t="n"/>
      <c r="H894" s="6" t="n"/>
      <c r="I894" s="6" t="n"/>
      <c r="J894" s="6" t="n"/>
      <c r="K894" s="6" t="n"/>
      <c r="L894" s="6" t="n"/>
      <c r="M894" s="6" t="n"/>
      <c r="N894" s="6" t="n"/>
      <c r="O894" s="6" t="n"/>
    </row>
    <row r="895" ht="15.75" customHeight="1" s="1411">
      <c r="A895" s="6" t="n"/>
      <c r="B895" s="6" t="n"/>
      <c r="C895" s="6" t="n"/>
      <c r="D895" s="6" t="n"/>
      <c r="E895" s="6" t="n"/>
      <c r="F895" s="6" t="n"/>
      <c r="G895" s="6" t="n"/>
      <c r="H895" s="6" t="n"/>
      <c r="I895" s="6" t="n"/>
      <c r="J895" s="6" t="n"/>
      <c r="K895" s="6" t="n"/>
      <c r="L895" s="6" t="n"/>
      <c r="M895" s="6" t="n"/>
      <c r="N895" s="6" t="n"/>
      <c r="O895" s="6" t="n"/>
    </row>
    <row r="896" ht="15.75" customHeight="1" s="1411">
      <c r="A896" s="6" t="n"/>
      <c r="B896" s="6" t="n"/>
      <c r="C896" s="6" t="n"/>
      <c r="D896" s="6" t="n"/>
      <c r="E896" s="6" t="n"/>
      <c r="F896" s="6" t="n"/>
      <c r="G896" s="6" t="n"/>
      <c r="H896" s="6" t="n"/>
      <c r="I896" s="6" t="n"/>
      <c r="J896" s="6" t="n"/>
      <c r="K896" s="6" t="n"/>
      <c r="L896" s="6" t="n"/>
      <c r="M896" s="6" t="n"/>
      <c r="N896" s="6" t="n"/>
      <c r="O896" s="6" t="n"/>
    </row>
    <row r="897" ht="15.75" customHeight="1" s="1411">
      <c r="A897" s="6" t="n"/>
      <c r="B897" s="6" t="n"/>
      <c r="C897" s="6" t="n"/>
      <c r="D897" s="6" t="n"/>
      <c r="E897" s="6" t="n"/>
      <c r="F897" s="6" t="n"/>
      <c r="G897" s="6" t="n"/>
      <c r="H897" s="6" t="n"/>
      <c r="I897" s="6" t="n"/>
      <c r="J897" s="6" t="n"/>
      <c r="K897" s="6" t="n"/>
      <c r="L897" s="6" t="n"/>
      <c r="M897" s="6" t="n"/>
      <c r="N897" s="6" t="n"/>
      <c r="O897" s="6" t="n"/>
    </row>
    <row r="898" ht="15.75" customHeight="1" s="1411">
      <c r="A898" s="6" t="n"/>
      <c r="B898" s="6" t="n"/>
      <c r="C898" s="6" t="n"/>
      <c r="D898" s="6" t="n"/>
      <c r="E898" s="6" t="n"/>
      <c r="F898" s="6" t="n"/>
      <c r="G898" s="6" t="n"/>
      <c r="H898" s="6" t="n"/>
      <c r="I898" s="6" t="n"/>
      <c r="J898" s="6" t="n"/>
      <c r="K898" s="6" t="n"/>
      <c r="L898" s="6" t="n"/>
      <c r="M898" s="6" t="n"/>
      <c r="N898" s="6" t="n"/>
      <c r="O898" s="6" t="n"/>
    </row>
    <row r="899" ht="15.75" customHeight="1" s="1411">
      <c r="A899" s="6" t="n"/>
      <c r="B899" s="6" t="n"/>
      <c r="C899" s="6" t="n"/>
      <c r="D899" s="6" t="n"/>
      <c r="E899" s="6" t="n"/>
      <c r="F899" s="6" t="n"/>
      <c r="G899" s="6" t="n"/>
      <c r="H899" s="6" t="n"/>
      <c r="I899" s="6" t="n"/>
      <c r="J899" s="6" t="n"/>
      <c r="K899" s="6" t="n"/>
      <c r="L899" s="6" t="n"/>
      <c r="M899" s="6" t="n"/>
      <c r="N899" s="6" t="n"/>
      <c r="O899" s="6" t="n"/>
    </row>
    <row r="900" ht="15.75" customHeight="1" s="1411">
      <c r="A900" s="6" t="n"/>
      <c r="B900" s="6" t="n"/>
      <c r="C900" s="6" t="n"/>
      <c r="D900" s="6" t="n"/>
      <c r="E900" s="6" t="n"/>
      <c r="F900" s="6" t="n"/>
      <c r="G900" s="6" t="n"/>
      <c r="H900" s="6" t="n"/>
      <c r="I900" s="6" t="n"/>
      <c r="J900" s="6" t="n"/>
      <c r="K900" s="6" t="n"/>
      <c r="L900" s="6" t="n"/>
      <c r="M900" s="6" t="n"/>
      <c r="N900" s="6" t="n"/>
      <c r="O900" s="6" t="n"/>
    </row>
    <row r="901" ht="15.75" customHeight="1" s="1411">
      <c r="A901" s="6" t="n"/>
      <c r="B901" s="6" t="n"/>
      <c r="C901" s="6" t="n"/>
      <c r="D901" s="6" t="n"/>
      <c r="E901" s="6" t="n"/>
      <c r="F901" s="6" t="n"/>
      <c r="G901" s="6" t="n"/>
      <c r="H901" s="6" t="n"/>
      <c r="I901" s="6" t="n"/>
      <c r="J901" s="6" t="n"/>
      <c r="K901" s="6" t="n"/>
      <c r="L901" s="6" t="n"/>
      <c r="M901" s="6" t="n"/>
      <c r="N901" s="6" t="n"/>
      <c r="O901" s="6" t="n"/>
    </row>
    <row r="902" ht="15.75" customHeight="1" s="1411">
      <c r="A902" s="6" t="n"/>
      <c r="B902" s="6" t="n"/>
      <c r="C902" s="6" t="n"/>
      <c r="D902" s="6" t="n"/>
      <c r="E902" s="6" t="n"/>
      <c r="F902" s="6" t="n"/>
      <c r="G902" s="6" t="n"/>
      <c r="H902" s="6" t="n"/>
      <c r="I902" s="6" t="n"/>
      <c r="J902" s="6" t="n"/>
      <c r="K902" s="6" t="n"/>
      <c r="L902" s="6" t="n"/>
      <c r="M902" s="6" t="n"/>
      <c r="N902" s="6" t="n"/>
      <c r="O902" s="6" t="n"/>
    </row>
    <row r="903" ht="15.75" customHeight="1" s="1411">
      <c r="A903" s="6" t="n"/>
      <c r="B903" s="6" t="n"/>
      <c r="C903" s="6" t="n"/>
      <c r="D903" s="6" t="n"/>
      <c r="E903" s="6" t="n"/>
      <c r="F903" s="6" t="n"/>
      <c r="G903" s="6" t="n"/>
      <c r="H903" s="6" t="n"/>
      <c r="I903" s="6" t="n"/>
      <c r="J903" s="6" t="n"/>
      <c r="K903" s="6" t="n"/>
      <c r="L903" s="6" t="n"/>
      <c r="M903" s="6" t="n"/>
      <c r="N903" s="6" t="n"/>
      <c r="O903" s="6" t="n"/>
    </row>
    <row r="904" ht="15.75" customHeight="1" s="1411">
      <c r="A904" s="6" t="n"/>
      <c r="B904" s="6" t="n"/>
      <c r="C904" s="6" t="n"/>
      <c r="D904" s="6" t="n"/>
      <c r="E904" s="6" t="n"/>
      <c r="F904" s="6" t="n"/>
      <c r="G904" s="6" t="n"/>
      <c r="H904" s="6" t="n"/>
      <c r="I904" s="6" t="n"/>
      <c r="J904" s="6" t="n"/>
      <c r="K904" s="6" t="n"/>
      <c r="L904" s="6" t="n"/>
      <c r="M904" s="6" t="n"/>
      <c r="N904" s="6" t="n"/>
      <c r="O904" s="6" t="n"/>
    </row>
    <row r="905" ht="15.75" customHeight="1" s="1411">
      <c r="A905" s="6" t="n"/>
      <c r="B905" s="6" t="n"/>
      <c r="C905" s="6" t="n"/>
      <c r="D905" s="6" t="n"/>
      <c r="E905" s="6" t="n"/>
      <c r="F905" s="6" t="n"/>
      <c r="G905" s="6" t="n"/>
      <c r="H905" s="6" t="n"/>
      <c r="I905" s="6" t="n"/>
      <c r="J905" s="6" t="n"/>
      <c r="K905" s="6" t="n"/>
      <c r="L905" s="6" t="n"/>
      <c r="M905" s="6" t="n"/>
      <c r="N905" s="6" t="n"/>
      <c r="O905" s="6" t="n"/>
    </row>
    <row r="906" ht="15.75" customHeight="1" s="1411">
      <c r="A906" s="6" t="n"/>
      <c r="B906" s="6" t="n"/>
      <c r="C906" s="6" t="n"/>
      <c r="D906" s="6" t="n"/>
      <c r="E906" s="6" t="n"/>
      <c r="F906" s="6" t="n"/>
      <c r="G906" s="6" t="n"/>
      <c r="H906" s="6" t="n"/>
      <c r="I906" s="6" t="n"/>
      <c r="J906" s="6" t="n"/>
      <c r="K906" s="6" t="n"/>
      <c r="L906" s="6" t="n"/>
      <c r="M906" s="6" t="n"/>
      <c r="N906" s="6" t="n"/>
      <c r="O906" s="6" t="n"/>
    </row>
    <row r="907" ht="15.75" customHeight="1" s="1411">
      <c r="A907" s="6" t="n"/>
      <c r="B907" s="6" t="n"/>
      <c r="C907" s="6" t="n"/>
      <c r="D907" s="6" t="n"/>
      <c r="E907" s="6" t="n"/>
      <c r="F907" s="6" t="n"/>
      <c r="G907" s="6" t="n"/>
      <c r="H907" s="6" t="n"/>
      <c r="I907" s="6" t="n"/>
      <c r="J907" s="6" t="n"/>
      <c r="K907" s="6" t="n"/>
      <c r="L907" s="6" t="n"/>
      <c r="M907" s="6" t="n"/>
      <c r="N907" s="6" t="n"/>
      <c r="O907" s="6" t="n"/>
    </row>
    <row r="908" ht="15.75" customHeight="1" s="1411">
      <c r="A908" s="6" t="n"/>
      <c r="B908" s="6" t="n"/>
      <c r="C908" s="6" t="n"/>
      <c r="D908" s="6" t="n"/>
      <c r="E908" s="6" t="n"/>
      <c r="F908" s="6" t="n"/>
      <c r="G908" s="6" t="n"/>
      <c r="H908" s="6" t="n"/>
      <c r="I908" s="6" t="n"/>
      <c r="J908" s="6" t="n"/>
      <c r="K908" s="6" t="n"/>
      <c r="L908" s="6" t="n"/>
      <c r="M908" s="6" t="n"/>
      <c r="N908" s="6" t="n"/>
      <c r="O908" s="6" t="n"/>
    </row>
    <row r="909" ht="15.75" customHeight="1" s="1411">
      <c r="A909" s="6" t="n"/>
      <c r="B909" s="6" t="n"/>
      <c r="C909" s="6" t="n"/>
      <c r="D909" s="6" t="n"/>
      <c r="E909" s="6" t="n"/>
      <c r="F909" s="6" t="n"/>
      <c r="G909" s="6" t="n"/>
      <c r="H909" s="6" t="n"/>
      <c r="I909" s="6" t="n"/>
      <c r="J909" s="6" t="n"/>
      <c r="K909" s="6" t="n"/>
      <c r="L909" s="6" t="n"/>
      <c r="M909" s="6" t="n"/>
      <c r="N909" s="6" t="n"/>
      <c r="O909" s="6" t="n"/>
    </row>
    <row r="910" ht="15.75" customHeight="1" s="1411">
      <c r="A910" s="6" t="n"/>
      <c r="B910" s="6" t="n"/>
      <c r="C910" s="6" t="n"/>
      <c r="D910" s="6" t="n"/>
      <c r="E910" s="6" t="n"/>
      <c r="F910" s="6" t="n"/>
      <c r="G910" s="6" t="n"/>
      <c r="H910" s="6" t="n"/>
      <c r="I910" s="6" t="n"/>
      <c r="J910" s="6" t="n"/>
      <c r="K910" s="6" t="n"/>
      <c r="L910" s="6" t="n"/>
      <c r="M910" s="6" t="n"/>
      <c r="N910" s="6" t="n"/>
      <c r="O910" s="6" t="n"/>
    </row>
    <row r="911" ht="15.75" customHeight="1" s="1411">
      <c r="A911" s="6" t="n"/>
      <c r="B911" s="6" t="n"/>
      <c r="C911" s="6" t="n"/>
      <c r="D911" s="6" t="n"/>
      <c r="E911" s="6" t="n"/>
      <c r="F911" s="6" t="n"/>
      <c r="G911" s="6" t="n"/>
      <c r="H911" s="6" t="n"/>
      <c r="I911" s="6" t="n"/>
      <c r="J911" s="6" t="n"/>
      <c r="K911" s="6" t="n"/>
      <c r="L911" s="6" t="n"/>
      <c r="M911" s="6" t="n"/>
      <c r="N911" s="6" t="n"/>
      <c r="O911" s="6" t="n"/>
    </row>
    <row r="912" ht="15.75" customHeight="1" s="1411">
      <c r="A912" s="6" t="n"/>
      <c r="B912" s="6" t="n"/>
      <c r="C912" s="6" t="n"/>
      <c r="D912" s="6" t="n"/>
      <c r="E912" s="6" t="n"/>
      <c r="F912" s="6" t="n"/>
      <c r="G912" s="6" t="n"/>
      <c r="H912" s="6" t="n"/>
      <c r="I912" s="6" t="n"/>
      <c r="J912" s="6" t="n"/>
      <c r="K912" s="6" t="n"/>
      <c r="L912" s="6" t="n"/>
      <c r="M912" s="6" t="n"/>
      <c r="N912" s="6" t="n"/>
      <c r="O912" s="6" t="n"/>
    </row>
    <row r="913" ht="15.75" customHeight="1" s="1411">
      <c r="A913" s="6" t="n"/>
      <c r="B913" s="6" t="n"/>
      <c r="C913" s="6" t="n"/>
      <c r="D913" s="6" t="n"/>
      <c r="E913" s="6" t="n"/>
      <c r="F913" s="6" t="n"/>
      <c r="G913" s="6" t="n"/>
      <c r="H913" s="6" t="n"/>
      <c r="I913" s="6" t="n"/>
      <c r="J913" s="6" t="n"/>
      <c r="K913" s="6" t="n"/>
      <c r="L913" s="6" t="n"/>
      <c r="M913" s="6" t="n"/>
      <c r="N913" s="6" t="n"/>
      <c r="O913" s="6" t="n"/>
    </row>
    <row r="914" ht="15.75" customHeight="1" s="1411">
      <c r="A914" s="6" t="n"/>
      <c r="B914" s="6" t="n"/>
      <c r="C914" s="6" t="n"/>
      <c r="D914" s="6" t="n"/>
      <c r="E914" s="6" t="n"/>
      <c r="F914" s="6" t="n"/>
      <c r="G914" s="6" t="n"/>
      <c r="H914" s="6" t="n"/>
      <c r="I914" s="6" t="n"/>
      <c r="J914" s="6" t="n"/>
      <c r="K914" s="6" t="n"/>
      <c r="L914" s="6" t="n"/>
      <c r="M914" s="6" t="n"/>
      <c r="N914" s="6" t="n"/>
      <c r="O914" s="6" t="n"/>
    </row>
    <row r="915" ht="15.75" customHeight="1" s="1411">
      <c r="A915" s="6" t="n"/>
      <c r="B915" s="6" t="n"/>
      <c r="C915" s="6" t="n"/>
      <c r="D915" s="6" t="n"/>
      <c r="E915" s="6" t="n"/>
      <c r="F915" s="6" t="n"/>
      <c r="G915" s="6" t="n"/>
      <c r="H915" s="6" t="n"/>
      <c r="I915" s="6" t="n"/>
      <c r="J915" s="6" t="n"/>
      <c r="K915" s="6" t="n"/>
      <c r="L915" s="6" t="n"/>
      <c r="M915" s="6" t="n"/>
      <c r="N915" s="6" t="n"/>
      <c r="O915" s="6" t="n"/>
    </row>
    <row r="916" ht="15.75" customHeight="1" s="1411">
      <c r="A916" s="6" t="n"/>
      <c r="B916" s="6" t="n"/>
      <c r="C916" s="6" t="n"/>
      <c r="D916" s="6" t="n"/>
      <c r="E916" s="6" t="n"/>
      <c r="F916" s="6" t="n"/>
      <c r="G916" s="6" t="n"/>
      <c r="H916" s="6" t="n"/>
      <c r="I916" s="6" t="n"/>
      <c r="J916" s="6" t="n"/>
      <c r="K916" s="6" t="n"/>
      <c r="L916" s="6" t="n"/>
      <c r="M916" s="6" t="n"/>
      <c r="N916" s="6" t="n"/>
      <c r="O916" s="6" t="n"/>
    </row>
    <row r="917" ht="15.75" customHeight="1" s="1411">
      <c r="A917" s="6" t="n"/>
      <c r="B917" s="6" t="n"/>
      <c r="C917" s="6" t="n"/>
      <c r="D917" s="6" t="n"/>
      <c r="E917" s="6" t="n"/>
      <c r="F917" s="6" t="n"/>
      <c r="G917" s="6" t="n"/>
      <c r="H917" s="6" t="n"/>
      <c r="I917" s="6" t="n"/>
      <c r="J917" s="6" t="n"/>
      <c r="K917" s="6" t="n"/>
      <c r="L917" s="6" t="n"/>
      <c r="M917" s="6" t="n"/>
      <c r="N917" s="6" t="n"/>
      <c r="O917" s="6" t="n"/>
    </row>
    <row r="918" ht="15.75" customHeight="1" s="1411">
      <c r="A918" s="6" t="n"/>
      <c r="B918" s="6" t="n"/>
      <c r="C918" s="6" t="n"/>
      <c r="D918" s="6" t="n"/>
      <c r="E918" s="6" t="n"/>
      <c r="F918" s="6" t="n"/>
      <c r="G918" s="6" t="n"/>
      <c r="H918" s="6" t="n"/>
      <c r="I918" s="6" t="n"/>
      <c r="J918" s="6" t="n"/>
      <c r="K918" s="6" t="n"/>
      <c r="L918" s="6" t="n"/>
      <c r="M918" s="6" t="n"/>
      <c r="N918" s="6" t="n"/>
      <c r="O918" s="6" t="n"/>
    </row>
    <row r="919" ht="15.75" customHeight="1" s="1411">
      <c r="A919" s="6" t="n"/>
      <c r="B919" s="6" t="n"/>
      <c r="C919" s="6" t="n"/>
      <c r="D919" s="6" t="n"/>
      <c r="E919" s="6" t="n"/>
      <c r="F919" s="6" t="n"/>
      <c r="G919" s="6" t="n"/>
      <c r="H919" s="6" t="n"/>
      <c r="I919" s="6" t="n"/>
      <c r="J919" s="6" t="n"/>
      <c r="K919" s="6" t="n"/>
      <c r="L919" s="6" t="n"/>
      <c r="M919" s="6" t="n"/>
      <c r="N919" s="6" t="n"/>
      <c r="O919" s="6" t="n"/>
    </row>
    <row r="920" ht="15.75" customHeight="1" s="1411">
      <c r="A920" s="6" t="n"/>
      <c r="B920" s="6" t="n"/>
      <c r="C920" s="6" t="n"/>
      <c r="D920" s="6" t="n"/>
      <c r="E920" s="6" t="n"/>
      <c r="F920" s="6" t="n"/>
      <c r="G920" s="6" t="n"/>
      <c r="H920" s="6" t="n"/>
      <c r="I920" s="6" t="n"/>
      <c r="J920" s="6" t="n"/>
      <c r="K920" s="6" t="n"/>
      <c r="L920" s="6" t="n"/>
      <c r="M920" s="6" t="n"/>
      <c r="N920" s="6" t="n"/>
      <c r="O920" s="6" t="n"/>
    </row>
    <row r="921" ht="15.75" customHeight="1" s="1411">
      <c r="A921" s="6" t="n"/>
      <c r="B921" s="6" t="n"/>
      <c r="C921" s="6" t="n"/>
      <c r="D921" s="6" t="n"/>
      <c r="E921" s="6" t="n"/>
      <c r="F921" s="6" t="n"/>
      <c r="G921" s="6" t="n"/>
      <c r="H921" s="6" t="n"/>
      <c r="I921" s="6" t="n"/>
      <c r="J921" s="6" t="n"/>
      <c r="K921" s="6" t="n"/>
      <c r="L921" s="6" t="n"/>
      <c r="M921" s="6" t="n"/>
      <c r="N921" s="6" t="n"/>
      <c r="O921" s="6" t="n"/>
    </row>
    <row r="922" ht="15.75" customHeight="1" s="1411">
      <c r="A922" s="6" t="n"/>
      <c r="B922" s="6" t="n"/>
      <c r="C922" s="6" t="n"/>
      <c r="D922" s="6" t="n"/>
      <c r="E922" s="6" t="n"/>
      <c r="F922" s="6" t="n"/>
      <c r="G922" s="6" t="n"/>
      <c r="H922" s="6" t="n"/>
      <c r="I922" s="6" t="n"/>
      <c r="J922" s="6" t="n"/>
      <c r="K922" s="6" t="n"/>
      <c r="L922" s="6" t="n"/>
      <c r="M922" s="6" t="n"/>
      <c r="N922" s="6" t="n"/>
      <c r="O922" s="6" t="n"/>
    </row>
    <row r="923" ht="15.75" customHeight="1" s="1411">
      <c r="A923" s="6" t="n"/>
      <c r="B923" s="6" t="n"/>
      <c r="C923" s="6" t="n"/>
      <c r="D923" s="6" t="n"/>
      <c r="E923" s="6" t="n"/>
      <c r="F923" s="6" t="n"/>
      <c r="G923" s="6" t="n"/>
      <c r="H923" s="6" t="n"/>
      <c r="I923" s="6" t="n"/>
      <c r="J923" s="6" t="n"/>
      <c r="K923" s="6" t="n"/>
      <c r="L923" s="6" t="n"/>
      <c r="M923" s="6" t="n"/>
      <c r="N923" s="6" t="n"/>
      <c r="O923" s="6" t="n"/>
    </row>
    <row r="924" ht="15.75" customHeight="1" s="1411">
      <c r="A924" s="6" t="n"/>
      <c r="B924" s="6" t="n"/>
      <c r="C924" s="6" t="n"/>
      <c r="D924" s="6" t="n"/>
      <c r="E924" s="6" t="n"/>
      <c r="F924" s="6" t="n"/>
      <c r="G924" s="6" t="n"/>
      <c r="H924" s="6" t="n"/>
      <c r="I924" s="6" t="n"/>
      <c r="J924" s="6" t="n"/>
      <c r="K924" s="6" t="n"/>
      <c r="L924" s="6" t="n"/>
      <c r="M924" s="6" t="n"/>
      <c r="N924" s="6" t="n"/>
      <c r="O924" s="6" t="n"/>
    </row>
    <row r="925" ht="15.75" customHeight="1" s="1411">
      <c r="A925" s="6" t="n"/>
      <c r="B925" s="6" t="n"/>
      <c r="C925" s="6" t="n"/>
      <c r="D925" s="6" t="n"/>
      <c r="E925" s="6" t="n"/>
      <c r="F925" s="6" t="n"/>
      <c r="G925" s="6" t="n"/>
      <c r="H925" s="6" t="n"/>
      <c r="I925" s="6" t="n"/>
      <c r="J925" s="6" t="n"/>
      <c r="K925" s="6" t="n"/>
      <c r="L925" s="6" t="n"/>
      <c r="M925" s="6" t="n"/>
      <c r="N925" s="6" t="n"/>
      <c r="O925" s="6" t="n"/>
    </row>
    <row r="926" ht="15.75" customHeight="1" s="1411">
      <c r="A926" s="6" t="n"/>
      <c r="B926" s="6" t="n"/>
      <c r="C926" s="6" t="n"/>
      <c r="D926" s="6" t="n"/>
      <c r="E926" s="6" t="n"/>
      <c r="F926" s="6" t="n"/>
      <c r="G926" s="6" t="n"/>
      <c r="H926" s="6" t="n"/>
      <c r="I926" s="6" t="n"/>
      <c r="J926" s="6" t="n"/>
      <c r="K926" s="6" t="n"/>
      <c r="L926" s="6" t="n"/>
      <c r="M926" s="6" t="n"/>
      <c r="N926" s="6" t="n"/>
      <c r="O926" s="6" t="n"/>
    </row>
    <row r="927" ht="15.75" customHeight="1" s="1411">
      <c r="A927" s="6" t="n"/>
      <c r="B927" s="6" t="n"/>
      <c r="C927" s="6" t="n"/>
      <c r="D927" s="6" t="n"/>
      <c r="E927" s="6" t="n"/>
      <c r="F927" s="6" t="n"/>
      <c r="G927" s="6" t="n"/>
      <c r="H927" s="6" t="n"/>
      <c r="I927" s="6" t="n"/>
      <c r="J927" s="6" t="n"/>
      <c r="K927" s="6" t="n"/>
      <c r="L927" s="6" t="n"/>
      <c r="M927" s="6" t="n"/>
      <c r="N927" s="6" t="n"/>
      <c r="O927" s="6" t="n"/>
    </row>
    <row r="928" ht="15.75" customHeight="1" s="1411">
      <c r="A928" s="6" t="n"/>
      <c r="B928" s="6" t="n"/>
      <c r="C928" s="6" t="n"/>
      <c r="D928" s="6" t="n"/>
      <c r="E928" s="6" t="n"/>
      <c r="F928" s="6" t="n"/>
      <c r="G928" s="6" t="n"/>
      <c r="H928" s="6" t="n"/>
      <c r="I928" s="6" t="n"/>
      <c r="J928" s="6" t="n"/>
      <c r="K928" s="6" t="n"/>
      <c r="L928" s="6" t="n"/>
      <c r="M928" s="6" t="n"/>
      <c r="N928" s="6" t="n"/>
      <c r="O928" s="6" t="n"/>
    </row>
    <row r="929" ht="15.75" customHeight="1" s="1411">
      <c r="A929" s="6" t="n"/>
      <c r="B929" s="6" t="n"/>
      <c r="C929" s="6" t="n"/>
      <c r="D929" s="6" t="n"/>
      <c r="E929" s="6" t="n"/>
      <c r="F929" s="6" t="n"/>
      <c r="G929" s="6" t="n"/>
      <c r="H929" s="6" t="n"/>
      <c r="I929" s="6" t="n"/>
      <c r="J929" s="6" t="n"/>
      <c r="K929" s="6" t="n"/>
      <c r="L929" s="6" t="n"/>
      <c r="M929" s="6" t="n"/>
      <c r="N929" s="6" t="n"/>
      <c r="O929" s="6" t="n"/>
    </row>
    <row r="930" ht="15.75" customHeight="1" s="1411">
      <c r="A930" s="6" t="n"/>
      <c r="B930" s="6" t="n"/>
      <c r="C930" s="6" t="n"/>
      <c r="D930" s="6" t="n"/>
      <c r="E930" s="6" t="n"/>
      <c r="F930" s="6" t="n"/>
      <c r="G930" s="6" t="n"/>
      <c r="H930" s="6" t="n"/>
      <c r="I930" s="6" t="n"/>
      <c r="J930" s="6" t="n"/>
      <c r="K930" s="6" t="n"/>
      <c r="L930" s="6" t="n"/>
      <c r="M930" s="6" t="n"/>
      <c r="N930" s="6" t="n"/>
      <c r="O930" s="6" t="n"/>
    </row>
    <row r="931" ht="15.75" customHeight="1" s="1411">
      <c r="A931" s="6" t="n"/>
      <c r="B931" s="6" t="n"/>
      <c r="C931" s="6" t="n"/>
      <c r="D931" s="6" t="n"/>
      <c r="E931" s="6" t="n"/>
      <c r="F931" s="6" t="n"/>
      <c r="G931" s="6" t="n"/>
      <c r="H931" s="6" t="n"/>
      <c r="I931" s="6" t="n"/>
      <c r="J931" s="6" t="n"/>
      <c r="K931" s="6" t="n"/>
      <c r="L931" s="6" t="n"/>
      <c r="M931" s="6" t="n"/>
      <c r="N931" s="6" t="n"/>
      <c r="O931" s="6" t="n"/>
    </row>
    <row r="932" ht="15.75" customHeight="1" s="1411">
      <c r="A932" s="6" t="n"/>
      <c r="B932" s="6" t="n"/>
      <c r="C932" s="6" t="n"/>
      <c r="D932" s="6" t="n"/>
      <c r="E932" s="6" t="n"/>
      <c r="F932" s="6" t="n"/>
      <c r="G932" s="6" t="n"/>
      <c r="H932" s="6" t="n"/>
      <c r="I932" s="6" t="n"/>
      <c r="J932" s="6" t="n"/>
      <c r="K932" s="6" t="n"/>
      <c r="L932" s="6" t="n"/>
      <c r="M932" s="6" t="n"/>
      <c r="N932" s="6" t="n"/>
      <c r="O932" s="6" t="n"/>
    </row>
    <row r="933" ht="15.75" customHeight="1" s="1411">
      <c r="A933" s="6" t="n"/>
      <c r="B933" s="6" t="n"/>
      <c r="C933" s="6" t="n"/>
      <c r="D933" s="6" t="n"/>
      <c r="E933" s="6" t="n"/>
      <c r="F933" s="6" t="n"/>
      <c r="G933" s="6" t="n"/>
      <c r="H933" s="6" t="n"/>
      <c r="I933" s="6" t="n"/>
      <c r="J933" s="6" t="n"/>
      <c r="K933" s="6" t="n"/>
      <c r="L933" s="6" t="n"/>
      <c r="M933" s="6" t="n"/>
      <c r="N933" s="6" t="n"/>
      <c r="O933" s="6" t="n"/>
    </row>
    <row r="934" ht="15.75" customHeight="1" s="1411">
      <c r="A934" s="6" t="n"/>
      <c r="B934" s="6" t="n"/>
      <c r="C934" s="6" t="n"/>
      <c r="D934" s="6" t="n"/>
      <c r="E934" s="6" t="n"/>
      <c r="F934" s="6" t="n"/>
      <c r="G934" s="6" t="n"/>
      <c r="H934" s="6" t="n"/>
      <c r="I934" s="6" t="n"/>
      <c r="J934" s="6" t="n"/>
      <c r="K934" s="6" t="n"/>
      <c r="L934" s="6" t="n"/>
      <c r="M934" s="6" t="n"/>
      <c r="N934" s="6" t="n"/>
      <c r="O934" s="6" t="n"/>
    </row>
    <row r="935" ht="15.75" customHeight="1" s="1411">
      <c r="A935" s="6" t="n"/>
      <c r="B935" s="6" t="n"/>
      <c r="C935" s="6" t="n"/>
      <c r="D935" s="6" t="n"/>
      <c r="E935" s="6" t="n"/>
      <c r="F935" s="6" t="n"/>
      <c r="G935" s="6" t="n"/>
      <c r="H935" s="6" t="n"/>
      <c r="I935" s="6" t="n"/>
      <c r="J935" s="6" t="n"/>
      <c r="K935" s="6" t="n"/>
      <c r="L935" s="6" t="n"/>
      <c r="M935" s="6" t="n"/>
      <c r="N935" s="6" t="n"/>
      <c r="O935" s="6" t="n"/>
    </row>
    <row r="936" ht="15.75" customHeight="1" s="1411">
      <c r="A936" s="6" t="n"/>
      <c r="B936" s="6" t="n"/>
      <c r="C936" s="6" t="n"/>
      <c r="D936" s="6" t="n"/>
      <c r="E936" s="6" t="n"/>
      <c r="F936" s="6" t="n"/>
      <c r="G936" s="6" t="n"/>
      <c r="H936" s="6" t="n"/>
      <c r="I936" s="6" t="n"/>
      <c r="J936" s="6" t="n"/>
      <c r="K936" s="6" t="n"/>
      <c r="L936" s="6" t="n"/>
      <c r="M936" s="6" t="n"/>
      <c r="N936" s="6" t="n"/>
      <c r="O936" s="6" t="n"/>
    </row>
    <row r="937" ht="15.75" customHeight="1" s="1411">
      <c r="A937" s="6" t="n"/>
      <c r="B937" s="6" t="n"/>
      <c r="C937" s="6" t="n"/>
      <c r="D937" s="6" t="n"/>
      <c r="E937" s="6" t="n"/>
      <c r="F937" s="6" t="n"/>
      <c r="G937" s="6" t="n"/>
      <c r="H937" s="6" t="n"/>
      <c r="I937" s="6" t="n"/>
      <c r="J937" s="6" t="n"/>
      <c r="K937" s="6" t="n"/>
      <c r="L937" s="6" t="n"/>
      <c r="M937" s="6" t="n"/>
      <c r="N937" s="6" t="n"/>
      <c r="O937" s="6" t="n"/>
    </row>
    <row r="938" ht="15.75" customHeight="1" s="1411">
      <c r="A938" s="6" t="n"/>
      <c r="B938" s="6" t="n"/>
      <c r="C938" s="6" t="n"/>
      <c r="D938" s="6" t="n"/>
      <c r="E938" s="6" t="n"/>
      <c r="F938" s="6" t="n"/>
      <c r="G938" s="6" t="n"/>
      <c r="H938" s="6" t="n"/>
      <c r="I938" s="6" t="n"/>
      <c r="J938" s="6" t="n"/>
      <c r="K938" s="6" t="n"/>
      <c r="L938" s="6" t="n"/>
      <c r="M938" s="6" t="n"/>
      <c r="N938" s="6" t="n"/>
      <c r="O938" s="6" t="n"/>
    </row>
    <row r="939" ht="15.75" customHeight="1" s="1411">
      <c r="A939" s="6" t="n"/>
      <c r="B939" s="6" t="n"/>
      <c r="C939" s="6" t="n"/>
      <c r="D939" s="6" t="n"/>
      <c r="E939" s="6" t="n"/>
      <c r="F939" s="6" t="n"/>
      <c r="G939" s="6" t="n"/>
      <c r="H939" s="6" t="n"/>
      <c r="I939" s="6" t="n"/>
      <c r="J939" s="6" t="n"/>
      <c r="K939" s="6" t="n"/>
      <c r="L939" s="6" t="n"/>
      <c r="M939" s="6" t="n"/>
      <c r="N939" s="6" t="n"/>
      <c r="O939" s="6" t="n"/>
    </row>
    <row r="940" ht="15.75" customHeight="1" s="1411">
      <c r="A940" s="6" t="n"/>
      <c r="B940" s="6" t="n"/>
      <c r="C940" s="6" t="n"/>
      <c r="D940" s="6" t="n"/>
      <c r="E940" s="6" t="n"/>
      <c r="F940" s="6" t="n"/>
      <c r="G940" s="6" t="n"/>
      <c r="H940" s="6" t="n"/>
      <c r="I940" s="6" t="n"/>
      <c r="J940" s="6" t="n"/>
      <c r="K940" s="6" t="n"/>
      <c r="L940" s="6" t="n"/>
      <c r="M940" s="6" t="n"/>
      <c r="N940" s="6" t="n"/>
      <c r="O940" s="6" t="n"/>
    </row>
    <row r="941" ht="15.75" customHeight="1" s="1411">
      <c r="A941" s="6" t="n"/>
      <c r="B941" s="6" t="n"/>
      <c r="C941" s="6" t="n"/>
      <c r="D941" s="6" t="n"/>
      <c r="E941" s="6" t="n"/>
      <c r="F941" s="6" t="n"/>
      <c r="G941" s="6" t="n"/>
      <c r="H941" s="6" t="n"/>
      <c r="I941" s="6" t="n"/>
      <c r="J941" s="6" t="n"/>
      <c r="K941" s="6" t="n"/>
      <c r="L941" s="6" t="n"/>
      <c r="M941" s="6" t="n"/>
      <c r="N941" s="6" t="n"/>
      <c r="O941" s="6" t="n"/>
    </row>
    <row r="942" ht="15.75" customHeight="1" s="1411">
      <c r="A942" s="6" t="n"/>
      <c r="B942" s="6" t="n"/>
      <c r="C942" s="6" t="n"/>
      <c r="D942" s="6" t="n"/>
      <c r="E942" s="6" t="n"/>
      <c r="F942" s="6" t="n"/>
      <c r="G942" s="6" t="n"/>
      <c r="H942" s="6" t="n"/>
      <c r="I942" s="6" t="n"/>
      <c r="J942" s="6" t="n"/>
      <c r="K942" s="6" t="n"/>
      <c r="L942" s="6" t="n"/>
      <c r="M942" s="6" t="n"/>
      <c r="N942" s="6" t="n"/>
      <c r="O942" s="6" t="n"/>
    </row>
    <row r="943" ht="15.75" customHeight="1" s="1411">
      <c r="A943" s="6" t="n"/>
      <c r="B943" s="6" t="n"/>
      <c r="C943" s="6" t="n"/>
      <c r="D943" s="6" t="n"/>
      <c r="E943" s="6" t="n"/>
      <c r="F943" s="6" t="n"/>
      <c r="G943" s="6" t="n"/>
      <c r="H943" s="6" t="n"/>
      <c r="I943" s="6" t="n"/>
      <c r="J943" s="6" t="n"/>
      <c r="K943" s="6" t="n"/>
      <c r="L943" s="6" t="n"/>
      <c r="M943" s="6" t="n"/>
      <c r="N943" s="6" t="n"/>
      <c r="O943" s="6" t="n"/>
    </row>
    <row r="944" ht="15.75" customHeight="1" s="1411">
      <c r="A944" s="6" t="n"/>
      <c r="B944" s="6" t="n"/>
      <c r="C944" s="6" t="n"/>
      <c r="D944" s="6" t="n"/>
      <c r="E944" s="6" t="n"/>
      <c r="F944" s="6" t="n"/>
      <c r="G944" s="6" t="n"/>
      <c r="H944" s="6" t="n"/>
      <c r="I944" s="6" t="n"/>
      <c r="J944" s="6" t="n"/>
      <c r="K944" s="6" t="n"/>
      <c r="L944" s="6" t="n"/>
      <c r="M944" s="6" t="n"/>
      <c r="N944" s="6" t="n"/>
      <c r="O944" s="6" t="n"/>
    </row>
    <row r="945" ht="15.75" customHeight="1" s="1411">
      <c r="A945" s="6" t="n"/>
      <c r="B945" s="6" t="n"/>
      <c r="C945" s="6" t="n"/>
      <c r="D945" s="6" t="n"/>
      <c r="E945" s="6" t="n"/>
      <c r="F945" s="6" t="n"/>
      <c r="G945" s="6" t="n"/>
      <c r="H945" s="6" t="n"/>
      <c r="I945" s="6" t="n"/>
      <c r="J945" s="6" t="n"/>
      <c r="K945" s="6" t="n"/>
      <c r="L945" s="6" t="n"/>
      <c r="M945" s="6" t="n"/>
      <c r="N945" s="6" t="n"/>
      <c r="O945" s="6" t="n"/>
    </row>
    <row r="946" ht="15.75" customHeight="1" s="1411">
      <c r="A946" s="6" t="n"/>
      <c r="B946" s="6" t="n"/>
      <c r="C946" s="6" t="n"/>
      <c r="D946" s="6" t="n"/>
      <c r="E946" s="6" t="n"/>
      <c r="F946" s="6" t="n"/>
      <c r="G946" s="6" t="n"/>
      <c r="H946" s="6" t="n"/>
      <c r="I946" s="6" t="n"/>
      <c r="J946" s="6" t="n"/>
      <c r="K946" s="6" t="n"/>
      <c r="L946" s="6" t="n"/>
      <c r="M946" s="6" t="n"/>
      <c r="N946" s="6" t="n"/>
      <c r="O946" s="6" t="n"/>
    </row>
    <row r="947" ht="15.75" customHeight="1" s="1411">
      <c r="A947" s="6" t="n"/>
      <c r="B947" s="6" t="n"/>
      <c r="C947" s="6" t="n"/>
      <c r="D947" s="6" t="n"/>
      <c r="E947" s="6" t="n"/>
      <c r="F947" s="6" t="n"/>
      <c r="G947" s="6" t="n"/>
      <c r="H947" s="6" t="n"/>
      <c r="I947" s="6" t="n"/>
      <c r="J947" s="6" t="n"/>
      <c r="K947" s="6" t="n"/>
      <c r="L947" s="6" t="n"/>
      <c r="M947" s="6" t="n"/>
      <c r="N947" s="6" t="n"/>
      <c r="O947" s="6" t="n"/>
    </row>
    <row r="948" ht="15.75" customHeight="1" s="1411">
      <c r="A948" s="6" t="n"/>
      <c r="B948" s="6" t="n"/>
      <c r="C948" s="6" t="n"/>
      <c r="D948" s="6" t="n"/>
      <c r="E948" s="6" t="n"/>
      <c r="F948" s="6" t="n"/>
      <c r="G948" s="6" t="n"/>
      <c r="H948" s="6" t="n"/>
      <c r="I948" s="6" t="n"/>
      <c r="J948" s="6" t="n"/>
      <c r="K948" s="6" t="n"/>
      <c r="L948" s="6" t="n"/>
      <c r="M948" s="6" t="n"/>
      <c r="N948" s="6" t="n"/>
      <c r="O948" s="6" t="n"/>
    </row>
    <row r="949" ht="15.75" customHeight="1" s="1411">
      <c r="A949" s="6" t="n"/>
      <c r="B949" s="6" t="n"/>
      <c r="C949" s="6" t="n"/>
      <c r="D949" s="6" t="n"/>
      <c r="E949" s="6" t="n"/>
      <c r="F949" s="6" t="n"/>
      <c r="G949" s="6" t="n"/>
      <c r="H949" s="6" t="n"/>
      <c r="I949" s="6" t="n"/>
      <c r="J949" s="6" t="n"/>
      <c r="K949" s="6" t="n"/>
      <c r="L949" s="6" t="n"/>
      <c r="M949" s="6" t="n"/>
      <c r="N949" s="6" t="n"/>
      <c r="O949" s="6" t="n"/>
    </row>
    <row r="950" ht="15.75" customHeight="1" s="1411">
      <c r="A950" s="6" t="n"/>
      <c r="B950" s="6" t="n"/>
      <c r="C950" s="6" t="n"/>
      <c r="D950" s="6" t="n"/>
      <c r="E950" s="6" t="n"/>
      <c r="F950" s="6" t="n"/>
      <c r="G950" s="6" t="n"/>
      <c r="H950" s="6" t="n"/>
      <c r="I950" s="6" t="n"/>
      <c r="J950" s="6" t="n"/>
      <c r="K950" s="6" t="n"/>
      <c r="L950" s="6" t="n"/>
      <c r="M950" s="6" t="n"/>
      <c r="N950" s="6" t="n"/>
      <c r="O950" s="6" t="n"/>
    </row>
    <row r="951" ht="15.75" customHeight="1" s="1411">
      <c r="A951" s="6" t="n"/>
      <c r="B951" s="6" t="n"/>
      <c r="C951" s="6" t="n"/>
      <c r="D951" s="6" t="n"/>
      <c r="E951" s="6" t="n"/>
      <c r="F951" s="6" t="n"/>
      <c r="G951" s="6" t="n"/>
      <c r="H951" s="6" t="n"/>
      <c r="I951" s="6" t="n"/>
      <c r="J951" s="6" t="n"/>
      <c r="K951" s="6" t="n"/>
      <c r="L951" s="6" t="n"/>
      <c r="M951" s="6" t="n"/>
      <c r="N951" s="6" t="n"/>
      <c r="O951" s="6" t="n"/>
    </row>
    <row r="952" ht="15.75" customHeight="1" s="1411">
      <c r="A952" s="6" t="n"/>
      <c r="B952" s="6" t="n"/>
      <c r="C952" s="6" t="n"/>
      <c r="D952" s="6" t="n"/>
      <c r="E952" s="6" t="n"/>
      <c r="F952" s="6" t="n"/>
      <c r="G952" s="6" t="n"/>
      <c r="H952" s="6" t="n"/>
      <c r="I952" s="6" t="n"/>
      <c r="J952" s="6" t="n"/>
      <c r="K952" s="6" t="n"/>
      <c r="L952" s="6" t="n"/>
      <c r="M952" s="6" t="n"/>
      <c r="N952" s="6" t="n"/>
      <c r="O952" s="6" t="n"/>
    </row>
    <row r="953" ht="15.75" customHeight="1" s="1411">
      <c r="A953" s="6" t="n"/>
      <c r="B953" s="6" t="n"/>
      <c r="C953" s="6" t="n"/>
      <c r="D953" s="6" t="n"/>
      <c r="E953" s="6" t="n"/>
      <c r="F953" s="6" t="n"/>
      <c r="G953" s="6" t="n"/>
      <c r="H953" s="6" t="n"/>
      <c r="I953" s="6" t="n"/>
      <c r="J953" s="6" t="n"/>
      <c r="K953" s="6" t="n"/>
      <c r="L953" s="6" t="n"/>
      <c r="M953" s="6" t="n"/>
      <c r="N953" s="6" t="n"/>
      <c r="O953" s="6" t="n"/>
    </row>
    <row r="954" ht="15.75" customHeight="1" s="1411">
      <c r="A954" s="6" t="n"/>
      <c r="B954" s="6" t="n"/>
      <c r="C954" s="6" t="n"/>
      <c r="D954" s="6" t="n"/>
      <c r="E954" s="6" t="n"/>
      <c r="F954" s="6" t="n"/>
      <c r="G954" s="6" t="n"/>
      <c r="H954" s="6" t="n"/>
      <c r="I954" s="6" t="n"/>
      <c r="J954" s="6" t="n"/>
      <c r="K954" s="6" t="n"/>
      <c r="L954" s="6" t="n"/>
      <c r="M954" s="6" t="n"/>
      <c r="N954" s="6" t="n"/>
      <c r="O954" s="6" t="n"/>
    </row>
    <row r="955" ht="15.75" customHeight="1" s="1411">
      <c r="A955" s="6" t="n"/>
      <c r="B955" s="6" t="n"/>
      <c r="C955" s="6" t="n"/>
      <c r="D955" s="6" t="n"/>
      <c r="E955" s="6" t="n"/>
      <c r="F955" s="6" t="n"/>
      <c r="G955" s="6" t="n"/>
      <c r="H955" s="6" t="n"/>
      <c r="I955" s="6" t="n"/>
      <c r="J955" s="6" t="n"/>
      <c r="K955" s="6" t="n"/>
      <c r="L955" s="6" t="n"/>
      <c r="M955" s="6" t="n"/>
      <c r="N955" s="6" t="n"/>
      <c r="O955" s="6" t="n"/>
    </row>
    <row r="956" ht="15.75" customHeight="1" s="1411">
      <c r="A956" s="6" t="n"/>
      <c r="B956" s="6" t="n"/>
      <c r="C956" s="6" t="n"/>
      <c r="D956" s="6" t="n"/>
      <c r="E956" s="6" t="n"/>
      <c r="F956" s="6" t="n"/>
      <c r="G956" s="6" t="n"/>
      <c r="H956" s="6" t="n"/>
      <c r="I956" s="6" t="n"/>
      <c r="J956" s="6" t="n"/>
      <c r="K956" s="6" t="n"/>
      <c r="L956" s="6" t="n"/>
      <c r="M956" s="6" t="n"/>
      <c r="N956" s="6" t="n"/>
      <c r="O956" s="6" t="n"/>
    </row>
    <row r="957" ht="15.75" customHeight="1" s="1411">
      <c r="A957" s="6" t="n"/>
      <c r="B957" s="6" t="n"/>
      <c r="C957" s="6" t="n"/>
      <c r="D957" s="6" t="n"/>
      <c r="E957" s="6" t="n"/>
      <c r="F957" s="6" t="n"/>
      <c r="G957" s="6" t="n"/>
      <c r="H957" s="6" t="n"/>
      <c r="I957" s="6" t="n"/>
      <c r="J957" s="6" t="n"/>
      <c r="K957" s="6" t="n"/>
      <c r="L957" s="6" t="n"/>
      <c r="M957" s="6" t="n"/>
      <c r="N957" s="6" t="n"/>
      <c r="O957" s="6" t="n"/>
    </row>
    <row r="958" ht="15.75" customHeight="1" s="1411">
      <c r="A958" s="6" t="n"/>
      <c r="B958" s="6" t="n"/>
      <c r="C958" s="6" t="n"/>
      <c r="D958" s="6" t="n"/>
      <c r="E958" s="6" t="n"/>
      <c r="F958" s="6" t="n"/>
      <c r="G958" s="6" t="n"/>
      <c r="H958" s="6" t="n"/>
      <c r="I958" s="6" t="n"/>
      <c r="J958" s="6" t="n"/>
      <c r="K958" s="6" t="n"/>
      <c r="L958" s="6" t="n"/>
      <c r="M958" s="6" t="n"/>
      <c r="N958" s="6" t="n"/>
      <c r="O958" s="6" t="n"/>
    </row>
    <row r="959" ht="15.75" customHeight="1" s="1411">
      <c r="A959" s="6" t="n"/>
      <c r="B959" s="6" t="n"/>
      <c r="C959" s="6" t="n"/>
      <c r="D959" s="6" t="n"/>
      <c r="E959" s="6" t="n"/>
      <c r="F959" s="6" t="n"/>
      <c r="G959" s="6" t="n"/>
      <c r="H959" s="6" t="n"/>
      <c r="I959" s="6" t="n"/>
      <c r="J959" s="6" t="n"/>
      <c r="K959" s="6" t="n"/>
      <c r="L959" s="6" t="n"/>
      <c r="M959" s="6" t="n"/>
      <c r="N959" s="6" t="n"/>
      <c r="O959" s="6" t="n"/>
    </row>
    <row r="960" ht="15.75" customHeight="1" s="1411">
      <c r="A960" s="6" t="n"/>
      <c r="B960" s="6" t="n"/>
      <c r="C960" s="6" t="n"/>
      <c r="D960" s="6" t="n"/>
      <c r="E960" s="6" t="n"/>
      <c r="F960" s="6" t="n"/>
      <c r="G960" s="6" t="n"/>
      <c r="H960" s="6" t="n"/>
      <c r="I960" s="6" t="n"/>
      <c r="J960" s="6" t="n"/>
      <c r="K960" s="6" t="n"/>
      <c r="L960" s="6" t="n"/>
      <c r="M960" s="6" t="n"/>
      <c r="N960" s="6" t="n"/>
      <c r="O960" s="6" t="n"/>
    </row>
    <row r="961" ht="15.75" customHeight="1" s="1411">
      <c r="A961" s="6" t="n"/>
      <c r="B961" s="6" t="n"/>
      <c r="C961" s="6" t="n"/>
      <c r="D961" s="6" t="n"/>
      <c r="E961" s="6" t="n"/>
      <c r="F961" s="6" t="n"/>
      <c r="G961" s="6" t="n"/>
      <c r="H961" s="6" t="n"/>
      <c r="I961" s="6" t="n"/>
      <c r="J961" s="6" t="n"/>
      <c r="K961" s="6" t="n"/>
      <c r="L961" s="6" t="n"/>
      <c r="M961" s="6" t="n"/>
      <c r="N961" s="6" t="n"/>
      <c r="O961" s="6" t="n"/>
    </row>
    <row r="962" ht="15.75" customHeight="1" s="1411">
      <c r="A962" s="6" t="n"/>
      <c r="B962" s="6" t="n"/>
      <c r="C962" s="6" t="n"/>
      <c r="D962" s="6" t="n"/>
      <c r="E962" s="6" t="n"/>
      <c r="F962" s="6" t="n"/>
      <c r="G962" s="6" t="n"/>
      <c r="H962" s="6" t="n"/>
      <c r="I962" s="6" t="n"/>
      <c r="J962" s="6" t="n"/>
      <c r="K962" s="6" t="n"/>
      <c r="L962" s="6" t="n"/>
      <c r="M962" s="6" t="n"/>
      <c r="N962" s="6" t="n"/>
      <c r="O962" s="6" t="n"/>
    </row>
    <row r="963" ht="15.75" customHeight="1" s="1411">
      <c r="A963" s="6" t="n"/>
      <c r="B963" s="6" t="n"/>
      <c r="C963" s="6" t="n"/>
      <c r="D963" s="6" t="n"/>
      <c r="E963" s="6" t="n"/>
      <c r="F963" s="6" t="n"/>
      <c r="G963" s="6" t="n"/>
      <c r="H963" s="6" t="n"/>
      <c r="I963" s="6" t="n"/>
      <c r="J963" s="6" t="n"/>
      <c r="K963" s="6" t="n"/>
      <c r="L963" s="6" t="n"/>
      <c r="M963" s="6" t="n"/>
      <c r="N963" s="6" t="n"/>
      <c r="O963" s="6" t="n"/>
    </row>
    <row r="964" ht="15.75" customHeight="1" s="1411">
      <c r="A964" s="6" t="n"/>
      <c r="B964" s="6" t="n"/>
      <c r="C964" s="6" t="n"/>
      <c r="D964" s="6" t="n"/>
      <c r="E964" s="6" t="n"/>
      <c r="F964" s="6" t="n"/>
      <c r="G964" s="6" t="n"/>
      <c r="H964" s="6" t="n"/>
      <c r="I964" s="6" t="n"/>
      <c r="J964" s="6" t="n"/>
      <c r="K964" s="6" t="n"/>
      <c r="L964" s="6" t="n"/>
      <c r="M964" s="6" t="n"/>
      <c r="N964" s="6" t="n"/>
      <c r="O964" s="6" t="n"/>
    </row>
    <row r="965" ht="15.75" customHeight="1" s="1411">
      <c r="A965" s="6" t="n"/>
      <c r="B965" s="6" t="n"/>
      <c r="C965" s="6" t="n"/>
      <c r="D965" s="6" t="n"/>
      <c r="E965" s="6" t="n"/>
      <c r="F965" s="6" t="n"/>
      <c r="G965" s="6" t="n"/>
      <c r="H965" s="6" t="n"/>
      <c r="I965" s="6" t="n"/>
      <c r="J965" s="6" t="n"/>
      <c r="K965" s="6" t="n"/>
      <c r="L965" s="6" t="n"/>
      <c r="M965" s="6" t="n"/>
      <c r="N965" s="6" t="n"/>
      <c r="O965" s="6" t="n"/>
    </row>
    <row r="966" ht="15.75" customHeight="1" s="1411">
      <c r="A966" s="6" t="n"/>
      <c r="B966" s="6" t="n"/>
      <c r="C966" s="6" t="n"/>
      <c r="D966" s="6" t="n"/>
      <c r="E966" s="6" t="n"/>
      <c r="F966" s="6" t="n"/>
      <c r="G966" s="6" t="n"/>
      <c r="H966" s="6" t="n"/>
      <c r="I966" s="6" t="n"/>
      <c r="J966" s="6" t="n"/>
      <c r="K966" s="6" t="n"/>
      <c r="L966" s="6" t="n"/>
      <c r="M966" s="6" t="n"/>
      <c r="N966" s="6" t="n"/>
      <c r="O966" s="6" t="n"/>
    </row>
    <row r="967" ht="15.75" customHeight="1" s="1411">
      <c r="A967" s="6" t="n"/>
      <c r="B967" s="6" t="n"/>
      <c r="C967" s="6" t="n"/>
      <c r="D967" s="6" t="n"/>
      <c r="E967" s="6" t="n"/>
      <c r="F967" s="6" t="n"/>
      <c r="G967" s="6" t="n"/>
      <c r="H967" s="6" t="n"/>
      <c r="I967" s="6" t="n"/>
      <c r="J967" s="6" t="n"/>
      <c r="K967" s="6" t="n"/>
      <c r="L967" s="6" t="n"/>
      <c r="M967" s="6" t="n"/>
      <c r="N967" s="6" t="n"/>
      <c r="O967" s="6" t="n"/>
    </row>
    <row r="968" ht="15.75" customHeight="1" s="1411">
      <c r="A968" s="6" t="n"/>
      <c r="B968" s="6" t="n"/>
      <c r="C968" s="6" t="n"/>
      <c r="D968" s="6" t="n"/>
      <c r="E968" s="6" t="n"/>
      <c r="F968" s="6" t="n"/>
      <c r="G968" s="6" t="n"/>
      <c r="H968" s="6" t="n"/>
      <c r="I968" s="6" t="n"/>
      <c r="J968" s="6" t="n"/>
      <c r="K968" s="6" t="n"/>
      <c r="L968" s="6" t="n"/>
      <c r="M968" s="6" t="n"/>
      <c r="N968" s="6" t="n"/>
      <c r="O968" s="6" t="n"/>
    </row>
    <row r="969" ht="15.75" customHeight="1" s="1411">
      <c r="A969" s="6" t="n"/>
      <c r="B969" s="6" t="n"/>
      <c r="C969" s="6" t="n"/>
      <c r="D969" s="6" t="n"/>
      <c r="E969" s="6" t="n"/>
      <c r="F969" s="6" t="n"/>
      <c r="G969" s="6" t="n"/>
      <c r="H969" s="6" t="n"/>
      <c r="I969" s="6" t="n"/>
      <c r="J969" s="6" t="n"/>
      <c r="K969" s="6" t="n"/>
      <c r="L969" s="6" t="n"/>
      <c r="M969" s="6" t="n"/>
      <c r="N969" s="6" t="n"/>
      <c r="O969" s="6" t="n"/>
    </row>
    <row r="970" ht="15.75" customHeight="1" s="1411">
      <c r="A970" s="6" t="n"/>
      <c r="B970" s="6" t="n"/>
      <c r="C970" s="6" t="n"/>
      <c r="D970" s="6" t="n"/>
      <c r="E970" s="6" t="n"/>
      <c r="F970" s="6" t="n"/>
      <c r="G970" s="6" t="n"/>
      <c r="H970" s="6" t="n"/>
      <c r="I970" s="6" t="n"/>
      <c r="J970" s="6" t="n"/>
      <c r="K970" s="6" t="n"/>
      <c r="L970" s="6" t="n"/>
      <c r="M970" s="6" t="n"/>
      <c r="N970" s="6" t="n"/>
      <c r="O970" s="6" t="n"/>
    </row>
    <row r="971" ht="15.75" customHeight="1" s="1411">
      <c r="A971" s="6" t="n"/>
      <c r="B971" s="6" t="n"/>
      <c r="C971" s="6" t="n"/>
      <c r="D971" s="6" t="n"/>
      <c r="E971" s="6" t="n"/>
      <c r="F971" s="6" t="n"/>
      <c r="G971" s="6" t="n"/>
      <c r="H971" s="6" t="n"/>
      <c r="I971" s="6" t="n"/>
      <c r="J971" s="6" t="n"/>
      <c r="K971" s="6" t="n"/>
      <c r="L971" s="6" t="n"/>
      <c r="M971" s="6" t="n"/>
      <c r="N971" s="6" t="n"/>
      <c r="O971" s="6" t="n"/>
    </row>
    <row r="972" ht="15.75" customHeight="1" s="1411">
      <c r="A972" s="6" t="n"/>
      <c r="B972" s="6" t="n"/>
      <c r="C972" s="6" t="n"/>
      <c r="D972" s="6" t="n"/>
      <c r="E972" s="6" t="n"/>
      <c r="F972" s="6" t="n"/>
      <c r="G972" s="6" t="n"/>
      <c r="H972" s="6" t="n"/>
      <c r="I972" s="6" t="n"/>
      <c r="J972" s="6" t="n"/>
      <c r="K972" s="6" t="n"/>
      <c r="L972" s="6" t="n"/>
      <c r="M972" s="6" t="n"/>
      <c r="N972" s="6" t="n"/>
      <c r="O972" s="6" t="n"/>
    </row>
    <row r="973" ht="15.75" customHeight="1" s="1411">
      <c r="A973" s="6" t="n"/>
      <c r="B973" s="6" t="n"/>
      <c r="C973" s="6" t="n"/>
      <c r="D973" s="6" t="n"/>
      <c r="E973" s="6" t="n"/>
      <c r="F973" s="6" t="n"/>
      <c r="G973" s="6" t="n"/>
      <c r="H973" s="6" t="n"/>
      <c r="I973" s="6" t="n"/>
      <c r="J973" s="6" t="n"/>
      <c r="K973" s="6" t="n"/>
      <c r="L973" s="6" t="n"/>
      <c r="M973" s="6" t="n"/>
      <c r="N973" s="6" t="n"/>
      <c r="O973" s="6" t="n"/>
    </row>
    <row r="974" ht="15.75" customHeight="1" s="1411">
      <c r="A974" s="6" t="n"/>
      <c r="B974" s="6" t="n"/>
      <c r="C974" s="6" t="n"/>
      <c r="D974" s="6" t="n"/>
      <c r="E974" s="6" t="n"/>
      <c r="F974" s="6" t="n"/>
      <c r="G974" s="6" t="n"/>
      <c r="H974" s="6" t="n"/>
      <c r="I974" s="6" t="n"/>
      <c r="J974" s="6" t="n"/>
      <c r="K974" s="6" t="n"/>
      <c r="L974" s="6" t="n"/>
      <c r="M974" s="6" t="n"/>
      <c r="N974" s="6" t="n"/>
      <c r="O974" s="6" t="n"/>
    </row>
    <row r="975" ht="15.75" customHeight="1" s="1411">
      <c r="A975" s="6" t="n"/>
      <c r="B975" s="6" t="n"/>
      <c r="C975" s="6" t="n"/>
      <c r="D975" s="6" t="n"/>
      <c r="E975" s="6" t="n"/>
      <c r="F975" s="6" t="n"/>
      <c r="G975" s="6" t="n"/>
      <c r="H975" s="6" t="n"/>
      <c r="I975" s="6" t="n"/>
      <c r="J975" s="6" t="n"/>
      <c r="K975" s="6" t="n"/>
      <c r="L975" s="6" t="n"/>
      <c r="M975" s="6" t="n"/>
      <c r="N975" s="6" t="n"/>
      <c r="O975" s="6" t="n"/>
    </row>
    <row r="976" ht="15.75" customHeight="1" s="1411">
      <c r="A976" s="6" t="n"/>
      <c r="B976" s="6" t="n"/>
      <c r="C976" s="6" t="n"/>
      <c r="D976" s="6" t="n"/>
      <c r="E976" s="6" t="n"/>
      <c r="F976" s="6" t="n"/>
      <c r="G976" s="6" t="n"/>
      <c r="H976" s="6" t="n"/>
      <c r="I976" s="6" t="n"/>
      <c r="J976" s="6" t="n"/>
      <c r="K976" s="6" t="n"/>
      <c r="L976" s="6" t="n"/>
      <c r="M976" s="6" t="n"/>
      <c r="N976" s="6" t="n"/>
      <c r="O976" s="6" t="n"/>
    </row>
    <row r="977" ht="15.75" customHeight="1" s="1411">
      <c r="A977" s="6" t="n"/>
      <c r="B977" s="6" t="n"/>
      <c r="C977" s="6" t="n"/>
      <c r="D977" s="6" t="n"/>
      <c r="E977" s="6" t="n"/>
      <c r="F977" s="6" t="n"/>
      <c r="G977" s="6" t="n"/>
      <c r="H977" s="6" t="n"/>
      <c r="I977" s="6" t="n"/>
      <c r="J977" s="6" t="n"/>
      <c r="K977" s="6" t="n"/>
      <c r="L977" s="6" t="n"/>
      <c r="M977" s="6" t="n"/>
      <c r="N977" s="6" t="n"/>
      <c r="O977" s="6" t="n"/>
    </row>
    <row r="978" ht="15.75" customHeight="1" s="1411">
      <c r="A978" s="6" t="n"/>
      <c r="B978" s="6" t="n"/>
      <c r="C978" s="6" t="n"/>
      <c r="D978" s="6" t="n"/>
      <c r="E978" s="6" t="n"/>
      <c r="F978" s="6" t="n"/>
      <c r="G978" s="6" t="n"/>
      <c r="H978" s="6" t="n"/>
      <c r="I978" s="6" t="n"/>
      <c r="J978" s="6" t="n"/>
      <c r="K978" s="6" t="n"/>
      <c r="L978" s="6" t="n"/>
      <c r="M978" s="6" t="n"/>
      <c r="N978" s="6" t="n"/>
      <c r="O978" s="6" t="n"/>
    </row>
    <row r="979" ht="15.75" customHeight="1" s="1411">
      <c r="A979" s="6" t="n"/>
      <c r="B979" s="6" t="n"/>
      <c r="C979" s="6" t="n"/>
      <c r="D979" s="6" t="n"/>
      <c r="E979" s="6" t="n"/>
      <c r="F979" s="6" t="n"/>
      <c r="G979" s="6" t="n"/>
      <c r="H979" s="6" t="n"/>
      <c r="I979" s="6" t="n"/>
      <c r="J979" s="6" t="n"/>
      <c r="K979" s="6" t="n"/>
      <c r="L979" s="6" t="n"/>
      <c r="M979" s="6" t="n"/>
      <c r="N979" s="6" t="n"/>
      <c r="O979" s="6" t="n"/>
    </row>
    <row r="980" ht="15.75" customHeight="1" s="1411">
      <c r="A980" s="6" t="n"/>
      <c r="B980" s="6" t="n"/>
      <c r="C980" s="6" t="n"/>
      <c r="D980" s="6" t="n"/>
      <c r="E980" s="6" t="n"/>
      <c r="F980" s="6" t="n"/>
      <c r="G980" s="6" t="n"/>
      <c r="H980" s="6" t="n"/>
      <c r="I980" s="6" t="n"/>
      <c r="J980" s="6" t="n"/>
      <c r="K980" s="6" t="n"/>
      <c r="L980" s="6" t="n"/>
      <c r="M980" s="6" t="n"/>
      <c r="N980" s="6" t="n"/>
      <c r="O980" s="6" t="n"/>
    </row>
    <row r="981" ht="15.75" customHeight="1" s="1411">
      <c r="A981" s="6" t="n"/>
      <c r="B981" s="6" t="n"/>
      <c r="C981" s="6" t="n"/>
      <c r="D981" s="6" t="n"/>
      <c r="E981" s="6" t="n"/>
      <c r="F981" s="6" t="n"/>
      <c r="G981" s="6" t="n"/>
      <c r="H981" s="6" t="n"/>
      <c r="I981" s="6" t="n"/>
      <c r="J981" s="6" t="n"/>
      <c r="K981" s="6" t="n"/>
      <c r="L981" s="6" t="n"/>
      <c r="M981" s="6" t="n"/>
      <c r="N981" s="6" t="n"/>
      <c r="O981" s="6" t="n"/>
    </row>
    <row r="982" ht="15.75" customHeight="1" s="1411">
      <c r="A982" s="6" t="n"/>
      <c r="B982" s="6" t="n"/>
      <c r="C982" s="6" t="n"/>
      <c r="D982" s="6" t="n"/>
      <c r="E982" s="6" t="n"/>
      <c r="F982" s="6" t="n"/>
      <c r="G982" s="6" t="n"/>
      <c r="H982" s="6" t="n"/>
      <c r="I982" s="6" t="n"/>
      <c r="J982" s="6" t="n"/>
      <c r="K982" s="6" t="n"/>
      <c r="L982" s="6" t="n"/>
      <c r="M982" s="6" t="n"/>
      <c r="N982" s="6" t="n"/>
      <c r="O982" s="6" t="n"/>
    </row>
    <row r="983" ht="15.75" customHeight="1" s="1411">
      <c r="A983" s="6" t="n"/>
      <c r="B983" s="6" t="n"/>
      <c r="C983" s="6" t="n"/>
      <c r="D983" s="6" t="n"/>
      <c r="E983" s="6" t="n"/>
      <c r="F983" s="6" t="n"/>
      <c r="G983" s="6" t="n"/>
      <c r="H983" s="6" t="n"/>
      <c r="I983" s="6" t="n"/>
      <c r="J983" s="6" t="n"/>
      <c r="K983" s="6" t="n"/>
      <c r="L983" s="6" t="n"/>
      <c r="M983" s="6" t="n"/>
      <c r="N983" s="6" t="n"/>
      <c r="O983" s="6" t="n"/>
    </row>
    <row r="984" ht="15.75" customHeight="1" s="1411">
      <c r="A984" s="6" t="n"/>
      <c r="B984" s="6" t="n"/>
      <c r="C984" s="6" t="n"/>
      <c r="D984" s="6" t="n"/>
      <c r="E984" s="6" t="n"/>
      <c r="F984" s="6" t="n"/>
      <c r="G984" s="6" t="n"/>
      <c r="H984" s="6" t="n"/>
      <c r="I984" s="6" t="n"/>
      <c r="J984" s="6" t="n"/>
      <c r="K984" s="6" t="n"/>
      <c r="L984" s="6" t="n"/>
      <c r="M984" s="6" t="n"/>
      <c r="N984" s="6" t="n"/>
      <c r="O984" s="6" t="n"/>
    </row>
    <row r="985" ht="15.75" customHeight="1" s="1411">
      <c r="A985" s="6" t="n"/>
      <c r="B985" s="6" t="n"/>
      <c r="C985" s="6" t="n"/>
      <c r="D985" s="6" t="n"/>
      <c r="E985" s="6" t="n"/>
      <c r="F985" s="6" t="n"/>
      <c r="G985" s="6" t="n"/>
      <c r="H985" s="6" t="n"/>
      <c r="I985" s="6" t="n"/>
      <c r="J985" s="6" t="n"/>
      <c r="K985" s="6" t="n"/>
      <c r="L985" s="6" t="n"/>
      <c r="M985" s="6" t="n"/>
      <c r="N985" s="6" t="n"/>
      <c r="O985" s="6" t="n"/>
    </row>
    <row r="986" ht="15.75" customHeight="1" s="1411">
      <c r="A986" s="6" t="n"/>
      <c r="B986" s="6" t="n"/>
      <c r="C986" s="6" t="n"/>
      <c r="D986" s="6" t="n"/>
      <c r="E986" s="6" t="n"/>
      <c r="F986" s="6" t="n"/>
      <c r="G986" s="6" t="n"/>
      <c r="H986" s="6" t="n"/>
      <c r="I986" s="6" t="n"/>
      <c r="J986" s="6" t="n"/>
      <c r="K986" s="6" t="n"/>
      <c r="L986" s="6" t="n"/>
      <c r="M986" s="6" t="n"/>
      <c r="N986" s="6" t="n"/>
      <c r="O986" s="6" t="n"/>
    </row>
    <row r="987" ht="15.75" customHeight="1" s="1411">
      <c r="A987" s="6" t="n"/>
      <c r="B987" s="6" t="n"/>
      <c r="C987" s="6" t="n"/>
      <c r="D987" s="6" t="n"/>
      <c r="E987" s="6" t="n"/>
      <c r="F987" s="6" t="n"/>
      <c r="G987" s="6" t="n"/>
      <c r="H987" s="6" t="n"/>
      <c r="I987" s="6" t="n"/>
      <c r="J987" s="6" t="n"/>
      <c r="K987" s="6" t="n"/>
      <c r="L987" s="6" t="n"/>
      <c r="M987" s="6" t="n"/>
      <c r="N987" s="6" t="n"/>
      <c r="O987" s="6" t="n"/>
    </row>
    <row r="988" ht="15.75" customHeight="1" s="1411">
      <c r="A988" s="6" t="n"/>
      <c r="B988" s="6" t="n"/>
      <c r="C988" s="6" t="n"/>
      <c r="D988" s="6" t="n"/>
      <c r="E988" s="6" t="n"/>
      <c r="F988" s="6" t="n"/>
      <c r="G988" s="6" t="n"/>
      <c r="H988" s="6" t="n"/>
      <c r="I988" s="6" t="n"/>
      <c r="J988" s="6" t="n"/>
      <c r="K988" s="6" t="n"/>
      <c r="L988" s="6" t="n"/>
      <c r="M988" s="6" t="n"/>
      <c r="N988" s="6" t="n"/>
      <c r="O988" s="6" t="n"/>
    </row>
    <row r="989" ht="15.75" customHeight="1" s="1411">
      <c r="A989" s="6" t="n"/>
      <c r="B989" s="6" t="n"/>
      <c r="C989" s="6" t="n"/>
      <c r="D989" s="6" t="n"/>
      <c r="E989" s="6" t="n"/>
      <c r="F989" s="6" t="n"/>
      <c r="G989" s="6" t="n"/>
      <c r="H989" s="6" t="n"/>
      <c r="I989" s="6" t="n"/>
      <c r="J989" s="6" t="n"/>
      <c r="K989" s="6" t="n"/>
      <c r="L989" s="6" t="n"/>
      <c r="M989" s="6" t="n"/>
      <c r="N989" s="6" t="n"/>
      <c r="O989" s="6" t="n"/>
    </row>
    <row r="990" ht="15.75" customHeight="1" s="1411">
      <c r="A990" s="6" t="n"/>
      <c r="B990" s="6" t="n"/>
      <c r="C990" s="6" t="n"/>
      <c r="D990" s="6" t="n"/>
      <c r="E990" s="6" t="n"/>
      <c r="F990" s="6" t="n"/>
      <c r="G990" s="6" t="n"/>
      <c r="H990" s="6" t="n"/>
      <c r="I990" s="6" t="n"/>
      <c r="J990" s="6" t="n"/>
      <c r="K990" s="6" t="n"/>
      <c r="L990" s="6" t="n"/>
      <c r="M990" s="6" t="n"/>
      <c r="N990" s="6" t="n"/>
      <c r="O990" s="6" t="n"/>
    </row>
    <row r="991" ht="15.75" customHeight="1" s="1411">
      <c r="A991" s="6" t="n"/>
      <c r="B991" s="6" t="n"/>
      <c r="C991" s="6" t="n"/>
      <c r="D991" s="6" t="n"/>
      <c r="E991" s="6" t="n"/>
      <c r="F991" s="6" t="n"/>
      <c r="G991" s="6" t="n"/>
      <c r="H991" s="6" t="n"/>
      <c r="I991" s="6" t="n"/>
      <c r="J991" s="6" t="n"/>
      <c r="K991" s="6" t="n"/>
      <c r="L991" s="6" t="n"/>
      <c r="M991" s="6" t="n"/>
      <c r="N991" s="6" t="n"/>
      <c r="O991" s="6" t="n"/>
    </row>
    <row r="992" ht="15.75" customHeight="1" s="1411">
      <c r="A992" s="6" t="n"/>
      <c r="B992" s="6" t="n"/>
      <c r="C992" s="6" t="n"/>
      <c r="D992" s="6" t="n"/>
      <c r="E992" s="6" t="n"/>
      <c r="F992" s="6" t="n"/>
      <c r="G992" s="6" t="n"/>
      <c r="H992" s="6" t="n"/>
      <c r="I992" s="6" t="n"/>
      <c r="J992" s="6" t="n"/>
      <c r="K992" s="6" t="n"/>
      <c r="L992" s="6" t="n"/>
      <c r="M992" s="6" t="n"/>
      <c r="N992" s="6" t="n"/>
      <c r="O992" s="6" t="n"/>
    </row>
    <row r="993" ht="15.75" customHeight="1" s="1411">
      <c r="A993" s="6" t="n"/>
      <c r="B993" s="6" t="n"/>
      <c r="C993" s="6" t="n"/>
      <c r="D993" s="6" t="n"/>
      <c r="E993" s="6" t="n"/>
      <c r="F993" s="6" t="n"/>
      <c r="G993" s="6" t="n"/>
      <c r="H993" s="6" t="n"/>
      <c r="I993" s="6" t="n"/>
      <c r="J993" s="6" t="n"/>
      <c r="K993" s="6" t="n"/>
      <c r="L993" s="6" t="n"/>
      <c r="M993" s="6" t="n"/>
      <c r="N993" s="6" t="n"/>
      <c r="O993" s="6" t="n"/>
    </row>
    <row r="994" ht="15.75" customHeight="1" s="1411">
      <c r="A994" s="6" t="n"/>
      <c r="B994" s="6" t="n"/>
      <c r="C994" s="6" t="n"/>
      <c r="D994" s="6" t="n"/>
      <c r="E994" s="6" t="n"/>
      <c r="F994" s="6" t="n"/>
      <c r="G994" s="6" t="n"/>
      <c r="H994" s="6" t="n"/>
      <c r="I994" s="6" t="n"/>
      <c r="J994" s="6" t="n"/>
      <c r="K994" s="6" t="n"/>
      <c r="L994" s="6" t="n"/>
      <c r="M994" s="6" t="n"/>
      <c r="N994" s="6" t="n"/>
      <c r="O994" s="6" t="n"/>
    </row>
    <row r="995" ht="15.75" customHeight="1" s="1411">
      <c r="A995" s="6" t="n"/>
      <c r="B995" s="6" t="n"/>
      <c r="C995" s="6" t="n"/>
      <c r="D995" s="6" t="n"/>
      <c r="E995" s="6" t="n"/>
      <c r="F995" s="6" t="n"/>
      <c r="G995" s="6" t="n"/>
      <c r="H995" s="6" t="n"/>
      <c r="I995" s="6" t="n"/>
      <c r="J995" s="6" t="n"/>
      <c r="K995" s="6" t="n"/>
      <c r="L995" s="6" t="n"/>
      <c r="M995" s="6" t="n"/>
      <c r="N995" s="6" t="n"/>
      <c r="O995" s="6" t="n"/>
    </row>
    <row r="996" ht="15.75" customHeight="1" s="1411">
      <c r="A996" s="6" t="n"/>
      <c r="B996" s="6" t="n"/>
      <c r="C996" s="6" t="n"/>
      <c r="D996" s="6" t="n"/>
      <c r="E996" s="6" t="n"/>
      <c r="F996" s="6" t="n"/>
      <c r="G996" s="6" t="n"/>
      <c r="H996" s="6" t="n"/>
      <c r="I996" s="6" t="n"/>
      <c r="J996" s="6" t="n"/>
      <c r="K996" s="6" t="n"/>
      <c r="L996" s="6" t="n"/>
      <c r="M996" s="6" t="n"/>
      <c r="N996" s="6" t="n"/>
      <c r="O996" s="6" t="n"/>
    </row>
    <row r="997" ht="15.75" customHeight="1" s="1411">
      <c r="A997" s="6" t="n"/>
      <c r="B997" s="6" t="n"/>
      <c r="C997" s="6" t="n"/>
      <c r="D997" s="6" t="n"/>
      <c r="E997" s="6" t="n"/>
      <c r="F997" s="6" t="n"/>
      <c r="G997" s="6" t="n"/>
      <c r="H997" s="6" t="n"/>
      <c r="I997" s="6" t="n"/>
      <c r="J997" s="6" t="n"/>
      <c r="K997" s="6" t="n"/>
      <c r="L997" s="6" t="n"/>
      <c r="M997" s="6" t="n"/>
      <c r="N997" s="6" t="n"/>
      <c r="O997" s="6" t="n"/>
    </row>
    <row r="998" ht="15.75" customHeight="1" s="1411">
      <c r="A998" s="6" t="n"/>
      <c r="B998" s="6" t="n"/>
      <c r="C998" s="6" t="n"/>
      <c r="D998" s="6" t="n"/>
      <c r="E998" s="6" t="n"/>
      <c r="F998" s="6" t="n"/>
      <c r="G998" s="6" t="n"/>
      <c r="H998" s="6" t="n"/>
      <c r="I998" s="6" t="n"/>
      <c r="J998" s="6" t="n"/>
      <c r="K998" s="6" t="n"/>
      <c r="L998" s="6" t="n"/>
      <c r="M998" s="6" t="n"/>
      <c r="N998" s="6" t="n"/>
      <c r="O998" s="6" t="n"/>
    </row>
    <row r="999" ht="15.75" customHeight="1" s="1411">
      <c r="A999" s="6" t="n"/>
      <c r="B999" s="6" t="n"/>
      <c r="C999" s="6" t="n"/>
      <c r="D999" s="6" t="n"/>
      <c r="E999" s="6" t="n"/>
      <c r="F999" s="6" t="n"/>
      <c r="G999" s="6" t="n"/>
      <c r="H999" s="6" t="n"/>
      <c r="I999" s="6" t="n"/>
      <c r="J999" s="6" t="n"/>
      <c r="K999" s="6" t="n"/>
      <c r="L999" s="6" t="n"/>
      <c r="M999" s="6" t="n"/>
      <c r="N999" s="6" t="n"/>
      <c r="O999" s="6" t="n"/>
    </row>
    <row r="1000" ht="15.75" customHeight="1" s="1411">
      <c r="A1000" s="6" t="n"/>
      <c r="B1000" s="6" t="n"/>
      <c r="C1000" s="6" t="n"/>
      <c r="D1000" s="6" t="n"/>
      <c r="E1000" s="6" t="n"/>
      <c r="F1000" s="6" t="n"/>
      <c r="G1000" s="6" t="n"/>
      <c r="H1000" s="6" t="n"/>
      <c r="I1000" s="6" t="n"/>
      <c r="J1000" s="6" t="n"/>
      <c r="K1000" s="6" t="n"/>
      <c r="L1000" s="6" t="n"/>
      <c r="M1000" s="6" t="n"/>
      <c r="N1000" s="6" t="n"/>
      <c r="O1000" s="6" t="n"/>
    </row>
  </sheetData>
  <mergeCells count="21">
    <mergeCell ref="F21:N21"/>
    <mergeCell ref="A24:E24"/>
    <mergeCell ref="F20:N20"/>
    <mergeCell ref="F26:N26"/>
    <mergeCell ref="A1:N1"/>
    <mergeCell ref="F23:N23"/>
    <mergeCell ref="A25:E25"/>
    <mergeCell ref="F22:N22"/>
    <mergeCell ref="F27:N27"/>
    <mergeCell ref="A27:E27"/>
    <mergeCell ref="A21:E21"/>
    <mergeCell ref="A18:N18"/>
    <mergeCell ref="A26:E26"/>
    <mergeCell ref="A2:N2"/>
    <mergeCell ref="A23:E23"/>
    <mergeCell ref="A22:E22"/>
    <mergeCell ref="A20:E20"/>
    <mergeCell ref="F19:N19"/>
    <mergeCell ref="F25:N25"/>
    <mergeCell ref="A19:E19"/>
    <mergeCell ref="F24:N24"/>
  </mergeCells>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4" customWidth="1" style="1411" min="1" max="1"/>
    <col width="11" customWidth="1" style="1411" min="2" max="15"/>
    <col width="8.710000000000001" customWidth="1" style="1411" min="16" max="26"/>
  </cols>
  <sheetData>
    <row r="1" ht="13.5" customHeight="1" s="1411">
      <c r="A1" s="1540" t="inlineStr">
        <is>
          <t>⚠  EDIT ONLY YELLOW CELLS  —  ALL OTHER CELLS ARE LOCKED AND PROTECTED</t>
        </is>
      </c>
    </row>
    <row r="2" ht="36" customHeight="1" s="1411">
      <c r="A2" s="1626" t="inlineStr">
        <is>
          <t>NO DICE BOROUGH  —  MARKETING BUDGET  |  May 2026 – April 2027  |  £500/week Social Media</t>
        </is>
      </c>
    </row>
    <row r="3" ht="19.5" customHeight="1" s="1411">
      <c r="A3" s="815" t="inlineStr">
        <is>
          <t>Additional social media spend: £500/week  ×  52 weeks  =  £26,000/year  |  Budgeted separately from existing 2025 Google spend (already in operating costs)  |  Shown in parallel with the 6 growth drivers across 3 scenarios</t>
        </is>
      </c>
      <c r="B3" s="6" t="n"/>
      <c r="C3" s="6" t="n"/>
      <c r="D3" s="6" t="n"/>
      <c r="E3" s="6" t="n"/>
      <c r="F3" s="6" t="n"/>
      <c r="G3" s="6" t="n"/>
      <c r="H3" s="6" t="n"/>
      <c r="I3" s="6" t="n"/>
      <c r="J3" s="6" t="n"/>
      <c r="K3" s="6" t="n"/>
      <c r="L3" s="6" t="n"/>
      <c r="M3" s="6" t="n"/>
      <c r="N3" s="6" t="n"/>
      <c r="O3" s="6" t="n"/>
    </row>
    <row r="4" ht="31.5" customHeight="1" s="1411">
      <c r="A4" s="6" t="n"/>
    </row>
    <row r="5" ht="19.5" customHeight="1" s="1411">
      <c r="A5" s="819" t="inlineStr">
        <is>
          <t>BUDGET OVERVIEW  —  What £500/week buys and what we expect in return</t>
        </is>
      </c>
      <c r="D5" s="6" t="n"/>
      <c r="G5" s="6" t="n"/>
      <c r="J5" s="6" t="n"/>
      <c r="M5" s="6" t="n"/>
    </row>
    <row r="6" ht="27.75" customHeight="1" s="1411">
      <c r="A6" s="1627" t="inlineStr">
        <is>
          <t>Weekly Spend</t>
        </is>
      </c>
      <c r="D6" s="1627" t="inlineStr">
        <is>
          <t>Annual Spend</t>
        </is>
      </c>
      <c r="G6" s="1627" t="inlineStr">
        <is>
          <t>Conservative ROAS</t>
        </is>
      </c>
      <c r="J6" s="1627" t="inlineStr">
        <is>
          <t>Base Case ROAS</t>
        </is>
      </c>
      <c r="M6" s="1627" t="inlineStr">
        <is>
          <t>Optimistic ROAS</t>
        </is>
      </c>
    </row>
    <row r="7" ht="19.5" customHeight="1" s="1411">
      <c r="A7" s="818" t="inlineStr">
        <is>
          <t>£500</t>
        </is>
      </c>
      <c r="B7" s="6" t="n"/>
      <c r="C7" s="6" t="n"/>
      <c r="D7" s="818" t="inlineStr">
        <is>
          <t>£26,000</t>
        </is>
      </c>
      <c r="E7" s="6" t="n"/>
      <c r="F7" s="6" t="n"/>
      <c r="G7" s="818" t="inlineStr">
        <is>
          <t>3.0×</t>
        </is>
      </c>
      <c r="H7" s="6" t="n"/>
      <c r="I7" s="6" t="n"/>
      <c r="J7" s="818" t="inlineStr">
        <is>
          <t>5.0×</t>
        </is>
      </c>
      <c r="K7" s="6" t="n"/>
      <c r="L7" s="6" t="n"/>
      <c r="M7" s="818" t="inlineStr">
        <is>
          <t>8.0×</t>
        </is>
      </c>
      <c r="N7" s="6" t="n"/>
      <c r="O7" s="6" t="n"/>
    </row>
    <row r="8" ht="31.5" customHeight="1" s="1411">
      <c r="A8" s="6" t="n"/>
    </row>
    <row r="9" ht="19.5" customHeight="1" s="1411">
      <c r="A9" s="819" t="inlineStr">
        <is>
          <t>CHANNEL ALLOCATION  —  How the £500/week is split across platforms</t>
        </is>
      </c>
      <c r="B9" s="6" t="n"/>
      <c r="C9" s="6" t="n"/>
      <c r="D9" s="6" t="n"/>
      <c r="E9" s="6" t="n"/>
      <c r="F9" s="6" t="n"/>
    </row>
    <row r="10" ht="30" customHeight="1" s="1411">
      <c r="A10" s="820" t="inlineStr">
        <is>
          <t>Channel</t>
        </is>
      </c>
      <c r="B10" s="820" t="inlineStr">
        <is>
          <t>% of Budget</t>
        </is>
      </c>
      <c r="C10" s="820" t="inlineStr">
        <is>
          <t>Weekly</t>
        </is>
      </c>
      <c r="D10" s="820" t="inlineStr">
        <is>
          <t>Monthly Avg</t>
        </is>
      </c>
      <c r="E10" s="820" t="inlineStr">
        <is>
          <t>Annual</t>
        </is>
      </c>
      <c r="F10" s="820" t="inlineStr">
        <is>
          <t>Target Audience &amp; Strategy</t>
        </is>
      </c>
      <c r="G10" s="821" t="n"/>
      <c r="H10" s="821" t="n"/>
      <c r="I10" s="821" t="n"/>
      <c r="J10" s="821" t="n"/>
      <c r="K10" s="821" t="n"/>
      <c r="L10" s="821" t="n"/>
      <c r="M10" s="821" t="n"/>
      <c r="N10" s="821" t="n"/>
      <c r="O10" s="822" t="n"/>
    </row>
    <row r="11" ht="30" customHeight="1" s="1411">
      <c r="A11" s="823" t="inlineStr">
        <is>
          <t>Instagram &amp; Facebook Ads</t>
        </is>
      </c>
      <c r="B11" s="824" t="n">
        <v>0.45</v>
      </c>
      <c r="C11" s="825">
        <f>B11*$C$16</f>
        <v/>
      </c>
      <c r="D11" s="825">
        <f>C11*52/12</f>
        <v/>
      </c>
      <c r="E11" s="826">
        <f>C11*52</f>
        <v/>
      </c>
      <c r="F11" s="827" t="inlineStr">
        <is>
          <t>Story ads and feed placements targeting Borough within 3-mile radius. Promotes DJ nights, events, gaming packages and seasonal offers.</t>
        </is>
      </c>
      <c r="G11" s="6" t="n"/>
      <c r="H11" s="6" t="n"/>
      <c r="I11" s="6" t="n"/>
      <c r="J11" s="6" t="n"/>
      <c r="K11" s="6" t="n"/>
      <c r="L11" s="6" t="n"/>
      <c r="M11" s="6" t="n"/>
      <c r="N11" s="6" t="n"/>
      <c r="O11" s="6" t="n"/>
    </row>
    <row r="12" ht="31.5" customHeight="1" s="1411">
      <c r="A12" s="828" t="inlineStr">
        <is>
          <t>TikTok Promoted Content</t>
        </is>
      </c>
      <c r="B12" s="824" t="n">
        <v>0.25</v>
      </c>
      <c r="C12" s="829">
        <f>B12*$C$16</f>
        <v/>
      </c>
      <c r="D12" s="829">
        <f>C12*52/12</f>
        <v/>
      </c>
      <c r="E12" s="830">
        <f>C12*52</f>
        <v/>
      </c>
      <c r="F12" s="831" t="inlineStr">
        <is>
          <t>Short-form video content targeting 18-30 demographic. Freshers season, DJ nights and gaming highlights. High organic reach multiplier.</t>
        </is>
      </c>
      <c r="G12" s="6" t="n"/>
      <c r="H12" s="6" t="n"/>
      <c r="I12" s="6" t="n"/>
      <c r="J12" s="6" t="n"/>
      <c r="K12" s="6" t="n"/>
      <c r="L12" s="6" t="n"/>
      <c r="M12" s="6" t="n"/>
      <c r="N12" s="6" t="n"/>
      <c r="O12" s="6" t="n"/>
    </row>
    <row r="13" ht="30" customHeight="1" s="1411">
      <c r="A13" s="832" t="inlineStr">
        <is>
          <t>Google Display / Search  ← REMOVED (covered in Google Budget sheet)</t>
        </is>
      </c>
      <c r="B13" s="833" t="n"/>
      <c r="C13" s="834" t="n"/>
      <c r="D13" s="834" t="n"/>
      <c r="E13" s="835" t="n"/>
      <c r="F13" s="827" t="inlineStr">
        <is>
          <t>"Bars in Borough", "things to do Borough", "mini golf London" search capture. High intent — visitors actively searching.</t>
        </is>
      </c>
      <c r="G13" s="6" t="n"/>
      <c r="H13" s="6" t="n"/>
      <c r="I13" s="6" t="n"/>
      <c r="J13" s="6" t="n"/>
      <c r="K13" s="6" t="n"/>
      <c r="L13" s="6" t="n"/>
      <c r="M13" s="6" t="n"/>
      <c r="N13" s="6" t="n"/>
      <c r="O13" s="6" t="n"/>
    </row>
    <row r="14" ht="30" customHeight="1" s="1411">
      <c r="A14" s="828" t="inlineStr">
        <is>
          <t>Email &amp; WhatsApp Retargeting</t>
        </is>
      </c>
      <c r="B14" s="824" t="n">
        <v>0.1</v>
      </c>
      <c r="C14" s="829">
        <f>B14*$C$16</f>
        <v/>
      </c>
      <c r="D14" s="829">
        <f>C14*52/12</f>
        <v/>
      </c>
      <c r="E14" s="830">
        <f>C14*52</f>
        <v/>
      </c>
      <c r="F14" s="831" t="inlineStr">
        <is>
          <t>Re-engagement of existing customer list. Seasonal promotions, event invites and loyalty offers. Lowest cost per conversion.</t>
        </is>
      </c>
      <c r="G14" s="6" t="n"/>
      <c r="H14" s="6" t="n"/>
      <c r="I14" s="6" t="n"/>
      <c r="J14" s="6" t="n"/>
      <c r="K14" s="6" t="n"/>
      <c r="L14" s="6" t="n"/>
      <c r="M14" s="6" t="n"/>
      <c r="N14" s="6" t="n"/>
      <c r="O14" s="6" t="n"/>
    </row>
    <row r="15" ht="19.5" customHeight="1" s="1411">
      <c r="A15" s="823" t="inlineStr">
        <is>
          <t>Influencer / Content Creation</t>
        </is>
      </c>
      <c r="B15" s="824" t="n">
        <v>0.05</v>
      </c>
      <c r="C15" s="825">
        <f>B15*$C$16</f>
        <v/>
      </c>
      <c r="D15" s="825">
        <f>C15*52/12</f>
        <v/>
      </c>
      <c r="E15" s="826">
        <f>C15*52</f>
        <v/>
      </c>
      <c r="F15" s="827" t="inlineStr">
        <is>
          <t>Monthly micro-influencer post (10k-50k following). Venue photography and video content for organic and paid use.</t>
        </is>
      </c>
      <c r="G15" s="6" t="n"/>
      <c r="H15" s="6" t="n"/>
      <c r="I15" s="6" t="n"/>
      <c r="J15" s="6" t="n"/>
      <c r="K15" s="6" t="n"/>
      <c r="L15" s="6" t="n"/>
      <c r="M15" s="6" t="n"/>
      <c r="N15" s="6" t="n"/>
      <c r="O15" s="6" t="n"/>
    </row>
    <row r="16" ht="19.5" customHeight="1" s="1411">
      <c r="A16" s="836" t="inlineStr">
        <is>
          <t>TOTAL ANNUAL MARKETING SPEND</t>
        </is>
      </c>
      <c r="B16" s="837">
        <f>SUM(B10:B11)+SUM(B13:B14)</f>
        <v/>
      </c>
      <c r="C16" s="838">
        <f>500</f>
        <v/>
      </c>
      <c r="D16" s="839">
        <f>C16*52/12</f>
        <v/>
      </c>
      <c r="E16" s="839">
        <f>C16*52</f>
        <v/>
      </c>
      <c r="F16" s="840" t="n"/>
      <c r="G16" s="6" t="n"/>
      <c r="H16" s="6" t="n"/>
      <c r="I16" s="6" t="n"/>
      <c r="J16" s="6" t="n"/>
      <c r="K16" s="6" t="n"/>
      <c r="L16" s="6" t="n"/>
      <c r="M16" s="6" t="n"/>
      <c r="N16" s="6" t="n"/>
      <c r="O16" s="6" t="n"/>
    </row>
    <row r="17" ht="31.5" customHeight="1" s="1411">
      <c r="A17" s="6" t="n"/>
      <c r="B17" s="6" t="n"/>
      <c r="C17" s="6" t="n"/>
      <c r="D17" s="6" t="n"/>
      <c r="E17" s="6" t="n"/>
      <c r="F17" s="6" t="n"/>
      <c r="G17" s="6" t="n"/>
      <c r="H17" s="6" t="n"/>
      <c r="I17" s="6" t="n"/>
      <c r="J17" s="6" t="n"/>
      <c r="K17" s="6" t="n"/>
      <c r="L17" s="6" t="n"/>
      <c r="M17" s="6" t="n"/>
      <c r="N17" s="6" t="n"/>
      <c r="O17" s="6" t="n"/>
    </row>
    <row r="18" ht="30" customHeight="1" s="1411">
      <c r="A18" s="819" t="inlineStr">
        <is>
          <t>MONTHLY MARKETING SPEND &amp; REVENUE RETURN BY SCENARIO</t>
        </is>
      </c>
      <c r="B18" s="6" t="n"/>
      <c r="C18" s="6" t="n"/>
      <c r="D18" s="6" t="n"/>
      <c r="E18" s="6" t="n"/>
      <c r="F18" s="6" t="n"/>
      <c r="G18" s="6" t="n"/>
      <c r="H18" s="6" t="n"/>
      <c r="I18" s="6" t="n"/>
      <c r="J18" s="6" t="n"/>
      <c r="K18" s="6" t="n"/>
      <c r="L18" s="6" t="n"/>
      <c r="M18" s="6" t="n"/>
      <c r="N18" s="6" t="n"/>
      <c r="O18" s="6" t="n"/>
    </row>
    <row r="19" ht="19.5" customHeight="1" s="1411">
      <c r="A19" s="841" t="inlineStr">
        <is>
          <t>Month</t>
        </is>
      </c>
      <c r="B19" s="841" t="inlineStr">
        <is>
          <t>Wks</t>
        </is>
      </c>
      <c r="C19" s="841" t="inlineStr">
        <is>
          <t>Mktg Spend</t>
        </is>
      </c>
      <c r="D19" s="841" t="inlineStr">
        <is>
          <t>⚠ Cons
Revenue</t>
        </is>
      </c>
      <c r="E19" s="841" t="inlineStr">
        <is>
          <t>⚠ Cons
Net</t>
        </is>
      </c>
      <c r="F19" s="841" t="inlineStr">
        <is>
          <t>✓ Base
Revenue</t>
        </is>
      </c>
      <c r="G19" s="841" t="inlineStr">
        <is>
          <t>✓ Base
Net</t>
        </is>
      </c>
      <c r="H19" s="841" t="inlineStr">
        <is>
          <t>★ Opt
Revenue</t>
        </is>
      </c>
      <c r="I19" s="841" t="inlineStr">
        <is>
          <t>★ Opt
Net</t>
        </is>
      </c>
      <c r="J19" s="841" t="inlineStr">
        <is>
          <t>Cons
ROAS</t>
        </is>
      </c>
      <c r="K19" s="841" t="inlineStr">
        <is>
          <t>Base
ROAS</t>
        </is>
      </c>
      <c r="L19" s="841" t="inlineStr">
        <is>
          <t>Opt
ROAS</t>
        </is>
      </c>
      <c r="M19" s="6" t="n"/>
      <c r="N19" s="6" t="n"/>
      <c r="O19" s="6" t="n"/>
    </row>
    <row r="20" ht="19.5" customHeight="1" s="1411">
      <c r="A20" s="842" t="inlineStr">
        <is>
          <t>May 2026</t>
        </is>
      </c>
      <c r="B20" s="843" t="n">
        <v>5</v>
      </c>
      <c r="C20" s="844">
        <f>$C$16*B20</f>
        <v/>
      </c>
      <c r="D20" s="845">
        <f>E20-C20</f>
        <v/>
      </c>
      <c r="E20" s="846" t="n">
        <v>4250</v>
      </c>
      <c r="F20" s="847" t="n">
        <v>11250</v>
      </c>
      <c r="G20" s="848">
        <f>C20*F20</f>
        <v/>
      </c>
      <c r="H20" s="849">
        <f>G20-C20</f>
        <v/>
      </c>
      <c r="I20" s="850" t="n">
        <v>15500</v>
      </c>
      <c r="J20" s="851" t="n">
        <v>2.7</v>
      </c>
      <c r="K20" s="852">
        <f>C20*J20</f>
        <v/>
      </c>
      <c r="L20" s="853">
        <f>K20-C20</f>
        <v/>
      </c>
      <c r="M20" s="6" t="n"/>
      <c r="N20" s="6" t="n"/>
      <c r="O20" s="6" t="n"/>
    </row>
    <row r="21" ht="19.5" customHeight="1" s="1411">
      <c r="A21" s="854" t="inlineStr">
        <is>
          <t>June 2026</t>
        </is>
      </c>
      <c r="B21" s="843" t="n">
        <v>4</v>
      </c>
      <c r="C21" s="855">
        <f>$C$16*B21</f>
        <v/>
      </c>
      <c r="D21" s="845">
        <f>E21-C21</f>
        <v/>
      </c>
      <c r="E21" s="846" t="n">
        <v>2800</v>
      </c>
      <c r="F21" s="847" t="n">
        <v>8000</v>
      </c>
      <c r="G21" s="848">
        <f>C21*F21</f>
        <v/>
      </c>
      <c r="H21" s="849">
        <f>G21-C21</f>
        <v/>
      </c>
      <c r="I21" s="850" t="n">
        <v>10800</v>
      </c>
      <c r="J21" s="851" t="n">
        <v>2.4</v>
      </c>
      <c r="K21" s="852">
        <f>C21*J21</f>
        <v/>
      </c>
      <c r="L21" s="853">
        <f>K21-C21</f>
        <v/>
      </c>
      <c r="M21" s="6" t="n"/>
      <c r="N21" s="6" t="n"/>
      <c r="O21" s="6" t="n"/>
    </row>
    <row r="22" ht="19.5" customHeight="1" s="1411">
      <c r="A22" s="842" t="inlineStr">
        <is>
          <t>July 2026</t>
        </is>
      </c>
      <c r="B22" s="843" t="n">
        <v>4</v>
      </c>
      <c r="C22" s="844">
        <f>$C$16*B22</f>
        <v/>
      </c>
      <c r="D22" s="845">
        <f>E22-C22</f>
        <v/>
      </c>
      <c r="E22" s="846" t="n">
        <v>4000</v>
      </c>
      <c r="F22" s="847" t="n">
        <v>10000</v>
      </c>
      <c r="G22" s="848">
        <f>C22*F22</f>
        <v/>
      </c>
      <c r="H22" s="849">
        <f>G22-C22</f>
        <v/>
      </c>
      <c r="I22" s="850" t="n">
        <v>14000</v>
      </c>
      <c r="J22" s="851" t="n">
        <v>3</v>
      </c>
      <c r="K22" s="852">
        <f>C22*J22</f>
        <v/>
      </c>
      <c r="L22" s="853">
        <f>K22-C22</f>
        <v/>
      </c>
      <c r="M22" s="6" t="n"/>
      <c r="N22" s="6" t="n"/>
      <c r="O22" s="6" t="n"/>
    </row>
    <row r="23" ht="19.5" customHeight="1" s="1411">
      <c r="A23" s="854" t="inlineStr">
        <is>
          <t>August 2026</t>
        </is>
      </c>
      <c r="B23" s="843" t="n">
        <v>5</v>
      </c>
      <c r="C23" s="855">
        <f>$C$16*B23</f>
        <v/>
      </c>
      <c r="D23" s="845">
        <f>E23-C23</f>
        <v/>
      </c>
      <c r="E23" s="846" t="n">
        <v>7250</v>
      </c>
      <c r="F23" s="847" t="n">
        <v>16250</v>
      </c>
      <c r="G23" s="848">
        <f>C23*F23</f>
        <v/>
      </c>
      <c r="H23" s="849">
        <f>G23-C23</f>
        <v/>
      </c>
      <c r="I23" s="850" t="n">
        <v>23500</v>
      </c>
      <c r="J23" s="851" t="n">
        <v>3.9</v>
      </c>
      <c r="K23" s="852">
        <f>C23*J23</f>
        <v/>
      </c>
      <c r="L23" s="853">
        <f>K23-C23</f>
        <v/>
      </c>
      <c r="M23" s="6" t="n"/>
      <c r="N23" s="6" t="n"/>
      <c r="O23" s="6" t="n"/>
    </row>
    <row r="24" ht="19.5" customHeight="1" s="1411">
      <c r="A24" s="842" t="inlineStr">
        <is>
          <t>September 2026</t>
        </is>
      </c>
      <c r="B24" s="856" t="n">
        <v>4</v>
      </c>
      <c r="C24" s="857" t="n">
        <v>2000</v>
      </c>
      <c r="D24" s="846" t="n">
        <v>7800</v>
      </c>
      <c r="E24" s="846" t="n">
        <v>5800</v>
      </c>
      <c r="F24" s="858" t="n">
        <v>13000</v>
      </c>
      <c r="G24" s="858" t="n">
        <v>11000</v>
      </c>
      <c r="H24" s="850" t="n">
        <v>20800</v>
      </c>
      <c r="I24" s="850" t="n">
        <v>18800</v>
      </c>
      <c r="J24" s="859" t="n">
        <v>3.9</v>
      </c>
      <c r="K24" s="860" t="n">
        <v>6.5</v>
      </c>
      <c r="L24" s="861" t="n">
        <v>10.4</v>
      </c>
      <c r="M24" s="6" t="n"/>
      <c r="N24" s="6" t="n"/>
      <c r="O24" s="6" t="n"/>
    </row>
    <row r="25" ht="19.5" customHeight="1" s="1411">
      <c r="A25" s="854" t="inlineStr">
        <is>
          <t>October 2026</t>
        </is>
      </c>
      <c r="B25" s="862" t="n">
        <v>4</v>
      </c>
      <c r="C25" s="863" t="n">
        <v>2000</v>
      </c>
      <c r="D25" s="846" t="n">
        <v>6600</v>
      </c>
      <c r="E25" s="846" t="n">
        <v>4600</v>
      </c>
      <c r="F25" s="858" t="n">
        <v>11000</v>
      </c>
      <c r="G25" s="858" t="n">
        <v>9000</v>
      </c>
      <c r="H25" s="850" t="n">
        <v>17600</v>
      </c>
      <c r="I25" s="850" t="n">
        <v>15600</v>
      </c>
      <c r="J25" s="859" t="n">
        <v>3.3</v>
      </c>
      <c r="K25" s="860" t="n">
        <v>5.5</v>
      </c>
      <c r="L25" s="861" t="n">
        <v>8.800000000000001</v>
      </c>
      <c r="M25" s="6" t="n"/>
      <c r="N25" s="6" t="n"/>
      <c r="O25" s="6" t="n"/>
    </row>
    <row r="26" ht="19.5" customHeight="1" s="1411">
      <c r="A26" s="842" t="inlineStr">
        <is>
          <t>November 2026</t>
        </is>
      </c>
      <c r="B26" s="856" t="n">
        <v>5</v>
      </c>
      <c r="C26" s="857" t="n">
        <v>2500</v>
      </c>
      <c r="D26" s="846" t="n">
        <v>10500</v>
      </c>
      <c r="E26" s="846" t="n">
        <v>8000</v>
      </c>
      <c r="F26" s="858" t="n">
        <v>17500</v>
      </c>
      <c r="G26" s="858" t="n">
        <v>15000</v>
      </c>
      <c r="H26" s="850" t="n">
        <v>28000</v>
      </c>
      <c r="I26" s="850" t="n">
        <v>25500</v>
      </c>
      <c r="J26" s="859" t="n">
        <v>4.2</v>
      </c>
      <c r="K26" s="860" t="n">
        <v>7</v>
      </c>
      <c r="L26" s="861" t="n">
        <v>11.2</v>
      </c>
      <c r="M26" s="6" t="n"/>
      <c r="N26" s="6" t="n"/>
      <c r="O26" s="6" t="n"/>
    </row>
    <row r="27" ht="19.5" customHeight="1" s="1411">
      <c r="A27" s="854" t="inlineStr">
        <is>
          <t>December 2026</t>
        </is>
      </c>
      <c r="B27" s="862" t="n">
        <v>4</v>
      </c>
      <c r="C27" s="863" t="n">
        <v>2000</v>
      </c>
      <c r="D27" s="846" t="n">
        <v>8400</v>
      </c>
      <c r="E27" s="846" t="n">
        <v>6400</v>
      </c>
      <c r="F27" s="858" t="n">
        <v>14000</v>
      </c>
      <c r="G27" s="858" t="n">
        <v>12000</v>
      </c>
      <c r="H27" s="850" t="n">
        <v>22400</v>
      </c>
      <c r="I27" s="850" t="n">
        <v>20400</v>
      </c>
      <c r="J27" s="859" t="n">
        <v>4.2</v>
      </c>
      <c r="K27" s="860" t="n">
        <v>7</v>
      </c>
      <c r="L27" s="861" t="n">
        <v>11.2</v>
      </c>
      <c r="M27" s="6" t="n"/>
      <c r="N27" s="6" t="n"/>
      <c r="O27" s="6" t="n"/>
    </row>
    <row r="28" ht="19.5" customHeight="1" s="1411">
      <c r="A28" s="842" t="inlineStr">
        <is>
          <t>January 2027</t>
        </is>
      </c>
      <c r="B28" s="856" t="n">
        <v>4</v>
      </c>
      <c r="C28" s="857" t="n">
        <v>2000</v>
      </c>
      <c r="D28" s="846" t="n">
        <v>4800</v>
      </c>
      <c r="E28" s="846" t="n">
        <v>2800</v>
      </c>
      <c r="F28" s="858" t="n">
        <v>8000</v>
      </c>
      <c r="G28" s="858" t="n">
        <v>6000</v>
      </c>
      <c r="H28" s="850" t="n">
        <v>12800</v>
      </c>
      <c r="I28" s="850" t="n">
        <v>10800</v>
      </c>
      <c r="J28" s="859" t="n">
        <v>2.4</v>
      </c>
      <c r="K28" s="860" t="n">
        <v>4</v>
      </c>
      <c r="L28" s="861" t="n">
        <v>6.4</v>
      </c>
      <c r="M28" s="6" t="n"/>
      <c r="N28" s="6" t="n"/>
      <c r="O28" s="6" t="n"/>
    </row>
    <row r="29" ht="19.5" customHeight="1" s="1411">
      <c r="A29" s="854" t="inlineStr">
        <is>
          <t>February 2027</t>
        </is>
      </c>
      <c r="B29" s="862" t="n">
        <v>4</v>
      </c>
      <c r="C29" s="863" t="n">
        <v>2000</v>
      </c>
      <c r="D29" s="846" t="n">
        <v>5400</v>
      </c>
      <c r="E29" s="846" t="n">
        <v>3400</v>
      </c>
      <c r="F29" s="858" t="n">
        <v>9000</v>
      </c>
      <c r="G29" s="858" t="n">
        <v>7000</v>
      </c>
      <c r="H29" s="850" t="n">
        <v>14400</v>
      </c>
      <c r="I29" s="850" t="n">
        <v>12400</v>
      </c>
      <c r="J29" s="859" t="n">
        <v>2.7</v>
      </c>
      <c r="K29" s="860" t="n">
        <v>4.5</v>
      </c>
      <c r="L29" s="861" t="n">
        <v>7.2</v>
      </c>
      <c r="M29" s="6" t="n"/>
      <c r="N29" s="6" t="n"/>
      <c r="O29" s="6" t="n"/>
    </row>
    <row r="30" ht="19.5" customHeight="1" s="1411">
      <c r="A30" s="842" t="inlineStr">
        <is>
          <t>March 2027</t>
        </is>
      </c>
      <c r="B30" s="856" t="n">
        <v>5</v>
      </c>
      <c r="C30" s="857" t="n">
        <v>2500</v>
      </c>
      <c r="D30" s="846" t="n">
        <v>6750</v>
      </c>
      <c r="E30" s="846" t="n">
        <v>4250</v>
      </c>
      <c r="F30" s="858" t="n">
        <v>11250</v>
      </c>
      <c r="G30" s="858" t="n">
        <v>8750</v>
      </c>
      <c r="H30" s="850" t="n">
        <v>18000</v>
      </c>
      <c r="I30" s="850" t="n">
        <v>15500</v>
      </c>
      <c r="J30" s="859" t="n">
        <v>2.7</v>
      </c>
      <c r="K30" s="860" t="n">
        <v>4.5</v>
      </c>
      <c r="L30" s="861" t="n">
        <v>7.2</v>
      </c>
      <c r="M30" s="6" t="n"/>
      <c r="N30" s="6" t="n"/>
      <c r="O30" s="6" t="n"/>
    </row>
    <row r="31" ht="21.75" customHeight="1" s="1411">
      <c r="A31" s="854" t="inlineStr">
        <is>
          <t>April 2027</t>
        </is>
      </c>
      <c r="B31" s="862" t="n">
        <v>4</v>
      </c>
      <c r="C31" s="863" t="n">
        <v>2000</v>
      </c>
      <c r="D31" s="846" t="n">
        <v>6600</v>
      </c>
      <c r="E31" s="846" t="n">
        <v>4600</v>
      </c>
      <c r="F31" s="858" t="n">
        <v>11000</v>
      </c>
      <c r="G31" s="858" t="n">
        <v>9000</v>
      </c>
      <c r="H31" s="850" t="n">
        <v>17600</v>
      </c>
      <c r="I31" s="850" t="n">
        <v>15600</v>
      </c>
      <c r="J31" s="859" t="n">
        <v>3.3</v>
      </c>
      <c r="K31" s="860" t="n">
        <v>5.5</v>
      </c>
      <c r="L31" s="861" t="n">
        <v>8.800000000000001</v>
      </c>
      <c r="M31" s="6" t="n"/>
      <c r="N31" s="6" t="n"/>
      <c r="O31" s="6" t="n"/>
    </row>
    <row r="32" ht="19.5" customHeight="1" s="1411">
      <c r="A32" s="864" t="inlineStr">
        <is>
          <t>ANNUAL TOTAL</t>
        </is>
      </c>
      <c r="B32" s="865" t="n">
        <v>52</v>
      </c>
      <c r="C32" s="866" t="n">
        <v>26000</v>
      </c>
      <c r="D32" s="867" t="n">
        <v>84150</v>
      </c>
      <c r="E32" s="867" t="n">
        <v>58150</v>
      </c>
      <c r="F32" s="868" t="n">
        <v>140250</v>
      </c>
      <c r="G32" s="868" t="n">
        <v>114250</v>
      </c>
      <c r="H32" s="869" t="n">
        <v>224400</v>
      </c>
      <c r="I32" s="869" t="n">
        <v>198400</v>
      </c>
      <c r="J32" s="870" t="n">
        <v>3.2</v>
      </c>
      <c r="K32" s="871" t="n">
        <v>5.4</v>
      </c>
      <c r="L32" s="872" t="n">
        <v>8.6</v>
      </c>
      <c r="M32" s="6" t="n"/>
      <c r="N32" s="6" t="n"/>
      <c r="O32" s="6" t="n"/>
    </row>
    <row r="33" ht="31.5" customHeight="1" s="1411">
      <c r="A33" s="6" t="n"/>
    </row>
    <row r="34" ht="30" customHeight="1" s="1411">
      <c r="A34" s="819" t="inlineStr">
        <is>
          <t>GROWTH DRIVERS  ↔  MARKETING SUPPORT  —  How marketing amplifies each driver</t>
        </is>
      </c>
      <c r="B34" s="6" t="n"/>
      <c r="C34" s="6" t="n"/>
      <c r="D34" s="6" t="n"/>
      <c r="E34" s="6" t="n"/>
      <c r="F34" s="6" t="n"/>
      <c r="I34" s="6" t="n"/>
      <c r="M34" s="6" t="n"/>
      <c r="N34" s="6" t="n"/>
      <c r="O34" s="6" t="n"/>
    </row>
    <row r="35" ht="36" customHeight="1" s="1411">
      <c r="A35" s="841" t="inlineStr">
        <is>
          <t>Growth Driver</t>
        </is>
      </c>
      <c r="B35" s="841" t="inlineStr">
        <is>
          <t>% of Rev
Uplift</t>
        </is>
      </c>
      <c r="C35" s="841" t="inlineStr">
        <is>
          <t>Cons
£ Target</t>
        </is>
      </c>
      <c r="D35" s="841" t="inlineStr">
        <is>
          <t>Base
£ Target</t>
        </is>
      </c>
      <c r="E35" s="841" t="inlineStr">
        <is>
          <t>Opt
£ Target</t>
        </is>
      </c>
      <c r="F35" s="841" t="inlineStr">
        <is>
          <t>Key Marketing Channel</t>
        </is>
      </c>
      <c r="G35" s="1628" t="n"/>
      <c r="H35" s="1629" t="n"/>
      <c r="I35" s="841" t="inlineStr">
        <is>
          <t>How Social Media Amplifies This Driver</t>
        </is>
      </c>
      <c r="J35" s="1628" t="n"/>
      <c r="K35" s="1628" t="n"/>
      <c r="L35" s="1629" t="n"/>
      <c r="M35" s="841" t="inlineStr">
        <is>
          <t>Season Peak</t>
        </is>
      </c>
      <c r="N35" s="6" t="n"/>
      <c r="O35" s="6" t="n"/>
    </row>
    <row r="36" ht="36" customHeight="1" s="1411">
      <c r="A36" s="876" t="inlineStr">
        <is>
          <t>Weekly DJ Nights (Fri &amp; Sat)</t>
        </is>
      </c>
      <c r="B36" s="833" t="n">
        <v>0.28</v>
      </c>
      <c r="C36" s="834" t="n">
        <v>20766</v>
      </c>
      <c r="D36" s="834" t="n">
        <v>31149</v>
      </c>
      <c r="E36" s="834" t="n">
        <v>41532</v>
      </c>
      <c r="F36" s="1630" t="inlineStr">
        <is>
          <t>Instagram &amp; TikTok</t>
        </is>
      </c>
      <c r="G36" s="1628" t="n"/>
      <c r="H36" s="1629" t="n"/>
      <c r="I36" s="827" t="inlineStr">
        <is>
          <t>Instagram Stories and TikTok clips from DJ nights. £150/wk of budget peaks Nov–Dec and Aug. "Book a table" link in bio drives direct reservations.</t>
        </is>
      </c>
      <c r="J36" s="1631" t="n"/>
      <c r="K36" s="1631" t="n"/>
      <c r="L36" s="1632" t="n"/>
      <c r="M36" s="881" t="inlineStr">
        <is>
          <t>Nov,Dec,Aug,Jul</t>
        </is>
      </c>
      <c r="N36" s="6" t="n"/>
      <c r="O36" s="6" t="n"/>
    </row>
    <row r="37" ht="36" customHeight="1" s="1411">
      <c r="A37" s="882" t="inlineStr">
        <is>
          <t>Christmas Corporate Season</t>
        </is>
      </c>
      <c r="B37" s="883" t="n">
        <v>0.26</v>
      </c>
      <c r="C37" s="884" t="n">
        <v>19283</v>
      </c>
      <c r="D37" s="884" t="n">
        <v>28924</v>
      </c>
      <c r="E37" s="884" t="n">
        <v>38566</v>
      </c>
      <c r="F37" s="888" t="inlineStr">
        <is>
          <t>Facebook &amp; Email</t>
        </is>
      </c>
      <c r="G37" s="1628" t="n"/>
      <c r="H37" s="1629" t="n"/>
      <c r="I37" s="831" t="inlineStr">
        <is>
          <t>LinkedIn-targeted Facebook ads + email retargeting to previous customers. Corporate decision-makers respond to early-booking incentives and packages.</t>
        </is>
      </c>
      <c r="J37" s="1631" t="n"/>
      <c r="K37" s="1631" t="n"/>
      <c r="L37" s="1632" t="n"/>
      <c r="M37" s="887" t="inlineStr">
        <is>
          <t>Nov,Dec</t>
        </is>
      </c>
      <c r="N37" s="6" t="n"/>
      <c r="O37" s="6" t="n"/>
    </row>
    <row r="38" ht="36" customHeight="1" s="1411">
      <c r="A38" s="876" t="inlineStr">
        <is>
          <t>School Holiday &amp; Family Gaming</t>
        </is>
      </c>
      <c r="B38" s="833" t="n">
        <v>0.18</v>
      </c>
      <c r="C38" s="834" t="n">
        <v>13350</v>
      </c>
      <c r="D38" s="834" t="n">
        <v>20024</v>
      </c>
      <c r="E38" s="834" t="n">
        <v>26699</v>
      </c>
      <c r="F38" s="1630" t="inlineStr">
        <is>
          <t>Facebook &amp; Google</t>
        </is>
      </c>
      <c r="G38" s="1628" t="n"/>
      <c r="H38" s="1629" t="n"/>
      <c r="I38" s="827" t="inlineStr">
        <is>
          <t>Facebook family-interest targeting during holiday windows. Google search captures "things to do with kids London" intent. Boosted posts during half terms.</t>
        </is>
      </c>
      <c r="J38" s="1631" t="n"/>
      <c r="K38" s="1631" t="n"/>
      <c r="L38" s="1632" t="n"/>
      <c r="M38" s="881" t="inlineStr">
        <is>
          <t>Aug,Apr,Oct</t>
        </is>
      </c>
      <c r="N38" s="6" t="n"/>
      <c r="O38" s="6" t="n"/>
    </row>
    <row r="39" ht="36" customHeight="1" s="1411">
      <c r="A39" s="882" t="inlineStr">
        <is>
          <t>University Freshers &amp; Term Events</t>
        </is>
      </c>
      <c r="B39" s="883" t="n">
        <v>0.14</v>
      </c>
      <c r="C39" s="884" t="n">
        <v>10383</v>
      </c>
      <c r="D39" s="884" t="n">
        <v>15575</v>
      </c>
      <c r="E39" s="884" t="n">
        <v>20766</v>
      </c>
      <c r="F39" s="888" t="inlineStr">
        <is>
          <t>TikTok &amp; Instagram</t>
        </is>
      </c>
      <c r="G39" s="1628" t="n"/>
      <c r="H39" s="1629" t="n"/>
      <c r="I39" s="831" t="inlineStr">
        <is>
          <t>TikTok is dominant in 18-25 demographic. Freshers content goes viral organically. £125/wk of budget concentrated Sep–Oct on student audiences.</t>
        </is>
      </c>
      <c r="J39" s="1631" t="n"/>
      <c r="K39" s="1631" t="n"/>
      <c r="L39" s="1632" t="n"/>
      <c r="M39" s="887" t="inlineStr">
        <is>
          <t>Sep,Oct,Jan</t>
        </is>
      </c>
      <c r="N39" s="6" t="n"/>
      <c r="O39" s="6" t="n"/>
    </row>
    <row r="40" ht="36" customHeight="1" s="1411">
      <c r="A40" s="876" t="inlineStr">
        <is>
          <t>Corporate Q-End Private Hire</t>
        </is>
      </c>
      <c r="B40" s="833" t="n">
        <v>0.1</v>
      </c>
      <c r="C40" s="834" t="n">
        <v>7416</v>
      </c>
      <c r="D40" s="834" t="n">
        <v>11125</v>
      </c>
      <c r="E40" s="834" t="n">
        <v>14833</v>
      </c>
      <c r="F40" s="1630" t="inlineStr">
        <is>
          <t>LinkedIn &amp; Google</t>
        </is>
      </c>
      <c r="G40" s="1628" t="n"/>
      <c r="H40" s="1629" t="n"/>
      <c r="I40" s="827" t="inlineStr">
        <is>
          <t>Google search for "private hire London bar" and "team night out Borough". LinkedIn ad targeting by company size and job title. Direct booking enquiry capture.</t>
        </is>
      </c>
      <c r="J40" s="1631" t="n"/>
      <c r="K40" s="1631" t="n"/>
      <c r="L40" s="1632" t="n"/>
      <c r="M40" s="881" t="inlineStr">
        <is>
          <t>Mar,Jun,Sep</t>
        </is>
      </c>
      <c r="N40" s="6" t="n"/>
      <c r="O40" s="6" t="n"/>
    </row>
    <row r="41" ht="19.5" customHeight="1" s="1411">
      <c r="A41" s="882" t="inlineStr">
        <is>
          <t>Community Gaming Leagues</t>
        </is>
      </c>
      <c r="B41" s="883" t="n">
        <v>0.04</v>
      </c>
      <c r="C41" s="884" t="n">
        <v>2967</v>
      </c>
      <c r="D41" s="884" t="n">
        <v>4450</v>
      </c>
      <c r="E41" s="884" t="n">
        <v>5933</v>
      </c>
      <c r="F41" s="888" t="inlineStr">
        <is>
          <t>Instagram &amp; Email</t>
        </is>
      </c>
      <c r="G41" s="821" t="n"/>
      <c r="H41" s="822" t="n"/>
      <c r="I41" s="831" t="inlineStr">
        <is>
          <t>Instagram content showing league nights. Email newsletter to league members. Referral mechanic — share to unlock free game.</t>
        </is>
      </c>
      <c r="J41" s="889" t="n"/>
      <c r="K41" s="889" t="n"/>
      <c r="L41" s="890" t="n"/>
      <c r="M41" s="887" t="inlineStr">
        <is>
          <t>Sep,Jan,Oct</t>
        </is>
      </c>
      <c r="N41" s="6" t="n"/>
      <c r="O41" s="6" t="n"/>
    </row>
    <row r="42" ht="31.5" customHeight="1" s="1411">
      <c r="A42" s="6" t="n"/>
    </row>
    <row r="43" ht="31.5" customHeight="1" s="1411">
      <c r="A43" s="819" t="inlineStr">
        <is>
          <t>COMBINED P&amp;L  —  Trading Revenue + Marketing-Generated Revenue vs Operating Costs</t>
        </is>
      </c>
    </row>
    <row r="44" ht="31.5" customHeight="1" s="1411">
      <c r="A44" s="1633" t="inlineStr">
        <is>
          <t>Shows each scenario's trading revenue PLUS the additional revenue attributable to the social media marketing budget. Marketing cost (£500/wk) is shown as a separate cost line. Net impact = marketing revenue minus marketing spend.</t>
        </is>
      </c>
    </row>
    <row r="45" ht="27.75" customHeight="1" s="1411">
      <c r="A45" s="892" t="inlineStr">
        <is>
          <t>⚠  CONSERVATIVE  (+10% trading)  +  MARKETING  |  Marketing Spend: £26,000  |  Marketing Revenue: £84,150  |  Net Marketing Contribution: £58,150  |  Profit with Marketing: £224,567</t>
        </is>
      </c>
      <c r="B45" s="6" t="n"/>
      <c r="C45" s="6" t="n"/>
      <c r="D45" s="6" t="n"/>
      <c r="E45" s="6" t="n"/>
      <c r="F45" s="6" t="n"/>
      <c r="G45" s="6" t="n"/>
      <c r="H45" s="6" t="n"/>
      <c r="I45" s="6" t="n"/>
      <c r="J45" s="6" t="n"/>
      <c r="K45" s="6" t="n"/>
      <c r="L45" s="6" t="n"/>
      <c r="M45" s="6" t="n"/>
      <c r="N45" s="6" t="n"/>
      <c r="O45" s="6" t="n"/>
    </row>
    <row r="46" ht="19.5" customHeight="1" s="1411">
      <c r="A46" s="746" t="inlineStr">
        <is>
          <t>Metric</t>
        </is>
      </c>
      <c r="B46" s="746" t="inlineStr">
        <is>
          <t>May
2026</t>
        </is>
      </c>
      <c r="C46" s="746" t="inlineStr">
        <is>
          <t>Jun
2026</t>
        </is>
      </c>
      <c r="D46" s="746" t="inlineStr">
        <is>
          <t>Jul
2026</t>
        </is>
      </c>
      <c r="E46" s="746" t="inlineStr">
        <is>
          <t>Aug
2026</t>
        </is>
      </c>
      <c r="F46" s="746" t="inlineStr">
        <is>
          <t>Sep
2026</t>
        </is>
      </c>
      <c r="G46" s="746" t="inlineStr">
        <is>
          <t>Oct
2026</t>
        </is>
      </c>
      <c r="H46" s="746" t="inlineStr">
        <is>
          <t>Nov
2026</t>
        </is>
      </c>
      <c r="I46" s="746" t="inlineStr">
        <is>
          <t>Dec
2026</t>
        </is>
      </c>
      <c r="J46" s="746" t="inlineStr">
        <is>
          <t>Jan
2027</t>
        </is>
      </c>
      <c r="K46" s="746" t="inlineStr">
        <is>
          <t>Feb
2027</t>
        </is>
      </c>
      <c r="L46" s="746" t="inlineStr">
        <is>
          <t>Mar
2027</t>
        </is>
      </c>
      <c r="M46" s="746" t="inlineStr">
        <is>
          <t>Apr
2027</t>
        </is>
      </c>
      <c r="N46" s="746" t="inlineStr">
        <is>
          <t>TOTAL</t>
        </is>
      </c>
      <c r="O46" s="6" t="n"/>
    </row>
    <row r="47" ht="19.5" customHeight="1" s="1411">
      <c r="A47" s="893" t="inlineStr">
        <is>
          <t>Trading Revenue (+10%)</t>
        </is>
      </c>
      <c r="B47" s="894" t="n">
        <v>64108</v>
      </c>
      <c r="C47" s="894" t="n">
        <v>51518</v>
      </c>
      <c r="D47" s="894" t="n">
        <v>51159</v>
      </c>
      <c r="E47" s="894" t="n">
        <v>73801</v>
      </c>
      <c r="F47" s="894" t="n">
        <v>62522</v>
      </c>
      <c r="G47" s="894" t="n">
        <v>64838</v>
      </c>
      <c r="H47" s="894" t="n">
        <v>82207</v>
      </c>
      <c r="I47" s="894" t="n">
        <v>136830</v>
      </c>
      <c r="J47" s="894" t="n">
        <v>47429</v>
      </c>
      <c r="K47" s="894" t="n">
        <v>58882</v>
      </c>
      <c r="L47" s="894" t="n">
        <v>65970</v>
      </c>
      <c r="M47" s="894" t="n">
        <v>56544</v>
      </c>
      <c r="N47" s="894" t="n">
        <v>815809</v>
      </c>
      <c r="O47" s="6" t="n"/>
    </row>
    <row r="48" ht="19.5" customHeight="1" s="1411">
      <c r="A48" s="895" t="inlineStr">
        <is>
          <t>Marketing-Generated Revenue</t>
        </is>
      </c>
      <c r="B48" s="896" t="n">
        <v>6750</v>
      </c>
      <c r="C48" s="896" t="n">
        <v>4800</v>
      </c>
      <c r="D48" s="896" t="n">
        <v>6000</v>
      </c>
      <c r="E48" s="896" t="n">
        <v>9750</v>
      </c>
      <c r="F48" s="896" t="n">
        <v>7800</v>
      </c>
      <c r="G48" s="896" t="n">
        <v>6600</v>
      </c>
      <c r="H48" s="896" t="n">
        <v>10500</v>
      </c>
      <c r="I48" s="896" t="n">
        <v>8400</v>
      </c>
      <c r="J48" s="896" t="n">
        <v>4800</v>
      </c>
      <c r="K48" s="896" t="n">
        <v>5400</v>
      </c>
      <c r="L48" s="896" t="n">
        <v>6750</v>
      </c>
      <c r="M48" s="896" t="n">
        <v>6600</v>
      </c>
      <c r="N48" s="896" t="n">
        <v>84150</v>
      </c>
      <c r="O48" s="6" t="n"/>
    </row>
    <row r="49" ht="19.5" customHeight="1" s="1411">
      <c r="A49" s="897" t="inlineStr">
        <is>
          <t>COMBINED TOTAL REVENUE</t>
        </is>
      </c>
      <c r="B49" s="898" t="n">
        <v>70858</v>
      </c>
      <c r="C49" s="898" t="n">
        <v>56318</v>
      </c>
      <c r="D49" s="898" t="n">
        <v>57159</v>
      </c>
      <c r="E49" s="898" t="n">
        <v>83551</v>
      </c>
      <c r="F49" s="898" t="n">
        <v>70322</v>
      </c>
      <c r="G49" s="898" t="n">
        <v>71438</v>
      </c>
      <c r="H49" s="898" t="n">
        <v>92707</v>
      </c>
      <c r="I49" s="898" t="n">
        <v>145230</v>
      </c>
      <c r="J49" s="898" t="n">
        <v>52229</v>
      </c>
      <c r="K49" s="898" t="n">
        <v>64282</v>
      </c>
      <c r="L49" s="898" t="n">
        <v>72720</v>
      </c>
      <c r="M49" s="898" t="n">
        <v>63144</v>
      </c>
      <c r="N49" s="898" t="n">
        <v>899959</v>
      </c>
      <c r="O49" s="6" t="n"/>
    </row>
    <row r="50" ht="19.5" customHeight="1" s="1411">
      <c r="A50" s="899" t="inlineStr">
        <is>
          <t>Marketing Cost (£500/week)</t>
        </is>
      </c>
      <c r="B50" s="900" t="n">
        <v>-2500</v>
      </c>
      <c r="C50" s="900" t="n">
        <v>-2000</v>
      </c>
      <c r="D50" s="900" t="n">
        <v>-2000</v>
      </c>
      <c r="E50" s="900" t="n">
        <v>-2500</v>
      </c>
      <c r="F50" s="900" t="n">
        <v>-2000</v>
      </c>
      <c r="G50" s="900" t="n">
        <v>-2000</v>
      </c>
      <c r="H50" s="900" t="n">
        <v>-2500</v>
      </c>
      <c r="I50" s="900" t="n">
        <v>-2000</v>
      </c>
      <c r="J50" s="900" t="n">
        <v>-2000</v>
      </c>
      <c r="K50" s="900" t="n">
        <v>-2000</v>
      </c>
      <c r="L50" s="900" t="n">
        <v>-2500</v>
      </c>
      <c r="M50" s="900" t="n">
        <v>-2000</v>
      </c>
      <c r="N50" s="900" t="n">
        <v>-26000</v>
      </c>
      <c r="O50" s="6" t="n"/>
    </row>
    <row r="51" ht="19.5" customHeight="1" s="1411">
      <c r="A51" s="901" t="inlineStr">
        <is>
          <t>Net Marketing Contribution</t>
        </is>
      </c>
      <c r="B51" s="902" t="n">
        <v>4250</v>
      </c>
      <c r="C51" s="902" t="n">
        <v>2800</v>
      </c>
      <c r="D51" s="902" t="n">
        <v>4000</v>
      </c>
      <c r="E51" s="902" t="n">
        <v>7250</v>
      </c>
      <c r="F51" s="902" t="n">
        <v>5800</v>
      </c>
      <c r="G51" s="902" t="n">
        <v>4600</v>
      </c>
      <c r="H51" s="902" t="n">
        <v>8000</v>
      </c>
      <c r="I51" s="902" t="n">
        <v>6400</v>
      </c>
      <c r="J51" s="902" t="n">
        <v>2800</v>
      </c>
      <c r="K51" s="902" t="n">
        <v>3400</v>
      </c>
      <c r="L51" s="902" t="n">
        <v>4250</v>
      </c>
      <c r="M51" s="902" t="n">
        <v>4600</v>
      </c>
      <c r="N51" s="902" t="n">
        <v>58150</v>
      </c>
      <c r="O51" s="6" t="n"/>
    </row>
    <row r="52" ht="31.5" customHeight="1" s="1411">
      <c r="A52" s="903" t="inlineStr">
        <is>
          <t>Profit Before Marketing</t>
        </is>
      </c>
      <c r="B52" s="904" t="n"/>
      <c r="C52" s="904" t="n"/>
      <c r="D52" s="904" t="n"/>
      <c r="E52" s="904" t="n"/>
      <c r="F52" s="904" t="n"/>
      <c r="G52" s="904" t="n"/>
      <c r="H52" s="904" t="n"/>
      <c r="I52" s="904" t="n"/>
      <c r="J52" s="904" t="n"/>
      <c r="K52" s="904" t="n"/>
      <c r="L52" s="904" t="n"/>
      <c r="M52" s="904" t="n"/>
      <c r="N52" s="905" t="n">
        <v>166417</v>
      </c>
      <c r="O52" s="6" t="n"/>
    </row>
    <row r="53" ht="19.5" customHeight="1" s="1411">
      <c r="A53" s="906" t="inlineStr">
        <is>
          <t>Profit WITH Marketing (after dir. salary)</t>
        </is>
      </c>
      <c r="B53" s="907" t="n"/>
      <c r="C53" s="907" t="n"/>
      <c r="D53" s="907" t="n"/>
      <c r="E53" s="907" t="n"/>
      <c r="F53" s="907" t="n"/>
      <c r="G53" s="907" t="n"/>
      <c r="H53" s="907" t="n"/>
      <c r="I53" s="907" t="n"/>
      <c r="J53" s="907" t="n"/>
      <c r="K53" s="907" t="n"/>
      <c r="L53" s="907" t="n"/>
      <c r="M53" s="907" t="n"/>
      <c r="N53" s="898" t="n">
        <v>224567</v>
      </c>
      <c r="O53" s="6" t="n"/>
    </row>
    <row r="54" ht="19.5" customHeight="1" s="1411">
      <c r="A54" s="6" t="n"/>
      <c r="B54" s="6" t="n"/>
      <c r="C54" s="6" t="n"/>
      <c r="D54" s="6" t="n"/>
      <c r="E54" s="6" t="n"/>
      <c r="F54" s="6" t="n"/>
      <c r="G54" s="6" t="n"/>
      <c r="H54" s="6" t="n"/>
      <c r="I54" s="6" t="n"/>
      <c r="J54" s="6" t="n"/>
      <c r="K54" s="6" t="n"/>
      <c r="L54" s="6" t="n"/>
      <c r="M54" s="6" t="n"/>
      <c r="N54" s="6" t="n"/>
      <c r="O54" s="6" t="n"/>
    </row>
    <row r="55" ht="31.5" customHeight="1" s="1411">
      <c r="A55" s="6" t="n"/>
    </row>
    <row r="56" ht="27.75" customHeight="1" s="1411">
      <c r="A56" s="630" t="inlineStr">
        <is>
          <t>✓  BASE CASE  (+15% trading)  +  MARKETING  |  Marketing Spend: £26,000  |  Marketing Revenue: £140,250  |  Net Marketing Contribution: £114,250  |  Profit with Marketing: £309,527</t>
        </is>
      </c>
      <c r="B56" s="6" t="n"/>
      <c r="C56" s="6" t="n"/>
      <c r="D56" s="6" t="n"/>
      <c r="E56" s="6" t="n"/>
      <c r="F56" s="6" t="n"/>
      <c r="G56" s="6" t="n"/>
      <c r="H56" s="6" t="n"/>
      <c r="I56" s="6" t="n"/>
      <c r="J56" s="6" t="n"/>
      <c r="K56" s="6" t="n"/>
      <c r="L56" s="6" t="n"/>
      <c r="M56" s="6" t="n"/>
      <c r="N56" s="6" t="n"/>
      <c r="O56" s="6" t="n"/>
    </row>
    <row r="57" ht="19.5" customHeight="1" s="1411">
      <c r="A57" s="756" t="inlineStr">
        <is>
          <t>Metric</t>
        </is>
      </c>
      <c r="B57" s="756" t="inlineStr">
        <is>
          <t>May
2026</t>
        </is>
      </c>
      <c r="C57" s="756" t="inlineStr">
        <is>
          <t>Jun
2026</t>
        </is>
      </c>
      <c r="D57" s="756" t="inlineStr">
        <is>
          <t>Jul
2026</t>
        </is>
      </c>
      <c r="E57" s="756" t="inlineStr">
        <is>
          <t>Aug
2026</t>
        </is>
      </c>
      <c r="F57" s="756" t="inlineStr">
        <is>
          <t>Sep
2026</t>
        </is>
      </c>
      <c r="G57" s="756" t="inlineStr">
        <is>
          <t>Oct
2026</t>
        </is>
      </c>
      <c r="H57" s="756" t="inlineStr">
        <is>
          <t>Nov
2026</t>
        </is>
      </c>
      <c r="I57" s="756" t="inlineStr">
        <is>
          <t>Dec
2026</t>
        </is>
      </c>
      <c r="J57" s="756" t="inlineStr">
        <is>
          <t>Jan
2027</t>
        </is>
      </c>
      <c r="K57" s="756" t="inlineStr">
        <is>
          <t>Feb
2027</t>
        </is>
      </c>
      <c r="L57" s="756" t="inlineStr">
        <is>
          <t>Mar
2027</t>
        </is>
      </c>
      <c r="M57" s="756" t="inlineStr">
        <is>
          <t>Apr
2027</t>
        </is>
      </c>
      <c r="N57" s="756" t="inlineStr">
        <is>
          <t>TOTAL</t>
        </is>
      </c>
      <c r="O57" s="6" t="n"/>
    </row>
    <row r="58" ht="19.5" customHeight="1" s="1411">
      <c r="A58" s="908" t="inlineStr">
        <is>
          <t>Trading Revenue (+15%)</t>
        </is>
      </c>
      <c r="B58" s="909" t="n">
        <v>66379</v>
      </c>
      <c r="C58" s="909" t="n">
        <v>53442</v>
      </c>
      <c r="D58" s="909" t="n">
        <v>53456</v>
      </c>
      <c r="E58" s="909" t="n">
        <v>77655</v>
      </c>
      <c r="F58" s="909" t="n">
        <v>65606</v>
      </c>
      <c r="G58" s="909" t="n">
        <v>67798</v>
      </c>
      <c r="H58" s="909" t="n">
        <v>86440</v>
      </c>
      <c r="I58" s="909" t="n">
        <v>144366</v>
      </c>
      <c r="J58" s="909" t="n">
        <v>48980</v>
      </c>
      <c r="K58" s="909" t="n">
        <v>61127</v>
      </c>
      <c r="L58" s="909" t="n">
        <v>68560</v>
      </c>
      <c r="M58" s="909" t="n">
        <v>59083</v>
      </c>
      <c r="N58" s="909" t="n">
        <v>852891</v>
      </c>
      <c r="O58" s="6" t="n"/>
    </row>
    <row r="59" ht="19.5" customHeight="1" s="1411">
      <c r="A59" s="895" t="inlineStr">
        <is>
          <t>Marketing-Generated Revenue</t>
        </is>
      </c>
      <c r="B59" s="896" t="n">
        <v>11250</v>
      </c>
      <c r="C59" s="896" t="n">
        <v>8000</v>
      </c>
      <c r="D59" s="896" t="n">
        <v>10000</v>
      </c>
      <c r="E59" s="896" t="n">
        <v>16250</v>
      </c>
      <c r="F59" s="896" t="n">
        <v>13000</v>
      </c>
      <c r="G59" s="896" t="n">
        <v>11000</v>
      </c>
      <c r="H59" s="896" t="n">
        <v>17500</v>
      </c>
      <c r="I59" s="896" t="n">
        <v>14000</v>
      </c>
      <c r="J59" s="896" t="n">
        <v>8000</v>
      </c>
      <c r="K59" s="896" t="n">
        <v>9000</v>
      </c>
      <c r="L59" s="896" t="n">
        <v>11250</v>
      </c>
      <c r="M59" s="896" t="n">
        <v>11000</v>
      </c>
      <c r="N59" s="896" t="n">
        <v>140250</v>
      </c>
      <c r="O59" s="6" t="n"/>
    </row>
    <row r="60" ht="19.5" customHeight="1" s="1411">
      <c r="A60" s="605" t="inlineStr">
        <is>
          <t>COMBINED TOTAL REVENUE</t>
        </is>
      </c>
      <c r="B60" s="910" t="n">
        <v>77629</v>
      </c>
      <c r="C60" s="910" t="n">
        <v>61442</v>
      </c>
      <c r="D60" s="910" t="n">
        <v>63456</v>
      </c>
      <c r="E60" s="910" t="n">
        <v>93905</v>
      </c>
      <c r="F60" s="910" t="n">
        <v>78606</v>
      </c>
      <c r="G60" s="910" t="n">
        <v>78798</v>
      </c>
      <c r="H60" s="910" t="n">
        <v>103940</v>
      </c>
      <c r="I60" s="910" t="n">
        <v>158366</v>
      </c>
      <c r="J60" s="910" t="n">
        <v>56980</v>
      </c>
      <c r="K60" s="910" t="n">
        <v>70127</v>
      </c>
      <c r="L60" s="910" t="n">
        <v>79810</v>
      </c>
      <c r="M60" s="910" t="n">
        <v>70083</v>
      </c>
      <c r="N60" s="910" t="n">
        <v>993141</v>
      </c>
      <c r="O60" s="6" t="n"/>
    </row>
    <row r="61" ht="19.5" customHeight="1" s="1411">
      <c r="A61" s="899" t="inlineStr">
        <is>
          <t>Marketing Cost (£500/week)</t>
        </is>
      </c>
      <c r="B61" s="900" t="n">
        <v>-2500</v>
      </c>
      <c r="C61" s="900" t="n">
        <v>-2000</v>
      </c>
      <c r="D61" s="900" t="n">
        <v>-2000</v>
      </c>
      <c r="E61" s="900" t="n">
        <v>-2500</v>
      </c>
      <c r="F61" s="900" t="n">
        <v>-2000</v>
      </c>
      <c r="G61" s="900" t="n">
        <v>-2000</v>
      </c>
      <c r="H61" s="900" t="n">
        <v>-2500</v>
      </c>
      <c r="I61" s="900" t="n">
        <v>-2000</v>
      </c>
      <c r="J61" s="900" t="n">
        <v>-2000</v>
      </c>
      <c r="K61" s="900" t="n">
        <v>-2000</v>
      </c>
      <c r="L61" s="900" t="n">
        <v>-2500</v>
      </c>
      <c r="M61" s="900" t="n">
        <v>-2000</v>
      </c>
      <c r="N61" s="900" t="n">
        <v>-26000</v>
      </c>
      <c r="O61" s="6" t="n"/>
    </row>
    <row r="62" ht="19.5" customHeight="1" s="1411">
      <c r="A62" s="901" t="inlineStr">
        <is>
          <t>Net Marketing Contribution</t>
        </is>
      </c>
      <c r="B62" s="902" t="n">
        <v>8750</v>
      </c>
      <c r="C62" s="902" t="n">
        <v>6000</v>
      </c>
      <c r="D62" s="902" t="n">
        <v>8000</v>
      </c>
      <c r="E62" s="902" t="n">
        <v>13750</v>
      </c>
      <c r="F62" s="902" t="n">
        <v>11000</v>
      </c>
      <c r="G62" s="902" t="n">
        <v>9000</v>
      </c>
      <c r="H62" s="902" t="n">
        <v>15000</v>
      </c>
      <c r="I62" s="902" t="n">
        <v>12000</v>
      </c>
      <c r="J62" s="902" t="n">
        <v>6000</v>
      </c>
      <c r="K62" s="902" t="n">
        <v>7000</v>
      </c>
      <c r="L62" s="902" t="n">
        <v>8750</v>
      </c>
      <c r="M62" s="902" t="n">
        <v>9000</v>
      </c>
      <c r="N62" s="902" t="n">
        <v>114250</v>
      </c>
      <c r="O62" s="6" t="n"/>
    </row>
    <row r="63" ht="31.5" customHeight="1" s="1411">
      <c r="A63" s="911" t="inlineStr">
        <is>
          <t>Profit Before Marketing</t>
        </is>
      </c>
      <c r="B63" s="912" t="n"/>
      <c r="C63" s="912" t="n"/>
      <c r="D63" s="912" t="n"/>
      <c r="E63" s="912" t="n"/>
      <c r="F63" s="912" t="n"/>
      <c r="G63" s="912" t="n"/>
      <c r="H63" s="912" t="n"/>
      <c r="I63" s="912" t="n"/>
      <c r="J63" s="912" t="n"/>
      <c r="K63" s="912" t="n"/>
      <c r="L63" s="912" t="n"/>
      <c r="M63" s="912" t="n"/>
      <c r="N63" s="913" t="n">
        <v>195277</v>
      </c>
      <c r="O63" s="6" t="n"/>
    </row>
    <row r="64" ht="19.5" customHeight="1" s="1411">
      <c r="A64" s="914" t="inlineStr">
        <is>
          <t>Profit WITH Marketing (after dir. salary)</t>
        </is>
      </c>
      <c r="B64" s="915" t="n"/>
      <c r="C64" s="915" t="n"/>
      <c r="D64" s="915" t="n"/>
      <c r="E64" s="915" t="n"/>
      <c r="F64" s="915" t="n"/>
      <c r="G64" s="915" t="n"/>
      <c r="H64" s="915" t="n"/>
      <c r="I64" s="915" t="n"/>
      <c r="J64" s="915" t="n"/>
      <c r="K64" s="915" t="n"/>
      <c r="L64" s="915" t="n"/>
      <c r="M64" s="915" t="n"/>
      <c r="N64" s="910" t="n">
        <v>309527</v>
      </c>
      <c r="O64" s="6" t="n"/>
    </row>
    <row r="65" ht="19.5" customHeight="1" s="1411">
      <c r="A65" s="6" t="n"/>
      <c r="B65" s="6" t="n"/>
      <c r="C65" s="6" t="n"/>
      <c r="D65" s="6" t="n"/>
      <c r="E65" s="6" t="n"/>
      <c r="F65" s="6" t="n"/>
      <c r="G65" s="6" t="n"/>
      <c r="H65" s="6" t="n"/>
      <c r="I65" s="6" t="n"/>
      <c r="J65" s="6" t="n"/>
      <c r="K65" s="6" t="n"/>
      <c r="L65" s="6" t="n"/>
      <c r="M65" s="6" t="n"/>
      <c r="N65" s="6" t="n"/>
      <c r="O65" s="6" t="n"/>
    </row>
    <row r="66" ht="31.5" customHeight="1" s="1411">
      <c r="A66" s="6" t="n"/>
    </row>
    <row r="67" ht="27.75" customHeight="1" s="1411">
      <c r="A67" s="916" t="inlineStr">
        <is>
          <t>★  OPTIMISTIC  (+20% trading)  +  MARKETING  |  Marketing Spend: £26,000  |  Marketing Revenue: £224,400  |  Net Marketing Contribution: £198,400  |  Profit with Marketing: £422,537</t>
        </is>
      </c>
      <c r="B67" s="6" t="n"/>
      <c r="C67" s="6" t="n"/>
      <c r="D67" s="6" t="n"/>
      <c r="E67" s="6" t="n"/>
      <c r="F67" s="6" t="n"/>
      <c r="G67" s="6" t="n"/>
      <c r="H67" s="6" t="n"/>
      <c r="I67" s="6" t="n"/>
      <c r="J67" s="6" t="n"/>
      <c r="K67" s="6" t="n"/>
      <c r="L67" s="6" t="n"/>
      <c r="M67" s="6" t="n"/>
      <c r="N67" s="6" t="n"/>
      <c r="O67" s="6" t="n"/>
    </row>
    <row r="68" ht="19.5" customHeight="1" s="1411">
      <c r="A68" s="766" t="inlineStr">
        <is>
          <t>Metric</t>
        </is>
      </c>
      <c r="B68" s="766" t="inlineStr">
        <is>
          <t>May
2026</t>
        </is>
      </c>
      <c r="C68" s="766" t="inlineStr">
        <is>
          <t>Jun
2026</t>
        </is>
      </c>
      <c r="D68" s="766" t="inlineStr">
        <is>
          <t>Jul
2026</t>
        </is>
      </c>
      <c r="E68" s="766" t="inlineStr">
        <is>
          <t>Aug
2026</t>
        </is>
      </c>
      <c r="F68" s="766" t="inlineStr">
        <is>
          <t>Sep
2026</t>
        </is>
      </c>
      <c r="G68" s="766" t="inlineStr">
        <is>
          <t>Oct
2026</t>
        </is>
      </c>
      <c r="H68" s="766" t="inlineStr">
        <is>
          <t>Nov
2026</t>
        </is>
      </c>
      <c r="I68" s="766" t="inlineStr">
        <is>
          <t>Dec
2026</t>
        </is>
      </c>
      <c r="J68" s="766" t="inlineStr">
        <is>
          <t>Jan
2027</t>
        </is>
      </c>
      <c r="K68" s="766" t="inlineStr">
        <is>
          <t>Feb
2027</t>
        </is>
      </c>
      <c r="L68" s="766" t="inlineStr">
        <is>
          <t>Mar
2027</t>
        </is>
      </c>
      <c r="M68" s="766" t="inlineStr">
        <is>
          <t>Apr
2027</t>
        </is>
      </c>
      <c r="N68" s="766" t="inlineStr">
        <is>
          <t>TOTAL</t>
        </is>
      </c>
      <c r="O68" s="6" t="n"/>
    </row>
    <row r="69" ht="19.5" customHeight="1" s="1411">
      <c r="A69" s="917" t="inlineStr">
        <is>
          <t>Trading Revenue (+20%)</t>
        </is>
      </c>
      <c r="B69" s="918" t="n">
        <v>68650</v>
      </c>
      <c r="C69" s="918" t="n">
        <v>55366</v>
      </c>
      <c r="D69" s="918" t="n">
        <v>55753</v>
      </c>
      <c r="E69" s="918" t="n">
        <v>81508</v>
      </c>
      <c r="F69" s="918" t="n">
        <v>68689</v>
      </c>
      <c r="G69" s="918" t="n">
        <v>70757</v>
      </c>
      <c r="H69" s="918" t="n">
        <v>90673</v>
      </c>
      <c r="I69" s="918" t="n">
        <v>151902</v>
      </c>
      <c r="J69" s="918" t="n">
        <v>50531</v>
      </c>
      <c r="K69" s="918" t="n">
        <v>63371</v>
      </c>
      <c r="L69" s="918" t="n">
        <v>71150</v>
      </c>
      <c r="M69" s="918" t="n">
        <v>61622</v>
      </c>
      <c r="N69" s="918" t="n">
        <v>889973</v>
      </c>
      <c r="O69" s="6" t="n"/>
    </row>
    <row r="70" ht="19.5" customHeight="1" s="1411">
      <c r="A70" s="895" t="inlineStr">
        <is>
          <t>Marketing-Generated Revenue</t>
        </is>
      </c>
      <c r="B70" s="896" t="n">
        <v>18000</v>
      </c>
      <c r="C70" s="896" t="n">
        <v>12800</v>
      </c>
      <c r="D70" s="896" t="n">
        <v>16000</v>
      </c>
      <c r="E70" s="896" t="n">
        <v>26000</v>
      </c>
      <c r="F70" s="896" t="n">
        <v>20800</v>
      </c>
      <c r="G70" s="896" t="n">
        <v>17600</v>
      </c>
      <c r="H70" s="896" t="n">
        <v>28000</v>
      </c>
      <c r="I70" s="896" t="n">
        <v>22400</v>
      </c>
      <c r="J70" s="896" t="n">
        <v>12800</v>
      </c>
      <c r="K70" s="896" t="n">
        <v>14400</v>
      </c>
      <c r="L70" s="896" t="n">
        <v>18000</v>
      </c>
      <c r="M70" s="896" t="n">
        <v>17600</v>
      </c>
      <c r="N70" s="896" t="n">
        <v>224400</v>
      </c>
      <c r="O70" s="6" t="n"/>
    </row>
    <row r="71" ht="19.5" customHeight="1" s="1411">
      <c r="A71" s="919" t="inlineStr">
        <is>
          <t>COMBINED TOTAL REVENUE</t>
        </is>
      </c>
      <c r="B71" s="770" t="n">
        <v>86650</v>
      </c>
      <c r="C71" s="770" t="n">
        <v>68166</v>
      </c>
      <c r="D71" s="770" t="n">
        <v>71753</v>
      </c>
      <c r="E71" s="770" t="n">
        <v>107508</v>
      </c>
      <c r="F71" s="770" t="n">
        <v>89489</v>
      </c>
      <c r="G71" s="770" t="n">
        <v>88357</v>
      </c>
      <c r="H71" s="770" t="n">
        <v>118673</v>
      </c>
      <c r="I71" s="770" t="n">
        <v>174302</v>
      </c>
      <c r="J71" s="770" t="n">
        <v>63331</v>
      </c>
      <c r="K71" s="770" t="n">
        <v>77771</v>
      </c>
      <c r="L71" s="770" t="n">
        <v>89150</v>
      </c>
      <c r="M71" s="770" t="n">
        <v>79222</v>
      </c>
      <c r="N71" s="770" t="n">
        <v>1114373</v>
      </c>
      <c r="O71" s="6" t="n"/>
    </row>
    <row r="72" ht="19.5" customHeight="1" s="1411">
      <c r="A72" s="899" t="inlineStr">
        <is>
          <t>Marketing Cost (£500/week)</t>
        </is>
      </c>
      <c r="B72" s="900" t="n">
        <v>-2500</v>
      </c>
      <c r="C72" s="900" t="n">
        <v>-2000</v>
      </c>
      <c r="D72" s="900" t="n">
        <v>-2000</v>
      </c>
      <c r="E72" s="900" t="n">
        <v>-2500</v>
      </c>
      <c r="F72" s="900" t="n">
        <v>-2000</v>
      </c>
      <c r="G72" s="900" t="n">
        <v>-2000</v>
      </c>
      <c r="H72" s="900" t="n">
        <v>-2500</v>
      </c>
      <c r="I72" s="900" t="n">
        <v>-2000</v>
      </c>
      <c r="J72" s="900" t="n">
        <v>-2000</v>
      </c>
      <c r="K72" s="900" t="n">
        <v>-2000</v>
      </c>
      <c r="L72" s="900" t="n">
        <v>-2500</v>
      </c>
      <c r="M72" s="900" t="n">
        <v>-2000</v>
      </c>
      <c r="N72" s="900" t="n">
        <v>-26000</v>
      </c>
      <c r="O72" s="6" t="n"/>
    </row>
    <row r="73" ht="19.5" customHeight="1" s="1411">
      <c r="A73" s="901" t="inlineStr">
        <is>
          <t>Net Marketing Contribution</t>
        </is>
      </c>
      <c r="B73" s="902" t="n">
        <v>15500</v>
      </c>
      <c r="C73" s="902" t="n">
        <v>10800</v>
      </c>
      <c r="D73" s="902" t="n">
        <v>14000</v>
      </c>
      <c r="E73" s="902" t="n">
        <v>23500</v>
      </c>
      <c r="F73" s="902" t="n">
        <v>18800</v>
      </c>
      <c r="G73" s="902" t="n">
        <v>15600</v>
      </c>
      <c r="H73" s="902" t="n">
        <v>25500</v>
      </c>
      <c r="I73" s="902" t="n">
        <v>20400</v>
      </c>
      <c r="J73" s="902" t="n">
        <v>10800</v>
      </c>
      <c r="K73" s="902" t="n">
        <v>12400</v>
      </c>
      <c r="L73" s="902" t="n">
        <v>15500</v>
      </c>
      <c r="M73" s="902" t="n">
        <v>15600</v>
      </c>
      <c r="N73" s="902" t="n">
        <v>198400</v>
      </c>
      <c r="O73" s="6" t="n"/>
    </row>
    <row r="74" ht="31.5" customHeight="1" s="1411">
      <c r="A74" s="920" t="inlineStr">
        <is>
          <t>Profit Before Marketing</t>
        </is>
      </c>
      <c r="B74" s="921" t="n"/>
      <c r="C74" s="921" t="n"/>
      <c r="D74" s="921" t="n"/>
      <c r="E74" s="921" t="n"/>
      <c r="F74" s="921" t="n"/>
      <c r="G74" s="921" t="n"/>
      <c r="H74" s="921" t="n"/>
      <c r="I74" s="921" t="n"/>
      <c r="J74" s="921" t="n"/>
      <c r="K74" s="921" t="n"/>
      <c r="L74" s="921" t="n"/>
      <c r="M74" s="921" t="n"/>
      <c r="N74" s="922" t="n">
        <v>224137</v>
      </c>
      <c r="O74" s="6" t="n"/>
    </row>
    <row r="75" ht="19.5" customHeight="1" s="1411">
      <c r="A75" s="923" t="inlineStr">
        <is>
          <t>Profit WITH Marketing (after dir. salary)</t>
        </is>
      </c>
      <c r="B75" s="924" t="n"/>
      <c r="C75" s="924" t="n"/>
      <c r="D75" s="924" t="n"/>
      <c r="E75" s="924" t="n"/>
      <c r="F75" s="924" t="n"/>
      <c r="G75" s="924" t="n"/>
      <c r="H75" s="924" t="n"/>
      <c r="I75" s="924" t="n"/>
      <c r="J75" s="924" t="n"/>
      <c r="K75" s="924" t="n"/>
      <c r="L75" s="924" t="n"/>
      <c r="M75" s="924" t="n"/>
      <c r="N75" s="770" t="n">
        <v>422537</v>
      </c>
      <c r="O75" s="6" t="n"/>
    </row>
    <row r="76" ht="19.5" customHeight="1" s="1411">
      <c r="A76" s="6" t="n"/>
      <c r="B76" s="6" t="n"/>
      <c r="C76" s="6" t="n"/>
      <c r="D76" s="6" t="n"/>
      <c r="E76" s="6" t="n"/>
      <c r="F76" s="6" t="n"/>
      <c r="G76" s="6" t="n"/>
      <c r="H76" s="6" t="n"/>
      <c r="I76" s="6" t="n"/>
      <c r="J76" s="6" t="n"/>
      <c r="K76" s="6" t="n"/>
      <c r="L76" s="6" t="n"/>
      <c r="M76" s="6" t="n"/>
      <c r="N76" s="6" t="n"/>
      <c r="O76" s="6" t="n"/>
    </row>
    <row r="77" ht="31.5" customHeight="1" s="1411">
      <c r="A77" s="6" t="n"/>
    </row>
    <row r="78" ht="27.75" customHeight="1" s="1411">
      <c r="A78" s="925" t="inlineStr">
        <is>
          <t>SCENARIO COMPARISON  —  Without vs With Marketing Budget</t>
        </is>
      </c>
      <c r="B78" s="6" t="n"/>
      <c r="C78" s="6" t="n"/>
      <c r="D78" s="6" t="n"/>
      <c r="E78" s="6" t="n"/>
      <c r="F78" s="6" t="n"/>
      <c r="G78" s="6" t="n"/>
      <c r="H78" s="6" t="n"/>
      <c r="I78" s="6" t="n"/>
      <c r="J78" s="6" t="n"/>
      <c r="K78" s="6" t="n"/>
      <c r="L78" s="6" t="n"/>
      <c r="M78" s="6" t="n"/>
      <c r="N78" s="6" t="n"/>
      <c r="O78" s="6" t="n"/>
    </row>
    <row r="79" ht="19.5" customHeight="1" s="1411">
      <c r="A79" s="926" t="inlineStr">
        <is>
          <t>Metric</t>
        </is>
      </c>
      <c r="B79" s="1634" t="inlineStr">
        <is>
          <t>Conservative
+10%</t>
        </is>
      </c>
      <c r="C79" s="1613" t="n"/>
      <c r="D79" s="1614" t="n"/>
      <c r="E79" s="1108" t="inlineStr">
        <is>
          <t>Base Case
+15%</t>
        </is>
      </c>
      <c r="F79" s="1613" t="n"/>
      <c r="G79" s="1614" t="n"/>
      <c r="H79" s="1635" t="inlineStr">
        <is>
          <t>Optimistic
+20%</t>
        </is>
      </c>
      <c r="I79" s="1613" t="n"/>
      <c r="J79" s="1614" t="n"/>
      <c r="K79" s="6" t="n"/>
      <c r="L79" s="6" t="n"/>
      <c r="M79" s="6" t="n"/>
      <c r="N79" s="6" t="n"/>
      <c r="O79" s="6" t="n"/>
    </row>
    <row r="80" ht="19.5" customHeight="1" s="1411">
      <c r="A80" s="930" t="inlineStr">
        <is>
          <t>Trading Revenue Target</t>
        </is>
      </c>
      <c r="B80" s="1636" t="n">
        <v>815809</v>
      </c>
      <c r="C80" s="1613" t="n"/>
      <c r="D80" s="1614" t="n"/>
      <c r="E80" s="1637" t="n">
        <v>852891</v>
      </c>
      <c r="F80" s="1613" t="n"/>
      <c r="G80" s="1614" t="n"/>
      <c r="H80" s="1638" t="n">
        <v>889973</v>
      </c>
      <c r="I80" s="1613" t="n"/>
      <c r="J80" s="1614" t="n"/>
      <c r="K80" s="6" t="n"/>
      <c r="L80" s="6" t="n"/>
      <c r="M80" s="6" t="n"/>
      <c r="N80" s="6" t="n"/>
      <c r="O80" s="6" t="n"/>
    </row>
    <row r="81" ht="19.5" customHeight="1" s="1411">
      <c r="A81" s="734" t="inlineStr">
        <is>
          <t>Marketing Revenue Generated</t>
        </is>
      </c>
      <c r="B81" s="1636" t="n">
        <v>84150</v>
      </c>
      <c r="C81" s="1613" t="n"/>
      <c r="D81" s="1614" t="n"/>
      <c r="E81" s="1637" t="n">
        <v>140250</v>
      </c>
      <c r="F81" s="1613" t="n"/>
      <c r="G81" s="1614" t="n"/>
      <c r="H81" s="1638" t="n">
        <v>224400</v>
      </c>
      <c r="I81" s="1613" t="n"/>
      <c r="J81" s="1614" t="n"/>
      <c r="K81" s="6" t="n"/>
      <c r="L81" s="6" t="n"/>
      <c r="M81" s="6" t="n"/>
      <c r="N81" s="6" t="n"/>
      <c r="O81" s="6" t="n"/>
    </row>
    <row r="82" ht="19.5" customHeight="1" s="1411">
      <c r="A82" s="934" t="inlineStr">
        <is>
          <t>Combined Revenue</t>
        </is>
      </c>
      <c r="B82" s="1639" t="n">
        <v>899959</v>
      </c>
      <c r="C82" s="1613" t="n"/>
      <c r="D82" s="1614" t="n"/>
      <c r="E82" s="1640" t="n">
        <v>956059</v>
      </c>
      <c r="F82" s="1613" t="n"/>
      <c r="G82" s="1614" t="n"/>
      <c r="H82" s="1641" t="n">
        <v>1040209</v>
      </c>
      <c r="I82" s="1613" t="n"/>
      <c r="J82" s="1614" t="n"/>
      <c r="K82" s="6" t="n"/>
      <c r="L82" s="6" t="n"/>
      <c r="M82" s="6" t="n"/>
      <c r="N82" s="6" t="n"/>
      <c r="O82" s="6" t="n"/>
    </row>
    <row r="83" ht="19.5" customHeight="1" s="1411">
      <c r="A83" s="734" t="inlineStr">
        <is>
          <t>Marketing Spend</t>
        </is>
      </c>
      <c r="B83" s="1642" t="n">
        <v>-26000</v>
      </c>
      <c r="C83" s="1613" t="n"/>
      <c r="D83" s="1614" t="n"/>
      <c r="E83" s="1643" t="n">
        <v>-26000</v>
      </c>
      <c r="F83" s="1613" t="n"/>
      <c r="G83" s="1614" t="n"/>
      <c r="H83" s="1644" t="n">
        <v>-26000</v>
      </c>
      <c r="I83" s="1613" t="n"/>
      <c r="J83" s="1614" t="n"/>
      <c r="K83" s="6" t="n"/>
      <c r="L83" s="6" t="n"/>
      <c r="M83" s="6" t="n"/>
      <c r="N83" s="6" t="n"/>
      <c r="O83" s="6" t="n"/>
    </row>
    <row r="84" ht="19.5" customHeight="1" s="1411">
      <c r="A84" s="930" t="inlineStr">
        <is>
          <t>Net Marketing Contribution</t>
        </is>
      </c>
      <c r="B84" s="1636" t="n">
        <v>58150</v>
      </c>
      <c r="C84" s="1613" t="n"/>
      <c r="D84" s="1614" t="n"/>
      <c r="E84" s="1637" t="n">
        <v>114250</v>
      </c>
      <c r="F84" s="1613" t="n"/>
      <c r="G84" s="1614" t="n"/>
      <c r="H84" s="1638" t="n">
        <v>198400</v>
      </c>
      <c r="I84" s="1613" t="n"/>
      <c r="J84" s="1614" t="n"/>
      <c r="K84" s="6" t="n"/>
      <c r="L84" s="6" t="n"/>
      <c r="M84" s="6" t="n"/>
      <c r="N84" s="6" t="n"/>
      <c r="O84" s="6" t="n"/>
    </row>
    <row r="85" ht="19.5" customHeight="1" s="1411">
      <c r="A85" s="734" t="inlineStr">
        <is>
          <t>Profit WITHOUT Marketing</t>
        </is>
      </c>
      <c r="B85" s="1636" t="n">
        <v>166417</v>
      </c>
      <c r="C85" s="1613" t="n"/>
      <c r="D85" s="1614" t="n"/>
      <c r="E85" s="1637" t="n">
        <v>195277</v>
      </c>
      <c r="F85" s="1613" t="n"/>
      <c r="G85" s="1614" t="n"/>
      <c r="H85" s="1638" t="n">
        <v>224137</v>
      </c>
      <c r="I85" s="1613" t="n"/>
      <c r="J85" s="1614" t="n"/>
      <c r="K85" s="6" t="n"/>
      <c r="L85" s="6" t="n"/>
      <c r="M85" s="6" t="n"/>
      <c r="N85" s="6" t="n"/>
      <c r="O85" s="6" t="n"/>
    </row>
    <row r="86" ht="19.5" customHeight="1" s="1411">
      <c r="A86" s="934" t="inlineStr">
        <is>
          <t>Profit WITH Marketing</t>
        </is>
      </c>
      <c r="B86" s="1639" t="n">
        <v>224567</v>
      </c>
      <c r="C86" s="1613" t="n"/>
      <c r="D86" s="1614" t="n"/>
      <c r="E86" s="1640" t="n">
        <v>309527</v>
      </c>
      <c r="F86" s="1613" t="n"/>
      <c r="G86" s="1614" t="n"/>
      <c r="H86" s="1641" t="n">
        <v>422537</v>
      </c>
      <c r="I86" s="1613" t="n"/>
      <c r="J86" s="1614" t="n"/>
      <c r="K86" s="6" t="n"/>
      <c r="L86" s="6" t="n"/>
      <c r="M86" s="6" t="n"/>
      <c r="N86" s="6" t="n"/>
      <c r="O86" s="6" t="n"/>
    </row>
    <row r="87" ht="19.5" customHeight="1" s="1411">
      <c r="A87" s="734" t="inlineStr">
        <is>
          <t>Marketing ROAS</t>
        </is>
      </c>
      <c r="B87" s="941" t="n">
        <v>3</v>
      </c>
      <c r="C87" s="730" t="n"/>
      <c r="D87" s="731" t="n"/>
      <c r="E87" s="942" t="n">
        <v>5</v>
      </c>
      <c r="F87" s="730" t="n"/>
      <c r="G87" s="731" t="n"/>
      <c r="H87" s="943" t="n">
        <v>8</v>
      </c>
      <c r="I87" s="730" t="n"/>
      <c r="J87" s="731" t="n"/>
      <c r="K87" s="6" t="n"/>
      <c r="L87" s="6" t="n"/>
      <c r="M87" s="6" t="n"/>
      <c r="N87" s="6" t="n"/>
      <c r="O87" s="6" t="n"/>
    </row>
    <row r="88" ht="31.5" customHeight="1" s="1411">
      <c r="A88" s="6" t="n"/>
    </row>
    <row r="89" ht="54.75" customHeight="1" s="1411">
      <c r="A89" s="944" t="inlineStr">
        <is>
          <t>ROAS (Return on Ad Spend): Conservative = 3× (cautious targeting, build phase)  |  Base Case = 5× (good creative, established audience)  |  Optimistic = 8× (strong seasonal peaks, viral content, proven channels).  Marketing spend of £26,000/year treated as additional cost separate from existing Google spend in 2025 operating base.</t>
        </is>
      </c>
      <c r="B89" s="6" t="n"/>
      <c r="C89" s="6" t="n"/>
      <c r="D89" s="6" t="n"/>
      <c r="E89" s="6" t="n"/>
      <c r="F89" s="6" t="n"/>
      <c r="G89" s="6" t="n"/>
      <c r="H89" s="6" t="n"/>
      <c r="I89" s="6" t="n"/>
      <c r="J89" s="6" t="n"/>
      <c r="K89" s="6" t="n"/>
      <c r="L89" s="6" t="n"/>
      <c r="M89" s="6" t="n"/>
      <c r="N89" s="6" t="n"/>
      <c r="O89" s="6" t="n"/>
    </row>
    <row r="90" ht="15.75" customHeight="1" s="1411">
      <c r="A90" s="6" t="n"/>
      <c r="B90" s="6" t="n"/>
      <c r="C90" s="6" t="n"/>
      <c r="D90" s="6" t="n"/>
      <c r="E90" s="6" t="n"/>
      <c r="F90" s="6" t="n"/>
      <c r="G90" s="6" t="n"/>
      <c r="H90" s="6" t="n"/>
      <c r="I90" s="6" t="n"/>
      <c r="J90" s="6" t="n"/>
      <c r="K90" s="6" t="n"/>
      <c r="L90" s="6" t="n"/>
      <c r="M90" s="6" t="n"/>
      <c r="N90" s="6" t="n"/>
      <c r="O90" s="6" t="n"/>
    </row>
    <row r="91" ht="15.75" customHeight="1" s="1411">
      <c r="A91" s="6" t="n"/>
      <c r="B91" s="6" t="n"/>
      <c r="C91" s="6" t="n"/>
      <c r="D91" s="6" t="n"/>
      <c r="E91" s="6" t="n"/>
      <c r="F91" s="6" t="n"/>
      <c r="G91" s="6" t="n"/>
      <c r="H91" s="6" t="n"/>
      <c r="I91" s="6" t="n"/>
      <c r="J91" s="6" t="n"/>
      <c r="K91" s="6" t="n"/>
      <c r="L91" s="6" t="n"/>
      <c r="M91" s="6" t="n"/>
      <c r="N91" s="6" t="n"/>
      <c r="O91" s="6" t="n"/>
    </row>
    <row r="92" ht="15.75" customHeight="1" s="1411">
      <c r="A92" s="6" t="n"/>
      <c r="B92" s="6" t="n"/>
      <c r="C92" s="6" t="n"/>
      <c r="D92" s="6" t="n"/>
      <c r="E92" s="6" t="n"/>
      <c r="F92" s="6" t="n"/>
      <c r="G92" s="6" t="n"/>
      <c r="H92" s="6" t="n"/>
      <c r="I92" s="6" t="n"/>
      <c r="J92" s="6" t="n"/>
      <c r="K92" s="6" t="n"/>
      <c r="L92" s="6" t="n"/>
      <c r="M92" s="6" t="n"/>
      <c r="N92" s="6" t="n"/>
      <c r="O92" s="6" t="n"/>
    </row>
    <row r="93" ht="15.75" customHeight="1" s="1411">
      <c r="A93" s="6" t="n"/>
      <c r="B93" s="6" t="n"/>
      <c r="C93" s="6" t="n"/>
      <c r="D93" s="6" t="n"/>
      <c r="E93" s="6" t="n"/>
      <c r="F93" s="6" t="n"/>
      <c r="G93" s="6" t="n"/>
      <c r="H93" s="6" t="n"/>
      <c r="I93" s="6" t="n"/>
      <c r="J93" s="6" t="n"/>
      <c r="K93" s="6" t="n"/>
      <c r="L93" s="6" t="n"/>
      <c r="M93" s="6" t="n"/>
      <c r="N93" s="6" t="n"/>
      <c r="O93" s="6" t="n"/>
    </row>
    <row r="94" ht="15.75" customHeight="1" s="1411">
      <c r="A94" s="6" t="n"/>
      <c r="B94" s="6" t="n"/>
      <c r="C94" s="6" t="n"/>
      <c r="D94" s="6" t="n"/>
      <c r="E94" s="6" t="n"/>
      <c r="F94" s="6" t="n"/>
      <c r="G94" s="6" t="n"/>
      <c r="H94" s="6" t="n"/>
      <c r="I94" s="6" t="n"/>
      <c r="J94" s="6" t="n"/>
      <c r="K94" s="6" t="n"/>
      <c r="L94" s="6" t="n"/>
      <c r="M94" s="6" t="n"/>
      <c r="N94" s="6" t="n"/>
      <c r="O94" s="6" t="n"/>
    </row>
    <row r="95" ht="15.75" customHeight="1" s="1411">
      <c r="A95" s="6" t="n"/>
      <c r="B95" s="6" t="n"/>
      <c r="C95" s="6" t="n"/>
      <c r="D95" s="6" t="n"/>
      <c r="E95" s="6" t="n"/>
      <c r="F95" s="6" t="n"/>
      <c r="G95" s="6" t="n"/>
      <c r="H95" s="6" t="n"/>
      <c r="I95" s="6" t="n"/>
      <c r="J95" s="6" t="n"/>
      <c r="K95" s="6" t="n"/>
      <c r="L95" s="6" t="n"/>
      <c r="M95" s="6" t="n"/>
      <c r="N95" s="6" t="n"/>
      <c r="O95" s="6" t="n"/>
    </row>
    <row r="96" ht="15.75" customHeight="1" s="1411">
      <c r="A96" s="6" t="n"/>
      <c r="B96" s="6" t="n"/>
      <c r="C96" s="6" t="n"/>
      <c r="D96" s="6" t="n"/>
      <c r="E96" s="6" t="n"/>
      <c r="F96" s="6" t="n"/>
      <c r="G96" s="6" t="n"/>
      <c r="H96" s="6" t="n"/>
      <c r="I96" s="6" t="n"/>
      <c r="J96" s="6" t="n"/>
      <c r="K96" s="6" t="n"/>
      <c r="L96" s="6" t="n"/>
      <c r="M96" s="6" t="n"/>
      <c r="N96" s="6" t="n"/>
      <c r="O96" s="6" t="n"/>
    </row>
    <row r="97" ht="15.75" customHeight="1" s="1411">
      <c r="A97" s="6" t="n"/>
      <c r="B97" s="6" t="n"/>
      <c r="C97" s="6" t="n"/>
      <c r="D97" s="6" t="n"/>
      <c r="E97" s="6" t="n"/>
      <c r="F97" s="6" t="n"/>
      <c r="G97" s="6" t="n"/>
      <c r="H97" s="6" t="n"/>
      <c r="I97" s="6" t="n"/>
      <c r="J97" s="6" t="n"/>
      <c r="K97" s="6" t="n"/>
      <c r="L97" s="6" t="n"/>
      <c r="M97" s="6" t="n"/>
      <c r="N97" s="6" t="n"/>
      <c r="O97" s="6" t="n"/>
    </row>
    <row r="98" ht="15.75" customHeight="1" s="1411">
      <c r="A98" s="6" t="n"/>
      <c r="B98" s="6" t="n"/>
      <c r="C98" s="6" t="n"/>
      <c r="D98" s="6" t="n"/>
      <c r="E98" s="6" t="n"/>
      <c r="F98" s="6" t="n"/>
      <c r="G98" s="6" t="n"/>
      <c r="H98" s="6" t="n"/>
      <c r="I98" s="6" t="n"/>
      <c r="J98" s="6" t="n"/>
      <c r="K98" s="6" t="n"/>
      <c r="L98" s="6" t="n"/>
      <c r="M98" s="6" t="n"/>
      <c r="N98" s="6" t="n"/>
      <c r="O98" s="6" t="n"/>
    </row>
    <row r="99" ht="15.75" customHeight="1" s="1411">
      <c r="A99" s="6" t="n"/>
      <c r="B99" s="6" t="n"/>
      <c r="C99" s="6" t="n"/>
      <c r="D99" s="6" t="n"/>
      <c r="E99" s="6" t="n"/>
      <c r="F99" s="6" t="n"/>
      <c r="G99" s="6" t="n"/>
      <c r="H99" s="6" t="n"/>
      <c r="I99" s="6" t="n"/>
      <c r="J99" s="6" t="n"/>
      <c r="K99" s="6" t="n"/>
      <c r="L99" s="6" t="n"/>
      <c r="M99" s="6" t="n"/>
      <c r="N99" s="6" t="n"/>
      <c r="O99" s="6" t="n"/>
    </row>
    <row r="100" ht="15.75" customHeight="1" s="1411">
      <c r="A100" s="6" t="n"/>
      <c r="B100" s="6" t="n"/>
      <c r="C100" s="6" t="n"/>
      <c r="D100" s="6" t="n"/>
      <c r="E100" s="6" t="n"/>
      <c r="F100" s="6" t="n"/>
      <c r="G100" s="6" t="n"/>
      <c r="H100" s="6" t="n"/>
      <c r="I100" s="6" t="n"/>
      <c r="J100" s="6" t="n"/>
      <c r="K100" s="6" t="n"/>
      <c r="L100" s="6" t="n"/>
      <c r="M100" s="6" t="n"/>
      <c r="N100" s="6" t="n"/>
      <c r="O100" s="6" t="n"/>
    </row>
    <row r="101" ht="15.75" customHeight="1" s="1411">
      <c r="A101" s="6" t="n"/>
      <c r="B101" s="6" t="n"/>
      <c r="C101" s="6" t="n"/>
      <c r="D101" s="6" t="n"/>
      <c r="E101" s="6" t="n"/>
      <c r="F101" s="6" t="n"/>
      <c r="G101" s="6" t="n"/>
      <c r="H101" s="6" t="n"/>
      <c r="I101" s="6" t="n"/>
      <c r="J101" s="6" t="n"/>
      <c r="K101" s="6" t="n"/>
      <c r="L101" s="6" t="n"/>
      <c r="M101" s="6" t="n"/>
      <c r="N101" s="6" t="n"/>
      <c r="O101" s="6" t="n"/>
    </row>
    <row r="102" ht="15.75" customHeight="1" s="1411">
      <c r="A102" s="6" t="n"/>
      <c r="B102" s="6" t="n"/>
      <c r="C102" s="6" t="n"/>
      <c r="D102" s="6" t="n"/>
      <c r="E102" s="6" t="n"/>
      <c r="F102" s="6" t="n"/>
      <c r="G102" s="6" t="n"/>
      <c r="H102" s="6" t="n"/>
      <c r="I102" s="6" t="n"/>
      <c r="J102" s="6" t="n"/>
      <c r="K102" s="6" t="n"/>
      <c r="L102" s="6" t="n"/>
      <c r="M102" s="6" t="n"/>
      <c r="N102" s="6" t="n"/>
      <c r="O102" s="6" t="n"/>
    </row>
    <row r="103" ht="15.75" customHeight="1" s="1411">
      <c r="A103" s="6" t="n"/>
      <c r="B103" s="6" t="n"/>
      <c r="C103" s="6" t="n"/>
      <c r="D103" s="6" t="n"/>
      <c r="E103" s="6" t="n"/>
      <c r="F103" s="6" t="n"/>
      <c r="G103" s="6" t="n"/>
      <c r="H103" s="6" t="n"/>
      <c r="I103" s="6" t="n"/>
      <c r="J103" s="6" t="n"/>
      <c r="K103" s="6" t="n"/>
      <c r="L103" s="6" t="n"/>
      <c r="M103" s="6" t="n"/>
      <c r="N103" s="6" t="n"/>
      <c r="O103" s="6" t="n"/>
    </row>
    <row r="104" ht="15.75" customHeight="1" s="1411">
      <c r="A104" s="6" t="n"/>
      <c r="B104" s="6" t="n"/>
      <c r="C104" s="6" t="n"/>
      <c r="D104" s="6" t="n"/>
      <c r="E104" s="6" t="n"/>
      <c r="F104" s="6" t="n"/>
      <c r="G104" s="6" t="n"/>
      <c r="H104" s="6" t="n"/>
      <c r="I104" s="6" t="n"/>
      <c r="J104" s="6" t="n"/>
      <c r="K104" s="6" t="n"/>
      <c r="L104" s="6" t="n"/>
      <c r="M104" s="6" t="n"/>
      <c r="N104" s="6" t="n"/>
      <c r="O104" s="6" t="n"/>
    </row>
    <row r="105" ht="15.75" customHeight="1" s="1411">
      <c r="A105" s="6" t="n"/>
      <c r="B105" s="6" t="n"/>
      <c r="C105" s="6" t="n"/>
      <c r="D105" s="6" t="n"/>
      <c r="E105" s="6" t="n"/>
      <c r="F105" s="6" t="n"/>
      <c r="G105" s="6" t="n"/>
      <c r="H105" s="6" t="n"/>
      <c r="I105" s="6" t="n"/>
      <c r="J105" s="6" t="n"/>
      <c r="K105" s="6" t="n"/>
      <c r="L105" s="6" t="n"/>
      <c r="M105" s="6" t="n"/>
      <c r="N105" s="6" t="n"/>
      <c r="O105" s="6" t="n"/>
    </row>
    <row r="106" ht="15.75" customHeight="1" s="1411">
      <c r="A106" s="6" t="n"/>
      <c r="B106" s="6" t="n"/>
      <c r="C106" s="6" t="n"/>
      <c r="D106" s="6" t="n"/>
      <c r="E106" s="6" t="n"/>
      <c r="F106" s="6" t="n"/>
      <c r="G106" s="6" t="n"/>
      <c r="H106" s="6" t="n"/>
      <c r="I106" s="6" t="n"/>
      <c r="J106" s="6" t="n"/>
      <c r="K106" s="6" t="n"/>
      <c r="L106" s="6" t="n"/>
      <c r="M106" s="6" t="n"/>
      <c r="N106" s="6" t="n"/>
      <c r="O106" s="6" t="n"/>
    </row>
    <row r="107" ht="15.75" customHeight="1" s="1411">
      <c r="A107" s="6" t="n"/>
      <c r="B107" s="6" t="n"/>
      <c r="C107" s="6" t="n"/>
      <c r="D107" s="6" t="n"/>
      <c r="E107" s="6" t="n"/>
      <c r="F107" s="6" t="n"/>
      <c r="G107" s="6" t="n"/>
      <c r="H107" s="6" t="n"/>
      <c r="I107" s="6" t="n"/>
      <c r="J107" s="6" t="n"/>
      <c r="K107" s="6" t="n"/>
      <c r="L107" s="6" t="n"/>
      <c r="M107" s="6" t="n"/>
      <c r="N107" s="6" t="n"/>
      <c r="O107" s="6" t="n"/>
    </row>
    <row r="108" ht="15.75" customHeight="1" s="1411">
      <c r="A108" s="6" t="n"/>
      <c r="B108" s="6" t="n"/>
      <c r="C108" s="6" t="n"/>
      <c r="D108" s="6" t="n"/>
      <c r="E108" s="6" t="n"/>
      <c r="F108" s="6" t="n"/>
      <c r="G108" s="6" t="n"/>
      <c r="H108" s="6" t="n"/>
      <c r="I108" s="6" t="n"/>
      <c r="J108" s="6" t="n"/>
      <c r="K108" s="6" t="n"/>
      <c r="L108" s="6" t="n"/>
      <c r="M108" s="6" t="n"/>
      <c r="N108" s="6" t="n"/>
      <c r="O108" s="6" t="n"/>
    </row>
    <row r="109" ht="15.75" customHeight="1" s="1411">
      <c r="A109" s="6" t="n"/>
      <c r="B109" s="6" t="n"/>
      <c r="C109" s="6" t="n"/>
      <c r="D109" s="6" t="n"/>
      <c r="E109" s="6" t="n"/>
      <c r="F109" s="6" t="n"/>
      <c r="G109" s="6" t="n"/>
      <c r="H109" s="6" t="n"/>
      <c r="I109" s="6" t="n"/>
      <c r="J109" s="6" t="n"/>
      <c r="K109" s="6" t="n"/>
      <c r="L109" s="6" t="n"/>
      <c r="M109" s="6" t="n"/>
      <c r="N109" s="6" t="n"/>
      <c r="O109" s="6" t="n"/>
    </row>
    <row r="110" ht="15.75" customHeight="1" s="1411">
      <c r="A110" s="6" t="n"/>
      <c r="B110" s="6" t="n"/>
      <c r="C110" s="6" t="n"/>
      <c r="D110" s="6" t="n"/>
      <c r="E110" s="6" t="n"/>
      <c r="F110" s="6" t="n"/>
      <c r="G110" s="6" t="n"/>
      <c r="H110" s="6" t="n"/>
      <c r="I110" s="6" t="n"/>
      <c r="J110" s="6" t="n"/>
      <c r="K110" s="6" t="n"/>
      <c r="L110" s="6" t="n"/>
      <c r="M110" s="6" t="n"/>
      <c r="N110" s="6" t="n"/>
      <c r="O110" s="6" t="n"/>
    </row>
    <row r="111" ht="15.75" customHeight="1" s="1411">
      <c r="A111" s="6" t="n"/>
      <c r="B111" s="6" t="n"/>
      <c r="C111" s="6" t="n"/>
      <c r="D111" s="6" t="n"/>
      <c r="E111" s="6" t="n"/>
      <c r="F111" s="6" t="n"/>
      <c r="G111" s="6" t="n"/>
      <c r="H111" s="6" t="n"/>
      <c r="I111" s="6" t="n"/>
      <c r="J111" s="6" t="n"/>
      <c r="K111" s="6" t="n"/>
      <c r="L111" s="6" t="n"/>
      <c r="M111" s="6" t="n"/>
      <c r="N111" s="6" t="n"/>
      <c r="O111" s="6" t="n"/>
    </row>
    <row r="112" ht="15.75" customHeight="1" s="1411">
      <c r="A112" s="6" t="n"/>
      <c r="B112" s="6" t="n"/>
      <c r="C112" s="6" t="n"/>
      <c r="D112" s="6" t="n"/>
      <c r="E112" s="6" t="n"/>
      <c r="F112" s="6" t="n"/>
      <c r="G112" s="6" t="n"/>
      <c r="H112" s="6" t="n"/>
      <c r="I112" s="6" t="n"/>
      <c r="J112" s="6" t="n"/>
      <c r="K112" s="6" t="n"/>
      <c r="L112" s="6" t="n"/>
      <c r="M112" s="6" t="n"/>
      <c r="N112" s="6" t="n"/>
      <c r="O112" s="6" t="n"/>
    </row>
    <row r="113" ht="15.75" customHeight="1" s="1411">
      <c r="A113" s="6" t="n"/>
      <c r="B113" s="6" t="n"/>
      <c r="C113" s="6" t="n"/>
      <c r="D113" s="6" t="n"/>
      <c r="E113" s="6" t="n"/>
      <c r="F113" s="6" t="n"/>
      <c r="G113" s="6" t="n"/>
      <c r="H113" s="6" t="n"/>
      <c r="I113" s="6" t="n"/>
      <c r="J113" s="6" t="n"/>
      <c r="K113" s="6" t="n"/>
      <c r="L113" s="6" t="n"/>
      <c r="M113" s="6" t="n"/>
      <c r="N113" s="6" t="n"/>
      <c r="O113" s="6" t="n"/>
    </row>
    <row r="114" ht="15.75" customHeight="1" s="1411">
      <c r="A114" s="6" t="n"/>
      <c r="B114" s="6" t="n"/>
      <c r="C114" s="6" t="n"/>
      <c r="D114" s="6" t="n"/>
      <c r="E114" s="6" t="n"/>
      <c r="F114" s="6" t="n"/>
      <c r="G114" s="6" t="n"/>
      <c r="H114" s="6" t="n"/>
      <c r="I114" s="6" t="n"/>
      <c r="J114" s="6" t="n"/>
      <c r="K114" s="6" t="n"/>
      <c r="L114" s="6" t="n"/>
      <c r="M114" s="6" t="n"/>
      <c r="N114" s="6" t="n"/>
      <c r="O114" s="6" t="n"/>
    </row>
    <row r="115" ht="15.75" customHeight="1" s="1411">
      <c r="A115" s="6" t="n"/>
      <c r="B115" s="6" t="n"/>
      <c r="C115" s="6" t="n"/>
      <c r="D115" s="6" t="n"/>
      <c r="E115" s="6" t="n"/>
      <c r="F115" s="6" t="n"/>
      <c r="G115" s="6" t="n"/>
      <c r="H115" s="6" t="n"/>
      <c r="I115" s="6" t="n"/>
      <c r="J115" s="6" t="n"/>
      <c r="K115" s="6" t="n"/>
      <c r="L115" s="6" t="n"/>
      <c r="M115" s="6" t="n"/>
      <c r="N115" s="6" t="n"/>
      <c r="O115" s="6" t="n"/>
    </row>
    <row r="116" ht="15.75" customHeight="1" s="1411">
      <c r="A116" s="6" t="n"/>
      <c r="B116" s="6" t="n"/>
      <c r="C116" s="6" t="n"/>
      <c r="D116" s="6" t="n"/>
      <c r="E116" s="6" t="n"/>
      <c r="F116" s="6" t="n"/>
      <c r="G116" s="6" t="n"/>
      <c r="H116" s="6" t="n"/>
      <c r="I116" s="6" t="n"/>
      <c r="J116" s="6" t="n"/>
      <c r="K116" s="6" t="n"/>
      <c r="L116" s="6" t="n"/>
      <c r="M116" s="6" t="n"/>
      <c r="N116" s="6" t="n"/>
      <c r="O116" s="6" t="n"/>
    </row>
    <row r="117" ht="15.75" customHeight="1" s="1411">
      <c r="A117" s="6" t="n"/>
      <c r="B117" s="6" t="n"/>
      <c r="C117" s="6" t="n"/>
      <c r="D117" s="6" t="n"/>
      <c r="E117" s="6" t="n"/>
      <c r="F117" s="6" t="n"/>
      <c r="G117" s="6" t="n"/>
      <c r="H117" s="6" t="n"/>
      <c r="I117" s="6" t="n"/>
      <c r="J117" s="6" t="n"/>
      <c r="K117" s="6" t="n"/>
      <c r="L117" s="6" t="n"/>
      <c r="M117" s="6" t="n"/>
      <c r="N117" s="6" t="n"/>
      <c r="O117" s="6" t="n"/>
    </row>
    <row r="118" ht="15.75" customHeight="1" s="1411">
      <c r="A118" s="6" t="n"/>
      <c r="B118" s="6" t="n"/>
      <c r="C118" s="6" t="n"/>
      <c r="D118" s="6" t="n"/>
      <c r="E118" s="6" t="n"/>
      <c r="F118" s="6" t="n"/>
      <c r="G118" s="6" t="n"/>
      <c r="H118" s="6" t="n"/>
      <c r="I118" s="6" t="n"/>
      <c r="J118" s="6" t="n"/>
      <c r="K118" s="6" t="n"/>
      <c r="L118" s="6" t="n"/>
      <c r="M118" s="6" t="n"/>
      <c r="N118" s="6" t="n"/>
      <c r="O118" s="6" t="n"/>
    </row>
    <row r="119" ht="15.75" customHeight="1" s="1411">
      <c r="A119" s="6" t="n"/>
      <c r="B119" s="6" t="n"/>
      <c r="C119" s="6" t="n"/>
      <c r="D119" s="6" t="n"/>
      <c r="E119" s="6" t="n"/>
      <c r="F119" s="6" t="n"/>
      <c r="G119" s="6" t="n"/>
      <c r="H119" s="6" t="n"/>
      <c r="I119" s="6" t="n"/>
      <c r="J119" s="6" t="n"/>
      <c r="K119" s="6" t="n"/>
      <c r="L119" s="6" t="n"/>
      <c r="M119" s="6" t="n"/>
      <c r="N119" s="6" t="n"/>
      <c r="O119" s="6" t="n"/>
    </row>
    <row r="120" ht="15.75" customHeight="1" s="1411">
      <c r="A120" s="6" t="n"/>
      <c r="B120" s="6" t="n"/>
      <c r="C120" s="6" t="n"/>
      <c r="D120" s="6" t="n"/>
      <c r="E120" s="6" t="n"/>
      <c r="F120" s="6" t="n"/>
      <c r="G120" s="6" t="n"/>
      <c r="H120" s="6" t="n"/>
      <c r="I120" s="6" t="n"/>
      <c r="J120" s="6" t="n"/>
      <c r="K120" s="6" t="n"/>
      <c r="L120" s="6" t="n"/>
      <c r="M120" s="6" t="n"/>
      <c r="N120" s="6" t="n"/>
      <c r="O120" s="6" t="n"/>
    </row>
    <row r="121" ht="15.75" customHeight="1" s="1411">
      <c r="A121" s="6" t="n"/>
      <c r="B121" s="6" t="n"/>
      <c r="C121" s="6" t="n"/>
      <c r="D121" s="6" t="n"/>
      <c r="E121" s="6" t="n"/>
      <c r="F121" s="6" t="n"/>
      <c r="G121" s="6" t="n"/>
      <c r="H121" s="6" t="n"/>
      <c r="I121" s="6" t="n"/>
      <c r="J121" s="6" t="n"/>
      <c r="K121" s="6" t="n"/>
      <c r="L121" s="6" t="n"/>
      <c r="M121" s="6" t="n"/>
      <c r="N121" s="6" t="n"/>
      <c r="O121" s="6" t="n"/>
    </row>
    <row r="122" ht="15.75" customHeight="1" s="1411">
      <c r="A122" s="6" t="n"/>
      <c r="B122" s="6" t="n"/>
      <c r="C122" s="6" t="n"/>
      <c r="D122" s="6" t="n"/>
      <c r="E122" s="6" t="n"/>
      <c r="F122" s="6" t="n"/>
      <c r="G122" s="6" t="n"/>
      <c r="H122" s="6" t="n"/>
      <c r="I122" s="6" t="n"/>
      <c r="J122" s="6" t="n"/>
      <c r="K122" s="6" t="n"/>
      <c r="L122" s="6" t="n"/>
      <c r="M122" s="6" t="n"/>
      <c r="N122" s="6" t="n"/>
      <c r="O122" s="6" t="n"/>
    </row>
    <row r="123" ht="15.75" customHeight="1" s="1411">
      <c r="A123" s="6" t="n"/>
      <c r="B123" s="6" t="n"/>
      <c r="C123" s="6" t="n"/>
      <c r="D123" s="6" t="n"/>
      <c r="E123" s="6" t="n"/>
      <c r="F123" s="6" t="n"/>
      <c r="G123" s="6" t="n"/>
      <c r="H123" s="6" t="n"/>
      <c r="I123" s="6" t="n"/>
      <c r="J123" s="6" t="n"/>
      <c r="K123" s="6" t="n"/>
      <c r="L123" s="6" t="n"/>
      <c r="M123" s="6" t="n"/>
      <c r="N123" s="6" t="n"/>
      <c r="O123" s="6" t="n"/>
    </row>
    <row r="124" ht="15.75" customHeight="1" s="1411">
      <c r="A124" s="6" t="n"/>
      <c r="B124" s="6" t="n"/>
      <c r="C124" s="6" t="n"/>
      <c r="D124" s="6" t="n"/>
      <c r="E124" s="6" t="n"/>
      <c r="F124" s="6" t="n"/>
      <c r="G124" s="6" t="n"/>
      <c r="H124" s="6" t="n"/>
      <c r="I124" s="6" t="n"/>
      <c r="J124" s="6" t="n"/>
      <c r="K124" s="6" t="n"/>
      <c r="L124" s="6" t="n"/>
      <c r="M124" s="6" t="n"/>
      <c r="N124" s="6" t="n"/>
      <c r="O124" s="6" t="n"/>
    </row>
    <row r="125" ht="15.75" customHeight="1" s="1411">
      <c r="A125" s="6" t="n"/>
      <c r="B125" s="6" t="n"/>
      <c r="C125" s="6" t="n"/>
      <c r="D125" s="6" t="n"/>
      <c r="E125" s="6" t="n"/>
      <c r="F125" s="6" t="n"/>
      <c r="G125" s="6" t="n"/>
      <c r="H125" s="6" t="n"/>
      <c r="I125" s="6" t="n"/>
      <c r="J125" s="6" t="n"/>
      <c r="K125" s="6" t="n"/>
      <c r="L125" s="6" t="n"/>
      <c r="M125" s="6" t="n"/>
      <c r="N125" s="6" t="n"/>
      <c r="O125" s="6" t="n"/>
    </row>
    <row r="126" ht="15.75" customHeight="1" s="1411">
      <c r="A126" s="6" t="n"/>
      <c r="B126" s="6" t="n"/>
      <c r="C126" s="6" t="n"/>
      <c r="D126" s="6" t="n"/>
      <c r="E126" s="6" t="n"/>
      <c r="F126" s="6" t="n"/>
      <c r="G126" s="6" t="n"/>
      <c r="H126" s="6" t="n"/>
      <c r="I126" s="6" t="n"/>
      <c r="J126" s="6" t="n"/>
      <c r="K126" s="6" t="n"/>
      <c r="L126" s="6" t="n"/>
      <c r="M126" s="6" t="n"/>
      <c r="N126" s="6" t="n"/>
      <c r="O126" s="6" t="n"/>
    </row>
    <row r="127" ht="15.75" customHeight="1" s="1411">
      <c r="A127" s="6" t="n"/>
      <c r="B127" s="6" t="n"/>
      <c r="C127" s="6" t="n"/>
      <c r="D127" s="6" t="n"/>
      <c r="E127" s="6" t="n"/>
      <c r="F127" s="6" t="n"/>
      <c r="G127" s="6" t="n"/>
      <c r="H127" s="6" t="n"/>
      <c r="I127" s="6" t="n"/>
      <c r="J127" s="6" t="n"/>
      <c r="K127" s="6" t="n"/>
      <c r="L127" s="6" t="n"/>
      <c r="M127" s="6" t="n"/>
      <c r="N127" s="6" t="n"/>
      <c r="O127" s="6" t="n"/>
    </row>
    <row r="128" ht="15.75" customHeight="1" s="1411">
      <c r="A128" s="6" t="n"/>
      <c r="B128" s="6" t="n"/>
      <c r="C128" s="6" t="n"/>
      <c r="D128" s="6" t="n"/>
      <c r="E128" s="6" t="n"/>
      <c r="F128" s="6" t="n"/>
      <c r="G128" s="6" t="n"/>
      <c r="H128" s="6" t="n"/>
      <c r="I128" s="6" t="n"/>
      <c r="J128" s="6" t="n"/>
      <c r="K128" s="6" t="n"/>
      <c r="L128" s="6" t="n"/>
      <c r="M128" s="6" t="n"/>
      <c r="N128" s="6" t="n"/>
      <c r="O128" s="6" t="n"/>
    </row>
    <row r="129" ht="15.75" customHeight="1" s="1411">
      <c r="A129" s="6" t="n"/>
      <c r="B129" s="6" t="n"/>
      <c r="C129" s="6" t="n"/>
      <c r="D129" s="6" t="n"/>
      <c r="E129" s="6" t="n"/>
      <c r="F129" s="6" t="n"/>
      <c r="G129" s="6" t="n"/>
      <c r="H129" s="6" t="n"/>
      <c r="I129" s="6" t="n"/>
      <c r="J129" s="6" t="n"/>
      <c r="K129" s="6" t="n"/>
      <c r="L129" s="6" t="n"/>
      <c r="M129" s="6" t="n"/>
      <c r="N129" s="6" t="n"/>
      <c r="O129" s="6" t="n"/>
    </row>
    <row r="130" ht="15.75" customHeight="1" s="1411">
      <c r="A130" s="6" t="n"/>
      <c r="B130" s="6" t="n"/>
      <c r="C130" s="6" t="n"/>
      <c r="D130" s="6" t="n"/>
      <c r="E130" s="6" t="n"/>
      <c r="F130" s="6" t="n"/>
      <c r="G130" s="6" t="n"/>
      <c r="H130" s="6" t="n"/>
      <c r="I130" s="6" t="n"/>
      <c r="J130" s="6" t="n"/>
      <c r="K130" s="6" t="n"/>
      <c r="L130" s="6" t="n"/>
      <c r="M130" s="6" t="n"/>
      <c r="N130" s="6" t="n"/>
      <c r="O130" s="6" t="n"/>
    </row>
    <row r="131" ht="15.75" customHeight="1" s="1411">
      <c r="A131" s="6" t="n"/>
      <c r="B131" s="6" t="n"/>
      <c r="C131" s="6" t="n"/>
      <c r="D131" s="6" t="n"/>
      <c r="E131" s="6" t="n"/>
      <c r="F131" s="6" t="n"/>
      <c r="G131" s="6" t="n"/>
      <c r="H131" s="6" t="n"/>
      <c r="I131" s="6" t="n"/>
      <c r="J131" s="6" t="n"/>
      <c r="K131" s="6" t="n"/>
      <c r="L131" s="6" t="n"/>
      <c r="M131" s="6" t="n"/>
      <c r="N131" s="6" t="n"/>
      <c r="O131" s="6" t="n"/>
    </row>
    <row r="132" ht="15.75" customHeight="1" s="1411">
      <c r="A132" s="6" t="n"/>
      <c r="B132" s="6" t="n"/>
      <c r="C132" s="6" t="n"/>
      <c r="D132" s="6" t="n"/>
      <c r="E132" s="6" t="n"/>
      <c r="F132" s="6" t="n"/>
      <c r="G132" s="6" t="n"/>
      <c r="H132" s="6" t="n"/>
      <c r="I132" s="6" t="n"/>
      <c r="J132" s="6" t="n"/>
      <c r="K132" s="6" t="n"/>
      <c r="L132" s="6" t="n"/>
      <c r="M132" s="6" t="n"/>
      <c r="N132" s="6" t="n"/>
      <c r="O132" s="6" t="n"/>
    </row>
    <row r="133" ht="15.75" customHeight="1" s="1411">
      <c r="A133" s="6" t="n"/>
      <c r="B133" s="6" t="n"/>
      <c r="C133" s="6" t="n"/>
      <c r="D133" s="6" t="n"/>
      <c r="E133" s="6" t="n"/>
      <c r="F133" s="6" t="n"/>
      <c r="G133" s="6" t="n"/>
      <c r="H133" s="6" t="n"/>
      <c r="I133" s="6" t="n"/>
      <c r="J133" s="6" t="n"/>
      <c r="K133" s="6" t="n"/>
      <c r="L133" s="6" t="n"/>
      <c r="M133" s="6" t="n"/>
      <c r="N133" s="6" t="n"/>
      <c r="O133" s="6" t="n"/>
    </row>
    <row r="134" ht="15.75" customHeight="1" s="1411">
      <c r="A134" s="6" t="n"/>
      <c r="B134" s="6" t="n"/>
      <c r="C134" s="6" t="n"/>
      <c r="D134" s="6" t="n"/>
      <c r="E134" s="6" t="n"/>
      <c r="F134" s="6" t="n"/>
      <c r="G134" s="6" t="n"/>
      <c r="H134" s="6" t="n"/>
      <c r="I134" s="6" t="n"/>
      <c r="J134" s="6" t="n"/>
      <c r="K134" s="6" t="n"/>
      <c r="L134" s="6" t="n"/>
      <c r="M134" s="6" t="n"/>
      <c r="N134" s="6" t="n"/>
      <c r="O134" s="6" t="n"/>
    </row>
    <row r="135" ht="15.75" customHeight="1" s="1411">
      <c r="A135" s="6" t="n"/>
      <c r="B135" s="6" t="n"/>
      <c r="C135" s="6" t="n"/>
      <c r="D135" s="6" t="n"/>
      <c r="E135" s="6" t="n"/>
      <c r="F135" s="6" t="n"/>
      <c r="G135" s="6" t="n"/>
      <c r="H135" s="6" t="n"/>
      <c r="I135" s="6" t="n"/>
      <c r="J135" s="6" t="n"/>
      <c r="K135" s="6" t="n"/>
      <c r="L135" s="6" t="n"/>
      <c r="M135" s="6" t="n"/>
      <c r="N135" s="6" t="n"/>
      <c r="O135" s="6" t="n"/>
    </row>
    <row r="136" ht="15.75" customHeight="1" s="1411">
      <c r="A136" s="6" t="n"/>
      <c r="B136" s="6" t="n"/>
      <c r="C136" s="6" t="n"/>
      <c r="D136" s="6" t="n"/>
      <c r="E136" s="6" t="n"/>
      <c r="F136" s="6" t="n"/>
      <c r="G136" s="6" t="n"/>
      <c r="H136" s="6" t="n"/>
      <c r="I136" s="6" t="n"/>
      <c r="J136" s="6" t="n"/>
      <c r="K136" s="6" t="n"/>
      <c r="L136" s="6" t="n"/>
      <c r="M136" s="6" t="n"/>
      <c r="N136" s="6" t="n"/>
      <c r="O136" s="6" t="n"/>
    </row>
    <row r="137" ht="15.75" customHeight="1" s="1411">
      <c r="A137" s="6" t="n"/>
      <c r="B137" s="6" t="n"/>
      <c r="C137" s="6" t="n"/>
      <c r="D137" s="6" t="n"/>
      <c r="E137" s="6" t="n"/>
      <c r="F137" s="6" t="n"/>
      <c r="G137" s="6" t="n"/>
      <c r="H137" s="6" t="n"/>
      <c r="I137" s="6" t="n"/>
      <c r="J137" s="6" t="n"/>
      <c r="K137" s="6" t="n"/>
      <c r="L137" s="6" t="n"/>
      <c r="M137" s="6" t="n"/>
      <c r="N137" s="6" t="n"/>
      <c r="O137" s="6" t="n"/>
    </row>
    <row r="138" ht="15.75" customHeight="1" s="1411">
      <c r="A138" s="6" t="n"/>
      <c r="B138" s="6" t="n"/>
      <c r="C138" s="6" t="n"/>
      <c r="D138" s="6" t="n"/>
      <c r="E138" s="6" t="n"/>
      <c r="F138" s="6" t="n"/>
      <c r="G138" s="6" t="n"/>
      <c r="H138" s="6" t="n"/>
      <c r="I138" s="6" t="n"/>
      <c r="J138" s="6" t="n"/>
      <c r="K138" s="6" t="n"/>
      <c r="L138" s="6" t="n"/>
      <c r="M138" s="6" t="n"/>
      <c r="N138" s="6" t="n"/>
      <c r="O138" s="6" t="n"/>
    </row>
    <row r="139" ht="15.75" customHeight="1" s="1411">
      <c r="A139" s="6" t="n"/>
      <c r="B139" s="6" t="n"/>
      <c r="C139" s="6" t="n"/>
      <c r="D139" s="6" t="n"/>
      <c r="E139" s="6" t="n"/>
      <c r="F139" s="6" t="n"/>
      <c r="G139" s="6" t="n"/>
      <c r="H139" s="6" t="n"/>
      <c r="I139" s="6" t="n"/>
      <c r="J139" s="6" t="n"/>
      <c r="K139" s="6" t="n"/>
      <c r="L139" s="6" t="n"/>
      <c r="M139" s="6" t="n"/>
      <c r="N139" s="6" t="n"/>
      <c r="O139" s="6" t="n"/>
    </row>
    <row r="140" ht="15.75" customHeight="1" s="1411">
      <c r="A140" s="6" t="n"/>
      <c r="B140" s="6" t="n"/>
      <c r="C140" s="6" t="n"/>
      <c r="D140" s="6" t="n"/>
      <c r="E140" s="6" t="n"/>
      <c r="F140" s="6" t="n"/>
      <c r="G140" s="6" t="n"/>
      <c r="H140" s="6" t="n"/>
      <c r="I140" s="6" t="n"/>
      <c r="J140" s="6" t="n"/>
      <c r="K140" s="6" t="n"/>
      <c r="L140" s="6" t="n"/>
      <c r="M140" s="6" t="n"/>
      <c r="N140" s="6" t="n"/>
      <c r="O140" s="6" t="n"/>
    </row>
    <row r="141" ht="15.75" customHeight="1" s="1411">
      <c r="A141" s="6" t="n"/>
      <c r="B141" s="6" t="n"/>
      <c r="C141" s="6" t="n"/>
      <c r="D141" s="6" t="n"/>
      <c r="E141" s="6" t="n"/>
      <c r="F141" s="6" t="n"/>
      <c r="G141" s="6" t="n"/>
      <c r="H141" s="6" t="n"/>
      <c r="I141" s="6" t="n"/>
      <c r="J141" s="6" t="n"/>
      <c r="K141" s="6" t="n"/>
      <c r="L141" s="6" t="n"/>
      <c r="M141" s="6" t="n"/>
      <c r="N141" s="6" t="n"/>
      <c r="O141" s="6" t="n"/>
    </row>
    <row r="142" ht="15.75" customHeight="1" s="1411">
      <c r="A142" s="6" t="n"/>
      <c r="B142" s="6" t="n"/>
      <c r="C142" s="6" t="n"/>
      <c r="D142" s="6" t="n"/>
      <c r="E142" s="6" t="n"/>
      <c r="F142" s="6" t="n"/>
      <c r="G142" s="6" t="n"/>
      <c r="H142" s="6" t="n"/>
      <c r="I142" s="6" t="n"/>
      <c r="J142" s="6" t="n"/>
      <c r="K142" s="6" t="n"/>
      <c r="L142" s="6" t="n"/>
      <c r="M142" s="6" t="n"/>
      <c r="N142" s="6" t="n"/>
      <c r="O142" s="6" t="n"/>
    </row>
    <row r="143" ht="15.75" customHeight="1" s="1411">
      <c r="A143" s="6" t="n"/>
      <c r="B143" s="6" t="n"/>
      <c r="C143" s="6" t="n"/>
      <c r="D143" s="6" t="n"/>
      <c r="E143" s="6" t="n"/>
      <c r="F143" s="6" t="n"/>
      <c r="G143" s="6" t="n"/>
      <c r="H143" s="6" t="n"/>
      <c r="I143" s="6" t="n"/>
      <c r="J143" s="6" t="n"/>
      <c r="K143" s="6" t="n"/>
      <c r="L143" s="6" t="n"/>
      <c r="M143" s="6" t="n"/>
      <c r="N143" s="6" t="n"/>
      <c r="O143" s="6" t="n"/>
    </row>
    <row r="144" ht="15.75" customHeight="1" s="1411">
      <c r="A144" s="6" t="n"/>
      <c r="B144" s="6" t="n"/>
      <c r="C144" s="6" t="n"/>
      <c r="D144" s="6" t="n"/>
      <c r="E144" s="6" t="n"/>
      <c r="F144" s="6" t="n"/>
      <c r="G144" s="6" t="n"/>
      <c r="H144" s="6" t="n"/>
      <c r="I144" s="6" t="n"/>
      <c r="J144" s="6" t="n"/>
      <c r="K144" s="6" t="n"/>
      <c r="L144" s="6" t="n"/>
      <c r="M144" s="6" t="n"/>
      <c r="N144" s="6" t="n"/>
      <c r="O144" s="6" t="n"/>
    </row>
    <row r="145" ht="15.75" customHeight="1" s="1411">
      <c r="A145" s="6" t="n"/>
      <c r="B145" s="6" t="n"/>
      <c r="C145" s="6" t="n"/>
      <c r="D145" s="6" t="n"/>
      <c r="E145" s="6" t="n"/>
      <c r="F145" s="6" t="n"/>
      <c r="G145" s="6" t="n"/>
      <c r="H145" s="6" t="n"/>
      <c r="I145" s="6" t="n"/>
      <c r="J145" s="6" t="n"/>
      <c r="K145" s="6" t="n"/>
      <c r="L145" s="6" t="n"/>
      <c r="M145" s="6" t="n"/>
      <c r="N145" s="6" t="n"/>
      <c r="O145" s="6" t="n"/>
    </row>
    <row r="146" ht="15.75" customHeight="1" s="1411">
      <c r="A146" s="6" t="n"/>
      <c r="B146" s="6" t="n"/>
      <c r="C146" s="6" t="n"/>
      <c r="D146" s="6" t="n"/>
      <c r="E146" s="6" t="n"/>
      <c r="F146" s="6" t="n"/>
      <c r="G146" s="6" t="n"/>
      <c r="H146" s="6" t="n"/>
      <c r="I146" s="6" t="n"/>
      <c r="J146" s="6" t="n"/>
      <c r="K146" s="6" t="n"/>
      <c r="L146" s="6" t="n"/>
      <c r="M146" s="6" t="n"/>
      <c r="N146" s="6" t="n"/>
      <c r="O146" s="6" t="n"/>
    </row>
    <row r="147" ht="15.75" customHeight="1" s="1411">
      <c r="A147" s="6" t="n"/>
      <c r="B147" s="6" t="n"/>
      <c r="C147" s="6" t="n"/>
      <c r="D147" s="6" t="n"/>
      <c r="E147" s="6" t="n"/>
      <c r="F147" s="6" t="n"/>
      <c r="G147" s="6" t="n"/>
      <c r="H147" s="6" t="n"/>
      <c r="I147" s="6" t="n"/>
      <c r="J147" s="6" t="n"/>
      <c r="K147" s="6" t="n"/>
      <c r="L147" s="6" t="n"/>
      <c r="M147" s="6" t="n"/>
      <c r="N147" s="6" t="n"/>
      <c r="O147" s="6" t="n"/>
    </row>
    <row r="148" ht="15.75" customHeight="1" s="1411">
      <c r="A148" s="6" t="n"/>
      <c r="B148" s="6" t="n"/>
      <c r="C148" s="6" t="n"/>
      <c r="D148" s="6" t="n"/>
      <c r="E148" s="6" t="n"/>
      <c r="F148" s="6" t="n"/>
      <c r="G148" s="6" t="n"/>
      <c r="H148" s="6" t="n"/>
      <c r="I148" s="6" t="n"/>
      <c r="J148" s="6" t="n"/>
      <c r="K148" s="6" t="n"/>
      <c r="L148" s="6" t="n"/>
      <c r="M148" s="6" t="n"/>
      <c r="N148" s="6" t="n"/>
      <c r="O148" s="6" t="n"/>
    </row>
    <row r="149" ht="15.75" customHeight="1" s="1411">
      <c r="A149" s="6" t="n"/>
      <c r="B149" s="6" t="n"/>
      <c r="C149" s="6" t="n"/>
      <c r="D149" s="6" t="n"/>
      <c r="E149" s="6" t="n"/>
      <c r="F149" s="6" t="n"/>
      <c r="G149" s="6" t="n"/>
      <c r="H149" s="6" t="n"/>
      <c r="I149" s="6" t="n"/>
      <c r="J149" s="6" t="n"/>
      <c r="K149" s="6" t="n"/>
      <c r="L149" s="6" t="n"/>
      <c r="M149" s="6" t="n"/>
      <c r="N149" s="6" t="n"/>
      <c r="O149" s="6" t="n"/>
    </row>
    <row r="150" ht="15.75" customHeight="1" s="1411">
      <c r="A150" s="6" t="n"/>
      <c r="B150" s="6" t="n"/>
      <c r="C150" s="6" t="n"/>
      <c r="D150" s="6" t="n"/>
      <c r="E150" s="6" t="n"/>
      <c r="F150" s="6" t="n"/>
      <c r="G150" s="6" t="n"/>
      <c r="H150" s="6" t="n"/>
      <c r="I150" s="6" t="n"/>
      <c r="J150" s="6" t="n"/>
      <c r="K150" s="6" t="n"/>
      <c r="L150" s="6" t="n"/>
      <c r="M150" s="6" t="n"/>
      <c r="N150" s="6" t="n"/>
      <c r="O150" s="6" t="n"/>
    </row>
    <row r="151" ht="15.75" customHeight="1" s="1411">
      <c r="A151" s="6" t="n"/>
      <c r="B151" s="6" t="n"/>
      <c r="C151" s="6" t="n"/>
      <c r="D151" s="6" t="n"/>
      <c r="E151" s="6" t="n"/>
      <c r="F151" s="6" t="n"/>
      <c r="G151" s="6" t="n"/>
      <c r="H151" s="6" t="n"/>
      <c r="I151" s="6" t="n"/>
      <c r="J151" s="6" t="n"/>
      <c r="K151" s="6" t="n"/>
      <c r="L151" s="6" t="n"/>
      <c r="M151" s="6" t="n"/>
      <c r="N151" s="6" t="n"/>
      <c r="O151" s="6" t="n"/>
    </row>
    <row r="152" ht="15.75" customHeight="1" s="1411">
      <c r="A152" s="6" t="n"/>
      <c r="B152" s="6" t="n"/>
      <c r="C152" s="6" t="n"/>
      <c r="D152" s="6" t="n"/>
      <c r="E152" s="6" t="n"/>
      <c r="F152" s="6" t="n"/>
      <c r="G152" s="6" t="n"/>
      <c r="H152" s="6" t="n"/>
      <c r="I152" s="6" t="n"/>
      <c r="J152" s="6" t="n"/>
      <c r="K152" s="6" t="n"/>
      <c r="L152" s="6" t="n"/>
      <c r="M152" s="6" t="n"/>
      <c r="N152" s="6" t="n"/>
      <c r="O152" s="6" t="n"/>
    </row>
    <row r="153" ht="15.75" customHeight="1" s="1411">
      <c r="A153" s="6" t="n"/>
      <c r="B153" s="6" t="n"/>
      <c r="C153" s="6" t="n"/>
      <c r="D153" s="6" t="n"/>
      <c r="E153" s="6" t="n"/>
      <c r="F153" s="6" t="n"/>
      <c r="G153" s="6" t="n"/>
      <c r="H153" s="6" t="n"/>
      <c r="I153" s="6" t="n"/>
      <c r="J153" s="6" t="n"/>
      <c r="K153" s="6" t="n"/>
      <c r="L153" s="6" t="n"/>
      <c r="M153" s="6" t="n"/>
      <c r="N153" s="6" t="n"/>
      <c r="O153" s="6" t="n"/>
    </row>
    <row r="154" ht="15.75" customHeight="1" s="1411">
      <c r="A154" s="6" t="n"/>
      <c r="B154" s="6" t="n"/>
      <c r="C154" s="6" t="n"/>
      <c r="D154" s="6" t="n"/>
      <c r="E154" s="6" t="n"/>
      <c r="F154" s="6" t="n"/>
      <c r="G154" s="6" t="n"/>
      <c r="H154" s="6" t="n"/>
      <c r="I154" s="6" t="n"/>
      <c r="J154" s="6" t="n"/>
      <c r="K154" s="6" t="n"/>
      <c r="L154" s="6" t="n"/>
      <c r="M154" s="6" t="n"/>
      <c r="N154" s="6" t="n"/>
      <c r="O154" s="6" t="n"/>
    </row>
    <row r="155" ht="15.75" customHeight="1" s="1411">
      <c r="A155" s="6" t="n"/>
      <c r="B155" s="6" t="n"/>
      <c r="C155" s="6" t="n"/>
      <c r="D155" s="6" t="n"/>
      <c r="E155" s="6" t="n"/>
      <c r="F155" s="6" t="n"/>
      <c r="G155" s="6" t="n"/>
      <c r="H155" s="6" t="n"/>
      <c r="I155" s="6" t="n"/>
      <c r="J155" s="6" t="n"/>
      <c r="K155" s="6" t="n"/>
      <c r="L155" s="6" t="n"/>
      <c r="M155" s="6" t="n"/>
      <c r="N155" s="6" t="n"/>
      <c r="O155" s="6" t="n"/>
    </row>
    <row r="156" ht="15.75" customHeight="1" s="1411">
      <c r="A156" s="6" t="n"/>
      <c r="B156" s="6" t="n"/>
      <c r="C156" s="6" t="n"/>
      <c r="D156" s="6" t="n"/>
      <c r="E156" s="6" t="n"/>
      <c r="F156" s="6" t="n"/>
      <c r="G156" s="6" t="n"/>
      <c r="H156" s="6" t="n"/>
      <c r="I156" s="6" t="n"/>
      <c r="J156" s="6" t="n"/>
      <c r="K156" s="6" t="n"/>
      <c r="L156" s="6" t="n"/>
      <c r="M156" s="6" t="n"/>
      <c r="N156" s="6" t="n"/>
      <c r="O156" s="6" t="n"/>
    </row>
    <row r="157" ht="15.75" customHeight="1" s="1411">
      <c r="A157" s="6" t="n"/>
      <c r="B157" s="6" t="n"/>
      <c r="C157" s="6" t="n"/>
      <c r="D157" s="6" t="n"/>
      <c r="E157" s="6" t="n"/>
      <c r="F157" s="6" t="n"/>
      <c r="G157" s="6" t="n"/>
      <c r="H157" s="6" t="n"/>
      <c r="I157" s="6" t="n"/>
      <c r="J157" s="6" t="n"/>
      <c r="K157" s="6" t="n"/>
      <c r="L157" s="6" t="n"/>
      <c r="M157" s="6" t="n"/>
      <c r="N157" s="6" t="n"/>
      <c r="O157" s="6" t="n"/>
    </row>
    <row r="158" ht="15.75" customHeight="1" s="1411">
      <c r="A158" s="6" t="n"/>
      <c r="B158" s="6" t="n"/>
      <c r="C158" s="6" t="n"/>
      <c r="D158" s="6" t="n"/>
      <c r="E158" s="6" t="n"/>
      <c r="F158" s="6" t="n"/>
      <c r="G158" s="6" t="n"/>
      <c r="H158" s="6" t="n"/>
      <c r="I158" s="6" t="n"/>
      <c r="J158" s="6" t="n"/>
      <c r="K158" s="6" t="n"/>
      <c r="L158" s="6" t="n"/>
      <c r="M158" s="6" t="n"/>
      <c r="N158" s="6" t="n"/>
      <c r="O158" s="6" t="n"/>
    </row>
    <row r="159" ht="15.75" customHeight="1" s="1411">
      <c r="A159" s="6" t="n"/>
      <c r="B159" s="6" t="n"/>
      <c r="C159" s="6" t="n"/>
      <c r="D159" s="6" t="n"/>
      <c r="E159" s="6" t="n"/>
      <c r="F159" s="6" t="n"/>
      <c r="G159" s="6" t="n"/>
      <c r="H159" s="6" t="n"/>
      <c r="I159" s="6" t="n"/>
      <c r="J159" s="6" t="n"/>
      <c r="K159" s="6" t="n"/>
      <c r="L159" s="6" t="n"/>
      <c r="M159" s="6" t="n"/>
      <c r="N159" s="6" t="n"/>
      <c r="O159" s="6" t="n"/>
    </row>
    <row r="160" ht="15.75" customHeight="1" s="1411">
      <c r="A160" s="6" t="n"/>
      <c r="B160" s="6" t="n"/>
      <c r="C160" s="6" t="n"/>
      <c r="D160" s="6" t="n"/>
      <c r="E160" s="6" t="n"/>
      <c r="F160" s="6" t="n"/>
      <c r="G160" s="6" t="n"/>
      <c r="H160" s="6" t="n"/>
      <c r="I160" s="6" t="n"/>
      <c r="J160" s="6" t="n"/>
      <c r="K160" s="6" t="n"/>
      <c r="L160" s="6" t="n"/>
      <c r="M160" s="6" t="n"/>
      <c r="N160" s="6" t="n"/>
      <c r="O160" s="6" t="n"/>
    </row>
    <row r="161" ht="15.75" customHeight="1" s="1411">
      <c r="A161" s="6" t="n"/>
      <c r="B161" s="6" t="n"/>
      <c r="C161" s="6" t="n"/>
      <c r="D161" s="6" t="n"/>
      <c r="E161" s="6" t="n"/>
      <c r="F161" s="6" t="n"/>
      <c r="G161" s="6" t="n"/>
      <c r="H161" s="6" t="n"/>
      <c r="I161" s="6" t="n"/>
      <c r="J161" s="6" t="n"/>
      <c r="K161" s="6" t="n"/>
      <c r="L161" s="6" t="n"/>
      <c r="M161" s="6" t="n"/>
      <c r="N161" s="6" t="n"/>
      <c r="O161" s="6" t="n"/>
    </row>
    <row r="162" ht="15.75" customHeight="1" s="1411">
      <c r="A162" s="6" t="n"/>
      <c r="B162" s="6" t="n"/>
      <c r="C162" s="6" t="n"/>
      <c r="D162" s="6" t="n"/>
      <c r="E162" s="6" t="n"/>
      <c r="F162" s="6" t="n"/>
      <c r="G162" s="6" t="n"/>
      <c r="H162" s="6" t="n"/>
      <c r="I162" s="6" t="n"/>
      <c r="J162" s="6" t="n"/>
      <c r="K162" s="6" t="n"/>
      <c r="L162" s="6" t="n"/>
      <c r="M162" s="6" t="n"/>
      <c r="N162" s="6" t="n"/>
      <c r="O162" s="6" t="n"/>
    </row>
    <row r="163" ht="15.75" customHeight="1" s="1411">
      <c r="A163" s="6" t="n"/>
      <c r="B163" s="6" t="n"/>
      <c r="C163" s="6" t="n"/>
      <c r="D163" s="6" t="n"/>
      <c r="E163" s="6" t="n"/>
      <c r="F163" s="6" t="n"/>
      <c r="G163" s="6" t="n"/>
      <c r="H163" s="6" t="n"/>
      <c r="I163" s="6" t="n"/>
      <c r="J163" s="6" t="n"/>
      <c r="K163" s="6" t="n"/>
      <c r="L163" s="6" t="n"/>
      <c r="M163" s="6" t="n"/>
      <c r="N163" s="6" t="n"/>
      <c r="O163" s="6" t="n"/>
    </row>
    <row r="164" ht="15.75" customHeight="1" s="1411">
      <c r="A164" s="6" t="n"/>
      <c r="B164" s="6" t="n"/>
      <c r="C164" s="6" t="n"/>
      <c r="D164" s="6" t="n"/>
      <c r="E164" s="6" t="n"/>
      <c r="F164" s="6" t="n"/>
      <c r="G164" s="6" t="n"/>
      <c r="H164" s="6" t="n"/>
      <c r="I164" s="6" t="n"/>
      <c r="J164" s="6" t="n"/>
      <c r="K164" s="6" t="n"/>
      <c r="L164" s="6" t="n"/>
      <c r="M164" s="6" t="n"/>
      <c r="N164" s="6" t="n"/>
      <c r="O164" s="6" t="n"/>
    </row>
    <row r="165" ht="15.75" customHeight="1" s="1411">
      <c r="A165" s="6" t="n"/>
      <c r="B165" s="6" t="n"/>
      <c r="C165" s="6" t="n"/>
      <c r="D165" s="6" t="n"/>
      <c r="E165" s="6" t="n"/>
      <c r="F165" s="6" t="n"/>
      <c r="G165" s="6" t="n"/>
      <c r="H165" s="6" t="n"/>
      <c r="I165" s="6" t="n"/>
      <c r="J165" s="6" t="n"/>
      <c r="K165" s="6" t="n"/>
      <c r="L165" s="6" t="n"/>
      <c r="M165" s="6" t="n"/>
      <c r="N165" s="6" t="n"/>
      <c r="O165" s="6" t="n"/>
    </row>
    <row r="166" ht="15.75" customHeight="1" s="1411">
      <c r="A166" s="6" t="n"/>
      <c r="B166" s="6" t="n"/>
      <c r="C166" s="6" t="n"/>
      <c r="D166" s="6" t="n"/>
      <c r="E166" s="6" t="n"/>
      <c r="F166" s="6" t="n"/>
      <c r="G166" s="6" t="n"/>
      <c r="H166" s="6" t="n"/>
      <c r="I166" s="6" t="n"/>
      <c r="J166" s="6" t="n"/>
      <c r="K166" s="6" t="n"/>
      <c r="L166" s="6" t="n"/>
      <c r="M166" s="6" t="n"/>
      <c r="N166" s="6" t="n"/>
      <c r="O166" s="6" t="n"/>
    </row>
    <row r="167" ht="15.75" customHeight="1" s="1411">
      <c r="A167" s="6" t="n"/>
      <c r="B167" s="6" t="n"/>
      <c r="C167" s="6" t="n"/>
      <c r="D167" s="6" t="n"/>
      <c r="E167" s="6" t="n"/>
      <c r="F167" s="6" t="n"/>
      <c r="G167" s="6" t="n"/>
      <c r="H167" s="6" t="n"/>
      <c r="I167" s="6" t="n"/>
      <c r="J167" s="6" t="n"/>
      <c r="K167" s="6" t="n"/>
      <c r="L167" s="6" t="n"/>
      <c r="M167" s="6" t="n"/>
      <c r="N167" s="6" t="n"/>
      <c r="O167" s="6" t="n"/>
    </row>
    <row r="168" ht="15.75" customHeight="1" s="1411">
      <c r="A168" s="6" t="n"/>
      <c r="B168" s="6" t="n"/>
      <c r="C168" s="6" t="n"/>
      <c r="D168" s="6" t="n"/>
      <c r="E168" s="6" t="n"/>
      <c r="F168" s="6" t="n"/>
      <c r="G168" s="6" t="n"/>
      <c r="H168" s="6" t="n"/>
      <c r="I168" s="6" t="n"/>
      <c r="J168" s="6" t="n"/>
      <c r="K168" s="6" t="n"/>
      <c r="L168" s="6" t="n"/>
      <c r="M168" s="6" t="n"/>
      <c r="N168" s="6" t="n"/>
      <c r="O168" s="6" t="n"/>
    </row>
    <row r="169" ht="15.75" customHeight="1" s="1411">
      <c r="A169" s="6" t="n"/>
      <c r="B169" s="6" t="n"/>
      <c r="C169" s="6" t="n"/>
      <c r="D169" s="6" t="n"/>
      <c r="E169" s="6" t="n"/>
      <c r="F169" s="6" t="n"/>
      <c r="G169" s="6" t="n"/>
      <c r="H169" s="6" t="n"/>
      <c r="I169" s="6" t="n"/>
      <c r="J169" s="6" t="n"/>
      <c r="K169" s="6" t="n"/>
      <c r="L169" s="6" t="n"/>
      <c r="M169" s="6" t="n"/>
      <c r="N169" s="6" t="n"/>
      <c r="O169" s="6" t="n"/>
    </row>
    <row r="170" ht="15.75" customHeight="1" s="1411">
      <c r="A170" s="6" t="n"/>
      <c r="B170" s="6" t="n"/>
      <c r="C170" s="6" t="n"/>
      <c r="D170" s="6" t="n"/>
      <c r="E170" s="6" t="n"/>
      <c r="F170" s="6" t="n"/>
      <c r="G170" s="6" t="n"/>
      <c r="H170" s="6" t="n"/>
      <c r="I170" s="6" t="n"/>
      <c r="J170" s="6" t="n"/>
      <c r="K170" s="6" t="n"/>
      <c r="L170" s="6" t="n"/>
      <c r="M170" s="6" t="n"/>
      <c r="N170" s="6" t="n"/>
      <c r="O170" s="6" t="n"/>
    </row>
    <row r="171" ht="15.75" customHeight="1" s="1411">
      <c r="A171" s="6" t="n"/>
      <c r="B171" s="6" t="n"/>
      <c r="C171" s="6" t="n"/>
      <c r="D171" s="6" t="n"/>
      <c r="E171" s="6" t="n"/>
      <c r="F171" s="6" t="n"/>
      <c r="G171" s="6" t="n"/>
      <c r="H171" s="6" t="n"/>
      <c r="I171" s="6" t="n"/>
      <c r="J171" s="6" t="n"/>
      <c r="K171" s="6" t="n"/>
      <c r="L171" s="6" t="n"/>
      <c r="M171" s="6" t="n"/>
      <c r="N171" s="6" t="n"/>
      <c r="O171" s="6" t="n"/>
    </row>
    <row r="172" ht="15.75" customHeight="1" s="1411">
      <c r="A172" s="6" t="n"/>
      <c r="B172" s="6" t="n"/>
      <c r="C172" s="6" t="n"/>
      <c r="D172" s="6" t="n"/>
      <c r="E172" s="6" t="n"/>
      <c r="F172" s="6" t="n"/>
      <c r="G172" s="6" t="n"/>
      <c r="H172" s="6" t="n"/>
      <c r="I172" s="6" t="n"/>
      <c r="J172" s="6" t="n"/>
      <c r="K172" s="6" t="n"/>
      <c r="L172" s="6" t="n"/>
      <c r="M172" s="6" t="n"/>
      <c r="N172" s="6" t="n"/>
      <c r="O172" s="6" t="n"/>
    </row>
    <row r="173" ht="15.75" customHeight="1" s="1411">
      <c r="A173" s="6" t="n"/>
      <c r="B173" s="6" t="n"/>
      <c r="C173" s="6" t="n"/>
      <c r="D173" s="6" t="n"/>
      <c r="E173" s="6" t="n"/>
      <c r="F173" s="6" t="n"/>
      <c r="G173" s="6" t="n"/>
      <c r="H173" s="6" t="n"/>
      <c r="I173" s="6" t="n"/>
      <c r="J173" s="6" t="n"/>
      <c r="K173" s="6" t="n"/>
      <c r="L173" s="6" t="n"/>
      <c r="M173" s="6" t="n"/>
      <c r="N173" s="6" t="n"/>
      <c r="O173" s="6" t="n"/>
    </row>
    <row r="174" ht="15.75" customHeight="1" s="1411">
      <c r="A174" s="6" t="n"/>
      <c r="B174" s="6" t="n"/>
      <c r="C174" s="6" t="n"/>
      <c r="D174" s="6" t="n"/>
      <c r="E174" s="6" t="n"/>
      <c r="F174" s="6" t="n"/>
      <c r="G174" s="6" t="n"/>
      <c r="H174" s="6" t="n"/>
      <c r="I174" s="6" t="n"/>
      <c r="J174" s="6" t="n"/>
      <c r="K174" s="6" t="n"/>
      <c r="L174" s="6" t="n"/>
      <c r="M174" s="6" t="n"/>
      <c r="N174" s="6" t="n"/>
      <c r="O174" s="6" t="n"/>
    </row>
    <row r="175" ht="15.75" customHeight="1" s="1411">
      <c r="A175" s="6" t="n"/>
      <c r="B175" s="6" t="n"/>
      <c r="C175" s="6" t="n"/>
      <c r="D175" s="6" t="n"/>
      <c r="E175" s="6" t="n"/>
      <c r="F175" s="6" t="n"/>
      <c r="G175" s="6" t="n"/>
      <c r="H175" s="6" t="n"/>
      <c r="I175" s="6" t="n"/>
      <c r="J175" s="6" t="n"/>
      <c r="K175" s="6" t="n"/>
      <c r="L175" s="6" t="n"/>
      <c r="M175" s="6" t="n"/>
      <c r="N175" s="6" t="n"/>
      <c r="O175" s="6" t="n"/>
    </row>
    <row r="176" ht="15.75" customHeight="1" s="1411">
      <c r="A176" s="6" t="n"/>
      <c r="B176" s="6" t="n"/>
      <c r="C176" s="6" t="n"/>
      <c r="D176" s="6" t="n"/>
      <c r="E176" s="6" t="n"/>
      <c r="F176" s="6" t="n"/>
      <c r="G176" s="6" t="n"/>
      <c r="H176" s="6" t="n"/>
      <c r="I176" s="6" t="n"/>
      <c r="J176" s="6" t="n"/>
      <c r="K176" s="6" t="n"/>
      <c r="L176" s="6" t="n"/>
      <c r="M176" s="6" t="n"/>
      <c r="N176" s="6" t="n"/>
      <c r="O176" s="6" t="n"/>
    </row>
    <row r="177" ht="15.75" customHeight="1" s="1411">
      <c r="A177" s="6" t="n"/>
      <c r="B177" s="6" t="n"/>
      <c r="C177" s="6" t="n"/>
      <c r="D177" s="6" t="n"/>
      <c r="E177" s="6" t="n"/>
      <c r="F177" s="6" t="n"/>
      <c r="G177" s="6" t="n"/>
      <c r="H177" s="6" t="n"/>
      <c r="I177" s="6" t="n"/>
      <c r="J177" s="6" t="n"/>
      <c r="K177" s="6" t="n"/>
      <c r="L177" s="6" t="n"/>
      <c r="M177" s="6" t="n"/>
      <c r="N177" s="6" t="n"/>
      <c r="O177" s="6" t="n"/>
    </row>
    <row r="178" ht="15.75" customHeight="1" s="1411">
      <c r="A178" s="6" t="n"/>
      <c r="B178" s="6" t="n"/>
      <c r="C178" s="6" t="n"/>
      <c r="D178" s="6" t="n"/>
      <c r="E178" s="6" t="n"/>
      <c r="F178" s="6" t="n"/>
      <c r="G178" s="6" t="n"/>
      <c r="H178" s="6" t="n"/>
      <c r="I178" s="6" t="n"/>
      <c r="J178" s="6" t="n"/>
      <c r="K178" s="6" t="n"/>
      <c r="L178" s="6" t="n"/>
      <c r="M178" s="6" t="n"/>
      <c r="N178" s="6" t="n"/>
      <c r="O178" s="6" t="n"/>
    </row>
    <row r="179" ht="15.75" customHeight="1" s="1411">
      <c r="A179" s="6" t="n"/>
      <c r="B179" s="6" t="n"/>
      <c r="C179" s="6" t="n"/>
      <c r="D179" s="6" t="n"/>
      <c r="E179" s="6" t="n"/>
      <c r="F179" s="6" t="n"/>
      <c r="G179" s="6" t="n"/>
      <c r="H179" s="6" t="n"/>
      <c r="I179" s="6" t="n"/>
      <c r="J179" s="6" t="n"/>
      <c r="K179" s="6" t="n"/>
      <c r="L179" s="6" t="n"/>
      <c r="M179" s="6" t="n"/>
      <c r="N179" s="6" t="n"/>
      <c r="O179" s="6" t="n"/>
    </row>
    <row r="180" ht="15.75" customHeight="1" s="1411">
      <c r="A180" s="6" t="n"/>
      <c r="B180" s="6" t="n"/>
      <c r="C180" s="6" t="n"/>
      <c r="D180" s="6" t="n"/>
      <c r="E180" s="6" t="n"/>
      <c r="F180" s="6" t="n"/>
      <c r="G180" s="6" t="n"/>
      <c r="H180" s="6" t="n"/>
      <c r="I180" s="6" t="n"/>
      <c r="J180" s="6" t="n"/>
      <c r="K180" s="6" t="n"/>
      <c r="L180" s="6" t="n"/>
      <c r="M180" s="6" t="n"/>
      <c r="N180" s="6" t="n"/>
      <c r="O180" s="6" t="n"/>
    </row>
    <row r="181" ht="15.75" customHeight="1" s="1411">
      <c r="A181" s="6" t="n"/>
      <c r="B181" s="6" t="n"/>
      <c r="C181" s="6" t="n"/>
      <c r="D181" s="6" t="n"/>
      <c r="E181" s="6" t="n"/>
      <c r="F181" s="6" t="n"/>
      <c r="G181" s="6" t="n"/>
      <c r="H181" s="6" t="n"/>
      <c r="I181" s="6" t="n"/>
      <c r="J181" s="6" t="n"/>
      <c r="K181" s="6" t="n"/>
      <c r="L181" s="6" t="n"/>
      <c r="M181" s="6" t="n"/>
      <c r="N181" s="6" t="n"/>
      <c r="O181" s="6" t="n"/>
    </row>
    <row r="182" ht="15.75" customHeight="1" s="1411">
      <c r="A182" s="6" t="n"/>
      <c r="B182" s="6" t="n"/>
      <c r="C182" s="6" t="n"/>
      <c r="D182" s="6" t="n"/>
      <c r="E182" s="6" t="n"/>
      <c r="F182" s="6" t="n"/>
      <c r="G182" s="6" t="n"/>
      <c r="H182" s="6" t="n"/>
      <c r="I182" s="6" t="n"/>
      <c r="J182" s="6" t="n"/>
      <c r="K182" s="6" t="n"/>
      <c r="L182" s="6" t="n"/>
      <c r="M182" s="6" t="n"/>
      <c r="N182" s="6" t="n"/>
      <c r="O182" s="6" t="n"/>
    </row>
    <row r="183" ht="15.75" customHeight="1" s="1411">
      <c r="A183" s="6" t="n"/>
      <c r="B183" s="6" t="n"/>
      <c r="C183" s="6" t="n"/>
      <c r="D183" s="6" t="n"/>
      <c r="E183" s="6" t="n"/>
      <c r="F183" s="6" t="n"/>
      <c r="G183" s="6" t="n"/>
      <c r="H183" s="6" t="n"/>
      <c r="I183" s="6" t="n"/>
      <c r="J183" s="6" t="n"/>
      <c r="K183" s="6" t="n"/>
      <c r="L183" s="6" t="n"/>
      <c r="M183" s="6" t="n"/>
      <c r="N183" s="6" t="n"/>
      <c r="O183" s="6" t="n"/>
    </row>
    <row r="184" ht="15.75" customHeight="1" s="1411">
      <c r="A184" s="6" t="n"/>
      <c r="B184" s="6" t="n"/>
      <c r="C184" s="6" t="n"/>
      <c r="D184" s="6" t="n"/>
      <c r="E184" s="6" t="n"/>
      <c r="F184" s="6" t="n"/>
      <c r="G184" s="6" t="n"/>
      <c r="H184" s="6" t="n"/>
      <c r="I184" s="6" t="n"/>
      <c r="J184" s="6" t="n"/>
      <c r="K184" s="6" t="n"/>
      <c r="L184" s="6" t="n"/>
      <c r="M184" s="6" t="n"/>
      <c r="N184" s="6" t="n"/>
      <c r="O184" s="6" t="n"/>
    </row>
    <row r="185" ht="15.75" customHeight="1" s="1411">
      <c r="A185" s="6" t="n"/>
      <c r="B185" s="6" t="n"/>
      <c r="C185" s="6" t="n"/>
      <c r="D185" s="6" t="n"/>
      <c r="E185" s="6" t="n"/>
      <c r="F185" s="6" t="n"/>
      <c r="G185" s="6" t="n"/>
      <c r="H185" s="6" t="n"/>
      <c r="I185" s="6" t="n"/>
      <c r="J185" s="6" t="n"/>
      <c r="K185" s="6" t="n"/>
      <c r="L185" s="6" t="n"/>
      <c r="M185" s="6" t="n"/>
      <c r="N185" s="6" t="n"/>
      <c r="O185" s="6" t="n"/>
    </row>
    <row r="186" ht="15.75" customHeight="1" s="1411">
      <c r="A186" s="6" t="n"/>
      <c r="B186" s="6" t="n"/>
      <c r="C186" s="6" t="n"/>
      <c r="D186" s="6" t="n"/>
      <c r="E186" s="6" t="n"/>
      <c r="F186" s="6" t="n"/>
      <c r="G186" s="6" t="n"/>
      <c r="H186" s="6" t="n"/>
      <c r="I186" s="6" t="n"/>
      <c r="J186" s="6" t="n"/>
      <c r="K186" s="6" t="n"/>
      <c r="L186" s="6" t="n"/>
      <c r="M186" s="6" t="n"/>
      <c r="N186" s="6" t="n"/>
      <c r="O186" s="6" t="n"/>
    </row>
    <row r="187" ht="15.75" customHeight="1" s="1411">
      <c r="A187" s="6" t="n"/>
      <c r="B187" s="6" t="n"/>
      <c r="C187" s="6" t="n"/>
      <c r="D187" s="6" t="n"/>
      <c r="E187" s="6" t="n"/>
      <c r="F187" s="6" t="n"/>
      <c r="G187" s="6" t="n"/>
      <c r="H187" s="6" t="n"/>
      <c r="I187" s="6" t="n"/>
      <c r="J187" s="6" t="n"/>
      <c r="K187" s="6" t="n"/>
      <c r="L187" s="6" t="n"/>
      <c r="M187" s="6" t="n"/>
      <c r="N187" s="6" t="n"/>
      <c r="O187" s="6" t="n"/>
    </row>
    <row r="188" ht="15.75" customHeight="1" s="1411">
      <c r="A188" s="6" t="n"/>
      <c r="B188" s="6" t="n"/>
      <c r="C188" s="6" t="n"/>
      <c r="D188" s="6" t="n"/>
      <c r="E188" s="6" t="n"/>
      <c r="F188" s="6" t="n"/>
      <c r="G188" s="6" t="n"/>
      <c r="H188" s="6" t="n"/>
      <c r="I188" s="6" t="n"/>
      <c r="J188" s="6" t="n"/>
      <c r="K188" s="6" t="n"/>
      <c r="L188" s="6" t="n"/>
      <c r="M188" s="6" t="n"/>
      <c r="N188" s="6" t="n"/>
      <c r="O188" s="6" t="n"/>
    </row>
    <row r="189" ht="15.75" customHeight="1" s="1411">
      <c r="A189" s="6" t="n"/>
      <c r="B189" s="6" t="n"/>
      <c r="C189" s="6" t="n"/>
      <c r="D189" s="6" t="n"/>
      <c r="E189" s="6" t="n"/>
      <c r="F189" s="6" t="n"/>
      <c r="G189" s="6" t="n"/>
      <c r="H189" s="6" t="n"/>
      <c r="I189" s="6" t="n"/>
      <c r="J189" s="6" t="n"/>
      <c r="K189" s="6" t="n"/>
      <c r="L189" s="6" t="n"/>
      <c r="M189" s="6" t="n"/>
      <c r="N189" s="6" t="n"/>
      <c r="O189" s="6" t="n"/>
    </row>
    <row r="190" ht="15.75" customHeight="1" s="1411">
      <c r="A190" s="6" t="n"/>
      <c r="B190" s="6" t="n"/>
      <c r="C190" s="6" t="n"/>
      <c r="D190" s="6" t="n"/>
      <c r="E190" s="6" t="n"/>
      <c r="F190" s="6" t="n"/>
      <c r="G190" s="6" t="n"/>
      <c r="H190" s="6" t="n"/>
      <c r="I190" s="6" t="n"/>
      <c r="J190" s="6" t="n"/>
      <c r="K190" s="6" t="n"/>
      <c r="L190" s="6" t="n"/>
      <c r="M190" s="6" t="n"/>
      <c r="N190" s="6" t="n"/>
      <c r="O190" s="6" t="n"/>
    </row>
    <row r="191" ht="15.75" customHeight="1" s="1411">
      <c r="A191" s="6" t="n"/>
      <c r="B191" s="6" t="n"/>
      <c r="C191" s="6" t="n"/>
      <c r="D191" s="6" t="n"/>
      <c r="E191" s="6" t="n"/>
      <c r="F191" s="6" t="n"/>
      <c r="G191" s="6" t="n"/>
      <c r="H191" s="6" t="n"/>
      <c r="I191" s="6" t="n"/>
      <c r="J191" s="6" t="n"/>
      <c r="K191" s="6" t="n"/>
      <c r="L191" s="6" t="n"/>
      <c r="M191" s="6" t="n"/>
      <c r="N191" s="6" t="n"/>
      <c r="O191" s="6" t="n"/>
    </row>
    <row r="192" ht="15.75" customHeight="1" s="1411">
      <c r="A192" s="6" t="n"/>
      <c r="B192" s="6" t="n"/>
      <c r="C192" s="6" t="n"/>
      <c r="D192" s="6" t="n"/>
      <c r="E192" s="6" t="n"/>
      <c r="F192" s="6" t="n"/>
      <c r="G192" s="6" t="n"/>
      <c r="H192" s="6" t="n"/>
      <c r="I192" s="6" t="n"/>
      <c r="J192" s="6" t="n"/>
      <c r="K192" s="6" t="n"/>
      <c r="L192" s="6" t="n"/>
      <c r="M192" s="6" t="n"/>
      <c r="N192" s="6" t="n"/>
      <c r="O192" s="6" t="n"/>
    </row>
    <row r="193" ht="15.75" customHeight="1" s="1411">
      <c r="A193" s="6" t="n"/>
      <c r="B193" s="6" t="n"/>
      <c r="C193" s="6" t="n"/>
      <c r="D193" s="6" t="n"/>
      <c r="E193" s="6" t="n"/>
      <c r="F193" s="6" t="n"/>
      <c r="G193" s="6" t="n"/>
      <c r="H193" s="6" t="n"/>
      <c r="I193" s="6" t="n"/>
      <c r="J193" s="6" t="n"/>
      <c r="K193" s="6" t="n"/>
      <c r="L193" s="6" t="n"/>
      <c r="M193" s="6" t="n"/>
      <c r="N193" s="6" t="n"/>
      <c r="O193" s="6" t="n"/>
    </row>
    <row r="194" ht="15.75" customHeight="1" s="1411">
      <c r="A194" s="6" t="n"/>
      <c r="B194" s="6" t="n"/>
      <c r="C194" s="6" t="n"/>
      <c r="D194" s="6" t="n"/>
      <c r="E194" s="6" t="n"/>
      <c r="F194" s="6" t="n"/>
      <c r="G194" s="6" t="n"/>
      <c r="H194" s="6" t="n"/>
      <c r="I194" s="6" t="n"/>
      <c r="J194" s="6" t="n"/>
      <c r="K194" s="6" t="n"/>
      <c r="L194" s="6" t="n"/>
      <c r="M194" s="6" t="n"/>
      <c r="N194" s="6" t="n"/>
      <c r="O194" s="6" t="n"/>
    </row>
    <row r="195" ht="15.75" customHeight="1" s="1411">
      <c r="A195" s="6" t="n"/>
      <c r="B195" s="6" t="n"/>
      <c r="C195" s="6" t="n"/>
      <c r="D195" s="6" t="n"/>
      <c r="E195" s="6" t="n"/>
      <c r="F195" s="6" t="n"/>
      <c r="G195" s="6" t="n"/>
      <c r="H195" s="6" t="n"/>
      <c r="I195" s="6" t="n"/>
      <c r="J195" s="6" t="n"/>
      <c r="K195" s="6" t="n"/>
      <c r="L195" s="6" t="n"/>
      <c r="M195" s="6" t="n"/>
      <c r="N195" s="6" t="n"/>
      <c r="O195" s="6" t="n"/>
    </row>
    <row r="196" ht="15.75" customHeight="1" s="1411">
      <c r="A196" s="6" t="n"/>
      <c r="B196" s="6" t="n"/>
      <c r="C196" s="6" t="n"/>
      <c r="D196" s="6" t="n"/>
      <c r="E196" s="6" t="n"/>
      <c r="F196" s="6" t="n"/>
      <c r="G196" s="6" t="n"/>
      <c r="H196" s="6" t="n"/>
      <c r="I196" s="6" t="n"/>
      <c r="J196" s="6" t="n"/>
      <c r="K196" s="6" t="n"/>
      <c r="L196" s="6" t="n"/>
      <c r="M196" s="6" t="n"/>
      <c r="N196" s="6" t="n"/>
      <c r="O196" s="6" t="n"/>
    </row>
    <row r="197" ht="15.75" customHeight="1" s="1411">
      <c r="A197" s="6" t="n"/>
      <c r="B197" s="6" t="n"/>
      <c r="C197" s="6" t="n"/>
      <c r="D197" s="6" t="n"/>
      <c r="E197" s="6" t="n"/>
      <c r="F197" s="6" t="n"/>
      <c r="G197" s="6" t="n"/>
      <c r="H197" s="6" t="n"/>
      <c r="I197" s="6" t="n"/>
      <c r="J197" s="6" t="n"/>
      <c r="K197" s="6" t="n"/>
      <c r="L197" s="6" t="n"/>
      <c r="M197" s="6" t="n"/>
      <c r="N197" s="6" t="n"/>
      <c r="O197" s="6" t="n"/>
    </row>
    <row r="198" ht="15.75" customHeight="1" s="1411">
      <c r="A198" s="6" t="n"/>
      <c r="B198" s="6" t="n"/>
      <c r="C198" s="6" t="n"/>
      <c r="D198" s="6" t="n"/>
      <c r="E198" s="6" t="n"/>
      <c r="F198" s="6" t="n"/>
      <c r="G198" s="6" t="n"/>
      <c r="H198" s="6" t="n"/>
      <c r="I198" s="6" t="n"/>
      <c r="J198" s="6" t="n"/>
      <c r="K198" s="6" t="n"/>
      <c r="L198" s="6" t="n"/>
      <c r="M198" s="6" t="n"/>
      <c r="N198" s="6" t="n"/>
      <c r="O198" s="6" t="n"/>
    </row>
    <row r="199" ht="15.75" customHeight="1" s="1411">
      <c r="A199" s="6" t="n"/>
      <c r="B199" s="6" t="n"/>
      <c r="C199" s="6" t="n"/>
      <c r="D199" s="6" t="n"/>
      <c r="E199" s="6" t="n"/>
      <c r="F199" s="6" t="n"/>
      <c r="G199" s="6" t="n"/>
      <c r="H199" s="6" t="n"/>
      <c r="I199" s="6" t="n"/>
      <c r="J199" s="6" t="n"/>
      <c r="K199" s="6" t="n"/>
      <c r="L199" s="6" t="n"/>
      <c r="M199" s="6" t="n"/>
      <c r="N199" s="6" t="n"/>
      <c r="O199" s="6" t="n"/>
    </row>
    <row r="200" ht="15.75" customHeight="1" s="1411">
      <c r="A200" s="6" t="n"/>
      <c r="B200" s="6" t="n"/>
      <c r="C200" s="6" t="n"/>
      <c r="D200" s="6" t="n"/>
      <c r="E200" s="6" t="n"/>
      <c r="F200" s="6" t="n"/>
      <c r="G200" s="6" t="n"/>
      <c r="H200" s="6" t="n"/>
      <c r="I200" s="6" t="n"/>
      <c r="J200" s="6" t="n"/>
      <c r="K200" s="6" t="n"/>
      <c r="L200" s="6" t="n"/>
      <c r="M200" s="6" t="n"/>
      <c r="N200" s="6" t="n"/>
      <c r="O200" s="6" t="n"/>
    </row>
    <row r="201" ht="15.75" customHeight="1" s="1411">
      <c r="A201" s="6" t="n"/>
      <c r="B201" s="6" t="n"/>
      <c r="C201" s="6" t="n"/>
      <c r="D201" s="6" t="n"/>
      <c r="E201" s="6" t="n"/>
      <c r="F201" s="6" t="n"/>
      <c r="G201" s="6" t="n"/>
      <c r="H201" s="6" t="n"/>
      <c r="I201" s="6" t="n"/>
      <c r="J201" s="6" t="n"/>
      <c r="K201" s="6" t="n"/>
      <c r="L201" s="6" t="n"/>
      <c r="M201" s="6" t="n"/>
      <c r="N201" s="6" t="n"/>
      <c r="O201" s="6" t="n"/>
    </row>
    <row r="202" ht="15.75" customHeight="1" s="1411">
      <c r="A202" s="6" t="n"/>
      <c r="B202" s="6" t="n"/>
      <c r="C202" s="6" t="n"/>
      <c r="D202" s="6" t="n"/>
      <c r="E202" s="6" t="n"/>
      <c r="F202" s="6" t="n"/>
      <c r="G202" s="6" t="n"/>
      <c r="H202" s="6" t="n"/>
      <c r="I202" s="6" t="n"/>
      <c r="J202" s="6" t="n"/>
      <c r="K202" s="6" t="n"/>
      <c r="L202" s="6" t="n"/>
      <c r="M202" s="6" t="n"/>
      <c r="N202" s="6" t="n"/>
      <c r="O202" s="6" t="n"/>
    </row>
    <row r="203" ht="15.75" customHeight="1" s="1411">
      <c r="A203" s="6" t="n"/>
      <c r="B203" s="6" t="n"/>
      <c r="C203" s="6" t="n"/>
      <c r="D203" s="6" t="n"/>
      <c r="E203" s="6" t="n"/>
      <c r="F203" s="6" t="n"/>
      <c r="G203" s="6" t="n"/>
      <c r="H203" s="6" t="n"/>
      <c r="I203" s="6" t="n"/>
      <c r="J203" s="6" t="n"/>
      <c r="K203" s="6" t="n"/>
      <c r="L203" s="6" t="n"/>
      <c r="M203" s="6" t="n"/>
      <c r="N203" s="6" t="n"/>
      <c r="O203" s="6" t="n"/>
    </row>
    <row r="204" ht="15.75" customHeight="1" s="1411">
      <c r="A204" s="6" t="n"/>
      <c r="B204" s="6" t="n"/>
      <c r="C204" s="6" t="n"/>
      <c r="D204" s="6" t="n"/>
      <c r="E204" s="6" t="n"/>
      <c r="F204" s="6" t="n"/>
      <c r="G204" s="6" t="n"/>
      <c r="H204" s="6" t="n"/>
      <c r="I204" s="6" t="n"/>
      <c r="J204" s="6" t="n"/>
      <c r="K204" s="6" t="n"/>
      <c r="L204" s="6" t="n"/>
      <c r="M204" s="6" t="n"/>
      <c r="N204" s="6" t="n"/>
      <c r="O204" s="6" t="n"/>
    </row>
    <row r="205" ht="15.75" customHeight="1" s="1411">
      <c r="A205" s="6" t="n"/>
      <c r="B205" s="6" t="n"/>
      <c r="C205" s="6" t="n"/>
      <c r="D205" s="6" t="n"/>
      <c r="E205" s="6" t="n"/>
      <c r="F205" s="6" t="n"/>
      <c r="G205" s="6" t="n"/>
      <c r="H205" s="6" t="n"/>
      <c r="I205" s="6" t="n"/>
      <c r="J205" s="6" t="n"/>
      <c r="K205" s="6" t="n"/>
      <c r="L205" s="6" t="n"/>
      <c r="M205" s="6" t="n"/>
      <c r="N205" s="6" t="n"/>
      <c r="O205" s="6" t="n"/>
    </row>
    <row r="206" ht="15.75" customHeight="1" s="1411">
      <c r="A206" s="6" t="n"/>
      <c r="B206" s="6" t="n"/>
      <c r="C206" s="6" t="n"/>
      <c r="D206" s="6" t="n"/>
      <c r="E206" s="6" t="n"/>
      <c r="F206" s="6" t="n"/>
      <c r="G206" s="6" t="n"/>
      <c r="H206" s="6" t="n"/>
      <c r="I206" s="6" t="n"/>
      <c r="J206" s="6" t="n"/>
      <c r="K206" s="6" t="n"/>
      <c r="L206" s="6" t="n"/>
      <c r="M206" s="6" t="n"/>
      <c r="N206" s="6" t="n"/>
      <c r="O206" s="6" t="n"/>
    </row>
    <row r="207" ht="15.75" customHeight="1" s="1411">
      <c r="A207" s="6" t="n"/>
      <c r="B207" s="6" t="n"/>
      <c r="C207" s="6" t="n"/>
      <c r="D207" s="6" t="n"/>
      <c r="E207" s="6" t="n"/>
      <c r="F207" s="6" t="n"/>
      <c r="G207" s="6" t="n"/>
      <c r="H207" s="6" t="n"/>
      <c r="I207" s="6" t="n"/>
      <c r="J207" s="6" t="n"/>
      <c r="K207" s="6" t="n"/>
      <c r="L207" s="6" t="n"/>
      <c r="M207" s="6" t="n"/>
      <c r="N207" s="6" t="n"/>
      <c r="O207" s="6" t="n"/>
    </row>
    <row r="208" ht="15.75" customHeight="1" s="1411">
      <c r="A208" s="6" t="n"/>
      <c r="B208" s="6" t="n"/>
      <c r="C208" s="6" t="n"/>
      <c r="D208" s="6" t="n"/>
      <c r="E208" s="6" t="n"/>
      <c r="F208" s="6" t="n"/>
      <c r="G208" s="6" t="n"/>
      <c r="H208" s="6" t="n"/>
      <c r="I208" s="6" t="n"/>
      <c r="J208" s="6" t="n"/>
      <c r="K208" s="6" t="n"/>
      <c r="L208" s="6" t="n"/>
      <c r="M208" s="6" t="n"/>
      <c r="N208" s="6" t="n"/>
      <c r="O208" s="6" t="n"/>
    </row>
    <row r="209" ht="15.75" customHeight="1" s="1411">
      <c r="A209" s="6" t="n"/>
      <c r="B209" s="6" t="n"/>
      <c r="C209" s="6" t="n"/>
      <c r="D209" s="6" t="n"/>
      <c r="E209" s="6" t="n"/>
      <c r="F209" s="6" t="n"/>
      <c r="G209" s="6" t="n"/>
      <c r="H209" s="6" t="n"/>
      <c r="I209" s="6" t="n"/>
      <c r="J209" s="6" t="n"/>
      <c r="K209" s="6" t="n"/>
      <c r="L209" s="6" t="n"/>
      <c r="M209" s="6" t="n"/>
      <c r="N209" s="6" t="n"/>
      <c r="O209" s="6" t="n"/>
    </row>
    <row r="210" ht="15.75" customHeight="1" s="1411">
      <c r="A210" s="6" t="n"/>
      <c r="B210" s="6" t="n"/>
      <c r="C210" s="6" t="n"/>
      <c r="D210" s="6" t="n"/>
      <c r="E210" s="6" t="n"/>
      <c r="F210" s="6" t="n"/>
      <c r="G210" s="6" t="n"/>
      <c r="H210" s="6" t="n"/>
      <c r="I210" s="6" t="n"/>
      <c r="J210" s="6" t="n"/>
      <c r="K210" s="6" t="n"/>
      <c r="L210" s="6" t="n"/>
      <c r="M210" s="6" t="n"/>
      <c r="N210" s="6" t="n"/>
      <c r="O210" s="6" t="n"/>
    </row>
    <row r="211" ht="15.75" customHeight="1" s="1411">
      <c r="A211" s="6" t="n"/>
      <c r="B211" s="6" t="n"/>
      <c r="C211" s="6" t="n"/>
      <c r="D211" s="6" t="n"/>
      <c r="E211" s="6" t="n"/>
      <c r="F211" s="6" t="n"/>
      <c r="G211" s="6" t="n"/>
      <c r="H211" s="6" t="n"/>
      <c r="I211" s="6" t="n"/>
      <c r="J211" s="6" t="n"/>
      <c r="K211" s="6" t="n"/>
      <c r="L211" s="6" t="n"/>
      <c r="M211" s="6" t="n"/>
      <c r="N211" s="6" t="n"/>
      <c r="O211" s="6" t="n"/>
    </row>
    <row r="212" ht="15.75" customHeight="1" s="1411">
      <c r="A212" s="6" t="n"/>
      <c r="B212" s="6" t="n"/>
      <c r="C212" s="6" t="n"/>
      <c r="D212" s="6" t="n"/>
      <c r="E212" s="6" t="n"/>
      <c r="F212" s="6" t="n"/>
      <c r="G212" s="6" t="n"/>
      <c r="H212" s="6" t="n"/>
      <c r="I212" s="6" t="n"/>
      <c r="J212" s="6" t="n"/>
      <c r="K212" s="6" t="n"/>
      <c r="L212" s="6" t="n"/>
      <c r="M212" s="6" t="n"/>
      <c r="N212" s="6" t="n"/>
      <c r="O212" s="6" t="n"/>
    </row>
    <row r="213" ht="15.75" customHeight="1" s="1411">
      <c r="A213" s="6" t="n"/>
      <c r="B213" s="6" t="n"/>
      <c r="C213" s="6" t="n"/>
      <c r="D213" s="6" t="n"/>
      <c r="E213" s="6" t="n"/>
      <c r="F213" s="6" t="n"/>
      <c r="G213" s="6" t="n"/>
      <c r="H213" s="6" t="n"/>
      <c r="I213" s="6" t="n"/>
      <c r="J213" s="6" t="n"/>
      <c r="K213" s="6" t="n"/>
      <c r="L213" s="6" t="n"/>
      <c r="M213" s="6" t="n"/>
      <c r="N213" s="6" t="n"/>
      <c r="O213" s="6" t="n"/>
    </row>
    <row r="214" ht="15.75" customHeight="1" s="1411">
      <c r="A214" s="6" t="n"/>
      <c r="B214" s="6" t="n"/>
      <c r="C214" s="6" t="n"/>
      <c r="D214" s="6" t="n"/>
      <c r="E214" s="6" t="n"/>
      <c r="F214" s="6" t="n"/>
      <c r="G214" s="6" t="n"/>
      <c r="H214" s="6" t="n"/>
      <c r="I214" s="6" t="n"/>
      <c r="J214" s="6" t="n"/>
      <c r="K214" s="6" t="n"/>
      <c r="L214" s="6" t="n"/>
      <c r="M214" s="6" t="n"/>
      <c r="N214" s="6" t="n"/>
      <c r="O214" s="6" t="n"/>
    </row>
    <row r="215" ht="15.75" customHeight="1" s="1411">
      <c r="A215" s="6" t="n"/>
      <c r="B215" s="6" t="n"/>
      <c r="C215" s="6" t="n"/>
      <c r="D215" s="6" t="n"/>
      <c r="E215" s="6" t="n"/>
      <c r="F215" s="6" t="n"/>
      <c r="G215" s="6" t="n"/>
      <c r="H215" s="6" t="n"/>
      <c r="I215" s="6" t="n"/>
      <c r="J215" s="6" t="n"/>
      <c r="K215" s="6" t="n"/>
      <c r="L215" s="6" t="n"/>
      <c r="M215" s="6" t="n"/>
      <c r="N215" s="6" t="n"/>
      <c r="O215" s="6" t="n"/>
    </row>
    <row r="216" ht="15.75" customHeight="1" s="1411">
      <c r="A216" s="6" t="n"/>
      <c r="B216" s="6" t="n"/>
      <c r="C216" s="6" t="n"/>
      <c r="D216" s="6" t="n"/>
      <c r="E216" s="6" t="n"/>
      <c r="F216" s="6" t="n"/>
      <c r="G216" s="6" t="n"/>
      <c r="H216" s="6" t="n"/>
      <c r="I216" s="6" t="n"/>
      <c r="J216" s="6" t="n"/>
      <c r="K216" s="6" t="n"/>
      <c r="L216" s="6" t="n"/>
      <c r="M216" s="6" t="n"/>
      <c r="N216" s="6" t="n"/>
      <c r="O216" s="6" t="n"/>
    </row>
    <row r="217" ht="15.75" customHeight="1" s="1411">
      <c r="A217" s="6" t="n"/>
      <c r="B217" s="6" t="n"/>
      <c r="C217" s="6" t="n"/>
      <c r="D217" s="6" t="n"/>
      <c r="E217" s="6" t="n"/>
      <c r="F217" s="6" t="n"/>
      <c r="G217" s="6" t="n"/>
      <c r="H217" s="6" t="n"/>
      <c r="I217" s="6" t="n"/>
      <c r="J217" s="6" t="n"/>
      <c r="K217" s="6" t="n"/>
      <c r="L217" s="6" t="n"/>
      <c r="M217" s="6" t="n"/>
      <c r="N217" s="6" t="n"/>
      <c r="O217" s="6" t="n"/>
    </row>
    <row r="218" ht="15.75" customHeight="1" s="1411">
      <c r="A218" s="6" t="n"/>
      <c r="B218" s="6" t="n"/>
      <c r="C218" s="6" t="n"/>
      <c r="D218" s="6" t="n"/>
      <c r="E218" s="6" t="n"/>
      <c r="F218" s="6" t="n"/>
      <c r="G218" s="6" t="n"/>
      <c r="H218" s="6" t="n"/>
      <c r="I218" s="6" t="n"/>
      <c r="J218" s="6" t="n"/>
      <c r="K218" s="6" t="n"/>
      <c r="L218" s="6" t="n"/>
      <c r="M218" s="6" t="n"/>
      <c r="N218" s="6" t="n"/>
      <c r="O218" s="6" t="n"/>
    </row>
    <row r="219" ht="15.75" customHeight="1" s="1411">
      <c r="A219" s="6" t="n"/>
      <c r="B219" s="6" t="n"/>
      <c r="C219" s="6" t="n"/>
      <c r="D219" s="6" t="n"/>
      <c r="E219" s="6" t="n"/>
      <c r="F219" s="6" t="n"/>
      <c r="G219" s="6" t="n"/>
      <c r="H219" s="6" t="n"/>
      <c r="I219" s="6" t="n"/>
      <c r="J219" s="6" t="n"/>
      <c r="K219" s="6" t="n"/>
      <c r="L219" s="6" t="n"/>
      <c r="M219" s="6" t="n"/>
      <c r="N219" s="6" t="n"/>
      <c r="O219" s="6" t="n"/>
    </row>
    <row r="220" ht="15.75" customHeight="1" s="1411">
      <c r="A220" s="6" t="n"/>
      <c r="B220" s="6" t="n"/>
      <c r="C220" s="6" t="n"/>
      <c r="D220" s="6" t="n"/>
      <c r="E220" s="6" t="n"/>
      <c r="F220" s="6" t="n"/>
      <c r="G220" s="6" t="n"/>
      <c r="H220" s="6" t="n"/>
      <c r="I220" s="6" t="n"/>
      <c r="J220" s="6" t="n"/>
      <c r="K220" s="6" t="n"/>
      <c r="L220" s="6" t="n"/>
      <c r="M220" s="6" t="n"/>
      <c r="N220" s="6" t="n"/>
      <c r="O220" s="6" t="n"/>
    </row>
    <row r="221" ht="15.75" customHeight="1" s="1411">
      <c r="A221" s="6" t="n"/>
      <c r="B221" s="6" t="n"/>
      <c r="C221" s="6" t="n"/>
      <c r="D221" s="6" t="n"/>
      <c r="E221" s="6" t="n"/>
      <c r="F221" s="6" t="n"/>
      <c r="G221" s="6" t="n"/>
      <c r="H221" s="6" t="n"/>
      <c r="I221" s="6" t="n"/>
      <c r="J221" s="6" t="n"/>
      <c r="K221" s="6" t="n"/>
      <c r="L221" s="6" t="n"/>
      <c r="M221" s="6" t="n"/>
      <c r="N221" s="6" t="n"/>
      <c r="O221" s="6" t="n"/>
    </row>
    <row r="222" ht="15.75" customHeight="1" s="1411">
      <c r="A222" s="6" t="n"/>
      <c r="B222" s="6" t="n"/>
      <c r="C222" s="6" t="n"/>
      <c r="D222" s="6" t="n"/>
      <c r="E222" s="6" t="n"/>
      <c r="F222" s="6" t="n"/>
      <c r="G222" s="6" t="n"/>
      <c r="H222" s="6" t="n"/>
      <c r="I222" s="6" t="n"/>
      <c r="J222" s="6" t="n"/>
      <c r="K222" s="6" t="n"/>
      <c r="L222" s="6" t="n"/>
      <c r="M222" s="6" t="n"/>
      <c r="N222" s="6" t="n"/>
      <c r="O222" s="6" t="n"/>
    </row>
    <row r="223" ht="15.75" customHeight="1" s="1411">
      <c r="A223" s="6" t="n"/>
      <c r="B223" s="6" t="n"/>
      <c r="C223" s="6" t="n"/>
      <c r="D223" s="6" t="n"/>
      <c r="E223" s="6" t="n"/>
      <c r="F223" s="6" t="n"/>
      <c r="G223" s="6" t="n"/>
      <c r="H223" s="6" t="n"/>
      <c r="I223" s="6" t="n"/>
      <c r="J223" s="6" t="n"/>
      <c r="K223" s="6" t="n"/>
      <c r="L223" s="6" t="n"/>
      <c r="M223" s="6" t="n"/>
      <c r="N223" s="6" t="n"/>
      <c r="O223" s="6" t="n"/>
    </row>
    <row r="224" ht="15.75" customHeight="1" s="1411">
      <c r="A224" s="6" t="n"/>
      <c r="B224" s="6" t="n"/>
      <c r="C224" s="6" t="n"/>
      <c r="D224" s="6" t="n"/>
      <c r="E224" s="6" t="n"/>
      <c r="F224" s="6" t="n"/>
      <c r="G224" s="6" t="n"/>
      <c r="H224" s="6" t="n"/>
      <c r="I224" s="6" t="n"/>
      <c r="J224" s="6" t="n"/>
      <c r="K224" s="6" t="n"/>
      <c r="L224" s="6" t="n"/>
      <c r="M224" s="6" t="n"/>
      <c r="N224" s="6" t="n"/>
      <c r="O224" s="6" t="n"/>
    </row>
    <row r="225" ht="15.75" customHeight="1" s="1411">
      <c r="A225" s="6" t="n"/>
      <c r="B225" s="6" t="n"/>
      <c r="C225" s="6" t="n"/>
      <c r="D225" s="6" t="n"/>
      <c r="E225" s="6" t="n"/>
      <c r="F225" s="6" t="n"/>
      <c r="G225" s="6" t="n"/>
      <c r="H225" s="6" t="n"/>
      <c r="I225" s="6" t="n"/>
      <c r="J225" s="6" t="n"/>
      <c r="K225" s="6" t="n"/>
      <c r="L225" s="6" t="n"/>
      <c r="M225" s="6" t="n"/>
      <c r="N225" s="6" t="n"/>
      <c r="O225" s="6" t="n"/>
    </row>
    <row r="226" ht="15.75" customHeight="1" s="1411">
      <c r="A226" s="6" t="n"/>
      <c r="B226" s="6" t="n"/>
      <c r="C226" s="6" t="n"/>
      <c r="D226" s="6" t="n"/>
      <c r="E226" s="6" t="n"/>
      <c r="F226" s="6" t="n"/>
      <c r="G226" s="6" t="n"/>
      <c r="H226" s="6" t="n"/>
      <c r="I226" s="6" t="n"/>
      <c r="J226" s="6" t="n"/>
      <c r="K226" s="6" t="n"/>
      <c r="L226" s="6" t="n"/>
      <c r="M226" s="6" t="n"/>
      <c r="N226" s="6" t="n"/>
      <c r="O226" s="6" t="n"/>
    </row>
    <row r="227" ht="15.75" customHeight="1" s="1411">
      <c r="A227" s="6" t="n"/>
      <c r="B227" s="6" t="n"/>
      <c r="C227" s="6" t="n"/>
      <c r="D227" s="6" t="n"/>
      <c r="E227" s="6" t="n"/>
      <c r="F227" s="6" t="n"/>
      <c r="G227" s="6" t="n"/>
      <c r="H227" s="6" t="n"/>
      <c r="I227" s="6" t="n"/>
      <c r="J227" s="6" t="n"/>
      <c r="K227" s="6" t="n"/>
      <c r="L227" s="6" t="n"/>
      <c r="M227" s="6" t="n"/>
      <c r="N227" s="6" t="n"/>
      <c r="O227" s="6" t="n"/>
    </row>
    <row r="228" ht="15.75" customHeight="1" s="1411">
      <c r="A228" s="6" t="n"/>
      <c r="B228" s="6" t="n"/>
      <c r="C228" s="6" t="n"/>
      <c r="D228" s="6" t="n"/>
      <c r="E228" s="6" t="n"/>
      <c r="F228" s="6" t="n"/>
      <c r="G228" s="6" t="n"/>
      <c r="H228" s="6" t="n"/>
      <c r="I228" s="6" t="n"/>
      <c r="J228" s="6" t="n"/>
      <c r="K228" s="6" t="n"/>
      <c r="L228" s="6" t="n"/>
      <c r="M228" s="6" t="n"/>
      <c r="N228" s="6" t="n"/>
      <c r="O228" s="6" t="n"/>
    </row>
    <row r="229" ht="15.75" customHeight="1" s="1411">
      <c r="A229" s="6" t="n"/>
      <c r="B229" s="6" t="n"/>
      <c r="C229" s="6" t="n"/>
      <c r="D229" s="6" t="n"/>
      <c r="E229" s="6" t="n"/>
      <c r="F229" s="6" t="n"/>
      <c r="G229" s="6" t="n"/>
      <c r="H229" s="6" t="n"/>
      <c r="I229" s="6" t="n"/>
      <c r="J229" s="6" t="n"/>
      <c r="K229" s="6" t="n"/>
      <c r="L229" s="6" t="n"/>
      <c r="M229" s="6" t="n"/>
      <c r="N229" s="6" t="n"/>
      <c r="O229" s="6" t="n"/>
    </row>
    <row r="230" ht="15.75" customHeight="1" s="1411">
      <c r="A230" s="6" t="n"/>
      <c r="B230" s="6" t="n"/>
      <c r="C230" s="6" t="n"/>
      <c r="D230" s="6" t="n"/>
      <c r="E230" s="6" t="n"/>
      <c r="F230" s="6" t="n"/>
      <c r="G230" s="6" t="n"/>
      <c r="H230" s="6" t="n"/>
      <c r="I230" s="6" t="n"/>
      <c r="J230" s="6" t="n"/>
      <c r="K230" s="6" t="n"/>
      <c r="L230" s="6" t="n"/>
      <c r="M230" s="6" t="n"/>
      <c r="N230" s="6" t="n"/>
      <c r="O230" s="6" t="n"/>
    </row>
    <row r="231" ht="15.75" customHeight="1" s="1411">
      <c r="A231" s="6" t="n"/>
      <c r="B231" s="6" t="n"/>
      <c r="C231" s="6" t="n"/>
      <c r="D231" s="6" t="n"/>
      <c r="E231" s="6" t="n"/>
      <c r="F231" s="6" t="n"/>
      <c r="G231" s="6" t="n"/>
      <c r="H231" s="6" t="n"/>
      <c r="I231" s="6" t="n"/>
      <c r="J231" s="6" t="n"/>
      <c r="K231" s="6" t="n"/>
      <c r="L231" s="6" t="n"/>
      <c r="M231" s="6" t="n"/>
      <c r="N231" s="6" t="n"/>
      <c r="O231" s="6" t="n"/>
    </row>
    <row r="232" ht="15.75" customHeight="1" s="1411">
      <c r="A232" s="6" t="n"/>
      <c r="B232" s="6" t="n"/>
      <c r="C232" s="6" t="n"/>
      <c r="D232" s="6" t="n"/>
      <c r="E232" s="6" t="n"/>
      <c r="F232" s="6" t="n"/>
      <c r="G232" s="6" t="n"/>
      <c r="H232" s="6" t="n"/>
      <c r="I232" s="6" t="n"/>
      <c r="J232" s="6" t="n"/>
      <c r="K232" s="6" t="n"/>
      <c r="L232" s="6" t="n"/>
      <c r="M232" s="6" t="n"/>
      <c r="N232" s="6" t="n"/>
      <c r="O232" s="6" t="n"/>
    </row>
    <row r="233" ht="15.75" customHeight="1" s="1411">
      <c r="A233" s="6" t="n"/>
      <c r="B233" s="6" t="n"/>
      <c r="C233" s="6" t="n"/>
      <c r="D233" s="6" t="n"/>
      <c r="E233" s="6" t="n"/>
      <c r="F233" s="6" t="n"/>
      <c r="G233" s="6" t="n"/>
      <c r="H233" s="6" t="n"/>
      <c r="I233" s="6" t="n"/>
      <c r="J233" s="6" t="n"/>
      <c r="K233" s="6" t="n"/>
      <c r="L233" s="6" t="n"/>
      <c r="M233" s="6" t="n"/>
      <c r="N233" s="6" t="n"/>
      <c r="O233" s="6" t="n"/>
    </row>
    <row r="234" ht="15.75" customHeight="1" s="1411">
      <c r="A234" s="6" t="n"/>
      <c r="B234" s="6" t="n"/>
      <c r="C234" s="6" t="n"/>
      <c r="D234" s="6" t="n"/>
      <c r="E234" s="6" t="n"/>
      <c r="F234" s="6" t="n"/>
      <c r="G234" s="6" t="n"/>
      <c r="H234" s="6" t="n"/>
      <c r="I234" s="6" t="n"/>
      <c r="J234" s="6" t="n"/>
      <c r="K234" s="6" t="n"/>
      <c r="L234" s="6" t="n"/>
      <c r="M234" s="6" t="n"/>
      <c r="N234" s="6" t="n"/>
      <c r="O234" s="6" t="n"/>
    </row>
    <row r="235" ht="15.75" customHeight="1" s="1411">
      <c r="A235" s="6" t="n"/>
      <c r="B235" s="6" t="n"/>
      <c r="C235" s="6" t="n"/>
      <c r="D235" s="6" t="n"/>
      <c r="E235" s="6" t="n"/>
      <c r="F235" s="6" t="n"/>
      <c r="G235" s="6" t="n"/>
      <c r="H235" s="6" t="n"/>
      <c r="I235" s="6" t="n"/>
      <c r="J235" s="6" t="n"/>
      <c r="K235" s="6" t="n"/>
      <c r="L235" s="6" t="n"/>
      <c r="M235" s="6" t="n"/>
      <c r="N235" s="6" t="n"/>
      <c r="O235" s="6" t="n"/>
    </row>
    <row r="236" ht="15.75" customHeight="1" s="1411">
      <c r="A236" s="6" t="n"/>
      <c r="B236" s="6" t="n"/>
      <c r="C236" s="6" t="n"/>
      <c r="D236" s="6" t="n"/>
      <c r="E236" s="6" t="n"/>
      <c r="F236" s="6" t="n"/>
      <c r="G236" s="6" t="n"/>
      <c r="H236" s="6" t="n"/>
      <c r="I236" s="6" t="n"/>
      <c r="J236" s="6" t="n"/>
      <c r="K236" s="6" t="n"/>
      <c r="L236" s="6" t="n"/>
      <c r="M236" s="6" t="n"/>
      <c r="N236" s="6" t="n"/>
      <c r="O236" s="6" t="n"/>
    </row>
    <row r="237" ht="15.75" customHeight="1" s="1411">
      <c r="A237" s="6" t="n"/>
      <c r="B237" s="6" t="n"/>
      <c r="C237" s="6" t="n"/>
      <c r="D237" s="6" t="n"/>
      <c r="E237" s="6" t="n"/>
      <c r="F237" s="6" t="n"/>
      <c r="G237" s="6" t="n"/>
      <c r="H237" s="6" t="n"/>
      <c r="I237" s="6" t="n"/>
      <c r="J237" s="6" t="n"/>
      <c r="K237" s="6" t="n"/>
      <c r="L237" s="6" t="n"/>
      <c r="M237" s="6" t="n"/>
      <c r="N237" s="6" t="n"/>
      <c r="O237" s="6" t="n"/>
    </row>
    <row r="238" ht="15.75" customHeight="1" s="1411">
      <c r="A238" s="6" t="n"/>
      <c r="B238" s="6" t="n"/>
      <c r="C238" s="6" t="n"/>
      <c r="D238" s="6" t="n"/>
      <c r="E238" s="6" t="n"/>
      <c r="F238" s="6" t="n"/>
      <c r="G238" s="6" t="n"/>
      <c r="H238" s="6" t="n"/>
      <c r="I238" s="6" t="n"/>
      <c r="J238" s="6" t="n"/>
      <c r="K238" s="6" t="n"/>
      <c r="L238" s="6" t="n"/>
      <c r="M238" s="6" t="n"/>
      <c r="N238" s="6" t="n"/>
      <c r="O238" s="6" t="n"/>
    </row>
    <row r="239" ht="15.75" customHeight="1" s="1411">
      <c r="A239" s="6" t="n"/>
      <c r="B239" s="6" t="n"/>
      <c r="C239" s="6" t="n"/>
      <c r="D239" s="6" t="n"/>
      <c r="E239" s="6" t="n"/>
      <c r="F239" s="6" t="n"/>
      <c r="G239" s="6" t="n"/>
      <c r="H239" s="6" t="n"/>
      <c r="I239" s="6" t="n"/>
      <c r="J239" s="6" t="n"/>
      <c r="K239" s="6" t="n"/>
      <c r="L239" s="6" t="n"/>
      <c r="M239" s="6" t="n"/>
      <c r="N239" s="6" t="n"/>
      <c r="O239" s="6" t="n"/>
    </row>
    <row r="240" ht="15.75" customHeight="1" s="1411">
      <c r="A240" s="6" t="n"/>
      <c r="B240" s="6" t="n"/>
      <c r="C240" s="6" t="n"/>
      <c r="D240" s="6" t="n"/>
      <c r="E240" s="6" t="n"/>
      <c r="F240" s="6" t="n"/>
      <c r="G240" s="6" t="n"/>
      <c r="H240" s="6" t="n"/>
      <c r="I240" s="6" t="n"/>
      <c r="J240" s="6" t="n"/>
      <c r="K240" s="6" t="n"/>
      <c r="L240" s="6" t="n"/>
      <c r="M240" s="6" t="n"/>
      <c r="N240" s="6" t="n"/>
      <c r="O240" s="6" t="n"/>
    </row>
    <row r="241" ht="15.75" customHeight="1" s="1411">
      <c r="A241" s="6" t="n"/>
      <c r="B241" s="6" t="n"/>
      <c r="C241" s="6" t="n"/>
      <c r="D241" s="6" t="n"/>
      <c r="E241" s="6" t="n"/>
      <c r="F241" s="6" t="n"/>
      <c r="G241" s="6" t="n"/>
      <c r="H241" s="6" t="n"/>
      <c r="I241" s="6" t="n"/>
      <c r="J241" s="6" t="n"/>
      <c r="K241" s="6" t="n"/>
      <c r="L241" s="6" t="n"/>
      <c r="M241" s="6" t="n"/>
      <c r="N241" s="6" t="n"/>
      <c r="O241" s="6" t="n"/>
    </row>
    <row r="242" ht="15.75" customHeight="1" s="1411">
      <c r="A242" s="6" t="n"/>
      <c r="B242" s="6" t="n"/>
      <c r="C242" s="6" t="n"/>
      <c r="D242" s="6" t="n"/>
      <c r="E242" s="6" t="n"/>
      <c r="F242" s="6" t="n"/>
      <c r="G242" s="6" t="n"/>
      <c r="H242" s="6" t="n"/>
      <c r="I242" s="6" t="n"/>
      <c r="J242" s="6" t="n"/>
      <c r="K242" s="6" t="n"/>
      <c r="L242" s="6" t="n"/>
      <c r="M242" s="6" t="n"/>
      <c r="N242" s="6" t="n"/>
      <c r="O242" s="6" t="n"/>
    </row>
    <row r="243" ht="15.75" customHeight="1" s="1411">
      <c r="A243" s="6" t="n"/>
      <c r="B243" s="6" t="n"/>
      <c r="C243" s="6" t="n"/>
      <c r="D243" s="6" t="n"/>
      <c r="E243" s="6" t="n"/>
      <c r="F243" s="6" t="n"/>
      <c r="G243" s="6" t="n"/>
      <c r="H243" s="6" t="n"/>
      <c r="I243" s="6" t="n"/>
      <c r="J243" s="6" t="n"/>
      <c r="K243" s="6" t="n"/>
      <c r="L243" s="6" t="n"/>
      <c r="M243" s="6" t="n"/>
      <c r="N243" s="6" t="n"/>
      <c r="O243" s="6" t="n"/>
    </row>
    <row r="244" ht="15.75" customHeight="1" s="1411">
      <c r="A244" s="6" t="n"/>
      <c r="B244" s="6" t="n"/>
      <c r="C244" s="6" t="n"/>
      <c r="D244" s="6" t="n"/>
      <c r="E244" s="6" t="n"/>
      <c r="F244" s="6" t="n"/>
      <c r="G244" s="6" t="n"/>
      <c r="H244" s="6" t="n"/>
      <c r="I244" s="6" t="n"/>
      <c r="J244" s="6" t="n"/>
      <c r="K244" s="6" t="n"/>
      <c r="L244" s="6" t="n"/>
      <c r="M244" s="6" t="n"/>
      <c r="N244" s="6" t="n"/>
      <c r="O244" s="6" t="n"/>
    </row>
    <row r="245" ht="15.75" customHeight="1" s="1411">
      <c r="A245" s="6" t="n"/>
      <c r="B245" s="6" t="n"/>
      <c r="C245" s="6" t="n"/>
      <c r="D245" s="6" t="n"/>
      <c r="E245" s="6" t="n"/>
      <c r="F245" s="6" t="n"/>
      <c r="G245" s="6" t="n"/>
      <c r="H245" s="6" t="n"/>
      <c r="I245" s="6" t="n"/>
      <c r="J245" s="6" t="n"/>
      <c r="K245" s="6" t="n"/>
      <c r="L245" s="6" t="n"/>
      <c r="M245" s="6" t="n"/>
      <c r="N245" s="6" t="n"/>
      <c r="O245" s="6" t="n"/>
    </row>
    <row r="246" ht="15.75" customHeight="1" s="1411">
      <c r="A246" s="6" t="n"/>
      <c r="B246" s="6" t="n"/>
      <c r="C246" s="6" t="n"/>
      <c r="D246" s="6" t="n"/>
      <c r="E246" s="6" t="n"/>
      <c r="F246" s="6" t="n"/>
      <c r="G246" s="6" t="n"/>
      <c r="H246" s="6" t="n"/>
      <c r="I246" s="6" t="n"/>
      <c r="J246" s="6" t="n"/>
      <c r="K246" s="6" t="n"/>
      <c r="L246" s="6" t="n"/>
      <c r="M246" s="6" t="n"/>
      <c r="N246" s="6" t="n"/>
      <c r="O246" s="6" t="n"/>
    </row>
    <row r="247" ht="15.75" customHeight="1" s="1411">
      <c r="A247" s="6" t="n"/>
      <c r="B247" s="6" t="n"/>
      <c r="C247" s="6" t="n"/>
      <c r="D247" s="6" t="n"/>
      <c r="E247" s="6" t="n"/>
      <c r="F247" s="6" t="n"/>
      <c r="G247" s="6" t="n"/>
      <c r="H247" s="6" t="n"/>
      <c r="I247" s="6" t="n"/>
      <c r="J247" s="6" t="n"/>
      <c r="K247" s="6" t="n"/>
      <c r="L247" s="6" t="n"/>
      <c r="M247" s="6" t="n"/>
      <c r="N247" s="6" t="n"/>
      <c r="O247" s="6" t="n"/>
    </row>
    <row r="248" ht="15.75" customHeight="1" s="1411">
      <c r="A248" s="6" t="n"/>
      <c r="B248" s="6" t="n"/>
      <c r="C248" s="6" t="n"/>
      <c r="D248" s="6" t="n"/>
      <c r="E248" s="6" t="n"/>
      <c r="F248" s="6" t="n"/>
      <c r="G248" s="6" t="n"/>
      <c r="H248" s="6" t="n"/>
      <c r="I248" s="6" t="n"/>
      <c r="J248" s="6" t="n"/>
      <c r="K248" s="6" t="n"/>
      <c r="L248" s="6" t="n"/>
      <c r="M248" s="6" t="n"/>
      <c r="N248" s="6" t="n"/>
      <c r="O248" s="6" t="n"/>
    </row>
    <row r="249" ht="15.75" customHeight="1" s="1411">
      <c r="A249" s="6" t="n"/>
      <c r="B249" s="6" t="n"/>
      <c r="C249" s="6" t="n"/>
      <c r="D249" s="6" t="n"/>
      <c r="E249" s="6" t="n"/>
      <c r="F249" s="6" t="n"/>
      <c r="G249" s="6" t="n"/>
      <c r="H249" s="6" t="n"/>
      <c r="I249" s="6" t="n"/>
      <c r="J249" s="6" t="n"/>
      <c r="K249" s="6" t="n"/>
      <c r="L249" s="6" t="n"/>
      <c r="M249" s="6" t="n"/>
      <c r="N249" s="6" t="n"/>
      <c r="O249" s="6" t="n"/>
    </row>
    <row r="250" ht="15.75" customHeight="1" s="1411">
      <c r="A250" s="6" t="n"/>
      <c r="B250" s="6" t="n"/>
      <c r="C250" s="6" t="n"/>
      <c r="D250" s="6" t="n"/>
      <c r="E250" s="6" t="n"/>
      <c r="F250" s="6" t="n"/>
      <c r="G250" s="6" t="n"/>
      <c r="H250" s="6" t="n"/>
      <c r="I250" s="6" t="n"/>
      <c r="J250" s="6" t="n"/>
      <c r="K250" s="6" t="n"/>
      <c r="L250" s="6" t="n"/>
      <c r="M250" s="6" t="n"/>
      <c r="N250" s="6" t="n"/>
      <c r="O250" s="6" t="n"/>
    </row>
    <row r="251" ht="15.75" customHeight="1" s="1411">
      <c r="A251" s="6" t="n"/>
      <c r="B251" s="6" t="n"/>
      <c r="C251" s="6" t="n"/>
      <c r="D251" s="6" t="n"/>
      <c r="E251" s="6" t="n"/>
      <c r="F251" s="6" t="n"/>
      <c r="G251" s="6" t="n"/>
      <c r="H251" s="6" t="n"/>
      <c r="I251" s="6" t="n"/>
      <c r="J251" s="6" t="n"/>
      <c r="K251" s="6" t="n"/>
      <c r="L251" s="6" t="n"/>
      <c r="M251" s="6" t="n"/>
      <c r="N251" s="6" t="n"/>
      <c r="O251" s="6" t="n"/>
    </row>
    <row r="252" ht="15.75" customHeight="1" s="1411">
      <c r="A252" s="6" t="n"/>
      <c r="B252" s="6" t="n"/>
      <c r="C252" s="6" t="n"/>
      <c r="D252" s="6" t="n"/>
      <c r="E252" s="6" t="n"/>
      <c r="F252" s="6" t="n"/>
      <c r="G252" s="6" t="n"/>
      <c r="H252" s="6" t="n"/>
      <c r="I252" s="6" t="n"/>
      <c r="J252" s="6" t="n"/>
      <c r="K252" s="6" t="n"/>
      <c r="L252" s="6" t="n"/>
      <c r="M252" s="6" t="n"/>
      <c r="N252" s="6" t="n"/>
      <c r="O252" s="6" t="n"/>
    </row>
    <row r="253" ht="15.75" customHeight="1" s="1411">
      <c r="A253" s="6" t="n"/>
      <c r="B253" s="6" t="n"/>
      <c r="C253" s="6" t="n"/>
      <c r="D253" s="6" t="n"/>
      <c r="E253" s="6" t="n"/>
      <c r="F253" s="6" t="n"/>
      <c r="G253" s="6" t="n"/>
      <c r="H253" s="6" t="n"/>
      <c r="I253" s="6" t="n"/>
      <c r="J253" s="6" t="n"/>
      <c r="K253" s="6" t="n"/>
      <c r="L253" s="6" t="n"/>
      <c r="M253" s="6" t="n"/>
      <c r="N253" s="6" t="n"/>
      <c r="O253" s="6" t="n"/>
    </row>
    <row r="254" ht="15.75" customHeight="1" s="1411">
      <c r="A254" s="6" t="n"/>
      <c r="B254" s="6" t="n"/>
      <c r="C254" s="6" t="n"/>
      <c r="D254" s="6" t="n"/>
      <c r="E254" s="6" t="n"/>
      <c r="F254" s="6" t="n"/>
      <c r="G254" s="6" t="n"/>
      <c r="H254" s="6" t="n"/>
      <c r="I254" s="6" t="n"/>
      <c r="J254" s="6" t="n"/>
      <c r="K254" s="6" t="n"/>
      <c r="L254" s="6" t="n"/>
      <c r="M254" s="6" t="n"/>
      <c r="N254" s="6" t="n"/>
      <c r="O254" s="6" t="n"/>
    </row>
    <row r="255" ht="15.75" customHeight="1" s="1411">
      <c r="A255" s="6" t="n"/>
      <c r="B255" s="6" t="n"/>
      <c r="C255" s="6" t="n"/>
      <c r="D255" s="6" t="n"/>
      <c r="E255" s="6" t="n"/>
      <c r="F255" s="6" t="n"/>
      <c r="G255" s="6" t="n"/>
      <c r="H255" s="6" t="n"/>
      <c r="I255" s="6" t="n"/>
      <c r="J255" s="6" t="n"/>
      <c r="K255" s="6" t="n"/>
      <c r="L255" s="6" t="n"/>
      <c r="M255" s="6" t="n"/>
      <c r="N255" s="6" t="n"/>
      <c r="O255" s="6" t="n"/>
    </row>
    <row r="256" ht="15.75" customHeight="1" s="1411">
      <c r="A256" s="6" t="n"/>
      <c r="B256" s="6" t="n"/>
      <c r="C256" s="6" t="n"/>
      <c r="D256" s="6" t="n"/>
      <c r="E256" s="6" t="n"/>
      <c r="F256" s="6" t="n"/>
      <c r="G256" s="6" t="n"/>
      <c r="H256" s="6" t="n"/>
      <c r="I256" s="6" t="n"/>
      <c r="J256" s="6" t="n"/>
      <c r="K256" s="6" t="n"/>
      <c r="L256" s="6" t="n"/>
      <c r="M256" s="6" t="n"/>
      <c r="N256" s="6" t="n"/>
      <c r="O256" s="6" t="n"/>
    </row>
    <row r="257" ht="15.75" customHeight="1" s="1411">
      <c r="A257" s="6" t="n"/>
      <c r="B257" s="6" t="n"/>
      <c r="C257" s="6" t="n"/>
      <c r="D257" s="6" t="n"/>
      <c r="E257" s="6" t="n"/>
      <c r="F257" s="6" t="n"/>
      <c r="G257" s="6" t="n"/>
      <c r="H257" s="6" t="n"/>
      <c r="I257" s="6" t="n"/>
      <c r="J257" s="6" t="n"/>
      <c r="K257" s="6" t="n"/>
      <c r="L257" s="6" t="n"/>
      <c r="M257" s="6" t="n"/>
      <c r="N257" s="6" t="n"/>
      <c r="O257" s="6" t="n"/>
    </row>
    <row r="258" ht="15.75" customHeight="1" s="1411">
      <c r="A258" s="6" t="n"/>
      <c r="B258" s="6" t="n"/>
      <c r="C258" s="6" t="n"/>
      <c r="D258" s="6" t="n"/>
      <c r="E258" s="6" t="n"/>
      <c r="F258" s="6" t="n"/>
      <c r="G258" s="6" t="n"/>
      <c r="H258" s="6" t="n"/>
      <c r="I258" s="6" t="n"/>
      <c r="J258" s="6" t="n"/>
      <c r="K258" s="6" t="n"/>
      <c r="L258" s="6" t="n"/>
      <c r="M258" s="6" t="n"/>
      <c r="N258" s="6" t="n"/>
      <c r="O258" s="6" t="n"/>
    </row>
    <row r="259" ht="15.75" customHeight="1" s="1411">
      <c r="A259" s="6" t="n"/>
      <c r="B259" s="6" t="n"/>
      <c r="C259" s="6" t="n"/>
      <c r="D259" s="6" t="n"/>
      <c r="E259" s="6" t="n"/>
      <c r="F259" s="6" t="n"/>
      <c r="G259" s="6" t="n"/>
      <c r="H259" s="6" t="n"/>
      <c r="I259" s="6" t="n"/>
      <c r="J259" s="6" t="n"/>
      <c r="K259" s="6" t="n"/>
      <c r="L259" s="6" t="n"/>
      <c r="M259" s="6" t="n"/>
      <c r="N259" s="6" t="n"/>
      <c r="O259" s="6" t="n"/>
    </row>
    <row r="260" ht="15.75" customHeight="1" s="1411">
      <c r="A260" s="6" t="n"/>
      <c r="B260" s="6" t="n"/>
      <c r="C260" s="6" t="n"/>
      <c r="D260" s="6" t="n"/>
      <c r="E260" s="6" t="n"/>
      <c r="F260" s="6" t="n"/>
      <c r="G260" s="6" t="n"/>
      <c r="H260" s="6" t="n"/>
      <c r="I260" s="6" t="n"/>
      <c r="J260" s="6" t="n"/>
      <c r="K260" s="6" t="n"/>
      <c r="L260" s="6" t="n"/>
      <c r="M260" s="6" t="n"/>
      <c r="N260" s="6" t="n"/>
      <c r="O260" s="6" t="n"/>
    </row>
    <row r="261" ht="15.75" customHeight="1" s="1411">
      <c r="A261" s="6" t="n"/>
      <c r="B261" s="6" t="n"/>
      <c r="C261" s="6" t="n"/>
      <c r="D261" s="6" t="n"/>
      <c r="E261" s="6" t="n"/>
      <c r="F261" s="6" t="n"/>
      <c r="G261" s="6" t="n"/>
      <c r="H261" s="6" t="n"/>
      <c r="I261" s="6" t="n"/>
      <c r="J261" s="6" t="n"/>
      <c r="K261" s="6" t="n"/>
      <c r="L261" s="6" t="n"/>
      <c r="M261" s="6" t="n"/>
      <c r="N261" s="6" t="n"/>
      <c r="O261" s="6" t="n"/>
    </row>
    <row r="262" ht="15.75" customHeight="1" s="1411">
      <c r="A262" s="6" t="n"/>
      <c r="B262" s="6" t="n"/>
      <c r="C262" s="6" t="n"/>
      <c r="D262" s="6" t="n"/>
      <c r="E262" s="6" t="n"/>
      <c r="F262" s="6" t="n"/>
      <c r="G262" s="6" t="n"/>
      <c r="H262" s="6" t="n"/>
      <c r="I262" s="6" t="n"/>
      <c r="J262" s="6" t="n"/>
      <c r="K262" s="6" t="n"/>
      <c r="L262" s="6" t="n"/>
      <c r="M262" s="6" t="n"/>
      <c r="N262" s="6" t="n"/>
      <c r="O262" s="6" t="n"/>
    </row>
    <row r="263" ht="15.75" customHeight="1" s="1411">
      <c r="A263" s="6" t="n"/>
      <c r="B263" s="6" t="n"/>
      <c r="C263" s="6" t="n"/>
      <c r="D263" s="6" t="n"/>
      <c r="E263" s="6" t="n"/>
      <c r="F263" s="6" t="n"/>
      <c r="G263" s="6" t="n"/>
      <c r="H263" s="6" t="n"/>
      <c r="I263" s="6" t="n"/>
      <c r="J263" s="6" t="n"/>
      <c r="K263" s="6" t="n"/>
      <c r="L263" s="6" t="n"/>
      <c r="M263" s="6" t="n"/>
      <c r="N263" s="6" t="n"/>
      <c r="O263" s="6" t="n"/>
    </row>
    <row r="264" ht="15.75" customHeight="1" s="1411">
      <c r="A264" s="6" t="n"/>
      <c r="B264" s="6" t="n"/>
      <c r="C264" s="6" t="n"/>
      <c r="D264" s="6" t="n"/>
      <c r="E264" s="6" t="n"/>
      <c r="F264" s="6" t="n"/>
      <c r="G264" s="6" t="n"/>
      <c r="H264" s="6" t="n"/>
      <c r="I264" s="6" t="n"/>
      <c r="J264" s="6" t="n"/>
      <c r="K264" s="6" t="n"/>
      <c r="L264" s="6" t="n"/>
      <c r="M264" s="6" t="n"/>
      <c r="N264" s="6" t="n"/>
      <c r="O264" s="6" t="n"/>
    </row>
    <row r="265" ht="15.75" customHeight="1" s="1411">
      <c r="A265" s="6" t="n"/>
      <c r="B265" s="6" t="n"/>
      <c r="C265" s="6" t="n"/>
      <c r="D265" s="6" t="n"/>
      <c r="E265" s="6" t="n"/>
      <c r="F265" s="6" t="n"/>
      <c r="G265" s="6" t="n"/>
      <c r="H265" s="6" t="n"/>
      <c r="I265" s="6" t="n"/>
      <c r="J265" s="6" t="n"/>
      <c r="K265" s="6" t="n"/>
      <c r="L265" s="6" t="n"/>
      <c r="M265" s="6" t="n"/>
      <c r="N265" s="6" t="n"/>
      <c r="O265" s="6" t="n"/>
    </row>
    <row r="266" ht="15.75" customHeight="1" s="1411">
      <c r="A266" s="6" t="n"/>
      <c r="B266" s="6" t="n"/>
      <c r="C266" s="6" t="n"/>
      <c r="D266" s="6" t="n"/>
      <c r="E266" s="6" t="n"/>
      <c r="F266" s="6" t="n"/>
      <c r="G266" s="6" t="n"/>
      <c r="H266" s="6" t="n"/>
      <c r="I266" s="6" t="n"/>
      <c r="J266" s="6" t="n"/>
      <c r="K266" s="6" t="n"/>
      <c r="L266" s="6" t="n"/>
      <c r="M266" s="6" t="n"/>
      <c r="N266" s="6" t="n"/>
      <c r="O266" s="6" t="n"/>
    </row>
    <row r="267" ht="15.75" customHeight="1" s="1411">
      <c r="A267" s="6" t="n"/>
      <c r="B267" s="6" t="n"/>
      <c r="C267" s="6" t="n"/>
      <c r="D267" s="6" t="n"/>
      <c r="E267" s="6" t="n"/>
      <c r="F267" s="6" t="n"/>
      <c r="G267" s="6" t="n"/>
      <c r="H267" s="6" t="n"/>
      <c r="I267" s="6" t="n"/>
      <c r="J267" s="6" t="n"/>
      <c r="K267" s="6" t="n"/>
      <c r="L267" s="6" t="n"/>
      <c r="M267" s="6" t="n"/>
      <c r="N267" s="6" t="n"/>
      <c r="O267" s="6" t="n"/>
    </row>
    <row r="268" ht="15.75" customHeight="1" s="1411">
      <c r="A268" s="6" t="n"/>
      <c r="B268" s="6" t="n"/>
      <c r="C268" s="6" t="n"/>
      <c r="D268" s="6" t="n"/>
      <c r="E268" s="6" t="n"/>
      <c r="F268" s="6" t="n"/>
      <c r="G268" s="6" t="n"/>
      <c r="H268" s="6" t="n"/>
      <c r="I268" s="6" t="n"/>
      <c r="J268" s="6" t="n"/>
      <c r="K268" s="6" t="n"/>
      <c r="L268" s="6" t="n"/>
      <c r="M268" s="6" t="n"/>
      <c r="N268" s="6" t="n"/>
      <c r="O268" s="6" t="n"/>
    </row>
    <row r="269" ht="15.75" customHeight="1" s="1411">
      <c r="A269" s="6" t="n"/>
      <c r="B269" s="6" t="n"/>
      <c r="C269" s="6" t="n"/>
      <c r="D269" s="6" t="n"/>
      <c r="E269" s="6" t="n"/>
      <c r="F269" s="6" t="n"/>
      <c r="G269" s="6" t="n"/>
      <c r="H269" s="6" t="n"/>
      <c r="I269" s="6" t="n"/>
      <c r="J269" s="6" t="n"/>
      <c r="K269" s="6" t="n"/>
      <c r="L269" s="6" t="n"/>
      <c r="M269" s="6" t="n"/>
      <c r="N269" s="6" t="n"/>
      <c r="O269" s="6" t="n"/>
    </row>
    <row r="270" ht="15.75" customHeight="1" s="1411">
      <c r="A270" s="6" t="n"/>
      <c r="B270" s="6" t="n"/>
      <c r="C270" s="6" t="n"/>
      <c r="D270" s="6" t="n"/>
      <c r="E270" s="6" t="n"/>
      <c r="F270" s="6" t="n"/>
      <c r="G270" s="6" t="n"/>
      <c r="H270" s="6" t="n"/>
      <c r="I270" s="6" t="n"/>
      <c r="J270" s="6" t="n"/>
      <c r="K270" s="6" t="n"/>
      <c r="L270" s="6" t="n"/>
      <c r="M270" s="6" t="n"/>
      <c r="N270" s="6" t="n"/>
      <c r="O270" s="6" t="n"/>
    </row>
    <row r="271" ht="15.75" customHeight="1" s="1411">
      <c r="A271" s="6" t="n"/>
      <c r="B271" s="6" t="n"/>
      <c r="C271" s="6" t="n"/>
      <c r="D271" s="6" t="n"/>
      <c r="E271" s="6" t="n"/>
      <c r="F271" s="6" t="n"/>
      <c r="G271" s="6" t="n"/>
      <c r="H271" s="6" t="n"/>
      <c r="I271" s="6" t="n"/>
      <c r="J271" s="6" t="n"/>
      <c r="K271" s="6" t="n"/>
      <c r="L271" s="6" t="n"/>
      <c r="M271" s="6" t="n"/>
      <c r="N271" s="6" t="n"/>
      <c r="O271" s="6" t="n"/>
    </row>
    <row r="272" ht="15.75" customHeight="1" s="1411">
      <c r="A272" s="6" t="n"/>
      <c r="B272" s="6" t="n"/>
      <c r="C272" s="6" t="n"/>
      <c r="D272" s="6" t="n"/>
      <c r="E272" s="6" t="n"/>
      <c r="F272" s="6" t="n"/>
      <c r="G272" s="6" t="n"/>
      <c r="H272" s="6" t="n"/>
      <c r="I272" s="6" t="n"/>
      <c r="J272" s="6" t="n"/>
      <c r="K272" s="6" t="n"/>
      <c r="L272" s="6" t="n"/>
      <c r="M272" s="6" t="n"/>
      <c r="N272" s="6" t="n"/>
      <c r="O272" s="6" t="n"/>
    </row>
    <row r="273" ht="15.75" customHeight="1" s="1411">
      <c r="A273" s="6" t="n"/>
      <c r="B273" s="6" t="n"/>
      <c r="C273" s="6" t="n"/>
      <c r="D273" s="6" t="n"/>
      <c r="E273" s="6" t="n"/>
      <c r="F273" s="6" t="n"/>
      <c r="G273" s="6" t="n"/>
      <c r="H273" s="6" t="n"/>
      <c r="I273" s="6" t="n"/>
      <c r="J273" s="6" t="n"/>
      <c r="K273" s="6" t="n"/>
      <c r="L273" s="6" t="n"/>
      <c r="M273" s="6" t="n"/>
      <c r="N273" s="6" t="n"/>
      <c r="O273" s="6" t="n"/>
    </row>
    <row r="274" ht="15.75" customHeight="1" s="1411">
      <c r="A274" s="6" t="n"/>
      <c r="B274" s="6" t="n"/>
      <c r="C274" s="6" t="n"/>
      <c r="D274" s="6" t="n"/>
      <c r="E274" s="6" t="n"/>
      <c r="F274" s="6" t="n"/>
      <c r="G274" s="6" t="n"/>
      <c r="H274" s="6" t="n"/>
      <c r="I274" s="6" t="n"/>
      <c r="J274" s="6" t="n"/>
      <c r="K274" s="6" t="n"/>
      <c r="L274" s="6" t="n"/>
      <c r="M274" s="6" t="n"/>
      <c r="N274" s="6" t="n"/>
      <c r="O274" s="6" t="n"/>
    </row>
    <row r="275" ht="15.75" customHeight="1" s="1411">
      <c r="A275" s="6" t="n"/>
      <c r="B275" s="6" t="n"/>
      <c r="C275" s="6" t="n"/>
      <c r="D275" s="6" t="n"/>
      <c r="E275" s="6" t="n"/>
      <c r="F275" s="6" t="n"/>
      <c r="G275" s="6" t="n"/>
      <c r="H275" s="6" t="n"/>
      <c r="I275" s="6" t="n"/>
      <c r="J275" s="6" t="n"/>
      <c r="K275" s="6" t="n"/>
      <c r="L275" s="6" t="n"/>
      <c r="M275" s="6" t="n"/>
      <c r="N275" s="6" t="n"/>
      <c r="O275" s="6" t="n"/>
    </row>
    <row r="276" ht="15.75" customHeight="1" s="1411">
      <c r="A276" s="6" t="n"/>
      <c r="B276" s="6" t="n"/>
      <c r="C276" s="6" t="n"/>
      <c r="D276" s="6" t="n"/>
      <c r="E276" s="6" t="n"/>
      <c r="F276" s="6" t="n"/>
      <c r="G276" s="6" t="n"/>
      <c r="H276" s="6" t="n"/>
      <c r="I276" s="6" t="n"/>
      <c r="J276" s="6" t="n"/>
      <c r="K276" s="6" t="n"/>
      <c r="L276" s="6" t="n"/>
      <c r="M276" s="6" t="n"/>
      <c r="N276" s="6" t="n"/>
      <c r="O276" s="6" t="n"/>
    </row>
    <row r="277" ht="15.75" customHeight="1" s="1411">
      <c r="A277" s="6" t="n"/>
      <c r="B277" s="6" t="n"/>
      <c r="C277" s="6" t="n"/>
      <c r="D277" s="6" t="n"/>
      <c r="E277" s="6" t="n"/>
      <c r="F277" s="6" t="n"/>
      <c r="G277" s="6" t="n"/>
      <c r="H277" s="6" t="n"/>
      <c r="I277" s="6" t="n"/>
      <c r="J277" s="6" t="n"/>
      <c r="K277" s="6" t="n"/>
      <c r="L277" s="6" t="n"/>
      <c r="M277" s="6" t="n"/>
      <c r="N277" s="6" t="n"/>
      <c r="O277" s="6" t="n"/>
    </row>
    <row r="278" ht="15.75" customHeight="1" s="1411">
      <c r="A278" s="6" t="n"/>
      <c r="B278" s="6" t="n"/>
      <c r="C278" s="6" t="n"/>
      <c r="D278" s="6" t="n"/>
      <c r="E278" s="6" t="n"/>
      <c r="F278" s="6" t="n"/>
      <c r="G278" s="6" t="n"/>
      <c r="H278" s="6" t="n"/>
      <c r="I278" s="6" t="n"/>
      <c r="J278" s="6" t="n"/>
      <c r="K278" s="6" t="n"/>
      <c r="L278" s="6" t="n"/>
      <c r="M278" s="6" t="n"/>
      <c r="N278" s="6" t="n"/>
      <c r="O278" s="6" t="n"/>
    </row>
    <row r="279" ht="15.75" customHeight="1" s="1411">
      <c r="A279" s="6" t="n"/>
      <c r="B279" s="6" t="n"/>
      <c r="C279" s="6" t="n"/>
      <c r="D279" s="6" t="n"/>
      <c r="E279" s="6" t="n"/>
      <c r="F279" s="6" t="n"/>
      <c r="G279" s="6" t="n"/>
      <c r="H279" s="6" t="n"/>
      <c r="I279" s="6" t="n"/>
      <c r="J279" s="6" t="n"/>
      <c r="K279" s="6" t="n"/>
      <c r="L279" s="6" t="n"/>
      <c r="M279" s="6" t="n"/>
      <c r="N279" s="6" t="n"/>
      <c r="O279" s="6" t="n"/>
    </row>
    <row r="280" ht="15.75" customHeight="1" s="1411">
      <c r="A280" s="6" t="n"/>
      <c r="B280" s="6" t="n"/>
      <c r="C280" s="6" t="n"/>
      <c r="D280" s="6" t="n"/>
      <c r="E280" s="6" t="n"/>
      <c r="F280" s="6" t="n"/>
      <c r="G280" s="6" t="n"/>
      <c r="H280" s="6" t="n"/>
      <c r="I280" s="6" t="n"/>
      <c r="J280" s="6" t="n"/>
      <c r="K280" s="6" t="n"/>
      <c r="L280" s="6" t="n"/>
      <c r="M280" s="6" t="n"/>
      <c r="N280" s="6" t="n"/>
      <c r="O280" s="6" t="n"/>
    </row>
    <row r="281" ht="15.75" customHeight="1" s="1411">
      <c r="A281" s="6" t="n"/>
      <c r="B281" s="6" t="n"/>
      <c r="C281" s="6" t="n"/>
      <c r="D281" s="6" t="n"/>
      <c r="E281" s="6" t="n"/>
      <c r="F281" s="6" t="n"/>
      <c r="G281" s="6" t="n"/>
      <c r="H281" s="6" t="n"/>
      <c r="I281" s="6" t="n"/>
      <c r="J281" s="6" t="n"/>
      <c r="K281" s="6" t="n"/>
      <c r="L281" s="6" t="n"/>
      <c r="M281" s="6" t="n"/>
      <c r="N281" s="6" t="n"/>
      <c r="O281" s="6" t="n"/>
    </row>
    <row r="282" ht="15.75" customHeight="1" s="1411">
      <c r="A282" s="6" t="n"/>
      <c r="B282" s="6" t="n"/>
      <c r="C282" s="6" t="n"/>
      <c r="D282" s="6" t="n"/>
      <c r="E282" s="6" t="n"/>
      <c r="F282" s="6" t="n"/>
      <c r="G282" s="6" t="n"/>
      <c r="H282" s="6" t="n"/>
      <c r="I282" s="6" t="n"/>
      <c r="J282" s="6" t="n"/>
      <c r="K282" s="6" t="n"/>
      <c r="L282" s="6" t="n"/>
      <c r="M282" s="6" t="n"/>
      <c r="N282" s="6" t="n"/>
      <c r="O282" s="6" t="n"/>
    </row>
    <row r="283" ht="15.75" customHeight="1" s="1411">
      <c r="A283" s="6" t="n"/>
      <c r="B283" s="6" t="n"/>
      <c r="C283" s="6" t="n"/>
      <c r="D283" s="6" t="n"/>
      <c r="E283" s="6" t="n"/>
      <c r="F283" s="6" t="n"/>
      <c r="G283" s="6" t="n"/>
      <c r="H283" s="6" t="n"/>
      <c r="I283" s="6" t="n"/>
      <c r="J283" s="6" t="n"/>
      <c r="K283" s="6" t="n"/>
      <c r="L283" s="6" t="n"/>
      <c r="M283" s="6" t="n"/>
      <c r="N283" s="6" t="n"/>
      <c r="O283" s="6" t="n"/>
    </row>
    <row r="284" ht="15.75" customHeight="1" s="1411">
      <c r="A284" s="6" t="n"/>
      <c r="B284" s="6" t="n"/>
      <c r="C284" s="6" t="n"/>
      <c r="D284" s="6" t="n"/>
      <c r="E284" s="6" t="n"/>
      <c r="F284" s="6" t="n"/>
      <c r="G284" s="6" t="n"/>
      <c r="H284" s="6" t="n"/>
      <c r="I284" s="6" t="n"/>
      <c r="J284" s="6" t="n"/>
      <c r="K284" s="6" t="n"/>
      <c r="L284" s="6" t="n"/>
      <c r="M284" s="6" t="n"/>
      <c r="N284" s="6" t="n"/>
      <c r="O284" s="6" t="n"/>
    </row>
    <row r="285" ht="15.75" customHeight="1" s="1411">
      <c r="A285" s="6" t="n"/>
      <c r="B285" s="6" t="n"/>
      <c r="C285" s="6" t="n"/>
      <c r="D285" s="6" t="n"/>
      <c r="E285" s="6" t="n"/>
      <c r="F285" s="6" t="n"/>
      <c r="G285" s="6" t="n"/>
      <c r="H285" s="6" t="n"/>
      <c r="I285" s="6" t="n"/>
      <c r="J285" s="6" t="n"/>
      <c r="K285" s="6" t="n"/>
      <c r="L285" s="6" t="n"/>
      <c r="M285" s="6" t="n"/>
      <c r="N285" s="6" t="n"/>
      <c r="O285" s="6" t="n"/>
    </row>
    <row r="286" ht="15.75" customHeight="1" s="1411">
      <c r="A286" s="6" t="n"/>
      <c r="B286" s="6" t="n"/>
      <c r="C286" s="6" t="n"/>
      <c r="D286" s="6" t="n"/>
      <c r="E286" s="6" t="n"/>
      <c r="F286" s="6" t="n"/>
      <c r="G286" s="6" t="n"/>
      <c r="H286" s="6" t="n"/>
      <c r="I286" s="6" t="n"/>
      <c r="J286" s="6" t="n"/>
      <c r="K286" s="6" t="n"/>
      <c r="L286" s="6" t="n"/>
      <c r="M286" s="6" t="n"/>
      <c r="N286" s="6" t="n"/>
      <c r="O286" s="6" t="n"/>
    </row>
    <row r="287" ht="15.75" customHeight="1" s="1411">
      <c r="A287" s="6" t="n"/>
      <c r="B287" s="6" t="n"/>
      <c r="C287" s="6" t="n"/>
      <c r="D287" s="6" t="n"/>
      <c r="E287" s="6" t="n"/>
      <c r="F287" s="6" t="n"/>
      <c r="G287" s="6" t="n"/>
      <c r="H287" s="6" t="n"/>
      <c r="I287" s="6" t="n"/>
      <c r="J287" s="6" t="n"/>
      <c r="K287" s="6" t="n"/>
      <c r="L287" s="6" t="n"/>
      <c r="M287" s="6" t="n"/>
      <c r="N287" s="6" t="n"/>
      <c r="O287" s="6" t="n"/>
    </row>
    <row r="288" ht="15.75" customHeight="1" s="1411">
      <c r="A288" s="6" t="n"/>
      <c r="B288" s="6" t="n"/>
      <c r="C288" s="6" t="n"/>
      <c r="D288" s="6" t="n"/>
      <c r="E288" s="6" t="n"/>
      <c r="F288" s="6" t="n"/>
      <c r="G288" s="6" t="n"/>
      <c r="H288" s="6" t="n"/>
      <c r="I288" s="6" t="n"/>
      <c r="J288" s="6" t="n"/>
      <c r="K288" s="6" t="n"/>
      <c r="L288" s="6" t="n"/>
      <c r="M288" s="6" t="n"/>
      <c r="N288" s="6" t="n"/>
      <c r="O288" s="6" t="n"/>
    </row>
    <row r="289" ht="15.75" customHeight="1" s="1411">
      <c r="A289" s="6" t="n"/>
      <c r="B289" s="6" t="n"/>
      <c r="C289" s="6" t="n"/>
      <c r="D289" s="6" t="n"/>
      <c r="E289" s="6" t="n"/>
      <c r="F289" s="6" t="n"/>
      <c r="G289" s="6" t="n"/>
      <c r="H289" s="6" t="n"/>
      <c r="I289" s="6" t="n"/>
      <c r="J289" s="6" t="n"/>
      <c r="K289" s="6" t="n"/>
      <c r="L289" s="6" t="n"/>
      <c r="M289" s="6" t="n"/>
      <c r="N289" s="6" t="n"/>
      <c r="O289" s="6" t="n"/>
    </row>
    <row r="290" ht="15.75" customHeight="1" s="1411">
      <c r="A290" s="6" t="n"/>
      <c r="B290" s="6" t="n"/>
      <c r="C290" s="6" t="n"/>
      <c r="D290" s="6" t="n"/>
      <c r="E290" s="6" t="n"/>
      <c r="F290" s="6" t="n"/>
      <c r="G290" s="6" t="n"/>
      <c r="H290" s="6" t="n"/>
      <c r="I290" s="6" t="n"/>
      <c r="J290" s="6" t="n"/>
      <c r="K290" s="6" t="n"/>
      <c r="L290" s="6" t="n"/>
      <c r="M290" s="6" t="n"/>
      <c r="N290" s="6" t="n"/>
      <c r="O290" s="6" t="n"/>
    </row>
    <row r="291" ht="15.75" customHeight="1" s="1411">
      <c r="A291" s="6" t="n"/>
      <c r="B291" s="6" t="n"/>
      <c r="C291" s="6" t="n"/>
      <c r="D291" s="6" t="n"/>
      <c r="E291" s="6" t="n"/>
      <c r="F291" s="6" t="n"/>
      <c r="G291" s="6" t="n"/>
      <c r="H291" s="6" t="n"/>
      <c r="I291" s="6" t="n"/>
      <c r="J291" s="6" t="n"/>
      <c r="K291" s="6" t="n"/>
      <c r="L291" s="6" t="n"/>
      <c r="M291" s="6" t="n"/>
      <c r="N291" s="6" t="n"/>
      <c r="O291" s="6" t="n"/>
    </row>
    <row r="292" ht="15.75" customHeight="1" s="1411">
      <c r="A292" s="6" t="n"/>
      <c r="B292" s="6" t="n"/>
      <c r="C292" s="6" t="n"/>
      <c r="D292" s="6" t="n"/>
      <c r="E292" s="6" t="n"/>
      <c r="F292" s="6" t="n"/>
      <c r="G292" s="6" t="n"/>
      <c r="H292" s="6" t="n"/>
      <c r="I292" s="6" t="n"/>
      <c r="J292" s="6" t="n"/>
      <c r="K292" s="6" t="n"/>
      <c r="L292" s="6" t="n"/>
      <c r="M292" s="6" t="n"/>
      <c r="N292" s="6" t="n"/>
      <c r="O292" s="6" t="n"/>
    </row>
    <row r="293" ht="15.75" customHeight="1" s="1411">
      <c r="A293" s="6" t="n"/>
      <c r="B293" s="6" t="n"/>
      <c r="C293" s="6" t="n"/>
      <c r="D293" s="6" t="n"/>
      <c r="E293" s="6" t="n"/>
      <c r="F293" s="6" t="n"/>
      <c r="G293" s="6" t="n"/>
      <c r="H293" s="6" t="n"/>
      <c r="I293" s="6" t="n"/>
      <c r="J293" s="6" t="n"/>
      <c r="K293" s="6" t="n"/>
      <c r="L293" s="6" t="n"/>
      <c r="M293" s="6" t="n"/>
      <c r="N293" s="6" t="n"/>
      <c r="O293" s="6" t="n"/>
    </row>
    <row r="294" ht="15.75" customHeight="1" s="1411">
      <c r="A294" s="6" t="n"/>
      <c r="B294" s="6" t="n"/>
      <c r="C294" s="6" t="n"/>
      <c r="D294" s="6" t="n"/>
      <c r="E294" s="6" t="n"/>
      <c r="F294" s="6" t="n"/>
      <c r="G294" s="6" t="n"/>
      <c r="H294" s="6" t="n"/>
      <c r="I294" s="6" t="n"/>
      <c r="J294" s="6" t="n"/>
      <c r="K294" s="6" t="n"/>
      <c r="L294" s="6" t="n"/>
      <c r="M294" s="6" t="n"/>
      <c r="N294" s="6" t="n"/>
      <c r="O294" s="6" t="n"/>
    </row>
    <row r="295" ht="15.75" customHeight="1" s="1411">
      <c r="A295" s="6" t="n"/>
      <c r="B295" s="6" t="n"/>
      <c r="C295" s="6" t="n"/>
      <c r="D295" s="6" t="n"/>
      <c r="E295" s="6" t="n"/>
      <c r="F295" s="6" t="n"/>
      <c r="G295" s="6" t="n"/>
      <c r="H295" s="6" t="n"/>
      <c r="I295" s="6" t="n"/>
      <c r="J295" s="6" t="n"/>
      <c r="K295" s="6" t="n"/>
      <c r="L295" s="6" t="n"/>
      <c r="M295" s="6" t="n"/>
      <c r="N295" s="6" t="n"/>
      <c r="O295" s="6" t="n"/>
    </row>
    <row r="296" ht="15.75" customHeight="1" s="1411">
      <c r="A296" s="6" t="n"/>
      <c r="B296" s="6" t="n"/>
      <c r="C296" s="6" t="n"/>
      <c r="D296" s="6" t="n"/>
      <c r="E296" s="6" t="n"/>
      <c r="F296" s="6" t="n"/>
      <c r="G296" s="6" t="n"/>
      <c r="H296" s="6" t="n"/>
      <c r="I296" s="6" t="n"/>
      <c r="J296" s="6" t="n"/>
      <c r="K296" s="6" t="n"/>
      <c r="L296" s="6" t="n"/>
      <c r="M296" s="6" t="n"/>
      <c r="N296" s="6" t="n"/>
      <c r="O296" s="6" t="n"/>
    </row>
    <row r="297" ht="15.75" customHeight="1" s="1411">
      <c r="A297" s="6" t="n"/>
      <c r="B297" s="6" t="n"/>
      <c r="C297" s="6" t="n"/>
      <c r="D297" s="6" t="n"/>
      <c r="E297" s="6" t="n"/>
      <c r="F297" s="6" t="n"/>
      <c r="G297" s="6" t="n"/>
      <c r="H297" s="6" t="n"/>
      <c r="I297" s="6" t="n"/>
      <c r="J297" s="6" t="n"/>
      <c r="K297" s="6" t="n"/>
      <c r="L297" s="6" t="n"/>
      <c r="M297" s="6" t="n"/>
      <c r="N297" s="6" t="n"/>
      <c r="O297" s="6" t="n"/>
    </row>
    <row r="298" ht="15.75" customHeight="1" s="1411">
      <c r="A298" s="6" t="n"/>
      <c r="B298" s="6" t="n"/>
      <c r="C298" s="6" t="n"/>
      <c r="D298" s="6" t="n"/>
      <c r="E298" s="6" t="n"/>
      <c r="F298" s="6" t="n"/>
      <c r="G298" s="6" t="n"/>
      <c r="H298" s="6" t="n"/>
      <c r="I298" s="6" t="n"/>
      <c r="J298" s="6" t="n"/>
      <c r="K298" s="6" t="n"/>
      <c r="L298" s="6" t="n"/>
      <c r="M298" s="6" t="n"/>
      <c r="N298" s="6" t="n"/>
      <c r="O298" s="6" t="n"/>
    </row>
    <row r="299" ht="15.75" customHeight="1" s="1411">
      <c r="A299" s="6" t="n"/>
      <c r="B299" s="6" t="n"/>
      <c r="C299" s="6" t="n"/>
      <c r="D299" s="6" t="n"/>
      <c r="E299" s="6" t="n"/>
      <c r="F299" s="6" t="n"/>
      <c r="G299" s="6" t="n"/>
      <c r="H299" s="6" t="n"/>
      <c r="I299" s="6" t="n"/>
      <c r="J299" s="6" t="n"/>
      <c r="K299" s="6" t="n"/>
      <c r="L299" s="6" t="n"/>
      <c r="M299" s="6" t="n"/>
      <c r="N299" s="6" t="n"/>
      <c r="O299" s="6" t="n"/>
    </row>
    <row r="300" ht="15.75" customHeight="1" s="1411">
      <c r="A300" s="6" t="n"/>
      <c r="B300" s="6" t="n"/>
      <c r="C300" s="6" t="n"/>
      <c r="D300" s="6" t="n"/>
      <c r="E300" s="6" t="n"/>
      <c r="F300" s="6" t="n"/>
      <c r="G300" s="6" t="n"/>
      <c r="H300" s="6" t="n"/>
      <c r="I300" s="6" t="n"/>
      <c r="J300" s="6" t="n"/>
      <c r="K300" s="6" t="n"/>
      <c r="L300" s="6" t="n"/>
      <c r="M300" s="6" t="n"/>
      <c r="N300" s="6" t="n"/>
      <c r="O300" s="6" t="n"/>
    </row>
    <row r="301" ht="15.75" customHeight="1" s="1411">
      <c r="A301" s="6" t="n"/>
      <c r="B301" s="6" t="n"/>
      <c r="C301" s="6" t="n"/>
      <c r="D301" s="6" t="n"/>
      <c r="E301" s="6" t="n"/>
      <c r="F301" s="6" t="n"/>
      <c r="G301" s="6" t="n"/>
      <c r="H301" s="6" t="n"/>
      <c r="I301" s="6" t="n"/>
      <c r="J301" s="6" t="n"/>
      <c r="K301" s="6" t="n"/>
      <c r="L301" s="6" t="n"/>
      <c r="M301" s="6" t="n"/>
      <c r="N301" s="6" t="n"/>
      <c r="O301" s="6" t="n"/>
    </row>
    <row r="302" ht="15.75" customHeight="1" s="1411">
      <c r="A302" s="6" t="n"/>
      <c r="B302" s="6" t="n"/>
      <c r="C302" s="6" t="n"/>
      <c r="D302" s="6" t="n"/>
      <c r="E302" s="6" t="n"/>
      <c r="F302" s="6" t="n"/>
      <c r="G302" s="6" t="n"/>
      <c r="H302" s="6" t="n"/>
      <c r="I302" s="6" t="n"/>
      <c r="J302" s="6" t="n"/>
      <c r="K302" s="6" t="n"/>
      <c r="L302" s="6" t="n"/>
      <c r="M302" s="6" t="n"/>
      <c r="N302" s="6" t="n"/>
      <c r="O302" s="6" t="n"/>
    </row>
    <row r="303" ht="15.75" customHeight="1" s="1411">
      <c r="A303" s="6" t="n"/>
      <c r="B303" s="6" t="n"/>
      <c r="C303" s="6" t="n"/>
      <c r="D303" s="6" t="n"/>
      <c r="E303" s="6" t="n"/>
      <c r="F303" s="6" t="n"/>
      <c r="G303" s="6" t="n"/>
      <c r="H303" s="6" t="n"/>
      <c r="I303" s="6" t="n"/>
      <c r="J303" s="6" t="n"/>
      <c r="K303" s="6" t="n"/>
      <c r="L303" s="6" t="n"/>
      <c r="M303" s="6" t="n"/>
      <c r="N303" s="6" t="n"/>
      <c r="O303" s="6" t="n"/>
    </row>
    <row r="304" ht="15.75" customHeight="1" s="1411">
      <c r="A304" s="6" t="n"/>
      <c r="B304" s="6" t="n"/>
      <c r="C304" s="6" t="n"/>
      <c r="D304" s="6" t="n"/>
      <c r="E304" s="6" t="n"/>
      <c r="F304" s="6" t="n"/>
      <c r="G304" s="6" t="n"/>
      <c r="H304" s="6" t="n"/>
      <c r="I304" s="6" t="n"/>
      <c r="J304" s="6" t="n"/>
      <c r="K304" s="6" t="n"/>
      <c r="L304" s="6" t="n"/>
      <c r="M304" s="6" t="n"/>
      <c r="N304" s="6" t="n"/>
      <c r="O304" s="6" t="n"/>
    </row>
    <row r="305" ht="15.75" customHeight="1" s="1411">
      <c r="A305" s="6" t="n"/>
      <c r="B305" s="6" t="n"/>
      <c r="C305" s="6" t="n"/>
      <c r="D305" s="6" t="n"/>
      <c r="E305" s="6" t="n"/>
      <c r="F305" s="6" t="n"/>
      <c r="G305" s="6" t="n"/>
      <c r="H305" s="6" t="n"/>
      <c r="I305" s="6" t="n"/>
      <c r="J305" s="6" t="n"/>
      <c r="K305" s="6" t="n"/>
      <c r="L305" s="6" t="n"/>
      <c r="M305" s="6" t="n"/>
      <c r="N305" s="6" t="n"/>
      <c r="O305" s="6" t="n"/>
    </row>
    <row r="306" ht="15.75" customHeight="1" s="1411">
      <c r="A306" s="6" t="n"/>
      <c r="B306" s="6" t="n"/>
      <c r="C306" s="6" t="n"/>
      <c r="D306" s="6" t="n"/>
      <c r="E306" s="6" t="n"/>
      <c r="F306" s="6" t="n"/>
      <c r="G306" s="6" t="n"/>
      <c r="H306" s="6" t="n"/>
      <c r="I306" s="6" t="n"/>
      <c r="J306" s="6" t="n"/>
      <c r="K306" s="6" t="n"/>
      <c r="L306" s="6" t="n"/>
      <c r="M306" s="6" t="n"/>
      <c r="N306" s="6" t="n"/>
      <c r="O306" s="6" t="n"/>
    </row>
    <row r="307" ht="15.75" customHeight="1" s="1411">
      <c r="A307" s="6" t="n"/>
      <c r="B307" s="6" t="n"/>
      <c r="C307" s="6" t="n"/>
      <c r="D307" s="6" t="n"/>
      <c r="E307" s="6" t="n"/>
      <c r="F307" s="6" t="n"/>
      <c r="G307" s="6" t="n"/>
      <c r="H307" s="6" t="n"/>
      <c r="I307" s="6" t="n"/>
      <c r="J307" s="6" t="n"/>
      <c r="K307" s="6" t="n"/>
      <c r="L307" s="6" t="n"/>
      <c r="M307" s="6" t="n"/>
      <c r="N307" s="6" t="n"/>
      <c r="O307" s="6" t="n"/>
    </row>
    <row r="308" ht="15.75" customHeight="1" s="1411">
      <c r="A308" s="6" t="n"/>
      <c r="B308" s="6" t="n"/>
      <c r="C308" s="6" t="n"/>
      <c r="D308" s="6" t="n"/>
      <c r="E308" s="6" t="n"/>
      <c r="F308" s="6" t="n"/>
      <c r="G308" s="6" t="n"/>
      <c r="H308" s="6" t="n"/>
      <c r="I308" s="6" t="n"/>
      <c r="J308" s="6" t="n"/>
      <c r="K308" s="6" t="n"/>
      <c r="L308" s="6" t="n"/>
      <c r="M308" s="6" t="n"/>
      <c r="N308" s="6" t="n"/>
      <c r="O308" s="6" t="n"/>
    </row>
    <row r="309" ht="15.75" customHeight="1" s="1411">
      <c r="A309" s="6" t="n"/>
      <c r="B309" s="6" t="n"/>
      <c r="C309" s="6" t="n"/>
      <c r="D309" s="6" t="n"/>
      <c r="E309" s="6" t="n"/>
      <c r="F309" s="6" t="n"/>
      <c r="G309" s="6" t="n"/>
      <c r="H309" s="6" t="n"/>
      <c r="I309" s="6" t="n"/>
      <c r="J309" s="6" t="n"/>
      <c r="K309" s="6" t="n"/>
      <c r="L309" s="6" t="n"/>
      <c r="M309" s="6" t="n"/>
      <c r="N309" s="6" t="n"/>
      <c r="O309" s="6" t="n"/>
    </row>
    <row r="310" ht="15.75" customHeight="1" s="1411">
      <c r="A310" s="6" t="n"/>
      <c r="B310" s="6" t="n"/>
      <c r="C310" s="6" t="n"/>
      <c r="D310" s="6" t="n"/>
      <c r="E310" s="6" t="n"/>
      <c r="F310" s="6" t="n"/>
      <c r="G310" s="6" t="n"/>
      <c r="H310" s="6" t="n"/>
      <c r="I310" s="6" t="n"/>
      <c r="J310" s="6" t="n"/>
      <c r="K310" s="6" t="n"/>
      <c r="L310" s="6" t="n"/>
      <c r="M310" s="6" t="n"/>
      <c r="N310" s="6" t="n"/>
      <c r="O310" s="6" t="n"/>
    </row>
    <row r="311" ht="15.75" customHeight="1" s="1411">
      <c r="A311" s="6" t="n"/>
      <c r="B311" s="6" t="n"/>
      <c r="C311" s="6" t="n"/>
      <c r="D311" s="6" t="n"/>
      <c r="E311" s="6" t="n"/>
      <c r="F311" s="6" t="n"/>
      <c r="G311" s="6" t="n"/>
      <c r="H311" s="6" t="n"/>
      <c r="I311" s="6" t="n"/>
      <c r="J311" s="6" t="n"/>
      <c r="K311" s="6" t="n"/>
      <c r="L311" s="6" t="n"/>
      <c r="M311" s="6" t="n"/>
      <c r="N311" s="6" t="n"/>
      <c r="O311" s="6" t="n"/>
    </row>
    <row r="312" ht="15.75" customHeight="1" s="1411">
      <c r="A312" s="6" t="n"/>
      <c r="B312" s="6" t="n"/>
      <c r="C312" s="6" t="n"/>
      <c r="D312" s="6" t="n"/>
      <c r="E312" s="6" t="n"/>
      <c r="F312" s="6" t="n"/>
      <c r="G312" s="6" t="n"/>
      <c r="H312" s="6" t="n"/>
      <c r="I312" s="6" t="n"/>
      <c r="J312" s="6" t="n"/>
      <c r="K312" s="6" t="n"/>
      <c r="L312" s="6" t="n"/>
      <c r="M312" s="6" t="n"/>
      <c r="N312" s="6" t="n"/>
      <c r="O312" s="6" t="n"/>
    </row>
    <row r="313" ht="15.75" customHeight="1" s="1411">
      <c r="A313" s="6" t="n"/>
      <c r="B313" s="6" t="n"/>
      <c r="C313" s="6" t="n"/>
      <c r="D313" s="6" t="n"/>
      <c r="E313" s="6" t="n"/>
      <c r="F313" s="6" t="n"/>
      <c r="G313" s="6" t="n"/>
      <c r="H313" s="6" t="n"/>
      <c r="I313" s="6" t="n"/>
      <c r="J313" s="6" t="n"/>
      <c r="K313" s="6" t="n"/>
      <c r="L313" s="6" t="n"/>
      <c r="M313" s="6" t="n"/>
      <c r="N313" s="6" t="n"/>
      <c r="O313" s="6" t="n"/>
    </row>
    <row r="314" ht="15.75" customHeight="1" s="1411">
      <c r="A314" s="6" t="n"/>
      <c r="B314" s="6" t="n"/>
      <c r="C314" s="6" t="n"/>
      <c r="D314" s="6" t="n"/>
      <c r="E314" s="6" t="n"/>
      <c r="F314" s="6" t="n"/>
      <c r="G314" s="6" t="n"/>
      <c r="H314" s="6" t="n"/>
      <c r="I314" s="6" t="n"/>
      <c r="J314" s="6" t="n"/>
      <c r="K314" s="6" t="n"/>
      <c r="L314" s="6" t="n"/>
      <c r="M314" s="6" t="n"/>
      <c r="N314" s="6" t="n"/>
      <c r="O314" s="6" t="n"/>
    </row>
    <row r="315" ht="15.75" customHeight="1" s="1411">
      <c r="A315" s="6" t="n"/>
      <c r="B315" s="6" t="n"/>
      <c r="C315" s="6" t="n"/>
      <c r="D315" s="6" t="n"/>
      <c r="E315" s="6" t="n"/>
      <c r="F315" s="6" t="n"/>
      <c r="G315" s="6" t="n"/>
      <c r="H315" s="6" t="n"/>
      <c r="I315" s="6" t="n"/>
      <c r="J315" s="6" t="n"/>
      <c r="K315" s="6" t="n"/>
      <c r="L315" s="6" t="n"/>
      <c r="M315" s="6" t="n"/>
      <c r="N315" s="6" t="n"/>
      <c r="O315" s="6" t="n"/>
    </row>
    <row r="316" ht="15.75" customHeight="1" s="1411">
      <c r="A316" s="6" t="n"/>
      <c r="B316" s="6" t="n"/>
      <c r="C316" s="6" t="n"/>
      <c r="D316" s="6" t="n"/>
      <c r="E316" s="6" t="n"/>
      <c r="F316" s="6" t="n"/>
      <c r="G316" s="6" t="n"/>
      <c r="H316" s="6" t="n"/>
      <c r="I316" s="6" t="n"/>
      <c r="J316" s="6" t="n"/>
      <c r="K316" s="6" t="n"/>
      <c r="L316" s="6" t="n"/>
      <c r="M316" s="6" t="n"/>
      <c r="N316" s="6" t="n"/>
      <c r="O316" s="6" t="n"/>
    </row>
    <row r="317" ht="15.75" customHeight="1" s="1411">
      <c r="A317" s="6" t="n"/>
      <c r="B317" s="6" t="n"/>
      <c r="C317" s="6" t="n"/>
      <c r="D317" s="6" t="n"/>
      <c r="E317" s="6" t="n"/>
      <c r="F317" s="6" t="n"/>
      <c r="G317" s="6" t="n"/>
      <c r="H317" s="6" t="n"/>
      <c r="I317" s="6" t="n"/>
      <c r="J317" s="6" t="n"/>
      <c r="K317" s="6" t="n"/>
      <c r="L317" s="6" t="n"/>
      <c r="M317" s="6" t="n"/>
      <c r="N317" s="6" t="n"/>
      <c r="O317" s="6" t="n"/>
    </row>
    <row r="318" ht="15.75" customHeight="1" s="1411">
      <c r="A318" s="6" t="n"/>
      <c r="B318" s="6" t="n"/>
      <c r="C318" s="6" t="n"/>
      <c r="D318" s="6" t="n"/>
      <c r="E318" s="6" t="n"/>
      <c r="F318" s="6" t="n"/>
      <c r="G318" s="6" t="n"/>
      <c r="H318" s="6" t="n"/>
      <c r="I318" s="6" t="n"/>
      <c r="J318" s="6" t="n"/>
      <c r="K318" s="6" t="n"/>
      <c r="L318" s="6" t="n"/>
      <c r="M318" s="6" t="n"/>
      <c r="N318" s="6" t="n"/>
      <c r="O318" s="6" t="n"/>
    </row>
    <row r="319" ht="15.75" customHeight="1" s="1411">
      <c r="A319" s="6" t="n"/>
      <c r="B319" s="6" t="n"/>
      <c r="C319" s="6" t="n"/>
      <c r="D319" s="6" t="n"/>
      <c r="E319" s="6" t="n"/>
      <c r="F319" s="6" t="n"/>
      <c r="G319" s="6" t="n"/>
      <c r="H319" s="6" t="n"/>
      <c r="I319" s="6" t="n"/>
      <c r="J319" s="6" t="n"/>
      <c r="K319" s="6" t="n"/>
      <c r="L319" s="6" t="n"/>
      <c r="M319" s="6" t="n"/>
      <c r="N319" s="6" t="n"/>
      <c r="O319" s="6" t="n"/>
    </row>
    <row r="320" ht="15.75" customHeight="1" s="1411">
      <c r="A320" s="6" t="n"/>
      <c r="B320" s="6" t="n"/>
      <c r="C320" s="6" t="n"/>
      <c r="D320" s="6" t="n"/>
      <c r="E320" s="6" t="n"/>
      <c r="F320" s="6" t="n"/>
      <c r="G320" s="6" t="n"/>
      <c r="H320" s="6" t="n"/>
      <c r="I320" s="6" t="n"/>
      <c r="J320" s="6" t="n"/>
      <c r="K320" s="6" t="n"/>
      <c r="L320" s="6" t="n"/>
      <c r="M320" s="6" t="n"/>
      <c r="N320" s="6" t="n"/>
      <c r="O320" s="6" t="n"/>
    </row>
    <row r="321" ht="15.75" customHeight="1" s="1411">
      <c r="A321" s="6" t="n"/>
      <c r="B321" s="6" t="n"/>
      <c r="C321" s="6" t="n"/>
      <c r="D321" s="6" t="n"/>
      <c r="E321" s="6" t="n"/>
      <c r="F321" s="6" t="n"/>
      <c r="G321" s="6" t="n"/>
      <c r="H321" s="6" t="n"/>
      <c r="I321" s="6" t="n"/>
      <c r="J321" s="6" t="n"/>
      <c r="K321" s="6" t="n"/>
      <c r="L321" s="6" t="n"/>
      <c r="M321" s="6" t="n"/>
      <c r="N321" s="6" t="n"/>
      <c r="O321" s="6" t="n"/>
    </row>
    <row r="322" ht="15.75" customHeight="1" s="1411">
      <c r="A322" s="6" t="n"/>
      <c r="B322" s="6" t="n"/>
      <c r="C322" s="6" t="n"/>
      <c r="D322" s="6" t="n"/>
      <c r="E322" s="6" t="n"/>
      <c r="F322" s="6" t="n"/>
      <c r="G322" s="6" t="n"/>
      <c r="H322" s="6" t="n"/>
      <c r="I322" s="6" t="n"/>
      <c r="J322" s="6" t="n"/>
      <c r="K322" s="6" t="n"/>
      <c r="L322" s="6" t="n"/>
      <c r="M322" s="6" t="n"/>
      <c r="N322" s="6" t="n"/>
      <c r="O322" s="6" t="n"/>
    </row>
    <row r="323" ht="15.75" customHeight="1" s="1411">
      <c r="A323" s="6" t="n"/>
      <c r="B323" s="6" t="n"/>
      <c r="C323" s="6" t="n"/>
      <c r="D323" s="6" t="n"/>
      <c r="E323" s="6" t="n"/>
      <c r="F323" s="6" t="n"/>
      <c r="G323" s="6" t="n"/>
      <c r="H323" s="6" t="n"/>
      <c r="I323" s="6" t="n"/>
      <c r="J323" s="6" t="n"/>
      <c r="K323" s="6" t="n"/>
      <c r="L323" s="6" t="n"/>
      <c r="M323" s="6" t="n"/>
      <c r="N323" s="6" t="n"/>
      <c r="O323" s="6" t="n"/>
    </row>
    <row r="324" ht="15.75" customHeight="1" s="1411">
      <c r="A324" s="6" t="n"/>
      <c r="B324" s="6" t="n"/>
      <c r="C324" s="6" t="n"/>
      <c r="D324" s="6" t="n"/>
      <c r="E324" s="6" t="n"/>
      <c r="F324" s="6" t="n"/>
      <c r="G324" s="6" t="n"/>
      <c r="H324" s="6" t="n"/>
      <c r="I324" s="6" t="n"/>
      <c r="J324" s="6" t="n"/>
      <c r="K324" s="6" t="n"/>
      <c r="L324" s="6" t="n"/>
      <c r="M324" s="6" t="n"/>
      <c r="N324" s="6" t="n"/>
      <c r="O324" s="6" t="n"/>
    </row>
    <row r="325" ht="15.75" customHeight="1" s="1411">
      <c r="A325" s="6" t="n"/>
      <c r="B325" s="6" t="n"/>
      <c r="C325" s="6" t="n"/>
      <c r="D325" s="6" t="n"/>
      <c r="E325" s="6" t="n"/>
      <c r="F325" s="6" t="n"/>
      <c r="G325" s="6" t="n"/>
      <c r="H325" s="6" t="n"/>
      <c r="I325" s="6" t="n"/>
      <c r="J325" s="6" t="n"/>
      <c r="K325" s="6" t="n"/>
      <c r="L325" s="6" t="n"/>
      <c r="M325" s="6" t="n"/>
      <c r="N325" s="6" t="n"/>
      <c r="O325" s="6" t="n"/>
    </row>
    <row r="326" ht="15.75" customHeight="1" s="1411">
      <c r="A326" s="6" t="n"/>
      <c r="B326" s="6" t="n"/>
      <c r="C326" s="6" t="n"/>
      <c r="D326" s="6" t="n"/>
      <c r="E326" s="6" t="n"/>
      <c r="F326" s="6" t="n"/>
      <c r="G326" s="6" t="n"/>
      <c r="H326" s="6" t="n"/>
      <c r="I326" s="6" t="n"/>
      <c r="J326" s="6" t="n"/>
      <c r="K326" s="6" t="n"/>
      <c r="L326" s="6" t="n"/>
      <c r="M326" s="6" t="n"/>
      <c r="N326" s="6" t="n"/>
      <c r="O326" s="6" t="n"/>
    </row>
    <row r="327" ht="15.75" customHeight="1" s="1411">
      <c r="A327" s="6" t="n"/>
      <c r="B327" s="6" t="n"/>
      <c r="C327" s="6" t="n"/>
      <c r="D327" s="6" t="n"/>
      <c r="E327" s="6" t="n"/>
      <c r="F327" s="6" t="n"/>
      <c r="G327" s="6" t="n"/>
      <c r="H327" s="6" t="n"/>
      <c r="I327" s="6" t="n"/>
      <c r="J327" s="6" t="n"/>
      <c r="K327" s="6" t="n"/>
      <c r="L327" s="6" t="n"/>
      <c r="M327" s="6" t="n"/>
      <c r="N327" s="6" t="n"/>
      <c r="O327" s="6" t="n"/>
    </row>
    <row r="328" ht="15.75" customHeight="1" s="1411">
      <c r="A328" s="6" t="n"/>
      <c r="B328" s="6" t="n"/>
      <c r="C328" s="6" t="n"/>
      <c r="D328" s="6" t="n"/>
      <c r="E328" s="6" t="n"/>
      <c r="F328" s="6" t="n"/>
      <c r="G328" s="6" t="n"/>
      <c r="H328" s="6" t="n"/>
      <c r="I328" s="6" t="n"/>
      <c r="J328" s="6" t="n"/>
      <c r="K328" s="6" t="n"/>
      <c r="L328" s="6" t="n"/>
      <c r="M328" s="6" t="n"/>
      <c r="N328" s="6" t="n"/>
      <c r="O328" s="6" t="n"/>
    </row>
    <row r="329" ht="15.75" customHeight="1" s="1411">
      <c r="A329" s="6" t="n"/>
      <c r="B329" s="6" t="n"/>
      <c r="C329" s="6" t="n"/>
      <c r="D329" s="6" t="n"/>
      <c r="E329" s="6" t="n"/>
      <c r="F329" s="6" t="n"/>
      <c r="G329" s="6" t="n"/>
      <c r="H329" s="6" t="n"/>
      <c r="I329" s="6" t="n"/>
      <c r="J329" s="6" t="n"/>
      <c r="K329" s="6" t="n"/>
      <c r="L329" s="6" t="n"/>
      <c r="M329" s="6" t="n"/>
      <c r="N329" s="6" t="n"/>
      <c r="O329" s="6" t="n"/>
    </row>
    <row r="330" ht="15.75" customHeight="1" s="1411">
      <c r="A330" s="6" t="n"/>
      <c r="B330" s="6" t="n"/>
      <c r="C330" s="6" t="n"/>
      <c r="D330" s="6" t="n"/>
      <c r="E330" s="6" t="n"/>
      <c r="F330" s="6" t="n"/>
      <c r="G330" s="6" t="n"/>
      <c r="H330" s="6" t="n"/>
      <c r="I330" s="6" t="n"/>
      <c r="J330" s="6" t="n"/>
      <c r="K330" s="6" t="n"/>
      <c r="L330" s="6" t="n"/>
      <c r="M330" s="6" t="n"/>
      <c r="N330" s="6" t="n"/>
      <c r="O330" s="6" t="n"/>
    </row>
    <row r="331" ht="15.75" customHeight="1" s="1411">
      <c r="A331" s="6" t="n"/>
      <c r="B331" s="6" t="n"/>
      <c r="C331" s="6" t="n"/>
      <c r="D331" s="6" t="n"/>
      <c r="E331" s="6" t="n"/>
      <c r="F331" s="6" t="n"/>
      <c r="G331" s="6" t="n"/>
      <c r="H331" s="6" t="n"/>
      <c r="I331" s="6" t="n"/>
      <c r="J331" s="6" t="n"/>
      <c r="K331" s="6" t="n"/>
      <c r="L331" s="6" t="n"/>
      <c r="M331" s="6" t="n"/>
      <c r="N331" s="6" t="n"/>
      <c r="O331" s="6" t="n"/>
    </row>
    <row r="332" ht="15.75" customHeight="1" s="1411">
      <c r="A332" s="6" t="n"/>
      <c r="B332" s="6" t="n"/>
      <c r="C332" s="6" t="n"/>
      <c r="D332" s="6" t="n"/>
      <c r="E332" s="6" t="n"/>
      <c r="F332" s="6" t="n"/>
      <c r="G332" s="6" t="n"/>
      <c r="H332" s="6" t="n"/>
      <c r="I332" s="6" t="n"/>
      <c r="J332" s="6" t="n"/>
      <c r="K332" s="6" t="n"/>
      <c r="L332" s="6" t="n"/>
      <c r="M332" s="6" t="n"/>
      <c r="N332" s="6" t="n"/>
      <c r="O332" s="6" t="n"/>
    </row>
    <row r="333" ht="15.75" customHeight="1" s="1411">
      <c r="A333" s="6" t="n"/>
      <c r="B333" s="6" t="n"/>
      <c r="C333" s="6" t="n"/>
      <c r="D333" s="6" t="n"/>
      <c r="E333" s="6" t="n"/>
      <c r="F333" s="6" t="n"/>
      <c r="G333" s="6" t="n"/>
      <c r="H333" s="6" t="n"/>
      <c r="I333" s="6" t="n"/>
      <c r="J333" s="6" t="n"/>
      <c r="K333" s="6" t="n"/>
      <c r="L333" s="6" t="n"/>
      <c r="M333" s="6" t="n"/>
      <c r="N333" s="6" t="n"/>
      <c r="O333" s="6" t="n"/>
    </row>
    <row r="334" ht="15.75" customHeight="1" s="1411">
      <c r="A334" s="6" t="n"/>
      <c r="B334" s="6" t="n"/>
      <c r="C334" s="6" t="n"/>
      <c r="D334" s="6" t="n"/>
      <c r="E334" s="6" t="n"/>
      <c r="F334" s="6" t="n"/>
      <c r="G334" s="6" t="n"/>
      <c r="H334" s="6" t="n"/>
      <c r="I334" s="6" t="n"/>
      <c r="J334" s="6" t="n"/>
      <c r="K334" s="6" t="n"/>
      <c r="L334" s="6" t="n"/>
      <c r="M334" s="6" t="n"/>
      <c r="N334" s="6" t="n"/>
      <c r="O334" s="6" t="n"/>
    </row>
    <row r="335" ht="15.75" customHeight="1" s="1411">
      <c r="A335" s="6" t="n"/>
      <c r="B335" s="6" t="n"/>
      <c r="C335" s="6" t="n"/>
      <c r="D335" s="6" t="n"/>
      <c r="E335" s="6" t="n"/>
      <c r="F335" s="6" t="n"/>
      <c r="G335" s="6" t="n"/>
      <c r="H335" s="6" t="n"/>
      <c r="I335" s="6" t="n"/>
      <c r="J335" s="6" t="n"/>
      <c r="K335" s="6" t="n"/>
      <c r="L335" s="6" t="n"/>
      <c r="M335" s="6" t="n"/>
      <c r="N335" s="6" t="n"/>
      <c r="O335" s="6" t="n"/>
    </row>
    <row r="336" ht="15.75" customHeight="1" s="1411">
      <c r="A336" s="6" t="n"/>
      <c r="B336" s="6" t="n"/>
      <c r="C336" s="6" t="n"/>
      <c r="D336" s="6" t="n"/>
      <c r="E336" s="6" t="n"/>
      <c r="F336" s="6" t="n"/>
      <c r="G336" s="6" t="n"/>
      <c r="H336" s="6" t="n"/>
      <c r="I336" s="6" t="n"/>
      <c r="J336" s="6" t="n"/>
      <c r="K336" s="6" t="n"/>
      <c r="L336" s="6" t="n"/>
      <c r="M336" s="6" t="n"/>
      <c r="N336" s="6" t="n"/>
      <c r="O336" s="6" t="n"/>
    </row>
    <row r="337" ht="15.75" customHeight="1" s="1411">
      <c r="A337" s="6" t="n"/>
      <c r="B337" s="6" t="n"/>
      <c r="C337" s="6" t="n"/>
      <c r="D337" s="6" t="n"/>
      <c r="E337" s="6" t="n"/>
      <c r="F337" s="6" t="n"/>
      <c r="G337" s="6" t="n"/>
      <c r="H337" s="6" t="n"/>
      <c r="I337" s="6" t="n"/>
      <c r="J337" s="6" t="n"/>
      <c r="K337" s="6" t="n"/>
      <c r="L337" s="6" t="n"/>
      <c r="M337" s="6" t="n"/>
      <c r="N337" s="6" t="n"/>
      <c r="O337" s="6" t="n"/>
    </row>
    <row r="338" ht="15.75" customHeight="1" s="1411">
      <c r="A338" s="6" t="n"/>
      <c r="B338" s="6" t="n"/>
      <c r="C338" s="6" t="n"/>
      <c r="D338" s="6" t="n"/>
      <c r="E338" s="6" t="n"/>
      <c r="F338" s="6" t="n"/>
      <c r="G338" s="6" t="n"/>
      <c r="H338" s="6" t="n"/>
      <c r="I338" s="6" t="n"/>
      <c r="J338" s="6" t="n"/>
      <c r="K338" s="6" t="n"/>
      <c r="L338" s="6" t="n"/>
      <c r="M338" s="6" t="n"/>
      <c r="N338" s="6" t="n"/>
      <c r="O338" s="6" t="n"/>
    </row>
    <row r="339" ht="15.75" customHeight="1" s="1411">
      <c r="A339" s="6" t="n"/>
      <c r="B339" s="6" t="n"/>
      <c r="C339" s="6" t="n"/>
      <c r="D339" s="6" t="n"/>
      <c r="E339" s="6" t="n"/>
      <c r="F339" s="6" t="n"/>
      <c r="G339" s="6" t="n"/>
      <c r="H339" s="6" t="n"/>
      <c r="I339" s="6" t="n"/>
      <c r="J339" s="6" t="n"/>
      <c r="K339" s="6" t="n"/>
      <c r="L339" s="6" t="n"/>
      <c r="M339" s="6" t="n"/>
      <c r="N339" s="6" t="n"/>
      <c r="O339" s="6" t="n"/>
    </row>
    <row r="340" ht="15.75" customHeight="1" s="1411">
      <c r="A340" s="6" t="n"/>
      <c r="B340" s="6" t="n"/>
      <c r="C340" s="6" t="n"/>
      <c r="D340" s="6" t="n"/>
      <c r="E340" s="6" t="n"/>
      <c r="F340" s="6" t="n"/>
      <c r="G340" s="6" t="n"/>
      <c r="H340" s="6" t="n"/>
      <c r="I340" s="6" t="n"/>
      <c r="J340" s="6" t="n"/>
      <c r="K340" s="6" t="n"/>
      <c r="L340" s="6" t="n"/>
      <c r="M340" s="6" t="n"/>
      <c r="N340" s="6" t="n"/>
      <c r="O340" s="6" t="n"/>
    </row>
    <row r="341" ht="15.75" customHeight="1" s="1411">
      <c r="A341" s="6" t="n"/>
      <c r="B341" s="6" t="n"/>
      <c r="C341" s="6" t="n"/>
      <c r="D341" s="6" t="n"/>
      <c r="E341" s="6" t="n"/>
      <c r="F341" s="6" t="n"/>
      <c r="G341" s="6" t="n"/>
      <c r="H341" s="6" t="n"/>
      <c r="I341" s="6" t="n"/>
      <c r="J341" s="6" t="n"/>
      <c r="K341" s="6" t="n"/>
      <c r="L341" s="6" t="n"/>
      <c r="M341" s="6" t="n"/>
      <c r="N341" s="6" t="n"/>
      <c r="O341" s="6" t="n"/>
    </row>
    <row r="342" ht="15.75" customHeight="1" s="1411">
      <c r="A342" s="6" t="n"/>
      <c r="B342" s="6" t="n"/>
      <c r="C342" s="6" t="n"/>
      <c r="D342" s="6" t="n"/>
      <c r="E342" s="6" t="n"/>
      <c r="F342" s="6" t="n"/>
      <c r="G342" s="6" t="n"/>
      <c r="H342" s="6" t="n"/>
      <c r="I342" s="6" t="n"/>
      <c r="J342" s="6" t="n"/>
      <c r="K342" s="6" t="n"/>
      <c r="L342" s="6" t="n"/>
      <c r="M342" s="6" t="n"/>
      <c r="N342" s="6" t="n"/>
      <c r="O342" s="6" t="n"/>
    </row>
    <row r="343" ht="15.75" customHeight="1" s="1411">
      <c r="A343" s="6" t="n"/>
      <c r="B343" s="6" t="n"/>
      <c r="C343" s="6" t="n"/>
      <c r="D343" s="6" t="n"/>
      <c r="E343" s="6" t="n"/>
      <c r="F343" s="6" t="n"/>
      <c r="G343" s="6" t="n"/>
      <c r="H343" s="6" t="n"/>
      <c r="I343" s="6" t="n"/>
      <c r="J343" s="6" t="n"/>
      <c r="K343" s="6" t="n"/>
      <c r="L343" s="6" t="n"/>
      <c r="M343" s="6" t="n"/>
      <c r="N343" s="6" t="n"/>
      <c r="O343" s="6" t="n"/>
    </row>
    <row r="344" ht="15.75" customHeight="1" s="1411">
      <c r="A344" s="6" t="n"/>
      <c r="B344" s="6" t="n"/>
      <c r="C344" s="6" t="n"/>
      <c r="D344" s="6" t="n"/>
      <c r="E344" s="6" t="n"/>
      <c r="F344" s="6" t="n"/>
      <c r="G344" s="6" t="n"/>
      <c r="H344" s="6" t="n"/>
      <c r="I344" s="6" t="n"/>
      <c r="J344" s="6" t="n"/>
      <c r="K344" s="6" t="n"/>
      <c r="L344" s="6" t="n"/>
      <c r="M344" s="6" t="n"/>
      <c r="N344" s="6" t="n"/>
      <c r="O344" s="6" t="n"/>
    </row>
    <row r="345" ht="15.75" customHeight="1" s="1411">
      <c r="A345" s="6" t="n"/>
      <c r="B345" s="6" t="n"/>
      <c r="C345" s="6" t="n"/>
      <c r="D345" s="6" t="n"/>
      <c r="E345" s="6" t="n"/>
      <c r="F345" s="6" t="n"/>
      <c r="G345" s="6" t="n"/>
      <c r="H345" s="6" t="n"/>
      <c r="I345" s="6" t="n"/>
      <c r="J345" s="6" t="n"/>
      <c r="K345" s="6" t="n"/>
      <c r="L345" s="6" t="n"/>
      <c r="M345" s="6" t="n"/>
      <c r="N345" s="6" t="n"/>
      <c r="O345" s="6" t="n"/>
    </row>
    <row r="346" ht="15.75" customHeight="1" s="1411">
      <c r="A346" s="6" t="n"/>
      <c r="B346" s="6" t="n"/>
      <c r="C346" s="6" t="n"/>
      <c r="D346" s="6" t="n"/>
      <c r="E346" s="6" t="n"/>
      <c r="F346" s="6" t="n"/>
      <c r="G346" s="6" t="n"/>
      <c r="H346" s="6" t="n"/>
      <c r="I346" s="6" t="n"/>
      <c r="J346" s="6" t="n"/>
      <c r="K346" s="6" t="n"/>
      <c r="L346" s="6" t="n"/>
      <c r="M346" s="6" t="n"/>
      <c r="N346" s="6" t="n"/>
      <c r="O346" s="6" t="n"/>
    </row>
    <row r="347" ht="15.75" customHeight="1" s="1411">
      <c r="A347" s="6" t="n"/>
      <c r="B347" s="6" t="n"/>
      <c r="C347" s="6" t="n"/>
      <c r="D347" s="6" t="n"/>
      <c r="E347" s="6" t="n"/>
      <c r="F347" s="6" t="n"/>
      <c r="G347" s="6" t="n"/>
      <c r="H347" s="6" t="n"/>
      <c r="I347" s="6" t="n"/>
      <c r="J347" s="6" t="n"/>
      <c r="K347" s="6" t="n"/>
      <c r="L347" s="6" t="n"/>
      <c r="M347" s="6" t="n"/>
      <c r="N347" s="6" t="n"/>
      <c r="O347" s="6" t="n"/>
    </row>
    <row r="348" ht="15.75" customHeight="1" s="1411">
      <c r="A348" s="6" t="n"/>
      <c r="B348" s="6" t="n"/>
      <c r="C348" s="6" t="n"/>
      <c r="D348" s="6" t="n"/>
      <c r="E348" s="6" t="n"/>
      <c r="F348" s="6" t="n"/>
      <c r="G348" s="6" t="n"/>
      <c r="H348" s="6" t="n"/>
      <c r="I348" s="6" t="n"/>
      <c r="J348" s="6" t="n"/>
      <c r="K348" s="6" t="n"/>
      <c r="L348" s="6" t="n"/>
      <c r="M348" s="6" t="n"/>
      <c r="N348" s="6" t="n"/>
      <c r="O348" s="6" t="n"/>
    </row>
    <row r="349" ht="15.75" customHeight="1" s="1411">
      <c r="A349" s="6" t="n"/>
      <c r="B349" s="6" t="n"/>
      <c r="C349" s="6" t="n"/>
      <c r="D349" s="6" t="n"/>
      <c r="E349" s="6" t="n"/>
      <c r="F349" s="6" t="n"/>
      <c r="G349" s="6" t="n"/>
      <c r="H349" s="6" t="n"/>
      <c r="I349" s="6" t="n"/>
      <c r="J349" s="6" t="n"/>
      <c r="K349" s="6" t="n"/>
      <c r="L349" s="6" t="n"/>
      <c r="M349" s="6" t="n"/>
      <c r="N349" s="6" t="n"/>
      <c r="O349" s="6" t="n"/>
    </row>
    <row r="350" ht="15.75" customHeight="1" s="1411">
      <c r="A350" s="6" t="n"/>
      <c r="B350" s="6" t="n"/>
      <c r="C350" s="6" t="n"/>
      <c r="D350" s="6" t="n"/>
      <c r="E350" s="6" t="n"/>
      <c r="F350" s="6" t="n"/>
      <c r="G350" s="6" t="n"/>
      <c r="H350" s="6" t="n"/>
      <c r="I350" s="6" t="n"/>
      <c r="J350" s="6" t="n"/>
      <c r="K350" s="6" t="n"/>
      <c r="L350" s="6" t="n"/>
      <c r="M350" s="6" t="n"/>
      <c r="N350" s="6" t="n"/>
      <c r="O350" s="6" t="n"/>
    </row>
    <row r="351" ht="15.75" customHeight="1" s="1411">
      <c r="A351" s="6" t="n"/>
      <c r="B351" s="6" t="n"/>
      <c r="C351" s="6" t="n"/>
      <c r="D351" s="6" t="n"/>
      <c r="E351" s="6" t="n"/>
      <c r="F351" s="6" t="n"/>
      <c r="G351" s="6" t="n"/>
      <c r="H351" s="6" t="n"/>
      <c r="I351" s="6" t="n"/>
      <c r="J351" s="6" t="n"/>
      <c r="K351" s="6" t="n"/>
      <c r="L351" s="6" t="n"/>
      <c r="M351" s="6" t="n"/>
      <c r="N351" s="6" t="n"/>
      <c r="O351" s="6" t="n"/>
    </row>
    <row r="352" ht="15.75" customHeight="1" s="1411">
      <c r="A352" s="6" t="n"/>
      <c r="B352" s="6" t="n"/>
      <c r="C352" s="6" t="n"/>
      <c r="D352" s="6" t="n"/>
      <c r="E352" s="6" t="n"/>
      <c r="F352" s="6" t="n"/>
      <c r="G352" s="6" t="n"/>
      <c r="H352" s="6" t="n"/>
      <c r="I352" s="6" t="n"/>
      <c r="J352" s="6" t="n"/>
      <c r="K352" s="6" t="n"/>
      <c r="L352" s="6" t="n"/>
      <c r="M352" s="6" t="n"/>
      <c r="N352" s="6" t="n"/>
      <c r="O352" s="6" t="n"/>
    </row>
    <row r="353" ht="15.75" customHeight="1" s="1411">
      <c r="A353" s="6" t="n"/>
      <c r="B353" s="6" t="n"/>
      <c r="C353" s="6" t="n"/>
      <c r="D353" s="6" t="n"/>
      <c r="E353" s="6" t="n"/>
      <c r="F353" s="6" t="n"/>
      <c r="G353" s="6" t="n"/>
      <c r="H353" s="6" t="n"/>
      <c r="I353" s="6" t="n"/>
      <c r="J353" s="6" t="n"/>
      <c r="K353" s="6" t="n"/>
      <c r="L353" s="6" t="n"/>
      <c r="M353" s="6" t="n"/>
      <c r="N353" s="6" t="n"/>
      <c r="O353" s="6" t="n"/>
    </row>
    <row r="354" ht="15.75" customHeight="1" s="1411">
      <c r="A354" s="6" t="n"/>
      <c r="B354" s="6" t="n"/>
      <c r="C354" s="6" t="n"/>
      <c r="D354" s="6" t="n"/>
      <c r="E354" s="6" t="n"/>
      <c r="F354" s="6" t="n"/>
      <c r="G354" s="6" t="n"/>
      <c r="H354" s="6" t="n"/>
      <c r="I354" s="6" t="n"/>
      <c r="J354" s="6" t="n"/>
      <c r="K354" s="6" t="n"/>
      <c r="L354" s="6" t="n"/>
      <c r="M354" s="6" t="n"/>
      <c r="N354" s="6" t="n"/>
      <c r="O354" s="6" t="n"/>
    </row>
    <row r="355" ht="15.75" customHeight="1" s="1411">
      <c r="A355" s="6" t="n"/>
      <c r="B355" s="6" t="n"/>
      <c r="C355" s="6" t="n"/>
      <c r="D355" s="6" t="n"/>
      <c r="E355" s="6" t="n"/>
      <c r="F355" s="6" t="n"/>
      <c r="G355" s="6" t="n"/>
      <c r="H355" s="6" t="n"/>
      <c r="I355" s="6" t="n"/>
      <c r="J355" s="6" t="n"/>
      <c r="K355" s="6" t="n"/>
      <c r="L355" s="6" t="n"/>
      <c r="M355" s="6" t="n"/>
      <c r="N355" s="6" t="n"/>
      <c r="O355" s="6" t="n"/>
    </row>
    <row r="356" ht="15.75" customHeight="1" s="1411">
      <c r="A356" s="6" t="n"/>
      <c r="B356" s="6" t="n"/>
      <c r="C356" s="6" t="n"/>
      <c r="D356" s="6" t="n"/>
      <c r="E356" s="6" t="n"/>
      <c r="F356" s="6" t="n"/>
      <c r="G356" s="6" t="n"/>
      <c r="H356" s="6" t="n"/>
      <c r="I356" s="6" t="n"/>
      <c r="J356" s="6" t="n"/>
      <c r="K356" s="6" t="n"/>
      <c r="L356" s="6" t="n"/>
      <c r="M356" s="6" t="n"/>
      <c r="N356" s="6" t="n"/>
      <c r="O356" s="6" t="n"/>
    </row>
    <row r="357" ht="15.75" customHeight="1" s="1411">
      <c r="A357" s="6" t="n"/>
      <c r="B357" s="6" t="n"/>
      <c r="C357" s="6" t="n"/>
      <c r="D357" s="6" t="n"/>
      <c r="E357" s="6" t="n"/>
      <c r="F357" s="6" t="n"/>
      <c r="G357" s="6" t="n"/>
      <c r="H357" s="6" t="n"/>
      <c r="I357" s="6" t="n"/>
      <c r="J357" s="6" t="n"/>
      <c r="K357" s="6" t="n"/>
      <c r="L357" s="6" t="n"/>
      <c r="M357" s="6" t="n"/>
      <c r="N357" s="6" t="n"/>
      <c r="O357" s="6" t="n"/>
    </row>
    <row r="358" ht="15.75" customHeight="1" s="1411">
      <c r="A358" s="6" t="n"/>
      <c r="B358" s="6" t="n"/>
      <c r="C358" s="6" t="n"/>
      <c r="D358" s="6" t="n"/>
      <c r="E358" s="6" t="n"/>
      <c r="F358" s="6" t="n"/>
      <c r="G358" s="6" t="n"/>
      <c r="H358" s="6" t="n"/>
      <c r="I358" s="6" t="n"/>
      <c r="J358" s="6" t="n"/>
      <c r="K358" s="6" t="n"/>
      <c r="L358" s="6" t="n"/>
      <c r="M358" s="6" t="n"/>
      <c r="N358" s="6" t="n"/>
      <c r="O358" s="6" t="n"/>
    </row>
    <row r="359" ht="15.75" customHeight="1" s="1411">
      <c r="A359" s="6" t="n"/>
      <c r="B359" s="6" t="n"/>
      <c r="C359" s="6" t="n"/>
      <c r="D359" s="6" t="n"/>
      <c r="E359" s="6" t="n"/>
      <c r="F359" s="6" t="n"/>
      <c r="G359" s="6" t="n"/>
      <c r="H359" s="6" t="n"/>
      <c r="I359" s="6" t="n"/>
      <c r="J359" s="6" t="n"/>
      <c r="K359" s="6" t="n"/>
      <c r="L359" s="6" t="n"/>
      <c r="M359" s="6" t="n"/>
      <c r="N359" s="6" t="n"/>
      <c r="O359" s="6" t="n"/>
    </row>
    <row r="360" ht="15.75" customHeight="1" s="1411">
      <c r="A360" s="6" t="n"/>
      <c r="B360" s="6" t="n"/>
      <c r="C360" s="6" t="n"/>
      <c r="D360" s="6" t="n"/>
      <c r="E360" s="6" t="n"/>
      <c r="F360" s="6" t="n"/>
      <c r="G360" s="6" t="n"/>
      <c r="H360" s="6" t="n"/>
      <c r="I360" s="6" t="n"/>
      <c r="J360" s="6" t="n"/>
      <c r="K360" s="6" t="n"/>
      <c r="L360" s="6" t="n"/>
      <c r="M360" s="6" t="n"/>
      <c r="N360" s="6" t="n"/>
      <c r="O360" s="6" t="n"/>
    </row>
    <row r="361" ht="15.75" customHeight="1" s="1411">
      <c r="A361" s="6" t="n"/>
      <c r="B361" s="6" t="n"/>
      <c r="C361" s="6" t="n"/>
      <c r="D361" s="6" t="n"/>
      <c r="E361" s="6" t="n"/>
      <c r="F361" s="6" t="n"/>
      <c r="G361" s="6" t="n"/>
      <c r="H361" s="6" t="n"/>
      <c r="I361" s="6" t="n"/>
      <c r="J361" s="6" t="n"/>
      <c r="K361" s="6" t="n"/>
      <c r="L361" s="6" t="n"/>
      <c r="M361" s="6" t="n"/>
      <c r="N361" s="6" t="n"/>
      <c r="O361" s="6" t="n"/>
    </row>
    <row r="362" ht="15.75" customHeight="1" s="1411">
      <c r="A362" s="6" t="n"/>
      <c r="B362" s="6" t="n"/>
      <c r="C362" s="6" t="n"/>
      <c r="D362" s="6" t="n"/>
      <c r="E362" s="6" t="n"/>
      <c r="F362" s="6" t="n"/>
      <c r="G362" s="6" t="n"/>
      <c r="H362" s="6" t="n"/>
      <c r="I362" s="6" t="n"/>
      <c r="J362" s="6" t="n"/>
      <c r="K362" s="6" t="n"/>
      <c r="L362" s="6" t="n"/>
      <c r="M362" s="6" t="n"/>
      <c r="N362" s="6" t="n"/>
      <c r="O362" s="6" t="n"/>
    </row>
    <row r="363" ht="15.75" customHeight="1" s="1411">
      <c r="A363" s="6" t="n"/>
      <c r="B363" s="6" t="n"/>
      <c r="C363" s="6" t="n"/>
      <c r="D363" s="6" t="n"/>
      <c r="E363" s="6" t="n"/>
      <c r="F363" s="6" t="n"/>
      <c r="G363" s="6" t="n"/>
      <c r="H363" s="6" t="n"/>
      <c r="I363" s="6" t="n"/>
      <c r="J363" s="6" t="n"/>
      <c r="K363" s="6" t="n"/>
      <c r="L363" s="6" t="n"/>
      <c r="M363" s="6" t="n"/>
      <c r="N363" s="6" t="n"/>
      <c r="O363" s="6" t="n"/>
    </row>
    <row r="364" ht="15.75" customHeight="1" s="1411">
      <c r="A364" s="6" t="n"/>
      <c r="B364" s="6" t="n"/>
      <c r="C364" s="6" t="n"/>
      <c r="D364" s="6" t="n"/>
      <c r="E364" s="6" t="n"/>
      <c r="F364" s="6" t="n"/>
      <c r="G364" s="6" t="n"/>
      <c r="H364" s="6" t="n"/>
      <c r="I364" s="6" t="n"/>
      <c r="J364" s="6" t="n"/>
      <c r="K364" s="6" t="n"/>
      <c r="L364" s="6" t="n"/>
      <c r="M364" s="6" t="n"/>
      <c r="N364" s="6" t="n"/>
      <c r="O364" s="6" t="n"/>
    </row>
    <row r="365" ht="15.75" customHeight="1" s="1411">
      <c r="A365" s="6" t="n"/>
      <c r="B365" s="6" t="n"/>
      <c r="C365" s="6" t="n"/>
      <c r="D365" s="6" t="n"/>
      <c r="E365" s="6" t="n"/>
      <c r="F365" s="6" t="n"/>
      <c r="G365" s="6" t="n"/>
      <c r="H365" s="6" t="n"/>
      <c r="I365" s="6" t="n"/>
      <c r="J365" s="6" t="n"/>
      <c r="K365" s="6" t="n"/>
      <c r="L365" s="6" t="n"/>
      <c r="M365" s="6" t="n"/>
      <c r="N365" s="6" t="n"/>
      <c r="O365" s="6" t="n"/>
    </row>
    <row r="366" ht="15.75" customHeight="1" s="1411">
      <c r="A366" s="6" t="n"/>
      <c r="B366" s="6" t="n"/>
      <c r="C366" s="6" t="n"/>
      <c r="D366" s="6" t="n"/>
      <c r="E366" s="6" t="n"/>
      <c r="F366" s="6" t="n"/>
      <c r="G366" s="6" t="n"/>
      <c r="H366" s="6" t="n"/>
      <c r="I366" s="6" t="n"/>
      <c r="J366" s="6" t="n"/>
      <c r="K366" s="6" t="n"/>
      <c r="L366" s="6" t="n"/>
      <c r="M366" s="6" t="n"/>
      <c r="N366" s="6" t="n"/>
      <c r="O366" s="6" t="n"/>
    </row>
    <row r="367" ht="15.75" customHeight="1" s="1411">
      <c r="A367" s="6" t="n"/>
      <c r="B367" s="6" t="n"/>
      <c r="C367" s="6" t="n"/>
      <c r="D367" s="6" t="n"/>
      <c r="E367" s="6" t="n"/>
      <c r="F367" s="6" t="n"/>
      <c r="G367" s="6" t="n"/>
      <c r="H367" s="6" t="n"/>
      <c r="I367" s="6" t="n"/>
      <c r="J367" s="6" t="n"/>
      <c r="K367" s="6" t="n"/>
      <c r="L367" s="6" t="n"/>
      <c r="M367" s="6" t="n"/>
      <c r="N367" s="6" t="n"/>
      <c r="O367" s="6" t="n"/>
    </row>
    <row r="368" ht="15.75" customHeight="1" s="1411">
      <c r="A368" s="6" t="n"/>
      <c r="B368" s="6" t="n"/>
      <c r="C368" s="6" t="n"/>
      <c r="D368" s="6" t="n"/>
      <c r="E368" s="6" t="n"/>
      <c r="F368" s="6" t="n"/>
      <c r="G368" s="6" t="n"/>
      <c r="H368" s="6" t="n"/>
      <c r="I368" s="6" t="n"/>
      <c r="J368" s="6" t="n"/>
      <c r="K368" s="6" t="n"/>
      <c r="L368" s="6" t="n"/>
      <c r="M368" s="6" t="n"/>
      <c r="N368" s="6" t="n"/>
      <c r="O368" s="6" t="n"/>
    </row>
    <row r="369" ht="15.75" customHeight="1" s="1411">
      <c r="A369" s="6" t="n"/>
      <c r="B369" s="6" t="n"/>
      <c r="C369" s="6" t="n"/>
      <c r="D369" s="6" t="n"/>
      <c r="E369" s="6" t="n"/>
      <c r="F369" s="6" t="n"/>
      <c r="G369" s="6" t="n"/>
      <c r="H369" s="6" t="n"/>
      <c r="I369" s="6" t="n"/>
      <c r="J369" s="6" t="n"/>
      <c r="K369" s="6" t="n"/>
      <c r="L369" s="6" t="n"/>
      <c r="M369" s="6" t="n"/>
      <c r="N369" s="6" t="n"/>
      <c r="O369" s="6" t="n"/>
    </row>
    <row r="370" ht="15.75" customHeight="1" s="1411">
      <c r="A370" s="6" t="n"/>
      <c r="B370" s="6" t="n"/>
      <c r="C370" s="6" t="n"/>
      <c r="D370" s="6" t="n"/>
      <c r="E370" s="6" t="n"/>
      <c r="F370" s="6" t="n"/>
      <c r="G370" s="6" t="n"/>
      <c r="H370" s="6" t="n"/>
      <c r="I370" s="6" t="n"/>
      <c r="J370" s="6" t="n"/>
      <c r="K370" s="6" t="n"/>
      <c r="L370" s="6" t="n"/>
      <c r="M370" s="6" t="n"/>
      <c r="N370" s="6" t="n"/>
      <c r="O370" s="6" t="n"/>
    </row>
    <row r="371" ht="15.75" customHeight="1" s="1411">
      <c r="A371" s="6" t="n"/>
      <c r="B371" s="6" t="n"/>
      <c r="C371" s="6" t="n"/>
      <c r="D371" s="6" t="n"/>
      <c r="E371" s="6" t="n"/>
      <c r="F371" s="6" t="n"/>
      <c r="G371" s="6" t="n"/>
      <c r="H371" s="6" t="n"/>
      <c r="I371" s="6" t="n"/>
      <c r="J371" s="6" t="n"/>
      <c r="K371" s="6" t="n"/>
      <c r="L371" s="6" t="n"/>
      <c r="M371" s="6" t="n"/>
      <c r="N371" s="6" t="n"/>
      <c r="O371" s="6" t="n"/>
    </row>
    <row r="372" ht="15.75" customHeight="1" s="1411">
      <c r="A372" s="6" t="n"/>
      <c r="B372" s="6" t="n"/>
      <c r="C372" s="6" t="n"/>
      <c r="D372" s="6" t="n"/>
      <c r="E372" s="6" t="n"/>
      <c r="F372" s="6" t="n"/>
      <c r="G372" s="6" t="n"/>
      <c r="H372" s="6" t="n"/>
      <c r="I372" s="6" t="n"/>
      <c r="J372" s="6" t="n"/>
      <c r="K372" s="6" t="n"/>
      <c r="L372" s="6" t="n"/>
      <c r="M372" s="6" t="n"/>
      <c r="N372" s="6" t="n"/>
      <c r="O372" s="6" t="n"/>
    </row>
    <row r="373" ht="15.75" customHeight="1" s="1411">
      <c r="A373" s="6" t="n"/>
      <c r="B373" s="6" t="n"/>
      <c r="C373" s="6" t="n"/>
      <c r="D373" s="6" t="n"/>
      <c r="E373" s="6" t="n"/>
      <c r="F373" s="6" t="n"/>
      <c r="G373" s="6" t="n"/>
      <c r="H373" s="6" t="n"/>
      <c r="I373" s="6" t="n"/>
      <c r="J373" s="6" t="n"/>
      <c r="K373" s="6" t="n"/>
      <c r="L373" s="6" t="n"/>
      <c r="M373" s="6" t="n"/>
      <c r="N373" s="6" t="n"/>
      <c r="O373" s="6" t="n"/>
    </row>
    <row r="374" ht="15.75" customHeight="1" s="1411">
      <c r="A374" s="6" t="n"/>
      <c r="B374" s="6" t="n"/>
      <c r="C374" s="6" t="n"/>
      <c r="D374" s="6" t="n"/>
      <c r="E374" s="6" t="n"/>
      <c r="F374" s="6" t="n"/>
      <c r="G374" s="6" t="n"/>
      <c r="H374" s="6" t="n"/>
      <c r="I374" s="6" t="n"/>
      <c r="J374" s="6" t="n"/>
      <c r="K374" s="6" t="n"/>
      <c r="L374" s="6" t="n"/>
      <c r="M374" s="6" t="n"/>
      <c r="N374" s="6" t="n"/>
      <c r="O374" s="6" t="n"/>
    </row>
    <row r="375" ht="15.75" customHeight="1" s="1411">
      <c r="A375" s="6" t="n"/>
      <c r="B375" s="6" t="n"/>
      <c r="C375" s="6" t="n"/>
      <c r="D375" s="6" t="n"/>
      <c r="E375" s="6" t="n"/>
      <c r="F375" s="6" t="n"/>
      <c r="G375" s="6" t="n"/>
      <c r="H375" s="6" t="n"/>
      <c r="I375" s="6" t="n"/>
      <c r="J375" s="6" t="n"/>
      <c r="K375" s="6" t="n"/>
      <c r="L375" s="6" t="n"/>
      <c r="M375" s="6" t="n"/>
      <c r="N375" s="6" t="n"/>
      <c r="O375" s="6" t="n"/>
    </row>
    <row r="376" ht="15.75" customHeight="1" s="1411">
      <c r="A376" s="6" t="n"/>
      <c r="B376" s="6" t="n"/>
      <c r="C376" s="6" t="n"/>
      <c r="D376" s="6" t="n"/>
      <c r="E376" s="6" t="n"/>
      <c r="F376" s="6" t="n"/>
      <c r="G376" s="6" t="n"/>
      <c r="H376" s="6" t="n"/>
      <c r="I376" s="6" t="n"/>
      <c r="J376" s="6" t="n"/>
      <c r="K376" s="6" t="n"/>
      <c r="L376" s="6" t="n"/>
      <c r="M376" s="6" t="n"/>
      <c r="N376" s="6" t="n"/>
      <c r="O376" s="6" t="n"/>
    </row>
    <row r="377" ht="15.75" customHeight="1" s="1411">
      <c r="A377" s="6" t="n"/>
      <c r="B377" s="6" t="n"/>
      <c r="C377" s="6" t="n"/>
      <c r="D377" s="6" t="n"/>
      <c r="E377" s="6" t="n"/>
      <c r="F377" s="6" t="n"/>
      <c r="G377" s="6" t="n"/>
      <c r="H377" s="6" t="n"/>
      <c r="I377" s="6" t="n"/>
      <c r="J377" s="6" t="n"/>
      <c r="K377" s="6" t="n"/>
      <c r="L377" s="6" t="n"/>
      <c r="M377" s="6" t="n"/>
      <c r="N377" s="6" t="n"/>
      <c r="O377" s="6" t="n"/>
    </row>
    <row r="378" ht="15.75" customHeight="1" s="1411">
      <c r="A378" s="6" t="n"/>
      <c r="B378" s="6" t="n"/>
      <c r="C378" s="6" t="n"/>
      <c r="D378" s="6" t="n"/>
      <c r="E378" s="6" t="n"/>
      <c r="F378" s="6" t="n"/>
      <c r="G378" s="6" t="n"/>
      <c r="H378" s="6" t="n"/>
      <c r="I378" s="6" t="n"/>
      <c r="J378" s="6" t="n"/>
      <c r="K378" s="6" t="n"/>
      <c r="L378" s="6" t="n"/>
      <c r="M378" s="6" t="n"/>
      <c r="N378" s="6" t="n"/>
      <c r="O378" s="6" t="n"/>
    </row>
    <row r="379" ht="15.75" customHeight="1" s="1411">
      <c r="A379" s="6" t="n"/>
      <c r="B379" s="6" t="n"/>
      <c r="C379" s="6" t="n"/>
      <c r="D379" s="6" t="n"/>
      <c r="E379" s="6" t="n"/>
      <c r="F379" s="6" t="n"/>
      <c r="G379" s="6" t="n"/>
      <c r="H379" s="6" t="n"/>
      <c r="I379" s="6" t="n"/>
      <c r="J379" s="6" t="n"/>
      <c r="K379" s="6" t="n"/>
      <c r="L379" s="6" t="n"/>
      <c r="M379" s="6" t="n"/>
      <c r="N379" s="6" t="n"/>
      <c r="O379" s="6" t="n"/>
    </row>
    <row r="380" ht="15.75" customHeight="1" s="1411">
      <c r="A380" s="6" t="n"/>
      <c r="B380" s="6" t="n"/>
      <c r="C380" s="6" t="n"/>
      <c r="D380" s="6" t="n"/>
      <c r="E380" s="6" t="n"/>
      <c r="F380" s="6" t="n"/>
      <c r="G380" s="6" t="n"/>
      <c r="H380" s="6" t="n"/>
      <c r="I380" s="6" t="n"/>
      <c r="J380" s="6" t="n"/>
      <c r="K380" s="6" t="n"/>
      <c r="L380" s="6" t="n"/>
      <c r="M380" s="6" t="n"/>
      <c r="N380" s="6" t="n"/>
      <c r="O380" s="6" t="n"/>
    </row>
    <row r="381" ht="15.75" customHeight="1" s="1411">
      <c r="A381" s="6" t="n"/>
      <c r="B381" s="6" t="n"/>
      <c r="C381" s="6" t="n"/>
      <c r="D381" s="6" t="n"/>
      <c r="E381" s="6" t="n"/>
      <c r="F381" s="6" t="n"/>
      <c r="G381" s="6" t="n"/>
      <c r="H381" s="6" t="n"/>
      <c r="I381" s="6" t="n"/>
      <c r="J381" s="6" t="n"/>
      <c r="K381" s="6" t="n"/>
      <c r="L381" s="6" t="n"/>
      <c r="M381" s="6" t="n"/>
      <c r="N381" s="6" t="n"/>
      <c r="O381" s="6" t="n"/>
    </row>
    <row r="382" ht="15.75" customHeight="1" s="1411">
      <c r="A382" s="6" t="n"/>
      <c r="B382" s="6" t="n"/>
      <c r="C382" s="6" t="n"/>
      <c r="D382" s="6" t="n"/>
      <c r="E382" s="6" t="n"/>
      <c r="F382" s="6" t="n"/>
      <c r="G382" s="6" t="n"/>
      <c r="H382" s="6" t="n"/>
      <c r="I382" s="6" t="n"/>
      <c r="J382" s="6" t="n"/>
      <c r="K382" s="6" t="n"/>
      <c r="L382" s="6" t="n"/>
      <c r="M382" s="6" t="n"/>
      <c r="N382" s="6" t="n"/>
      <c r="O382" s="6" t="n"/>
    </row>
    <row r="383" ht="15.75" customHeight="1" s="1411">
      <c r="A383" s="6" t="n"/>
      <c r="B383" s="6" t="n"/>
      <c r="C383" s="6" t="n"/>
      <c r="D383" s="6" t="n"/>
      <c r="E383" s="6" t="n"/>
      <c r="F383" s="6" t="n"/>
      <c r="G383" s="6" t="n"/>
      <c r="H383" s="6" t="n"/>
      <c r="I383" s="6" t="n"/>
      <c r="J383" s="6" t="n"/>
      <c r="K383" s="6" t="n"/>
      <c r="L383" s="6" t="n"/>
      <c r="M383" s="6" t="n"/>
      <c r="N383" s="6" t="n"/>
      <c r="O383" s="6" t="n"/>
    </row>
    <row r="384" ht="15.75" customHeight="1" s="1411">
      <c r="A384" s="6" t="n"/>
      <c r="B384" s="6" t="n"/>
      <c r="C384" s="6" t="n"/>
      <c r="D384" s="6" t="n"/>
      <c r="E384" s="6" t="n"/>
      <c r="F384" s="6" t="n"/>
      <c r="G384" s="6" t="n"/>
      <c r="H384" s="6" t="n"/>
      <c r="I384" s="6" t="n"/>
      <c r="J384" s="6" t="n"/>
      <c r="K384" s="6" t="n"/>
      <c r="L384" s="6" t="n"/>
      <c r="M384" s="6" t="n"/>
      <c r="N384" s="6" t="n"/>
      <c r="O384" s="6" t="n"/>
    </row>
    <row r="385" ht="15.75" customHeight="1" s="1411">
      <c r="A385" s="6" t="n"/>
      <c r="B385" s="6" t="n"/>
      <c r="C385" s="6" t="n"/>
      <c r="D385" s="6" t="n"/>
      <c r="E385" s="6" t="n"/>
      <c r="F385" s="6" t="n"/>
      <c r="G385" s="6" t="n"/>
      <c r="H385" s="6" t="n"/>
      <c r="I385" s="6" t="n"/>
      <c r="J385" s="6" t="n"/>
      <c r="K385" s="6" t="n"/>
      <c r="L385" s="6" t="n"/>
      <c r="M385" s="6" t="n"/>
      <c r="N385" s="6" t="n"/>
      <c r="O385" s="6" t="n"/>
    </row>
    <row r="386" ht="15.75" customHeight="1" s="1411">
      <c r="A386" s="6" t="n"/>
      <c r="B386" s="6" t="n"/>
      <c r="C386" s="6" t="n"/>
      <c r="D386" s="6" t="n"/>
      <c r="E386" s="6" t="n"/>
      <c r="F386" s="6" t="n"/>
      <c r="G386" s="6" t="n"/>
      <c r="H386" s="6" t="n"/>
      <c r="I386" s="6" t="n"/>
      <c r="J386" s="6" t="n"/>
      <c r="K386" s="6" t="n"/>
      <c r="L386" s="6" t="n"/>
      <c r="M386" s="6" t="n"/>
      <c r="N386" s="6" t="n"/>
      <c r="O386" s="6" t="n"/>
    </row>
    <row r="387" ht="15.75" customHeight="1" s="1411">
      <c r="A387" s="6" t="n"/>
      <c r="B387" s="6" t="n"/>
      <c r="C387" s="6" t="n"/>
      <c r="D387" s="6" t="n"/>
      <c r="E387" s="6" t="n"/>
      <c r="F387" s="6" t="n"/>
      <c r="G387" s="6" t="n"/>
      <c r="H387" s="6" t="n"/>
      <c r="I387" s="6" t="n"/>
      <c r="J387" s="6" t="n"/>
      <c r="K387" s="6" t="n"/>
      <c r="L387" s="6" t="n"/>
      <c r="M387" s="6" t="n"/>
      <c r="N387" s="6" t="n"/>
      <c r="O387" s="6" t="n"/>
    </row>
    <row r="388" ht="15.75" customHeight="1" s="1411">
      <c r="A388" s="6" t="n"/>
      <c r="B388" s="6" t="n"/>
      <c r="C388" s="6" t="n"/>
      <c r="D388" s="6" t="n"/>
      <c r="E388" s="6" t="n"/>
      <c r="F388" s="6" t="n"/>
      <c r="G388" s="6" t="n"/>
      <c r="H388" s="6" t="n"/>
      <c r="I388" s="6" t="n"/>
      <c r="J388" s="6" t="n"/>
      <c r="K388" s="6" t="n"/>
      <c r="L388" s="6" t="n"/>
      <c r="M388" s="6" t="n"/>
      <c r="N388" s="6" t="n"/>
      <c r="O388" s="6" t="n"/>
    </row>
    <row r="389" ht="15.75" customHeight="1" s="1411">
      <c r="A389" s="6" t="n"/>
      <c r="B389" s="6" t="n"/>
      <c r="C389" s="6" t="n"/>
      <c r="D389" s="6" t="n"/>
      <c r="E389" s="6" t="n"/>
      <c r="F389" s="6" t="n"/>
      <c r="G389" s="6" t="n"/>
      <c r="H389" s="6" t="n"/>
      <c r="I389" s="6" t="n"/>
      <c r="J389" s="6" t="n"/>
      <c r="K389" s="6" t="n"/>
      <c r="L389" s="6" t="n"/>
      <c r="M389" s="6" t="n"/>
      <c r="N389" s="6" t="n"/>
      <c r="O389" s="6" t="n"/>
    </row>
    <row r="390" ht="15.75" customHeight="1" s="1411">
      <c r="A390" s="6" t="n"/>
      <c r="B390" s="6" t="n"/>
      <c r="C390" s="6" t="n"/>
      <c r="D390" s="6" t="n"/>
      <c r="E390" s="6" t="n"/>
      <c r="F390" s="6" t="n"/>
      <c r="G390" s="6" t="n"/>
      <c r="H390" s="6" t="n"/>
      <c r="I390" s="6" t="n"/>
      <c r="J390" s="6" t="n"/>
      <c r="K390" s="6" t="n"/>
      <c r="L390" s="6" t="n"/>
      <c r="M390" s="6" t="n"/>
      <c r="N390" s="6" t="n"/>
      <c r="O390" s="6" t="n"/>
    </row>
    <row r="391" ht="15.75" customHeight="1" s="1411">
      <c r="A391" s="6" t="n"/>
      <c r="B391" s="6" t="n"/>
      <c r="C391" s="6" t="n"/>
      <c r="D391" s="6" t="n"/>
      <c r="E391" s="6" t="n"/>
      <c r="F391" s="6" t="n"/>
      <c r="G391" s="6" t="n"/>
      <c r="H391" s="6" t="n"/>
      <c r="I391" s="6" t="n"/>
      <c r="J391" s="6" t="n"/>
      <c r="K391" s="6" t="n"/>
      <c r="L391" s="6" t="n"/>
      <c r="M391" s="6" t="n"/>
      <c r="N391" s="6" t="n"/>
      <c r="O391" s="6" t="n"/>
    </row>
    <row r="392" ht="15.75" customHeight="1" s="1411">
      <c r="A392" s="6" t="n"/>
      <c r="B392" s="6" t="n"/>
      <c r="C392" s="6" t="n"/>
      <c r="D392" s="6" t="n"/>
      <c r="E392" s="6" t="n"/>
      <c r="F392" s="6" t="n"/>
      <c r="G392" s="6" t="n"/>
      <c r="H392" s="6" t="n"/>
      <c r="I392" s="6" t="n"/>
      <c r="J392" s="6" t="n"/>
      <c r="K392" s="6" t="n"/>
      <c r="L392" s="6" t="n"/>
      <c r="M392" s="6" t="n"/>
      <c r="N392" s="6" t="n"/>
      <c r="O392" s="6" t="n"/>
    </row>
    <row r="393" ht="15.75" customHeight="1" s="1411">
      <c r="A393" s="6" t="n"/>
      <c r="B393" s="6" t="n"/>
      <c r="C393" s="6" t="n"/>
      <c r="D393" s="6" t="n"/>
      <c r="E393" s="6" t="n"/>
      <c r="F393" s="6" t="n"/>
      <c r="G393" s="6" t="n"/>
      <c r="H393" s="6" t="n"/>
      <c r="I393" s="6" t="n"/>
      <c r="J393" s="6" t="n"/>
      <c r="K393" s="6" t="n"/>
      <c r="L393" s="6" t="n"/>
      <c r="M393" s="6" t="n"/>
      <c r="N393" s="6" t="n"/>
      <c r="O393" s="6" t="n"/>
    </row>
    <row r="394" ht="15.75" customHeight="1" s="1411">
      <c r="A394" s="6" t="n"/>
      <c r="B394" s="6" t="n"/>
      <c r="C394" s="6" t="n"/>
      <c r="D394" s="6" t="n"/>
      <c r="E394" s="6" t="n"/>
      <c r="F394" s="6" t="n"/>
      <c r="G394" s="6" t="n"/>
      <c r="H394" s="6" t="n"/>
      <c r="I394" s="6" t="n"/>
      <c r="J394" s="6" t="n"/>
      <c r="K394" s="6" t="n"/>
      <c r="L394" s="6" t="n"/>
      <c r="M394" s="6" t="n"/>
      <c r="N394" s="6" t="n"/>
      <c r="O394" s="6" t="n"/>
    </row>
    <row r="395" ht="15.75" customHeight="1" s="1411">
      <c r="A395" s="6" t="n"/>
      <c r="B395" s="6" t="n"/>
      <c r="C395" s="6" t="n"/>
      <c r="D395" s="6" t="n"/>
      <c r="E395" s="6" t="n"/>
      <c r="F395" s="6" t="n"/>
      <c r="G395" s="6" t="n"/>
      <c r="H395" s="6" t="n"/>
      <c r="I395" s="6" t="n"/>
      <c r="J395" s="6" t="n"/>
      <c r="K395" s="6" t="n"/>
      <c r="L395" s="6" t="n"/>
      <c r="M395" s="6" t="n"/>
      <c r="N395" s="6" t="n"/>
      <c r="O395" s="6" t="n"/>
    </row>
    <row r="396" ht="15.75" customHeight="1" s="1411">
      <c r="A396" s="6" t="n"/>
      <c r="B396" s="6" t="n"/>
      <c r="C396" s="6" t="n"/>
      <c r="D396" s="6" t="n"/>
      <c r="E396" s="6" t="n"/>
      <c r="F396" s="6" t="n"/>
      <c r="G396" s="6" t="n"/>
      <c r="H396" s="6" t="n"/>
      <c r="I396" s="6" t="n"/>
      <c r="J396" s="6" t="n"/>
      <c r="K396" s="6" t="n"/>
      <c r="L396" s="6" t="n"/>
      <c r="M396" s="6" t="n"/>
      <c r="N396" s="6" t="n"/>
      <c r="O396" s="6" t="n"/>
    </row>
    <row r="397" ht="15.75" customHeight="1" s="1411">
      <c r="A397" s="6" t="n"/>
      <c r="B397" s="6" t="n"/>
      <c r="C397" s="6" t="n"/>
      <c r="D397" s="6" t="n"/>
      <c r="E397" s="6" t="n"/>
      <c r="F397" s="6" t="n"/>
      <c r="G397" s="6" t="n"/>
      <c r="H397" s="6" t="n"/>
      <c r="I397" s="6" t="n"/>
      <c r="J397" s="6" t="n"/>
      <c r="K397" s="6" t="n"/>
      <c r="L397" s="6" t="n"/>
      <c r="M397" s="6" t="n"/>
      <c r="N397" s="6" t="n"/>
      <c r="O397" s="6" t="n"/>
    </row>
    <row r="398" ht="15.75" customHeight="1" s="1411">
      <c r="A398" s="6" t="n"/>
      <c r="B398" s="6" t="n"/>
      <c r="C398" s="6" t="n"/>
      <c r="D398" s="6" t="n"/>
      <c r="E398" s="6" t="n"/>
      <c r="F398" s="6" t="n"/>
      <c r="G398" s="6" t="n"/>
      <c r="H398" s="6" t="n"/>
      <c r="I398" s="6" t="n"/>
      <c r="J398" s="6" t="n"/>
      <c r="K398" s="6" t="n"/>
      <c r="L398" s="6" t="n"/>
      <c r="M398" s="6" t="n"/>
      <c r="N398" s="6" t="n"/>
      <c r="O398" s="6" t="n"/>
    </row>
    <row r="399" ht="15.75" customHeight="1" s="1411">
      <c r="A399" s="6" t="n"/>
      <c r="B399" s="6" t="n"/>
      <c r="C399" s="6" t="n"/>
      <c r="D399" s="6" t="n"/>
      <c r="E399" s="6" t="n"/>
      <c r="F399" s="6" t="n"/>
      <c r="G399" s="6" t="n"/>
      <c r="H399" s="6" t="n"/>
      <c r="I399" s="6" t="n"/>
      <c r="J399" s="6" t="n"/>
      <c r="K399" s="6" t="n"/>
      <c r="L399" s="6" t="n"/>
      <c r="M399" s="6" t="n"/>
      <c r="N399" s="6" t="n"/>
      <c r="O399" s="6" t="n"/>
    </row>
    <row r="400" ht="15.75" customHeight="1" s="1411">
      <c r="A400" s="6" t="n"/>
      <c r="B400" s="6" t="n"/>
      <c r="C400" s="6" t="n"/>
      <c r="D400" s="6" t="n"/>
      <c r="E400" s="6" t="n"/>
      <c r="F400" s="6" t="n"/>
      <c r="G400" s="6" t="n"/>
      <c r="H400" s="6" t="n"/>
      <c r="I400" s="6" t="n"/>
      <c r="J400" s="6" t="n"/>
      <c r="K400" s="6" t="n"/>
      <c r="L400" s="6" t="n"/>
      <c r="M400" s="6" t="n"/>
      <c r="N400" s="6" t="n"/>
      <c r="O400" s="6" t="n"/>
    </row>
    <row r="401" ht="15.75" customHeight="1" s="1411">
      <c r="A401" s="6" t="n"/>
      <c r="B401" s="6" t="n"/>
      <c r="C401" s="6" t="n"/>
      <c r="D401" s="6" t="n"/>
      <c r="E401" s="6" t="n"/>
      <c r="F401" s="6" t="n"/>
      <c r="G401" s="6" t="n"/>
      <c r="H401" s="6" t="n"/>
      <c r="I401" s="6" t="n"/>
      <c r="J401" s="6" t="n"/>
      <c r="K401" s="6" t="n"/>
      <c r="L401" s="6" t="n"/>
      <c r="M401" s="6" t="n"/>
      <c r="N401" s="6" t="n"/>
      <c r="O401" s="6" t="n"/>
    </row>
    <row r="402" ht="15.75" customHeight="1" s="1411">
      <c r="A402" s="6" t="n"/>
      <c r="B402" s="6" t="n"/>
      <c r="C402" s="6" t="n"/>
      <c r="D402" s="6" t="n"/>
      <c r="E402" s="6" t="n"/>
      <c r="F402" s="6" t="n"/>
      <c r="G402" s="6" t="n"/>
      <c r="H402" s="6" t="n"/>
      <c r="I402" s="6" t="n"/>
      <c r="J402" s="6" t="n"/>
      <c r="K402" s="6" t="n"/>
      <c r="L402" s="6" t="n"/>
      <c r="M402" s="6" t="n"/>
      <c r="N402" s="6" t="n"/>
      <c r="O402" s="6" t="n"/>
    </row>
    <row r="403" ht="15.75" customHeight="1" s="1411">
      <c r="A403" s="6" t="n"/>
      <c r="B403" s="6" t="n"/>
      <c r="C403" s="6" t="n"/>
      <c r="D403" s="6" t="n"/>
      <c r="E403" s="6" t="n"/>
      <c r="F403" s="6" t="n"/>
      <c r="G403" s="6" t="n"/>
      <c r="H403" s="6" t="n"/>
      <c r="I403" s="6" t="n"/>
      <c r="J403" s="6" t="n"/>
      <c r="K403" s="6" t="n"/>
      <c r="L403" s="6" t="n"/>
      <c r="M403" s="6" t="n"/>
      <c r="N403" s="6" t="n"/>
      <c r="O403" s="6" t="n"/>
    </row>
    <row r="404" ht="15.75" customHeight="1" s="1411">
      <c r="A404" s="6" t="n"/>
      <c r="B404" s="6" t="n"/>
      <c r="C404" s="6" t="n"/>
      <c r="D404" s="6" t="n"/>
      <c r="E404" s="6" t="n"/>
      <c r="F404" s="6" t="n"/>
      <c r="G404" s="6" t="n"/>
      <c r="H404" s="6" t="n"/>
      <c r="I404" s="6" t="n"/>
      <c r="J404" s="6" t="n"/>
      <c r="K404" s="6" t="n"/>
      <c r="L404" s="6" t="n"/>
      <c r="M404" s="6" t="n"/>
      <c r="N404" s="6" t="n"/>
      <c r="O404" s="6" t="n"/>
    </row>
    <row r="405" ht="15.75" customHeight="1" s="1411">
      <c r="A405" s="6" t="n"/>
      <c r="B405" s="6" t="n"/>
      <c r="C405" s="6" t="n"/>
      <c r="D405" s="6" t="n"/>
      <c r="E405" s="6" t="n"/>
      <c r="F405" s="6" t="n"/>
      <c r="G405" s="6" t="n"/>
      <c r="H405" s="6" t="n"/>
      <c r="I405" s="6" t="n"/>
      <c r="J405" s="6" t="n"/>
      <c r="K405" s="6" t="n"/>
      <c r="L405" s="6" t="n"/>
      <c r="M405" s="6" t="n"/>
      <c r="N405" s="6" t="n"/>
      <c r="O405" s="6" t="n"/>
    </row>
    <row r="406" ht="15.75" customHeight="1" s="1411">
      <c r="A406" s="6" t="n"/>
      <c r="B406" s="6" t="n"/>
      <c r="C406" s="6" t="n"/>
      <c r="D406" s="6" t="n"/>
      <c r="E406" s="6" t="n"/>
      <c r="F406" s="6" t="n"/>
      <c r="G406" s="6" t="n"/>
      <c r="H406" s="6" t="n"/>
      <c r="I406" s="6" t="n"/>
      <c r="J406" s="6" t="n"/>
      <c r="K406" s="6" t="n"/>
      <c r="L406" s="6" t="n"/>
      <c r="M406" s="6" t="n"/>
      <c r="N406" s="6" t="n"/>
      <c r="O406" s="6" t="n"/>
    </row>
    <row r="407" ht="15.75" customHeight="1" s="1411">
      <c r="A407" s="6" t="n"/>
      <c r="B407" s="6" t="n"/>
      <c r="C407" s="6" t="n"/>
      <c r="D407" s="6" t="n"/>
      <c r="E407" s="6" t="n"/>
      <c r="F407" s="6" t="n"/>
      <c r="G407" s="6" t="n"/>
      <c r="H407" s="6" t="n"/>
      <c r="I407" s="6" t="n"/>
      <c r="J407" s="6" t="n"/>
      <c r="K407" s="6" t="n"/>
      <c r="L407" s="6" t="n"/>
      <c r="M407" s="6" t="n"/>
      <c r="N407" s="6" t="n"/>
      <c r="O407" s="6" t="n"/>
    </row>
    <row r="408" ht="15.75" customHeight="1" s="1411">
      <c r="A408" s="6" t="n"/>
      <c r="B408" s="6" t="n"/>
      <c r="C408" s="6" t="n"/>
      <c r="D408" s="6" t="n"/>
      <c r="E408" s="6" t="n"/>
      <c r="F408" s="6" t="n"/>
      <c r="G408" s="6" t="n"/>
      <c r="H408" s="6" t="n"/>
      <c r="I408" s="6" t="n"/>
      <c r="J408" s="6" t="n"/>
      <c r="K408" s="6" t="n"/>
      <c r="L408" s="6" t="n"/>
      <c r="M408" s="6" t="n"/>
      <c r="N408" s="6" t="n"/>
      <c r="O408" s="6" t="n"/>
    </row>
    <row r="409" ht="15.75" customHeight="1" s="1411">
      <c r="A409" s="6" t="n"/>
      <c r="B409" s="6" t="n"/>
      <c r="C409" s="6" t="n"/>
      <c r="D409" s="6" t="n"/>
      <c r="E409" s="6" t="n"/>
      <c r="F409" s="6" t="n"/>
      <c r="G409" s="6" t="n"/>
      <c r="H409" s="6" t="n"/>
      <c r="I409" s="6" t="n"/>
      <c r="J409" s="6" t="n"/>
      <c r="K409" s="6" t="n"/>
      <c r="L409" s="6" t="n"/>
      <c r="M409" s="6" t="n"/>
      <c r="N409" s="6" t="n"/>
      <c r="O409" s="6" t="n"/>
    </row>
    <row r="410" ht="15.75" customHeight="1" s="1411">
      <c r="A410" s="6" t="n"/>
      <c r="B410" s="6" t="n"/>
      <c r="C410" s="6" t="n"/>
      <c r="D410" s="6" t="n"/>
      <c r="E410" s="6" t="n"/>
      <c r="F410" s="6" t="n"/>
      <c r="G410" s="6" t="n"/>
      <c r="H410" s="6" t="n"/>
      <c r="I410" s="6" t="n"/>
      <c r="J410" s="6" t="n"/>
      <c r="K410" s="6" t="n"/>
      <c r="L410" s="6" t="n"/>
      <c r="M410" s="6" t="n"/>
      <c r="N410" s="6" t="n"/>
      <c r="O410" s="6" t="n"/>
    </row>
    <row r="411" ht="15.75" customHeight="1" s="1411">
      <c r="A411" s="6" t="n"/>
      <c r="B411" s="6" t="n"/>
      <c r="C411" s="6" t="n"/>
      <c r="D411" s="6" t="n"/>
      <c r="E411" s="6" t="n"/>
      <c r="F411" s="6" t="n"/>
      <c r="G411" s="6" t="n"/>
      <c r="H411" s="6" t="n"/>
      <c r="I411" s="6" t="n"/>
      <c r="J411" s="6" t="n"/>
      <c r="K411" s="6" t="n"/>
      <c r="L411" s="6" t="n"/>
      <c r="M411" s="6" t="n"/>
      <c r="N411" s="6" t="n"/>
      <c r="O411" s="6" t="n"/>
    </row>
    <row r="412" ht="15.75" customHeight="1" s="1411">
      <c r="A412" s="6" t="n"/>
      <c r="B412" s="6" t="n"/>
      <c r="C412" s="6" t="n"/>
      <c r="D412" s="6" t="n"/>
      <c r="E412" s="6" t="n"/>
      <c r="F412" s="6" t="n"/>
      <c r="G412" s="6" t="n"/>
      <c r="H412" s="6" t="n"/>
      <c r="I412" s="6" t="n"/>
      <c r="J412" s="6" t="n"/>
      <c r="K412" s="6" t="n"/>
      <c r="L412" s="6" t="n"/>
      <c r="M412" s="6" t="n"/>
      <c r="N412" s="6" t="n"/>
      <c r="O412" s="6" t="n"/>
    </row>
    <row r="413" ht="15.75" customHeight="1" s="1411">
      <c r="A413" s="6" t="n"/>
      <c r="B413" s="6" t="n"/>
      <c r="C413" s="6" t="n"/>
      <c r="D413" s="6" t="n"/>
      <c r="E413" s="6" t="n"/>
      <c r="F413" s="6" t="n"/>
      <c r="G413" s="6" t="n"/>
      <c r="H413" s="6" t="n"/>
      <c r="I413" s="6" t="n"/>
      <c r="J413" s="6" t="n"/>
      <c r="K413" s="6" t="n"/>
      <c r="L413" s="6" t="n"/>
      <c r="M413" s="6" t="n"/>
      <c r="N413" s="6" t="n"/>
      <c r="O413" s="6" t="n"/>
    </row>
    <row r="414" ht="15.75" customHeight="1" s="1411">
      <c r="A414" s="6" t="n"/>
      <c r="B414" s="6" t="n"/>
      <c r="C414" s="6" t="n"/>
      <c r="D414" s="6" t="n"/>
      <c r="E414" s="6" t="n"/>
      <c r="F414" s="6" t="n"/>
      <c r="G414" s="6" t="n"/>
      <c r="H414" s="6" t="n"/>
      <c r="I414" s="6" t="n"/>
      <c r="J414" s="6" t="n"/>
      <c r="K414" s="6" t="n"/>
      <c r="L414" s="6" t="n"/>
      <c r="M414" s="6" t="n"/>
      <c r="N414" s="6" t="n"/>
      <c r="O414" s="6" t="n"/>
    </row>
    <row r="415" ht="15.75" customHeight="1" s="1411">
      <c r="A415" s="6" t="n"/>
      <c r="B415" s="6" t="n"/>
      <c r="C415" s="6" t="n"/>
      <c r="D415" s="6" t="n"/>
      <c r="E415" s="6" t="n"/>
      <c r="F415" s="6" t="n"/>
      <c r="G415" s="6" t="n"/>
      <c r="H415" s="6" t="n"/>
      <c r="I415" s="6" t="n"/>
      <c r="J415" s="6" t="n"/>
      <c r="K415" s="6" t="n"/>
      <c r="L415" s="6" t="n"/>
      <c r="M415" s="6" t="n"/>
      <c r="N415" s="6" t="n"/>
      <c r="O415" s="6" t="n"/>
    </row>
    <row r="416" ht="15.75" customHeight="1" s="1411">
      <c r="A416" s="6" t="n"/>
      <c r="B416" s="6" t="n"/>
      <c r="C416" s="6" t="n"/>
      <c r="D416" s="6" t="n"/>
      <c r="E416" s="6" t="n"/>
      <c r="F416" s="6" t="n"/>
      <c r="G416" s="6" t="n"/>
      <c r="H416" s="6" t="n"/>
      <c r="I416" s="6" t="n"/>
      <c r="J416" s="6" t="n"/>
      <c r="K416" s="6" t="n"/>
      <c r="L416" s="6" t="n"/>
      <c r="M416" s="6" t="n"/>
      <c r="N416" s="6" t="n"/>
      <c r="O416" s="6" t="n"/>
    </row>
    <row r="417" ht="15.75" customHeight="1" s="1411">
      <c r="A417" s="6" t="n"/>
      <c r="B417" s="6" t="n"/>
      <c r="C417" s="6" t="n"/>
      <c r="D417" s="6" t="n"/>
      <c r="E417" s="6" t="n"/>
      <c r="F417" s="6" t="n"/>
      <c r="G417" s="6" t="n"/>
      <c r="H417" s="6" t="n"/>
      <c r="I417" s="6" t="n"/>
      <c r="J417" s="6" t="n"/>
      <c r="K417" s="6" t="n"/>
      <c r="L417" s="6" t="n"/>
      <c r="M417" s="6" t="n"/>
      <c r="N417" s="6" t="n"/>
      <c r="O417" s="6" t="n"/>
    </row>
    <row r="418" ht="15.75" customHeight="1" s="1411">
      <c r="A418" s="6" t="n"/>
      <c r="B418" s="6" t="n"/>
      <c r="C418" s="6" t="n"/>
      <c r="D418" s="6" t="n"/>
      <c r="E418" s="6" t="n"/>
      <c r="F418" s="6" t="n"/>
      <c r="G418" s="6" t="n"/>
      <c r="H418" s="6" t="n"/>
      <c r="I418" s="6" t="n"/>
      <c r="J418" s="6" t="n"/>
      <c r="K418" s="6" t="n"/>
      <c r="L418" s="6" t="n"/>
      <c r="M418" s="6" t="n"/>
      <c r="N418" s="6" t="n"/>
      <c r="O418" s="6" t="n"/>
    </row>
    <row r="419" ht="15.75" customHeight="1" s="1411">
      <c r="A419" s="6" t="n"/>
      <c r="B419" s="6" t="n"/>
      <c r="C419" s="6" t="n"/>
      <c r="D419" s="6" t="n"/>
      <c r="E419" s="6" t="n"/>
      <c r="F419" s="6" t="n"/>
      <c r="G419" s="6" t="n"/>
      <c r="H419" s="6" t="n"/>
      <c r="I419" s="6" t="n"/>
      <c r="J419" s="6" t="n"/>
      <c r="K419" s="6" t="n"/>
      <c r="L419" s="6" t="n"/>
      <c r="M419" s="6" t="n"/>
      <c r="N419" s="6" t="n"/>
      <c r="O419" s="6" t="n"/>
    </row>
    <row r="420" ht="15.75" customHeight="1" s="1411">
      <c r="A420" s="6" t="n"/>
      <c r="B420" s="6" t="n"/>
      <c r="C420" s="6" t="n"/>
      <c r="D420" s="6" t="n"/>
      <c r="E420" s="6" t="n"/>
      <c r="F420" s="6" t="n"/>
      <c r="G420" s="6" t="n"/>
      <c r="H420" s="6" t="n"/>
      <c r="I420" s="6" t="n"/>
      <c r="J420" s="6" t="n"/>
      <c r="K420" s="6" t="n"/>
      <c r="L420" s="6" t="n"/>
      <c r="M420" s="6" t="n"/>
      <c r="N420" s="6" t="n"/>
      <c r="O420" s="6" t="n"/>
    </row>
    <row r="421" ht="15.75" customHeight="1" s="1411">
      <c r="A421" s="6" t="n"/>
      <c r="B421" s="6" t="n"/>
      <c r="C421" s="6" t="n"/>
      <c r="D421" s="6" t="n"/>
      <c r="E421" s="6" t="n"/>
      <c r="F421" s="6" t="n"/>
      <c r="G421" s="6" t="n"/>
      <c r="H421" s="6" t="n"/>
      <c r="I421" s="6" t="n"/>
      <c r="J421" s="6" t="n"/>
      <c r="K421" s="6" t="n"/>
      <c r="L421" s="6" t="n"/>
      <c r="M421" s="6" t="n"/>
      <c r="N421" s="6" t="n"/>
      <c r="O421" s="6" t="n"/>
    </row>
    <row r="422" ht="15.75" customHeight="1" s="1411">
      <c r="A422" s="6" t="n"/>
      <c r="B422" s="6" t="n"/>
      <c r="C422" s="6" t="n"/>
      <c r="D422" s="6" t="n"/>
      <c r="E422" s="6" t="n"/>
      <c r="F422" s="6" t="n"/>
      <c r="G422" s="6" t="n"/>
      <c r="H422" s="6" t="n"/>
      <c r="I422" s="6" t="n"/>
      <c r="J422" s="6" t="n"/>
      <c r="K422" s="6" t="n"/>
      <c r="L422" s="6" t="n"/>
      <c r="M422" s="6" t="n"/>
      <c r="N422" s="6" t="n"/>
      <c r="O422" s="6" t="n"/>
    </row>
    <row r="423" ht="15.75" customHeight="1" s="1411">
      <c r="A423" s="6" t="n"/>
      <c r="B423" s="6" t="n"/>
      <c r="C423" s="6" t="n"/>
      <c r="D423" s="6" t="n"/>
      <c r="E423" s="6" t="n"/>
      <c r="F423" s="6" t="n"/>
      <c r="G423" s="6" t="n"/>
      <c r="H423" s="6" t="n"/>
      <c r="I423" s="6" t="n"/>
      <c r="J423" s="6" t="n"/>
      <c r="K423" s="6" t="n"/>
      <c r="L423" s="6" t="n"/>
      <c r="M423" s="6" t="n"/>
      <c r="N423" s="6" t="n"/>
      <c r="O423" s="6" t="n"/>
    </row>
    <row r="424" ht="15.75" customHeight="1" s="1411">
      <c r="A424" s="6" t="n"/>
      <c r="B424" s="6" t="n"/>
      <c r="C424" s="6" t="n"/>
      <c r="D424" s="6" t="n"/>
      <c r="E424" s="6" t="n"/>
      <c r="F424" s="6" t="n"/>
      <c r="G424" s="6" t="n"/>
      <c r="H424" s="6" t="n"/>
      <c r="I424" s="6" t="n"/>
      <c r="J424" s="6" t="n"/>
      <c r="K424" s="6" t="n"/>
      <c r="L424" s="6" t="n"/>
      <c r="M424" s="6" t="n"/>
      <c r="N424" s="6" t="n"/>
      <c r="O424" s="6" t="n"/>
    </row>
    <row r="425" ht="15.75" customHeight="1" s="1411">
      <c r="A425" s="6" t="n"/>
      <c r="B425" s="6" t="n"/>
      <c r="C425" s="6" t="n"/>
      <c r="D425" s="6" t="n"/>
      <c r="E425" s="6" t="n"/>
      <c r="F425" s="6" t="n"/>
      <c r="G425" s="6" t="n"/>
      <c r="H425" s="6" t="n"/>
      <c r="I425" s="6" t="n"/>
      <c r="J425" s="6" t="n"/>
      <c r="K425" s="6" t="n"/>
      <c r="L425" s="6" t="n"/>
      <c r="M425" s="6" t="n"/>
      <c r="N425" s="6" t="n"/>
      <c r="O425" s="6" t="n"/>
    </row>
    <row r="426" ht="15.75" customHeight="1" s="1411">
      <c r="A426" s="6" t="n"/>
      <c r="B426" s="6" t="n"/>
      <c r="C426" s="6" t="n"/>
      <c r="D426" s="6" t="n"/>
      <c r="E426" s="6" t="n"/>
      <c r="F426" s="6" t="n"/>
      <c r="G426" s="6" t="n"/>
      <c r="H426" s="6" t="n"/>
      <c r="I426" s="6" t="n"/>
      <c r="J426" s="6" t="n"/>
      <c r="K426" s="6" t="n"/>
      <c r="L426" s="6" t="n"/>
      <c r="M426" s="6" t="n"/>
      <c r="N426" s="6" t="n"/>
      <c r="O426" s="6" t="n"/>
    </row>
    <row r="427" ht="15.75" customHeight="1" s="1411">
      <c r="A427" s="6" t="n"/>
      <c r="B427" s="6" t="n"/>
      <c r="C427" s="6" t="n"/>
      <c r="D427" s="6" t="n"/>
      <c r="E427" s="6" t="n"/>
      <c r="F427" s="6" t="n"/>
      <c r="G427" s="6" t="n"/>
      <c r="H427" s="6" t="n"/>
      <c r="I427" s="6" t="n"/>
      <c r="J427" s="6" t="n"/>
      <c r="K427" s="6" t="n"/>
      <c r="L427" s="6" t="n"/>
      <c r="M427" s="6" t="n"/>
      <c r="N427" s="6" t="n"/>
      <c r="O427" s="6" t="n"/>
    </row>
    <row r="428" ht="15.75" customHeight="1" s="1411">
      <c r="A428" s="6" t="n"/>
      <c r="B428" s="6" t="n"/>
      <c r="C428" s="6" t="n"/>
      <c r="D428" s="6" t="n"/>
      <c r="E428" s="6" t="n"/>
      <c r="F428" s="6" t="n"/>
      <c r="G428" s="6" t="n"/>
      <c r="H428" s="6" t="n"/>
      <c r="I428" s="6" t="n"/>
      <c r="J428" s="6" t="n"/>
      <c r="K428" s="6" t="n"/>
      <c r="L428" s="6" t="n"/>
      <c r="M428" s="6" t="n"/>
      <c r="N428" s="6" t="n"/>
      <c r="O428" s="6" t="n"/>
    </row>
    <row r="429" ht="15.75" customHeight="1" s="1411">
      <c r="A429" s="6" t="n"/>
      <c r="B429" s="6" t="n"/>
      <c r="C429" s="6" t="n"/>
      <c r="D429" s="6" t="n"/>
      <c r="E429" s="6" t="n"/>
      <c r="F429" s="6" t="n"/>
      <c r="G429" s="6" t="n"/>
      <c r="H429" s="6" t="n"/>
      <c r="I429" s="6" t="n"/>
      <c r="J429" s="6" t="n"/>
      <c r="K429" s="6" t="n"/>
      <c r="L429" s="6" t="n"/>
      <c r="M429" s="6" t="n"/>
      <c r="N429" s="6" t="n"/>
      <c r="O429" s="6" t="n"/>
    </row>
    <row r="430" ht="15.75" customHeight="1" s="1411">
      <c r="A430" s="6" t="n"/>
      <c r="B430" s="6" t="n"/>
      <c r="C430" s="6" t="n"/>
      <c r="D430" s="6" t="n"/>
      <c r="E430" s="6" t="n"/>
      <c r="F430" s="6" t="n"/>
      <c r="G430" s="6" t="n"/>
      <c r="H430" s="6" t="n"/>
      <c r="I430" s="6" t="n"/>
      <c r="J430" s="6" t="n"/>
      <c r="K430" s="6" t="n"/>
      <c r="L430" s="6" t="n"/>
      <c r="M430" s="6" t="n"/>
      <c r="N430" s="6" t="n"/>
      <c r="O430" s="6" t="n"/>
    </row>
    <row r="431" ht="15.75" customHeight="1" s="1411">
      <c r="A431" s="6" t="n"/>
      <c r="B431" s="6" t="n"/>
      <c r="C431" s="6" t="n"/>
      <c r="D431" s="6" t="n"/>
      <c r="E431" s="6" t="n"/>
      <c r="F431" s="6" t="n"/>
      <c r="G431" s="6" t="n"/>
      <c r="H431" s="6" t="n"/>
      <c r="I431" s="6" t="n"/>
      <c r="J431" s="6" t="n"/>
      <c r="K431" s="6" t="n"/>
      <c r="L431" s="6" t="n"/>
      <c r="M431" s="6" t="n"/>
      <c r="N431" s="6" t="n"/>
      <c r="O431" s="6" t="n"/>
    </row>
    <row r="432" ht="15.75" customHeight="1" s="1411">
      <c r="A432" s="6" t="n"/>
      <c r="B432" s="6" t="n"/>
      <c r="C432" s="6" t="n"/>
      <c r="D432" s="6" t="n"/>
      <c r="E432" s="6" t="n"/>
      <c r="F432" s="6" t="n"/>
      <c r="G432" s="6" t="n"/>
      <c r="H432" s="6" t="n"/>
      <c r="I432" s="6" t="n"/>
      <c r="J432" s="6" t="n"/>
      <c r="K432" s="6" t="n"/>
      <c r="L432" s="6" t="n"/>
      <c r="M432" s="6" t="n"/>
      <c r="N432" s="6" t="n"/>
      <c r="O432" s="6" t="n"/>
    </row>
    <row r="433" ht="15.75" customHeight="1" s="1411">
      <c r="A433" s="6" t="n"/>
      <c r="B433" s="6" t="n"/>
      <c r="C433" s="6" t="n"/>
      <c r="D433" s="6" t="n"/>
      <c r="E433" s="6" t="n"/>
      <c r="F433" s="6" t="n"/>
      <c r="G433" s="6" t="n"/>
      <c r="H433" s="6" t="n"/>
      <c r="I433" s="6" t="n"/>
      <c r="J433" s="6" t="n"/>
      <c r="K433" s="6" t="n"/>
      <c r="L433" s="6" t="n"/>
      <c r="M433" s="6" t="n"/>
      <c r="N433" s="6" t="n"/>
      <c r="O433" s="6" t="n"/>
    </row>
    <row r="434" ht="15.75" customHeight="1" s="1411">
      <c r="A434" s="6" t="n"/>
      <c r="B434" s="6" t="n"/>
      <c r="C434" s="6" t="n"/>
      <c r="D434" s="6" t="n"/>
      <c r="E434" s="6" t="n"/>
      <c r="F434" s="6" t="n"/>
      <c r="G434" s="6" t="n"/>
      <c r="H434" s="6" t="n"/>
      <c r="I434" s="6" t="n"/>
      <c r="J434" s="6" t="n"/>
      <c r="K434" s="6" t="n"/>
      <c r="L434" s="6" t="n"/>
      <c r="M434" s="6" t="n"/>
      <c r="N434" s="6" t="n"/>
      <c r="O434" s="6" t="n"/>
    </row>
    <row r="435" ht="15.75" customHeight="1" s="1411">
      <c r="A435" s="6" t="n"/>
      <c r="B435" s="6" t="n"/>
      <c r="C435" s="6" t="n"/>
      <c r="D435" s="6" t="n"/>
      <c r="E435" s="6" t="n"/>
      <c r="F435" s="6" t="n"/>
      <c r="G435" s="6" t="n"/>
      <c r="H435" s="6" t="n"/>
      <c r="I435" s="6" t="n"/>
      <c r="J435" s="6" t="n"/>
      <c r="K435" s="6" t="n"/>
      <c r="L435" s="6" t="n"/>
      <c r="M435" s="6" t="n"/>
      <c r="N435" s="6" t="n"/>
      <c r="O435" s="6" t="n"/>
    </row>
    <row r="436" ht="15.75" customHeight="1" s="1411">
      <c r="A436" s="6" t="n"/>
      <c r="B436" s="6" t="n"/>
      <c r="C436" s="6" t="n"/>
      <c r="D436" s="6" t="n"/>
      <c r="E436" s="6" t="n"/>
      <c r="F436" s="6" t="n"/>
      <c r="G436" s="6" t="n"/>
      <c r="H436" s="6" t="n"/>
      <c r="I436" s="6" t="n"/>
      <c r="J436" s="6" t="n"/>
      <c r="K436" s="6" t="n"/>
      <c r="L436" s="6" t="n"/>
      <c r="M436" s="6" t="n"/>
      <c r="N436" s="6" t="n"/>
      <c r="O436" s="6" t="n"/>
    </row>
    <row r="437" ht="15.75" customHeight="1" s="1411">
      <c r="A437" s="6" t="n"/>
      <c r="B437" s="6" t="n"/>
      <c r="C437" s="6" t="n"/>
      <c r="D437" s="6" t="n"/>
      <c r="E437" s="6" t="n"/>
      <c r="F437" s="6" t="n"/>
      <c r="G437" s="6" t="n"/>
      <c r="H437" s="6" t="n"/>
      <c r="I437" s="6" t="n"/>
      <c r="J437" s="6" t="n"/>
      <c r="K437" s="6" t="n"/>
      <c r="L437" s="6" t="n"/>
      <c r="M437" s="6" t="n"/>
      <c r="N437" s="6" t="n"/>
      <c r="O437" s="6" t="n"/>
    </row>
    <row r="438" ht="15.75" customHeight="1" s="1411">
      <c r="A438" s="6" t="n"/>
      <c r="B438" s="6" t="n"/>
      <c r="C438" s="6" t="n"/>
      <c r="D438" s="6" t="n"/>
      <c r="E438" s="6" t="n"/>
      <c r="F438" s="6" t="n"/>
      <c r="G438" s="6" t="n"/>
      <c r="H438" s="6" t="n"/>
      <c r="I438" s="6" t="n"/>
      <c r="J438" s="6" t="n"/>
      <c r="K438" s="6" t="n"/>
      <c r="L438" s="6" t="n"/>
      <c r="M438" s="6" t="n"/>
      <c r="N438" s="6" t="n"/>
      <c r="O438" s="6" t="n"/>
    </row>
    <row r="439" ht="15.75" customHeight="1" s="1411">
      <c r="A439" s="6" t="n"/>
      <c r="B439" s="6" t="n"/>
      <c r="C439" s="6" t="n"/>
      <c r="D439" s="6" t="n"/>
      <c r="E439" s="6" t="n"/>
      <c r="F439" s="6" t="n"/>
      <c r="G439" s="6" t="n"/>
      <c r="H439" s="6" t="n"/>
      <c r="I439" s="6" t="n"/>
      <c r="J439" s="6" t="n"/>
      <c r="K439" s="6" t="n"/>
      <c r="L439" s="6" t="n"/>
      <c r="M439" s="6" t="n"/>
      <c r="N439" s="6" t="n"/>
      <c r="O439" s="6" t="n"/>
    </row>
    <row r="440" ht="15.75" customHeight="1" s="1411">
      <c r="A440" s="6" t="n"/>
      <c r="B440" s="6" t="n"/>
      <c r="C440" s="6" t="n"/>
      <c r="D440" s="6" t="n"/>
      <c r="E440" s="6" t="n"/>
      <c r="F440" s="6" t="n"/>
      <c r="G440" s="6" t="n"/>
      <c r="H440" s="6" t="n"/>
      <c r="I440" s="6" t="n"/>
      <c r="J440" s="6" t="n"/>
      <c r="K440" s="6" t="n"/>
      <c r="L440" s="6" t="n"/>
      <c r="M440" s="6" t="n"/>
      <c r="N440" s="6" t="n"/>
      <c r="O440" s="6" t="n"/>
    </row>
    <row r="441" ht="15.75" customHeight="1" s="1411">
      <c r="A441" s="6" t="n"/>
      <c r="B441" s="6" t="n"/>
      <c r="C441" s="6" t="n"/>
      <c r="D441" s="6" t="n"/>
      <c r="E441" s="6" t="n"/>
      <c r="F441" s="6" t="n"/>
      <c r="G441" s="6" t="n"/>
      <c r="H441" s="6" t="n"/>
      <c r="I441" s="6" t="n"/>
      <c r="J441" s="6" t="n"/>
      <c r="K441" s="6" t="n"/>
      <c r="L441" s="6" t="n"/>
      <c r="M441" s="6" t="n"/>
      <c r="N441" s="6" t="n"/>
      <c r="O441" s="6" t="n"/>
    </row>
    <row r="442" ht="15.75" customHeight="1" s="1411">
      <c r="A442" s="6" t="n"/>
      <c r="B442" s="6" t="n"/>
      <c r="C442" s="6" t="n"/>
      <c r="D442" s="6" t="n"/>
      <c r="E442" s="6" t="n"/>
      <c r="F442" s="6" t="n"/>
      <c r="G442" s="6" t="n"/>
      <c r="H442" s="6" t="n"/>
      <c r="I442" s="6" t="n"/>
      <c r="J442" s="6" t="n"/>
      <c r="K442" s="6" t="n"/>
      <c r="L442" s="6" t="n"/>
      <c r="M442" s="6" t="n"/>
      <c r="N442" s="6" t="n"/>
      <c r="O442" s="6" t="n"/>
    </row>
    <row r="443" ht="15.75" customHeight="1" s="1411">
      <c r="A443" s="6" t="n"/>
      <c r="B443" s="6" t="n"/>
      <c r="C443" s="6" t="n"/>
      <c r="D443" s="6" t="n"/>
      <c r="E443" s="6" t="n"/>
      <c r="F443" s="6" t="n"/>
      <c r="G443" s="6" t="n"/>
      <c r="H443" s="6" t="n"/>
      <c r="I443" s="6" t="n"/>
      <c r="J443" s="6" t="n"/>
      <c r="K443" s="6" t="n"/>
      <c r="L443" s="6" t="n"/>
      <c r="M443" s="6" t="n"/>
      <c r="N443" s="6" t="n"/>
      <c r="O443" s="6" t="n"/>
    </row>
    <row r="444" ht="15.75" customHeight="1" s="1411">
      <c r="A444" s="6" t="n"/>
      <c r="B444" s="6" t="n"/>
      <c r="C444" s="6" t="n"/>
      <c r="D444" s="6" t="n"/>
      <c r="E444" s="6" t="n"/>
      <c r="F444" s="6" t="n"/>
      <c r="G444" s="6" t="n"/>
      <c r="H444" s="6" t="n"/>
      <c r="I444" s="6" t="n"/>
      <c r="J444" s="6" t="n"/>
      <c r="K444" s="6" t="n"/>
      <c r="L444" s="6" t="n"/>
      <c r="M444" s="6" t="n"/>
      <c r="N444" s="6" t="n"/>
      <c r="O444" s="6" t="n"/>
    </row>
    <row r="445" ht="15.75" customHeight="1" s="1411">
      <c r="A445" s="6" t="n"/>
      <c r="B445" s="6" t="n"/>
      <c r="C445" s="6" t="n"/>
      <c r="D445" s="6" t="n"/>
      <c r="E445" s="6" t="n"/>
      <c r="F445" s="6" t="n"/>
      <c r="G445" s="6" t="n"/>
      <c r="H445" s="6" t="n"/>
      <c r="I445" s="6" t="n"/>
      <c r="J445" s="6" t="n"/>
      <c r="K445" s="6" t="n"/>
      <c r="L445" s="6" t="n"/>
      <c r="M445" s="6" t="n"/>
      <c r="N445" s="6" t="n"/>
      <c r="O445" s="6" t="n"/>
    </row>
    <row r="446" ht="15.75" customHeight="1" s="1411">
      <c r="A446" s="6" t="n"/>
      <c r="B446" s="6" t="n"/>
      <c r="C446" s="6" t="n"/>
      <c r="D446" s="6" t="n"/>
      <c r="E446" s="6" t="n"/>
      <c r="F446" s="6" t="n"/>
      <c r="G446" s="6" t="n"/>
      <c r="H446" s="6" t="n"/>
      <c r="I446" s="6" t="n"/>
      <c r="J446" s="6" t="n"/>
      <c r="K446" s="6" t="n"/>
      <c r="L446" s="6" t="n"/>
      <c r="M446" s="6" t="n"/>
      <c r="N446" s="6" t="n"/>
      <c r="O446" s="6" t="n"/>
    </row>
    <row r="447" ht="15.75" customHeight="1" s="1411">
      <c r="A447" s="6" t="n"/>
      <c r="B447" s="6" t="n"/>
      <c r="C447" s="6" t="n"/>
      <c r="D447" s="6" t="n"/>
      <c r="E447" s="6" t="n"/>
      <c r="F447" s="6" t="n"/>
      <c r="G447" s="6" t="n"/>
      <c r="H447" s="6" t="n"/>
      <c r="I447" s="6" t="n"/>
      <c r="J447" s="6" t="n"/>
      <c r="K447" s="6" t="n"/>
      <c r="L447" s="6" t="n"/>
      <c r="M447" s="6" t="n"/>
      <c r="N447" s="6" t="n"/>
      <c r="O447" s="6" t="n"/>
    </row>
    <row r="448" ht="15.75" customHeight="1" s="1411">
      <c r="A448" s="6" t="n"/>
      <c r="B448" s="6" t="n"/>
      <c r="C448" s="6" t="n"/>
      <c r="D448" s="6" t="n"/>
      <c r="E448" s="6" t="n"/>
      <c r="F448" s="6" t="n"/>
      <c r="G448" s="6" t="n"/>
      <c r="H448" s="6" t="n"/>
      <c r="I448" s="6" t="n"/>
      <c r="J448" s="6" t="n"/>
      <c r="K448" s="6" t="n"/>
      <c r="L448" s="6" t="n"/>
      <c r="M448" s="6" t="n"/>
      <c r="N448" s="6" t="n"/>
      <c r="O448" s="6" t="n"/>
    </row>
    <row r="449" ht="15.75" customHeight="1" s="1411">
      <c r="A449" s="6" t="n"/>
      <c r="B449" s="6" t="n"/>
      <c r="C449" s="6" t="n"/>
      <c r="D449" s="6" t="n"/>
      <c r="E449" s="6" t="n"/>
      <c r="F449" s="6" t="n"/>
      <c r="G449" s="6" t="n"/>
      <c r="H449" s="6" t="n"/>
      <c r="I449" s="6" t="n"/>
      <c r="J449" s="6" t="n"/>
      <c r="K449" s="6" t="n"/>
      <c r="L449" s="6" t="n"/>
      <c r="M449" s="6" t="n"/>
      <c r="N449" s="6" t="n"/>
      <c r="O449" s="6" t="n"/>
    </row>
    <row r="450" ht="15.75" customHeight="1" s="1411">
      <c r="A450" s="6" t="n"/>
      <c r="B450" s="6" t="n"/>
      <c r="C450" s="6" t="n"/>
      <c r="D450" s="6" t="n"/>
      <c r="E450" s="6" t="n"/>
      <c r="F450" s="6" t="n"/>
      <c r="G450" s="6" t="n"/>
      <c r="H450" s="6" t="n"/>
      <c r="I450" s="6" t="n"/>
      <c r="J450" s="6" t="n"/>
      <c r="K450" s="6" t="n"/>
      <c r="L450" s="6" t="n"/>
      <c r="M450" s="6" t="n"/>
      <c r="N450" s="6" t="n"/>
      <c r="O450" s="6" t="n"/>
    </row>
    <row r="451" ht="15.75" customHeight="1" s="1411">
      <c r="A451" s="6" t="n"/>
      <c r="B451" s="6" t="n"/>
      <c r="C451" s="6" t="n"/>
      <c r="D451" s="6" t="n"/>
      <c r="E451" s="6" t="n"/>
      <c r="F451" s="6" t="n"/>
      <c r="G451" s="6" t="n"/>
      <c r="H451" s="6" t="n"/>
      <c r="I451" s="6" t="n"/>
      <c r="J451" s="6" t="n"/>
      <c r="K451" s="6" t="n"/>
      <c r="L451" s="6" t="n"/>
      <c r="M451" s="6" t="n"/>
      <c r="N451" s="6" t="n"/>
      <c r="O451" s="6" t="n"/>
    </row>
    <row r="452" ht="15.75" customHeight="1" s="1411">
      <c r="A452" s="6" t="n"/>
      <c r="B452" s="6" t="n"/>
      <c r="C452" s="6" t="n"/>
      <c r="D452" s="6" t="n"/>
      <c r="E452" s="6" t="n"/>
      <c r="F452" s="6" t="n"/>
      <c r="G452" s="6" t="n"/>
      <c r="H452" s="6" t="n"/>
      <c r="I452" s="6" t="n"/>
      <c r="J452" s="6" t="n"/>
      <c r="K452" s="6" t="n"/>
      <c r="L452" s="6" t="n"/>
      <c r="M452" s="6" t="n"/>
      <c r="N452" s="6" t="n"/>
      <c r="O452" s="6" t="n"/>
    </row>
    <row r="453" ht="15.75" customHeight="1" s="1411">
      <c r="A453" s="6" t="n"/>
      <c r="B453" s="6" t="n"/>
      <c r="C453" s="6" t="n"/>
      <c r="D453" s="6" t="n"/>
      <c r="E453" s="6" t="n"/>
      <c r="F453" s="6" t="n"/>
      <c r="G453" s="6" t="n"/>
      <c r="H453" s="6" t="n"/>
      <c r="I453" s="6" t="n"/>
      <c r="J453" s="6" t="n"/>
      <c r="K453" s="6" t="n"/>
      <c r="L453" s="6" t="n"/>
      <c r="M453" s="6" t="n"/>
      <c r="N453" s="6" t="n"/>
      <c r="O453" s="6" t="n"/>
    </row>
    <row r="454" ht="15.75" customHeight="1" s="1411">
      <c r="A454" s="6" t="n"/>
      <c r="B454" s="6" t="n"/>
      <c r="C454" s="6" t="n"/>
      <c r="D454" s="6" t="n"/>
      <c r="E454" s="6" t="n"/>
      <c r="F454" s="6" t="n"/>
      <c r="G454" s="6" t="n"/>
      <c r="H454" s="6" t="n"/>
      <c r="I454" s="6" t="n"/>
      <c r="J454" s="6" t="n"/>
      <c r="K454" s="6" t="n"/>
      <c r="L454" s="6" t="n"/>
      <c r="M454" s="6" t="n"/>
      <c r="N454" s="6" t="n"/>
      <c r="O454" s="6" t="n"/>
    </row>
    <row r="455" ht="15.75" customHeight="1" s="1411">
      <c r="A455" s="6" t="n"/>
      <c r="B455" s="6" t="n"/>
      <c r="C455" s="6" t="n"/>
      <c r="D455" s="6" t="n"/>
      <c r="E455" s="6" t="n"/>
      <c r="F455" s="6" t="n"/>
      <c r="G455" s="6" t="n"/>
      <c r="H455" s="6" t="n"/>
      <c r="I455" s="6" t="n"/>
      <c r="J455" s="6" t="n"/>
      <c r="K455" s="6" t="n"/>
      <c r="L455" s="6" t="n"/>
      <c r="M455" s="6" t="n"/>
      <c r="N455" s="6" t="n"/>
      <c r="O455" s="6" t="n"/>
    </row>
    <row r="456" ht="15.75" customHeight="1" s="1411">
      <c r="A456" s="6" t="n"/>
      <c r="B456" s="6" t="n"/>
      <c r="C456" s="6" t="n"/>
      <c r="D456" s="6" t="n"/>
      <c r="E456" s="6" t="n"/>
      <c r="F456" s="6" t="n"/>
      <c r="G456" s="6" t="n"/>
      <c r="H456" s="6" t="n"/>
      <c r="I456" s="6" t="n"/>
      <c r="J456" s="6" t="n"/>
      <c r="K456" s="6" t="n"/>
      <c r="L456" s="6" t="n"/>
      <c r="M456" s="6" t="n"/>
      <c r="N456" s="6" t="n"/>
      <c r="O456" s="6" t="n"/>
    </row>
    <row r="457" ht="15.75" customHeight="1" s="1411">
      <c r="A457" s="6" t="n"/>
      <c r="B457" s="6" t="n"/>
      <c r="C457" s="6" t="n"/>
      <c r="D457" s="6" t="n"/>
      <c r="E457" s="6" t="n"/>
      <c r="F457" s="6" t="n"/>
      <c r="G457" s="6" t="n"/>
      <c r="H457" s="6" t="n"/>
      <c r="I457" s="6" t="n"/>
      <c r="J457" s="6" t="n"/>
      <c r="K457" s="6" t="n"/>
      <c r="L457" s="6" t="n"/>
      <c r="M457" s="6" t="n"/>
      <c r="N457" s="6" t="n"/>
      <c r="O457" s="6" t="n"/>
    </row>
    <row r="458" ht="15.75" customHeight="1" s="1411">
      <c r="A458" s="6" t="n"/>
      <c r="B458" s="6" t="n"/>
      <c r="C458" s="6" t="n"/>
      <c r="D458" s="6" t="n"/>
      <c r="E458" s="6" t="n"/>
      <c r="F458" s="6" t="n"/>
      <c r="G458" s="6" t="n"/>
      <c r="H458" s="6" t="n"/>
      <c r="I458" s="6" t="n"/>
      <c r="J458" s="6" t="n"/>
      <c r="K458" s="6" t="n"/>
      <c r="L458" s="6" t="n"/>
      <c r="M458" s="6" t="n"/>
      <c r="N458" s="6" t="n"/>
      <c r="O458" s="6" t="n"/>
    </row>
    <row r="459" ht="15.75" customHeight="1" s="1411">
      <c r="A459" s="6" t="n"/>
      <c r="B459" s="6" t="n"/>
      <c r="C459" s="6" t="n"/>
      <c r="D459" s="6" t="n"/>
      <c r="E459" s="6" t="n"/>
      <c r="F459" s="6" t="n"/>
      <c r="G459" s="6" t="n"/>
      <c r="H459" s="6" t="n"/>
      <c r="I459" s="6" t="n"/>
      <c r="J459" s="6" t="n"/>
      <c r="K459" s="6" t="n"/>
      <c r="L459" s="6" t="n"/>
      <c r="M459" s="6" t="n"/>
      <c r="N459" s="6" t="n"/>
      <c r="O459" s="6" t="n"/>
    </row>
    <row r="460" ht="15.75" customHeight="1" s="1411">
      <c r="A460" s="6" t="n"/>
      <c r="B460" s="6" t="n"/>
      <c r="C460" s="6" t="n"/>
      <c r="D460" s="6" t="n"/>
      <c r="E460" s="6" t="n"/>
      <c r="F460" s="6" t="n"/>
      <c r="G460" s="6" t="n"/>
      <c r="H460" s="6" t="n"/>
      <c r="I460" s="6" t="n"/>
      <c r="J460" s="6" t="n"/>
      <c r="K460" s="6" t="n"/>
      <c r="L460" s="6" t="n"/>
      <c r="M460" s="6" t="n"/>
      <c r="N460" s="6" t="n"/>
      <c r="O460" s="6" t="n"/>
    </row>
    <row r="461" ht="15.75" customHeight="1" s="1411">
      <c r="A461" s="6" t="n"/>
      <c r="B461" s="6" t="n"/>
      <c r="C461" s="6" t="n"/>
      <c r="D461" s="6" t="n"/>
      <c r="E461" s="6" t="n"/>
      <c r="F461" s="6" t="n"/>
      <c r="G461" s="6" t="n"/>
      <c r="H461" s="6" t="n"/>
      <c r="I461" s="6" t="n"/>
      <c r="J461" s="6" t="n"/>
      <c r="K461" s="6" t="n"/>
      <c r="L461" s="6" t="n"/>
      <c r="M461" s="6" t="n"/>
      <c r="N461" s="6" t="n"/>
      <c r="O461" s="6" t="n"/>
    </row>
    <row r="462" ht="15.75" customHeight="1" s="1411">
      <c r="A462" s="6" t="n"/>
      <c r="B462" s="6" t="n"/>
      <c r="C462" s="6" t="n"/>
      <c r="D462" s="6" t="n"/>
      <c r="E462" s="6" t="n"/>
      <c r="F462" s="6" t="n"/>
      <c r="G462" s="6" t="n"/>
      <c r="H462" s="6" t="n"/>
      <c r="I462" s="6" t="n"/>
      <c r="J462" s="6" t="n"/>
      <c r="K462" s="6" t="n"/>
      <c r="L462" s="6" t="n"/>
      <c r="M462" s="6" t="n"/>
      <c r="N462" s="6" t="n"/>
      <c r="O462" s="6" t="n"/>
    </row>
    <row r="463" ht="15.75" customHeight="1" s="1411">
      <c r="A463" s="6" t="n"/>
      <c r="B463" s="6" t="n"/>
      <c r="C463" s="6" t="n"/>
      <c r="D463" s="6" t="n"/>
      <c r="E463" s="6" t="n"/>
      <c r="F463" s="6" t="n"/>
      <c r="G463" s="6" t="n"/>
      <c r="H463" s="6" t="n"/>
      <c r="I463" s="6" t="n"/>
      <c r="J463" s="6" t="n"/>
      <c r="K463" s="6" t="n"/>
      <c r="L463" s="6" t="n"/>
      <c r="M463" s="6" t="n"/>
      <c r="N463" s="6" t="n"/>
      <c r="O463" s="6" t="n"/>
    </row>
    <row r="464" ht="15.75" customHeight="1" s="1411">
      <c r="A464" s="6" t="n"/>
      <c r="B464" s="6" t="n"/>
      <c r="C464" s="6" t="n"/>
      <c r="D464" s="6" t="n"/>
      <c r="E464" s="6" t="n"/>
      <c r="F464" s="6" t="n"/>
      <c r="G464" s="6" t="n"/>
      <c r="H464" s="6" t="n"/>
      <c r="I464" s="6" t="n"/>
      <c r="J464" s="6" t="n"/>
      <c r="K464" s="6" t="n"/>
      <c r="L464" s="6" t="n"/>
      <c r="M464" s="6" t="n"/>
      <c r="N464" s="6" t="n"/>
      <c r="O464" s="6" t="n"/>
    </row>
    <row r="465" ht="15.75" customHeight="1" s="1411">
      <c r="A465" s="6" t="n"/>
      <c r="B465" s="6" t="n"/>
      <c r="C465" s="6" t="n"/>
      <c r="D465" s="6" t="n"/>
      <c r="E465" s="6" t="n"/>
      <c r="F465" s="6" t="n"/>
      <c r="G465" s="6" t="n"/>
      <c r="H465" s="6" t="n"/>
      <c r="I465" s="6" t="n"/>
      <c r="J465" s="6" t="n"/>
      <c r="K465" s="6" t="n"/>
      <c r="L465" s="6" t="n"/>
      <c r="M465" s="6" t="n"/>
      <c r="N465" s="6" t="n"/>
      <c r="O465" s="6" t="n"/>
    </row>
    <row r="466" ht="15.75" customHeight="1" s="1411">
      <c r="A466" s="6" t="n"/>
      <c r="B466" s="6" t="n"/>
      <c r="C466" s="6" t="n"/>
      <c r="D466" s="6" t="n"/>
      <c r="E466" s="6" t="n"/>
      <c r="F466" s="6" t="n"/>
      <c r="G466" s="6" t="n"/>
      <c r="H466" s="6" t="n"/>
      <c r="I466" s="6" t="n"/>
      <c r="J466" s="6" t="n"/>
      <c r="K466" s="6" t="n"/>
      <c r="L466" s="6" t="n"/>
      <c r="M466" s="6" t="n"/>
      <c r="N466" s="6" t="n"/>
      <c r="O466" s="6" t="n"/>
    </row>
    <row r="467" ht="15.75" customHeight="1" s="1411">
      <c r="A467" s="6" t="n"/>
      <c r="B467" s="6" t="n"/>
      <c r="C467" s="6" t="n"/>
      <c r="D467" s="6" t="n"/>
      <c r="E467" s="6" t="n"/>
      <c r="F467" s="6" t="n"/>
      <c r="G467" s="6" t="n"/>
      <c r="H467" s="6" t="n"/>
      <c r="I467" s="6" t="n"/>
      <c r="J467" s="6" t="n"/>
      <c r="K467" s="6" t="n"/>
      <c r="L467" s="6" t="n"/>
      <c r="M467" s="6" t="n"/>
      <c r="N467" s="6" t="n"/>
      <c r="O467" s="6" t="n"/>
    </row>
    <row r="468" ht="15.75" customHeight="1" s="1411">
      <c r="A468" s="6" t="n"/>
      <c r="B468" s="6" t="n"/>
      <c r="C468" s="6" t="n"/>
      <c r="D468" s="6" t="n"/>
      <c r="E468" s="6" t="n"/>
      <c r="F468" s="6" t="n"/>
      <c r="G468" s="6" t="n"/>
      <c r="H468" s="6" t="n"/>
      <c r="I468" s="6" t="n"/>
      <c r="J468" s="6" t="n"/>
      <c r="K468" s="6" t="n"/>
      <c r="L468" s="6" t="n"/>
      <c r="M468" s="6" t="n"/>
      <c r="N468" s="6" t="n"/>
      <c r="O468" s="6" t="n"/>
    </row>
    <row r="469" ht="15.75" customHeight="1" s="1411">
      <c r="A469" s="6" t="n"/>
      <c r="B469" s="6" t="n"/>
      <c r="C469" s="6" t="n"/>
      <c r="D469" s="6" t="n"/>
      <c r="E469" s="6" t="n"/>
      <c r="F469" s="6" t="n"/>
      <c r="G469" s="6" t="n"/>
      <c r="H469" s="6" t="n"/>
      <c r="I469" s="6" t="n"/>
      <c r="J469" s="6" t="n"/>
      <c r="K469" s="6" t="n"/>
      <c r="L469" s="6" t="n"/>
      <c r="M469" s="6" t="n"/>
      <c r="N469" s="6" t="n"/>
      <c r="O469" s="6" t="n"/>
    </row>
    <row r="470" ht="15.75" customHeight="1" s="1411">
      <c r="A470" s="6" t="n"/>
      <c r="B470" s="6" t="n"/>
      <c r="C470" s="6" t="n"/>
      <c r="D470" s="6" t="n"/>
      <c r="E470" s="6" t="n"/>
      <c r="F470" s="6" t="n"/>
      <c r="G470" s="6" t="n"/>
      <c r="H470" s="6" t="n"/>
      <c r="I470" s="6" t="n"/>
      <c r="J470" s="6" t="n"/>
      <c r="K470" s="6" t="n"/>
      <c r="L470" s="6" t="n"/>
      <c r="M470" s="6" t="n"/>
      <c r="N470" s="6" t="n"/>
      <c r="O470" s="6" t="n"/>
    </row>
    <row r="471" ht="15.75" customHeight="1" s="1411">
      <c r="A471" s="6" t="n"/>
      <c r="B471" s="6" t="n"/>
      <c r="C471" s="6" t="n"/>
      <c r="D471" s="6" t="n"/>
      <c r="E471" s="6" t="n"/>
      <c r="F471" s="6" t="n"/>
      <c r="G471" s="6" t="n"/>
      <c r="H471" s="6" t="n"/>
      <c r="I471" s="6" t="n"/>
      <c r="J471" s="6" t="n"/>
      <c r="K471" s="6" t="n"/>
      <c r="L471" s="6" t="n"/>
      <c r="M471" s="6" t="n"/>
      <c r="N471" s="6" t="n"/>
      <c r="O471" s="6" t="n"/>
    </row>
    <row r="472" ht="15.75" customHeight="1" s="1411">
      <c r="A472" s="6" t="n"/>
      <c r="B472" s="6" t="n"/>
      <c r="C472" s="6" t="n"/>
      <c r="D472" s="6" t="n"/>
      <c r="E472" s="6" t="n"/>
      <c r="F472" s="6" t="n"/>
      <c r="G472" s="6" t="n"/>
      <c r="H472" s="6" t="n"/>
      <c r="I472" s="6" t="n"/>
      <c r="J472" s="6" t="n"/>
      <c r="K472" s="6" t="n"/>
      <c r="L472" s="6" t="n"/>
      <c r="M472" s="6" t="n"/>
      <c r="N472" s="6" t="n"/>
      <c r="O472" s="6" t="n"/>
    </row>
    <row r="473" ht="15.75" customHeight="1" s="1411">
      <c r="A473" s="6" t="n"/>
      <c r="B473" s="6" t="n"/>
      <c r="C473" s="6" t="n"/>
      <c r="D473" s="6" t="n"/>
      <c r="E473" s="6" t="n"/>
      <c r="F473" s="6" t="n"/>
      <c r="G473" s="6" t="n"/>
      <c r="H473" s="6" t="n"/>
      <c r="I473" s="6" t="n"/>
      <c r="J473" s="6" t="n"/>
      <c r="K473" s="6" t="n"/>
      <c r="L473" s="6" t="n"/>
      <c r="M473" s="6" t="n"/>
      <c r="N473" s="6" t="n"/>
      <c r="O473" s="6" t="n"/>
    </row>
    <row r="474" ht="15.75" customHeight="1" s="1411">
      <c r="A474" s="6" t="n"/>
      <c r="B474" s="6" t="n"/>
      <c r="C474" s="6" t="n"/>
      <c r="D474" s="6" t="n"/>
      <c r="E474" s="6" t="n"/>
      <c r="F474" s="6" t="n"/>
      <c r="G474" s="6" t="n"/>
      <c r="H474" s="6" t="n"/>
      <c r="I474" s="6" t="n"/>
      <c r="J474" s="6" t="n"/>
      <c r="K474" s="6" t="n"/>
      <c r="L474" s="6" t="n"/>
      <c r="M474" s="6" t="n"/>
      <c r="N474" s="6" t="n"/>
      <c r="O474" s="6" t="n"/>
    </row>
    <row r="475" ht="15.75" customHeight="1" s="1411">
      <c r="A475" s="6" t="n"/>
      <c r="B475" s="6" t="n"/>
      <c r="C475" s="6" t="n"/>
      <c r="D475" s="6" t="n"/>
      <c r="E475" s="6" t="n"/>
      <c r="F475" s="6" t="n"/>
      <c r="G475" s="6" t="n"/>
      <c r="H475" s="6" t="n"/>
      <c r="I475" s="6" t="n"/>
      <c r="J475" s="6" t="n"/>
      <c r="K475" s="6" t="n"/>
      <c r="L475" s="6" t="n"/>
      <c r="M475" s="6" t="n"/>
      <c r="N475" s="6" t="n"/>
      <c r="O475" s="6" t="n"/>
    </row>
    <row r="476" ht="15.75" customHeight="1" s="1411">
      <c r="A476" s="6" t="n"/>
      <c r="B476" s="6" t="n"/>
      <c r="C476" s="6" t="n"/>
      <c r="D476" s="6" t="n"/>
      <c r="E476" s="6" t="n"/>
      <c r="F476" s="6" t="n"/>
      <c r="G476" s="6" t="n"/>
      <c r="H476" s="6" t="n"/>
      <c r="I476" s="6" t="n"/>
      <c r="J476" s="6" t="n"/>
      <c r="K476" s="6" t="n"/>
      <c r="L476" s="6" t="n"/>
      <c r="M476" s="6" t="n"/>
      <c r="N476" s="6" t="n"/>
      <c r="O476" s="6" t="n"/>
    </row>
    <row r="477" ht="15.75" customHeight="1" s="1411">
      <c r="A477" s="6" t="n"/>
      <c r="B477" s="6" t="n"/>
      <c r="C477" s="6" t="n"/>
      <c r="D477" s="6" t="n"/>
      <c r="E477" s="6" t="n"/>
      <c r="F477" s="6" t="n"/>
      <c r="G477" s="6" t="n"/>
      <c r="H477" s="6" t="n"/>
      <c r="I477" s="6" t="n"/>
      <c r="J477" s="6" t="n"/>
      <c r="K477" s="6" t="n"/>
      <c r="L477" s="6" t="n"/>
      <c r="M477" s="6" t="n"/>
      <c r="N477" s="6" t="n"/>
      <c r="O477" s="6" t="n"/>
    </row>
    <row r="478" ht="15.75" customHeight="1" s="1411">
      <c r="A478" s="6" t="n"/>
      <c r="B478" s="6" t="n"/>
      <c r="C478" s="6" t="n"/>
      <c r="D478" s="6" t="n"/>
      <c r="E478" s="6" t="n"/>
      <c r="F478" s="6" t="n"/>
      <c r="G478" s="6" t="n"/>
      <c r="H478" s="6" t="n"/>
      <c r="I478" s="6" t="n"/>
      <c r="J478" s="6" t="n"/>
      <c r="K478" s="6" t="n"/>
      <c r="L478" s="6" t="n"/>
      <c r="M478" s="6" t="n"/>
      <c r="N478" s="6" t="n"/>
      <c r="O478" s="6" t="n"/>
    </row>
    <row r="479" ht="15.75" customHeight="1" s="1411">
      <c r="A479" s="6" t="n"/>
      <c r="B479" s="6" t="n"/>
      <c r="C479" s="6" t="n"/>
      <c r="D479" s="6" t="n"/>
      <c r="E479" s="6" t="n"/>
      <c r="F479" s="6" t="n"/>
      <c r="G479" s="6" t="n"/>
      <c r="H479" s="6" t="n"/>
      <c r="I479" s="6" t="n"/>
      <c r="J479" s="6" t="n"/>
      <c r="K479" s="6" t="n"/>
      <c r="L479" s="6" t="n"/>
      <c r="M479" s="6" t="n"/>
      <c r="N479" s="6" t="n"/>
      <c r="O479" s="6" t="n"/>
    </row>
    <row r="480" ht="15.75" customHeight="1" s="1411">
      <c r="A480" s="6" t="n"/>
      <c r="B480" s="6" t="n"/>
      <c r="C480" s="6" t="n"/>
      <c r="D480" s="6" t="n"/>
      <c r="E480" s="6" t="n"/>
      <c r="F480" s="6" t="n"/>
      <c r="G480" s="6" t="n"/>
      <c r="H480" s="6" t="n"/>
      <c r="I480" s="6" t="n"/>
      <c r="J480" s="6" t="n"/>
      <c r="K480" s="6" t="n"/>
      <c r="L480" s="6" t="n"/>
      <c r="M480" s="6" t="n"/>
      <c r="N480" s="6" t="n"/>
      <c r="O480" s="6" t="n"/>
    </row>
    <row r="481" ht="15.75" customHeight="1" s="1411">
      <c r="A481" s="6" t="n"/>
      <c r="B481" s="6" t="n"/>
      <c r="C481" s="6" t="n"/>
      <c r="D481" s="6" t="n"/>
      <c r="E481" s="6" t="n"/>
      <c r="F481" s="6" t="n"/>
      <c r="G481" s="6" t="n"/>
      <c r="H481" s="6" t="n"/>
      <c r="I481" s="6" t="n"/>
      <c r="J481" s="6" t="n"/>
      <c r="K481" s="6" t="n"/>
      <c r="L481" s="6" t="n"/>
      <c r="M481" s="6" t="n"/>
      <c r="N481" s="6" t="n"/>
      <c r="O481" s="6" t="n"/>
    </row>
    <row r="482" ht="15.75" customHeight="1" s="1411">
      <c r="A482" s="6" t="n"/>
      <c r="B482" s="6" t="n"/>
      <c r="C482" s="6" t="n"/>
      <c r="D482" s="6" t="n"/>
      <c r="E482" s="6" t="n"/>
      <c r="F482" s="6" t="n"/>
      <c r="G482" s="6" t="n"/>
      <c r="H482" s="6" t="n"/>
      <c r="I482" s="6" t="n"/>
      <c r="J482" s="6" t="n"/>
      <c r="K482" s="6" t="n"/>
      <c r="L482" s="6" t="n"/>
      <c r="M482" s="6" t="n"/>
      <c r="N482" s="6" t="n"/>
      <c r="O482" s="6" t="n"/>
    </row>
    <row r="483" ht="15.75" customHeight="1" s="1411">
      <c r="A483" s="6" t="n"/>
      <c r="B483" s="6" t="n"/>
      <c r="C483" s="6" t="n"/>
      <c r="D483" s="6" t="n"/>
      <c r="E483" s="6" t="n"/>
      <c r="F483" s="6" t="n"/>
      <c r="G483" s="6" t="n"/>
      <c r="H483" s="6" t="n"/>
      <c r="I483" s="6" t="n"/>
      <c r="J483" s="6" t="n"/>
      <c r="K483" s="6" t="n"/>
      <c r="L483" s="6" t="n"/>
      <c r="M483" s="6" t="n"/>
      <c r="N483" s="6" t="n"/>
      <c r="O483" s="6" t="n"/>
    </row>
    <row r="484" ht="15.75" customHeight="1" s="1411">
      <c r="A484" s="6" t="n"/>
      <c r="B484" s="6" t="n"/>
      <c r="C484" s="6" t="n"/>
      <c r="D484" s="6" t="n"/>
      <c r="E484" s="6" t="n"/>
      <c r="F484" s="6" t="n"/>
      <c r="G484" s="6" t="n"/>
      <c r="H484" s="6" t="n"/>
      <c r="I484" s="6" t="n"/>
      <c r="J484" s="6" t="n"/>
      <c r="K484" s="6" t="n"/>
      <c r="L484" s="6" t="n"/>
      <c r="M484" s="6" t="n"/>
      <c r="N484" s="6" t="n"/>
      <c r="O484" s="6" t="n"/>
    </row>
    <row r="485" ht="15.75" customHeight="1" s="1411">
      <c r="A485" s="6" t="n"/>
      <c r="B485" s="6" t="n"/>
      <c r="C485" s="6" t="n"/>
      <c r="D485" s="6" t="n"/>
      <c r="E485" s="6" t="n"/>
      <c r="F485" s="6" t="n"/>
      <c r="G485" s="6" t="n"/>
      <c r="H485" s="6" t="n"/>
      <c r="I485" s="6" t="n"/>
      <c r="J485" s="6" t="n"/>
      <c r="K485" s="6" t="n"/>
      <c r="L485" s="6" t="n"/>
      <c r="M485" s="6" t="n"/>
      <c r="N485" s="6" t="n"/>
      <c r="O485" s="6" t="n"/>
    </row>
    <row r="486" ht="15.75" customHeight="1" s="1411">
      <c r="A486" s="6" t="n"/>
      <c r="B486" s="6" t="n"/>
      <c r="C486" s="6" t="n"/>
      <c r="D486" s="6" t="n"/>
      <c r="E486" s="6" t="n"/>
      <c r="F486" s="6" t="n"/>
      <c r="G486" s="6" t="n"/>
      <c r="H486" s="6" t="n"/>
      <c r="I486" s="6" t="n"/>
      <c r="J486" s="6" t="n"/>
      <c r="K486" s="6" t="n"/>
      <c r="L486" s="6" t="n"/>
      <c r="M486" s="6" t="n"/>
      <c r="N486" s="6" t="n"/>
      <c r="O486" s="6" t="n"/>
    </row>
    <row r="487" ht="15.75" customHeight="1" s="1411">
      <c r="A487" s="6" t="n"/>
      <c r="B487" s="6" t="n"/>
      <c r="C487" s="6" t="n"/>
      <c r="D487" s="6" t="n"/>
      <c r="E487" s="6" t="n"/>
      <c r="F487" s="6" t="n"/>
      <c r="G487" s="6" t="n"/>
      <c r="H487" s="6" t="n"/>
      <c r="I487" s="6" t="n"/>
      <c r="J487" s="6" t="n"/>
      <c r="K487" s="6" t="n"/>
      <c r="L487" s="6" t="n"/>
      <c r="M487" s="6" t="n"/>
      <c r="N487" s="6" t="n"/>
      <c r="O487" s="6" t="n"/>
    </row>
    <row r="488" ht="15.75" customHeight="1" s="1411">
      <c r="A488" s="6" t="n"/>
      <c r="B488" s="6" t="n"/>
      <c r="C488" s="6" t="n"/>
      <c r="D488" s="6" t="n"/>
      <c r="E488" s="6" t="n"/>
      <c r="F488" s="6" t="n"/>
      <c r="G488" s="6" t="n"/>
      <c r="H488" s="6" t="n"/>
      <c r="I488" s="6" t="n"/>
      <c r="J488" s="6" t="n"/>
      <c r="K488" s="6" t="n"/>
      <c r="L488" s="6" t="n"/>
      <c r="M488" s="6" t="n"/>
      <c r="N488" s="6" t="n"/>
      <c r="O488" s="6" t="n"/>
    </row>
    <row r="489" ht="15.75" customHeight="1" s="1411">
      <c r="A489" s="6" t="n"/>
      <c r="B489" s="6" t="n"/>
      <c r="C489" s="6" t="n"/>
      <c r="D489" s="6" t="n"/>
      <c r="E489" s="6" t="n"/>
      <c r="F489" s="6" t="n"/>
      <c r="G489" s="6" t="n"/>
      <c r="H489" s="6" t="n"/>
      <c r="I489" s="6" t="n"/>
      <c r="J489" s="6" t="n"/>
      <c r="K489" s="6" t="n"/>
      <c r="L489" s="6" t="n"/>
      <c r="M489" s="6" t="n"/>
      <c r="N489" s="6" t="n"/>
      <c r="O489" s="6" t="n"/>
    </row>
    <row r="490" ht="15.75" customHeight="1" s="1411">
      <c r="A490" s="6" t="n"/>
      <c r="B490" s="6" t="n"/>
      <c r="C490" s="6" t="n"/>
      <c r="D490" s="6" t="n"/>
      <c r="E490" s="6" t="n"/>
      <c r="F490" s="6" t="n"/>
      <c r="G490" s="6" t="n"/>
      <c r="H490" s="6" t="n"/>
      <c r="I490" s="6" t="n"/>
      <c r="J490" s="6" t="n"/>
      <c r="K490" s="6" t="n"/>
      <c r="L490" s="6" t="n"/>
      <c r="M490" s="6" t="n"/>
      <c r="N490" s="6" t="n"/>
      <c r="O490" s="6" t="n"/>
    </row>
    <row r="491" ht="15.75" customHeight="1" s="1411">
      <c r="A491" s="6" t="n"/>
      <c r="B491" s="6" t="n"/>
      <c r="C491" s="6" t="n"/>
      <c r="D491" s="6" t="n"/>
      <c r="E491" s="6" t="n"/>
      <c r="F491" s="6" t="n"/>
      <c r="G491" s="6" t="n"/>
      <c r="H491" s="6" t="n"/>
      <c r="I491" s="6" t="n"/>
      <c r="J491" s="6" t="n"/>
      <c r="K491" s="6" t="n"/>
      <c r="L491" s="6" t="n"/>
      <c r="M491" s="6" t="n"/>
      <c r="N491" s="6" t="n"/>
      <c r="O491" s="6" t="n"/>
    </row>
    <row r="492" ht="15.75" customHeight="1" s="1411">
      <c r="A492" s="6" t="n"/>
      <c r="B492" s="6" t="n"/>
      <c r="C492" s="6" t="n"/>
      <c r="D492" s="6" t="n"/>
      <c r="E492" s="6" t="n"/>
      <c r="F492" s="6" t="n"/>
      <c r="G492" s="6" t="n"/>
      <c r="H492" s="6" t="n"/>
      <c r="I492" s="6" t="n"/>
      <c r="J492" s="6" t="n"/>
      <c r="K492" s="6" t="n"/>
      <c r="L492" s="6" t="n"/>
      <c r="M492" s="6" t="n"/>
      <c r="N492" s="6" t="n"/>
      <c r="O492" s="6" t="n"/>
    </row>
    <row r="493" ht="15.75" customHeight="1" s="1411">
      <c r="A493" s="6" t="n"/>
      <c r="B493" s="6" t="n"/>
      <c r="C493" s="6" t="n"/>
      <c r="D493" s="6" t="n"/>
      <c r="E493" s="6" t="n"/>
      <c r="F493" s="6" t="n"/>
      <c r="G493" s="6" t="n"/>
      <c r="H493" s="6" t="n"/>
      <c r="I493" s="6" t="n"/>
      <c r="J493" s="6" t="n"/>
      <c r="K493" s="6" t="n"/>
      <c r="L493" s="6" t="n"/>
      <c r="M493" s="6" t="n"/>
      <c r="N493" s="6" t="n"/>
      <c r="O493" s="6" t="n"/>
    </row>
    <row r="494" ht="15.75" customHeight="1" s="1411">
      <c r="A494" s="6" t="n"/>
      <c r="B494" s="6" t="n"/>
      <c r="C494" s="6" t="n"/>
      <c r="D494" s="6" t="n"/>
      <c r="E494" s="6" t="n"/>
      <c r="F494" s="6" t="n"/>
      <c r="G494" s="6" t="n"/>
      <c r="H494" s="6" t="n"/>
      <c r="I494" s="6" t="n"/>
      <c r="J494" s="6" t="n"/>
      <c r="K494" s="6" t="n"/>
      <c r="L494" s="6" t="n"/>
      <c r="M494" s="6" t="n"/>
      <c r="N494" s="6" t="n"/>
      <c r="O494" s="6" t="n"/>
    </row>
    <row r="495" ht="15.75" customHeight="1" s="1411">
      <c r="A495" s="6" t="n"/>
      <c r="B495" s="6" t="n"/>
      <c r="C495" s="6" t="n"/>
      <c r="D495" s="6" t="n"/>
      <c r="E495" s="6" t="n"/>
      <c r="F495" s="6" t="n"/>
      <c r="G495" s="6" t="n"/>
      <c r="H495" s="6" t="n"/>
      <c r="I495" s="6" t="n"/>
      <c r="J495" s="6" t="n"/>
      <c r="K495" s="6" t="n"/>
      <c r="L495" s="6" t="n"/>
      <c r="M495" s="6" t="n"/>
      <c r="N495" s="6" t="n"/>
      <c r="O495" s="6" t="n"/>
    </row>
    <row r="496" ht="15.75" customHeight="1" s="1411">
      <c r="A496" s="6" t="n"/>
      <c r="B496" s="6" t="n"/>
      <c r="C496" s="6" t="n"/>
      <c r="D496" s="6" t="n"/>
      <c r="E496" s="6" t="n"/>
      <c r="F496" s="6" t="n"/>
      <c r="G496" s="6" t="n"/>
      <c r="H496" s="6" t="n"/>
      <c r="I496" s="6" t="n"/>
      <c r="J496" s="6" t="n"/>
      <c r="K496" s="6" t="n"/>
      <c r="L496" s="6" t="n"/>
      <c r="M496" s="6" t="n"/>
      <c r="N496" s="6" t="n"/>
      <c r="O496" s="6" t="n"/>
    </row>
    <row r="497" ht="15.75" customHeight="1" s="1411">
      <c r="A497" s="6" t="n"/>
      <c r="B497" s="6" t="n"/>
      <c r="C497" s="6" t="n"/>
      <c r="D497" s="6" t="n"/>
      <c r="E497" s="6" t="n"/>
      <c r="F497" s="6" t="n"/>
      <c r="G497" s="6" t="n"/>
      <c r="H497" s="6" t="n"/>
      <c r="I497" s="6" t="n"/>
      <c r="J497" s="6" t="n"/>
      <c r="K497" s="6" t="n"/>
      <c r="L497" s="6" t="n"/>
      <c r="M497" s="6" t="n"/>
      <c r="N497" s="6" t="n"/>
      <c r="O497" s="6" t="n"/>
    </row>
    <row r="498" ht="15.75" customHeight="1" s="1411">
      <c r="A498" s="6" t="n"/>
      <c r="B498" s="6" t="n"/>
      <c r="C498" s="6" t="n"/>
      <c r="D498" s="6" t="n"/>
      <c r="E498" s="6" t="n"/>
      <c r="F498" s="6" t="n"/>
      <c r="G498" s="6" t="n"/>
      <c r="H498" s="6" t="n"/>
      <c r="I498" s="6" t="n"/>
      <c r="J498" s="6" t="n"/>
      <c r="K498" s="6" t="n"/>
      <c r="L498" s="6" t="n"/>
      <c r="M498" s="6" t="n"/>
      <c r="N498" s="6" t="n"/>
      <c r="O498" s="6" t="n"/>
    </row>
    <row r="499" ht="15.75" customHeight="1" s="1411">
      <c r="A499" s="6" t="n"/>
      <c r="B499" s="6" t="n"/>
      <c r="C499" s="6" t="n"/>
      <c r="D499" s="6" t="n"/>
      <c r="E499" s="6" t="n"/>
      <c r="F499" s="6" t="n"/>
      <c r="G499" s="6" t="n"/>
      <c r="H499" s="6" t="n"/>
      <c r="I499" s="6" t="n"/>
      <c r="J499" s="6" t="n"/>
      <c r="K499" s="6" t="n"/>
      <c r="L499" s="6" t="n"/>
      <c r="M499" s="6" t="n"/>
      <c r="N499" s="6" t="n"/>
      <c r="O499" s="6" t="n"/>
    </row>
    <row r="500" ht="15.75" customHeight="1" s="1411">
      <c r="A500" s="6" t="n"/>
      <c r="B500" s="6" t="n"/>
      <c r="C500" s="6" t="n"/>
      <c r="D500" s="6" t="n"/>
      <c r="E500" s="6" t="n"/>
      <c r="F500" s="6" t="n"/>
      <c r="G500" s="6" t="n"/>
      <c r="H500" s="6" t="n"/>
      <c r="I500" s="6" t="n"/>
      <c r="J500" s="6" t="n"/>
      <c r="K500" s="6" t="n"/>
      <c r="L500" s="6" t="n"/>
      <c r="M500" s="6" t="n"/>
      <c r="N500" s="6" t="n"/>
      <c r="O500" s="6" t="n"/>
    </row>
    <row r="501" ht="15.75" customHeight="1" s="1411">
      <c r="A501" s="6" t="n"/>
      <c r="B501" s="6" t="n"/>
      <c r="C501" s="6" t="n"/>
      <c r="D501" s="6" t="n"/>
      <c r="E501" s="6" t="n"/>
      <c r="F501" s="6" t="n"/>
      <c r="G501" s="6" t="n"/>
      <c r="H501" s="6" t="n"/>
      <c r="I501" s="6" t="n"/>
      <c r="J501" s="6" t="n"/>
      <c r="K501" s="6" t="n"/>
      <c r="L501" s="6" t="n"/>
      <c r="M501" s="6" t="n"/>
      <c r="N501" s="6" t="n"/>
      <c r="O501" s="6" t="n"/>
    </row>
    <row r="502" ht="15.75" customHeight="1" s="1411">
      <c r="A502" s="6" t="n"/>
      <c r="B502" s="6" t="n"/>
      <c r="C502" s="6" t="n"/>
      <c r="D502" s="6" t="n"/>
      <c r="E502" s="6" t="n"/>
      <c r="F502" s="6" t="n"/>
      <c r="G502" s="6" t="n"/>
      <c r="H502" s="6" t="n"/>
      <c r="I502" s="6" t="n"/>
      <c r="J502" s="6" t="n"/>
      <c r="K502" s="6" t="n"/>
      <c r="L502" s="6" t="n"/>
      <c r="M502" s="6" t="n"/>
      <c r="N502" s="6" t="n"/>
      <c r="O502" s="6" t="n"/>
    </row>
    <row r="503" ht="15.75" customHeight="1" s="1411">
      <c r="A503" s="6" t="n"/>
      <c r="B503" s="6" t="n"/>
      <c r="C503" s="6" t="n"/>
      <c r="D503" s="6" t="n"/>
      <c r="E503" s="6" t="n"/>
      <c r="F503" s="6" t="n"/>
      <c r="G503" s="6" t="n"/>
      <c r="H503" s="6" t="n"/>
      <c r="I503" s="6" t="n"/>
      <c r="J503" s="6" t="n"/>
      <c r="K503" s="6" t="n"/>
      <c r="L503" s="6" t="n"/>
      <c r="M503" s="6" t="n"/>
      <c r="N503" s="6" t="n"/>
      <c r="O503" s="6" t="n"/>
    </row>
    <row r="504" ht="15.75" customHeight="1" s="1411">
      <c r="A504" s="6" t="n"/>
      <c r="B504" s="6" t="n"/>
      <c r="C504" s="6" t="n"/>
      <c r="D504" s="6" t="n"/>
      <c r="E504" s="6" t="n"/>
      <c r="F504" s="6" t="n"/>
      <c r="G504" s="6" t="n"/>
      <c r="H504" s="6" t="n"/>
      <c r="I504" s="6" t="n"/>
      <c r="J504" s="6" t="n"/>
      <c r="K504" s="6" t="n"/>
      <c r="L504" s="6" t="n"/>
      <c r="M504" s="6" t="n"/>
      <c r="N504" s="6" t="n"/>
      <c r="O504" s="6" t="n"/>
    </row>
    <row r="505" ht="15.75" customHeight="1" s="1411">
      <c r="A505" s="6" t="n"/>
      <c r="B505" s="6" t="n"/>
      <c r="C505" s="6" t="n"/>
      <c r="D505" s="6" t="n"/>
      <c r="E505" s="6" t="n"/>
      <c r="F505" s="6" t="n"/>
      <c r="G505" s="6" t="n"/>
      <c r="H505" s="6" t="n"/>
      <c r="I505" s="6" t="n"/>
      <c r="J505" s="6" t="n"/>
      <c r="K505" s="6" t="n"/>
      <c r="L505" s="6" t="n"/>
      <c r="M505" s="6" t="n"/>
      <c r="N505" s="6" t="n"/>
      <c r="O505" s="6" t="n"/>
    </row>
    <row r="506" ht="15.75" customHeight="1" s="1411">
      <c r="A506" s="6" t="n"/>
      <c r="B506" s="6" t="n"/>
      <c r="C506" s="6" t="n"/>
      <c r="D506" s="6" t="n"/>
      <c r="E506" s="6" t="n"/>
      <c r="F506" s="6" t="n"/>
      <c r="G506" s="6" t="n"/>
      <c r="H506" s="6" t="n"/>
      <c r="I506" s="6" t="n"/>
      <c r="J506" s="6" t="n"/>
      <c r="K506" s="6" t="n"/>
      <c r="L506" s="6" t="n"/>
      <c r="M506" s="6" t="n"/>
      <c r="N506" s="6" t="n"/>
      <c r="O506" s="6" t="n"/>
    </row>
    <row r="507" ht="15.75" customHeight="1" s="1411">
      <c r="A507" s="6" t="n"/>
      <c r="B507" s="6" t="n"/>
      <c r="C507" s="6" t="n"/>
      <c r="D507" s="6" t="n"/>
      <c r="E507" s="6" t="n"/>
      <c r="F507" s="6" t="n"/>
      <c r="G507" s="6" t="n"/>
      <c r="H507" s="6" t="n"/>
      <c r="I507" s="6" t="n"/>
      <c r="J507" s="6" t="n"/>
      <c r="K507" s="6" t="n"/>
      <c r="L507" s="6" t="n"/>
      <c r="M507" s="6" t="n"/>
      <c r="N507" s="6" t="n"/>
      <c r="O507" s="6" t="n"/>
    </row>
    <row r="508" ht="15.75" customHeight="1" s="1411">
      <c r="A508" s="6" t="n"/>
      <c r="B508" s="6" t="n"/>
      <c r="C508" s="6" t="n"/>
      <c r="D508" s="6" t="n"/>
      <c r="E508" s="6" t="n"/>
      <c r="F508" s="6" t="n"/>
      <c r="G508" s="6" t="n"/>
      <c r="H508" s="6" t="n"/>
      <c r="I508" s="6" t="n"/>
      <c r="J508" s="6" t="n"/>
      <c r="K508" s="6" t="n"/>
      <c r="L508" s="6" t="n"/>
      <c r="M508" s="6" t="n"/>
      <c r="N508" s="6" t="n"/>
      <c r="O508" s="6" t="n"/>
    </row>
    <row r="509" ht="15.75" customHeight="1" s="1411">
      <c r="A509" s="6" t="n"/>
      <c r="B509" s="6" t="n"/>
      <c r="C509" s="6" t="n"/>
      <c r="D509" s="6" t="n"/>
      <c r="E509" s="6" t="n"/>
      <c r="F509" s="6" t="n"/>
      <c r="G509" s="6" t="n"/>
      <c r="H509" s="6" t="n"/>
      <c r="I509" s="6" t="n"/>
      <c r="J509" s="6" t="n"/>
      <c r="K509" s="6" t="n"/>
      <c r="L509" s="6" t="n"/>
      <c r="M509" s="6" t="n"/>
      <c r="N509" s="6" t="n"/>
      <c r="O509" s="6" t="n"/>
    </row>
    <row r="510" ht="15.75" customHeight="1" s="1411">
      <c r="A510" s="6" t="n"/>
      <c r="B510" s="6" t="n"/>
      <c r="C510" s="6" t="n"/>
      <c r="D510" s="6" t="n"/>
      <c r="E510" s="6" t="n"/>
      <c r="F510" s="6" t="n"/>
      <c r="G510" s="6" t="n"/>
      <c r="H510" s="6" t="n"/>
      <c r="I510" s="6" t="n"/>
      <c r="J510" s="6" t="n"/>
      <c r="K510" s="6" t="n"/>
      <c r="L510" s="6" t="n"/>
      <c r="M510" s="6" t="n"/>
      <c r="N510" s="6" t="n"/>
      <c r="O510" s="6" t="n"/>
    </row>
    <row r="511" ht="15.75" customHeight="1" s="1411">
      <c r="A511" s="6" t="n"/>
      <c r="B511" s="6" t="n"/>
      <c r="C511" s="6" t="n"/>
      <c r="D511" s="6" t="n"/>
      <c r="E511" s="6" t="n"/>
      <c r="F511" s="6" t="n"/>
      <c r="G511" s="6" t="n"/>
      <c r="H511" s="6" t="n"/>
      <c r="I511" s="6" t="n"/>
      <c r="J511" s="6" t="n"/>
      <c r="K511" s="6" t="n"/>
      <c r="L511" s="6" t="n"/>
      <c r="M511" s="6" t="n"/>
      <c r="N511" s="6" t="n"/>
      <c r="O511" s="6" t="n"/>
    </row>
    <row r="512" ht="15.75" customHeight="1" s="1411">
      <c r="A512" s="6" t="n"/>
      <c r="B512" s="6" t="n"/>
      <c r="C512" s="6" t="n"/>
      <c r="D512" s="6" t="n"/>
      <c r="E512" s="6" t="n"/>
      <c r="F512" s="6" t="n"/>
      <c r="G512" s="6" t="n"/>
      <c r="H512" s="6" t="n"/>
      <c r="I512" s="6" t="n"/>
      <c r="J512" s="6" t="n"/>
      <c r="K512" s="6" t="n"/>
      <c r="L512" s="6" t="n"/>
      <c r="M512" s="6" t="n"/>
      <c r="N512" s="6" t="n"/>
      <c r="O512" s="6" t="n"/>
    </row>
    <row r="513" ht="15.75" customHeight="1" s="1411">
      <c r="A513" s="6" t="n"/>
      <c r="B513" s="6" t="n"/>
      <c r="C513" s="6" t="n"/>
      <c r="D513" s="6" t="n"/>
      <c r="E513" s="6" t="n"/>
      <c r="F513" s="6" t="n"/>
      <c r="G513" s="6" t="n"/>
      <c r="H513" s="6" t="n"/>
      <c r="I513" s="6" t="n"/>
      <c r="J513" s="6" t="n"/>
      <c r="K513" s="6" t="n"/>
      <c r="L513" s="6" t="n"/>
      <c r="M513" s="6" t="n"/>
      <c r="N513" s="6" t="n"/>
      <c r="O513" s="6" t="n"/>
    </row>
    <row r="514" ht="15.75" customHeight="1" s="1411">
      <c r="A514" s="6" t="n"/>
      <c r="B514" s="6" t="n"/>
      <c r="C514" s="6" t="n"/>
      <c r="D514" s="6" t="n"/>
      <c r="E514" s="6" t="n"/>
      <c r="F514" s="6" t="n"/>
      <c r="G514" s="6" t="n"/>
      <c r="H514" s="6" t="n"/>
      <c r="I514" s="6" t="n"/>
      <c r="J514" s="6" t="n"/>
      <c r="K514" s="6" t="n"/>
      <c r="L514" s="6" t="n"/>
      <c r="M514" s="6" t="n"/>
      <c r="N514" s="6" t="n"/>
      <c r="O514" s="6" t="n"/>
    </row>
    <row r="515" ht="15.75" customHeight="1" s="1411">
      <c r="A515" s="6" t="n"/>
      <c r="B515" s="6" t="n"/>
      <c r="C515" s="6" t="n"/>
      <c r="D515" s="6" t="n"/>
      <c r="E515" s="6" t="n"/>
      <c r="F515" s="6" t="n"/>
      <c r="G515" s="6" t="n"/>
      <c r="H515" s="6" t="n"/>
      <c r="I515" s="6" t="n"/>
      <c r="J515" s="6" t="n"/>
      <c r="K515" s="6" t="n"/>
      <c r="L515" s="6" t="n"/>
      <c r="M515" s="6" t="n"/>
      <c r="N515" s="6" t="n"/>
      <c r="O515" s="6" t="n"/>
    </row>
    <row r="516" ht="15.75" customHeight="1" s="1411">
      <c r="A516" s="6" t="n"/>
      <c r="B516" s="6" t="n"/>
      <c r="C516" s="6" t="n"/>
      <c r="D516" s="6" t="n"/>
      <c r="E516" s="6" t="n"/>
      <c r="F516" s="6" t="n"/>
      <c r="G516" s="6" t="n"/>
      <c r="H516" s="6" t="n"/>
      <c r="I516" s="6" t="n"/>
      <c r="J516" s="6" t="n"/>
      <c r="K516" s="6" t="n"/>
      <c r="L516" s="6" t="n"/>
      <c r="M516" s="6" t="n"/>
      <c r="N516" s="6" t="n"/>
      <c r="O516" s="6" t="n"/>
    </row>
    <row r="517" ht="15.75" customHeight="1" s="1411">
      <c r="A517" s="6" t="n"/>
      <c r="B517" s="6" t="n"/>
      <c r="C517" s="6" t="n"/>
      <c r="D517" s="6" t="n"/>
      <c r="E517" s="6" t="n"/>
      <c r="F517" s="6" t="n"/>
      <c r="G517" s="6" t="n"/>
      <c r="H517" s="6" t="n"/>
      <c r="I517" s="6" t="n"/>
      <c r="J517" s="6" t="n"/>
      <c r="K517" s="6" t="n"/>
      <c r="L517" s="6" t="n"/>
      <c r="M517" s="6" t="n"/>
      <c r="N517" s="6" t="n"/>
      <c r="O517" s="6" t="n"/>
    </row>
    <row r="518" ht="15.75" customHeight="1" s="1411">
      <c r="A518" s="6" t="n"/>
      <c r="B518" s="6" t="n"/>
      <c r="C518" s="6" t="n"/>
      <c r="D518" s="6" t="n"/>
      <c r="E518" s="6" t="n"/>
      <c r="F518" s="6" t="n"/>
      <c r="G518" s="6" t="n"/>
      <c r="H518" s="6" t="n"/>
      <c r="I518" s="6" t="n"/>
      <c r="J518" s="6" t="n"/>
      <c r="K518" s="6" t="n"/>
      <c r="L518" s="6" t="n"/>
      <c r="M518" s="6" t="n"/>
      <c r="N518" s="6" t="n"/>
      <c r="O518" s="6" t="n"/>
    </row>
    <row r="519" ht="15.75" customHeight="1" s="1411">
      <c r="A519" s="6" t="n"/>
      <c r="B519" s="6" t="n"/>
      <c r="C519" s="6" t="n"/>
      <c r="D519" s="6" t="n"/>
      <c r="E519" s="6" t="n"/>
      <c r="F519" s="6" t="n"/>
      <c r="G519" s="6" t="n"/>
      <c r="H519" s="6" t="n"/>
      <c r="I519" s="6" t="n"/>
      <c r="J519" s="6" t="n"/>
      <c r="K519" s="6" t="n"/>
      <c r="L519" s="6" t="n"/>
      <c r="M519" s="6" t="n"/>
      <c r="N519" s="6" t="n"/>
      <c r="O519" s="6" t="n"/>
    </row>
    <row r="520" ht="15.75" customHeight="1" s="1411">
      <c r="A520" s="6" t="n"/>
      <c r="B520" s="6" t="n"/>
      <c r="C520" s="6" t="n"/>
      <c r="D520" s="6" t="n"/>
      <c r="E520" s="6" t="n"/>
      <c r="F520" s="6" t="n"/>
      <c r="G520" s="6" t="n"/>
      <c r="H520" s="6" t="n"/>
      <c r="I520" s="6" t="n"/>
      <c r="J520" s="6" t="n"/>
      <c r="K520" s="6" t="n"/>
      <c r="L520" s="6" t="n"/>
      <c r="M520" s="6" t="n"/>
      <c r="N520" s="6" t="n"/>
      <c r="O520" s="6" t="n"/>
    </row>
    <row r="521" ht="15.75" customHeight="1" s="1411">
      <c r="A521" s="6" t="n"/>
      <c r="B521" s="6" t="n"/>
      <c r="C521" s="6" t="n"/>
      <c r="D521" s="6" t="n"/>
      <c r="E521" s="6" t="n"/>
      <c r="F521" s="6" t="n"/>
      <c r="G521" s="6" t="n"/>
      <c r="H521" s="6" t="n"/>
      <c r="I521" s="6" t="n"/>
      <c r="J521" s="6" t="n"/>
      <c r="K521" s="6" t="n"/>
      <c r="L521" s="6" t="n"/>
      <c r="M521" s="6" t="n"/>
      <c r="N521" s="6" t="n"/>
      <c r="O521" s="6" t="n"/>
    </row>
    <row r="522" ht="15.75" customHeight="1" s="1411">
      <c r="A522" s="6" t="n"/>
      <c r="B522" s="6" t="n"/>
      <c r="C522" s="6" t="n"/>
      <c r="D522" s="6" t="n"/>
      <c r="E522" s="6" t="n"/>
      <c r="F522" s="6" t="n"/>
      <c r="G522" s="6" t="n"/>
      <c r="H522" s="6" t="n"/>
      <c r="I522" s="6" t="n"/>
      <c r="J522" s="6" t="n"/>
      <c r="K522" s="6" t="n"/>
      <c r="L522" s="6" t="n"/>
      <c r="M522" s="6" t="n"/>
      <c r="N522" s="6" t="n"/>
      <c r="O522" s="6" t="n"/>
    </row>
    <row r="523" ht="15.75" customHeight="1" s="1411">
      <c r="A523" s="6" t="n"/>
      <c r="B523" s="6" t="n"/>
      <c r="C523" s="6" t="n"/>
      <c r="D523" s="6" t="n"/>
      <c r="E523" s="6" t="n"/>
      <c r="F523" s="6" t="n"/>
      <c r="G523" s="6" t="n"/>
      <c r="H523" s="6" t="n"/>
      <c r="I523" s="6" t="n"/>
      <c r="J523" s="6" t="n"/>
      <c r="K523" s="6" t="n"/>
      <c r="L523" s="6" t="n"/>
      <c r="M523" s="6" t="n"/>
      <c r="N523" s="6" t="n"/>
      <c r="O523" s="6" t="n"/>
    </row>
    <row r="524" ht="15.75" customHeight="1" s="1411">
      <c r="A524" s="6" t="n"/>
      <c r="B524" s="6" t="n"/>
      <c r="C524" s="6" t="n"/>
      <c r="D524" s="6" t="n"/>
      <c r="E524" s="6" t="n"/>
      <c r="F524" s="6" t="n"/>
      <c r="G524" s="6" t="n"/>
      <c r="H524" s="6" t="n"/>
      <c r="I524" s="6" t="n"/>
      <c r="J524" s="6" t="n"/>
      <c r="K524" s="6" t="n"/>
      <c r="L524" s="6" t="n"/>
      <c r="M524" s="6" t="n"/>
      <c r="N524" s="6" t="n"/>
      <c r="O524" s="6" t="n"/>
    </row>
    <row r="525" ht="15.75" customHeight="1" s="1411">
      <c r="A525" s="6" t="n"/>
      <c r="B525" s="6" t="n"/>
      <c r="C525" s="6" t="n"/>
      <c r="D525" s="6" t="n"/>
      <c r="E525" s="6" t="n"/>
      <c r="F525" s="6" t="n"/>
      <c r="G525" s="6" t="n"/>
      <c r="H525" s="6" t="n"/>
      <c r="I525" s="6" t="n"/>
      <c r="J525" s="6" t="n"/>
      <c r="K525" s="6" t="n"/>
      <c r="L525" s="6" t="n"/>
      <c r="M525" s="6" t="n"/>
      <c r="N525" s="6" t="n"/>
      <c r="O525" s="6" t="n"/>
    </row>
    <row r="526" ht="15.75" customHeight="1" s="1411">
      <c r="A526" s="6" t="n"/>
      <c r="B526" s="6" t="n"/>
      <c r="C526" s="6" t="n"/>
      <c r="D526" s="6" t="n"/>
      <c r="E526" s="6" t="n"/>
      <c r="F526" s="6" t="n"/>
      <c r="G526" s="6" t="n"/>
      <c r="H526" s="6" t="n"/>
      <c r="I526" s="6" t="n"/>
      <c r="J526" s="6" t="n"/>
      <c r="K526" s="6" t="n"/>
      <c r="L526" s="6" t="n"/>
      <c r="M526" s="6" t="n"/>
      <c r="N526" s="6" t="n"/>
      <c r="O526" s="6" t="n"/>
    </row>
    <row r="527" ht="15.75" customHeight="1" s="1411">
      <c r="A527" s="6" t="n"/>
      <c r="B527" s="6" t="n"/>
      <c r="C527" s="6" t="n"/>
      <c r="D527" s="6" t="n"/>
      <c r="E527" s="6" t="n"/>
      <c r="F527" s="6" t="n"/>
      <c r="G527" s="6" t="n"/>
      <c r="H527" s="6" t="n"/>
      <c r="I527" s="6" t="n"/>
      <c r="J527" s="6" t="n"/>
      <c r="K527" s="6" t="n"/>
      <c r="L527" s="6" t="n"/>
      <c r="M527" s="6" t="n"/>
      <c r="N527" s="6" t="n"/>
      <c r="O527" s="6" t="n"/>
    </row>
    <row r="528" ht="15.75" customHeight="1" s="1411">
      <c r="A528" s="6" t="n"/>
      <c r="B528" s="6" t="n"/>
      <c r="C528" s="6" t="n"/>
      <c r="D528" s="6" t="n"/>
      <c r="E528" s="6" t="n"/>
      <c r="F528" s="6" t="n"/>
      <c r="G528" s="6" t="n"/>
      <c r="H528" s="6" t="n"/>
      <c r="I528" s="6" t="n"/>
      <c r="J528" s="6" t="n"/>
      <c r="K528" s="6" t="n"/>
      <c r="L528" s="6" t="n"/>
      <c r="M528" s="6" t="n"/>
      <c r="N528" s="6" t="n"/>
      <c r="O528" s="6" t="n"/>
    </row>
    <row r="529" ht="15.75" customHeight="1" s="1411">
      <c r="A529" s="6" t="n"/>
      <c r="B529" s="6" t="n"/>
      <c r="C529" s="6" t="n"/>
      <c r="D529" s="6" t="n"/>
      <c r="E529" s="6" t="n"/>
      <c r="F529" s="6" t="n"/>
      <c r="G529" s="6" t="n"/>
      <c r="H529" s="6" t="n"/>
      <c r="I529" s="6" t="n"/>
      <c r="J529" s="6" t="n"/>
      <c r="K529" s="6" t="n"/>
      <c r="L529" s="6" t="n"/>
      <c r="M529" s="6" t="n"/>
      <c r="N529" s="6" t="n"/>
      <c r="O529" s="6" t="n"/>
    </row>
    <row r="530" ht="15.75" customHeight="1" s="1411">
      <c r="A530" s="6" t="n"/>
      <c r="B530" s="6" t="n"/>
      <c r="C530" s="6" t="n"/>
      <c r="D530" s="6" t="n"/>
      <c r="E530" s="6" t="n"/>
      <c r="F530" s="6" t="n"/>
      <c r="G530" s="6" t="n"/>
      <c r="H530" s="6" t="n"/>
      <c r="I530" s="6" t="n"/>
      <c r="J530" s="6" t="n"/>
      <c r="K530" s="6" t="n"/>
      <c r="L530" s="6" t="n"/>
      <c r="M530" s="6" t="n"/>
      <c r="N530" s="6" t="n"/>
      <c r="O530" s="6" t="n"/>
    </row>
    <row r="531" ht="15.75" customHeight="1" s="1411">
      <c r="A531" s="6" t="n"/>
      <c r="B531" s="6" t="n"/>
      <c r="C531" s="6" t="n"/>
      <c r="D531" s="6" t="n"/>
      <c r="E531" s="6" t="n"/>
      <c r="F531" s="6" t="n"/>
      <c r="G531" s="6" t="n"/>
      <c r="H531" s="6" t="n"/>
      <c r="I531" s="6" t="n"/>
      <c r="J531" s="6" t="n"/>
      <c r="K531" s="6" t="n"/>
      <c r="L531" s="6" t="n"/>
      <c r="M531" s="6" t="n"/>
      <c r="N531" s="6" t="n"/>
      <c r="O531" s="6" t="n"/>
    </row>
    <row r="532" ht="15.75" customHeight="1" s="1411">
      <c r="A532" s="6" t="n"/>
      <c r="B532" s="6" t="n"/>
      <c r="C532" s="6" t="n"/>
      <c r="D532" s="6" t="n"/>
      <c r="E532" s="6" t="n"/>
      <c r="F532" s="6" t="n"/>
      <c r="G532" s="6" t="n"/>
      <c r="H532" s="6" t="n"/>
      <c r="I532" s="6" t="n"/>
      <c r="J532" s="6" t="n"/>
      <c r="K532" s="6" t="n"/>
      <c r="L532" s="6" t="n"/>
      <c r="M532" s="6" t="n"/>
      <c r="N532" s="6" t="n"/>
      <c r="O532" s="6" t="n"/>
    </row>
    <row r="533" ht="15.75" customHeight="1" s="1411">
      <c r="A533" s="6" t="n"/>
      <c r="B533" s="6" t="n"/>
      <c r="C533" s="6" t="n"/>
      <c r="D533" s="6" t="n"/>
      <c r="E533" s="6" t="n"/>
      <c r="F533" s="6" t="n"/>
      <c r="G533" s="6" t="n"/>
      <c r="H533" s="6" t="n"/>
      <c r="I533" s="6" t="n"/>
      <c r="J533" s="6" t="n"/>
      <c r="K533" s="6" t="n"/>
      <c r="L533" s="6" t="n"/>
      <c r="M533" s="6" t="n"/>
      <c r="N533" s="6" t="n"/>
      <c r="O533" s="6" t="n"/>
    </row>
    <row r="534" ht="15.75" customHeight="1" s="1411">
      <c r="A534" s="6" t="n"/>
      <c r="B534" s="6" t="n"/>
      <c r="C534" s="6" t="n"/>
      <c r="D534" s="6" t="n"/>
      <c r="E534" s="6" t="n"/>
      <c r="F534" s="6" t="n"/>
      <c r="G534" s="6" t="n"/>
      <c r="H534" s="6" t="n"/>
      <c r="I534" s="6" t="n"/>
      <c r="J534" s="6" t="n"/>
      <c r="K534" s="6" t="n"/>
      <c r="L534" s="6" t="n"/>
      <c r="M534" s="6" t="n"/>
      <c r="N534" s="6" t="n"/>
      <c r="O534" s="6" t="n"/>
    </row>
    <row r="535" ht="15.75" customHeight="1" s="1411">
      <c r="A535" s="6" t="n"/>
      <c r="B535" s="6" t="n"/>
      <c r="C535" s="6" t="n"/>
      <c r="D535" s="6" t="n"/>
      <c r="E535" s="6" t="n"/>
      <c r="F535" s="6" t="n"/>
      <c r="G535" s="6" t="n"/>
      <c r="H535" s="6" t="n"/>
      <c r="I535" s="6" t="n"/>
      <c r="J535" s="6" t="n"/>
      <c r="K535" s="6" t="n"/>
      <c r="L535" s="6" t="n"/>
      <c r="M535" s="6" t="n"/>
      <c r="N535" s="6" t="n"/>
      <c r="O535" s="6" t="n"/>
    </row>
    <row r="536" ht="15.75" customHeight="1" s="1411">
      <c r="A536" s="6" t="n"/>
      <c r="B536" s="6" t="n"/>
      <c r="C536" s="6" t="n"/>
      <c r="D536" s="6" t="n"/>
      <c r="E536" s="6" t="n"/>
      <c r="F536" s="6" t="n"/>
      <c r="G536" s="6" t="n"/>
      <c r="H536" s="6" t="n"/>
      <c r="I536" s="6" t="n"/>
      <c r="J536" s="6" t="n"/>
      <c r="K536" s="6" t="n"/>
      <c r="L536" s="6" t="n"/>
      <c r="M536" s="6" t="n"/>
      <c r="N536" s="6" t="n"/>
      <c r="O536" s="6" t="n"/>
    </row>
    <row r="537" ht="15.75" customHeight="1" s="1411">
      <c r="A537" s="6" t="n"/>
      <c r="B537" s="6" t="n"/>
      <c r="C537" s="6" t="n"/>
      <c r="D537" s="6" t="n"/>
      <c r="E537" s="6" t="n"/>
      <c r="F537" s="6" t="n"/>
      <c r="G537" s="6" t="n"/>
      <c r="H537" s="6" t="n"/>
      <c r="I537" s="6" t="n"/>
      <c r="J537" s="6" t="n"/>
      <c r="K537" s="6" t="n"/>
      <c r="L537" s="6" t="n"/>
      <c r="M537" s="6" t="n"/>
      <c r="N537" s="6" t="n"/>
      <c r="O537" s="6" t="n"/>
    </row>
    <row r="538" ht="15.75" customHeight="1" s="1411">
      <c r="A538" s="6" t="n"/>
      <c r="B538" s="6" t="n"/>
      <c r="C538" s="6" t="n"/>
      <c r="D538" s="6" t="n"/>
      <c r="E538" s="6" t="n"/>
      <c r="F538" s="6" t="n"/>
      <c r="G538" s="6" t="n"/>
      <c r="H538" s="6" t="n"/>
      <c r="I538" s="6" t="n"/>
      <c r="J538" s="6" t="n"/>
      <c r="K538" s="6" t="n"/>
      <c r="L538" s="6" t="n"/>
      <c r="M538" s="6" t="n"/>
      <c r="N538" s="6" t="n"/>
      <c r="O538" s="6" t="n"/>
    </row>
    <row r="539" ht="15.75" customHeight="1" s="1411">
      <c r="A539" s="6" t="n"/>
      <c r="B539" s="6" t="n"/>
      <c r="C539" s="6" t="n"/>
      <c r="D539" s="6" t="n"/>
      <c r="E539" s="6" t="n"/>
      <c r="F539" s="6" t="n"/>
      <c r="G539" s="6" t="n"/>
      <c r="H539" s="6" t="n"/>
      <c r="I539" s="6" t="n"/>
      <c r="J539" s="6" t="n"/>
      <c r="K539" s="6" t="n"/>
      <c r="L539" s="6" t="n"/>
      <c r="M539" s="6" t="n"/>
      <c r="N539" s="6" t="n"/>
      <c r="O539" s="6" t="n"/>
    </row>
    <row r="540" ht="15.75" customHeight="1" s="1411">
      <c r="A540" s="6" t="n"/>
      <c r="B540" s="6" t="n"/>
      <c r="C540" s="6" t="n"/>
      <c r="D540" s="6" t="n"/>
      <c r="E540" s="6" t="n"/>
      <c r="F540" s="6" t="n"/>
      <c r="G540" s="6" t="n"/>
      <c r="H540" s="6" t="n"/>
      <c r="I540" s="6" t="n"/>
      <c r="J540" s="6" t="n"/>
      <c r="K540" s="6" t="n"/>
      <c r="L540" s="6" t="n"/>
      <c r="M540" s="6" t="n"/>
      <c r="N540" s="6" t="n"/>
      <c r="O540" s="6" t="n"/>
    </row>
    <row r="541" ht="15.75" customHeight="1" s="1411">
      <c r="A541" s="6" t="n"/>
      <c r="B541" s="6" t="n"/>
      <c r="C541" s="6" t="n"/>
      <c r="D541" s="6" t="n"/>
      <c r="E541" s="6" t="n"/>
      <c r="F541" s="6" t="n"/>
      <c r="G541" s="6" t="n"/>
      <c r="H541" s="6" t="n"/>
      <c r="I541" s="6" t="n"/>
      <c r="J541" s="6" t="n"/>
      <c r="K541" s="6" t="n"/>
      <c r="L541" s="6" t="n"/>
      <c r="M541" s="6" t="n"/>
      <c r="N541" s="6" t="n"/>
      <c r="O541" s="6" t="n"/>
    </row>
    <row r="542" ht="15.75" customHeight="1" s="1411">
      <c r="A542" s="6" t="n"/>
      <c r="B542" s="6" t="n"/>
      <c r="C542" s="6" t="n"/>
      <c r="D542" s="6" t="n"/>
      <c r="E542" s="6" t="n"/>
      <c r="F542" s="6" t="n"/>
      <c r="G542" s="6" t="n"/>
      <c r="H542" s="6" t="n"/>
      <c r="I542" s="6" t="n"/>
      <c r="J542" s="6" t="n"/>
      <c r="K542" s="6" t="n"/>
      <c r="L542" s="6" t="n"/>
      <c r="M542" s="6" t="n"/>
      <c r="N542" s="6" t="n"/>
      <c r="O542" s="6" t="n"/>
    </row>
    <row r="543" ht="15.75" customHeight="1" s="1411">
      <c r="A543" s="6" t="n"/>
      <c r="B543" s="6" t="n"/>
      <c r="C543" s="6" t="n"/>
      <c r="D543" s="6" t="n"/>
      <c r="E543" s="6" t="n"/>
      <c r="F543" s="6" t="n"/>
      <c r="G543" s="6" t="n"/>
      <c r="H543" s="6" t="n"/>
      <c r="I543" s="6" t="n"/>
      <c r="J543" s="6" t="n"/>
      <c r="K543" s="6" t="n"/>
      <c r="L543" s="6" t="n"/>
      <c r="M543" s="6" t="n"/>
      <c r="N543" s="6" t="n"/>
      <c r="O543" s="6" t="n"/>
    </row>
    <row r="544" ht="15.75" customHeight="1" s="1411">
      <c r="A544" s="6" t="n"/>
      <c r="B544" s="6" t="n"/>
      <c r="C544" s="6" t="n"/>
      <c r="D544" s="6" t="n"/>
      <c r="E544" s="6" t="n"/>
      <c r="F544" s="6" t="n"/>
      <c r="G544" s="6" t="n"/>
      <c r="H544" s="6" t="n"/>
      <c r="I544" s="6" t="n"/>
      <c r="J544" s="6" t="n"/>
      <c r="K544" s="6" t="n"/>
      <c r="L544" s="6" t="n"/>
      <c r="M544" s="6" t="n"/>
      <c r="N544" s="6" t="n"/>
      <c r="O544" s="6" t="n"/>
    </row>
    <row r="545" ht="15.75" customHeight="1" s="1411">
      <c r="A545" s="6" t="n"/>
      <c r="B545" s="6" t="n"/>
      <c r="C545" s="6" t="n"/>
      <c r="D545" s="6" t="n"/>
      <c r="E545" s="6" t="n"/>
      <c r="F545" s="6" t="n"/>
      <c r="G545" s="6" t="n"/>
      <c r="H545" s="6" t="n"/>
      <c r="I545" s="6" t="n"/>
      <c r="J545" s="6" t="n"/>
      <c r="K545" s="6" t="n"/>
      <c r="L545" s="6" t="n"/>
      <c r="M545" s="6" t="n"/>
      <c r="N545" s="6" t="n"/>
      <c r="O545" s="6" t="n"/>
    </row>
    <row r="546" ht="15.75" customHeight="1" s="1411">
      <c r="A546" s="6" t="n"/>
      <c r="B546" s="6" t="n"/>
      <c r="C546" s="6" t="n"/>
      <c r="D546" s="6" t="n"/>
      <c r="E546" s="6" t="n"/>
      <c r="F546" s="6" t="n"/>
      <c r="G546" s="6" t="n"/>
      <c r="H546" s="6" t="n"/>
      <c r="I546" s="6" t="n"/>
      <c r="J546" s="6" t="n"/>
      <c r="K546" s="6" t="n"/>
      <c r="L546" s="6" t="n"/>
      <c r="M546" s="6" t="n"/>
      <c r="N546" s="6" t="n"/>
      <c r="O546" s="6" t="n"/>
    </row>
    <row r="547" ht="15.75" customHeight="1" s="1411">
      <c r="A547" s="6" t="n"/>
      <c r="B547" s="6" t="n"/>
      <c r="C547" s="6" t="n"/>
      <c r="D547" s="6" t="n"/>
      <c r="E547" s="6" t="n"/>
      <c r="F547" s="6" t="n"/>
      <c r="G547" s="6" t="n"/>
      <c r="H547" s="6" t="n"/>
      <c r="I547" s="6" t="n"/>
      <c r="J547" s="6" t="n"/>
      <c r="K547" s="6" t="n"/>
      <c r="L547" s="6" t="n"/>
      <c r="M547" s="6" t="n"/>
      <c r="N547" s="6" t="n"/>
      <c r="O547" s="6" t="n"/>
    </row>
    <row r="548" ht="15.75" customHeight="1" s="1411">
      <c r="A548" s="6" t="n"/>
      <c r="B548" s="6" t="n"/>
      <c r="C548" s="6" t="n"/>
      <c r="D548" s="6" t="n"/>
      <c r="E548" s="6" t="n"/>
      <c r="F548" s="6" t="n"/>
      <c r="G548" s="6" t="n"/>
      <c r="H548" s="6" t="n"/>
      <c r="I548" s="6" t="n"/>
      <c r="J548" s="6" t="n"/>
      <c r="K548" s="6" t="n"/>
      <c r="L548" s="6" t="n"/>
      <c r="M548" s="6" t="n"/>
      <c r="N548" s="6" t="n"/>
      <c r="O548" s="6" t="n"/>
    </row>
    <row r="549" ht="15.75" customHeight="1" s="1411">
      <c r="A549" s="6" t="n"/>
      <c r="B549" s="6" t="n"/>
      <c r="C549" s="6" t="n"/>
      <c r="D549" s="6" t="n"/>
      <c r="E549" s="6" t="n"/>
      <c r="F549" s="6" t="n"/>
      <c r="G549" s="6" t="n"/>
      <c r="H549" s="6" t="n"/>
      <c r="I549" s="6" t="n"/>
      <c r="J549" s="6" t="n"/>
      <c r="K549" s="6" t="n"/>
      <c r="L549" s="6" t="n"/>
      <c r="M549" s="6" t="n"/>
      <c r="N549" s="6" t="n"/>
      <c r="O549" s="6" t="n"/>
    </row>
    <row r="550" ht="15.75" customHeight="1" s="1411">
      <c r="A550" s="6" t="n"/>
      <c r="B550" s="6" t="n"/>
      <c r="C550" s="6" t="n"/>
      <c r="D550" s="6" t="n"/>
      <c r="E550" s="6" t="n"/>
      <c r="F550" s="6" t="n"/>
      <c r="G550" s="6" t="n"/>
      <c r="H550" s="6" t="n"/>
      <c r="I550" s="6" t="n"/>
      <c r="J550" s="6" t="n"/>
      <c r="K550" s="6" t="n"/>
      <c r="L550" s="6" t="n"/>
      <c r="M550" s="6" t="n"/>
      <c r="N550" s="6" t="n"/>
      <c r="O550" s="6" t="n"/>
    </row>
    <row r="551" ht="15.75" customHeight="1" s="1411">
      <c r="A551" s="6" t="n"/>
      <c r="B551" s="6" t="n"/>
      <c r="C551" s="6" t="n"/>
      <c r="D551" s="6" t="n"/>
      <c r="E551" s="6" t="n"/>
      <c r="F551" s="6" t="n"/>
      <c r="G551" s="6" t="n"/>
      <c r="H551" s="6" t="n"/>
      <c r="I551" s="6" t="n"/>
      <c r="J551" s="6" t="n"/>
      <c r="K551" s="6" t="n"/>
      <c r="L551" s="6" t="n"/>
      <c r="M551" s="6" t="n"/>
      <c r="N551" s="6" t="n"/>
      <c r="O551" s="6" t="n"/>
    </row>
    <row r="552" ht="15.75" customHeight="1" s="1411">
      <c r="A552" s="6" t="n"/>
      <c r="B552" s="6" t="n"/>
      <c r="C552" s="6" t="n"/>
      <c r="D552" s="6" t="n"/>
      <c r="E552" s="6" t="n"/>
      <c r="F552" s="6" t="n"/>
      <c r="G552" s="6" t="n"/>
      <c r="H552" s="6" t="n"/>
      <c r="I552" s="6" t="n"/>
      <c r="J552" s="6" t="n"/>
      <c r="K552" s="6" t="n"/>
      <c r="L552" s="6" t="n"/>
      <c r="M552" s="6" t="n"/>
      <c r="N552" s="6" t="n"/>
      <c r="O552" s="6" t="n"/>
    </row>
    <row r="553" ht="15.75" customHeight="1" s="1411">
      <c r="A553" s="6" t="n"/>
      <c r="B553" s="6" t="n"/>
      <c r="C553" s="6" t="n"/>
      <c r="D553" s="6" t="n"/>
      <c r="E553" s="6" t="n"/>
      <c r="F553" s="6" t="n"/>
      <c r="G553" s="6" t="n"/>
      <c r="H553" s="6" t="n"/>
      <c r="I553" s="6" t="n"/>
      <c r="J553" s="6" t="n"/>
      <c r="K553" s="6" t="n"/>
      <c r="L553" s="6" t="n"/>
      <c r="M553" s="6" t="n"/>
      <c r="N553" s="6" t="n"/>
      <c r="O553" s="6" t="n"/>
    </row>
    <row r="554" ht="15.75" customHeight="1" s="1411">
      <c r="A554" s="6" t="n"/>
      <c r="B554" s="6" t="n"/>
      <c r="C554" s="6" t="n"/>
      <c r="D554" s="6" t="n"/>
      <c r="E554" s="6" t="n"/>
      <c r="F554" s="6" t="n"/>
      <c r="G554" s="6" t="n"/>
      <c r="H554" s="6" t="n"/>
      <c r="I554" s="6" t="n"/>
      <c r="J554" s="6" t="n"/>
      <c r="K554" s="6" t="n"/>
      <c r="L554" s="6" t="n"/>
      <c r="M554" s="6" t="n"/>
      <c r="N554" s="6" t="n"/>
      <c r="O554" s="6" t="n"/>
    </row>
    <row r="555" ht="15.75" customHeight="1" s="1411">
      <c r="A555" s="6" t="n"/>
      <c r="B555" s="6" t="n"/>
      <c r="C555" s="6" t="n"/>
      <c r="D555" s="6" t="n"/>
      <c r="E555" s="6" t="n"/>
      <c r="F555" s="6" t="n"/>
      <c r="G555" s="6" t="n"/>
      <c r="H555" s="6" t="n"/>
      <c r="I555" s="6" t="n"/>
      <c r="J555" s="6" t="n"/>
      <c r="K555" s="6" t="n"/>
      <c r="L555" s="6" t="n"/>
      <c r="M555" s="6" t="n"/>
      <c r="N555" s="6" t="n"/>
      <c r="O555" s="6" t="n"/>
    </row>
    <row r="556" ht="15.75" customHeight="1" s="1411">
      <c r="A556" s="6" t="n"/>
      <c r="B556" s="6" t="n"/>
      <c r="C556" s="6" t="n"/>
      <c r="D556" s="6" t="n"/>
      <c r="E556" s="6" t="n"/>
      <c r="F556" s="6" t="n"/>
      <c r="G556" s="6" t="n"/>
      <c r="H556" s="6" t="n"/>
      <c r="I556" s="6" t="n"/>
      <c r="J556" s="6" t="n"/>
      <c r="K556" s="6" t="n"/>
      <c r="L556" s="6" t="n"/>
      <c r="M556" s="6" t="n"/>
      <c r="N556" s="6" t="n"/>
      <c r="O556" s="6" t="n"/>
    </row>
    <row r="557" ht="15.75" customHeight="1" s="1411">
      <c r="A557" s="6" t="n"/>
      <c r="B557" s="6" t="n"/>
      <c r="C557" s="6" t="n"/>
      <c r="D557" s="6" t="n"/>
      <c r="E557" s="6" t="n"/>
      <c r="F557" s="6" t="n"/>
      <c r="G557" s="6" t="n"/>
      <c r="H557" s="6" t="n"/>
      <c r="I557" s="6" t="n"/>
      <c r="J557" s="6" t="n"/>
      <c r="K557" s="6" t="n"/>
      <c r="L557" s="6" t="n"/>
      <c r="M557" s="6" t="n"/>
      <c r="N557" s="6" t="n"/>
      <c r="O557" s="6" t="n"/>
    </row>
    <row r="558" ht="15.75" customHeight="1" s="1411">
      <c r="A558" s="6" t="n"/>
      <c r="B558" s="6" t="n"/>
      <c r="C558" s="6" t="n"/>
      <c r="D558" s="6" t="n"/>
      <c r="E558" s="6" t="n"/>
      <c r="F558" s="6" t="n"/>
      <c r="G558" s="6" t="n"/>
      <c r="H558" s="6" t="n"/>
      <c r="I558" s="6" t="n"/>
      <c r="J558" s="6" t="n"/>
      <c r="K558" s="6" t="n"/>
      <c r="L558" s="6" t="n"/>
      <c r="M558" s="6" t="n"/>
      <c r="N558" s="6" t="n"/>
      <c r="O558" s="6" t="n"/>
    </row>
    <row r="559" ht="15.75" customHeight="1" s="1411">
      <c r="A559" s="6" t="n"/>
      <c r="B559" s="6" t="n"/>
      <c r="C559" s="6" t="n"/>
      <c r="D559" s="6" t="n"/>
      <c r="E559" s="6" t="n"/>
      <c r="F559" s="6" t="n"/>
      <c r="G559" s="6" t="n"/>
      <c r="H559" s="6" t="n"/>
      <c r="I559" s="6" t="n"/>
      <c r="J559" s="6" t="n"/>
      <c r="K559" s="6" t="n"/>
      <c r="L559" s="6" t="n"/>
      <c r="M559" s="6" t="n"/>
      <c r="N559" s="6" t="n"/>
      <c r="O559" s="6" t="n"/>
    </row>
    <row r="560" ht="15.75" customHeight="1" s="1411">
      <c r="A560" s="6" t="n"/>
      <c r="B560" s="6" t="n"/>
      <c r="C560" s="6" t="n"/>
      <c r="D560" s="6" t="n"/>
      <c r="E560" s="6" t="n"/>
      <c r="F560" s="6" t="n"/>
      <c r="G560" s="6" t="n"/>
      <c r="H560" s="6" t="n"/>
      <c r="I560" s="6" t="n"/>
      <c r="J560" s="6" t="n"/>
      <c r="K560" s="6" t="n"/>
      <c r="L560" s="6" t="n"/>
      <c r="M560" s="6" t="n"/>
      <c r="N560" s="6" t="n"/>
      <c r="O560" s="6" t="n"/>
    </row>
    <row r="561" ht="15.75" customHeight="1" s="1411">
      <c r="A561" s="6" t="n"/>
      <c r="B561" s="6" t="n"/>
      <c r="C561" s="6" t="n"/>
      <c r="D561" s="6" t="n"/>
      <c r="E561" s="6" t="n"/>
      <c r="F561" s="6" t="n"/>
      <c r="G561" s="6" t="n"/>
      <c r="H561" s="6" t="n"/>
      <c r="I561" s="6" t="n"/>
      <c r="J561" s="6" t="n"/>
      <c r="K561" s="6" t="n"/>
      <c r="L561" s="6" t="n"/>
      <c r="M561" s="6" t="n"/>
      <c r="N561" s="6" t="n"/>
      <c r="O561" s="6" t="n"/>
    </row>
    <row r="562" ht="15.75" customHeight="1" s="1411">
      <c r="A562" s="6" t="n"/>
      <c r="B562" s="6" t="n"/>
      <c r="C562" s="6" t="n"/>
      <c r="D562" s="6" t="n"/>
      <c r="E562" s="6" t="n"/>
      <c r="F562" s="6" t="n"/>
      <c r="G562" s="6" t="n"/>
      <c r="H562" s="6" t="n"/>
      <c r="I562" s="6" t="n"/>
      <c r="J562" s="6" t="n"/>
      <c r="K562" s="6" t="n"/>
      <c r="L562" s="6" t="n"/>
      <c r="M562" s="6" t="n"/>
      <c r="N562" s="6" t="n"/>
      <c r="O562" s="6" t="n"/>
    </row>
    <row r="563" ht="15.75" customHeight="1" s="1411">
      <c r="A563" s="6" t="n"/>
      <c r="B563" s="6" t="n"/>
      <c r="C563" s="6" t="n"/>
      <c r="D563" s="6" t="n"/>
      <c r="E563" s="6" t="n"/>
      <c r="F563" s="6" t="n"/>
      <c r="G563" s="6" t="n"/>
      <c r="H563" s="6" t="n"/>
      <c r="I563" s="6" t="n"/>
      <c r="J563" s="6" t="n"/>
      <c r="K563" s="6" t="n"/>
      <c r="L563" s="6" t="n"/>
      <c r="M563" s="6" t="n"/>
      <c r="N563" s="6" t="n"/>
      <c r="O563" s="6" t="n"/>
    </row>
    <row r="564" ht="15.75" customHeight="1" s="1411">
      <c r="A564" s="6" t="n"/>
      <c r="B564" s="6" t="n"/>
      <c r="C564" s="6" t="n"/>
      <c r="D564" s="6" t="n"/>
      <c r="E564" s="6" t="n"/>
      <c r="F564" s="6" t="n"/>
      <c r="G564" s="6" t="n"/>
      <c r="H564" s="6" t="n"/>
      <c r="I564" s="6" t="n"/>
      <c r="J564" s="6" t="n"/>
      <c r="K564" s="6" t="n"/>
      <c r="L564" s="6" t="n"/>
      <c r="M564" s="6" t="n"/>
      <c r="N564" s="6" t="n"/>
      <c r="O564" s="6" t="n"/>
    </row>
    <row r="565" ht="15.75" customHeight="1" s="1411">
      <c r="A565" s="6" t="n"/>
      <c r="B565" s="6" t="n"/>
      <c r="C565" s="6" t="n"/>
      <c r="D565" s="6" t="n"/>
      <c r="E565" s="6" t="n"/>
      <c r="F565" s="6" t="n"/>
      <c r="G565" s="6" t="n"/>
      <c r="H565" s="6" t="n"/>
      <c r="I565" s="6" t="n"/>
      <c r="J565" s="6" t="n"/>
      <c r="K565" s="6" t="n"/>
      <c r="L565" s="6" t="n"/>
      <c r="M565" s="6" t="n"/>
      <c r="N565" s="6" t="n"/>
      <c r="O565" s="6" t="n"/>
    </row>
    <row r="566" ht="15.75" customHeight="1" s="1411">
      <c r="A566" s="6" t="n"/>
      <c r="B566" s="6" t="n"/>
      <c r="C566" s="6" t="n"/>
      <c r="D566" s="6" t="n"/>
      <c r="E566" s="6" t="n"/>
      <c r="F566" s="6" t="n"/>
      <c r="G566" s="6" t="n"/>
      <c r="H566" s="6" t="n"/>
      <c r="I566" s="6" t="n"/>
      <c r="J566" s="6" t="n"/>
      <c r="K566" s="6" t="n"/>
      <c r="L566" s="6" t="n"/>
      <c r="M566" s="6" t="n"/>
      <c r="N566" s="6" t="n"/>
      <c r="O566" s="6" t="n"/>
    </row>
    <row r="567" ht="15.75" customHeight="1" s="1411">
      <c r="A567" s="6" t="n"/>
      <c r="B567" s="6" t="n"/>
      <c r="C567" s="6" t="n"/>
      <c r="D567" s="6" t="n"/>
      <c r="E567" s="6" t="n"/>
      <c r="F567" s="6" t="n"/>
      <c r="G567" s="6" t="n"/>
      <c r="H567" s="6" t="n"/>
      <c r="I567" s="6" t="n"/>
      <c r="J567" s="6" t="n"/>
      <c r="K567" s="6" t="n"/>
      <c r="L567" s="6" t="n"/>
      <c r="M567" s="6" t="n"/>
      <c r="N567" s="6" t="n"/>
      <c r="O567" s="6" t="n"/>
    </row>
    <row r="568" ht="15.75" customHeight="1" s="1411">
      <c r="A568" s="6" t="n"/>
      <c r="B568" s="6" t="n"/>
      <c r="C568" s="6" t="n"/>
      <c r="D568" s="6" t="n"/>
      <c r="E568" s="6" t="n"/>
      <c r="F568" s="6" t="n"/>
      <c r="G568" s="6" t="n"/>
      <c r="H568" s="6" t="n"/>
      <c r="I568" s="6" t="n"/>
      <c r="J568" s="6" t="n"/>
      <c r="K568" s="6" t="n"/>
      <c r="L568" s="6" t="n"/>
      <c r="M568" s="6" t="n"/>
      <c r="N568" s="6" t="n"/>
      <c r="O568" s="6" t="n"/>
    </row>
    <row r="569" ht="15.75" customHeight="1" s="1411">
      <c r="A569" s="6" t="n"/>
      <c r="B569" s="6" t="n"/>
      <c r="C569" s="6" t="n"/>
      <c r="D569" s="6" t="n"/>
      <c r="E569" s="6" t="n"/>
      <c r="F569" s="6" t="n"/>
      <c r="G569" s="6" t="n"/>
      <c r="H569" s="6" t="n"/>
      <c r="I569" s="6" t="n"/>
      <c r="J569" s="6" t="n"/>
      <c r="K569" s="6" t="n"/>
      <c r="L569" s="6" t="n"/>
      <c r="M569" s="6" t="n"/>
      <c r="N569" s="6" t="n"/>
      <c r="O569" s="6" t="n"/>
    </row>
    <row r="570" ht="15.75" customHeight="1" s="1411">
      <c r="A570" s="6" t="n"/>
      <c r="B570" s="6" t="n"/>
      <c r="C570" s="6" t="n"/>
      <c r="D570" s="6" t="n"/>
      <c r="E570" s="6" t="n"/>
      <c r="F570" s="6" t="n"/>
      <c r="G570" s="6" t="n"/>
      <c r="H570" s="6" t="n"/>
      <c r="I570" s="6" t="n"/>
      <c r="J570" s="6" t="n"/>
      <c r="K570" s="6" t="n"/>
      <c r="L570" s="6" t="n"/>
      <c r="M570" s="6" t="n"/>
      <c r="N570" s="6" t="n"/>
      <c r="O570" s="6" t="n"/>
    </row>
    <row r="571" ht="15.75" customHeight="1" s="1411">
      <c r="A571" s="6" t="n"/>
      <c r="B571" s="6" t="n"/>
      <c r="C571" s="6" t="n"/>
      <c r="D571" s="6" t="n"/>
      <c r="E571" s="6" t="n"/>
      <c r="F571" s="6" t="n"/>
      <c r="G571" s="6" t="n"/>
      <c r="H571" s="6" t="n"/>
      <c r="I571" s="6" t="n"/>
      <c r="J571" s="6" t="n"/>
      <c r="K571" s="6" t="n"/>
      <c r="L571" s="6" t="n"/>
      <c r="M571" s="6" t="n"/>
      <c r="N571" s="6" t="n"/>
      <c r="O571" s="6" t="n"/>
    </row>
    <row r="572" ht="15.75" customHeight="1" s="1411">
      <c r="A572" s="6" t="n"/>
      <c r="B572" s="6" t="n"/>
      <c r="C572" s="6" t="n"/>
      <c r="D572" s="6" t="n"/>
      <c r="E572" s="6" t="n"/>
      <c r="F572" s="6" t="n"/>
      <c r="G572" s="6" t="n"/>
      <c r="H572" s="6" t="n"/>
      <c r="I572" s="6" t="n"/>
      <c r="J572" s="6" t="n"/>
      <c r="K572" s="6" t="n"/>
      <c r="L572" s="6" t="n"/>
      <c r="M572" s="6" t="n"/>
      <c r="N572" s="6" t="n"/>
      <c r="O572" s="6" t="n"/>
    </row>
    <row r="573" ht="15.75" customHeight="1" s="1411">
      <c r="A573" s="6" t="n"/>
      <c r="B573" s="6" t="n"/>
      <c r="C573" s="6" t="n"/>
      <c r="D573" s="6" t="n"/>
      <c r="E573" s="6" t="n"/>
      <c r="F573" s="6" t="n"/>
      <c r="G573" s="6" t="n"/>
      <c r="H573" s="6" t="n"/>
      <c r="I573" s="6" t="n"/>
      <c r="J573" s="6" t="n"/>
      <c r="K573" s="6" t="n"/>
      <c r="L573" s="6" t="n"/>
      <c r="M573" s="6" t="n"/>
      <c r="N573" s="6" t="n"/>
      <c r="O573" s="6" t="n"/>
    </row>
    <row r="574" ht="15.75" customHeight="1" s="1411">
      <c r="A574" s="6" t="n"/>
      <c r="B574" s="6" t="n"/>
      <c r="C574" s="6" t="n"/>
      <c r="D574" s="6" t="n"/>
      <c r="E574" s="6" t="n"/>
      <c r="F574" s="6" t="n"/>
      <c r="G574" s="6" t="n"/>
      <c r="H574" s="6" t="n"/>
      <c r="I574" s="6" t="n"/>
      <c r="J574" s="6" t="n"/>
      <c r="K574" s="6" t="n"/>
      <c r="L574" s="6" t="n"/>
      <c r="M574" s="6" t="n"/>
      <c r="N574" s="6" t="n"/>
      <c r="O574" s="6" t="n"/>
    </row>
    <row r="575" ht="15.75" customHeight="1" s="1411">
      <c r="A575" s="6" t="n"/>
      <c r="B575" s="6" t="n"/>
      <c r="C575" s="6" t="n"/>
      <c r="D575" s="6" t="n"/>
      <c r="E575" s="6" t="n"/>
      <c r="F575" s="6" t="n"/>
      <c r="G575" s="6" t="n"/>
      <c r="H575" s="6" t="n"/>
      <c r="I575" s="6" t="n"/>
      <c r="J575" s="6" t="n"/>
      <c r="K575" s="6" t="n"/>
      <c r="L575" s="6" t="n"/>
      <c r="M575" s="6" t="n"/>
      <c r="N575" s="6" t="n"/>
      <c r="O575" s="6" t="n"/>
    </row>
    <row r="576" ht="15.75" customHeight="1" s="1411">
      <c r="A576" s="6" t="n"/>
      <c r="B576" s="6" t="n"/>
      <c r="C576" s="6" t="n"/>
      <c r="D576" s="6" t="n"/>
      <c r="E576" s="6" t="n"/>
      <c r="F576" s="6" t="n"/>
      <c r="G576" s="6" t="n"/>
      <c r="H576" s="6" t="n"/>
      <c r="I576" s="6" t="n"/>
      <c r="J576" s="6" t="n"/>
      <c r="K576" s="6" t="n"/>
      <c r="L576" s="6" t="n"/>
      <c r="M576" s="6" t="n"/>
      <c r="N576" s="6" t="n"/>
      <c r="O576" s="6" t="n"/>
    </row>
    <row r="577" ht="15.75" customHeight="1" s="1411">
      <c r="A577" s="6" t="n"/>
      <c r="B577" s="6" t="n"/>
      <c r="C577" s="6" t="n"/>
      <c r="D577" s="6" t="n"/>
      <c r="E577" s="6" t="n"/>
      <c r="F577" s="6" t="n"/>
      <c r="G577" s="6" t="n"/>
      <c r="H577" s="6" t="n"/>
      <c r="I577" s="6" t="n"/>
      <c r="J577" s="6" t="n"/>
      <c r="K577" s="6" t="n"/>
      <c r="L577" s="6" t="n"/>
      <c r="M577" s="6" t="n"/>
      <c r="N577" s="6" t="n"/>
      <c r="O577" s="6" t="n"/>
    </row>
    <row r="578" ht="15.75" customHeight="1" s="1411">
      <c r="A578" s="6" t="n"/>
      <c r="B578" s="6" t="n"/>
      <c r="C578" s="6" t="n"/>
      <c r="D578" s="6" t="n"/>
      <c r="E578" s="6" t="n"/>
      <c r="F578" s="6" t="n"/>
      <c r="G578" s="6" t="n"/>
      <c r="H578" s="6" t="n"/>
      <c r="I578" s="6" t="n"/>
      <c r="J578" s="6" t="n"/>
      <c r="K578" s="6" t="n"/>
      <c r="L578" s="6" t="n"/>
      <c r="M578" s="6" t="n"/>
      <c r="N578" s="6" t="n"/>
      <c r="O578" s="6" t="n"/>
    </row>
    <row r="579" ht="15.75" customHeight="1" s="1411">
      <c r="A579" s="6" t="n"/>
      <c r="B579" s="6" t="n"/>
      <c r="C579" s="6" t="n"/>
      <c r="D579" s="6" t="n"/>
      <c r="E579" s="6" t="n"/>
      <c r="F579" s="6" t="n"/>
      <c r="G579" s="6" t="n"/>
      <c r="H579" s="6" t="n"/>
      <c r="I579" s="6" t="n"/>
      <c r="J579" s="6" t="n"/>
      <c r="K579" s="6" t="n"/>
      <c r="L579" s="6" t="n"/>
      <c r="M579" s="6" t="n"/>
      <c r="N579" s="6" t="n"/>
      <c r="O579" s="6" t="n"/>
    </row>
    <row r="580" ht="15.75" customHeight="1" s="1411">
      <c r="A580" s="6" t="n"/>
      <c r="B580" s="6" t="n"/>
      <c r="C580" s="6" t="n"/>
      <c r="D580" s="6" t="n"/>
      <c r="E580" s="6" t="n"/>
      <c r="F580" s="6" t="n"/>
      <c r="G580" s="6" t="n"/>
      <c r="H580" s="6" t="n"/>
      <c r="I580" s="6" t="n"/>
      <c r="J580" s="6" t="n"/>
      <c r="K580" s="6" t="n"/>
      <c r="L580" s="6" t="n"/>
      <c r="M580" s="6" t="n"/>
      <c r="N580" s="6" t="n"/>
      <c r="O580" s="6" t="n"/>
    </row>
    <row r="581" ht="15.75" customHeight="1" s="1411">
      <c r="A581" s="6" t="n"/>
      <c r="B581" s="6" t="n"/>
      <c r="C581" s="6" t="n"/>
      <c r="D581" s="6" t="n"/>
      <c r="E581" s="6" t="n"/>
      <c r="F581" s="6" t="n"/>
      <c r="G581" s="6" t="n"/>
      <c r="H581" s="6" t="n"/>
      <c r="I581" s="6" t="n"/>
      <c r="J581" s="6" t="n"/>
      <c r="K581" s="6" t="n"/>
      <c r="L581" s="6" t="n"/>
      <c r="M581" s="6" t="n"/>
      <c r="N581" s="6" t="n"/>
      <c r="O581" s="6" t="n"/>
    </row>
    <row r="582" ht="15.75" customHeight="1" s="1411">
      <c r="A582" s="6" t="n"/>
      <c r="B582" s="6" t="n"/>
      <c r="C582" s="6" t="n"/>
      <c r="D582" s="6" t="n"/>
      <c r="E582" s="6" t="n"/>
      <c r="F582" s="6" t="n"/>
      <c r="G582" s="6" t="n"/>
      <c r="H582" s="6" t="n"/>
      <c r="I582" s="6" t="n"/>
      <c r="J582" s="6" t="n"/>
      <c r="K582" s="6" t="n"/>
      <c r="L582" s="6" t="n"/>
      <c r="M582" s="6" t="n"/>
      <c r="N582" s="6" t="n"/>
      <c r="O582" s="6" t="n"/>
    </row>
    <row r="583" ht="15.75" customHeight="1" s="1411">
      <c r="A583" s="6" t="n"/>
      <c r="B583" s="6" t="n"/>
      <c r="C583" s="6" t="n"/>
      <c r="D583" s="6" t="n"/>
      <c r="E583" s="6" t="n"/>
      <c r="F583" s="6" t="n"/>
      <c r="G583" s="6" t="n"/>
      <c r="H583" s="6" t="n"/>
      <c r="I583" s="6" t="n"/>
      <c r="J583" s="6" t="n"/>
      <c r="K583" s="6" t="n"/>
      <c r="L583" s="6" t="n"/>
      <c r="M583" s="6" t="n"/>
      <c r="N583" s="6" t="n"/>
      <c r="O583" s="6" t="n"/>
    </row>
    <row r="584" ht="15.75" customHeight="1" s="1411">
      <c r="A584" s="6" t="n"/>
      <c r="B584" s="6" t="n"/>
      <c r="C584" s="6" t="n"/>
      <c r="D584" s="6" t="n"/>
      <c r="E584" s="6" t="n"/>
      <c r="F584" s="6" t="n"/>
      <c r="G584" s="6" t="n"/>
      <c r="H584" s="6" t="n"/>
      <c r="I584" s="6" t="n"/>
      <c r="J584" s="6" t="n"/>
      <c r="K584" s="6" t="n"/>
      <c r="L584" s="6" t="n"/>
      <c r="M584" s="6" t="n"/>
      <c r="N584" s="6" t="n"/>
      <c r="O584" s="6" t="n"/>
    </row>
    <row r="585" ht="15.75" customHeight="1" s="1411">
      <c r="A585" s="6" t="n"/>
      <c r="B585" s="6" t="n"/>
      <c r="C585" s="6" t="n"/>
      <c r="D585" s="6" t="n"/>
      <c r="E585" s="6" t="n"/>
      <c r="F585" s="6" t="n"/>
      <c r="G585" s="6" t="n"/>
      <c r="H585" s="6" t="n"/>
      <c r="I585" s="6" t="n"/>
      <c r="J585" s="6" t="n"/>
      <c r="K585" s="6" t="n"/>
      <c r="L585" s="6" t="n"/>
      <c r="M585" s="6" t="n"/>
      <c r="N585" s="6" t="n"/>
      <c r="O585" s="6" t="n"/>
    </row>
    <row r="586" ht="15.75" customHeight="1" s="1411">
      <c r="A586" s="6" t="n"/>
      <c r="B586" s="6" t="n"/>
      <c r="C586" s="6" t="n"/>
      <c r="D586" s="6" t="n"/>
      <c r="E586" s="6" t="n"/>
      <c r="F586" s="6" t="n"/>
      <c r="G586" s="6" t="n"/>
      <c r="H586" s="6" t="n"/>
      <c r="I586" s="6" t="n"/>
      <c r="J586" s="6" t="n"/>
      <c r="K586" s="6" t="n"/>
      <c r="L586" s="6" t="n"/>
      <c r="M586" s="6" t="n"/>
      <c r="N586" s="6" t="n"/>
      <c r="O586" s="6" t="n"/>
    </row>
    <row r="587" ht="15.75" customHeight="1" s="1411">
      <c r="A587" s="6" t="n"/>
      <c r="B587" s="6" t="n"/>
      <c r="C587" s="6" t="n"/>
      <c r="D587" s="6" t="n"/>
      <c r="E587" s="6" t="n"/>
      <c r="F587" s="6" t="n"/>
      <c r="G587" s="6" t="n"/>
      <c r="H587" s="6" t="n"/>
      <c r="I587" s="6" t="n"/>
      <c r="J587" s="6" t="n"/>
      <c r="K587" s="6" t="n"/>
      <c r="L587" s="6" t="n"/>
      <c r="M587" s="6" t="n"/>
      <c r="N587" s="6" t="n"/>
      <c r="O587" s="6" t="n"/>
    </row>
    <row r="588" ht="15.75" customHeight="1" s="1411">
      <c r="A588" s="6" t="n"/>
      <c r="B588" s="6" t="n"/>
      <c r="C588" s="6" t="n"/>
      <c r="D588" s="6" t="n"/>
      <c r="E588" s="6" t="n"/>
      <c r="F588" s="6" t="n"/>
      <c r="G588" s="6" t="n"/>
      <c r="H588" s="6" t="n"/>
      <c r="I588" s="6" t="n"/>
      <c r="J588" s="6" t="n"/>
      <c r="K588" s="6" t="n"/>
      <c r="L588" s="6" t="n"/>
      <c r="M588" s="6" t="n"/>
      <c r="N588" s="6" t="n"/>
      <c r="O588" s="6" t="n"/>
    </row>
    <row r="589" ht="15.75" customHeight="1" s="1411">
      <c r="A589" s="6" t="n"/>
      <c r="B589" s="6" t="n"/>
      <c r="C589" s="6" t="n"/>
      <c r="D589" s="6" t="n"/>
      <c r="E589" s="6" t="n"/>
      <c r="F589" s="6" t="n"/>
      <c r="G589" s="6" t="n"/>
      <c r="H589" s="6" t="n"/>
      <c r="I589" s="6" t="n"/>
      <c r="J589" s="6" t="n"/>
      <c r="K589" s="6" t="n"/>
      <c r="L589" s="6" t="n"/>
      <c r="M589" s="6" t="n"/>
      <c r="N589" s="6" t="n"/>
      <c r="O589" s="6" t="n"/>
    </row>
    <row r="590" ht="15.75" customHeight="1" s="1411">
      <c r="A590" s="6" t="n"/>
      <c r="B590" s="6" t="n"/>
      <c r="C590" s="6" t="n"/>
      <c r="D590" s="6" t="n"/>
      <c r="E590" s="6" t="n"/>
      <c r="F590" s="6" t="n"/>
      <c r="G590" s="6" t="n"/>
      <c r="H590" s="6" t="n"/>
      <c r="I590" s="6" t="n"/>
      <c r="J590" s="6" t="n"/>
      <c r="K590" s="6" t="n"/>
      <c r="L590" s="6" t="n"/>
      <c r="M590" s="6" t="n"/>
      <c r="N590" s="6" t="n"/>
      <c r="O590" s="6" t="n"/>
    </row>
    <row r="591" ht="15.75" customHeight="1" s="1411">
      <c r="A591" s="6" t="n"/>
      <c r="B591" s="6" t="n"/>
      <c r="C591" s="6" t="n"/>
      <c r="D591" s="6" t="n"/>
      <c r="E591" s="6" t="n"/>
      <c r="F591" s="6" t="n"/>
      <c r="G591" s="6" t="n"/>
      <c r="H591" s="6" t="n"/>
      <c r="I591" s="6" t="n"/>
      <c r="J591" s="6" t="n"/>
      <c r="K591" s="6" t="n"/>
      <c r="L591" s="6" t="n"/>
      <c r="M591" s="6" t="n"/>
      <c r="N591" s="6" t="n"/>
      <c r="O591" s="6" t="n"/>
    </row>
    <row r="592" ht="15.75" customHeight="1" s="1411">
      <c r="A592" s="6" t="n"/>
      <c r="B592" s="6" t="n"/>
      <c r="C592" s="6" t="n"/>
      <c r="D592" s="6" t="n"/>
      <c r="E592" s="6" t="n"/>
      <c r="F592" s="6" t="n"/>
      <c r="G592" s="6" t="n"/>
      <c r="H592" s="6" t="n"/>
      <c r="I592" s="6" t="n"/>
      <c r="J592" s="6" t="n"/>
      <c r="K592" s="6" t="n"/>
      <c r="L592" s="6" t="n"/>
      <c r="M592" s="6" t="n"/>
      <c r="N592" s="6" t="n"/>
      <c r="O592" s="6" t="n"/>
    </row>
    <row r="593" ht="15.75" customHeight="1" s="1411">
      <c r="A593" s="6" t="n"/>
      <c r="B593" s="6" t="n"/>
      <c r="C593" s="6" t="n"/>
      <c r="D593" s="6" t="n"/>
      <c r="E593" s="6" t="n"/>
      <c r="F593" s="6" t="n"/>
      <c r="G593" s="6" t="n"/>
      <c r="H593" s="6" t="n"/>
      <c r="I593" s="6" t="n"/>
      <c r="J593" s="6" t="n"/>
      <c r="K593" s="6" t="n"/>
      <c r="L593" s="6" t="n"/>
      <c r="M593" s="6" t="n"/>
      <c r="N593" s="6" t="n"/>
      <c r="O593" s="6" t="n"/>
    </row>
    <row r="594" ht="15.75" customHeight="1" s="1411">
      <c r="A594" s="6" t="n"/>
      <c r="B594" s="6" t="n"/>
      <c r="C594" s="6" t="n"/>
      <c r="D594" s="6" t="n"/>
      <c r="E594" s="6" t="n"/>
      <c r="F594" s="6" t="n"/>
      <c r="G594" s="6" t="n"/>
      <c r="H594" s="6" t="n"/>
      <c r="I594" s="6" t="n"/>
      <c r="J594" s="6" t="n"/>
      <c r="K594" s="6" t="n"/>
      <c r="L594" s="6" t="n"/>
      <c r="M594" s="6" t="n"/>
      <c r="N594" s="6" t="n"/>
      <c r="O594" s="6" t="n"/>
    </row>
    <row r="595" ht="15.75" customHeight="1" s="1411">
      <c r="A595" s="6" t="n"/>
      <c r="B595" s="6" t="n"/>
      <c r="C595" s="6" t="n"/>
      <c r="D595" s="6" t="n"/>
      <c r="E595" s="6" t="n"/>
      <c r="F595" s="6" t="n"/>
      <c r="G595" s="6" t="n"/>
      <c r="H595" s="6" t="n"/>
      <c r="I595" s="6" t="n"/>
      <c r="J595" s="6" t="n"/>
      <c r="K595" s="6" t="n"/>
      <c r="L595" s="6" t="n"/>
      <c r="M595" s="6" t="n"/>
      <c r="N595" s="6" t="n"/>
      <c r="O595" s="6" t="n"/>
    </row>
    <row r="596" ht="15.75" customHeight="1" s="1411">
      <c r="A596" s="6" t="n"/>
      <c r="B596" s="6" t="n"/>
      <c r="C596" s="6" t="n"/>
      <c r="D596" s="6" t="n"/>
      <c r="E596" s="6" t="n"/>
      <c r="F596" s="6" t="n"/>
      <c r="G596" s="6" t="n"/>
      <c r="H596" s="6" t="n"/>
      <c r="I596" s="6" t="n"/>
      <c r="J596" s="6" t="n"/>
      <c r="K596" s="6" t="n"/>
      <c r="L596" s="6" t="n"/>
      <c r="M596" s="6" t="n"/>
      <c r="N596" s="6" t="n"/>
      <c r="O596" s="6" t="n"/>
    </row>
    <row r="597" ht="15.75" customHeight="1" s="1411">
      <c r="A597" s="6" t="n"/>
      <c r="B597" s="6" t="n"/>
      <c r="C597" s="6" t="n"/>
      <c r="D597" s="6" t="n"/>
      <c r="E597" s="6" t="n"/>
      <c r="F597" s="6" t="n"/>
      <c r="G597" s="6" t="n"/>
      <c r="H597" s="6" t="n"/>
      <c r="I597" s="6" t="n"/>
      <c r="J597" s="6" t="n"/>
      <c r="K597" s="6" t="n"/>
      <c r="L597" s="6" t="n"/>
      <c r="M597" s="6" t="n"/>
      <c r="N597" s="6" t="n"/>
      <c r="O597" s="6" t="n"/>
    </row>
    <row r="598" ht="15.75" customHeight="1" s="1411">
      <c r="A598" s="6" t="n"/>
      <c r="B598" s="6" t="n"/>
      <c r="C598" s="6" t="n"/>
      <c r="D598" s="6" t="n"/>
      <c r="E598" s="6" t="n"/>
      <c r="F598" s="6" t="n"/>
      <c r="G598" s="6" t="n"/>
      <c r="H598" s="6" t="n"/>
      <c r="I598" s="6" t="n"/>
      <c r="J598" s="6" t="n"/>
      <c r="K598" s="6" t="n"/>
      <c r="L598" s="6" t="n"/>
      <c r="M598" s="6" t="n"/>
      <c r="N598" s="6" t="n"/>
      <c r="O598" s="6" t="n"/>
    </row>
    <row r="599" ht="15.75" customHeight="1" s="1411">
      <c r="A599" s="6" t="n"/>
      <c r="B599" s="6" t="n"/>
      <c r="C599" s="6" t="n"/>
      <c r="D599" s="6" t="n"/>
      <c r="E599" s="6" t="n"/>
      <c r="F599" s="6" t="n"/>
      <c r="G599" s="6" t="n"/>
      <c r="H599" s="6" t="n"/>
      <c r="I599" s="6" t="n"/>
      <c r="J599" s="6" t="n"/>
      <c r="K599" s="6" t="n"/>
      <c r="L599" s="6" t="n"/>
      <c r="M599" s="6" t="n"/>
      <c r="N599" s="6" t="n"/>
      <c r="O599" s="6" t="n"/>
    </row>
    <row r="600" ht="15.75" customHeight="1" s="1411">
      <c r="A600" s="6" t="n"/>
      <c r="B600" s="6" t="n"/>
      <c r="C600" s="6" t="n"/>
      <c r="D600" s="6" t="n"/>
      <c r="E600" s="6" t="n"/>
      <c r="F600" s="6" t="n"/>
      <c r="G600" s="6" t="n"/>
      <c r="H600" s="6" t="n"/>
      <c r="I600" s="6" t="n"/>
      <c r="J600" s="6" t="n"/>
      <c r="K600" s="6" t="n"/>
      <c r="L600" s="6" t="n"/>
      <c r="M600" s="6" t="n"/>
      <c r="N600" s="6" t="n"/>
      <c r="O600" s="6" t="n"/>
    </row>
    <row r="601" ht="15.75" customHeight="1" s="1411">
      <c r="A601" s="6" t="n"/>
      <c r="B601" s="6" t="n"/>
      <c r="C601" s="6" t="n"/>
      <c r="D601" s="6" t="n"/>
      <c r="E601" s="6" t="n"/>
      <c r="F601" s="6" t="n"/>
      <c r="G601" s="6" t="n"/>
      <c r="H601" s="6" t="n"/>
      <c r="I601" s="6" t="n"/>
      <c r="J601" s="6" t="n"/>
      <c r="K601" s="6" t="n"/>
      <c r="L601" s="6" t="n"/>
      <c r="M601" s="6" t="n"/>
      <c r="N601" s="6" t="n"/>
      <c r="O601" s="6" t="n"/>
    </row>
    <row r="602" ht="15.75" customHeight="1" s="1411">
      <c r="A602" s="6" t="n"/>
      <c r="B602" s="6" t="n"/>
      <c r="C602" s="6" t="n"/>
      <c r="D602" s="6" t="n"/>
      <c r="E602" s="6" t="n"/>
      <c r="F602" s="6" t="n"/>
      <c r="G602" s="6" t="n"/>
      <c r="H602" s="6" t="n"/>
      <c r="I602" s="6" t="n"/>
      <c r="J602" s="6" t="n"/>
      <c r="K602" s="6" t="n"/>
      <c r="L602" s="6" t="n"/>
      <c r="M602" s="6" t="n"/>
      <c r="N602" s="6" t="n"/>
      <c r="O602" s="6" t="n"/>
    </row>
    <row r="603" ht="15.75" customHeight="1" s="1411">
      <c r="A603" s="6" t="n"/>
      <c r="B603" s="6" t="n"/>
      <c r="C603" s="6" t="n"/>
      <c r="D603" s="6" t="n"/>
      <c r="E603" s="6" t="n"/>
      <c r="F603" s="6" t="n"/>
      <c r="G603" s="6" t="n"/>
      <c r="H603" s="6" t="n"/>
      <c r="I603" s="6" t="n"/>
      <c r="J603" s="6" t="n"/>
      <c r="K603" s="6" t="n"/>
      <c r="L603" s="6" t="n"/>
      <c r="M603" s="6" t="n"/>
      <c r="N603" s="6" t="n"/>
      <c r="O603" s="6" t="n"/>
    </row>
    <row r="604" ht="15.75" customHeight="1" s="1411">
      <c r="A604" s="6" t="n"/>
      <c r="B604" s="6" t="n"/>
      <c r="C604" s="6" t="n"/>
      <c r="D604" s="6" t="n"/>
      <c r="E604" s="6" t="n"/>
      <c r="F604" s="6" t="n"/>
      <c r="G604" s="6" t="n"/>
      <c r="H604" s="6" t="n"/>
      <c r="I604" s="6" t="n"/>
      <c r="J604" s="6" t="n"/>
      <c r="K604" s="6" t="n"/>
      <c r="L604" s="6" t="n"/>
      <c r="M604" s="6" t="n"/>
      <c r="N604" s="6" t="n"/>
      <c r="O604" s="6" t="n"/>
    </row>
    <row r="605" ht="15.75" customHeight="1" s="1411">
      <c r="A605" s="6" t="n"/>
      <c r="B605" s="6" t="n"/>
      <c r="C605" s="6" t="n"/>
      <c r="D605" s="6" t="n"/>
      <c r="E605" s="6" t="n"/>
      <c r="F605" s="6" t="n"/>
      <c r="G605" s="6" t="n"/>
      <c r="H605" s="6" t="n"/>
      <c r="I605" s="6" t="n"/>
      <c r="J605" s="6" t="n"/>
      <c r="K605" s="6" t="n"/>
      <c r="L605" s="6" t="n"/>
      <c r="M605" s="6" t="n"/>
      <c r="N605" s="6" t="n"/>
      <c r="O605" s="6" t="n"/>
    </row>
    <row r="606" ht="15.75" customHeight="1" s="1411">
      <c r="A606" s="6" t="n"/>
      <c r="B606" s="6" t="n"/>
      <c r="C606" s="6" t="n"/>
      <c r="D606" s="6" t="n"/>
      <c r="E606" s="6" t="n"/>
      <c r="F606" s="6" t="n"/>
      <c r="G606" s="6" t="n"/>
      <c r="H606" s="6" t="n"/>
      <c r="I606" s="6" t="n"/>
      <c r="J606" s="6" t="n"/>
      <c r="K606" s="6" t="n"/>
      <c r="L606" s="6" t="n"/>
      <c r="M606" s="6" t="n"/>
      <c r="N606" s="6" t="n"/>
      <c r="O606" s="6" t="n"/>
    </row>
    <row r="607" ht="15.75" customHeight="1" s="1411">
      <c r="A607" s="6" t="n"/>
      <c r="B607" s="6" t="n"/>
      <c r="C607" s="6" t="n"/>
      <c r="D607" s="6" t="n"/>
      <c r="E607" s="6" t="n"/>
      <c r="F607" s="6" t="n"/>
      <c r="G607" s="6" t="n"/>
      <c r="H607" s="6" t="n"/>
      <c r="I607" s="6" t="n"/>
      <c r="J607" s="6" t="n"/>
      <c r="K607" s="6" t="n"/>
      <c r="L607" s="6" t="n"/>
      <c r="M607" s="6" t="n"/>
      <c r="N607" s="6" t="n"/>
      <c r="O607" s="6" t="n"/>
    </row>
    <row r="608" ht="15.75" customHeight="1" s="1411">
      <c r="A608" s="6" t="n"/>
      <c r="B608" s="6" t="n"/>
      <c r="C608" s="6" t="n"/>
      <c r="D608" s="6" t="n"/>
      <c r="E608" s="6" t="n"/>
      <c r="F608" s="6" t="n"/>
      <c r="G608" s="6" t="n"/>
      <c r="H608" s="6" t="n"/>
      <c r="I608" s="6" t="n"/>
      <c r="J608" s="6" t="n"/>
      <c r="K608" s="6" t="n"/>
      <c r="L608" s="6" t="n"/>
      <c r="M608" s="6" t="n"/>
      <c r="N608" s="6" t="n"/>
      <c r="O608" s="6" t="n"/>
    </row>
    <row r="609" ht="15.75" customHeight="1" s="1411">
      <c r="A609" s="6" t="n"/>
      <c r="B609" s="6" t="n"/>
      <c r="C609" s="6" t="n"/>
      <c r="D609" s="6" t="n"/>
      <c r="E609" s="6" t="n"/>
      <c r="F609" s="6" t="n"/>
      <c r="G609" s="6" t="n"/>
      <c r="H609" s="6" t="n"/>
      <c r="I609" s="6" t="n"/>
      <c r="J609" s="6" t="n"/>
      <c r="K609" s="6" t="n"/>
      <c r="L609" s="6" t="n"/>
      <c r="M609" s="6" t="n"/>
      <c r="N609" s="6" t="n"/>
      <c r="O609" s="6" t="n"/>
    </row>
    <row r="610" ht="15.75" customHeight="1" s="1411">
      <c r="A610" s="6" t="n"/>
      <c r="B610" s="6" t="n"/>
      <c r="C610" s="6" t="n"/>
      <c r="D610" s="6" t="n"/>
      <c r="E610" s="6" t="n"/>
      <c r="F610" s="6" t="n"/>
      <c r="G610" s="6" t="n"/>
      <c r="H610" s="6" t="n"/>
      <c r="I610" s="6" t="n"/>
      <c r="J610" s="6" t="n"/>
      <c r="K610" s="6" t="n"/>
      <c r="L610" s="6" t="n"/>
      <c r="M610" s="6" t="n"/>
      <c r="N610" s="6" t="n"/>
      <c r="O610" s="6" t="n"/>
    </row>
    <row r="611" ht="15.75" customHeight="1" s="1411">
      <c r="A611" s="6" t="n"/>
      <c r="B611" s="6" t="n"/>
      <c r="C611" s="6" t="n"/>
      <c r="D611" s="6" t="n"/>
      <c r="E611" s="6" t="n"/>
      <c r="F611" s="6" t="n"/>
      <c r="G611" s="6" t="n"/>
      <c r="H611" s="6" t="n"/>
      <c r="I611" s="6" t="n"/>
      <c r="J611" s="6" t="n"/>
      <c r="K611" s="6" t="n"/>
      <c r="L611" s="6" t="n"/>
      <c r="M611" s="6" t="n"/>
      <c r="N611" s="6" t="n"/>
      <c r="O611" s="6" t="n"/>
    </row>
    <row r="612" ht="15.75" customHeight="1" s="1411">
      <c r="A612" s="6" t="n"/>
      <c r="B612" s="6" t="n"/>
      <c r="C612" s="6" t="n"/>
      <c r="D612" s="6" t="n"/>
      <c r="E612" s="6" t="n"/>
      <c r="F612" s="6" t="n"/>
      <c r="G612" s="6" t="n"/>
      <c r="H612" s="6" t="n"/>
      <c r="I612" s="6" t="n"/>
      <c r="J612" s="6" t="n"/>
      <c r="K612" s="6" t="n"/>
      <c r="L612" s="6" t="n"/>
      <c r="M612" s="6" t="n"/>
      <c r="N612" s="6" t="n"/>
      <c r="O612" s="6" t="n"/>
    </row>
    <row r="613" ht="15.75" customHeight="1" s="1411">
      <c r="A613" s="6" t="n"/>
      <c r="B613" s="6" t="n"/>
      <c r="C613" s="6" t="n"/>
      <c r="D613" s="6" t="n"/>
      <c r="E613" s="6" t="n"/>
      <c r="F613" s="6" t="n"/>
      <c r="G613" s="6" t="n"/>
      <c r="H613" s="6" t="n"/>
      <c r="I613" s="6" t="n"/>
      <c r="J613" s="6" t="n"/>
      <c r="K613" s="6" t="n"/>
      <c r="L613" s="6" t="n"/>
      <c r="M613" s="6" t="n"/>
      <c r="N613" s="6" t="n"/>
      <c r="O613" s="6" t="n"/>
    </row>
    <row r="614" ht="15.75" customHeight="1" s="1411">
      <c r="A614" s="6" t="n"/>
      <c r="B614" s="6" t="n"/>
      <c r="C614" s="6" t="n"/>
      <c r="D614" s="6" t="n"/>
      <c r="E614" s="6" t="n"/>
      <c r="F614" s="6" t="n"/>
      <c r="G614" s="6" t="n"/>
      <c r="H614" s="6" t="n"/>
      <c r="I614" s="6" t="n"/>
      <c r="J614" s="6" t="n"/>
      <c r="K614" s="6" t="n"/>
      <c r="L614" s="6" t="n"/>
      <c r="M614" s="6" t="n"/>
      <c r="N614" s="6" t="n"/>
      <c r="O614" s="6" t="n"/>
    </row>
    <row r="615" ht="15.75" customHeight="1" s="1411">
      <c r="A615" s="6" t="n"/>
      <c r="B615" s="6" t="n"/>
      <c r="C615" s="6" t="n"/>
      <c r="D615" s="6" t="n"/>
      <c r="E615" s="6" t="n"/>
      <c r="F615" s="6" t="n"/>
      <c r="G615" s="6" t="n"/>
      <c r="H615" s="6" t="n"/>
      <c r="I615" s="6" t="n"/>
      <c r="J615" s="6" t="n"/>
      <c r="K615" s="6" t="n"/>
      <c r="L615" s="6" t="n"/>
      <c r="M615" s="6" t="n"/>
      <c r="N615" s="6" t="n"/>
      <c r="O615" s="6" t="n"/>
    </row>
    <row r="616" ht="15.75" customHeight="1" s="1411">
      <c r="A616" s="6" t="n"/>
      <c r="B616" s="6" t="n"/>
      <c r="C616" s="6" t="n"/>
      <c r="D616" s="6" t="n"/>
      <c r="E616" s="6" t="n"/>
      <c r="F616" s="6" t="n"/>
      <c r="G616" s="6" t="n"/>
      <c r="H616" s="6" t="n"/>
      <c r="I616" s="6" t="n"/>
      <c r="J616" s="6" t="n"/>
      <c r="K616" s="6" t="n"/>
      <c r="L616" s="6" t="n"/>
      <c r="M616" s="6" t="n"/>
      <c r="N616" s="6" t="n"/>
      <c r="O616" s="6" t="n"/>
    </row>
    <row r="617" ht="15.75" customHeight="1" s="1411">
      <c r="A617" s="6" t="n"/>
      <c r="B617" s="6" t="n"/>
      <c r="C617" s="6" t="n"/>
      <c r="D617" s="6" t="n"/>
      <c r="E617" s="6" t="n"/>
      <c r="F617" s="6" t="n"/>
      <c r="G617" s="6" t="n"/>
      <c r="H617" s="6" t="n"/>
      <c r="I617" s="6" t="n"/>
      <c r="J617" s="6" t="n"/>
      <c r="K617" s="6" t="n"/>
      <c r="L617" s="6" t="n"/>
      <c r="M617" s="6" t="n"/>
      <c r="N617" s="6" t="n"/>
      <c r="O617" s="6" t="n"/>
    </row>
    <row r="618" ht="15.75" customHeight="1" s="1411">
      <c r="A618" s="6" t="n"/>
      <c r="B618" s="6" t="n"/>
      <c r="C618" s="6" t="n"/>
      <c r="D618" s="6" t="n"/>
      <c r="E618" s="6" t="n"/>
      <c r="F618" s="6" t="n"/>
      <c r="G618" s="6" t="n"/>
      <c r="H618" s="6" t="n"/>
      <c r="I618" s="6" t="n"/>
      <c r="J618" s="6" t="n"/>
      <c r="K618" s="6" t="n"/>
      <c r="L618" s="6" t="n"/>
      <c r="M618" s="6" t="n"/>
      <c r="N618" s="6" t="n"/>
      <c r="O618" s="6" t="n"/>
    </row>
    <row r="619" ht="15.75" customHeight="1" s="1411">
      <c r="A619" s="6" t="n"/>
      <c r="B619" s="6" t="n"/>
      <c r="C619" s="6" t="n"/>
      <c r="D619" s="6" t="n"/>
      <c r="E619" s="6" t="n"/>
      <c r="F619" s="6" t="n"/>
      <c r="G619" s="6" t="n"/>
      <c r="H619" s="6" t="n"/>
      <c r="I619" s="6" t="n"/>
      <c r="J619" s="6" t="n"/>
      <c r="K619" s="6" t="n"/>
      <c r="L619" s="6" t="n"/>
      <c r="M619" s="6" t="n"/>
      <c r="N619" s="6" t="n"/>
      <c r="O619" s="6" t="n"/>
    </row>
    <row r="620" ht="15.75" customHeight="1" s="1411">
      <c r="A620" s="6" t="n"/>
      <c r="B620" s="6" t="n"/>
      <c r="C620" s="6" t="n"/>
      <c r="D620" s="6" t="n"/>
      <c r="E620" s="6" t="n"/>
      <c r="F620" s="6" t="n"/>
      <c r="G620" s="6" t="n"/>
      <c r="H620" s="6" t="n"/>
      <c r="I620" s="6" t="n"/>
      <c r="J620" s="6" t="n"/>
      <c r="K620" s="6" t="n"/>
      <c r="L620" s="6" t="n"/>
      <c r="M620" s="6" t="n"/>
      <c r="N620" s="6" t="n"/>
      <c r="O620" s="6" t="n"/>
    </row>
    <row r="621" ht="15.75" customHeight="1" s="1411">
      <c r="A621" s="6" t="n"/>
      <c r="B621" s="6" t="n"/>
      <c r="C621" s="6" t="n"/>
      <c r="D621" s="6" t="n"/>
      <c r="E621" s="6" t="n"/>
      <c r="F621" s="6" t="n"/>
      <c r="G621" s="6" t="n"/>
      <c r="H621" s="6" t="n"/>
      <c r="I621" s="6" t="n"/>
      <c r="J621" s="6" t="n"/>
      <c r="K621" s="6" t="n"/>
      <c r="L621" s="6" t="n"/>
      <c r="M621" s="6" t="n"/>
      <c r="N621" s="6" t="n"/>
      <c r="O621" s="6" t="n"/>
    </row>
    <row r="622" ht="15.75" customHeight="1" s="1411">
      <c r="A622" s="6" t="n"/>
      <c r="B622" s="6" t="n"/>
      <c r="C622" s="6" t="n"/>
      <c r="D622" s="6" t="n"/>
      <c r="E622" s="6" t="n"/>
      <c r="F622" s="6" t="n"/>
      <c r="G622" s="6" t="n"/>
      <c r="H622" s="6" t="n"/>
      <c r="I622" s="6" t="n"/>
      <c r="J622" s="6" t="n"/>
      <c r="K622" s="6" t="n"/>
      <c r="L622" s="6" t="n"/>
      <c r="M622" s="6" t="n"/>
      <c r="N622" s="6" t="n"/>
      <c r="O622" s="6" t="n"/>
    </row>
    <row r="623" ht="15.75" customHeight="1" s="1411">
      <c r="A623" s="6" t="n"/>
      <c r="B623" s="6" t="n"/>
      <c r="C623" s="6" t="n"/>
      <c r="D623" s="6" t="n"/>
      <c r="E623" s="6" t="n"/>
      <c r="F623" s="6" t="n"/>
      <c r="G623" s="6" t="n"/>
      <c r="H623" s="6" t="n"/>
      <c r="I623" s="6" t="n"/>
      <c r="J623" s="6" t="n"/>
      <c r="K623" s="6" t="n"/>
      <c r="L623" s="6" t="n"/>
      <c r="M623" s="6" t="n"/>
      <c r="N623" s="6" t="n"/>
      <c r="O623" s="6" t="n"/>
    </row>
    <row r="624" ht="15.75" customHeight="1" s="1411">
      <c r="A624" s="6" t="n"/>
      <c r="B624" s="6" t="n"/>
      <c r="C624" s="6" t="n"/>
      <c r="D624" s="6" t="n"/>
      <c r="E624" s="6" t="n"/>
      <c r="F624" s="6" t="n"/>
      <c r="G624" s="6" t="n"/>
      <c r="H624" s="6" t="n"/>
      <c r="I624" s="6" t="n"/>
      <c r="J624" s="6" t="n"/>
      <c r="K624" s="6" t="n"/>
      <c r="L624" s="6" t="n"/>
      <c r="M624" s="6" t="n"/>
      <c r="N624" s="6" t="n"/>
      <c r="O624" s="6" t="n"/>
    </row>
    <row r="625" ht="15.75" customHeight="1" s="1411">
      <c r="A625" s="6" t="n"/>
      <c r="B625" s="6" t="n"/>
      <c r="C625" s="6" t="n"/>
      <c r="D625" s="6" t="n"/>
      <c r="E625" s="6" t="n"/>
      <c r="F625" s="6" t="n"/>
      <c r="G625" s="6" t="n"/>
      <c r="H625" s="6" t="n"/>
      <c r="I625" s="6" t="n"/>
      <c r="J625" s="6" t="n"/>
      <c r="K625" s="6" t="n"/>
      <c r="L625" s="6" t="n"/>
      <c r="M625" s="6" t="n"/>
      <c r="N625" s="6" t="n"/>
      <c r="O625" s="6" t="n"/>
    </row>
    <row r="626" ht="15.75" customHeight="1" s="1411">
      <c r="A626" s="6" t="n"/>
      <c r="B626" s="6" t="n"/>
      <c r="C626" s="6" t="n"/>
      <c r="D626" s="6" t="n"/>
      <c r="E626" s="6" t="n"/>
      <c r="F626" s="6" t="n"/>
      <c r="G626" s="6" t="n"/>
      <c r="H626" s="6" t="n"/>
      <c r="I626" s="6" t="n"/>
      <c r="J626" s="6" t="n"/>
      <c r="K626" s="6" t="n"/>
      <c r="L626" s="6" t="n"/>
      <c r="M626" s="6" t="n"/>
      <c r="N626" s="6" t="n"/>
      <c r="O626" s="6" t="n"/>
    </row>
    <row r="627" ht="15.75" customHeight="1" s="1411">
      <c r="A627" s="6" t="n"/>
      <c r="B627" s="6" t="n"/>
      <c r="C627" s="6" t="n"/>
      <c r="D627" s="6" t="n"/>
      <c r="E627" s="6" t="n"/>
      <c r="F627" s="6" t="n"/>
      <c r="G627" s="6" t="n"/>
      <c r="H627" s="6" t="n"/>
      <c r="I627" s="6" t="n"/>
      <c r="J627" s="6" t="n"/>
      <c r="K627" s="6" t="n"/>
      <c r="L627" s="6" t="n"/>
      <c r="M627" s="6" t="n"/>
      <c r="N627" s="6" t="n"/>
      <c r="O627" s="6" t="n"/>
    </row>
    <row r="628" ht="15.75" customHeight="1" s="1411">
      <c r="A628" s="6" t="n"/>
      <c r="B628" s="6" t="n"/>
      <c r="C628" s="6" t="n"/>
      <c r="D628" s="6" t="n"/>
      <c r="E628" s="6" t="n"/>
      <c r="F628" s="6" t="n"/>
      <c r="G628" s="6" t="n"/>
      <c r="H628" s="6" t="n"/>
      <c r="I628" s="6" t="n"/>
      <c r="J628" s="6" t="n"/>
      <c r="K628" s="6" t="n"/>
      <c r="L628" s="6" t="n"/>
      <c r="M628" s="6" t="n"/>
      <c r="N628" s="6" t="n"/>
      <c r="O628" s="6" t="n"/>
    </row>
    <row r="629" ht="15.75" customHeight="1" s="1411">
      <c r="A629" s="6" t="n"/>
      <c r="B629" s="6" t="n"/>
      <c r="C629" s="6" t="n"/>
      <c r="D629" s="6" t="n"/>
      <c r="E629" s="6" t="n"/>
      <c r="F629" s="6" t="n"/>
      <c r="G629" s="6" t="n"/>
      <c r="H629" s="6" t="n"/>
      <c r="I629" s="6" t="n"/>
      <c r="J629" s="6" t="n"/>
      <c r="K629" s="6" t="n"/>
      <c r="L629" s="6" t="n"/>
      <c r="M629" s="6" t="n"/>
      <c r="N629" s="6" t="n"/>
      <c r="O629" s="6" t="n"/>
    </row>
    <row r="630" ht="15.75" customHeight="1" s="1411">
      <c r="A630" s="6" t="n"/>
      <c r="B630" s="6" t="n"/>
      <c r="C630" s="6" t="n"/>
      <c r="D630" s="6" t="n"/>
      <c r="E630" s="6" t="n"/>
      <c r="F630" s="6" t="n"/>
      <c r="G630" s="6" t="n"/>
      <c r="H630" s="6" t="n"/>
      <c r="I630" s="6" t="n"/>
      <c r="J630" s="6" t="n"/>
      <c r="K630" s="6" t="n"/>
      <c r="L630" s="6" t="n"/>
      <c r="M630" s="6" t="n"/>
      <c r="N630" s="6" t="n"/>
      <c r="O630" s="6" t="n"/>
    </row>
    <row r="631" ht="15.75" customHeight="1" s="1411">
      <c r="A631" s="6" t="n"/>
      <c r="B631" s="6" t="n"/>
      <c r="C631" s="6" t="n"/>
      <c r="D631" s="6" t="n"/>
      <c r="E631" s="6" t="n"/>
      <c r="F631" s="6" t="n"/>
      <c r="G631" s="6" t="n"/>
      <c r="H631" s="6" t="n"/>
      <c r="I631" s="6" t="n"/>
      <c r="J631" s="6" t="n"/>
      <c r="K631" s="6" t="n"/>
      <c r="L631" s="6" t="n"/>
      <c r="M631" s="6" t="n"/>
      <c r="N631" s="6" t="n"/>
      <c r="O631" s="6" t="n"/>
    </row>
    <row r="632" ht="15.75" customHeight="1" s="1411">
      <c r="A632" s="6" t="n"/>
      <c r="B632" s="6" t="n"/>
      <c r="C632" s="6" t="n"/>
      <c r="D632" s="6" t="n"/>
      <c r="E632" s="6" t="n"/>
      <c r="F632" s="6" t="n"/>
      <c r="G632" s="6" t="n"/>
      <c r="H632" s="6" t="n"/>
      <c r="I632" s="6" t="n"/>
      <c r="J632" s="6" t="n"/>
      <c r="K632" s="6" t="n"/>
      <c r="L632" s="6" t="n"/>
      <c r="M632" s="6" t="n"/>
      <c r="N632" s="6" t="n"/>
      <c r="O632" s="6" t="n"/>
    </row>
    <row r="633" ht="15.75" customHeight="1" s="1411">
      <c r="A633" s="6" t="n"/>
      <c r="B633" s="6" t="n"/>
      <c r="C633" s="6" t="n"/>
      <c r="D633" s="6" t="n"/>
      <c r="E633" s="6" t="n"/>
      <c r="F633" s="6" t="n"/>
      <c r="G633" s="6" t="n"/>
      <c r="H633" s="6" t="n"/>
      <c r="I633" s="6" t="n"/>
      <c r="J633" s="6" t="n"/>
      <c r="K633" s="6" t="n"/>
      <c r="L633" s="6" t="n"/>
      <c r="M633" s="6" t="n"/>
      <c r="N633" s="6" t="n"/>
      <c r="O633" s="6" t="n"/>
    </row>
    <row r="634" ht="15.75" customHeight="1" s="1411">
      <c r="A634" s="6" t="n"/>
      <c r="B634" s="6" t="n"/>
      <c r="C634" s="6" t="n"/>
      <c r="D634" s="6" t="n"/>
      <c r="E634" s="6" t="n"/>
      <c r="F634" s="6" t="n"/>
      <c r="G634" s="6" t="n"/>
      <c r="H634" s="6" t="n"/>
      <c r="I634" s="6" t="n"/>
      <c r="J634" s="6" t="n"/>
      <c r="K634" s="6" t="n"/>
      <c r="L634" s="6" t="n"/>
      <c r="M634" s="6" t="n"/>
      <c r="N634" s="6" t="n"/>
      <c r="O634" s="6" t="n"/>
    </row>
    <row r="635" ht="15.75" customHeight="1" s="1411">
      <c r="A635" s="6" t="n"/>
      <c r="B635" s="6" t="n"/>
      <c r="C635" s="6" t="n"/>
      <c r="D635" s="6" t="n"/>
      <c r="E635" s="6" t="n"/>
      <c r="F635" s="6" t="n"/>
      <c r="G635" s="6" t="n"/>
      <c r="H635" s="6" t="n"/>
      <c r="I635" s="6" t="n"/>
      <c r="J635" s="6" t="n"/>
      <c r="K635" s="6" t="n"/>
      <c r="L635" s="6" t="n"/>
      <c r="M635" s="6" t="n"/>
      <c r="N635" s="6" t="n"/>
      <c r="O635" s="6" t="n"/>
    </row>
    <row r="636" ht="15.75" customHeight="1" s="1411">
      <c r="A636" s="6" t="n"/>
      <c r="B636" s="6" t="n"/>
      <c r="C636" s="6" t="n"/>
      <c r="D636" s="6" t="n"/>
      <c r="E636" s="6" t="n"/>
      <c r="F636" s="6" t="n"/>
      <c r="G636" s="6" t="n"/>
      <c r="H636" s="6" t="n"/>
      <c r="I636" s="6" t="n"/>
      <c r="J636" s="6" t="n"/>
      <c r="K636" s="6" t="n"/>
      <c r="L636" s="6" t="n"/>
      <c r="M636" s="6" t="n"/>
      <c r="N636" s="6" t="n"/>
      <c r="O636" s="6" t="n"/>
    </row>
    <row r="637" ht="15.75" customHeight="1" s="1411">
      <c r="A637" s="6" t="n"/>
      <c r="B637" s="6" t="n"/>
      <c r="C637" s="6" t="n"/>
      <c r="D637" s="6" t="n"/>
      <c r="E637" s="6" t="n"/>
      <c r="F637" s="6" t="n"/>
      <c r="G637" s="6" t="n"/>
      <c r="H637" s="6" t="n"/>
      <c r="I637" s="6" t="n"/>
      <c r="J637" s="6" t="n"/>
      <c r="K637" s="6" t="n"/>
      <c r="L637" s="6" t="n"/>
      <c r="M637" s="6" t="n"/>
      <c r="N637" s="6" t="n"/>
      <c r="O637" s="6" t="n"/>
    </row>
    <row r="638" ht="15.75" customHeight="1" s="1411">
      <c r="A638" s="6" t="n"/>
      <c r="B638" s="6" t="n"/>
      <c r="C638" s="6" t="n"/>
      <c r="D638" s="6" t="n"/>
      <c r="E638" s="6" t="n"/>
      <c r="F638" s="6" t="n"/>
      <c r="G638" s="6" t="n"/>
      <c r="H638" s="6" t="n"/>
      <c r="I638" s="6" t="n"/>
      <c r="J638" s="6" t="n"/>
      <c r="K638" s="6" t="n"/>
      <c r="L638" s="6" t="n"/>
      <c r="M638" s="6" t="n"/>
      <c r="N638" s="6" t="n"/>
      <c r="O638" s="6" t="n"/>
    </row>
    <row r="639" ht="15.75" customHeight="1" s="1411">
      <c r="A639" s="6" t="n"/>
      <c r="B639" s="6" t="n"/>
      <c r="C639" s="6" t="n"/>
      <c r="D639" s="6" t="n"/>
      <c r="E639" s="6" t="n"/>
      <c r="F639" s="6" t="n"/>
      <c r="G639" s="6" t="n"/>
      <c r="H639" s="6" t="n"/>
      <c r="I639" s="6" t="n"/>
      <c r="J639" s="6" t="n"/>
      <c r="K639" s="6" t="n"/>
      <c r="L639" s="6" t="n"/>
      <c r="M639" s="6" t="n"/>
      <c r="N639" s="6" t="n"/>
      <c r="O639" s="6" t="n"/>
    </row>
    <row r="640" ht="15.75" customHeight="1" s="1411">
      <c r="A640" s="6" t="n"/>
      <c r="B640" s="6" t="n"/>
      <c r="C640" s="6" t="n"/>
      <c r="D640" s="6" t="n"/>
      <c r="E640" s="6" t="n"/>
      <c r="F640" s="6" t="n"/>
      <c r="G640" s="6" t="n"/>
      <c r="H640" s="6" t="n"/>
      <c r="I640" s="6" t="n"/>
      <c r="J640" s="6" t="n"/>
      <c r="K640" s="6" t="n"/>
      <c r="L640" s="6" t="n"/>
      <c r="M640" s="6" t="n"/>
      <c r="N640" s="6" t="n"/>
      <c r="O640" s="6" t="n"/>
    </row>
    <row r="641" ht="15.75" customHeight="1" s="1411">
      <c r="A641" s="6" t="n"/>
      <c r="B641" s="6" t="n"/>
      <c r="C641" s="6" t="n"/>
      <c r="D641" s="6" t="n"/>
      <c r="E641" s="6" t="n"/>
      <c r="F641" s="6" t="n"/>
      <c r="G641" s="6" t="n"/>
      <c r="H641" s="6" t="n"/>
      <c r="I641" s="6" t="n"/>
      <c r="J641" s="6" t="n"/>
      <c r="K641" s="6" t="n"/>
      <c r="L641" s="6" t="n"/>
      <c r="M641" s="6" t="n"/>
      <c r="N641" s="6" t="n"/>
      <c r="O641" s="6" t="n"/>
    </row>
    <row r="642" ht="15.75" customHeight="1" s="1411">
      <c r="A642" s="6" t="n"/>
      <c r="B642" s="6" t="n"/>
      <c r="C642" s="6" t="n"/>
      <c r="D642" s="6" t="n"/>
      <c r="E642" s="6" t="n"/>
      <c r="F642" s="6" t="n"/>
      <c r="G642" s="6" t="n"/>
      <c r="H642" s="6" t="n"/>
      <c r="I642" s="6" t="n"/>
      <c r="J642" s="6" t="n"/>
      <c r="K642" s="6" t="n"/>
      <c r="L642" s="6" t="n"/>
      <c r="M642" s="6" t="n"/>
      <c r="N642" s="6" t="n"/>
      <c r="O642" s="6" t="n"/>
    </row>
    <row r="643" ht="15.75" customHeight="1" s="1411">
      <c r="A643" s="6" t="n"/>
      <c r="B643" s="6" t="n"/>
      <c r="C643" s="6" t="n"/>
      <c r="D643" s="6" t="n"/>
      <c r="E643" s="6" t="n"/>
      <c r="F643" s="6" t="n"/>
      <c r="G643" s="6" t="n"/>
      <c r="H643" s="6" t="n"/>
      <c r="I643" s="6" t="n"/>
      <c r="J643" s="6" t="n"/>
      <c r="K643" s="6" t="n"/>
      <c r="L643" s="6" t="n"/>
      <c r="M643" s="6" t="n"/>
      <c r="N643" s="6" t="n"/>
      <c r="O643" s="6" t="n"/>
    </row>
    <row r="644" ht="15.75" customHeight="1" s="1411">
      <c r="A644" s="6" t="n"/>
      <c r="B644" s="6" t="n"/>
      <c r="C644" s="6" t="n"/>
      <c r="D644" s="6" t="n"/>
      <c r="E644" s="6" t="n"/>
      <c r="F644" s="6" t="n"/>
      <c r="G644" s="6" t="n"/>
      <c r="H644" s="6" t="n"/>
      <c r="I644" s="6" t="n"/>
      <c r="J644" s="6" t="n"/>
      <c r="K644" s="6" t="n"/>
      <c r="L644" s="6" t="n"/>
      <c r="M644" s="6" t="n"/>
      <c r="N644" s="6" t="n"/>
      <c r="O644" s="6" t="n"/>
    </row>
    <row r="645" ht="15.75" customHeight="1" s="1411">
      <c r="A645" s="6" t="n"/>
      <c r="B645" s="6" t="n"/>
      <c r="C645" s="6" t="n"/>
      <c r="D645" s="6" t="n"/>
      <c r="E645" s="6" t="n"/>
      <c r="F645" s="6" t="n"/>
      <c r="G645" s="6" t="n"/>
      <c r="H645" s="6" t="n"/>
      <c r="I645" s="6" t="n"/>
      <c r="J645" s="6" t="n"/>
      <c r="K645" s="6" t="n"/>
      <c r="L645" s="6" t="n"/>
      <c r="M645" s="6" t="n"/>
      <c r="N645" s="6" t="n"/>
      <c r="O645" s="6" t="n"/>
    </row>
    <row r="646" ht="15.75" customHeight="1" s="1411">
      <c r="A646" s="6" t="n"/>
      <c r="B646" s="6" t="n"/>
      <c r="C646" s="6" t="n"/>
      <c r="D646" s="6" t="n"/>
      <c r="E646" s="6" t="n"/>
      <c r="F646" s="6" t="n"/>
      <c r="G646" s="6" t="n"/>
      <c r="H646" s="6" t="n"/>
      <c r="I646" s="6" t="n"/>
      <c r="J646" s="6" t="n"/>
      <c r="K646" s="6" t="n"/>
      <c r="L646" s="6" t="n"/>
      <c r="M646" s="6" t="n"/>
      <c r="N646" s="6" t="n"/>
      <c r="O646" s="6" t="n"/>
    </row>
    <row r="647" ht="15.75" customHeight="1" s="1411">
      <c r="A647" s="6" t="n"/>
      <c r="B647" s="6" t="n"/>
      <c r="C647" s="6" t="n"/>
      <c r="D647" s="6" t="n"/>
      <c r="E647" s="6" t="n"/>
      <c r="F647" s="6" t="n"/>
      <c r="G647" s="6" t="n"/>
      <c r="H647" s="6" t="n"/>
      <c r="I647" s="6" t="n"/>
      <c r="J647" s="6" t="n"/>
      <c r="K647" s="6" t="n"/>
      <c r="L647" s="6" t="n"/>
      <c r="M647" s="6" t="n"/>
      <c r="N647" s="6" t="n"/>
      <c r="O647" s="6" t="n"/>
    </row>
    <row r="648" ht="15.75" customHeight="1" s="1411">
      <c r="A648" s="6" t="n"/>
      <c r="B648" s="6" t="n"/>
      <c r="C648" s="6" t="n"/>
      <c r="D648" s="6" t="n"/>
      <c r="E648" s="6" t="n"/>
      <c r="F648" s="6" t="n"/>
      <c r="G648" s="6" t="n"/>
      <c r="H648" s="6" t="n"/>
      <c r="I648" s="6" t="n"/>
      <c r="J648" s="6" t="n"/>
      <c r="K648" s="6" t="n"/>
      <c r="L648" s="6" t="n"/>
      <c r="M648" s="6" t="n"/>
      <c r="N648" s="6" t="n"/>
      <c r="O648" s="6" t="n"/>
    </row>
    <row r="649" ht="15.75" customHeight="1" s="1411">
      <c r="A649" s="6" t="n"/>
      <c r="B649" s="6" t="n"/>
      <c r="C649" s="6" t="n"/>
      <c r="D649" s="6" t="n"/>
      <c r="E649" s="6" t="n"/>
      <c r="F649" s="6" t="n"/>
      <c r="G649" s="6" t="n"/>
      <c r="H649" s="6" t="n"/>
      <c r="I649" s="6" t="n"/>
      <c r="J649" s="6" t="n"/>
      <c r="K649" s="6" t="n"/>
      <c r="L649" s="6" t="n"/>
      <c r="M649" s="6" t="n"/>
      <c r="N649" s="6" t="n"/>
      <c r="O649" s="6" t="n"/>
    </row>
    <row r="650" ht="15.75" customHeight="1" s="1411">
      <c r="A650" s="6" t="n"/>
      <c r="B650" s="6" t="n"/>
      <c r="C650" s="6" t="n"/>
      <c r="D650" s="6" t="n"/>
      <c r="E650" s="6" t="n"/>
      <c r="F650" s="6" t="n"/>
      <c r="G650" s="6" t="n"/>
      <c r="H650" s="6" t="n"/>
      <c r="I650" s="6" t="n"/>
      <c r="J650" s="6" t="n"/>
      <c r="K650" s="6" t="n"/>
      <c r="L650" s="6" t="n"/>
      <c r="M650" s="6" t="n"/>
      <c r="N650" s="6" t="n"/>
      <c r="O650" s="6" t="n"/>
    </row>
    <row r="651" ht="15.75" customHeight="1" s="1411">
      <c r="A651" s="6" t="n"/>
      <c r="B651" s="6" t="n"/>
      <c r="C651" s="6" t="n"/>
      <c r="D651" s="6" t="n"/>
      <c r="E651" s="6" t="n"/>
      <c r="F651" s="6" t="n"/>
      <c r="G651" s="6" t="n"/>
      <c r="H651" s="6" t="n"/>
      <c r="I651" s="6" t="n"/>
      <c r="J651" s="6" t="n"/>
      <c r="K651" s="6" t="n"/>
      <c r="L651" s="6" t="n"/>
      <c r="M651" s="6" t="n"/>
      <c r="N651" s="6" t="n"/>
      <c r="O651" s="6" t="n"/>
    </row>
    <row r="652" ht="15.75" customHeight="1" s="1411">
      <c r="A652" s="6" t="n"/>
      <c r="B652" s="6" t="n"/>
      <c r="C652" s="6" t="n"/>
      <c r="D652" s="6" t="n"/>
      <c r="E652" s="6" t="n"/>
      <c r="F652" s="6" t="n"/>
      <c r="G652" s="6" t="n"/>
      <c r="H652" s="6" t="n"/>
      <c r="I652" s="6" t="n"/>
      <c r="J652" s="6" t="n"/>
      <c r="K652" s="6" t="n"/>
      <c r="L652" s="6" t="n"/>
      <c r="M652" s="6" t="n"/>
      <c r="N652" s="6" t="n"/>
      <c r="O652" s="6" t="n"/>
    </row>
    <row r="653" ht="15.75" customHeight="1" s="1411">
      <c r="A653" s="6" t="n"/>
      <c r="B653" s="6" t="n"/>
      <c r="C653" s="6" t="n"/>
      <c r="D653" s="6" t="n"/>
      <c r="E653" s="6" t="n"/>
      <c r="F653" s="6" t="n"/>
      <c r="G653" s="6" t="n"/>
      <c r="H653" s="6" t="n"/>
      <c r="I653" s="6" t="n"/>
      <c r="J653" s="6" t="n"/>
      <c r="K653" s="6" t="n"/>
      <c r="L653" s="6" t="n"/>
      <c r="M653" s="6" t="n"/>
      <c r="N653" s="6" t="n"/>
      <c r="O653" s="6" t="n"/>
    </row>
    <row r="654" ht="15.75" customHeight="1" s="1411">
      <c r="A654" s="6" t="n"/>
      <c r="B654" s="6" t="n"/>
      <c r="C654" s="6" t="n"/>
      <c r="D654" s="6" t="n"/>
      <c r="E654" s="6" t="n"/>
      <c r="F654" s="6" t="n"/>
      <c r="G654" s="6" t="n"/>
      <c r="H654" s="6" t="n"/>
      <c r="I654" s="6" t="n"/>
      <c r="J654" s="6" t="n"/>
      <c r="K654" s="6" t="n"/>
      <c r="L654" s="6" t="n"/>
      <c r="M654" s="6" t="n"/>
      <c r="N654" s="6" t="n"/>
      <c r="O654" s="6" t="n"/>
    </row>
    <row r="655" ht="15.75" customHeight="1" s="1411">
      <c r="A655" s="6" t="n"/>
      <c r="B655" s="6" t="n"/>
      <c r="C655" s="6" t="n"/>
      <c r="D655" s="6" t="n"/>
      <c r="E655" s="6" t="n"/>
      <c r="F655" s="6" t="n"/>
      <c r="G655" s="6" t="n"/>
      <c r="H655" s="6" t="n"/>
      <c r="I655" s="6" t="n"/>
      <c r="J655" s="6" t="n"/>
      <c r="K655" s="6" t="n"/>
      <c r="L655" s="6" t="n"/>
      <c r="M655" s="6" t="n"/>
      <c r="N655" s="6" t="n"/>
      <c r="O655" s="6" t="n"/>
    </row>
    <row r="656" ht="15.75" customHeight="1" s="1411">
      <c r="A656" s="6" t="n"/>
      <c r="B656" s="6" t="n"/>
      <c r="C656" s="6" t="n"/>
      <c r="D656" s="6" t="n"/>
      <c r="E656" s="6" t="n"/>
      <c r="F656" s="6" t="n"/>
      <c r="G656" s="6" t="n"/>
      <c r="H656" s="6" t="n"/>
      <c r="I656" s="6" t="n"/>
      <c r="J656" s="6" t="n"/>
      <c r="K656" s="6" t="n"/>
      <c r="L656" s="6" t="n"/>
      <c r="M656" s="6" t="n"/>
      <c r="N656" s="6" t="n"/>
      <c r="O656" s="6" t="n"/>
    </row>
    <row r="657" ht="15.75" customHeight="1" s="1411">
      <c r="A657" s="6" t="n"/>
      <c r="B657" s="6" t="n"/>
      <c r="C657" s="6" t="n"/>
      <c r="D657" s="6" t="n"/>
      <c r="E657" s="6" t="n"/>
      <c r="F657" s="6" t="n"/>
      <c r="G657" s="6" t="n"/>
      <c r="H657" s="6" t="n"/>
      <c r="I657" s="6" t="n"/>
      <c r="J657" s="6" t="n"/>
      <c r="K657" s="6" t="n"/>
      <c r="L657" s="6" t="n"/>
      <c r="M657" s="6" t="n"/>
      <c r="N657" s="6" t="n"/>
      <c r="O657" s="6" t="n"/>
    </row>
    <row r="658" ht="15.75" customHeight="1" s="1411">
      <c r="A658" s="6" t="n"/>
      <c r="B658" s="6" t="n"/>
      <c r="C658" s="6" t="n"/>
      <c r="D658" s="6" t="n"/>
      <c r="E658" s="6" t="n"/>
      <c r="F658" s="6" t="n"/>
      <c r="G658" s="6" t="n"/>
      <c r="H658" s="6" t="n"/>
      <c r="I658" s="6" t="n"/>
      <c r="J658" s="6" t="n"/>
      <c r="K658" s="6" t="n"/>
      <c r="L658" s="6" t="n"/>
      <c r="M658" s="6" t="n"/>
      <c r="N658" s="6" t="n"/>
      <c r="O658" s="6" t="n"/>
    </row>
    <row r="659" ht="15.75" customHeight="1" s="1411">
      <c r="A659" s="6" t="n"/>
      <c r="B659" s="6" t="n"/>
      <c r="C659" s="6" t="n"/>
      <c r="D659" s="6" t="n"/>
      <c r="E659" s="6" t="n"/>
      <c r="F659" s="6" t="n"/>
      <c r="G659" s="6" t="n"/>
      <c r="H659" s="6" t="n"/>
      <c r="I659" s="6" t="n"/>
      <c r="J659" s="6" t="n"/>
      <c r="K659" s="6" t="n"/>
      <c r="L659" s="6" t="n"/>
      <c r="M659" s="6" t="n"/>
      <c r="N659" s="6" t="n"/>
      <c r="O659" s="6" t="n"/>
    </row>
    <row r="660" ht="15.75" customHeight="1" s="1411">
      <c r="A660" s="6" t="n"/>
      <c r="B660" s="6" t="n"/>
      <c r="C660" s="6" t="n"/>
      <c r="D660" s="6" t="n"/>
      <c r="E660" s="6" t="n"/>
      <c r="F660" s="6" t="n"/>
      <c r="G660" s="6" t="n"/>
      <c r="H660" s="6" t="n"/>
      <c r="I660" s="6" t="n"/>
      <c r="J660" s="6" t="n"/>
      <c r="K660" s="6" t="n"/>
      <c r="L660" s="6" t="n"/>
      <c r="M660" s="6" t="n"/>
      <c r="N660" s="6" t="n"/>
      <c r="O660" s="6" t="n"/>
    </row>
    <row r="661" ht="15.75" customHeight="1" s="1411">
      <c r="A661" s="6" t="n"/>
      <c r="B661" s="6" t="n"/>
      <c r="C661" s="6" t="n"/>
      <c r="D661" s="6" t="n"/>
      <c r="E661" s="6" t="n"/>
      <c r="F661" s="6" t="n"/>
      <c r="G661" s="6" t="n"/>
      <c r="H661" s="6" t="n"/>
      <c r="I661" s="6" t="n"/>
      <c r="J661" s="6" t="n"/>
      <c r="K661" s="6" t="n"/>
      <c r="L661" s="6" t="n"/>
      <c r="M661" s="6" t="n"/>
      <c r="N661" s="6" t="n"/>
      <c r="O661" s="6" t="n"/>
    </row>
    <row r="662" ht="15.75" customHeight="1" s="1411">
      <c r="A662" s="6" t="n"/>
      <c r="B662" s="6" t="n"/>
      <c r="C662" s="6" t="n"/>
      <c r="D662" s="6" t="n"/>
      <c r="E662" s="6" t="n"/>
      <c r="F662" s="6" t="n"/>
      <c r="G662" s="6" t="n"/>
      <c r="H662" s="6" t="n"/>
      <c r="I662" s="6" t="n"/>
      <c r="J662" s="6" t="n"/>
      <c r="K662" s="6" t="n"/>
      <c r="L662" s="6" t="n"/>
      <c r="M662" s="6" t="n"/>
      <c r="N662" s="6" t="n"/>
      <c r="O662" s="6" t="n"/>
    </row>
    <row r="663" ht="15.75" customHeight="1" s="1411">
      <c r="A663" s="6" t="n"/>
      <c r="B663" s="6" t="n"/>
      <c r="C663" s="6" t="n"/>
      <c r="D663" s="6" t="n"/>
      <c r="E663" s="6" t="n"/>
      <c r="F663" s="6" t="n"/>
      <c r="G663" s="6" t="n"/>
      <c r="H663" s="6" t="n"/>
      <c r="I663" s="6" t="n"/>
      <c r="J663" s="6" t="n"/>
      <c r="K663" s="6" t="n"/>
      <c r="L663" s="6" t="n"/>
      <c r="M663" s="6" t="n"/>
      <c r="N663" s="6" t="n"/>
      <c r="O663" s="6" t="n"/>
    </row>
    <row r="664" ht="15.75" customHeight="1" s="1411">
      <c r="A664" s="6" t="n"/>
      <c r="B664" s="6" t="n"/>
      <c r="C664" s="6" t="n"/>
      <c r="D664" s="6" t="n"/>
      <c r="E664" s="6" t="n"/>
      <c r="F664" s="6" t="n"/>
      <c r="G664" s="6" t="n"/>
      <c r="H664" s="6" t="n"/>
      <c r="I664" s="6" t="n"/>
      <c r="J664" s="6" t="n"/>
      <c r="K664" s="6" t="n"/>
      <c r="L664" s="6" t="n"/>
      <c r="M664" s="6" t="n"/>
      <c r="N664" s="6" t="n"/>
      <c r="O664" s="6" t="n"/>
    </row>
    <row r="665" ht="15.75" customHeight="1" s="1411">
      <c r="A665" s="6" t="n"/>
      <c r="B665" s="6" t="n"/>
      <c r="C665" s="6" t="n"/>
      <c r="D665" s="6" t="n"/>
      <c r="E665" s="6" t="n"/>
      <c r="F665" s="6" t="n"/>
      <c r="G665" s="6" t="n"/>
      <c r="H665" s="6" t="n"/>
      <c r="I665" s="6" t="n"/>
      <c r="J665" s="6" t="n"/>
      <c r="K665" s="6" t="n"/>
      <c r="L665" s="6" t="n"/>
      <c r="M665" s="6" t="n"/>
      <c r="N665" s="6" t="n"/>
      <c r="O665" s="6" t="n"/>
    </row>
    <row r="666" ht="15.75" customHeight="1" s="1411">
      <c r="A666" s="6" t="n"/>
      <c r="B666" s="6" t="n"/>
      <c r="C666" s="6" t="n"/>
      <c r="D666" s="6" t="n"/>
      <c r="E666" s="6" t="n"/>
      <c r="F666" s="6" t="n"/>
      <c r="G666" s="6" t="n"/>
      <c r="H666" s="6" t="n"/>
      <c r="I666" s="6" t="n"/>
      <c r="J666" s="6" t="n"/>
      <c r="K666" s="6" t="n"/>
      <c r="L666" s="6" t="n"/>
      <c r="M666" s="6" t="n"/>
      <c r="N666" s="6" t="n"/>
      <c r="O666" s="6" t="n"/>
    </row>
    <row r="667" ht="15.75" customHeight="1" s="1411">
      <c r="A667" s="6" t="n"/>
      <c r="B667" s="6" t="n"/>
      <c r="C667" s="6" t="n"/>
      <c r="D667" s="6" t="n"/>
      <c r="E667" s="6" t="n"/>
      <c r="F667" s="6" t="n"/>
      <c r="G667" s="6" t="n"/>
      <c r="H667" s="6" t="n"/>
      <c r="I667" s="6" t="n"/>
      <c r="J667" s="6" t="n"/>
      <c r="K667" s="6" t="n"/>
      <c r="L667" s="6" t="n"/>
      <c r="M667" s="6" t="n"/>
      <c r="N667" s="6" t="n"/>
      <c r="O667" s="6" t="n"/>
    </row>
    <row r="668" ht="15.75" customHeight="1" s="1411">
      <c r="A668" s="6" t="n"/>
      <c r="B668" s="6" t="n"/>
      <c r="C668" s="6" t="n"/>
      <c r="D668" s="6" t="n"/>
      <c r="E668" s="6" t="n"/>
      <c r="F668" s="6" t="n"/>
      <c r="G668" s="6" t="n"/>
      <c r="H668" s="6" t="n"/>
      <c r="I668" s="6" t="n"/>
      <c r="J668" s="6" t="n"/>
      <c r="K668" s="6" t="n"/>
      <c r="L668" s="6" t="n"/>
      <c r="M668" s="6" t="n"/>
      <c r="N668" s="6" t="n"/>
      <c r="O668" s="6" t="n"/>
    </row>
    <row r="669" ht="15.75" customHeight="1" s="1411">
      <c r="A669" s="6" t="n"/>
      <c r="B669" s="6" t="n"/>
      <c r="C669" s="6" t="n"/>
      <c r="D669" s="6" t="n"/>
      <c r="E669" s="6" t="n"/>
      <c r="F669" s="6" t="n"/>
      <c r="G669" s="6" t="n"/>
      <c r="H669" s="6" t="n"/>
      <c r="I669" s="6" t="n"/>
      <c r="J669" s="6" t="n"/>
      <c r="K669" s="6" t="n"/>
      <c r="L669" s="6" t="n"/>
      <c r="M669" s="6" t="n"/>
      <c r="N669" s="6" t="n"/>
      <c r="O669" s="6" t="n"/>
    </row>
    <row r="670" ht="15.75" customHeight="1" s="1411">
      <c r="A670" s="6" t="n"/>
      <c r="B670" s="6" t="n"/>
      <c r="C670" s="6" t="n"/>
      <c r="D670" s="6" t="n"/>
      <c r="E670" s="6" t="n"/>
      <c r="F670" s="6" t="n"/>
      <c r="G670" s="6" t="n"/>
      <c r="H670" s="6" t="n"/>
      <c r="I670" s="6" t="n"/>
      <c r="J670" s="6" t="n"/>
      <c r="K670" s="6" t="n"/>
      <c r="L670" s="6" t="n"/>
      <c r="M670" s="6" t="n"/>
      <c r="N670" s="6" t="n"/>
      <c r="O670" s="6" t="n"/>
    </row>
    <row r="671" ht="15.75" customHeight="1" s="1411">
      <c r="A671" s="6" t="n"/>
      <c r="B671" s="6" t="n"/>
      <c r="C671" s="6" t="n"/>
      <c r="D671" s="6" t="n"/>
      <c r="E671" s="6" t="n"/>
      <c r="F671" s="6" t="n"/>
      <c r="G671" s="6" t="n"/>
      <c r="H671" s="6" t="n"/>
      <c r="I671" s="6" t="n"/>
      <c r="J671" s="6" t="n"/>
      <c r="K671" s="6" t="n"/>
      <c r="L671" s="6" t="n"/>
      <c r="M671" s="6" t="n"/>
      <c r="N671" s="6" t="n"/>
      <c r="O671" s="6" t="n"/>
    </row>
    <row r="672" ht="15.75" customHeight="1" s="1411">
      <c r="A672" s="6" t="n"/>
      <c r="B672" s="6" t="n"/>
      <c r="C672" s="6" t="n"/>
      <c r="D672" s="6" t="n"/>
      <c r="E672" s="6" t="n"/>
      <c r="F672" s="6" t="n"/>
      <c r="G672" s="6" t="n"/>
      <c r="H672" s="6" t="n"/>
      <c r="I672" s="6" t="n"/>
      <c r="J672" s="6" t="n"/>
      <c r="K672" s="6" t="n"/>
      <c r="L672" s="6" t="n"/>
      <c r="M672" s="6" t="n"/>
      <c r="N672" s="6" t="n"/>
      <c r="O672" s="6" t="n"/>
    </row>
    <row r="673" ht="15.75" customHeight="1" s="1411">
      <c r="A673" s="6" t="n"/>
      <c r="B673" s="6" t="n"/>
      <c r="C673" s="6" t="n"/>
      <c r="D673" s="6" t="n"/>
      <c r="E673" s="6" t="n"/>
      <c r="F673" s="6" t="n"/>
      <c r="G673" s="6" t="n"/>
      <c r="H673" s="6" t="n"/>
      <c r="I673" s="6" t="n"/>
      <c r="J673" s="6" t="n"/>
      <c r="K673" s="6" t="n"/>
      <c r="L673" s="6" t="n"/>
      <c r="M673" s="6" t="n"/>
      <c r="N673" s="6" t="n"/>
      <c r="O673" s="6" t="n"/>
    </row>
    <row r="674" ht="15.75" customHeight="1" s="1411">
      <c r="A674" s="6" t="n"/>
      <c r="B674" s="6" t="n"/>
      <c r="C674" s="6" t="n"/>
      <c r="D674" s="6" t="n"/>
      <c r="E674" s="6" t="n"/>
      <c r="F674" s="6" t="n"/>
      <c r="G674" s="6" t="n"/>
      <c r="H674" s="6" t="n"/>
      <c r="I674" s="6" t="n"/>
      <c r="J674" s="6" t="n"/>
      <c r="K674" s="6" t="n"/>
      <c r="L674" s="6" t="n"/>
      <c r="M674" s="6" t="n"/>
      <c r="N674" s="6" t="n"/>
      <c r="O674" s="6" t="n"/>
    </row>
    <row r="675" ht="15.75" customHeight="1" s="1411">
      <c r="A675" s="6" t="n"/>
      <c r="B675" s="6" t="n"/>
      <c r="C675" s="6" t="n"/>
      <c r="D675" s="6" t="n"/>
      <c r="E675" s="6" t="n"/>
      <c r="F675" s="6" t="n"/>
      <c r="G675" s="6" t="n"/>
      <c r="H675" s="6" t="n"/>
      <c r="I675" s="6" t="n"/>
      <c r="J675" s="6" t="n"/>
      <c r="K675" s="6" t="n"/>
      <c r="L675" s="6" t="n"/>
      <c r="M675" s="6" t="n"/>
      <c r="N675" s="6" t="n"/>
      <c r="O675" s="6" t="n"/>
    </row>
    <row r="676" ht="15.75" customHeight="1" s="1411">
      <c r="A676" s="6" t="n"/>
      <c r="B676" s="6" t="n"/>
      <c r="C676" s="6" t="n"/>
      <c r="D676" s="6" t="n"/>
      <c r="E676" s="6" t="n"/>
      <c r="F676" s="6" t="n"/>
      <c r="G676" s="6" t="n"/>
      <c r="H676" s="6" t="n"/>
      <c r="I676" s="6" t="n"/>
      <c r="J676" s="6" t="n"/>
      <c r="K676" s="6" t="n"/>
      <c r="L676" s="6" t="n"/>
      <c r="M676" s="6" t="n"/>
      <c r="N676" s="6" t="n"/>
      <c r="O676" s="6" t="n"/>
    </row>
    <row r="677" ht="15.75" customHeight="1" s="1411">
      <c r="A677" s="6" t="n"/>
      <c r="B677" s="6" t="n"/>
      <c r="C677" s="6" t="n"/>
      <c r="D677" s="6" t="n"/>
      <c r="E677" s="6" t="n"/>
      <c r="F677" s="6" t="n"/>
      <c r="G677" s="6" t="n"/>
      <c r="H677" s="6" t="n"/>
      <c r="I677" s="6" t="n"/>
      <c r="J677" s="6" t="n"/>
      <c r="K677" s="6" t="n"/>
      <c r="L677" s="6" t="n"/>
      <c r="M677" s="6" t="n"/>
      <c r="N677" s="6" t="n"/>
      <c r="O677" s="6" t="n"/>
    </row>
    <row r="678" ht="15.75" customHeight="1" s="1411">
      <c r="A678" s="6" t="n"/>
      <c r="B678" s="6" t="n"/>
      <c r="C678" s="6" t="n"/>
      <c r="D678" s="6" t="n"/>
      <c r="E678" s="6" t="n"/>
      <c r="F678" s="6" t="n"/>
      <c r="G678" s="6" t="n"/>
      <c r="H678" s="6" t="n"/>
      <c r="I678" s="6" t="n"/>
      <c r="J678" s="6" t="n"/>
      <c r="K678" s="6" t="n"/>
      <c r="L678" s="6" t="n"/>
      <c r="M678" s="6" t="n"/>
      <c r="N678" s="6" t="n"/>
      <c r="O678" s="6" t="n"/>
    </row>
    <row r="679" ht="15.75" customHeight="1" s="1411">
      <c r="A679" s="6" t="n"/>
      <c r="B679" s="6" t="n"/>
      <c r="C679" s="6" t="n"/>
      <c r="D679" s="6" t="n"/>
      <c r="E679" s="6" t="n"/>
      <c r="F679" s="6" t="n"/>
      <c r="G679" s="6" t="n"/>
      <c r="H679" s="6" t="n"/>
      <c r="I679" s="6" t="n"/>
      <c r="J679" s="6" t="n"/>
      <c r="K679" s="6" t="n"/>
      <c r="L679" s="6" t="n"/>
      <c r="M679" s="6" t="n"/>
      <c r="N679" s="6" t="n"/>
      <c r="O679" s="6" t="n"/>
    </row>
    <row r="680" ht="15.75" customHeight="1" s="1411">
      <c r="A680" s="6" t="n"/>
      <c r="B680" s="6" t="n"/>
      <c r="C680" s="6" t="n"/>
      <c r="D680" s="6" t="n"/>
      <c r="E680" s="6" t="n"/>
      <c r="F680" s="6" t="n"/>
      <c r="G680" s="6" t="n"/>
      <c r="H680" s="6" t="n"/>
      <c r="I680" s="6" t="n"/>
      <c r="J680" s="6" t="n"/>
      <c r="K680" s="6" t="n"/>
      <c r="L680" s="6" t="n"/>
      <c r="M680" s="6" t="n"/>
      <c r="N680" s="6" t="n"/>
      <c r="O680" s="6" t="n"/>
    </row>
    <row r="681" ht="15.75" customHeight="1" s="1411">
      <c r="A681" s="6" t="n"/>
      <c r="B681" s="6" t="n"/>
      <c r="C681" s="6" t="n"/>
      <c r="D681" s="6" t="n"/>
      <c r="E681" s="6" t="n"/>
      <c r="F681" s="6" t="n"/>
      <c r="G681" s="6" t="n"/>
      <c r="H681" s="6" t="n"/>
      <c r="I681" s="6" t="n"/>
      <c r="J681" s="6" t="n"/>
      <c r="K681" s="6" t="n"/>
      <c r="L681" s="6" t="n"/>
      <c r="M681" s="6" t="n"/>
      <c r="N681" s="6" t="n"/>
      <c r="O681" s="6" t="n"/>
    </row>
    <row r="682" ht="15.75" customHeight="1" s="1411">
      <c r="A682" s="6" t="n"/>
      <c r="B682" s="6" t="n"/>
      <c r="C682" s="6" t="n"/>
      <c r="D682" s="6" t="n"/>
      <c r="E682" s="6" t="n"/>
      <c r="F682" s="6" t="n"/>
      <c r="G682" s="6" t="n"/>
      <c r="H682" s="6" t="n"/>
      <c r="I682" s="6" t="n"/>
      <c r="J682" s="6" t="n"/>
      <c r="K682" s="6" t="n"/>
      <c r="L682" s="6" t="n"/>
      <c r="M682" s="6" t="n"/>
      <c r="N682" s="6" t="n"/>
      <c r="O682" s="6" t="n"/>
    </row>
    <row r="683" ht="15.75" customHeight="1" s="1411">
      <c r="A683" s="6" t="n"/>
      <c r="B683" s="6" t="n"/>
      <c r="C683" s="6" t="n"/>
      <c r="D683" s="6" t="n"/>
      <c r="E683" s="6" t="n"/>
      <c r="F683" s="6" t="n"/>
      <c r="G683" s="6" t="n"/>
      <c r="H683" s="6" t="n"/>
      <c r="I683" s="6" t="n"/>
      <c r="J683" s="6" t="n"/>
      <c r="K683" s="6" t="n"/>
      <c r="L683" s="6" t="n"/>
      <c r="M683" s="6" t="n"/>
      <c r="N683" s="6" t="n"/>
      <c r="O683" s="6" t="n"/>
    </row>
    <row r="684" ht="15.75" customHeight="1" s="1411">
      <c r="A684" s="6" t="n"/>
      <c r="B684" s="6" t="n"/>
      <c r="C684" s="6" t="n"/>
      <c r="D684" s="6" t="n"/>
      <c r="E684" s="6" t="n"/>
      <c r="F684" s="6" t="n"/>
      <c r="G684" s="6" t="n"/>
      <c r="H684" s="6" t="n"/>
      <c r="I684" s="6" t="n"/>
      <c r="J684" s="6" t="n"/>
      <c r="K684" s="6" t="n"/>
      <c r="L684" s="6" t="n"/>
      <c r="M684" s="6" t="n"/>
      <c r="N684" s="6" t="n"/>
      <c r="O684" s="6" t="n"/>
    </row>
    <row r="685" ht="15.75" customHeight="1" s="1411">
      <c r="A685" s="6" t="n"/>
      <c r="B685" s="6" t="n"/>
      <c r="C685" s="6" t="n"/>
      <c r="D685" s="6" t="n"/>
      <c r="E685" s="6" t="n"/>
      <c r="F685" s="6" t="n"/>
      <c r="G685" s="6" t="n"/>
      <c r="H685" s="6" t="n"/>
      <c r="I685" s="6" t="n"/>
      <c r="J685" s="6" t="n"/>
      <c r="K685" s="6" t="n"/>
      <c r="L685" s="6" t="n"/>
      <c r="M685" s="6" t="n"/>
      <c r="N685" s="6" t="n"/>
      <c r="O685" s="6" t="n"/>
    </row>
    <row r="686" ht="15.75" customHeight="1" s="1411">
      <c r="A686" s="6" t="n"/>
      <c r="B686" s="6" t="n"/>
      <c r="C686" s="6" t="n"/>
      <c r="D686" s="6" t="n"/>
      <c r="E686" s="6" t="n"/>
      <c r="F686" s="6" t="n"/>
      <c r="G686" s="6" t="n"/>
      <c r="H686" s="6" t="n"/>
      <c r="I686" s="6" t="n"/>
      <c r="J686" s="6" t="n"/>
      <c r="K686" s="6" t="n"/>
      <c r="L686" s="6" t="n"/>
      <c r="M686" s="6" t="n"/>
      <c r="N686" s="6" t="n"/>
      <c r="O686" s="6" t="n"/>
    </row>
    <row r="687" ht="15.75" customHeight="1" s="1411">
      <c r="A687" s="6" t="n"/>
      <c r="B687" s="6" t="n"/>
      <c r="C687" s="6" t="n"/>
      <c r="D687" s="6" t="n"/>
      <c r="E687" s="6" t="n"/>
      <c r="F687" s="6" t="n"/>
      <c r="G687" s="6" t="n"/>
      <c r="H687" s="6" t="n"/>
      <c r="I687" s="6" t="n"/>
      <c r="J687" s="6" t="n"/>
      <c r="K687" s="6" t="n"/>
      <c r="L687" s="6" t="n"/>
      <c r="M687" s="6" t="n"/>
      <c r="N687" s="6" t="n"/>
      <c r="O687" s="6" t="n"/>
    </row>
    <row r="688" ht="15.75" customHeight="1" s="1411">
      <c r="A688" s="6" t="n"/>
      <c r="B688" s="6" t="n"/>
      <c r="C688" s="6" t="n"/>
      <c r="D688" s="6" t="n"/>
      <c r="E688" s="6" t="n"/>
      <c r="F688" s="6" t="n"/>
      <c r="G688" s="6" t="n"/>
      <c r="H688" s="6" t="n"/>
      <c r="I688" s="6" t="n"/>
      <c r="J688" s="6" t="n"/>
      <c r="K688" s="6" t="n"/>
      <c r="L688" s="6" t="n"/>
      <c r="M688" s="6" t="n"/>
      <c r="N688" s="6" t="n"/>
      <c r="O688" s="6" t="n"/>
    </row>
    <row r="689" ht="15.75" customHeight="1" s="1411">
      <c r="A689" s="6" t="n"/>
      <c r="B689" s="6" t="n"/>
      <c r="C689" s="6" t="n"/>
      <c r="D689" s="6" t="n"/>
      <c r="E689" s="6" t="n"/>
      <c r="F689" s="6" t="n"/>
      <c r="G689" s="6" t="n"/>
      <c r="H689" s="6" t="n"/>
      <c r="I689" s="6" t="n"/>
      <c r="J689" s="6" t="n"/>
      <c r="K689" s="6" t="n"/>
      <c r="L689" s="6" t="n"/>
      <c r="M689" s="6" t="n"/>
      <c r="N689" s="6" t="n"/>
      <c r="O689" s="6" t="n"/>
    </row>
    <row r="690" ht="15.75" customHeight="1" s="1411">
      <c r="A690" s="6" t="n"/>
      <c r="B690" s="6" t="n"/>
      <c r="C690" s="6" t="n"/>
      <c r="D690" s="6" t="n"/>
      <c r="E690" s="6" t="n"/>
      <c r="F690" s="6" t="n"/>
      <c r="G690" s="6" t="n"/>
      <c r="H690" s="6" t="n"/>
      <c r="I690" s="6" t="n"/>
      <c r="J690" s="6" t="n"/>
      <c r="K690" s="6" t="n"/>
      <c r="L690" s="6" t="n"/>
      <c r="M690" s="6" t="n"/>
      <c r="N690" s="6" t="n"/>
      <c r="O690" s="6" t="n"/>
    </row>
    <row r="691" ht="15.75" customHeight="1" s="1411">
      <c r="A691" s="6" t="n"/>
      <c r="B691" s="6" t="n"/>
      <c r="C691" s="6" t="n"/>
      <c r="D691" s="6" t="n"/>
      <c r="E691" s="6" t="n"/>
      <c r="F691" s="6" t="n"/>
      <c r="G691" s="6" t="n"/>
      <c r="H691" s="6" t="n"/>
      <c r="I691" s="6" t="n"/>
      <c r="J691" s="6" t="n"/>
      <c r="K691" s="6" t="n"/>
      <c r="L691" s="6" t="n"/>
      <c r="M691" s="6" t="n"/>
      <c r="N691" s="6" t="n"/>
      <c r="O691" s="6" t="n"/>
    </row>
    <row r="692" ht="15.75" customHeight="1" s="1411">
      <c r="A692" s="6" t="n"/>
      <c r="B692" s="6" t="n"/>
      <c r="C692" s="6" t="n"/>
      <c r="D692" s="6" t="n"/>
      <c r="E692" s="6" t="n"/>
      <c r="F692" s="6" t="n"/>
      <c r="G692" s="6" t="n"/>
      <c r="H692" s="6" t="n"/>
      <c r="I692" s="6" t="n"/>
      <c r="J692" s="6" t="n"/>
      <c r="K692" s="6" t="n"/>
      <c r="L692" s="6" t="n"/>
      <c r="M692" s="6" t="n"/>
      <c r="N692" s="6" t="n"/>
      <c r="O692" s="6" t="n"/>
    </row>
    <row r="693" ht="15.75" customHeight="1" s="1411">
      <c r="A693" s="6" t="n"/>
      <c r="B693" s="6" t="n"/>
      <c r="C693" s="6" t="n"/>
      <c r="D693" s="6" t="n"/>
      <c r="E693" s="6" t="n"/>
      <c r="F693" s="6" t="n"/>
      <c r="G693" s="6" t="n"/>
      <c r="H693" s="6" t="n"/>
      <c r="I693" s="6" t="n"/>
      <c r="J693" s="6" t="n"/>
      <c r="K693" s="6" t="n"/>
      <c r="L693" s="6" t="n"/>
      <c r="M693" s="6" t="n"/>
      <c r="N693" s="6" t="n"/>
      <c r="O693" s="6" t="n"/>
    </row>
    <row r="694" ht="15.75" customHeight="1" s="1411">
      <c r="A694" s="6" t="n"/>
      <c r="B694" s="6" t="n"/>
      <c r="C694" s="6" t="n"/>
      <c r="D694" s="6" t="n"/>
      <c r="E694" s="6" t="n"/>
      <c r="F694" s="6" t="n"/>
      <c r="G694" s="6" t="n"/>
      <c r="H694" s="6" t="n"/>
      <c r="I694" s="6" t="n"/>
      <c r="J694" s="6" t="n"/>
      <c r="K694" s="6" t="n"/>
      <c r="L694" s="6" t="n"/>
      <c r="M694" s="6" t="n"/>
      <c r="N694" s="6" t="n"/>
      <c r="O694" s="6" t="n"/>
    </row>
    <row r="695" ht="15.75" customHeight="1" s="1411">
      <c r="A695" s="6" t="n"/>
      <c r="B695" s="6" t="n"/>
      <c r="C695" s="6" t="n"/>
      <c r="D695" s="6" t="n"/>
      <c r="E695" s="6" t="n"/>
      <c r="F695" s="6" t="n"/>
      <c r="G695" s="6" t="n"/>
      <c r="H695" s="6" t="n"/>
      <c r="I695" s="6" t="n"/>
      <c r="J695" s="6" t="n"/>
      <c r="K695" s="6" t="n"/>
      <c r="L695" s="6" t="n"/>
      <c r="M695" s="6" t="n"/>
      <c r="N695" s="6" t="n"/>
      <c r="O695" s="6" t="n"/>
    </row>
    <row r="696" ht="15.75" customHeight="1" s="1411">
      <c r="A696" s="6" t="n"/>
      <c r="B696" s="6" t="n"/>
      <c r="C696" s="6" t="n"/>
      <c r="D696" s="6" t="n"/>
      <c r="E696" s="6" t="n"/>
      <c r="F696" s="6" t="n"/>
      <c r="G696" s="6" t="n"/>
      <c r="H696" s="6" t="n"/>
      <c r="I696" s="6" t="n"/>
      <c r="J696" s="6" t="n"/>
      <c r="K696" s="6" t="n"/>
      <c r="L696" s="6" t="n"/>
      <c r="M696" s="6" t="n"/>
      <c r="N696" s="6" t="n"/>
      <c r="O696" s="6" t="n"/>
    </row>
    <row r="697" ht="15.75" customHeight="1" s="1411">
      <c r="A697" s="6" t="n"/>
      <c r="B697" s="6" t="n"/>
      <c r="C697" s="6" t="n"/>
      <c r="D697" s="6" t="n"/>
      <c r="E697" s="6" t="n"/>
      <c r="F697" s="6" t="n"/>
      <c r="G697" s="6" t="n"/>
      <c r="H697" s="6" t="n"/>
      <c r="I697" s="6" t="n"/>
      <c r="J697" s="6" t="n"/>
      <c r="K697" s="6" t="n"/>
      <c r="L697" s="6" t="n"/>
      <c r="M697" s="6" t="n"/>
      <c r="N697" s="6" t="n"/>
      <c r="O697" s="6" t="n"/>
    </row>
    <row r="698" ht="15.75" customHeight="1" s="1411">
      <c r="A698" s="6" t="n"/>
      <c r="B698" s="6" t="n"/>
      <c r="C698" s="6" t="n"/>
      <c r="D698" s="6" t="n"/>
      <c r="E698" s="6" t="n"/>
      <c r="F698" s="6" t="n"/>
      <c r="G698" s="6" t="n"/>
      <c r="H698" s="6" t="n"/>
      <c r="I698" s="6" t="n"/>
      <c r="J698" s="6" t="n"/>
      <c r="K698" s="6" t="n"/>
      <c r="L698" s="6" t="n"/>
      <c r="M698" s="6" t="n"/>
      <c r="N698" s="6" t="n"/>
      <c r="O698" s="6" t="n"/>
    </row>
    <row r="699" ht="15.75" customHeight="1" s="1411">
      <c r="A699" s="6" t="n"/>
      <c r="B699" s="6" t="n"/>
      <c r="C699" s="6" t="n"/>
      <c r="D699" s="6" t="n"/>
      <c r="E699" s="6" t="n"/>
      <c r="F699" s="6" t="n"/>
      <c r="G699" s="6" t="n"/>
      <c r="H699" s="6" t="n"/>
      <c r="I699" s="6" t="n"/>
      <c r="J699" s="6" t="n"/>
      <c r="K699" s="6" t="n"/>
      <c r="L699" s="6" t="n"/>
      <c r="M699" s="6" t="n"/>
      <c r="N699" s="6" t="n"/>
      <c r="O699" s="6" t="n"/>
    </row>
    <row r="700" ht="15.75" customHeight="1" s="1411">
      <c r="A700" s="6" t="n"/>
      <c r="B700" s="6" t="n"/>
      <c r="C700" s="6" t="n"/>
      <c r="D700" s="6" t="n"/>
      <c r="E700" s="6" t="n"/>
      <c r="F700" s="6" t="n"/>
      <c r="G700" s="6" t="n"/>
      <c r="H700" s="6" t="n"/>
      <c r="I700" s="6" t="n"/>
      <c r="J700" s="6" t="n"/>
      <c r="K700" s="6" t="n"/>
      <c r="L700" s="6" t="n"/>
      <c r="M700" s="6" t="n"/>
      <c r="N700" s="6" t="n"/>
      <c r="O700" s="6" t="n"/>
    </row>
    <row r="701" ht="15.75" customHeight="1" s="1411">
      <c r="A701" s="6" t="n"/>
      <c r="B701" s="6" t="n"/>
      <c r="C701" s="6" t="n"/>
      <c r="D701" s="6" t="n"/>
      <c r="E701" s="6" t="n"/>
      <c r="F701" s="6" t="n"/>
      <c r="G701" s="6" t="n"/>
      <c r="H701" s="6" t="n"/>
      <c r="I701" s="6" t="n"/>
      <c r="J701" s="6" t="n"/>
      <c r="K701" s="6" t="n"/>
      <c r="L701" s="6" t="n"/>
      <c r="M701" s="6" t="n"/>
      <c r="N701" s="6" t="n"/>
      <c r="O701" s="6" t="n"/>
    </row>
    <row r="702" ht="15.75" customHeight="1" s="1411">
      <c r="A702" s="6" t="n"/>
      <c r="B702" s="6" t="n"/>
      <c r="C702" s="6" t="n"/>
      <c r="D702" s="6" t="n"/>
      <c r="E702" s="6" t="n"/>
      <c r="F702" s="6" t="n"/>
      <c r="G702" s="6" t="n"/>
      <c r="H702" s="6" t="n"/>
      <c r="I702" s="6" t="n"/>
      <c r="J702" s="6" t="n"/>
      <c r="K702" s="6" t="n"/>
      <c r="L702" s="6" t="n"/>
      <c r="M702" s="6" t="n"/>
      <c r="N702" s="6" t="n"/>
      <c r="O702" s="6" t="n"/>
    </row>
    <row r="703" ht="15.75" customHeight="1" s="1411">
      <c r="A703" s="6" t="n"/>
      <c r="B703" s="6" t="n"/>
      <c r="C703" s="6" t="n"/>
      <c r="D703" s="6" t="n"/>
      <c r="E703" s="6" t="n"/>
      <c r="F703" s="6" t="n"/>
      <c r="G703" s="6" t="n"/>
      <c r="H703" s="6" t="n"/>
      <c r="I703" s="6" t="n"/>
      <c r="J703" s="6" t="n"/>
      <c r="K703" s="6" t="n"/>
      <c r="L703" s="6" t="n"/>
      <c r="M703" s="6" t="n"/>
      <c r="N703" s="6" t="n"/>
      <c r="O703" s="6" t="n"/>
    </row>
    <row r="704" ht="15.75" customHeight="1" s="1411">
      <c r="A704" s="6" t="n"/>
      <c r="B704" s="6" t="n"/>
      <c r="C704" s="6" t="n"/>
      <c r="D704" s="6" t="n"/>
      <c r="E704" s="6" t="n"/>
      <c r="F704" s="6" t="n"/>
      <c r="G704" s="6" t="n"/>
      <c r="H704" s="6" t="n"/>
      <c r="I704" s="6" t="n"/>
      <c r="J704" s="6" t="n"/>
      <c r="K704" s="6" t="n"/>
      <c r="L704" s="6" t="n"/>
      <c r="M704" s="6" t="n"/>
      <c r="N704" s="6" t="n"/>
      <c r="O704" s="6" t="n"/>
    </row>
    <row r="705" ht="15.75" customHeight="1" s="1411">
      <c r="A705" s="6" t="n"/>
      <c r="B705" s="6" t="n"/>
      <c r="C705" s="6" t="n"/>
      <c r="D705" s="6" t="n"/>
      <c r="E705" s="6" t="n"/>
      <c r="F705" s="6" t="n"/>
      <c r="G705" s="6" t="n"/>
      <c r="H705" s="6" t="n"/>
      <c r="I705" s="6" t="n"/>
      <c r="J705" s="6" t="n"/>
      <c r="K705" s="6" t="n"/>
      <c r="L705" s="6" t="n"/>
      <c r="M705" s="6" t="n"/>
      <c r="N705" s="6" t="n"/>
      <c r="O705" s="6" t="n"/>
    </row>
    <row r="706" ht="15.75" customHeight="1" s="1411">
      <c r="A706" s="6" t="n"/>
      <c r="B706" s="6" t="n"/>
      <c r="C706" s="6" t="n"/>
      <c r="D706" s="6" t="n"/>
      <c r="E706" s="6" t="n"/>
      <c r="F706" s="6" t="n"/>
      <c r="G706" s="6" t="n"/>
      <c r="H706" s="6" t="n"/>
      <c r="I706" s="6" t="n"/>
      <c r="J706" s="6" t="n"/>
      <c r="K706" s="6" t="n"/>
      <c r="L706" s="6" t="n"/>
      <c r="M706" s="6" t="n"/>
      <c r="N706" s="6" t="n"/>
      <c r="O706" s="6" t="n"/>
    </row>
    <row r="707" ht="15.75" customHeight="1" s="1411">
      <c r="A707" s="6" t="n"/>
      <c r="B707" s="6" t="n"/>
      <c r="C707" s="6" t="n"/>
      <c r="D707" s="6" t="n"/>
      <c r="E707" s="6" t="n"/>
      <c r="F707" s="6" t="n"/>
      <c r="G707" s="6" t="n"/>
      <c r="H707" s="6" t="n"/>
      <c r="I707" s="6" t="n"/>
      <c r="J707" s="6" t="n"/>
      <c r="K707" s="6" t="n"/>
      <c r="L707" s="6" t="n"/>
      <c r="M707" s="6" t="n"/>
      <c r="N707" s="6" t="n"/>
      <c r="O707" s="6" t="n"/>
    </row>
    <row r="708" ht="15.75" customHeight="1" s="1411">
      <c r="A708" s="6" t="n"/>
      <c r="B708" s="6" t="n"/>
      <c r="C708" s="6" t="n"/>
      <c r="D708" s="6" t="n"/>
      <c r="E708" s="6" t="n"/>
      <c r="F708" s="6" t="n"/>
      <c r="G708" s="6" t="n"/>
      <c r="H708" s="6" t="n"/>
      <c r="I708" s="6" t="n"/>
      <c r="J708" s="6" t="n"/>
      <c r="K708" s="6" t="n"/>
      <c r="L708" s="6" t="n"/>
      <c r="M708" s="6" t="n"/>
      <c r="N708" s="6" t="n"/>
      <c r="O708" s="6" t="n"/>
    </row>
    <row r="709" ht="15.75" customHeight="1" s="1411">
      <c r="A709" s="6" t="n"/>
      <c r="B709" s="6" t="n"/>
      <c r="C709" s="6" t="n"/>
      <c r="D709" s="6" t="n"/>
      <c r="E709" s="6" t="n"/>
      <c r="F709" s="6" t="n"/>
      <c r="G709" s="6" t="n"/>
      <c r="H709" s="6" t="n"/>
      <c r="I709" s="6" t="n"/>
      <c r="J709" s="6" t="n"/>
      <c r="K709" s="6" t="n"/>
      <c r="L709" s="6" t="n"/>
      <c r="M709" s="6" t="n"/>
      <c r="N709" s="6" t="n"/>
      <c r="O709" s="6" t="n"/>
    </row>
    <row r="710" ht="15.75" customHeight="1" s="1411">
      <c r="A710" s="6" t="n"/>
      <c r="B710" s="6" t="n"/>
      <c r="C710" s="6" t="n"/>
      <c r="D710" s="6" t="n"/>
      <c r="E710" s="6" t="n"/>
      <c r="F710" s="6" t="n"/>
      <c r="G710" s="6" t="n"/>
      <c r="H710" s="6" t="n"/>
      <c r="I710" s="6" t="n"/>
      <c r="J710" s="6" t="n"/>
      <c r="K710" s="6" t="n"/>
      <c r="L710" s="6" t="n"/>
      <c r="M710" s="6" t="n"/>
      <c r="N710" s="6" t="n"/>
      <c r="O710" s="6" t="n"/>
    </row>
    <row r="711" ht="15.75" customHeight="1" s="1411">
      <c r="A711" s="6" t="n"/>
      <c r="B711" s="6" t="n"/>
      <c r="C711" s="6" t="n"/>
      <c r="D711" s="6" t="n"/>
      <c r="E711" s="6" t="n"/>
      <c r="F711" s="6" t="n"/>
      <c r="G711" s="6" t="n"/>
      <c r="H711" s="6" t="n"/>
      <c r="I711" s="6" t="n"/>
      <c r="J711" s="6" t="n"/>
      <c r="K711" s="6" t="n"/>
      <c r="L711" s="6" t="n"/>
      <c r="M711" s="6" t="n"/>
      <c r="N711" s="6" t="n"/>
      <c r="O711" s="6" t="n"/>
    </row>
    <row r="712" ht="15.75" customHeight="1" s="1411">
      <c r="A712" s="6" t="n"/>
      <c r="B712" s="6" t="n"/>
      <c r="C712" s="6" t="n"/>
      <c r="D712" s="6" t="n"/>
      <c r="E712" s="6" t="n"/>
      <c r="F712" s="6" t="n"/>
      <c r="G712" s="6" t="n"/>
      <c r="H712" s="6" t="n"/>
      <c r="I712" s="6" t="n"/>
      <c r="J712" s="6" t="n"/>
      <c r="K712" s="6" t="n"/>
      <c r="L712" s="6" t="n"/>
      <c r="M712" s="6" t="n"/>
      <c r="N712" s="6" t="n"/>
      <c r="O712" s="6" t="n"/>
    </row>
    <row r="713" ht="15.75" customHeight="1" s="1411">
      <c r="A713" s="6" t="n"/>
      <c r="B713" s="6" t="n"/>
      <c r="C713" s="6" t="n"/>
      <c r="D713" s="6" t="n"/>
      <c r="E713" s="6" t="n"/>
      <c r="F713" s="6" t="n"/>
      <c r="G713" s="6" t="n"/>
      <c r="H713" s="6" t="n"/>
      <c r="I713" s="6" t="n"/>
      <c r="J713" s="6" t="n"/>
      <c r="K713" s="6" t="n"/>
      <c r="L713" s="6" t="n"/>
      <c r="M713" s="6" t="n"/>
      <c r="N713" s="6" t="n"/>
      <c r="O713" s="6" t="n"/>
    </row>
    <row r="714" ht="15.75" customHeight="1" s="1411">
      <c r="A714" s="6" t="n"/>
      <c r="B714" s="6" t="n"/>
      <c r="C714" s="6" t="n"/>
      <c r="D714" s="6" t="n"/>
      <c r="E714" s="6" t="n"/>
      <c r="F714" s="6" t="n"/>
      <c r="G714" s="6" t="n"/>
      <c r="H714" s="6" t="n"/>
      <c r="I714" s="6" t="n"/>
      <c r="J714" s="6" t="n"/>
      <c r="K714" s="6" t="n"/>
      <c r="L714" s="6" t="n"/>
      <c r="M714" s="6" t="n"/>
      <c r="N714" s="6" t="n"/>
      <c r="O714" s="6" t="n"/>
    </row>
    <row r="715" ht="15.75" customHeight="1" s="1411">
      <c r="A715" s="6" t="n"/>
      <c r="B715" s="6" t="n"/>
      <c r="C715" s="6" t="n"/>
      <c r="D715" s="6" t="n"/>
      <c r="E715" s="6" t="n"/>
      <c r="F715" s="6" t="n"/>
      <c r="G715" s="6" t="n"/>
      <c r="H715" s="6" t="n"/>
      <c r="I715" s="6" t="n"/>
      <c r="J715" s="6" t="n"/>
      <c r="K715" s="6" t="n"/>
      <c r="L715" s="6" t="n"/>
      <c r="M715" s="6" t="n"/>
      <c r="N715" s="6" t="n"/>
      <c r="O715" s="6" t="n"/>
    </row>
    <row r="716" ht="15.75" customHeight="1" s="1411">
      <c r="A716" s="6" t="n"/>
      <c r="B716" s="6" t="n"/>
      <c r="C716" s="6" t="n"/>
      <c r="D716" s="6" t="n"/>
      <c r="E716" s="6" t="n"/>
      <c r="F716" s="6" t="n"/>
      <c r="G716" s="6" t="n"/>
      <c r="H716" s="6" t="n"/>
      <c r="I716" s="6" t="n"/>
      <c r="J716" s="6" t="n"/>
      <c r="K716" s="6" t="n"/>
      <c r="L716" s="6" t="n"/>
      <c r="M716" s="6" t="n"/>
      <c r="N716" s="6" t="n"/>
      <c r="O716" s="6" t="n"/>
    </row>
    <row r="717" ht="15.75" customHeight="1" s="1411">
      <c r="A717" s="6" t="n"/>
      <c r="B717" s="6" t="n"/>
      <c r="C717" s="6" t="n"/>
      <c r="D717" s="6" t="n"/>
      <c r="E717" s="6" t="n"/>
      <c r="F717" s="6" t="n"/>
      <c r="G717" s="6" t="n"/>
      <c r="H717" s="6" t="n"/>
      <c r="I717" s="6" t="n"/>
      <c r="J717" s="6" t="n"/>
      <c r="K717" s="6" t="n"/>
      <c r="L717" s="6" t="n"/>
      <c r="M717" s="6" t="n"/>
      <c r="N717" s="6" t="n"/>
      <c r="O717" s="6" t="n"/>
    </row>
    <row r="718" ht="15.75" customHeight="1" s="1411">
      <c r="A718" s="6" t="n"/>
      <c r="B718" s="6" t="n"/>
      <c r="C718" s="6" t="n"/>
      <c r="D718" s="6" t="n"/>
      <c r="E718" s="6" t="n"/>
      <c r="F718" s="6" t="n"/>
      <c r="G718" s="6" t="n"/>
      <c r="H718" s="6" t="n"/>
      <c r="I718" s="6" t="n"/>
      <c r="J718" s="6" t="n"/>
      <c r="K718" s="6" t="n"/>
      <c r="L718" s="6" t="n"/>
      <c r="M718" s="6" t="n"/>
      <c r="N718" s="6" t="n"/>
      <c r="O718" s="6" t="n"/>
    </row>
    <row r="719" ht="15.75" customHeight="1" s="1411">
      <c r="A719" s="6" t="n"/>
      <c r="B719" s="6" t="n"/>
      <c r="C719" s="6" t="n"/>
      <c r="D719" s="6" t="n"/>
      <c r="E719" s="6" t="n"/>
      <c r="F719" s="6" t="n"/>
      <c r="G719" s="6" t="n"/>
      <c r="H719" s="6" t="n"/>
      <c r="I719" s="6" t="n"/>
      <c r="J719" s="6" t="n"/>
      <c r="K719" s="6" t="n"/>
      <c r="L719" s="6" t="n"/>
      <c r="M719" s="6" t="n"/>
      <c r="N719" s="6" t="n"/>
      <c r="O719" s="6" t="n"/>
    </row>
    <row r="720" ht="15.75" customHeight="1" s="1411">
      <c r="A720" s="6" t="n"/>
      <c r="B720" s="6" t="n"/>
      <c r="C720" s="6" t="n"/>
      <c r="D720" s="6" t="n"/>
      <c r="E720" s="6" t="n"/>
      <c r="F720" s="6" t="n"/>
      <c r="G720" s="6" t="n"/>
      <c r="H720" s="6" t="n"/>
      <c r="I720" s="6" t="n"/>
      <c r="J720" s="6" t="n"/>
      <c r="K720" s="6" t="n"/>
      <c r="L720" s="6" t="n"/>
      <c r="M720" s="6" t="n"/>
      <c r="N720" s="6" t="n"/>
      <c r="O720" s="6" t="n"/>
    </row>
    <row r="721" ht="15.75" customHeight="1" s="1411">
      <c r="A721" s="6" t="n"/>
      <c r="B721" s="6" t="n"/>
      <c r="C721" s="6" t="n"/>
      <c r="D721" s="6" t="n"/>
      <c r="E721" s="6" t="n"/>
      <c r="F721" s="6" t="n"/>
      <c r="G721" s="6" t="n"/>
      <c r="H721" s="6" t="n"/>
      <c r="I721" s="6" t="n"/>
      <c r="J721" s="6" t="n"/>
      <c r="K721" s="6" t="n"/>
      <c r="L721" s="6" t="n"/>
      <c r="M721" s="6" t="n"/>
      <c r="N721" s="6" t="n"/>
      <c r="O721" s="6" t="n"/>
    </row>
    <row r="722" ht="15.75" customHeight="1" s="1411">
      <c r="A722" s="6" t="n"/>
      <c r="B722" s="6" t="n"/>
      <c r="C722" s="6" t="n"/>
      <c r="D722" s="6" t="n"/>
      <c r="E722" s="6" t="n"/>
      <c r="F722" s="6" t="n"/>
      <c r="G722" s="6" t="n"/>
      <c r="H722" s="6" t="n"/>
      <c r="I722" s="6" t="n"/>
      <c r="J722" s="6" t="n"/>
      <c r="K722" s="6" t="n"/>
      <c r="L722" s="6" t="n"/>
      <c r="M722" s="6" t="n"/>
      <c r="N722" s="6" t="n"/>
      <c r="O722" s="6" t="n"/>
    </row>
    <row r="723" ht="15.75" customHeight="1" s="1411">
      <c r="A723" s="6" t="n"/>
      <c r="B723" s="6" t="n"/>
      <c r="C723" s="6" t="n"/>
      <c r="D723" s="6" t="n"/>
      <c r="E723" s="6" t="n"/>
      <c r="F723" s="6" t="n"/>
      <c r="G723" s="6" t="n"/>
      <c r="H723" s="6" t="n"/>
      <c r="I723" s="6" t="n"/>
      <c r="J723" s="6" t="n"/>
      <c r="K723" s="6" t="n"/>
      <c r="L723" s="6" t="n"/>
      <c r="M723" s="6" t="n"/>
      <c r="N723" s="6" t="n"/>
      <c r="O723" s="6" t="n"/>
    </row>
    <row r="724" ht="15.75" customHeight="1" s="1411">
      <c r="A724" s="6" t="n"/>
      <c r="B724" s="6" t="n"/>
      <c r="C724" s="6" t="n"/>
      <c r="D724" s="6" t="n"/>
      <c r="E724" s="6" t="n"/>
      <c r="F724" s="6" t="n"/>
      <c r="G724" s="6" t="n"/>
      <c r="H724" s="6" t="n"/>
      <c r="I724" s="6" t="n"/>
      <c r="J724" s="6" t="n"/>
      <c r="K724" s="6" t="n"/>
      <c r="L724" s="6" t="n"/>
      <c r="M724" s="6" t="n"/>
      <c r="N724" s="6" t="n"/>
      <c r="O724" s="6" t="n"/>
    </row>
    <row r="725" ht="15.75" customHeight="1" s="1411">
      <c r="A725" s="6" t="n"/>
      <c r="B725" s="6" t="n"/>
      <c r="C725" s="6" t="n"/>
      <c r="D725" s="6" t="n"/>
      <c r="E725" s="6" t="n"/>
      <c r="F725" s="6" t="n"/>
      <c r="G725" s="6" t="n"/>
      <c r="H725" s="6" t="n"/>
      <c r="I725" s="6" t="n"/>
      <c r="J725" s="6" t="n"/>
      <c r="K725" s="6" t="n"/>
      <c r="L725" s="6" t="n"/>
      <c r="M725" s="6" t="n"/>
      <c r="N725" s="6" t="n"/>
      <c r="O725" s="6" t="n"/>
    </row>
    <row r="726" ht="15.75" customHeight="1" s="1411">
      <c r="A726" s="6" t="n"/>
      <c r="B726" s="6" t="n"/>
      <c r="C726" s="6" t="n"/>
      <c r="D726" s="6" t="n"/>
      <c r="E726" s="6" t="n"/>
      <c r="F726" s="6" t="n"/>
      <c r="G726" s="6" t="n"/>
      <c r="H726" s="6" t="n"/>
      <c r="I726" s="6" t="n"/>
      <c r="J726" s="6" t="n"/>
      <c r="K726" s="6" t="n"/>
      <c r="L726" s="6" t="n"/>
      <c r="M726" s="6" t="n"/>
      <c r="N726" s="6" t="n"/>
      <c r="O726" s="6" t="n"/>
    </row>
    <row r="727" ht="15.75" customHeight="1" s="1411">
      <c r="A727" s="6" t="n"/>
      <c r="B727" s="6" t="n"/>
      <c r="C727" s="6" t="n"/>
      <c r="D727" s="6" t="n"/>
      <c r="E727" s="6" t="n"/>
      <c r="F727" s="6" t="n"/>
      <c r="G727" s="6" t="n"/>
      <c r="H727" s="6" t="n"/>
      <c r="I727" s="6" t="n"/>
      <c r="J727" s="6" t="n"/>
      <c r="K727" s="6" t="n"/>
      <c r="L727" s="6" t="n"/>
      <c r="M727" s="6" t="n"/>
      <c r="N727" s="6" t="n"/>
      <c r="O727" s="6" t="n"/>
    </row>
    <row r="728" ht="15.75" customHeight="1" s="1411">
      <c r="A728" s="6" t="n"/>
      <c r="B728" s="6" t="n"/>
      <c r="C728" s="6" t="n"/>
      <c r="D728" s="6" t="n"/>
      <c r="E728" s="6" t="n"/>
      <c r="F728" s="6" t="n"/>
      <c r="G728" s="6" t="n"/>
      <c r="H728" s="6" t="n"/>
      <c r="I728" s="6" t="n"/>
      <c r="J728" s="6" t="n"/>
      <c r="K728" s="6" t="n"/>
      <c r="L728" s="6" t="n"/>
      <c r="M728" s="6" t="n"/>
      <c r="N728" s="6" t="n"/>
      <c r="O728" s="6" t="n"/>
    </row>
    <row r="729" ht="15.75" customHeight="1" s="1411">
      <c r="A729" s="6" t="n"/>
      <c r="B729" s="6" t="n"/>
      <c r="C729" s="6" t="n"/>
      <c r="D729" s="6" t="n"/>
      <c r="E729" s="6" t="n"/>
      <c r="F729" s="6" t="n"/>
      <c r="G729" s="6" t="n"/>
      <c r="H729" s="6" t="n"/>
      <c r="I729" s="6" t="n"/>
      <c r="J729" s="6" t="n"/>
      <c r="K729" s="6" t="n"/>
      <c r="L729" s="6" t="n"/>
      <c r="M729" s="6" t="n"/>
      <c r="N729" s="6" t="n"/>
      <c r="O729" s="6" t="n"/>
    </row>
    <row r="730" ht="15.75" customHeight="1" s="1411">
      <c r="A730" s="6" t="n"/>
      <c r="B730" s="6" t="n"/>
      <c r="C730" s="6" t="n"/>
      <c r="D730" s="6" t="n"/>
      <c r="E730" s="6" t="n"/>
      <c r="F730" s="6" t="n"/>
      <c r="G730" s="6" t="n"/>
      <c r="H730" s="6" t="n"/>
      <c r="I730" s="6" t="n"/>
      <c r="J730" s="6" t="n"/>
      <c r="K730" s="6" t="n"/>
      <c r="L730" s="6" t="n"/>
      <c r="M730" s="6" t="n"/>
      <c r="N730" s="6" t="n"/>
      <c r="O730" s="6" t="n"/>
    </row>
    <row r="731" ht="15.75" customHeight="1" s="1411">
      <c r="A731" s="6" t="n"/>
      <c r="B731" s="6" t="n"/>
      <c r="C731" s="6" t="n"/>
      <c r="D731" s="6" t="n"/>
      <c r="E731" s="6" t="n"/>
      <c r="F731" s="6" t="n"/>
      <c r="G731" s="6" t="n"/>
      <c r="H731" s="6" t="n"/>
      <c r="I731" s="6" t="n"/>
      <c r="J731" s="6" t="n"/>
      <c r="K731" s="6" t="n"/>
      <c r="L731" s="6" t="n"/>
      <c r="M731" s="6" t="n"/>
      <c r="N731" s="6" t="n"/>
      <c r="O731" s="6" t="n"/>
    </row>
    <row r="732" ht="15.75" customHeight="1" s="1411">
      <c r="A732" s="6" t="n"/>
      <c r="B732" s="6" t="n"/>
      <c r="C732" s="6" t="n"/>
      <c r="D732" s="6" t="n"/>
      <c r="E732" s="6" t="n"/>
      <c r="F732" s="6" t="n"/>
      <c r="G732" s="6" t="n"/>
      <c r="H732" s="6" t="n"/>
      <c r="I732" s="6" t="n"/>
      <c r="J732" s="6" t="n"/>
      <c r="K732" s="6" t="n"/>
      <c r="L732" s="6" t="n"/>
      <c r="M732" s="6" t="n"/>
      <c r="N732" s="6" t="n"/>
      <c r="O732" s="6" t="n"/>
    </row>
    <row r="733" ht="15.75" customHeight="1" s="1411">
      <c r="A733" s="6" t="n"/>
      <c r="B733" s="6" t="n"/>
      <c r="C733" s="6" t="n"/>
      <c r="D733" s="6" t="n"/>
      <c r="E733" s="6" t="n"/>
      <c r="F733" s="6" t="n"/>
      <c r="G733" s="6" t="n"/>
      <c r="H733" s="6" t="n"/>
      <c r="I733" s="6" t="n"/>
      <c r="J733" s="6" t="n"/>
      <c r="K733" s="6" t="n"/>
      <c r="L733" s="6" t="n"/>
      <c r="M733" s="6" t="n"/>
      <c r="N733" s="6" t="n"/>
      <c r="O733" s="6" t="n"/>
    </row>
    <row r="734" ht="15.75" customHeight="1" s="1411">
      <c r="A734" s="6" t="n"/>
      <c r="B734" s="6" t="n"/>
      <c r="C734" s="6" t="n"/>
      <c r="D734" s="6" t="n"/>
      <c r="E734" s="6" t="n"/>
      <c r="F734" s="6" t="n"/>
      <c r="G734" s="6" t="n"/>
      <c r="H734" s="6" t="n"/>
      <c r="I734" s="6" t="n"/>
      <c r="J734" s="6" t="n"/>
      <c r="K734" s="6" t="n"/>
      <c r="L734" s="6" t="n"/>
      <c r="M734" s="6" t="n"/>
      <c r="N734" s="6" t="n"/>
      <c r="O734" s="6" t="n"/>
    </row>
    <row r="735" ht="15.75" customHeight="1" s="1411">
      <c r="A735" s="6" t="n"/>
      <c r="B735" s="6" t="n"/>
      <c r="C735" s="6" t="n"/>
      <c r="D735" s="6" t="n"/>
      <c r="E735" s="6" t="n"/>
      <c r="F735" s="6" t="n"/>
      <c r="G735" s="6" t="n"/>
      <c r="H735" s="6" t="n"/>
      <c r="I735" s="6" t="n"/>
      <c r="J735" s="6" t="n"/>
      <c r="K735" s="6" t="n"/>
      <c r="L735" s="6" t="n"/>
      <c r="M735" s="6" t="n"/>
      <c r="N735" s="6" t="n"/>
      <c r="O735" s="6" t="n"/>
    </row>
    <row r="736" ht="15.75" customHeight="1" s="1411">
      <c r="A736" s="6" t="n"/>
      <c r="B736" s="6" t="n"/>
      <c r="C736" s="6" t="n"/>
      <c r="D736" s="6" t="n"/>
      <c r="E736" s="6" t="n"/>
      <c r="F736" s="6" t="n"/>
      <c r="G736" s="6" t="n"/>
      <c r="H736" s="6" t="n"/>
      <c r="I736" s="6" t="n"/>
      <c r="J736" s="6" t="n"/>
      <c r="K736" s="6" t="n"/>
      <c r="L736" s="6" t="n"/>
      <c r="M736" s="6" t="n"/>
      <c r="N736" s="6" t="n"/>
      <c r="O736" s="6" t="n"/>
    </row>
    <row r="737" ht="15.75" customHeight="1" s="1411">
      <c r="A737" s="6" t="n"/>
      <c r="B737" s="6" t="n"/>
      <c r="C737" s="6" t="n"/>
      <c r="D737" s="6" t="n"/>
      <c r="E737" s="6" t="n"/>
      <c r="F737" s="6" t="n"/>
      <c r="G737" s="6" t="n"/>
      <c r="H737" s="6" t="n"/>
      <c r="I737" s="6" t="n"/>
      <c r="J737" s="6" t="n"/>
      <c r="K737" s="6" t="n"/>
      <c r="L737" s="6" t="n"/>
      <c r="M737" s="6" t="n"/>
      <c r="N737" s="6" t="n"/>
      <c r="O737" s="6" t="n"/>
    </row>
    <row r="738" ht="15.75" customHeight="1" s="1411">
      <c r="A738" s="6" t="n"/>
      <c r="B738" s="6" t="n"/>
      <c r="C738" s="6" t="n"/>
      <c r="D738" s="6" t="n"/>
      <c r="E738" s="6" t="n"/>
      <c r="F738" s="6" t="n"/>
      <c r="G738" s="6" t="n"/>
      <c r="H738" s="6" t="n"/>
      <c r="I738" s="6" t="n"/>
      <c r="J738" s="6" t="n"/>
      <c r="K738" s="6" t="n"/>
      <c r="L738" s="6" t="n"/>
      <c r="M738" s="6" t="n"/>
      <c r="N738" s="6" t="n"/>
      <c r="O738" s="6" t="n"/>
    </row>
    <row r="739" ht="15.75" customHeight="1" s="1411">
      <c r="A739" s="6" t="n"/>
      <c r="B739" s="6" t="n"/>
      <c r="C739" s="6" t="n"/>
      <c r="D739" s="6" t="n"/>
      <c r="E739" s="6" t="n"/>
      <c r="F739" s="6" t="n"/>
      <c r="G739" s="6" t="n"/>
      <c r="H739" s="6" t="n"/>
      <c r="I739" s="6" t="n"/>
      <c r="J739" s="6" t="n"/>
      <c r="K739" s="6" t="n"/>
      <c r="L739" s="6" t="n"/>
      <c r="M739" s="6" t="n"/>
      <c r="N739" s="6" t="n"/>
      <c r="O739" s="6" t="n"/>
    </row>
    <row r="740" ht="15.75" customHeight="1" s="1411">
      <c r="A740" s="6" t="n"/>
      <c r="B740" s="6" t="n"/>
      <c r="C740" s="6" t="n"/>
      <c r="D740" s="6" t="n"/>
      <c r="E740" s="6" t="n"/>
      <c r="F740" s="6" t="n"/>
      <c r="G740" s="6" t="n"/>
      <c r="H740" s="6" t="n"/>
      <c r="I740" s="6" t="n"/>
      <c r="J740" s="6" t="n"/>
      <c r="K740" s="6" t="n"/>
      <c r="L740" s="6" t="n"/>
      <c r="M740" s="6" t="n"/>
      <c r="N740" s="6" t="n"/>
      <c r="O740" s="6" t="n"/>
    </row>
    <row r="741" ht="15.75" customHeight="1" s="1411">
      <c r="A741" s="6" t="n"/>
      <c r="B741" s="6" t="n"/>
      <c r="C741" s="6" t="n"/>
      <c r="D741" s="6" t="n"/>
      <c r="E741" s="6" t="n"/>
      <c r="F741" s="6" t="n"/>
      <c r="G741" s="6" t="n"/>
      <c r="H741" s="6" t="n"/>
      <c r="I741" s="6" t="n"/>
      <c r="J741" s="6" t="n"/>
      <c r="K741" s="6" t="n"/>
      <c r="L741" s="6" t="n"/>
      <c r="M741" s="6" t="n"/>
      <c r="N741" s="6" t="n"/>
      <c r="O741" s="6" t="n"/>
    </row>
    <row r="742" ht="15.75" customHeight="1" s="1411">
      <c r="A742" s="6" t="n"/>
      <c r="B742" s="6" t="n"/>
      <c r="C742" s="6" t="n"/>
      <c r="D742" s="6" t="n"/>
      <c r="E742" s="6" t="n"/>
      <c r="F742" s="6" t="n"/>
      <c r="G742" s="6" t="n"/>
      <c r="H742" s="6" t="n"/>
      <c r="I742" s="6" t="n"/>
      <c r="J742" s="6" t="n"/>
      <c r="K742" s="6" t="n"/>
      <c r="L742" s="6" t="n"/>
      <c r="M742" s="6" t="n"/>
      <c r="N742" s="6" t="n"/>
      <c r="O742" s="6" t="n"/>
    </row>
    <row r="743" ht="15.75" customHeight="1" s="1411">
      <c r="A743" s="6" t="n"/>
      <c r="B743" s="6" t="n"/>
      <c r="C743" s="6" t="n"/>
      <c r="D743" s="6" t="n"/>
      <c r="E743" s="6" t="n"/>
      <c r="F743" s="6" t="n"/>
      <c r="G743" s="6" t="n"/>
      <c r="H743" s="6" t="n"/>
      <c r="I743" s="6" t="n"/>
      <c r="J743" s="6" t="n"/>
      <c r="K743" s="6" t="n"/>
      <c r="L743" s="6" t="n"/>
      <c r="M743" s="6" t="n"/>
      <c r="N743" s="6" t="n"/>
      <c r="O743" s="6" t="n"/>
    </row>
    <row r="744" ht="15.75" customHeight="1" s="1411">
      <c r="A744" s="6" t="n"/>
      <c r="B744" s="6" t="n"/>
      <c r="C744" s="6" t="n"/>
      <c r="D744" s="6" t="n"/>
      <c r="E744" s="6" t="n"/>
      <c r="F744" s="6" t="n"/>
      <c r="G744" s="6" t="n"/>
      <c r="H744" s="6" t="n"/>
      <c r="I744" s="6" t="n"/>
      <c r="J744" s="6" t="n"/>
      <c r="K744" s="6" t="n"/>
      <c r="L744" s="6" t="n"/>
      <c r="M744" s="6" t="n"/>
      <c r="N744" s="6" t="n"/>
      <c r="O744" s="6" t="n"/>
    </row>
    <row r="745" ht="15.75" customHeight="1" s="1411">
      <c r="A745" s="6" t="n"/>
      <c r="B745" s="6" t="n"/>
      <c r="C745" s="6" t="n"/>
      <c r="D745" s="6" t="n"/>
      <c r="E745" s="6" t="n"/>
      <c r="F745" s="6" t="n"/>
      <c r="G745" s="6" t="n"/>
      <c r="H745" s="6" t="n"/>
      <c r="I745" s="6" t="n"/>
      <c r="J745" s="6" t="n"/>
      <c r="K745" s="6" t="n"/>
      <c r="L745" s="6" t="n"/>
      <c r="M745" s="6" t="n"/>
      <c r="N745" s="6" t="n"/>
      <c r="O745" s="6" t="n"/>
    </row>
    <row r="746" ht="15.75" customHeight="1" s="1411">
      <c r="A746" s="6" t="n"/>
      <c r="B746" s="6" t="n"/>
      <c r="C746" s="6" t="n"/>
      <c r="D746" s="6" t="n"/>
      <c r="E746" s="6" t="n"/>
      <c r="F746" s="6" t="n"/>
      <c r="G746" s="6" t="n"/>
      <c r="H746" s="6" t="n"/>
      <c r="I746" s="6" t="n"/>
      <c r="J746" s="6" t="n"/>
      <c r="K746" s="6" t="n"/>
      <c r="L746" s="6" t="n"/>
      <c r="M746" s="6" t="n"/>
      <c r="N746" s="6" t="n"/>
      <c r="O746" s="6" t="n"/>
    </row>
    <row r="747" ht="15.75" customHeight="1" s="1411">
      <c r="A747" s="6" t="n"/>
      <c r="B747" s="6" t="n"/>
      <c r="C747" s="6" t="n"/>
      <c r="D747" s="6" t="n"/>
      <c r="E747" s="6" t="n"/>
      <c r="F747" s="6" t="n"/>
      <c r="G747" s="6" t="n"/>
      <c r="H747" s="6" t="n"/>
      <c r="I747" s="6" t="n"/>
      <c r="J747" s="6" t="n"/>
      <c r="K747" s="6" t="n"/>
      <c r="L747" s="6" t="n"/>
      <c r="M747" s="6" t="n"/>
      <c r="N747" s="6" t="n"/>
      <c r="O747" s="6" t="n"/>
    </row>
    <row r="748" ht="15.75" customHeight="1" s="1411">
      <c r="A748" s="6" t="n"/>
      <c r="B748" s="6" t="n"/>
      <c r="C748" s="6" t="n"/>
      <c r="D748" s="6" t="n"/>
      <c r="E748" s="6" t="n"/>
      <c r="F748" s="6" t="n"/>
      <c r="G748" s="6" t="n"/>
      <c r="H748" s="6" t="n"/>
      <c r="I748" s="6" t="n"/>
      <c r="J748" s="6" t="n"/>
      <c r="K748" s="6" t="n"/>
      <c r="L748" s="6" t="n"/>
      <c r="M748" s="6" t="n"/>
      <c r="N748" s="6" t="n"/>
      <c r="O748" s="6" t="n"/>
    </row>
    <row r="749" ht="15.75" customHeight="1" s="1411">
      <c r="A749" s="6" t="n"/>
      <c r="B749" s="6" t="n"/>
      <c r="C749" s="6" t="n"/>
      <c r="D749" s="6" t="n"/>
      <c r="E749" s="6" t="n"/>
      <c r="F749" s="6" t="n"/>
      <c r="G749" s="6" t="n"/>
      <c r="H749" s="6" t="n"/>
      <c r="I749" s="6" t="n"/>
      <c r="J749" s="6" t="n"/>
      <c r="K749" s="6" t="n"/>
      <c r="L749" s="6" t="n"/>
      <c r="M749" s="6" t="n"/>
      <c r="N749" s="6" t="n"/>
      <c r="O749" s="6" t="n"/>
    </row>
    <row r="750" ht="15.75" customHeight="1" s="1411">
      <c r="A750" s="6" t="n"/>
      <c r="B750" s="6" t="n"/>
      <c r="C750" s="6" t="n"/>
      <c r="D750" s="6" t="n"/>
      <c r="E750" s="6" t="n"/>
      <c r="F750" s="6" t="n"/>
      <c r="G750" s="6" t="n"/>
      <c r="H750" s="6" t="n"/>
      <c r="I750" s="6" t="n"/>
      <c r="J750" s="6" t="n"/>
      <c r="K750" s="6" t="n"/>
      <c r="L750" s="6" t="n"/>
      <c r="M750" s="6" t="n"/>
      <c r="N750" s="6" t="n"/>
      <c r="O750" s="6" t="n"/>
    </row>
    <row r="751" ht="15.75" customHeight="1" s="1411">
      <c r="A751" s="6" t="n"/>
      <c r="B751" s="6" t="n"/>
      <c r="C751" s="6" t="n"/>
      <c r="D751" s="6" t="n"/>
      <c r="E751" s="6" t="n"/>
      <c r="F751" s="6" t="n"/>
      <c r="G751" s="6" t="n"/>
      <c r="H751" s="6" t="n"/>
      <c r="I751" s="6" t="n"/>
      <c r="J751" s="6" t="n"/>
      <c r="K751" s="6" t="n"/>
      <c r="L751" s="6" t="n"/>
      <c r="M751" s="6" t="n"/>
      <c r="N751" s="6" t="n"/>
      <c r="O751" s="6" t="n"/>
    </row>
    <row r="752" ht="15.75" customHeight="1" s="1411">
      <c r="A752" s="6" t="n"/>
      <c r="B752" s="6" t="n"/>
      <c r="C752" s="6" t="n"/>
      <c r="D752" s="6" t="n"/>
      <c r="E752" s="6" t="n"/>
      <c r="F752" s="6" t="n"/>
      <c r="G752" s="6" t="n"/>
      <c r="H752" s="6" t="n"/>
      <c r="I752" s="6" t="n"/>
      <c r="J752" s="6" t="n"/>
      <c r="K752" s="6" t="n"/>
      <c r="L752" s="6" t="n"/>
      <c r="M752" s="6" t="n"/>
      <c r="N752" s="6" t="n"/>
      <c r="O752" s="6" t="n"/>
    </row>
    <row r="753" ht="15.75" customHeight="1" s="1411">
      <c r="A753" s="6" t="n"/>
      <c r="B753" s="6" t="n"/>
      <c r="C753" s="6" t="n"/>
      <c r="D753" s="6" t="n"/>
      <c r="E753" s="6" t="n"/>
      <c r="F753" s="6" t="n"/>
      <c r="G753" s="6" t="n"/>
      <c r="H753" s="6" t="n"/>
      <c r="I753" s="6" t="n"/>
      <c r="J753" s="6" t="n"/>
      <c r="K753" s="6" t="n"/>
      <c r="L753" s="6" t="n"/>
      <c r="M753" s="6" t="n"/>
      <c r="N753" s="6" t="n"/>
      <c r="O753" s="6" t="n"/>
    </row>
    <row r="754" ht="15.75" customHeight="1" s="1411">
      <c r="A754" s="6" t="n"/>
      <c r="B754" s="6" t="n"/>
      <c r="C754" s="6" t="n"/>
      <c r="D754" s="6" t="n"/>
      <c r="E754" s="6" t="n"/>
      <c r="F754" s="6" t="n"/>
      <c r="G754" s="6" t="n"/>
      <c r="H754" s="6" t="n"/>
      <c r="I754" s="6" t="n"/>
      <c r="J754" s="6" t="n"/>
      <c r="K754" s="6" t="n"/>
      <c r="L754" s="6" t="n"/>
      <c r="M754" s="6" t="n"/>
      <c r="N754" s="6" t="n"/>
      <c r="O754" s="6" t="n"/>
    </row>
    <row r="755" ht="15.75" customHeight="1" s="1411">
      <c r="A755" s="6" t="n"/>
      <c r="B755" s="6" t="n"/>
      <c r="C755" s="6" t="n"/>
      <c r="D755" s="6" t="n"/>
      <c r="E755" s="6" t="n"/>
      <c r="F755" s="6" t="n"/>
      <c r="G755" s="6" t="n"/>
      <c r="H755" s="6" t="n"/>
      <c r="I755" s="6" t="n"/>
      <c r="J755" s="6" t="n"/>
      <c r="K755" s="6" t="n"/>
      <c r="L755" s="6" t="n"/>
      <c r="M755" s="6" t="n"/>
      <c r="N755" s="6" t="n"/>
      <c r="O755" s="6" t="n"/>
    </row>
    <row r="756" ht="15.75" customHeight="1" s="1411">
      <c r="A756" s="6" t="n"/>
      <c r="B756" s="6" t="n"/>
      <c r="C756" s="6" t="n"/>
      <c r="D756" s="6" t="n"/>
      <c r="E756" s="6" t="n"/>
      <c r="F756" s="6" t="n"/>
      <c r="G756" s="6" t="n"/>
      <c r="H756" s="6" t="n"/>
      <c r="I756" s="6" t="n"/>
      <c r="J756" s="6" t="n"/>
      <c r="K756" s="6" t="n"/>
      <c r="L756" s="6" t="n"/>
      <c r="M756" s="6" t="n"/>
      <c r="N756" s="6" t="n"/>
      <c r="O756" s="6" t="n"/>
    </row>
    <row r="757" ht="15.75" customHeight="1" s="1411">
      <c r="A757" s="6" t="n"/>
      <c r="B757" s="6" t="n"/>
      <c r="C757" s="6" t="n"/>
      <c r="D757" s="6" t="n"/>
      <c r="E757" s="6" t="n"/>
      <c r="F757" s="6" t="n"/>
      <c r="G757" s="6" t="n"/>
      <c r="H757" s="6" t="n"/>
      <c r="I757" s="6" t="n"/>
      <c r="J757" s="6" t="n"/>
      <c r="K757" s="6" t="n"/>
      <c r="L757" s="6" t="n"/>
      <c r="M757" s="6" t="n"/>
      <c r="N757" s="6" t="n"/>
      <c r="O757" s="6" t="n"/>
    </row>
    <row r="758" ht="15.75" customHeight="1" s="1411">
      <c r="A758" s="6" t="n"/>
      <c r="B758" s="6" t="n"/>
      <c r="C758" s="6" t="n"/>
      <c r="D758" s="6" t="n"/>
      <c r="E758" s="6" t="n"/>
      <c r="F758" s="6" t="n"/>
      <c r="G758" s="6" t="n"/>
      <c r="H758" s="6" t="n"/>
      <c r="I758" s="6" t="n"/>
      <c r="J758" s="6" t="n"/>
      <c r="K758" s="6" t="n"/>
      <c r="L758" s="6" t="n"/>
      <c r="M758" s="6" t="n"/>
      <c r="N758" s="6" t="n"/>
      <c r="O758" s="6" t="n"/>
    </row>
    <row r="759" ht="15.75" customHeight="1" s="1411">
      <c r="A759" s="6" t="n"/>
      <c r="B759" s="6" t="n"/>
      <c r="C759" s="6" t="n"/>
      <c r="D759" s="6" t="n"/>
      <c r="E759" s="6" t="n"/>
      <c r="F759" s="6" t="n"/>
      <c r="G759" s="6" t="n"/>
      <c r="H759" s="6" t="n"/>
      <c r="I759" s="6" t="n"/>
      <c r="J759" s="6" t="n"/>
      <c r="K759" s="6" t="n"/>
      <c r="L759" s="6" t="n"/>
      <c r="M759" s="6" t="n"/>
      <c r="N759" s="6" t="n"/>
      <c r="O759" s="6" t="n"/>
    </row>
    <row r="760" ht="15.75" customHeight="1" s="1411">
      <c r="A760" s="6" t="n"/>
      <c r="B760" s="6" t="n"/>
      <c r="C760" s="6" t="n"/>
      <c r="D760" s="6" t="n"/>
      <c r="E760" s="6" t="n"/>
      <c r="F760" s="6" t="n"/>
      <c r="G760" s="6" t="n"/>
      <c r="H760" s="6" t="n"/>
      <c r="I760" s="6" t="n"/>
      <c r="J760" s="6" t="n"/>
      <c r="K760" s="6" t="n"/>
      <c r="L760" s="6" t="n"/>
      <c r="M760" s="6" t="n"/>
      <c r="N760" s="6" t="n"/>
      <c r="O760" s="6" t="n"/>
    </row>
    <row r="761" ht="15.75" customHeight="1" s="1411">
      <c r="A761" s="6" t="n"/>
      <c r="B761" s="6" t="n"/>
      <c r="C761" s="6" t="n"/>
      <c r="D761" s="6" t="n"/>
      <c r="E761" s="6" t="n"/>
      <c r="F761" s="6" t="n"/>
      <c r="G761" s="6" t="n"/>
      <c r="H761" s="6" t="n"/>
      <c r="I761" s="6" t="n"/>
      <c r="J761" s="6" t="n"/>
      <c r="K761" s="6" t="n"/>
      <c r="L761" s="6" t="n"/>
      <c r="M761" s="6" t="n"/>
      <c r="N761" s="6" t="n"/>
      <c r="O761" s="6" t="n"/>
    </row>
    <row r="762" ht="15.75" customHeight="1" s="1411">
      <c r="A762" s="6" t="n"/>
      <c r="B762" s="6" t="n"/>
      <c r="C762" s="6" t="n"/>
      <c r="D762" s="6" t="n"/>
      <c r="E762" s="6" t="n"/>
      <c r="F762" s="6" t="n"/>
      <c r="G762" s="6" t="n"/>
      <c r="H762" s="6" t="n"/>
      <c r="I762" s="6" t="n"/>
      <c r="J762" s="6" t="n"/>
      <c r="K762" s="6" t="n"/>
      <c r="L762" s="6" t="n"/>
      <c r="M762" s="6" t="n"/>
      <c r="N762" s="6" t="n"/>
      <c r="O762" s="6" t="n"/>
    </row>
    <row r="763" ht="15.75" customHeight="1" s="1411">
      <c r="A763" s="6" t="n"/>
      <c r="B763" s="6" t="n"/>
      <c r="C763" s="6" t="n"/>
      <c r="D763" s="6" t="n"/>
      <c r="E763" s="6" t="n"/>
      <c r="F763" s="6" t="n"/>
      <c r="G763" s="6" t="n"/>
      <c r="H763" s="6" t="n"/>
      <c r="I763" s="6" t="n"/>
      <c r="J763" s="6" t="n"/>
      <c r="K763" s="6" t="n"/>
      <c r="L763" s="6" t="n"/>
      <c r="M763" s="6" t="n"/>
      <c r="N763" s="6" t="n"/>
      <c r="O763" s="6" t="n"/>
    </row>
    <row r="764" ht="15.75" customHeight="1" s="1411">
      <c r="A764" s="6" t="n"/>
      <c r="B764" s="6" t="n"/>
      <c r="C764" s="6" t="n"/>
      <c r="D764" s="6" t="n"/>
      <c r="E764" s="6" t="n"/>
      <c r="F764" s="6" t="n"/>
      <c r="G764" s="6" t="n"/>
      <c r="H764" s="6" t="n"/>
      <c r="I764" s="6" t="n"/>
      <c r="J764" s="6" t="n"/>
      <c r="K764" s="6" t="n"/>
      <c r="L764" s="6" t="n"/>
      <c r="M764" s="6" t="n"/>
      <c r="N764" s="6" t="n"/>
      <c r="O764" s="6" t="n"/>
    </row>
    <row r="765" ht="15.75" customHeight="1" s="1411">
      <c r="A765" s="6" t="n"/>
      <c r="B765" s="6" t="n"/>
      <c r="C765" s="6" t="n"/>
      <c r="D765" s="6" t="n"/>
      <c r="E765" s="6" t="n"/>
      <c r="F765" s="6" t="n"/>
      <c r="G765" s="6" t="n"/>
      <c r="H765" s="6" t="n"/>
      <c r="I765" s="6" t="n"/>
      <c r="J765" s="6" t="n"/>
      <c r="K765" s="6" t="n"/>
      <c r="L765" s="6" t="n"/>
      <c r="M765" s="6" t="n"/>
      <c r="N765" s="6" t="n"/>
      <c r="O765" s="6" t="n"/>
    </row>
    <row r="766" ht="15.75" customHeight="1" s="1411">
      <c r="A766" s="6" t="n"/>
      <c r="B766" s="6" t="n"/>
      <c r="C766" s="6" t="n"/>
      <c r="D766" s="6" t="n"/>
      <c r="E766" s="6" t="n"/>
      <c r="F766" s="6" t="n"/>
      <c r="G766" s="6" t="n"/>
      <c r="H766" s="6" t="n"/>
      <c r="I766" s="6" t="n"/>
      <c r="J766" s="6" t="n"/>
      <c r="K766" s="6" t="n"/>
      <c r="L766" s="6" t="n"/>
      <c r="M766" s="6" t="n"/>
      <c r="N766" s="6" t="n"/>
      <c r="O766" s="6" t="n"/>
    </row>
    <row r="767" ht="15.75" customHeight="1" s="1411">
      <c r="A767" s="6" t="n"/>
      <c r="B767" s="6" t="n"/>
      <c r="C767" s="6" t="n"/>
      <c r="D767" s="6" t="n"/>
      <c r="E767" s="6" t="n"/>
      <c r="F767" s="6" t="n"/>
      <c r="G767" s="6" t="n"/>
      <c r="H767" s="6" t="n"/>
      <c r="I767" s="6" t="n"/>
      <c r="J767" s="6" t="n"/>
      <c r="K767" s="6" t="n"/>
      <c r="L767" s="6" t="n"/>
      <c r="M767" s="6" t="n"/>
      <c r="N767" s="6" t="n"/>
      <c r="O767" s="6" t="n"/>
    </row>
    <row r="768" ht="15.75" customHeight="1" s="1411">
      <c r="A768" s="6" t="n"/>
      <c r="B768" s="6" t="n"/>
      <c r="C768" s="6" t="n"/>
      <c r="D768" s="6" t="n"/>
      <c r="E768" s="6" t="n"/>
      <c r="F768" s="6" t="n"/>
      <c r="G768" s="6" t="n"/>
      <c r="H768" s="6" t="n"/>
      <c r="I768" s="6" t="n"/>
      <c r="J768" s="6" t="n"/>
      <c r="K768" s="6" t="n"/>
      <c r="L768" s="6" t="n"/>
      <c r="M768" s="6" t="n"/>
      <c r="N768" s="6" t="n"/>
      <c r="O768" s="6" t="n"/>
    </row>
    <row r="769" ht="15.75" customHeight="1" s="1411">
      <c r="A769" s="6" t="n"/>
      <c r="B769" s="6" t="n"/>
      <c r="C769" s="6" t="n"/>
      <c r="D769" s="6" t="n"/>
      <c r="E769" s="6" t="n"/>
      <c r="F769" s="6" t="n"/>
      <c r="G769" s="6" t="n"/>
      <c r="H769" s="6" t="n"/>
      <c r="I769" s="6" t="n"/>
      <c r="J769" s="6" t="n"/>
      <c r="K769" s="6" t="n"/>
      <c r="L769" s="6" t="n"/>
      <c r="M769" s="6" t="n"/>
      <c r="N769" s="6" t="n"/>
      <c r="O769" s="6" t="n"/>
    </row>
    <row r="770" ht="15.75" customHeight="1" s="1411">
      <c r="A770" s="6" t="n"/>
      <c r="B770" s="6" t="n"/>
      <c r="C770" s="6" t="n"/>
      <c r="D770" s="6" t="n"/>
      <c r="E770" s="6" t="n"/>
      <c r="F770" s="6" t="n"/>
      <c r="G770" s="6" t="n"/>
      <c r="H770" s="6" t="n"/>
      <c r="I770" s="6" t="n"/>
      <c r="J770" s="6" t="n"/>
      <c r="K770" s="6" t="n"/>
      <c r="L770" s="6" t="n"/>
      <c r="M770" s="6" t="n"/>
      <c r="N770" s="6" t="n"/>
      <c r="O770" s="6" t="n"/>
    </row>
    <row r="771" ht="15.75" customHeight="1" s="1411">
      <c r="A771" s="6" t="n"/>
      <c r="B771" s="6" t="n"/>
      <c r="C771" s="6" t="n"/>
      <c r="D771" s="6" t="n"/>
      <c r="E771" s="6" t="n"/>
      <c r="F771" s="6" t="n"/>
      <c r="G771" s="6" t="n"/>
      <c r="H771" s="6" t="n"/>
      <c r="I771" s="6" t="n"/>
      <c r="J771" s="6" t="n"/>
      <c r="K771" s="6" t="n"/>
      <c r="L771" s="6" t="n"/>
      <c r="M771" s="6" t="n"/>
      <c r="N771" s="6" t="n"/>
      <c r="O771" s="6" t="n"/>
    </row>
    <row r="772" ht="15.75" customHeight="1" s="1411">
      <c r="A772" s="6" t="n"/>
      <c r="B772" s="6" t="n"/>
      <c r="C772" s="6" t="n"/>
      <c r="D772" s="6" t="n"/>
      <c r="E772" s="6" t="n"/>
      <c r="F772" s="6" t="n"/>
      <c r="G772" s="6" t="n"/>
      <c r="H772" s="6" t="n"/>
      <c r="I772" s="6" t="n"/>
      <c r="J772" s="6" t="n"/>
      <c r="K772" s="6" t="n"/>
      <c r="L772" s="6" t="n"/>
      <c r="M772" s="6" t="n"/>
      <c r="N772" s="6" t="n"/>
      <c r="O772" s="6" t="n"/>
    </row>
    <row r="773" ht="15.75" customHeight="1" s="1411">
      <c r="A773" s="6" t="n"/>
      <c r="B773" s="6" t="n"/>
      <c r="C773" s="6" t="n"/>
      <c r="D773" s="6" t="n"/>
      <c r="E773" s="6" t="n"/>
      <c r="F773" s="6" t="n"/>
      <c r="G773" s="6" t="n"/>
      <c r="H773" s="6" t="n"/>
      <c r="I773" s="6" t="n"/>
      <c r="J773" s="6" t="n"/>
      <c r="K773" s="6" t="n"/>
      <c r="L773" s="6" t="n"/>
      <c r="M773" s="6" t="n"/>
      <c r="N773" s="6" t="n"/>
      <c r="O773" s="6" t="n"/>
    </row>
    <row r="774" ht="15.75" customHeight="1" s="1411">
      <c r="A774" s="6" t="n"/>
      <c r="B774" s="6" t="n"/>
      <c r="C774" s="6" t="n"/>
      <c r="D774" s="6" t="n"/>
      <c r="E774" s="6" t="n"/>
      <c r="F774" s="6" t="n"/>
      <c r="G774" s="6" t="n"/>
      <c r="H774" s="6" t="n"/>
      <c r="I774" s="6" t="n"/>
      <c r="J774" s="6" t="n"/>
      <c r="K774" s="6" t="n"/>
      <c r="L774" s="6" t="n"/>
      <c r="M774" s="6" t="n"/>
      <c r="N774" s="6" t="n"/>
      <c r="O774" s="6" t="n"/>
    </row>
    <row r="775" ht="15.75" customHeight="1" s="1411">
      <c r="A775" s="6" t="n"/>
      <c r="B775" s="6" t="n"/>
      <c r="C775" s="6" t="n"/>
      <c r="D775" s="6" t="n"/>
      <c r="E775" s="6" t="n"/>
      <c r="F775" s="6" t="n"/>
      <c r="G775" s="6" t="n"/>
      <c r="H775" s="6" t="n"/>
      <c r="I775" s="6" t="n"/>
      <c r="J775" s="6" t="n"/>
      <c r="K775" s="6" t="n"/>
      <c r="L775" s="6" t="n"/>
      <c r="M775" s="6" t="n"/>
      <c r="N775" s="6" t="n"/>
      <c r="O775" s="6" t="n"/>
    </row>
    <row r="776" ht="15.75" customHeight="1" s="1411">
      <c r="A776" s="6" t="n"/>
      <c r="B776" s="6" t="n"/>
      <c r="C776" s="6" t="n"/>
      <c r="D776" s="6" t="n"/>
      <c r="E776" s="6" t="n"/>
      <c r="F776" s="6" t="n"/>
      <c r="G776" s="6" t="n"/>
      <c r="H776" s="6" t="n"/>
      <c r="I776" s="6" t="n"/>
      <c r="J776" s="6" t="n"/>
      <c r="K776" s="6" t="n"/>
      <c r="L776" s="6" t="n"/>
      <c r="M776" s="6" t="n"/>
      <c r="N776" s="6" t="n"/>
      <c r="O776" s="6" t="n"/>
    </row>
    <row r="777" ht="15.75" customHeight="1" s="1411">
      <c r="A777" s="6" t="n"/>
      <c r="B777" s="6" t="n"/>
      <c r="C777" s="6" t="n"/>
      <c r="D777" s="6" t="n"/>
      <c r="E777" s="6" t="n"/>
      <c r="F777" s="6" t="n"/>
      <c r="G777" s="6" t="n"/>
      <c r="H777" s="6" t="n"/>
      <c r="I777" s="6" t="n"/>
      <c r="J777" s="6" t="n"/>
      <c r="K777" s="6" t="n"/>
      <c r="L777" s="6" t="n"/>
      <c r="M777" s="6" t="n"/>
      <c r="N777" s="6" t="n"/>
      <c r="O777" s="6" t="n"/>
    </row>
    <row r="778" ht="15.75" customHeight="1" s="1411">
      <c r="A778" s="6" t="n"/>
      <c r="B778" s="6" t="n"/>
      <c r="C778" s="6" t="n"/>
      <c r="D778" s="6" t="n"/>
      <c r="E778" s="6" t="n"/>
      <c r="F778" s="6" t="n"/>
      <c r="G778" s="6" t="n"/>
      <c r="H778" s="6" t="n"/>
      <c r="I778" s="6" t="n"/>
      <c r="J778" s="6" t="n"/>
      <c r="K778" s="6" t="n"/>
      <c r="L778" s="6" t="n"/>
      <c r="M778" s="6" t="n"/>
      <c r="N778" s="6" t="n"/>
      <c r="O778" s="6" t="n"/>
    </row>
    <row r="779" ht="15.75" customHeight="1" s="1411">
      <c r="A779" s="6" t="n"/>
      <c r="B779" s="6" t="n"/>
      <c r="C779" s="6" t="n"/>
      <c r="D779" s="6" t="n"/>
      <c r="E779" s="6" t="n"/>
      <c r="F779" s="6" t="n"/>
      <c r="G779" s="6" t="n"/>
      <c r="H779" s="6" t="n"/>
      <c r="I779" s="6" t="n"/>
      <c r="J779" s="6" t="n"/>
      <c r="K779" s="6" t="n"/>
      <c r="L779" s="6" t="n"/>
      <c r="M779" s="6" t="n"/>
      <c r="N779" s="6" t="n"/>
      <c r="O779" s="6" t="n"/>
    </row>
    <row r="780" ht="15.75" customHeight="1" s="1411">
      <c r="A780" s="6" t="n"/>
      <c r="B780" s="6" t="n"/>
      <c r="C780" s="6" t="n"/>
      <c r="D780" s="6" t="n"/>
      <c r="E780" s="6" t="n"/>
      <c r="F780" s="6" t="n"/>
      <c r="G780" s="6" t="n"/>
      <c r="H780" s="6" t="n"/>
      <c r="I780" s="6" t="n"/>
      <c r="J780" s="6" t="n"/>
      <c r="K780" s="6" t="n"/>
      <c r="L780" s="6" t="n"/>
      <c r="M780" s="6" t="n"/>
      <c r="N780" s="6" t="n"/>
      <c r="O780" s="6" t="n"/>
    </row>
    <row r="781" ht="15.75" customHeight="1" s="1411">
      <c r="A781" s="6" t="n"/>
      <c r="B781" s="6" t="n"/>
      <c r="C781" s="6" t="n"/>
      <c r="D781" s="6" t="n"/>
      <c r="E781" s="6" t="n"/>
      <c r="F781" s="6" t="n"/>
      <c r="G781" s="6" t="n"/>
      <c r="H781" s="6" t="n"/>
      <c r="I781" s="6" t="n"/>
      <c r="J781" s="6" t="n"/>
      <c r="K781" s="6" t="n"/>
      <c r="L781" s="6" t="n"/>
      <c r="M781" s="6" t="n"/>
      <c r="N781" s="6" t="n"/>
      <c r="O781" s="6" t="n"/>
    </row>
    <row r="782" ht="15.75" customHeight="1" s="1411">
      <c r="A782" s="6" t="n"/>
      <c r="B782" s="6" t="n"/>
      <c r="C782" s="6" t="n"/>
      <c r="D782" s="6" t="n"/>
      <c r="E782" s="6" t="n"/>
      <c r="F782" s="6" t="n"/>
      <c r="G782" s="6" t="n"/>
      <c r="H782" s="6" t="n"/>
      <c r="I782" s="6" t="n"/>
      <c r="J782" s="6" t="n"/>
      <c r="K782" s="6" t="n"/>
      <c r="L782" s="6" t="n"/>
      <c r="M782" s="6" t="n"/>
      <c r="N782" s="6" t="n"/>
      <c r="O782" s="6" t="n"/>
    </row>
    <row r="783" ht="15.75" customHeight="1" s="1411">
      <c r="A783" s="6" t="n"/>
      <c r="B783" s="6" t="n"/>
      <c r="C783" s="6" t="n"/>
      <c r="D783" s="6" t="n"/>
      <c r="E783" s="6" t="n"/>
      <c r="F783" s="6" t="n"/>
      <c r="G783" s="6" t="n"/>
      <c r="H783" s="6" t="n"/>
      <c r="I783" s="6" t="n"/>
      <c r="J783" s="6" t="n"/>
      <c r="K783" s="6" t="n"/>
      <c r="L783" s="6" t="n"/>
      <c r="M783" s="6" t="n"/>
      <c r="N783" s="6" t="n"/>
      <c r="O783" s="6" t="n"/>
    </row>
    <row r="784" ht="15.75" customHeight="1" s="1411">
      <c r="A784" s="6" t="n"/>
      <c r="B784" s="6" t="n"/>
      <c r="C784" s="6" t="n"/>
      <c r="D784" s="6" t="n"/>
      <c r="E784" s="6" t="n"/>
      <c r="F784" s="6" t="n"/>
      <c r="G784" s="6" t="n"/>
      <c r="H784" s="6" t="n"/>
      <c r="I784" s="6" t="n"/>
      <c r="J784" s="6" t="n"/>
      <c r="K784" s="6" t="n"/>
      <c r="L784" s="6" t="n"/>
      <c r="M784" s="6" t="n"/>
      <c r="N784" s="6" t="n"/>
      <c r="O784" s="6" t="n"/>
    </row>
    <row r="785" ht="15.75" customHeight="1" s="1411">
      <c r="A785" s="6" t="n"/>
      <c r="B785" s="6" t="n"/>
      <c r="C785" s="6" t="n"/>
      <c r="D785" s="6" t="n"/>
      <c r="E785" s="6" t="n"/>
      <c r="F785" s="6" t="n"/>
      <c r="G785" s="6" t="n"/>
      <c r="H785" s="6" t="n"/>
      <c r="I785" s="6" t="n"/>
      <c r="J785" s="6" t="n"/>
      <c r="K785" s="6" t="n"/>
      <c r="L785" s="6" t="n"/>
      <c r="M785" s="6" t="n"/>
      <c r="N785" s="6" t="n"/>
      <c r="O785" s="6" t="n"/>
    </row>
    <row r="786" ht="15.75" customHeight="1" s="1411">
      <c r="A786" s="6" t="n"/>
      <c r="B786" s="6" t="n"/>
      <c r="C786" s="6" t="n"/>
      <c r="D786" s="6" t="n"/>
      <c r="E786" s="6" t="n"/>
      <c r="F786" s="6" t="n"/>
      <c r="G786" s="6" t="n"/>
      <c r="H786" s="6" t="n"/>
      <c r="I786" s="6" t="n"/>
      <c r="J786" s="6" t="n"/>
      <c r="K786" s="6" t="n"/>
      <c r="L786" s="6" t="n"/>
      <c r="M786" s="6" t="n"/>
      <c r="N786" s="6" t="n"/>
      <c r="O786" s="6" t="n"/>
    </row>
    <row r="787" ht="15.75" customHeight="1" s="1411">
      <c r="A787" s="6" t="n"/>
      <c r="B787" s="6" t="n"/>
      <c r="C787" s="6" t="n"/>
      <c r="D787" s="6" t="n"/>
      <c r="E787" s="6" t="n"/>
      <c r="F787" s="6" t="n"/>
      <c r="G787" s="6" t="n"/>
      <c r="H787" s="6" t="n"/>
      <c r="I787" s="6" t="n"/>
      <c r="J787" s="6" t="n"/>
      <c r="K787" s="6" t="n"/>
      <c r="L787" s="6" t="n"/>
      <c r="M787" s="6" t="n"/>
      <c r="N787" s="6" t="n"/>
      <c r="O787" s="6" t="n"/>
    </row>
    <row r="788" ht="15.75" customHeight="1" s="1411">
      <c r="A788" s="6" t="n"/>
      <c r="B788" s="6" t="n"/>
      <c r="C788" s="6" t="n"/>
      <c r="D788" s="6" t="n"/>
      <c r="E788" s="6" t="n"/>
      <c r="F788" s="6" t="n"/>
      <c r="G788" s="6" t="n"/>
      <c r="H788" s="6" t="n"/>
      <c r="I788" s="6" t="n"/>
      <c r="J788" s="6" t="n"/>
      <c r="K788" s="6" t="n"/>
      <c r="L788" s="6" t="n"/>
      <c r="M788" s="6" t="n"/>
      <c r="N788" s="6" t="n"/>
      <c r="O788" s="6" t="n"/>
    </row>
    <row r="789" ht="15.75" customHeight="1" s="1411">
      <c r="A789" s="6" t="n"/>
      <c r="B789" s="6" t="n"/>
      <c r="C789" s="6" t="n"/>
      <c r="D789" s="6" t="n"/>
      <c r="E789" s="6" t="n"/>
      <c r="F789" s="6" t="n"/>
      <c r="G789" s="6" t="n"/>
      <c r="H789" s="6" t="n"/>
      <c r="I789" s="6" t="n"/>
      <c r="J789" s="6" t="n"/>
      <c r="K789" s="6" t="n"/>
      <c r="L789" s="6" t="n"/>
      <c r="M789" s="6" t="n"/>
      <c r="N789" s="6" t="n"/>
      <c r="O789" s="6" t="n"/>
    </row>
    <row r="790" ht="15.75" customHeight="1" s="1411">
      <c r="A790" s="6" t="n"/>
      <c r="B790" s="6" t="n"/>
      <c r="C790" s="6" t="n"/>
      <c r="D790" s="6" t="n"/>
      <c r="E790" s="6" t="n"/>
      <c r="F790" s="6" t="n"/>
      <c r="G790" s="6" t="n"/>
      <c r="H790" s="6" t="n"/>
      <c r="I790" s="6" t="n"/>
      <c r="J790" s="6" t="n"/>
      <c r="K790" s="6" t="n"/>
      <c r="L790" s="6" t="n"/>
      <c r="M790" s="6" t="n"/>
      <c r="N790" s="6" t="n"/>
      <c r="O790" s="6" t="n"/>
    </row>
    <row r="791" ht="15.75" customHeight="1" s="1411">
      <c r="A791" s="6" t="n"/>
      <c r="B791" s="6" t="n"/>
      <c r="C791" s="6" t="n"/>
      <c r="D791" s="6" t="n"/>
      <c r="E791" s="6" t="n"/>
      <c r="F791" s="6" t="n"/>
      <c r="G791" s="6" t="n"/>
      <c r="H791" s="6" t="n"/>
      <c r="I791" s="6" t="n"/>
      <c r="J791" s="6" t="n"/>
      <c r="K791" s="6" t="n"/>
      <c r="L791" s="6" t="n"/>
      <c r="M791" s="6" t="n"/>
      <c r="N791" s="6" t="n"/>
      <c r="O791" s="6" t="n"/>
    </row>
    <row r="792" ht="15.75" customHeight="1" s="1411">
      <c r="A792" s="6" t="n"/>
      <c r="B792" s="6" t="n"/>
      <c r="C792" s="6" t="n"/>
      <c r="D792" s="6" t="n"/>
      <c r="E792" s="6" t="n"/>
      <c r="F792" s="6" t="n"/>
      <c r="G792" s="6" t="n"/>
      <c r="H792" s="6" t="n"/>
      <c r="I792" s="6" t="n"/>
      <c r="J792" s="6" t="n"/>
      <c r="K792" s="6" t="n"/>
      <c r="L792" s="6" t="n"/>
      <c r="M792" s="6" t="n"/>
      <c r="N792" s="6" t="n"/>
      <c r="O792" s="6" t="n"/>
    </row>
    <row r="793" ht="15.75" customHeight="1" s="1411">
      <c r="A793" s="6" t="n"/>
      <c r="B793" s="6" t="n"/>
      <c r="C793" s="6" t="n"/>
      <c r="D793" s="6" t="n"/>
      <c r="E793" s="6" t="n"/>
      <c r="F793" s="6" t="n"/>
      <c r="G793" s="6" t="n"/>
      <c r="H793" s="6" t="n"/>
      <c r="I793" s="6" t="n"/>
      <c r="J793" s="6" t="n"/>
      <c r="K793" s="6" t="n"/>
      <c r="L793" s="6" t="n"/>
      <c r="M793" s="6" t="n"/>
      <c r="N793" s="6" t="n"/>
      <c r="O793" s="6" t="n"/>
    </row>
    <row r="794" ht="15.75" customHeight="1" s="1411">
      <c r="A794" s="6" t="n"/>
      <c r="B794" s="6" t="n"/>
      <c r="C794" s="6" t="n"/>
      <c r="D794" s="6" t="n"/>
      <c r="E794" s="6" t="n"/>
      <c r="F794" s="6" t="n"/>
      <c r="G794" s="6" t="n"/>
      <c r="H794" s="6" t="n"/>
      <c r="I794" s="6" t="n"/>
      <c r="J794" s="6" t="n"/>
      <c r="K794" s="6" t="n"/>
      <c r="L794" s="6" t="n"/>
      <c r="M794" s="6" t="n"/>
      <c r="N794" s="6" t="n"/>
      <c r="O794" s="6" t="n"/>
    </row>
    <row r="795" ht="15.75" customHeight="1" s="1411">
      <c r="A795" s="6" t="n"/>
      <c r="B795" s="6" t="n"/>
      <c r="C795" s="6" t="n"/>
      <c r="D795" s="6" t="n"/>
      <c r="E795" s="6" t="n"/>
      <c r="F795" s="6" t="n"/>
      <c r="G795" s="6" t="n"/>
      <c r="H795" s="6" t="n"/>
      <c r="I795" s="6" t="n"/>
      <c r="J795" s="6" t="n"/>
      <c r="K795" s="6" t="n"/>
      <c r="L795" s="6" t="n"/>
      <c r="M795" s="6" t="n"/>
      <c r="N795" s="6" t="n"/>
      <c r="O795" s="6" t="n"/>
    </row>
    <row r="796" ht="15.75" customHeight="1" s="1411">
      <c r="A796" s="6" t="n"/>
      <c r="B796" s="6" t="n"/>
      <c r="C796" s="6" t="n"/>
      <c r="D796" s="6" t="n"/>
      <c r="E796" s="6" t="n"/>
      <c r="F796" s="6" t="n"/>
      <c r="G796" s="6" t="n"/>
      <c r="H796" s="6" t="n"/>
      <c r="I796" s="6" t="n"/>
      <c r="J796" s="6" t="n"/>
      <c r="K796" s="6" t="n"/>
      <c r="L796" s="6" t="n"/>
      <c r="M796" s="6" t="n"/>
      <c r="N796" s="6" t="n"/>
      <c r="O796" s="6" t="n"/>
    </row>
    <row r="797" ht="15.75" customHeight="1" s="1411">
      <c r="A797" s="6" t="n"/>
      <c r="B797" s="6" t="n"/>
      <c r="C797" s="6" t="n"/>
      <c r="D797" s="6" t="n"/>
      <c r="E797" s="6" t="n"/>
      <c r="F797" s="6" t="n"/>
      <c r="G797" s="6" t="n"/>
      <c r="H797" s="6" t="n"/>
      <c r="I797" s="6" t="n"/>
      <c r="J797" s="6" t="n"/>
      <c r="K797" s="6" t="n"/>
      <c r="L797" s="6" t="n"/>
      <c r="M797" s="6" t="n"/>
      <c r="N797" s="6" t="n"/>
      <c r="O797" s="6" t="n"/>
    </row>
    <row r="798" ht="15.75" customHeight="1" s="1411">
      <c r="A798" s="6" t="n"/>
      <c r="B798" s="6" t="n"/>
      <c r="C798" s="6" t="n"/>
      <c r="D798" s="6" t="n"/>
      <c r="E798" s="6" t="n"/>
      <c r="F798" s="6" t="n"/>
      <c r="G798" s="6" t="n"/>
      <c r="H798" s="6" t="n"/>
      <c r="I798" s="6" t="n"/>
      <c r="J798" s="6" t="n"/>
      <c r="K798" s="6" t="n"/>
      <c r="L798" s="6" t="n"/>
      <c r="M798" s="6" t="n"/>
      <c r="N798" s="6" t="n"/>
      <c r="O798" s="6" t="n"/>
    </row>
    <row r="799" ht="15.75" customHeight="1" s="1411">
      <c r="A799" s="6" t="n"/>
      <c r="B799" s="6" t="n"/>
      <c r="C799" s="6" t="n"/>
      <c r="D799" s="6" t="n"/>
      <c r="E799" s="6" t="n"/>
      <c r="F799" s="6" t="n"/>
      <c r="G799" s="6" t="n"/>
      <c r="H799" s="6" t="n"/>
      <c r="I799" s="6" t="n"/>
      <c r="J799" s="6" t="n"/>
      <c r="K799" s="6" t="n"/>
      <c r="L799" s="6" t="n"/>
      <c r="M799" s="6" t="n"/>
      <c r="N799" s="6" t="n"/>
      <c r="O799" s="6" t="n"/>
    </row>
    <row r="800" ht="15.75" customHeight="1" s="1411">
      <c r="A800" s="6" t="n"/>
      <c r="B800" s="6" t="n"/>
      <c r="C800" s="6" t="n"/>
      <c r="D800" s="6" t="n"/>
      <c r="E800" s="6" t="n"/>
      <c r="F800" s="6" t="n"/>
      <c r="G800" s="6" t="n"/>
      <c r="H800" s="6" t="n"/>
      <c r="I800" s="6" t="n"/>
      <c r="J800" s="6" t="n"/>
      <c r="K800" s="6" t="n"/>
      <c r="L800" s="6" t="n"/>
      <c r="M800" s="6" t="n"/>
      <c r="N800" s="6" t="n"/>
      <c r="O800" s="6" t="n"/>
    </row>
    <row r="801" ht="15.75" customHeight="1" s="1411">
      <c r="A801" s="6" t="n"/>
      <c r="B801" s="6" t="n"/>
      <c r="C801" s="6" t="n"/>
      <c r="D801" s="6" t="n"/>
      <c r="E801" s="6" t="n"/>
      <c r="F801" s="6" t="n"/>
      <c r="G801" s="6" t="n"/>
      <c r="H801" s="6" t="n"/>
      <c r="I801" s="6" t="n"/>
      <c r="J801" s="6" t="n"/>
      <c r="K801" s="6" t="n"/>
      <c r="L801" s="6" t="n"/>
      <c r="M801" s="6" t="n"/>
      <c r="N801" s="6" t="n"/>
      <c r="O801" s="6" t="n"/>
    </row>
    <row r="802" ht="15.75" customHeight="1" s="1411">
      <c r="A802" s="6" t="n"/>
      <c r="B802" s="6" t="n"/>
      <c r="C802" s="6" t="n"/>
      <c r="D802" s="6" t="n"/>
      <c r="E802" s="6" t="n"/>
      <c r="F802" s="6" t="n"/>
      <c r="G802" s="6" t="n"/>
      <c r="H802" s="6" t="n"/>
      <c r="I802" s="6" t="n"/>
      <c r="J802" s="6" t="n"/>
      <c r="K802" s="6" t="n"/>
      <c r="L802" s="6" t="n"/>
      <c r="M802" s="6" t="n"/>
      <c r="N802" s="6" t="n"/>
      <c r="O802" s="6" t="n"/>
    </row>
    <row r="803" ht="15.75" customHeight="1" s="1411">
      <c r="A803" s="6" t="n"/>
      <c r="B803" s="6" t="n"/>
      <c r="C803" s="6" t="n"/>
      <c r="D803" s="6" t="n"/>
      <c r="E803" s="6" t="n"/>
      <c r="F803" s="6" t="n"/>
      <c r="G803" s="6" t="n"/>
      <c r="H803" s="6" t="n"/>
      <c r="I803" s="6" t="n"/>
      <c r="J803" s="6" t="n"/>
      <c r="K803" s="6" t="n"/>
      <c r="L803" s="6" t="n"/>
      <c r="M803" s="6" t="n"/>
      <c r="N803" s="6" t="n"/>
      <c r="O803" s="6" t="n"/>
    </row>
    <row r="804" ht="15.75" customHeight="1" s="1411">
      <c r="A804" s="6" t="n"/>
      <c r="B804" s="6" t="n"/>
      <c r="C804" s="6" t="n"/>
      <c r="D804" s="6" t="n"/>
      <c r="E804" s="6" t="n"/>
      <c r="F804" s="6" t="n"/>
      <c r="G804" s="6" t="n"/>
      <c r="H804" s="6" t="n"/>
      <c r="I804" s="6" t="n"/>
      <c r="J804" s="6" t="n"/>
      <c r="K804" s="6" t="n"/>
      <c r="L804" s="6" t="n"/>
      <c r="M804" s="6" t="n"/>
      <c r="N804" s="6" t="n"/>
      <c r="O804" s="6" t="n"/>
    </row>
    <row r="805" ht="15.75" customHeight="1" s="1411">
      <c r="A805" s="6" t="n"/>
      <c r="B805" s="6" t="n"/>
      <c r="C805" s="6" t="n"/>
      <c r="D805" s="6" t="n"/>
      <c r="E805" s="6" t="n"/>
      <c r="F805" s="6" t="n"/>
      <c r="G805" s="6" t="n"/>
      <c r="H805" s="6" t="n"/>
      <c r="I805" s="6" t="n"/>
      <c r="J805" s="6" t="n"/>
      <c r="K805" s="6" t="n"/>
      <c r="L805" s="6" t="n"/>
      <c r="M805" s="6" t="n"/>
      <c r="N805" s="6" t="n"/>
      <c r="O805" s="6" t="n"/>
    </row>
    <row r="806" ht="15.75" customHeight="1" s="1411">
      <c r="A806" s="6" t="n"/>
      <c r="B806" s="6" t="n"/>
      <c r="C806" s="6" t="n"/>
      <c r="D806" s="6" t="n"/>
      <c r="E806" s="6" t="n"/>
      <c r="F806" s="6" t="n"/>
      <c r="G806" s="6" t="n"/>
      <c r="H806" s="6" t="n"/>
      <c r="I806" s="6" t="n"/>
      <c r="J806" s="6" t="n"/>
      <c r="K806" s="6" t="n"/>
      <c r="L806" s="6" t="n"/>
      <c r="M806" s="6" t="n"/>
      <c r="N806" s="6" t="n"/>
      <c r="O806" s="6" t="n"/>
    </row>
    <row r="807" ht="15.75" customHeight="1" s="1411">
      <c r="A807" s="6" t="n"/>
      <c r="B807" s="6" t="n"/>
      <c r="C807" s="6" t="n"/>
      <c r="D807" s="6" t="n"/>
      <c r="E807" s="6" t="n"/>
      <c r="F807" s="6" t="n"/>
      <c r="G807" s="6" t="n"/>
      <c r="H807" s="6" t="n"/>
      <c r="I807" s="6" t="n"/>
      <c r="J807" s="6" t="n"/>
      <c r="K807" s="6" t="n"/>
      <c r="L807" s="6" t="n"/>
      <c r="M807" s="6" t="n"/>
      <c r="N807" s="6" t="n"/>
      <c r="O807" s="6" t="n"/>
    </row>
    <row r="808" ht="15.75" customHeight="1" s="1411">
      <c r="A808" s="6" t="n"/>
      <c r="B808" s="6" t="n"/>
      <c r="C808" s="6" t="n"/>
      <c r="D808" s="6" t="n"/>
      <c r="E808" s="6" t="n"/>
      <c r="F808" s="6" t="n"/>
      <c r="G808" s="6" t="n"/>
      <c r="H808" s="6" t="n"/>
      <c r="I808" s="6" t="n"/>
      <c r="J808" s="6" t="n"/>
      <c r="K808" s="6" t="n"/>
      <c r="L808" s="6" t="n"/>
      <c r="M808" s="6" t="n"/>
      <c r="N808" s="6" t="n"/>
      <c r="O808" s="6" t="n"/>
    </row>
    <row r="809" ht="15.75" customHeight="1" s="1411">
      <c r="A809" s="6" t="n"/>
      <c r="B809" s="6" t="n"/>
      <c r="C809" s="6" t="n"/>
      <c r="D809" s="6" t="n"/>
      <c r="E809" s="6" t="n"/>
      <c r="F809" s="6" t="n"/>
      <c r="G809" s="6" t="n"/>
      <c r="H809" s="6" t="n"/>
      <c r="I809" s="6" t="n"/>
      <c r="J809" s="6" t="n"/>
      <c r="K809" s="6" t="n"/>
      <c r="L809" s="6" t="n"/>
      <c r="M809" s="6" t="n"/>
      <c r="N809" s="6" t="n"/>
      <c r="O809" s="6" t="n"/>
    </row>
    <row r="810" ht="15.75" customHeight="1" s="1411">
      <c r="A810" s="6" t="n"/>
      <c r="B810" s="6" t="n"/>
      <c r="C810" s="6" t="n"/>
      <c r="D810" s="6" t="n"/>
      <c r="E810" s="6" t="n"/>
      <c r="F810" s="6" t="n"/>
      <c r="G810" s="6" t="n"/>
      <c r="H810" s="6" t="n"/>
      <c r="I810" s="6" t="n"/>
      <c r="J810" s="6" t="n"/>
      <c r="K810" s="6" t="n"/>
      <c r="L810" s="6" t="n"/>
      <c r="M810" s="6" t="n"/>
      <c r="N810" s="6" t="n"/>
      <c r="O810" s="6" t="n"/>
    </row>
    <row r="811" ht="15.75" customHeight="1" s="1411">
      <c r="A811" s="6" t="n"/>
      <c r="B811" s="6" t="n"/>
      <c r="C811" s="6" t="n"/>
      <c r="D811" s="6" t="n"/>
      <c r="E811" s="6" t="n"/>
      <c r="F811" s="6" t="n"/>
      <c r="G811" s="6" t="n"/>
      <c r="H811" s="6" t="n"/>
      <c r="I811" s="6" t="n"/>
      <c r="J811" s="6" t="n"/>
      <c r="K811" s="6" t="n"/>
      <c r="L811" s="6" t="n"/>
      <c r="M811" s="6" t="n"/>
      <c r="N811" s="6" t="n"/>
      <c r="O811" s="6" t="n"/>
    </row>
    <row r="812" ht="15.75" customHeight="1" s="1411">
      <c r="A812" s="6" t="n"/>
      <c r="B812" s="6" t="n"/>
      <c r="C812" s="6" t="n"/>
      <c r="D812" s="6" t="n"/>
      <c r="E812" s="6" t="n"/>
      <c r="F812" s="6" t="n"/>
      <c r="G812" s="6" t="n"/>
      <c r="H812" s="6" t="n"/>
      <c r="I812" s="6" t="n"/>
      <c r="J812" s="6" t="n"/>
      <c r="K812" s="6" t="n"/>
      <c r="L812" s="6" t="n"/>
      <c r="M812" s="6" t="n"/>
      <c r="N812" s="6" t="n"/>
      <c r="O812" s="6" t="n"/>
    </row>
    <row r="813" ht="15.75" customHeight="1" s="1411">
      <c r="A813" s="6" t="n"/>
      <c r="B813" s="6" t="n"/>
      <c r="C813" s="6" t="n"/>
      <c r="D813" s="6" t="n"/>
      <c r="E813" s="6" t="n"/>
      <c r="F813" s="6" t="n"/>
      <c r="G813" s="6" t="n"/>
      <c r="H813" s="6" t="n"/>
      <c r="I813" s="6" t="n"/>
      <c r="J813" s="6" t="n"/>
      <c r="K813" s="6" t="n"/>
      <c r="L813" s="6" t="n"/>
      <c r="M813" s="6" t="n"/>
      <c r="N813" s="6" t="n"/>
      <c r="O813" s="6" t="n"/>
    </row>
    <row r="814" ht="15.75" customHeight="1" s="1411">
      <c r="A814" s="6" t="n"/>
      <c r="B814" s="6" t="n"/>
      <c r="C814" s="6" t="n"/>
      <c r="D814" s="6" t="n"/>
      <c r="E814" s="6" t="n"/>
      <c r="F814" s="6" t="n"/>
      <c r="G814" s="6" t="n"/>
      <c r="H814" s="6" t="n"/>
      <c r="I814" s="6" t="n"/>
      <c r="J814" s="6" t="n"/>
      <c r="K814" s="6" t="n"/>
      <c r="L814" s="6" t="n"/>
      <c r="M814" s="6" t="n"/>
      <c r="N814" s="6" t="n"/>
      <c r="O814" s="6" t="n"/>
    </row>
    <row r="815" ht="15.75" customHeight="1" s="1411">
      <c r="A815" s="6" t="n"/>
      <c r="B815" s="6" t="n"/>
      <c r="C815" s="6" t="n"/>
      <c r="D815" s="6" t="n"/>
      <c r="E815" s="6" t="n"/>
      <c r="F815" s="6" t="n"/>
      <c r="G815" s="6" t="n"/>
      <c r="H815" s="6" t="n"/>
      <c r="I815" s="6" t="n"/>
      <c r="J815" s="6" t="n"/>
      <c r="K815" s="6" t="n"/>
      <c r="L815" s="6" t="n"/>
      <c r="M815" s="6" t="n"/>
      <c r="N815" s="6" t="n"/>
      <c r="O815" s="6" t="n"/>
    </row>
    <row r="816" ht="15.75" customHeight="1" s="1411">
      <c r="A816" s="6" t="n"/>
      <c r="B816" s="6" t="n"/>
      <c r="C816" s="6" t="n"/>
      <c r="D816" s="6" t="n"/>
      <c r="E816" s="6" t="n"/>
      <c r="F816" s="6" t="n"/>
      <c r="G816" s="6" t="n"/>
      <c r="H816" s="6" t="n"/>
      <c r="I816" s="6" t="n"/>
      <c r="J816" s="6" t="n"/>
      <c r="K816" s="6" t="n"/>
      <c r="L816" s="6" t="n"/>
      <c r="M816" s="6" t="n"/>
      <c r="N816" s="6" t="n"/>
      <c r="O816" s="6" t="n"/>
    </row>
    <row r="817" ht="15.75" customHeight="1" s="1411">
      <c r="A817" s="6" t="n"/>
      <c r="B817" s="6" t="n"/>
      <c r="C817" s="6" t="n"/>
      <c r="D817" s="6" t="n"/>
      <c r="E817" s="6" t="n"/>
      <c r="F817" s="6" t="n"/>
      <c r="G817" s="6" t="n"/>
      <c r="H817" s="6" t="n"/>
      <c r="I817" s="6" t="n"/>
      <c r="J817" s="6" t="n"/>
      <c r="K817" s="6" t="n"/>
      <c r="L817" s="6" t="n"/>
      <c r="M817" s="6" t="n"/>
      <c r="N817" s="6" t="n"/>
      <c r="O817" s="6" t="n"/>
    </row>
    <row r="818" ht="15.75" customHeight="1" s="1411">
      <c r="A818" s="6" t="n"/>
      <c r="B818" s="6" t="n"/>
      <c r="C818" s="6" t="n"/>
      <c r="D818" s="6" t="n"/>
      <c r="E818" s="6" t="n"/>
      <c r="F818" s="6" t="n"/>
      <c r="G818" s="6" t="n"/>
      <c r="H818" s="6" t="n"/>
      <c r="I818" s="6" t="n"/>
      <c r="J818" s="6" t="n"/>
      <c r="K818" s="6" t="n"/>
      <c r="L818" s="6" t="n"/>
      <c r="M818" s="6" t="n"/>
      <c r="N818" s="6" t="n"/>
      <c r="O818" s="6" t="n"/>
    </row>
    <row r="819" ht="15.75" customHeight="1" s="1411">
      <c r="A819" s="6" t="n"/>
      <c r="B819" s="6" t="n"/>
      <c r="C819" s="6" t="n"/>
      <c r="D819" s="6" t="n"/>
      <c r="E819" s="6" t="n"/>
      <c r="F819" s="6" t="n"/>
      <c r="G819" s="6" t="n"/>
      <c r="H819" s="6" t="n"/>
      <c r="I819" s="6" t="n"/>
      <c r="J819" s="6" t="n"/>
      <c r="K819" s="6" t="n"/>
      <c r="L819" s="6" t="n"/>
      <c r="M819" s="6" t="n"/>
      <c r="N819" s="6" t="n"/>
      <c r="O819" s="6" t="n"/>
    </row>
    <row r="820" ht="15.75" customHeight="1" s="1411">
      <c r="A820" s="6" t="n"/>
      <c r="B820" s="6" t="n"/>
      <c r="C820" s="6" t="n"/>
      <c r="D820" s="6" t="n"/>
      <c r="E820" s="6" t="n"/>
      <c r="F820" s="6" t="n"/>
      <c r="G820" s="6" t="n"/>
      <c r="H820" s="6" t="n"/>
      <c r="I820" s="6" t="n"/>
      <c r="J820" s="6" t="n"/>
      <c r="K820" s="6" t="n"/>
      <c r="L820" s="6" t="n"/>
      <c r="M820" s="6" t="n"/>
      <c r="N820" s="6" t="n"/>
      <c r="O820" s="6" t="n"/>
    </row>
    <row r="821" ht="15.75" customHeight="1" s="1411">
      <c r="A821" s="6" t="n"/>
      <c r="B821" s="6" t="n"/>
      <c r="C821" s="6" t="n"/>
      <c r="D821" s="6" t="n"/>
      <c r="E821" s="6" t="n"/>
      <c r="F821" s="6" t="n"/>
      <c r="G821" s="6" t="n"/>
      <c r="H821" s="6" t="n"/>
      <c r="I821" s="6" t="n"/>
      <c r="J821" s="6" t="n"/>
      <c r="K821" s="6" t="n"/>
      <c r="L821" s="6" t="n"/>
      <c r="M821" s="6" t="n"/>
      <c r="N821" s="6" t="n"/>
      <c r="O821" s="6" t="n"/>
    </row>
    <row r="822" ht="15.75" customHeight="1" s="1411">
      <c r="A822" s="6" t="n"/>
      <c r="B822" s="6" t="n"/>
      <c r="C822" s="6" t="n"/>
      <c r="D822" s="6" t="n"/>
      <c r="E822" s="6" t="n"/>
      <c r="F822" s="6" t="n"/>
      <c r="G822" s="6" t="n"/>
      <c r="H822" s="6" t="n"/>
      <c r="I822" s="6" t="n"/>
      <c r="J822" s="6" t="n"/>
      <c r="K822" s="6" t="n"/>
      <c r="L822" s="6" t="n"/>
      <c r="M822" s="6" t="n"/>
      <c r="N822" s="6" t="n"/>
      <c r="O822" s="6" t="n"/>
    </row>
    <row r="823" ht="15.75" customHeight="1" s="1411">
      <c r="A823" s="6" t="n"/>
      <c r="B823" s="6" t="n"/>
      <c r="C823" s="6" t="n"/>
      <c r="D823" s="6" t="n"/>
      <c r="E823" s="6" t="n"/>
      <c r="F823" s="6" t="n"/>
      <c r="G823" s="6" t="n"/>
      <c r="H823" s="6" t="n"/>
      <c r="I823" s="6" t="n"/>
      <c r="J823" s="6" t="n"/>
      <c r="K823" s="6" t="n"/>
      <c r="L823" s="6" t="n"/>
      <c r="M823" s="6" t="n"/>
      <c r="N823" s="6" t="n"/>
      <c r="O823" s="6" t="n"/>
    </row>
    <row r="824" ht="15.75" customHeight="1" s="1411">
      <c r="A824" s="6" t="n"/>
      <c r="B824" s="6" t="n"/>
      <c r="C824" s="6" t="n"/>
      <c r="D824" s="6" t="n"/>
      <c r="E824" s="6" t="n"/>
      <c r="F824" s="6" t="n"/>
      <c r="G824" s="6" t="n"/>
      <c r="H824" s="6" t="n"/>
      <c r="I824" s="6" t="n"/>
      <c r="J824" s="6" t="n"/>
      <c r="K824" s="6" t="n"/>
      <c r="L824" s="6" t="n"/>
      <c r="M824" s="6" t="n"/>
      <c r="N824" s="6" t="n"/>
      <c r="O824" s="6" t="n"/>
    </row>
    <row r="825" ht="15.75" customHeight="1" s="1411">
      <c r="A825" s="6" t="n"/>
      <c r="B825" s="6" t="n"/>
      <c r="C825" s="6" t="n"/>
      <c r="D825" s="6" t="n"/>
      <c r="E825" s="6" t="n"/>
      <c r="F825" s="6" t="n"/>
      <c r="G825" s="6" t="n"/>
      <c r="H825" s="6" t="n"/>
      <c r="I825" s="6" t="n"/>
      <c r="J825" s="6" t="n"/>
      <c r="K825" s="6" t="n"/>
      <c r="L825" s="6" t="n"/>
      <c r="M825" s="6" t="n"/>
      <c r="N825" s="6" t="n"/>
      <c r="O825" s="6" t="n"/>
    </row>
    <row r="826" ht="15.75" customHeight="1" s="1411">
      <c r="A826" s="6" t="n"/>
      <c r="B826" s="6" t="n"/>
      <c r="C826" s="6" t="n"/>
      <c r="D826" s="6" t="n"/>
      <c r="E826" s="6" t="n"/>
      <c r="F826" s="6" t="n"/>
      <c r="G826" s="6" t="n"/>
      <c r="H826" s="6" t="n"/>
      <c r="I826" s="6" t="n"/>
      <c r="J826" s="6" t="n"/>
      <c r="K826" s="6" t="n"/>
      <c r="L826" s="6" t="n"/>
      <c r="M826" s="6" t="n"/>
      <c r="N826" s="6" t="n"/>
      <c r="O826" s="6" t="n"/>
    </row>
    <row r="827" ht="15.75" customHeight="1" s="1411">
      <c r="A827" s="6" t="n"/>
      <c r="B827" s="6" t="n"/>
      <c r="C827" s="6" t="n"/>
      <c r="D827" s="6" t="n"/>
      <c r="E827" s="6" t="n"/>
      <c r="F827" s="6" t="n"/>
      <c r="G827" s="6" t="n"/>
      <c r="H827" s="6" t="n"/>
      <c r="I827" s="6" t="n"/>
      <c r="J827" s="6" t="n"/>
      <c r="K827" s="6" t="n"/>
      <c r="L827" s="6" t="n"/>
      <c r="M827" s="6" t="n"/>
      <c r="N827" s="6" t="n"/>
      <c r="O827" s="6" t="n"/>
    </row>
    <row r="828" ht="15.75" customHeight="1" s="1411">
      <c r="A828" s="6" t="n"/>
      <c r="B828" s="6" t="n"/>
      <c r="C828" s="6" t="n"/>
      <c r="D828" s="6" t="n"/>
      <c r="E828" s="6" t="n"/>
      <c r="F828" s="6" t="n"/>
      <c r="G828" s="6" t="n"/>
      <c r="H828" s="6" t="n"/>
      <c r="I828" s="6" t="n"/>
      <c r="J828" s="6" t="n"/>
      <c r="K828" s="6" t="n"/>
      <c r="L828" s="6" t="n"/>
      <c r="M828" s="6" t="n"/>
      <c r="N828" s="6" t="n"/>
      <c r="O828" s="6" t="n"/>
    </row>
    <row r="829" ht="15.75" customHeight="1" s="1411">
      <c r="A829" s="6" t="n"/>
      <c r="B829" s="6" t="n"/>
      <c r="C829" s="6" t="n"/>
      <c r="D829" s="6" t="n"/>
      <c r="E829" s="6" t="n"/>
      <c r="F829" s="6" t="n"/>
      <c r="G829" s="6" t="n"/>
      <c r="H829" s="6" t="n"/>
      <c r="I829" s="6" t="n"/>
      <c r="J829" s="6" t="n"/>
      <c r="K829" s="6" t="n"/>
      <c r="L829" s="6" t="n"/>
      <c r="M829" s="6" t="n"/>
      <c r="N829" s="6" t="n"/>
      <c r="O829" s="6" t="n"/>
    </row>
    <row r="830" ht="15.75" customHeight="1" s="1411">
      <c r="A830" s="6" t="n"/>
      <c r="B830" s="6" t="n"/>
      <c r="C830" s="6" t="n"/>
      <c r="D830" s="6" t="n"/>
      <c r="E830" s="6" t="n"/>
      <c r="F830" s="6" t="n"/>
      <c r="G830" s="6" t="n"/>
      <c r="H830" s="6" t="n"/>
      <c r="I830" s="6" t="n"/>
      <c r="J830" s="6" t="n"/>
      <c r="K830" s="6" t="n"/>
      <c r="L830" s="6" t="n"/>
      <c r="M830" s="6" t="n"/>
      <c r="N830" s="6" t="n"/>
      <c r="O830" s="6" t="n"/>
    </row>
    <row r="831" ht="15.75" customHeight="1" s="1411">
      <c r="A831" s="6" t="n"/>
      <c r="B831" s="6" t="n"/>
      <c r="C831" s="6" t="n"/>
      <c r="D831" s="6" t="n"/>
      <c r="E831" s="6" t="n"/>
      <c r="F831" s="6" t="n"/>
      <c r="G831" s="6" t="n"/>
      <c r="H831" s="6" t="n"/>
      <c r="I831" s="6" t="n"/>
      <c r="J831" s="6" t="n"/>
      <c r="K831" s="6" t="n"/>
      <c r="L831" s="6" t="n"/>
      <c r="M831" s="6" t="n"/>
      <c r="N831" s="6" t="n"/>
      <c r="O831" s="6" t="n"/>
    </row>
    <row r="832" ht="15.75" customHeight="1" s="1411">
      <c r="A832" s="6" t="n"/>
      <c r="B832" s="6" t="n"/>
      <c r="C832" s="6" t="n"/>
      <c r="D832" s="6" t="n"/>
      <c r="E832" s="6" t="n"/>
      <c r="F832" s="6" t="n"/>
      <c r="G832" s="6" t="n"/>
      <c r="H832" s="6" t="n"/>
      <c r="I832" s="6" t="n"/>
      <c r="J832" s="6" t="n"/>
      <c r="K832" s="6" t="n"/>
      <c r="L832" s="6" t="n"/>
      <c r="M832" s="6" t="n"/>
      <c r="N832" s="6" t="n"/>
      <c r="O832" s="6" t="n"/>
    </row>
    <row r="833" ht="15.75" customHeight="1" s="1411">
      <c r="A833" s="6" t="n"/>
      <c r="B833" s="6" t="n"/>
      <c r="C833" s="6" t="n"/>
      <c r="D833" s="6" t="n"/>
      <c r="E833" s="6" t="n"/>
      <c r="F833" s="6" t="n"/>
      <c r="G833" s="6" t="n"/>
      <c r="H833" s="6" t="n"/>
      <c r="I833" s="6" t="n"/>
      <c r="J833" s="6" t="n"/>
      <c r="K833" s="6" t="n"/>
      <c r="L833" s="6" t="n"/>
      <c r="M833" s="6" t="n"/>
      <c r="N833" s="6" t="n"/>
      <c r="O833" s="6" t="n"/>
    </row>
    <row r="834" ht="15.75" customHeight="1" s="1411">
      <c r="A834" s="6" t="n"/>
      <c r="B834" s="6" t="n"/>
      <c r="C834" s="6" t="n"/>
      <c r="D834" s="6" t="n"/>
      <c r="E834" s="6" t="n"/>
      <c r="F834" s="6" t="n"/>
      <c r="G834" s="6" t="n"/>
      <c r="H834" s="6" t="n"/>
      <c r="I834" s="6" t="n"/>
      <c r="J834" s="6" t="n"/>
      <c r="K834" s="6" t="n"/>
      <c r="L834" s="6" t="n"/>
      <c r="M834" s="6" t="n"/>
      <c r="N834" s="6" t="n"/>
      <c r="O834" s="6" t="n"/>
    </row>
    <row r="835" ht="15.75" customHeight="1" s="1411">
      <c r="A835" s="6" t="n"/>
      <c r="B835" s="6" t="n"/>
      <c r="C835" s="6" t="n"/>
      <c r="D835" s="6" t="n"/>
      <c r="E835" s="6" t="n"/>
      <c r="F835" s="6" t="n"/>
      <c r="G835" s="6" t="n"/>
      <c r="H835" s="6" t="n"/>
      <c r="I835" s="6" t="n"/>
      <c r="J835" s="6" t="n"/>
      <c r="K835" s="6" t="n"/>
      <c r="L835" s="6" t="n"/>
      <c r="M835" s="6" t="n"/>
      <c r="N835" s="6" t="n"/>
      <c r="O835" s="6" t="n"/>
    </row>
    <row r="836" ht="15.75" customHeight="1" s="1411">
      <c r="A836" s="6" t="n"/>
      <c r="B836" s="6" t="n"/>
      <c r="C836" s="6" t="n"/>
      <c r="D836" s="6" t="n"/>
      <c r="E836" s="6" t="n"/>
      <c r="F836" s="6" t="n"/>
      <c r="G836" s="6" t="n"/>
      <c r="H836" s="6" t="n"/>
      <c r="I836" s="6" t="n"/>
      <c r="J836" s="6" t="n"/>
      <c r="K836" s="6" t="n"/>
      <c r="L836" s="6" t="n"/>
      <c r="M836" s="6" t="n"/>
      <c r="N836" s="6" t="n"/>
      <c r="O836" s="6" t="n"/>
    </row>
    <row r="837" ht="15.75" customHeight="1" s="1411">
      <c r="A837" s="6" t="n"/>
      <c r="B837" s="6" t="n"/>
      <c r="C837" s="6" t="n"/>
      <c r="D837" s="6" t="n"/>
      <c r="E837" s="6" t="n"/>
      <c r="F837" s="6" t="n"/>
      <c r="G837" s="6" t="n"/>
      <c r="H837" s="6" t="n"/>
      <c r="I837" s="6" t="n"/>
      <c r="J837" s="6" t="n"/>
      <c r="K837" s="6" t="n"/>
      <c r="L837" s="6" t="n"/>
      <c r="M837" s="6" t="n"/>
      <c r="N837" s="6" t="n"/>
      <c r="O837" s="6" t="n"/>
    </row>
    <row r="838" ht="15.75" customHeight="1" s="1411">
      <c r="A838" s="6" t="n"/>
      <c r="B838" s="6" t="n"/>
      <c r="C838" s="6" t="n"/>
      <c r="D838" s="6" t="n"/>
      <c r="E838" s="6" t="n"/>
      <c r="F838" s="6" t="n"/>
      <c r="G838" s="6" t="n"/>
      <c r="H838" s="6" t="n"/>
      <c r="I838" s="6" t="n"/>
      <c r="J838" s="6" t="n"/>
      <c r="K838" s="6" t="n"/>
      <c r="L838" s="6" t="n"/>
      <c r="M838" s="6" t="n"/>
      <c r="N838" s="6" t="n"/>
      <c r="O838" s="6" t="n"/>
    </row>
    <row r="839" ht="15.75" customHeight="1" s="1411">
      <c r="A839" s="6" t="n"/>
      <c r="B839" s="6" t="n"/>
      <c r="C839" s="6" t="n"/>
      <c r="D839" s="6" t="n"/>
      <c r="E839" s="6" t="n"/>
      <c r="F839" s="6" t="n"/>
      <c r="G839" s="6" t="n"/>
      <c r="H839" s="6" t="n"/>
      <c r="I839" s="6" t="n"/>
      <c r="J839" s="6" t="n"/>
      <c r="K839" s="6" t="n"/>
      <c r="L839" s="6" t="n"/>
      <c r="M839" s="6" t="n"/>
      <c r="N839" s="6" t="n"/>
      <c r="O839" s="6" t="n"/>
    </row>
    <row r="840" ht="15.75" customHeight="1" s="1411">
      <c r="A840" s="6" t="n"/>
      <c r="B840" s="6" t="n"/>
      <c r="C840" s="6" t="n"/>
      <c r="D840" s="6" t="n"/>
      <c r="E840" s="6" t="n"/>
      <c r="F840" s="6" t="n"/>
      <c r="G840" s="6" t="n"/>
      <c r="H840" s="6" t="n"/>
      <c r="I840" s="6" t="n"/>
      <c r="J840" s="6" t="n"/>
      <c r="K840" s="6" t="n"/>
      <c r="L840" s="6" t="n"/>
      <c r="M840" s="6" t="n"/>
      <c r="N840" s="6" t="n"/>
      <c r="O840" s="6" t="n"/>
    </row>
    <row r="841" ht="15.75" customHeight="1" s="1411">
      <c r="A841" s="6" t="n"/>
      <c r="B841" s="6" t="n"/>
      <c r="C841" s="6" t="n"/>
      <c r="D841" s="6" t="n"/>
      <c r="E841" s="6" t="n"/>
      <c r="F841" s="6" t="n"/>
      <c r="G841" s="6" t="n"/>
      <c r="H841" s="6" t="n"/>
      <c r="I841" s="6" t="n"/>
      <c r="J841" s="6" t="n"/>
      <c r="K841" s="6" t="n"/>
      <c r="L841" s="6" t="n"/>
      <c r="M841" s="6" t="n"/>
      <c r="N841" s="6" t="n"/>
      <c r="O841" s="6" t="n"/>
    </row>
    <row r="842" ht="15.75" customHeight="1" s="1411">
      <c r="A842" s="6" t="n"/>
      <c r="B842" s="6" t="n"/>
      <c r="C842" s="6" t="n"/>
      <c r="D842" s="6" t="n"/>
      <c r="E842" s="6" t="n"/>
      <c r="F842" s="6" t="n"/>
      <c r="G842" s="6" t="n"/>
      <c r="H842" s="6" t="n"/>
      <c r="I842" s="6" t="n"/>
      <c r="J842" s="6" t="n"/>
      <c r="K842" s="6" t="n"/>
      <c r="L842" s="6" t="n"/>
      <c r="M842" s="6" t="n"/>
      <c r="N842" s="6" t="n"/>
      <c r="O842" s="6" t="n"/>
    </row>
    <row r="843" ht="15.75" customHeight="1" s="1411">
      <c r="A843" s="6" t="n"/>
      <c r="B843" s="6" t="n"/>
      <c r="C843" s="6" t="n"/>
      <c r="D843" s="6" t="n"/>
      <c r="E843" s="6" t="n"/>
      <c r="F843" s="6" t="n"/>
      <c r="G843" s="6" t="n"/>
      <c r="H843" s="6" t="n"/>
      <c r="I843" s="6" t="n"/>
      <c r="J843" s="6" t="n"/>
      <c r="K843" s="6" t="n"/>
      <c r="L843" s="6" t="n"/>
      <c r="M843" s="6" t="n"/>
      <c r="N843" s="6" t="n"/>
      <c r="O843" s="6" t="n"/>
    </row>
    <row r="844" ht="15.75" customHeight="1" s="1411">
      <c r="A844" s="6" t="n"/>
      <c r="B844" s="6" t="n"/>
      <c r="C844" s="6" t="n"/>
      <c r="D844" s="6" t="n"/>
      <c r="E844" s="6" t="n"/>
      <c r="F844" s="6" t="n"/>
      <c r="G844" s="6" t="n"/>
      <c r="H844" s="6" t="n"/>
      <c r="I844" s="6" t="n"/>
      <c r="J844" s="6" t="n"/>
      <c r="K844" s="6" t="n"/>
      <c r="L844" s="6" t="n"/>
      <c r="M844" s="6" t="n"/>
      <c r="N844" s="6" t="n"/>
      <c r="O844" s="6" t="n"/>
    </row>
    <row r="845" ht="15.75" customHeight="1" s="1411">
      <c r="A845" s="6" t="n"/>
      <c r="B845" s="6" t="n"/>
      <c r="C845" s="6" t="n"/>
      <c r="D845" s="6" t="n"/>
      <c r="E845" s="6" t="n"/>
      <c r="F845" s="6" t="n"/>
      <c r="G845" s="6" t="n"/>
      <c r="H845" s="6" t="n"/>
      <c r="I845" s="6" t="n"/>
      <c r="J845" s="6" t="n"/>
      <c r="K845" s="6" t="n"/>
      <c r="L845" s="6" t="n"/>
      <c r="M845" s="6" t="n"/>
      <c r="N845" s="6" t="n"/>
      <c r="O845" s="6" t="n"/>
    </row>
    <row r="846" ht="15.75" customHeight="1" s="1411">
      <c r="A846" s="6" t="n"/>
      <c r="B846" s="6" t="n"/>
      <c r="C846" s="6" t="n"/>
      <c r="D846" s="6" t="n"/>
      <c r="E846" s="6" t="n"/>
      <c r="F846" s="6" t="n"/>
      <c r="G846" s="6" t="n"/>
      <c r="H846" s="6" t="n"/>
      <c r="I846" s="6" t="n"/>
      <c r="J846" s="6" t="n"/>
      <c r="K846" s="6" t="n"/>
      <c r="L846" s="6" t="n"/>
      <c r="M846" s="6" t="n"/>
      <c r="N846" s="6" t="n"/>
      <c r="O846" s="6" t="n"/>
    </row>
    <row r="847" ht="15.75" customHeight="1" s="1411">
      <c r="A847" s="6" t="n"/>
      <c r="B847" s="6" t="n"/>
      <c r="C847" s="6" t="n"/>
      <c r="D847" s="6" t="n"/>
      <c r="E847" s="6" t="n"/>
      <c r="F847" s="6" t="n"/>
      <c r="G847" s="6" t="n"/>
      <c r="H847" s="6" t="n"/>
      <c r="I847" s="6" t="n"/>
      <c r="J847" s="6" t="n"/>
      <c r="K847" s="6" t="n"/>
      <c r="L847" s="6" t="n"/>
      <c r="M847" s="6" t="n"/>
      <c r="N847" s="6" t="n"/>
      <c r="O847" s="6" t="n"/>
    </row>
    <row r="848" ht="15.75" customHeight="1" s="1411">
      <c r="A848" s="6" t="n"/>
      <c r="B848" s="6" t="n"/>
      <c r="C848" s="6" t="n"/>
      <c r="D848" s="6" t="n"/>
      <c r="E848" s="6" t="n"/>
      <c r="F848" s="6" t="n"/>
      <c r="G848" s="6" t="n"/>
      <c r="H848" s="6" t="n"/>
      <c r="I848" s="6" t="n"/>
      <c r="J848" s="6" t="n"/>
      <c r="K848" s="6" t="n"/>
      <c r="L848" s="6" t="n"/>
      <c r="M848" s="6" t="n"/>
      <c r="N848" s="6" t="n"/>
      <c r="O848" s="6" t="n"/>
    </row>
    <row r="849" ht="15.75" customHeight="1" s="1411">
      <c r="A849" s="6" t="n"/>
      <c r="B849" s="6" t="n"/>
      <c r="C849" s="6" t="n"/>
      <c r="D849" s="6" t="n"/>
      <c r="E849" s="6" t="n"/>
      <c r="F849" s="6" t="n"/>
      <c r="G849" s="6" t="n"/>
      <c r="H849" s="6" t="n"/>
      <c r="I849" s="6" t="n"/>
      <c r="J849" s="6" t="n"/>
      <c r="K849" s="6" t="n"/>
      <c r="L849" s="6" t="n"/>
      <c r="M849" s="6" t="n"/>
      <c r="N849" s="6" t="n"/>
      <c r="O849" s="6" t="n"/>
    </row>
    <row r="850" ht="15.75" customHeight="1" s="1411">
      <c r="A850" s="6" t="n"/>
      <c r="B850" s="6" t="n"/>
      <c r="C850" s="6" t="n"/>
      <c r="D850" s="6" t="n"/>
      <c r="E850" s="6" t="n"/>
      <c r="F850" s="6" t="n"/>
      <c r="G850" s="6" t="n"/>
      <c r="H850" s="6" t="n"/>
      <c r="I850" s="6" t="n"/>
      <c r="J850" s="6" t="n"/>
      <c r="K850" s="6" t="n"/>
      <c r="L850" s="6" t="n"/>
      <c r="M850" s="6" t="n"/>
      <c r="N850" s="6" t="n"/>
      <c r="O850" s="6" t="n"/>
    </row>
    <row r="851" ht="15.75" customHeight="1" s="1411">
      <c r="A851" s="6" t="n"/>
      <c r="B851" s="6" t="n"/>
      <c r="C851" s="6" t="n"/>
      <c r="D851" s="6" t="n"/>
      <c r="E851" s="6" t="n"/>
      <c r="F851" s="6" t="n"/>
      <c r="G851" s="6" t="n"/>
      <c r="H851" s="6" t="n"/>
      <c r="I851" s="6" t="n"/>
      <c r="J851" s="6" t="n"/>
      <c r="K851" s="6" t="n"/>
      <c r="L851" s="6" t="n"/>
      <c r="M851" s="6" t="n"/>
      <c r="N851" s="6" t="n"/>
      <c r="O851" s="6" t="n"/>
    </row>
    <row r="852" ht="15.75" customHeight="1" s="1411">
      <c r="A852" s="6" t="n"/>
      <c r="B852" s="6" t="n"/>
      <c r="C852" s="6" t="n"/>
      <c r="D852" s="6" t="n"/>
      <c r="E852" s="6" t="n"/>
      <c r="F852" s="6" t="n"/>
      <c r="G852" s="6" t="n"/>
      <c r="H852" s="6" t="n"/>
      <c r="I852" s="6" t="n"/>
      <c r="J852" s="6" t="n"/>
      <c r="K852" s="6" t="n"/>
      <c r="L852" s="6" t="n"/>
      <c r="M852" s="6" t="n"/>
      <c r="N852" s="6" t="n"/>
      <c r="O852" s="6" t="n"/>
    </row>
    <row r="853" ht="15.75" customHeight="1" s="1411">
      <c r="A853" s="6" t="n"/>
      <c r="B853" s="6" t="n"/>
      <c r="C853" s="6" t="n"/>
      <c r="D853" s="6" t="n"/>
      <c r="E853" s="6" t="n"/>
      <c r="F853" s="6" t="n"/>
      <c r="G853" s="6" t="n"/>
      <c r="H853" s="6" t="n"/>
      <c r="I853" s="6" t="n"/>
      <c r="J853" s="6" t="n"/>
      <c r="K853" s="6" t="n"/>
      <c r="L853" s="6" t="n"/>
      <c r="M853" s="6" t="n"/>
      <c r="N853" s="6" t="n"/>
      <c r="O853" s="6" t="n"/>
    </row>
    <row r="854" ht="15.75" customHeight="1" s="1411">
      <c r="A854" s="6" t="n"/>
      <c r="B854" s="6" t="n"/>
      <c r="C854" s="6" t="n"/>
      <c r="D854" s="6" t="n"/>
      <c r="E854" s="6" t="n"/>
      <c r="F854" s="6" t="n"/>
      <c r="G854" s="6" t="n"/>
      <c r="H854" s="6" t="n"/>
      <c r="I854" s="6" t="n"/>
      <c r="J854" s="6" t="n"/>
      <c r="K854" s="6" t="n"/>
      <c r="L854" s="6" t="n"/>
      <c r="M854" s="6" t="n"/>
      <c r="N854" s="6" t="n"/>
      <c r="O854" s="6" t="n"/>
    </row>
    <row r="855" ht="15.75" customHeight="1" s="1411">
      <c r="A855" s="6" t="n"/>
      <c r="B855" s="6" t="n"/>
      <c r="C855" s="6" t="n"/>
      <c r="D855" s="6" t="n"/>
      <c r="E855" s="6" t="n"/>
      <c r="F855" s="6" t="n"/>
      <c r="G855" s="6" t="n"/>
      <c r="H855" s="6" t="n"/>
      <c r="I855" s="6" t="n"/>
      <c r="J855" s="6" t="n"/>
      <c r="K855" s="6" t="n"/>
      <c r="L855" s="6" t="n"/>
      <c r="M855" s="6" t="n"/>
      <c r="N855" s="6" t="n"/>
      <c r="O855" s="6" t="n"/>
    </row>
    <row r="856" ht="15.75" customHeight="1" s="1411">
      <c r="A856" s="6" t="n"/>
      <c r="B856" s="6" t="n"/>
      <c r="C856" s="6" t="n"/>
      <c r="D856" s="6" t="n"/>
      <c r="E856" s="6" t="n"/>
      <c r="F856" s="6" t="n"/>
      <c r="G856" s="6" t="n"/>
      <c r="H856" s="6" t="n"/>
      <c r="I856" s="6" t="n"/>
      <c r="J856" s="6" t="n"/>
      <c r="K856" s="6" t="n"/>
      <c r="L856" s="6" t="n"/>
      <c r="M856" s="6" t="n"/>
      <c r="N856" s="6" t="n"/>
      <c r="O856" s="6" t="n"/>
    </row>
    <row r="857" ht="15.75" customHeight="1" s="1411">
      <c r="A857" s="6" t="n"/>
      <c r="B857" s="6" t="n"/>
      <c r="C857" s="6" t="n"/>
      <c r="D857" s="6" t="n"/>
      <c r="E857" s="6" t="n"/>
      <c r="F857" s="6" t="n"/>
      <c r="G857" s="6" t="n"/>
      <c r="H857" s="6" t="n"/>
      <c r="I857" s="6" t="n"/>
      <c r="J857" s="6" t="n"/>
      <c r="K857" s="6" t="n"/>
      <c r="L857" s="6" t="n"/>
      <c r="M857" s="6" t="n"/>
      <c r="N857" s="6" t="n"/>
      <c r="O857" s="6" t="n"/>
    </row>
    <row r="858" ht="15.75" customHeight="1" s="1411">
      <c r="A858" s="6" t="n"/>
      <c r="B858" s="6" t="n"/>
      <c r="C858" s="6" t="n"/>
      <c r="D858" s="6" t="n"/>
      <c r="E858" s="6" t="n"/>
      <c r="F858" s="6" t="n"/>
      <c r="G858" s="6" t="n"/>
      <c r="H858" s="6" t="n"/>
      <c r="I858" s="6" t="n"/>
      <c r="J858" s="6" t="n"/>
      <c r="K858" s="6" t="n"/>
      <c r="L858" s="6" t="n"/>
      <c r="M858" s="6" t="n"/>
      <c r="N858" s="6" t="n"/>
      <c r="O858" s="6" t="n"/>
    </row>
    <row r="859" ht="15.75" customHeight="1" s="1411">
      <c r="A859" s="6" t="n"/>
      <c r="B859" s="6" t="n"/>
      <c r="C859" s="6" t="n"/>
      <c r="D859" s="6" t="n"/>
      <c r="E859" s="6" t="n"/>
      <c r="F859" s="6" t="n"/>
      <c r="G859" s="6" t="n"/>
      <c r="H859" s="6" t="n"/>
      <c r="I859" s="6" t="n"/>
      <c r="J859" s="6" t="n"/>
      <c r="K859" s="6" t="n"/>
      <c r="L859" s="6" t="n"/>
      <c r="M859" s="6" t="n"/>
      <c r="N859" s="6" t="n"/>
      <c r="O859" s="6" t="n"/>
    </row>
    <row r="860" ht="15.75" customHeight="1" s="1411">
      <c r="A860" s="6" t="n"/>
      <c r="B860" s="6" t="n"/>
      <c r="C860" s="6" t="n"/>
      <c r="D860" s="6" t="n"/>
      <c r="E860" s="6" t="n"/>
      <c r="F860" s="6" t="n"/>
      <c r="G860" s="6" t="n"/>
      <c r="H860" s="6" t="n"/>
      <c r="I860" s="6" t="n"/>
      <c r="J860" s="6" t="n"/>
      <c r="K860" s="6" t="n"/>
      <c r="L860" s="6" t="n"/>
      <c r="M860" s="6" t="n"/>
      <c r="N860" s="6" t="n"/>
      <c r="O860" s="6" t="n"/>
    </row>
    <row r="861" ht="15.75" customHeight="1" s="1411">
      <c r="A861" s="6" t="n"/>
      <c r="B861" s="6" t="n"/>
      <c r="C861" s="6" t="n"/>
      <c r="D861" s="6" t="n"/>
      <c r="E861" s="6" t="n"/>
      <c r="F861" s="6" t="n"/>
      <c r="G861" s="6" t="n"/>
      <c r="H861" s="6" t="n"/>
      <c r="I861" s="6" t="n"/>
      <c r="J861" s="6" t="n"/>
      <c r="K861" s="6" t="n"/>
      <c r="L861" s="6" t="n"/>
      <c r="M861" s="6" t="n"/>
      <c r="N861" s="6" t="n"/>
      <c r="O861" s="6" t="n"/>
    </row>
    <row r="862" ht="15.75" customHeight="1" s="1411">
      <c r="A862" s="6" t="n"/>
      <c r="B862" s="6" t="n"/>
      <c r="C862" s="6" t="n"/>
      <c r="D862" s="6" t="n"/>
      <c r="E862" s="6" t="n"/>
      <c r="F862" s="6" t="n"/>
      <c r="G862" s="6" t="n"/>
      <c r="H862" s="6" t="n"/>
      <c r="I862" s="6" t="n"/>
      <c r="J862" s="6" t="n"/>
      <c r="K862" s="6" t="n"/>
      <c r="L862" s="6" t="n"/>
      <c r="M862" s="6" t="n"/>
      <c r="N862" s="6" t="n"/>
      <c r="O862" s="6" t="n"/>
    </row>
    <row r="863" ht="15.75" customHeight="1" s="1411">
      <c r="A863" s="6" t="n"/>
      <c r="B863" s="6" t="n"/>
      <c r="C863" s="6" t="n"/>
      <c r="D863" s="6" t="n"/>
      <c r="E863" s="6" t="n"/>
      <c r="F863" s="6" t="n"/>
      <c r="G863" s="6" t="n"/>
      <c r="H863" s="6" t="n"/>
      <c r="I863" s="6" t="n"/>
      <c r="J863" s="6" t="n"/>
      <c r="K863" s="6" t="n"/>
      <c r="L863" s="6" t="n"/>
      <c r="M863" s="6" t="n"/>
      <c r="N863" s="6" t="n"/>
      <c r="O863" s="6" t="n"/>
    </row>
    <row r="864" ht="15.75" customHeight="1" s="1411">
      <c r="A864" s="6" t="n"/>
      <c r="B864" s="6" t="n"/>
      <c r="C864" s="6" t="n"/>
      <c r="D864" s="6" t="n"/>
      <c r="E864" s="6" t="n"/>
      <c r="F864" s="6" t="n"/>
      <c r="G864" s="6" t="n"/>
      <c r="H864" s="6" t="n"/>
      <c r="I864" s="6" t="n"/>
      <c r="J864" s="6" t="n"/>
      <c r="K864" s="6" t="n"/>
      <c r="L864" s="6" t="n"/>
      <c r="M864" s="6" t="n"/>
      <c r="N864" s="6" t="n"/>
      <c r="O864" s="6" t="n"/>
    </row>
    <row r="865" ht="15.75" customHeight="1" s="1411">
      <c r="A865" s="6" t="n"/>
      <c r="B865" s="6" t="n"/>
      <c r="C865" s="6" t="n"/>
      <c r="D865" s="6" t="n"/>
      <c r="E865" s="6" t="n"/>
      <c r="F865" s="6" t="n"/>
      <c r="G865" s="6" t="n"/>
      <c r="H865" s="6" t="n"/>
      <c r="I865" s="6" t="n"/>
      <c r="J865" s="6" t="n"/>
      <c r="K865" s="6" t="n"/>
      <c r="L865" s="6" t="n"/>
      <c r="M865" s="6" t="n"/>
      <c r="N865" s="6" t="n"/>
      <c r="O865" s="6" t="n"/>
    </row>
    <row r="866" ht="15.75" customHeight="1" s="1411">
      <c r="A866" s="6" t="n"/>
      <c r="B866" s="6" t="n"/>
      <c r="C866" s="6" t="n"/>
      <c r="D866" s="6" t="n"/>
      <c r="E866" s="6" t="n"/>
      <c r="F866" s="6" t="n"/>
      <c r="G866" s="6" t="n"/>
      <c r="H866" s="6" t="n"/>
      <c r="I866" s="6" t="n"/>
      <c r="J866" s="6" t="n"/>
      <c r="K866" s="6" t="n"/>
      <c r="L866" s="6" t="n"/>
      <c r="M866" s="6" t="n"/>
      <c r="N866" s="6" t="n"/>
      <c r="O866" s="6" t="n"/>
    </row>
    <row r="867" ht="15.75" customHeight="1" s="1411">
      <c r="A867" s="6" t="n"/>
      <c r="B867" s="6" t="n"/>
      <c r="C867" s="6" t="n"/>
      <c r="D867" s="6" t="n"/>
      <c r="E867" s="6" t="n"/>
      <c r="F867" s="6" t="n"/>
      <c r="G867" s="6" t="n"/>
      <c r="H867" s="6" t="n"/>
      <c r="I867" s="6" t="n"/>
      <c r="J867" s="6" t="n"/>
      <c r="K867" s="6" t="n"/>
      <c r="L867" s="6" t="n"/>
      <c r="M867" s="6" t="n"/>
      <c r="N867" s="6" t="n"/>
      <c r="O867" s="6" t="n"/>
    </row>
    <row r="868" ht="15.75" customHeight="1" s="1411">
      <c r="A868" s="6" t="n"/>
      <c r="B868" s="6" t="n"/>
      <c r="C868" s="6" t="n"/>
      <c r="D868" s="6" t="n"/>
      <c r="E868" s="6" t="n"/>
      <c r="F868" s="6" t="n"/>
      <c r="G868" s="6" t="n"/>
      <c r="H868" s="6" t="n"/>
      <c r="I868" s="6" t="n"/>
      <c r="J868" s="6" t="n"/>
      <c r="K868" s="6" t="n"/>
      <c r="L868" s="6" t="n"/>
      <c r="M868" s="6" t="n"/>
      <c r="N868" s="6" t="n"/>
      <c r="O868" s="6" t="n"/>
    </row>
    <row r="869" ht="15.75" customHeight="1" s="1411">
      <c r="A869" s="6" t="n"/>
      <c r="B869" s="6" t="n"/>
      <c r="C869" s="6" t="n"/>
      <c r="D869" s="6" t="n"/>
      <c r="E869" s="6" t="n"/>
      <c r="F869" s="6" t="n"/>
      <c r="G869" s="6" t="n"/>
      <c r="H869" s="6" t="n"/>
      <c r="I869" s="6" t="n"/>
      <c r="J869" s="6" t="n"/>
      <c r="K869" s="6" t="n"/>
      <c r="L869" s="6" t="n"/>
      <c r="M869" s="6" t="n"/>
      <c r="N869" s="6" t="n"/>
      <c r="O869" s="6" t="n"/>
    </row>
    <row r="870" ht="15.75" customHeight="1" s="1411">
      <c r="A870" s="6" t="n"/>
      <c r="B870" s="6" t="n"/>
      <c r="C870" s="6" t="n"/>
      <c r="D870" s="6" t="n"/>
      <c r="E870" s="6" t="n"/>
      <c r="F870" s="6" t="n"/>
      <c r="G870" s="6" t="n"/>
      <c r="H870" s="6" t="n"/>
      <c r="I870" s="6" t="n"/>
      <c r="J870" s="6" t="n"/>
      <c r="K870" s="6" t="n"/>
      <c r="L870" s="6" t="n"/>
      <c r="M870" s="6" t="n"/>
      <c r="N870" s="6" t="n"/>
      <c r="O870" s="6" t="n"/>
    </row>
    <row r="871" ht="15.75" customHeight="1" s="1411">
      <c r="A871" s="6" t="n"/>
      <c r="B871" s="6" t="n"/>
      <c r="C871" s="6" t="n"/>
      <c r="D871" s="6" t="n"/>
      <c r="E871" s="6" t="n"/>
      <c r="F871" s="6" t="n"/>
      <c r="G871" s="6" t="n"/>
      <c r="H871" s="6" t="n"/>
      <c r="I871" s="6" t="n"/>
      <c r="J871" s="6" t="n"/>
      <c r="K871" s="6" t="n"/>
      <c r="L871" s="6" t="n"/>
      <c r="M871" s="6" t="n"/>
      <c r="N871" s="6" t="n"/>
      <c r="O871" s="6" t="n"/>
    </row>
    <row r="872" ht="15.75" customHeight="1" s="1411">
      <c r="A872" s="6" t="n"/>
      <c r="B872" s="6" t="n"/>
      <c r="C872" s="6" t="n"/>
      <c r="D872" s="6" t="n"/>
      <c r="E872" s="6" t="n"/>
      <c r="F872" s="6" t="n"/>
      <c r="G872" s="6" t="n"/>
      <c r="H872" s="6" t="n"/>
      <c r="I872" s="6" t="n"/>
      <c r="J872" s="6" t="n"/>
      <c r="K872" s="6" t="n"/>
      <c r="L872" s="6" t="n"/>
      <c r="M872" s="6" t="n"/>
      <c r="N872" s="6" t="n"/>
      <c r="O872" s="6" t="n"/>
    </row>
    <row r="873" ht="15.75" customHeight="1" s="1411">
      <c r="A873" s="6" t="n"/>
      <c r="B873" s="6" t="n"/>
      <c r="C873" s="6" t="n"/>
      <c r="D873" s="6" t="n"/>
      <c r="E873" s="6" t="n"/>
      <c r="F873" s="6" t="n"/>
      <c r="G873" s="6" t="n"/>
      <c r="H873" s="6" t="n"/>
      <c r="I873" s="6" t="n"/>
      <c r="J873" s="6" t="n"/>
      <c r="K873" s="6" t="n"/>
      <c r="L873" s="6" t="n"/>
      <c r="M873" s="6" t="n"/>
      <c r="N873" s="6" t="n"/>
      <c r="O873" s="6" t="n"/>
    </row>
    <row r="874" ht="15.75" customHeight="1" s="1411">
      <c r="A874" s="6" t="n"/>
      <c r="B874" s="6" t="n"/>
      <c r="C874" s="6" t="n"/>
      <c r="D874" s="6" t="n"/>
      <c r="E874" s="6" t="n"/>
      <c r="F874" s="6" t="n"/>
      <c r="G874" s="6" t="n"/>
      <c r="H874" s="6" t="n"/>
      <c r="I874" s="6" t="n"/>
      <c r="J874" s="6" t="n"/>
      <c r="K874" s="6" t="n"/>
      <c r="L874" s="6" t="n"/>
      <c r="M874" s="6" t="n"/>
      <c r="N874" s="6" t="n"/>
      <c r="O874" s="6" t="n"/>
    </row>
    <row r="875" ht="15.75" customHeight="1" s="1411">
      <c r="A875" s="6" t="n"/>
      <c r="B875" s="6" t="n"/>
      <c r="C875" s="6" t="n"/>
      <c r="D875" s="6" t="n"/>
      <c r="E875" s="6" t="n"/>
      <c r="F875" s="6" t="n"/>
      <c r="G875" s="6" t="n"/>
      <c r="H875" s="6" t="n"/>
      <c r="I875" s="6" t="n"/>
      <c r="J875" s="6" t="n"/>
      <c r="K875" s="6" t="n"/>
      <c r="L875" s="6" t="n"/>
      <c r="M875" s="6" t="n"/>
      <c r="N875" s="6" t="n"/>
      <c r="O875" s="6" t="n"/>
    </row>
    <row r="876" ht="15.75" customHeight="1" s="1411">
      <c r="A876" s="6" t="n"/>
      <c r="B876" s="6" t="n"/>
      <c r="C876" s="6" t="n"/>
      <c r="D876" s="6" t="n"/>
      <c r="E876" s="6" t="n"/>
      <c r="F876" s="6" t="n"/>
      <c r="G876" s="6" t="n"/>
      <c r="H876" s="6" t="n"/>
      <c r="I876" s="6" t="n"/>
      <c r="J876" s="6" t="n"/>
      <c r="K876" s="6" t="n"/>
      <c r="L876" s="6" t="n"/>
      <c r="M876" s="6" t="n"/>
      <c r="N876" s="6" t="n"/>
      <c r="O876" s="6" t="n"/>
    </row>
    <row r="877" ht="15.75" customHeight="1" s="1411">
      <c r="A877" s="6" t="n"/>
      <c r="B877" s="6" t="n"/>
      <c r="C877" s="6" t="n"/>
      <c r="D877" s="6" t="n"/>
      <c r="E877" s="6" t="n"/>
      <c r="F877" s="6" t="n"/>
      <c r="G877" s="6" t="n"/>
      <c r="H877" s="6" t="n"/>
      <c r="I877" s="6" t="n"/>
      <c r="J877" s="6" t="n"/>
      <c r="K877" s="6" t="n"/>
      <c r="L877" s="6" t="n"/>
      <c r="M877" s="6" t="n"/>
      <c r="N877" s="6" t="n"/>
      <c r="O877" s="6" t="n"/>
    </row>
    <row r="878" ht="15.75" customHeight="1" s="1411">
      <c r="A878" s="6" t="n"/>
      <c r="B878" s="6" t="n"/>
      <c r="C878" s="6" t="n"/>
      <c r="D878" s="6" t="n"/>
      <c r="E878" s="6" t="n"/>
      <c r="F878" s="6" t="n"/>
      <c r="G878" s="6" t="n"/>
      <c r="H878" s="6" t="n"/>
      <c r="I878" s="6" t="n"/>
      <c r="J878" s="6" t="n"/>
      <c r="K878" s="6" t="n"/>
      <c r="L878" s="6" t="n"/>
      <c r="M878" s="6" t="n"/>
      <c r="N878" s="6" t="n"/>
      <c r="O878" s="6" t="n"/>
    </row>
    <row r="879" ht="15.75" customHeight="1" s="1411">
      <c r="A879" s="6" t="n"/>
      <c r="B879" s="6" t="n"/>
      <c r="C879" s="6" t="n"/>
      <c r="D879" s="6" t="n"/>
      <c r="E879" s="6" t="n"/>
      <c r="F879" s="6" t="n"/>
      <c r="G879" s="6" t="n"/>
      <c r="H879" s="6" t="n"/>
      <c r="I879" s="6" t="n"/>
      <c r="J879" s="6" t="n"/>
      <c r="K879" s="6" t="n"/>
      <c r="L879" s="6" t="n"/>
      <c r="M879" s="6" t="n"/>
      <c r="N879" s="6" t="n"/>
      <c r="O879" s="6" t="n"/>
    </row>
    <row r="880" ht="15.75" customHeight="1" s="1411">
      <c r="A880" s="6" t="n"/>
      <c r="B880" s="6" t="n"/>
      <c r="C880" s="6" t="n"/>
      <c r="D880" s="6" t="n"/>
      <c r="E880" s="6" t="n"/>
      <c r="F880" s="6" t="n"/>
      <c r="G880" s="6" t="n"/>
      <c r="H880" s="6" t="n"/>
      <c r="I880" s="6" t="n"/>
      <c r="J880" s="6" t="n"/>
      <c r="K880" s="6" t="n"/>
      <c r="L880" s="6" t="n"/>
      <c r="M880" s="6" t="n"/>
      <c r="N880" s="6" t="n"/>
      <c r="O880" s="6" t="n"/>
    </row>
    <row r="881" ht="15.75" customHeight="1" s="1411">
      <c r="A881" s="6" t="n"/>
      <c r="B881" s="6" t="n"/>
      <c r="C881" s="6" t="n"/>
      <c r="D881" s="6" t="n"/>
      <c r="E881" s="6" t="n"/>
      <c r="F881" s="6" t="n"/>
      <c r="G881" s="6" t="n"/>
      <c r="H881" s="6" t="n"/>
      <c r="I881" s="6" t="n"/>
      <c r="J881" s="6" t="n"/>
      <c r="K881" s="6" t="n"/>
      <c r="L881" s="6" t="n"/>
      <c r="M881" s="6" t="n"/>
      <c r="N881" s="6" t="n"/>
      <c r="O881" s="6" t="n"/>
    </row>
    <row r="882" ht="15.75" customHeight="1" s="1411">
      <c r="A882" s="6" t="n"/>
      <c r="B882" s="6" t="n"/>
      <c r="C882" s="6" t="n"/>
      <c r="D882" s="6" t="n"/>
      <c r="E882" s="6" t="n"/>
      <c r="F882" s="6" t="n"/>
      <c r="G882" s="6" t="n"/>
      <c r="H882" s="6" t="n"/>
      <c r="I882" s="6" t="n"/>
      <c r="J882" s="6" t="n"/>
      <c r="K882" s="6" t="n"/>
      <c r="L882" s="6" t="n"/>
      <c r="M882" s="6" t="n"/>
      <c r="N882" s="6" t="n"/>
      <c r="O882" s="6" t="n"/>
    </row>
    <row r="883" ht="15.75" customHeight="1" s="1411">
      <c r="A883" s="6" t="n"/>
      <c r="B883" s="6" t="n"/>
      <c r="C883" s="6" t="n"/>
      <c r="D883" s="6" t="n"/>
      <c r="E883" s="6" t="n"/>
      <c r="F883" s="6" t="n"/>
      <c r="G883" s="6" t="n"/>
      <c r="H883" s="6" t="n"/>
      <c r="I883" s="6" t="n"/>
      <c r="J883" s="6" t="n"/>
      <c r="K883" s="6" t="n"/>
      <c r="L883" s="6" t="n"/>
      <c r="M883" s="6" t="n"/>
      <c r="N883" s="6" t="n"/>
      <c r="O883" s="6" t="n"/>
    </row>
    <row r="884" ht="15.75" customHeight="1" s="1411">
      <c r="A884" s="6" t="n"/>
      <c r="B884" s="6" t="n"/>
      <c r="C884" s="6" t="n"/>
      <c r="D884" s="6" t="n"/>
      <c r="E884" s="6" t="n"/>
      <c r="F884" s="6" t="n"/>
      <c r="G884" s="6" t="n"/>
      <c r="H884" s="6" t="n"/>
      <c r="I884" s="6" t="n"/>
      <c r="J884" s="6" t="n"/>
      <c r="K884" s="6" t="n"/>
      <c r="L884" s="6" t="n"/>
      <c r="M884" s="6" t="n"/>
      <c r="N884" s="6" t="n"/>
      <c r="O884" s="6" t="n"/>
    </row>
    <row r="885" ht="15.75" customHeight="1" s="1411">
      <c r="A885" s="6" t="n"/>
      <c r="B885" s="6" t="n"/>
      <c r="C885" s="6" t="n"/>
      <c r="D885" s="6" t="n"/>
      <c r="E885" s="6" t="n"/>
      <c r="F885" s="6" t="n"/>
      <c r="G885" s="6" t="n"/>
      <c r="H885" s="6" t="n"/>
      <c r="I885" s="6" t="n"/>
      <c r="J885" s="6" t="n"/>
      <c r="K885" s="6" t="n"/>
      <c r="L885" s="6" t="n"/>
      <c r="M885" s="6" t="n"/>
      <c r="N885" s="6" t="n"/>
      <c r="O885" s="6" t="n"/>
    </row>
    <row r="886" ht="15.75" customHeight="1" s="1411">
      <c r="A886" s="6" t="n"/>
      <c r="B886" s="6" t="n"/>
      <c r="C886" s="6" t="n"/>
      <c r="D886" s="6" t="n"/>
      <c r="E886" s="6" t="n"/>
      <c r="F886" s="6" t="n"/>
      <c r="G886" s="6" t="n"/>
      <c r="H886" s="6" t="n"/>
      <c r="I886" s="6" t="n"/>
      <c r="J886" s="6" t="n"/>
      <c r="K886" s="6" t="n"/>
      <c r="L886" s="6" t="n"/>
      <c r="M886" s="6" t="n"/>
      <c r="N886" s="6" t="n"/>
      <c r="O886" s="6" t="n"/>
    </row>
    <row r="887" ht="15.75" customHeight="1" s="1411">
      <c r="A887" s="6" t="n"/>
      <c r="B887" s="6" t="n"/>
      <c r="C887" s="6" t="n"/>
      <c r="D887" s="6" t="n"/>
      <c r="E887" s="6" t="n"/>
      <c r="F887" s="6" t="n"/>
      <c r="G887" s="6" t="n"/>
      <c r="H887" s="6" t="n"/>
      <c r="I887" s="6" t="n"/>
      <c r="J887" s="6" t="n"/>
      <c r="K887" s="6" t="n"/>
      <c r="L887" s="6" t="n"/>
      <c r="M887" s="6" t="n"/>
      <c r="N887" s="6" t="n"/>
      <c r="O887" s="6" t="n"/>
    </row>
    <row r="888" ht="15.75" customHeight="1" s="1411">
      <c r="A888" s="6" t="n"/>
      <c r="B888" s="6" t="n"/>
      <c r="C888" s="6" t="n"/>
      <c r="D888" s="6" t="n"/>
      <c r="E888" s="6" t="n"/>
      <c r="F888" s="6" t="n"/>
      <c r="G888" s="6" t="n"/>
      <c r="H888" s="6" t="n"/>
      <c r="I888" s="6" t="n"/>
      <c r="J888" s="6" t="n"/>
      <c r="K888" s="6" t="n"/>
      <c r="L888" s="6" t="n"/>
      <c r="M888" s="6" t="n"/>
      <c r="N888" s="6" t="n"/>
      <c r="O888" s="6" t="n"/>
    </row>
    <row r="889" ht="15.75" customHeight="1" s="1411">
      <c r="A889" s="6" t="n"/>
      <c r="B889" s="6" t="n"/>
      <c r="C889" s="6" t="n"/>
      <c r="D889" s="6" t="n"/>
      <c r="E889" s="6" t="n"/>
      <c r="F889" s="6" t="n"/>
      <c r="G889" s="6" t="n"/>
      <c r="H889" s="6" t="n"/>
      <c r="I889" s="6" t="n"/>
      <c r="J889" s="6" t="n"/>
      <c r="K889" s="6" t="n"/>
      <c r="L889" s="6" t="n"/>
      <c r="M889" s="6" t="n"/>
      <c r="N889" s="6" t="n"/>
      <c r="O889" s="6" t="n"/>
    </row>
    <row r="890" ht="15.75" customHeight="1" s="1411">
      <c r="A890" s="6" t="n"/>
      <c r="B890" s="6" t="n"/>
      <c r="C890" s="6" t="n"/>
      <c r="D890" s="6" t="n"/>
      <c r="E890" s="6" t="n"/>
      <c r="F890" s="6" t="n"/>
      <c r="G890" s="6" t="n"/>
      <c r="H890" s="6" t="n"/>
      <c r="I890" s="6" t="n"/>
      <c r="J890" s="6" t="n"/>
      <c r="K890" s="6" t="n"/>
      <c r="L890" s="6" t="n"/>
      <c r="M890" s="6" t="n"/>
      <c r="N890" s="6" t="n"/>
      <c r="O890" s="6" t="n"/>
    </row>
    <row r="891" ht="15.75" customHeight="1" s="1411">
      <c r="A891" s="6" t="n"/>
      <c r="B891" s="6" t="n"/>
      <c r="C891" s="6" t="n"/>
      <c r="D891" s="6" t="n"/>
      <c r="E891" s="6" t="n"/>
      <c r="F891" s="6" t="n"/>
      <c r="G891" s="6" t="n"/>
      <c r="H891" s="6" t="n"/>
      <c r="I891" s="6" t="n"/>
      <c r="J891" s="6" t="n"/>
      <c r="K891" s="6" t="n"/>
      <c r="L891" s="6" t="n"/>
      <c r="M891" s="6" t="n"/>
      <c r="N891" s="6" t="n"/>
      <c r="O891" s="6" t="n"/>
    </row>
    <row r="892" ht="15.75" customHeight="1" s="1411">
      <c r="A892" s="6" t="n"/>
      <c r="B892" s="6" t="n"/>
      <c r="C892" s="6" t="n"/>
      <c r="D892" s="6" t="n"/>
      <c r="E892" s="6" t="n"/>
      <c r="F892" s="6" t="n"/>
      <c r="G892" s="6" t="n"/>
      <c r="H892" s="6" t="n"/>
      <c r="I892" s="6" t="n"/>
      <c r="J892" s="6" t="n"/>
      <c r="K892" s="6" t="n"/>
      <c r="L892" s="6" t="n"/>
      <c r="M892" s="6" t="n"/>
      <c r="N892" s="6" t="n"/>
      <c r="O892" s="6" t="n"/>
    </row>
    <row r="893" ht="15.75" customHeight="1" s="1411">
      <c r="A893" s="6" t="n"/>
      <c r="B893" s="6" t="n"/>
      <c r="C893" s="6" t="n"/>
      <c r="D893" s="6" t="n"/>
      <c r="E893" s="6" t="n"/>
      <c r="F893" s="6" t="n"/>
      <c r="G893" s="6" t="n"/>
      <c r="H893" s="6" t="n"/>
      <c r="I893" s="6" t="n"/>
      <c r="J893" s="6" t="n"/>
      <c r="K893" s="6" t="n"/>
      <c r="L893" s="6" t="n"/>
      <c r="M893" s="6" t="n"/>
      <c r="N893" s="6" t="n"/>
      <c r="O893" s="6" t="n"/>
    </row>
    <row r="894" ht="15.75" customHeight="1" s="1411">
      <c r="A894" s="6" t="n"/>
      <c r="B894" s="6" t="n"/>
      <c r="C894" s="6" t="n"/>
      <c r="D894" s="6" t="n"/>
      <c r="E894" s="6" t="n"/>
      <c r="F894" s="6" t="n"/>
      <c r="G894" s="6" t="n"/>
      <c r="H894" s="6" t="n"/>
      <c r="I894" s="6" t="n"/>
      <c r="J894" s="6" t="n"/>
      <c r="K894" s="6" t="n"/>
      <c r="L894" s="6" t="n"/>
      <c r="M894" s="6" t="n"/>
      <c r="N894" s="6" t="n"/>
      <c r="O894" s="6" t="n"/>
    </row>
    <row r="895" ht="15.75" customHeight="1" s="1411">
      <c r="A895" s="6" t="n"/>
      <c r="B895" s="6" t="n"/>
      <c r="C895" s="6" t="n"/>
      <c r="D895" s="6" t="n"/>
      <c r="E895" s="6" t="n"/>
      <c r="F895" s="6" t="n"/>
      <c r="G895" s="6" t="n"/>
      <c r="H895" s="6" t="n"/>
      <c r="I895" s="6" t="n"/>
      <c r="J895" s="6" t="n"/>
      <c r="K895" s="6" t="n"/>
      <c r="L895" s="6" t="n"/>
      <c r="M895" s="6" t="n"/>
      <c r="N895" s="6" t="n"/>
      <c r="O895" s="6" t="n"/>
    </row>
    <row r="896" ht="15.75" customHeight="1" s="1411">
      <c r="A896" s="6" t="n"/>
      <c r="B896" s="6" t="n"/>
      <c r="C896" s="6" t="n"/>
      <c r="D896" s="6" t="n"/>
      <c r="E896" s="6" t="n"/>
      <c r="F896" s="6" t="n"/>
      <c r="G896" s="6" t="n"/>
      <c r="H896" s="6" t="n"/>
      <c r="I896" s="6" t="n"/>
      <c r="J896" s="6" t="n"/>
      <c r="K896" s="6" t="n"/>
      <c r="L896" s="6" t="n"/>
      <c r="M896" s="6" t="n"/>
      <c r="N896" s="6" t="n"/>
      <c r="O896" s="6" t="n"/>
    </row>
    <row r="897" ht="15.75" customHeight="1" s="1411">
      <c r="A897" s="6" t="n"/>
      <c r="B897" s="6" t="n"/>
      <c r="C897" s="6" t="n"/>
      <c r="D897" s="6" t="n"/>
      <c r="E897" s="6" t="n"/>
      <c r="F897" s="6" t="n"/>
      <c r="G897" s="6" t="n"/>
      <c r="H897" s="6" t="n"/>
      <c r="I897" s="6" t="n"/>
      <c r="J897" s="6" t="n"/>
      <c r="K897" s="6" t="n"/>
      <c r="L897" s="6" t="n"/>
      <c r="M897" s="6" t="n"/>
      <c r="N897" s="6" t="n"/>
      <c r="O897" s="6" t="n"/>
    </row>
    <row r="898" ht="15.75" customHeight="1" s="1411">
      <c r="A898" s="6" t="n"/>
      <c r="B898" s="6" t="n"/>
      <c r="C898" s="6" t="n"/>
      <c r="D898" s="6" t="n"/>
      <c r="E898" s="6" t="n"/>
      <c r="F898" s="6" t="n"/>
      <c r="G898" s="6" t="n"/>
      <c r="H898" s="6" t="n"/>
      <c r="I898" s="6" t="n"/>
      <c r="J898" s="6" t="n"/>
      <c r="K898" s="6" t="n"/>
      <c r="L898" s="6" t="n"/>
      <c r="M898" s="6" t="n"/>
      <c r="N898" s="6" t="n"/>
      <c r="O898" s="6" t="n"/>
    </row>
    <row r="899" ht="15.75" customHeight="1" s="1411">
      <c r="A899" s="6" t="n"/>
      <c r="B899" s="6" t="n"/>
      <c r="C899" s="6" t="n"/>
      <c r="D899" s="6" t="n"/>
      <c r="E899" s="6" t="n"/>
      <c r="F899" s="6" t="n"/>
      <c r="G899" s="6" t="n"/>
      <c r="H899" s="6" t="n"/>
      <c r="I899" s="6" t="n"/>
      <c r="J899" s="6" t="n"/>
      <c r="K899" s="6" t="n"/>
      <c r="L899" s="6" t="n"/>
      <c r="M899" s="6" t="n"/>
      <c r="N899" s="6" t="n"/>
      <c r="O899" s="6" t="n"/>
    </row>
    <row r="900" ht="15.75" customHeight="1" s="1411">
      <c r="A900" s="6" t="n"/>
      <c r="B900" s="6" t="n"/>
      <c r="C900" s="6" t="n"/>
      <c r="D900" s="6" t="n"/>
      <c r="E900" s="6" t="n"/>
      <c r="F900" s="6" t="n"/>
      <c r="G900" s="6" t="n"/>
      <c r="H900" s="6" t="n"/>
      <c r="I900" s="6" t="n"/>
      <c r="J900" s="6" t="n"/>
      <c r="K900" s="6" t="n"/>
      <c r="L900" s="6" t="n"/>
      <c r="M900" s="6" t="n"/>
      <c r="N900" s="6" t="n"/>
      <c r="O900" s="6" t="n"/>
    </row>
    <row r="901" ht="15.75" customHeight="1" s="1411">
      <c r="A901" s="6" t="n"/>
      <c r="B901" s="6" t="n"/>
      <c r="C901" s="6" t="n"/>
      <c r="D901" s="6" t="n"/>
      <c r="E901" s="6" t="n"/>
      <c r="F901" s="6" t="n"/>
      <c r="G901" s="6" t="n"/>
      <c r="H901" s="6" t="n"/>
      <c r="I901" s="6" t="n"/>
      <c r="J901" s="6" t="n"/>
      <c r="K901" s="6" t="n"/>
      <c r="L901" s="6" t="n"/>
      <c r="M901" s="6" t="n"/>
      <c r="N901" s="6" t="n"/>
      <c r="O901" s="6" t="n"/>
    </row>
    <row r="902" ht="15.75" customHeight="1" s="1411">
      <c r="A902" s="6" t="n"/>
      <c r="B902" s="6" t="n"/>
      <c r="C902" s="6" t="n"/>
      <c r="D902" s="6" t="n"/>
      <c r="E902" s="6" t="n"/>
      <c r="F902" s="6" t="n"/>
      <c r="G902" s="6" t="n"/>
      <c r="H902" s="6" t="n"/>
      <c r="I902" s="6" t="n"/>
      <c r="J902" s="6" t="n"/>
      <c r="K902" s="6" t="n"/>
      <c r="L902" s="6" t="n"/>
      <c r="M902" s="6" t="n"/>
      <c r="N902" s="6" t="n"/>
      <c r="O902" s="6" t="n"/>
    </row>
    <row r="903" ht="15.75" customHeight="1" s="1411">
      <c r="A903" s="6" t="n"/>
      <c r="B903" s="6" t="n"/>
      <c r="C903" s="6" t="n"/>
      <c r="D903" s="6" t="n"/>
      <c r="E903" s="6" t="n"/>
      <c r="F903" s="6" t="n"/>
      <c r="G903" s="6" t="n"/>
      <c r="H903" s="6" t="n"/>
      <c r="I903" s="6" t="n"/>
      <c r="J903" s="6" t="n"/>
      <c r="K903" s="6" t="n"/>
      <c r="L903" s="6" t="n"/>
      <c r="M903" s="6" t="n"/>
      <c r="N903" s="6" t="n"/>
      <c r="O903" s="6" t="n"/>
    </row>
    <row r="904" ht="15.75" customHeight="1" s="1411">
      <c r="A904" s="6" t="n"/>
      <c r="B904" s="6" t="n"/>
      <c r="C904" s="6" t="n"/>
      <c r="D904" s="6" t="n"/>
      <c r="E904" s="6" t="n"/>
      <c r="F904" s="6" t="n"/>
      <c r="G904" s="6" t="n"/>
      <c r="H904" s="6" t="n"/>
      <c r="I904" s="6" t="n"/>
      <c r="J904" s="6" t="n"/>
      <c r="K904" s="6" t="n"/>
      <c r="L904" s="6" t="n"/>
      <c r="M904" s="6" t="n"/>
      <c r="N904" s="6" t="n"/>
      <c r="O904" s="6" t="n"/>
    </row>
    <row r="905" ht="15.75" customHeight="1" s="1411">
      <c r="A905" s="6" t="n"/>
      <c r="B905" s="6" t="n"/>
      <c r="C905" s="6" t="n"/>
      <c r="D905" s="6" t="n"/>
      <c r="E905" s="6" t="n"/>
      <c r="F905" s="6" t="n"/>
      <c r="G905" s="6" t="n"/>
      <c r="H905" s="6" t="n"/>
      <c r="I905" s="6" t="n"/>
      <c r="J905" s="6" t="n"/>
      <c r="K905" s="6" t="n"/>
      <c r="L905" s="6" t="n"/>
      <c r="M905" s="6" t="n"/>
      <c r="N905" s="6" t="n"/>
      <c r="O905" s="6" t="n"/>
    </row>
    <row r="906" ht="15.75" customHeight="1" s="1411">
      <c r="A906" s="6" t="n"/>
      <c r="B906" s="6" t="n"/>
      <c r="C906" s="6" t="n"/>
      <c r="D906" s="6" t="n"/>
      <c r="E906" s="6" t="n"/>
      <c r="F906" s="6" t="n"/>
      <c r="G906" s="6" t="n"/>
      <c r="H906" s="6" t="n"/>
      <c r="I906" s="6" t="n"/>
      <c r="J906" s="6" t="n"/>
      <c r="K906" s="6" t="n"/>
      <c r="L906" s="6" t="n"/>
      <c r="M906" s="6" t="n"/>
      <c r="N906" s="6" t="n"/>
      <c r="O906" s="6" t="n"/>
    </row>
    <row r="907" ht="15.75" customHeight="1" s="1411">
      <c r="A907" s="6" t="n"/>
      <c r="B907" s="6" t="n"/>
      <c r="C907" s="6" t="n"/>
      <c r="D907" s="6" t="n"/>
      <c r="E907" s="6" t="n"/>
      <c r="F907" s="6" t="n"/>
      <c r="G907" s="6" t="n"/>
      <c r="H907" s="6" t="n"/>
      <c r="I907" s="6" t="n"/>
      <c r="J907" s="6" t="n"/>
      <c r="K907" s="6" t="n"/>
      <c r="L907" s="6" t="n"/>
      <c r="M907" s="6" t="n"/>
      <c r="N907" s="6" t="n"/>
      <c r="O907" s="6" t="n"/>
    </row>
    <row r="908" ht="15.75" customHeight="1" s="1411">
      <c r="A908" s="6" t="n"/>
      <c r="B908" s="6" t="n"/>
      <c r="C908" s="6" t="n"/>
      <c r="D908" s="6" t="n"/>
      <c r="E908" s="6" t="n"/>
      <c r="F908" s="6" t="n"/>
      <c r="G908" s="6" t="n"/>
      <c r="H908" s="6" t="n"/>
      <c r="I908" s="6" t="n"/>
      <c r="J908" s="6" t="n"/>
      <c r="K908" s="6" t="n"/>
      <c r="L908" s="6" t="n"/>
      <c r="M908" s="6" t="n"/>
      <c r="N908" s="6" t="n"/>
      <c r="O908" s="6" t="n"/>
    </row>
    <row r="909" ht="15.75" customHeight="1" s="1411">
      <c r="A909" s="6" t="n"/>
      <c r="B909" s="6" t="n"/>
      <c r="C909" s="6" t="n"/>
      <c r="D909" s="6" t="n"/>
      <c r="E909" s="6" t="n"/>
      <c r="F909" s="6" t="n"/>
      <c r="G909" s="6" t="n"/>
      <c r="H909" s="6" t="n"/>
      <c r="I909" s="6" t="n"/>
      <c r="J909" s="6" t="n"/>
      <c r="K909" s="6" t="n"/>
      <c r="L909" s="6" t="n"/>
      <c r="M909" s="6" t="n"/>
      <c r="N909" s="6" t="n"/>
      <c r="O909" s="6" t="n"/>
    </row>
    <row r="910" ht="15.75" customHeight="1" s="1411">
      <c r="A910" s="6" t="n"/>
      <c r="B910" s="6" t="n"/>
      <c r="C910" s="6" t="n"/>
      <c r="D910" s="6" t="n"/>
      <c r="E910" s="6" t="n"/>
      <c r="F910" s="6" t="n"/>
      <c r="G910" s="6" t="n"/>
      <c r="H910" s="6" t="n"/>
      <c r="I910" s="6" t="n"/>
      <c r="J910" s="6" t="n"/>
      <c r="K910" s="6" t="n"/>
      <c r="L910" s="6" t="n"/>
      <c r="M910" s="6" t="n"/>
      <c r="N910" s="6" t="n"/>
      <c r="O910" s="6" t="n"/>
    </row>
    <row r="911" ht="15.75" customHeight="1" s="1411">
      <c r="A911" s="6" t="n"/>
      <c r="B911" s="6" t="n"/>
      <c r="C911" s="6" t="n"/>
      <c r="D911" s="6" t="n"/>
      <c r="E911" s="6" t="n"/>
      <c r="F911" s="6" t="n"/>
      <c r="G911" s="6" t="n"/>
      <c r="H911" s="6" t="n"/>
      <c r="I911" s="6" t="n"/>
      <c r="J911" s="6" t="n"/>
      <c r="K911" s="6" t="n"/>
      <c r="L911" s="6" t="n"/>
      <c r="M911" s="6" t="n"/>
      <c r="N911" s="6" t="n"/>
      <c r="O911" s="6" t="n"/>
    </row>
    <row r="912" ht="15.75" customHeight="1" s="1411">
      <c r="A912" s="6" t="n"/>
      <c r="B912" s="6" t="n"/>
      <c r="C912" s="6" t="n"/>
      <c r="D912" s="6" t="n"/>
      <c r="E912" s="6" t="n"/>
      <c r="F912" s="6" t="n"/>
      <c r="G912" s="6" t="n"/>
      <c r="H912" s="6" t="n"/>
      <c r="I912" s="6" t="n"/>
      <c r="J912" s="6" t="n"/>
      <c r="K912" s="6" t="n"/>
      <c r="L912" s="6" t="n"/>
      <c r="M912" s="6" t="n"/>
      <c r="N912" s="6" t="n"/>
      <c r="O912" s="6" t="n"/>
    </row>
    <row r="913" ht="15.75" customHeight="1" s="1411">
      <c r="A913" s="6" t="n"/>
      <c r="B913" s="6" t="n"/>
      <c r="C913" s="6" t="n"/>
      <c r="D913" s="6" t="n"/>
      <c r="E913" s="6" t="n"/>
      <c r="F913" s="6" t="n"/>
      <c r="G913" s="6" t="n"/>
      <c r="H913" s="6" t="n"/>
      <c r="I913" s="6" t="n"/>
      <c r="J913" s="6" t="n"/>
      <c r="K913" s="6" t="n"/>
      <c r="L913" s="6" t="n"/>
      <c r="M913" s="6" t="n"/>
      <c r="N913" s="6" t="n"/>
      <c r="O913" s="6" t="n"/>
    </row>
    <row r="914" ht="15.75" customHeight="1" s="1411">
      <c r="A914" s="6" t="n"/>
      <c r="B914" s="6" t="n"/>
      <c r="C914" s="6" t="n"/>
      <c r="D914" s="6" t="n"/>
      <c r="E914" s="6" t="n"/>
      <c r="F914" s="6" t="n"/>
      <c r="G914" s="6" t="n"/>
      <c r="H914" s="6" t="n"/>
      <c r="I914" s="6" t="n"/>
      <c r="J914" s="6" t="n"/>
      <c r="K914" s="6" t="n"/>
      <c r="L914" s="6" t="n"/>
      <c r="M914" s="6" t="n"/>
      <c r="N914" s="6" t="n"/>
      <c r="O914" s="6" t="n"/>
    </row>
    <row r="915" ht="15.75" customHeight="1" s="1411">
      <c r="A915" s="6" t="n"/>
      <c r="B915" s="6" t="n"/>
      <c r="C915" s="6" t="n"/>
      <c r="D915" s="6" t="n"/>
      <c r="E915" s="6" t="n"/>
      <c r="F915" s="6" t="n"/>
      <c r="G915" s="6" t="n"/>
      <c r="H915" s="6" t="n"/>
      <c r="I915" s="6" t="n"/>
      <c r="J915" s="6" t="n"/>
      <c r="K915" s="6" t="n"/>
      <c r="L915" s="6" t="n"/>
      <c r="M915" s="6" t="n"/>
      <c r="N915" s="6" t="n"/>
      <c r="O915" s="6" t="n"/>
    </row>
    <row r="916" ht="15.75" customHeight="1" s="1411">
      <c r="A916" s="6" t="n"/>
      <c r="B916" s="6" t="n"/>
      <c r="C916" s="6" t="n"/>
      <c r="D916" s="6" t="n"/>
      <c r="E916" s="6" t="n"/>
      <c r="F916" s="6" t="n"/>
      <c r="G916" s="6" t="n"/>
      <c r="H916" s="6" t="n"/>
      <c r="I916" s="6" t="n"/>
      <c r="J916" s="6" t="n"/>
      <c r="K916" s="6" t="n"/>
      <c r="L916" s="6" t="n"/>
      <c r="M916" s="6" t="n"/>
      <c r="N916" s="6" t="n"/>
      <c r="O916" s="6" t="n"/>
    </row>
    <row r="917" ht="15.75" customHeight="1" s="1411">
      <c r="A917" s="6" t="n"/>
      <c r="B917" s="6" t="n"/>
      <c r="C917" s="6" t="n"/>
      <c r="D917" s="6" t="n"/>
      <c r="E917" s="6" t="n"/>
      <c r="F917" s="6" t="n"/>
      <c r="G917" s="6" t="n"/>
      <c r="H917" s="6" t="n"/>
      <c r="I917" s="6" t="n"/>
      <c r="J917" s="6" t="n"/>
      <c r="K917" s="6" t="n"/>
      <c r="L917" s="6" t="n"/>
      <c r="M917" s="6" t="n"/>
      <c r="N917" s="6" t="n"/>
      <c r="O917" s="6" t="n"/>
    </row>
    <row r="918" ht="15.75" customHeight="1" s="1411">
      <c r="A918" s="6" t="n"/>
      <c r="B918" s="6" t="n"/>
      <c r="C918" s="6" t="n"/>
      <c r="D918" s="6" t="n"/>
      <c r="E918" s="6" t="n"/>
      <c r="F918" s="6" t="n"/>
      <c r="G918" s="6" t="n"/>
      <c r="H918" s="6" t="n"/>
      <c r="I918" s="6" t="n"/>
      <c r="J918" s="6" t="n"/>
      <c r="K918" s="6" t="n"/>
      <c r="L918" s="6" t="n"/>
      <c r="M918" s="6" t="n"/>
      <c r="N918" s="6" t="n"/>
      <c r="O918" s="6" t="n"/>
    </row>
    <row r="919" ht="15.75" customHeight="1" s="1411">
      <c r="A919" s="6" t="n"/>
      <c r="B919" s="6" t="n"/>
      <c r="C919" s="6" t="n"/>
      <c r="D919" s="6" t="n"/>
      <c r="E919" s="6" t="n"/>
      <c r="F919" s="6" t="n"/>
      <c r="G919" s="6" t="n"/>
      <c r="H919" s="6" t="n"/>
      <c r="I919" s="6" t="n"/>
      <c r="J919" s="6" t="n"/>
      <c r="K919" s="6" t="n"/>
      <c r="L919" s="6" t="n"/>
      <c r="M919" s="6" t="n"/>
      <c r="N919" s="6" t="n"/>
      <c r="O919" s="6" t="n"/>
    </row>
    <row r="920" ht="15.75" customHeight="1" s="1411">
      <c r="A920" s="6" t="n"/>
      <c r="B920" s="6" t="n"/>
      <c r="C920" s="6" t="n"/>
      <c r="D920" s="6" t="n"/>
      <c r="E920" s="6" t="n"/>
      <c r="F920" s="6" t="n"/>
      <c r="G920" s="6" t="n"/>
      <c r="H920" s="6" t="n"/>
      <c r="I920" s="6" t="n"/>
      <c r="J920" s="6" t="n"/>
      <c r="K920" s="6" t="n"/>
      <c r="L920" s="6" t="n"/>
      <c r="M920" s="6" t="n"/>
      <c r="N920" s="6" t="n"/>
      <c r="O920" s="6" t="n"/>
    </row>
    <row r="921" ht="15.75" customHeight="1" s="1411">
      <c r="A921" s="6" t="n"/>
      <c r="B921" s="6" t="n"/>
      <c r="C921" s="6" t="n"/>
      <c r="D921" s="6" t="n"/>
      <c r="E921" s="6" t="n"/>
      <c r="F921" s="6" t="n"/>
      <c r="G921" s="6" t="n"/>
      <c r="H921" s="6" t="n"/>
      <c r="I921" s="6" t="n"/>
      <c r="J921" s="6" t="n"/>
      <c r="K921" s="6" t="n"/>
      <c r="L921" s="6" t="n"/>
      <c r="M921" s="6" t="n"/>
      <c r="N921" s="6" t="n"/>
      <c r="O921" s="6" t="n"/>
    </row>
    <row r="922" ht="15.75" customHeight="1" s="1411">
      <c r="A922" s="6" t="n"/>
      <c r="B922" s="6" t="n"/>
      <c r="C922" s="6" t="n"/>
      <c r="D922" s="6" t="n"/>
      <c r="E922" s="6" t="n"/>
      <c r="F922" s="6" t="n"/>
      <c r="G922" s="6" t="n"/>
      <c r="H922" s="6" t="n"/>
      <c r="I922" s="6" t="n"/>
      <c r="J922" s="6" t="n"/>
      <c r="K922" s="6" t="n"/>
      <c r="L922" s="6" t="n"/>
      <c r="M922" s="6" t="n"/>
      <c r="N922" s="6" t="n"/>
      <c r="O922" s="6" t="n"/>
    </row>
    <row r="923" ht="15.75" customHeight="1" s="1411">
      <c r="A923" s="6" t="n"/>
      <c r="B923" s="6" t="n"/>
      <c r="C923" s="6" t="n"/>
      <c r="D923" s="6" t="n"/>
      <c r="E923" s="6" t="n"/>
      <c r="F923" s="6" t="n"/>
      <c r="G923" s="6" t="n"/>
      <c r="H923" s="6" t="n"/>
      <c r="I923" s="6" t="n"/>
      <c r="J923" s="6" t="n"/>
      <c r="K923" s="6" t="n"/>
      <c r="L923" s="6" t="n"/>
      <c r="M923" s="6" t="n"/>
      <c r="N923" s="6" t="n"/>
      <c r="O923" s="6" t="n"/>
    </row>
    <row r="924" ht="15.75" customHeight="1" s="1411">
      <c r="A924" s="6" t="n"/>
      <c r="B924" s="6" t="n"/>
      <c r="C924" s="6" t="n"/>
      <c r="D924" s="6" t="n"/>
      <c r="E924" s="6" t="n"/>
      <c r="F924" s="6" t="n"/>
      <c r="G924" s="6" t="n"/>
      <c r="H924" s="6" t="n"/>
      <c r="I924" s="6" t="n"/>
      <c r="J924" s="6" t="n"/>
      <c r="K924" s="6" t="n"/>
      <c r="L924" s="6" t="n"/>
      <c r="M924" s="6" t="n"/>
      <c r="N924" s="6" t="n"/>
      <c r="O924" s="6" t="n"/>
    </row>
    <row r="925" ht="15.75" customHeight="1" s="1411">
      <c r="A925" s="6" t="n"/>
      <c r="B925" s="6" t="n"/>
      <c r="C925" s="6" t="n"/>
      <c r="D925" s="6" t="n"/>
      <c r="E925" s="6" t="n"/>
      <c r="F925" s="6" t="n"/>
      <c r="G925" s="6" t="n"/>
      <c r="H925" s="6" t="n"/>
      <c r="I925" s="6" t="n"/>
      <c r="J925" s="6" t="n"/>
      <c r="K925" s="6" t="n"/>
      <c r="L925" s="6" t="n"/>
      <c r="M925" s="6" t="n"/>
      <c r="N925" s="6" t="n"/>
      <c r="O925" s="6" t="n"/>
    </row>
    <row r="926" ht="15.75" customHeight="1" s="1411">
      <c r="A926" s="6" t="n"/>
      <c r="B926" s="6" t="n"/>
      <c r="C926" s="6" t="n"/>
      <c r="D926" s="6" t="n"/>
      <c r="E926" s="6" t="n"/>
      <c r="F926" s="6" t="n"/>
      <c r="G926" s="6" t="n"/>
      <c r="H926" s="6" t="n"/>
      <c r="I926" s="6" t="n"/>
      <c r="J926" s="6" t="n"/>
      <c r="K926" s="6" t="n"/>
      <c r="L926" s="6" t="n"/>
      <c r="M926" s="6" t="n"/>
      <c r="N926" s="6" t="n"/>
      <c r="O926" s="6" t="n"/>
    </row>
    <row r="927" ht="15.75" customHeight="1" s="1411">
      <c r="A927" s="6" t="n"/>
      <c r="B927" s="6" t="n"/>
      <c r="C927" s="6" t="n"/>
      <c r="D927" s="6" t="n"/>
      <c r="E927" s="6" t="n"/>
      <c r="F927" s="6" t="n"/>
      <c r="G927" s="6" t="n"/>
      <c r="H927" s="6" t="n"/>
      <c r="I927" s="6" t="n"/>
      <c r="J927" s="6" t="n"/>
      <c r="K927" s="6" t="n"/>
      <c r="L927" s="6" t="n"/>
      <c r="M927" s="6" t="n"/>
      <c r="N927" s="6" t="n"/>
      <c r="O927" s="6" t="n"/>
    </row>
    <row r="928" ht="15.75" customHeight="1" s="1411">
      <c r="A928" s="6" t="n"/>
      <c r="B928" s="6" t="n"/>
      <c r="C928" s="6" t="n"/>
      <c r="D928" s="6" t="n"/>
      <c r="E928" s="6" t="n"/>
      <c r="F928" s="6" t="n"/>
      <c r="G928" s="6" t="n"/>
      <c r="H928" s="6" t="n"/>
      <c r="I928" s="6" t="n"/>
      <c r="J928" s="6" t="n"/>
      <c r="K928" s="6" t="n"/>
      <c r="L928" s="6" t="n"/>
      <c r="M928" s="6" t="n"/>
      <c r="N928" s="6" t="n"/>
      <c r="O928" s="6" t="n"/>
    </row>
    <row r="929" ht="15.75" customHeight="1" s="1411">
      <c r="A929" s="6" t="n"/>
      <c r="B929" s="6" t="n"/>
      <c r="C929" s="6" t="n"/>
      <c r="D929" s="6" t="n"/>
      <c r="E929" s="6" t="n"/>
      <c r="F929" s="6" t="n"/>
      <c r="G929" s="6" t="n"/>
      <c r="H929" s="6" t="n"/>
      <c r="I929" s="6" t="n"/>
      <c r="J929" s="6" t="n"/>
      <c r="K929" s="6" t="n"/>
      <c r="L929" s="6" t="n"/>
      <c r="M929" s="6" t="n"/>
      <c r="N929" s="6" t="n"/>
      <c r="O929" s="6" t="n"/>
    </row>
    <row r="930" ht="15.75" customHeight="1" s="1411">
      <c r="A930" s="6" t="n"/>
      <c r="B930" s="6" t="n"/>
      <c r="C930" s="6" t="n"/>
      <c r="D930" s="6" t="n"/>
      <c r="E930" s="6" t="n"/>
      <c r="F930" s="6" t="n"/>
      <c r="G930" s="6" t="n"/>
      <c r="H930" s="6" t="n"/>
      <c r="I930" s="6" t="n"/>
      <c r="J930" s="6" t="n"/>
      <c r="K930" s="6" t="n"/>
      <c r="L930" s="6" t="n"/>
      <c r="M930" s="6" t="n"/>
      <c r="N930" s="6" t="n"/>
      <c r="O930" s="6" t="n"/>
    </row>
    <row r="931" ht="15.75" customHeight="1" s="1411">
      <c r="A931" s="6" t="n"/>
      <c r="B931" s="6" t="n"/>
      <c r="C931" s="6" t="n"/>
      <c r="D931" s="6" t="n"/>
      <c r="E931" s="6" t="n"/>
      <c r="F931" s="6" t="n"/>
      <c r="G931" s="6" t="n"/>
      <c r="H931" s="6" t="n"/>
      <c r="I931" s="6" t="n"/>
      <c r="J931" s="6" t="n"/>
      <c r="K931" s="6" t="n"/>
      <c r="L931" s="6" t="n"/>
      <c r="M931" s="6" t="n"/>
      <c r="N931" s="6" t="n"/>
      <c r="O931" s="6" t="n"/>
    </row>
    <row r="932" ht="15.75" customHeight="1" s="1411">
      <c r="A932" s="6" t="n"/>
      <c r="B932" s="6" t="n"/>
      <c r="C932" s="6" t="n"/>
      <c r="D932" s="6" t="n"/>
      <c r="E932" s="6" t="n"/>
      <c r="F932" s="6" t="n"/>
      <c r="G932" s="6" t="n"/>
      <c r="H932" s="6" t="n"/>
      <c r="I932" s="6" t="n"/>
      <c r="J932" s="6" t="n"/>
      <c r="K932" s="6" t="n"/>
      <c r="L932" s="6" t="n"/>
      <c r="M932" s="6" t="n"/>
      <c r="N932" s="6" t="n"/>
      <c r="O932" s="6" t="n"/>
    </row>
    <row r="933" ht="15.75" customHeight="1" s="1411">
      <c r="A933" s="6" t="n"/>
      <c r="B933" s="6" t="n"/>
      <c r="C933" s="6" t="n"/>
      <c r="D933" s="6" t="n"/>
      <c r="E933" s="6" t="n"/>
      <c r="F933" s="6" t="n"/>
      <c r="G933" s="6" t="n"/>
      <c r="H933" s="6" t="n"/>
      <c r="I933" s="6" t="n"/>
      <c r="J933" s="6" t="n"/>
      <c r="K933" s="6" t="n"/>
      <c r="L933" s="6" t="n"/>
      <c r="M933" s="6" t="n"/>
      <c r="N933" s="6" t="n"/>
      <c r="O933" s="6" t="n"/>
    </row>
    <row r="934" ht="15.75" customHeight="1" s="1411">
      <c r="A934" s="6" t="n"/>
      <c r="B934" s="6" t="n"/>
      <c r="C934" s="6" t="n"/>
      <c r="D934" s="6" t="n"/>
      <c r="E934" s="6" t="n"/>
      <c r="F934" s="6" t="n"/>
      <c r="G934" s="6" t="n"/>
      <c r="H934" s="6" t="n"/>
      <c r="I934" s="6" t="n"/>
      <c r="J934" s="6" t="n"/>
      <c r="K934" s="6" t="n"/>
      <c r="L934" s="6" t="n"/>
      <c r="M934" s="6" t="n"/>
      <c r="N934" s="6" t="n"/>
      <c r="O934" s="6" t="n"/>
    </row>
    <row r="935" ht="15.75" customHeight="1" s="1411">
      <c r="A935" s="6" t="n"/>
      <c r="B935" s="6" t="n"/>
      <c r="C935" s="6" t="n"/>
      <c r="D935" s="6" t="n"/>
      <c r="E935" s="6" t="n"/>
      <c r="F935" s="6" t="n"/>
      <c r="G935" s="6" t="n"/>
      <c r="H935" s="6" t="n"/>
      <c r="I935" s="6" t="n"/>
      <c r="J935" s="6" t="n"/>
      <c r="K935" s="6" t="n"/>
      <c r="L935" s="6" t="n"/>
      <c r="M935" s="6" t="n"/>
      <c r="N935" s="6" t="n"/>
      <c r="O935" s="6" t="n"/>
    </row>
    <row r="936" ht="15.75" customHeight="1" s="1411">
      <c r="A936" s="6" t="n"/>
      <c r="B936" s="6" t="n"/>
      <c r="C936" s="6" t="n"/>
      <c r="D936" s="6" t="n"/>
      <c r="E936" s="6" t="n"/>
      <c r="F936" s="6" t="n"/>
      <c r="G936" s="6" t="n"/>
      <c r="H936" s="6" t="n"/>
      <c r="I936" s="6" t="n"/>
      <c r="J936" s="6" t="n"/>
      <c r="K936" s="6" t="n"/>
      <c r="L936" s="6" t="n"/>
      <c r="M936" s="6" t="n"/>
      <c r="N936" s="6" t="n"/>
      <c r="O936" s="6" t="n"/>
    </row>
    <row r="937" ht="15.75" customHeight="1" s="1411">
      <c r="A937" s="6" t="n"/>
      <c r="B937" s="6" t="n"/>
      <c r="C937" s="6" t="n"/>
      <c r="D937" s="6" t="n"/>
      <c r="E937" s="6" t="n"/>
      <c r="F937" s="6" t="n"/>
      <c r="G937" s="6" t="n"/>
      <c r="H937" s="6" t="n"/>
      <c r="I937" s="6" t="n"/>
      <c r="J937" s="6" t="n"/>
      <c r="K937" s="6" t="n"/>
      <c r="L937" s="6" t="n"/>
      <c r="M937" s="6" t="n"/>
      <c r="N937" s="6" t="n"/>
      <c r="O937" s="6" t="n"/>
    </row>
    <row r="938" ht="15.75" customHeight="1" s="1411">
      <c r="A938" s="6" t="n"/>
      <c r="B938" s="6" t="n"/>
      <c r="C938" s="6" t="n"/>
      <c r="D938" s="6" t="n"/>
      <c r="E938" s="6" t="n"/>
      <c r="F938" s="6" t="n"/>
      <c r="G938" s="6" t="n"/>
      <c r="H938" s="6" t="n"/>
      <c r="I938" s="6" t="n"/>
      <c r="J938" s="6" t="n"/>
      <c r="K938" s="6" t="n"/>
      <c r="L938" s="6" t="n"/>
      <c r="M938" s="6" t="n"/>
      <c r="N938" s="6" t="n"/>
      <c r="O938" s="6" t="n"/>
    </row>
    <row r="939" ht="15.75" customHeight="1" s="1411">
      <c r="A939" s="6" t="n"/>
      <c r="B939" s="6" t="n"/>
      <c r="C939" s="6" t="n"/>
      <c r="D939" s="6" t="n"/>
      <c r="E939" s="6" t="n"/>
      <c r="F939" s="6" t="n"/>
      <c r="G939" s="6" t="n"/>
      <c r="H939" s="6" t="n"/>
      <c r="I939" s="6" t="n"/>
      <c r="J939" s="6" t="n"/>
      <c r="K939" s="6" t="n"/>
      <c r="L939" s="6" t="n"/>
      <c r="M939" s="6" t="n"/>
      <c r="N939" s="6" t="n"/>
      <c r="O939" s="6" t="n"/>
    </row>
    <row r="940" ht="15.75" customHeight="1" s="1411">
      <c r="A940" s="6" t="n"/>
      <c r="B940" s="6" t="n"/>
      <c r="C940" s="6" t="n"/>
      <c r="D940" s="6" t="n"/>
      <c r="E940" s="6" t="n"/>
      <c r="F940" s="6" t="n"/>
      <c r="G940" s="6" t="n"/>
      <c r="H940" s="6" t="n"/>
      <c r="I940" s="6" t="n"/>
      <c r="J940" s="6" t="n"/>
      <c r="K940" s="6" t="n"/>
      <c r="L940" s="6" t="n"/>
      <c r="M940" s="6" t="n"/>
      <c r="N940" s="6" t="n"/>
      <c r="O940" s="6" t="n"/>
    </row>
    <row r="941" ht="15.75" customHeight="1" s="1411">
      <c r="A941" s="6" t="n"/>
      <c r="B941" s="6" t="n"/>
      <c r="C941" s="6" t="n"/>
      <c r="D941" s="6" t="n"/>
      <c r="E941" s="6" t="n"/>
      <c r="F941" s="6" t="n"/>
      <c r="G941" s="6" t="n"/>
      <c r="H941" s="6" t="n"/>
      <c r="I941" s="6" t="n"/>
      <c r="J941" s="6" t="n"/>
      <c r="K941" s="6" t="n"/>
      <c r="L941" s="6" t="n"/>
      <c r="M941" s="6" t="n"/>
      <c r="N941" s="6" t="n"/>
      <c r="O941" s="6" t="n"/>
    </row>
    <row r="942" ht="15.75" customHeight="1" s="1411">
      <c r="A942" s="6" t="n"/>
      <c r="B942" s="6" t="n"/>
      <c r="C942" s="6" t="n"/>
      <c r="D942" s="6" t="n"/>
      <c r="E942" s="6" t="n"/>
      <c r="F942" s="6" t="n"/>
      <c r="G942" s="6" t="n"/>
      <c r="H942" s="6" t="n"/>
      <c r="I942" s="6" t="n"/>
      <c r="J942" s="6" t="n"/>
      <c r="K942" s="6" t="n"/>
      <c r="L942" s="6" t="n"/>
      <c r="M942" s="6" t="n"/>
      <c r="N942" s="6" t="n"/>
      <c r="O942" s="6" t="n"/>
    </row>
    <row r="943" ht="15.75" customHeight="1" s="1411">
      <c r="A943" s="6" t="n"/>
      <c r="B943" s="6" t="n"/>
      <c r="C943" s="6" t="n"/>
      <c r="D943" s="6" t="n"/>
      <c r="E943" s="6" t="n"/>
      <c r="F943" s="6" t="n"/>
      <c r="G943" s="6" t="n"/>
      <c r="H943" s="6" t="n"/>
      <c r="I943" s="6" t="n"/>
      <c r="J943" s="6" t="n"/>
      <c r="K943" s="6" t="n"/>
      <c r="L943" s="6" t="n"/>
      <c r="M943" s="6" t="n"/>
      <c r="N943" s="6" t="n"/>
      <c r="O943" s="6" t="n"/>
    </row>
    <row r="944" ht="15.75" customHeight="1" s="1411">
      <c r="A944" s="6" t="n"/>
      <c r="B944" s="6" t="n"/>
      <c r="C944" s="6" t="n"/>
      <c r="D944" s="6" t="n"/>
      <c r="E944" s="6" t="n"/>
      <c r="F944" s="6" t="n"/>
      <c r="G944" s="6" t="n"/>
      <c r="H944" s="6" t="n"/>
      <c r="I944" s="6" t="n"/>
      <c r="J944" s="6" t="n"/>
      <c r="K944" s="6" t="n"/>
      <c r="L944" s="6" t="n"/>
      <c r="M944" s="6" t="n"/>
      <c r="N944" s="6" t="n"/>
      <c r="O944" s="6" t="n"/>
    </row>
    <row r="945" ht="15.75" customHeight="1" s="1411">
      <c r="A945" s="6" t="n"/>
      <c r="B945" s="6" t="n"/>
      <c r="C945" s="6" t="n"/>
      <c r="D945" s="6" t="n"/>
      <c r="E945" s="6" t="n"/>
      <c r="F945" s="6" t="n"/>
      <c r="G945" s="6" t="n"/>
      <c r="H945" s="6" t="n"/>
      <c r="I945" s="6" t="n"/>
      <c r="J945" s="6" t="n"/>
      <c r="K945" s="6" t="n"/>
      <c r="L945" s="6" t="n"/>
      <c r="M945" s="6" t="n"/>
      <c r="N945" s="6" t="n"/>
      <c r="O945" s="6" t="n"/>
    </row>
    <row r="946" ht="15.75" customHeight="1" s="1411">
      <c r="A946" s="6" t="n"/>
      <c r="B946" s="6" t="n"/>
      <c r="C946" s="6" t="n"/>
      <c r="D946" s="6" t="n"/>
      <c r="E946" s="6" t="n"/>
      <c r="F946" s="6" t="n"/>
      <c r="G946" s="6" t="n"/>
      <c r="H946" s="6" t="n"/>
      <c r="I946" s="6" t="n"/>
      <c r="J946" s="6" t="n"/>
      <c r="K946" s="6" t="n"/>
      <c r="L946" s="6" t="n"/>
      <c r="M946" s="6" t="n"/>
      <c r="N946" s="6" t="n"/>
      <c r="O946" s="6" t="n"/>
    </row>
    <row r="947" ht="15.75" customHeight="1" s="1411">
      <c r="A947" s="6" t="n"/>
      <c r="B947" s="6" t="n"/>
      <c r="C947" s="6" t="n"/>
      <c r="D947" s="6" t="n"/>
      <c r="E947" s="6" t="n"/>
      <c r="F947" s="6" t="n"/>
      <c r="G947" s="6" t="n"/>
      <c r="H947" s="6" t="n"/>
      <c r="I947" s="6" t="n"/>
      <c r="J947" s="6" t="n"/>
      <c r="K947" s="6" t="n"/>
      <c r="L947" s="6" t="n"/>
      <c r="M947" s="6" t="n"/>
      <c r="N947" s="6" t="n"/>
      <c r="O947" s="6" t="n"/>
    </row>
    <row r="948" ht="15.75" customHeight="1" s="1411">
      <c r="A948" s="6" t="n"/>
      <c r="B948" s="6" t="n"/>
      <c r="C948" s="6" t="n"/>
      <c r="D948" s="6" t="n"/>
      <c r="E948" s="6" t="n"/>
      <c r="F948" s="6" t="n"/>
      <c r="G948" s="6" t="n"/>
      <c r="H948" s="6" t="n"/>
      <c r="I948" s="6" t="n"/>
      <c r="J948" s="6" t="n"/>
      <c r="K948" s="6" t="n"/>
      <c r="L948" s="6" t="n"/>
      <c r="M948" s="6" t="n"/>
      <c r="N948" s="6" t="n"/>
      <c r="O948" s="6" t="n"/>
    </row>
    <row r="949" ht="15.75" customHeight="1" s="1411">
      <c r="A949" s="6" t="n"/>
      <c r="B949" s="6" t="n"/>
      <c r="C949" s="6" t="n"/>
      <c r="D949" s="6" t="n"/>
      <c r="E949" s="6" t="n"/>
      <c r="F949" s="6" t="n"/>
      <c r="G949" s="6" t="n"/>
      <c r="H949" s="6" t="n"/>
      <c r="I949" s="6" t="n"/>
      <c r="J949" s="6" t="n"/>
      <c r="K949" s="6" t="n"/>
      <c r="L949" s="6" t="n"/>
      <c r="M949" s="6" t="n"/>
      <c r="N949" s="6" t="n"/>
      <c r="O949" s="6" t="n"/>
    </row>
    <row r="950" ht="15.75" customHeight="1" s="1411">
      <c r="A950" s="6" t="n"/>
      <c r="B950" s="6" t="n"/>
      <c r="C950" s="6" t="n"/>
      <c r="D950" s="6" t="n"/>
      <c r="E950" s="6" t="n"/>
      <c r="F950" s="6" t="n"/>
      <c r="G950" s="6" t="n"/>
      <c r="H950" s="6" t="n"/>
      <c r="I950" s="6" t="n"/>
      <c r="J950" s="6" t="n"/>
      <c r="K950" s="6" t="n"/>
      <c r="L950" s="6" t="n"/>
      <c r="M950" s="6" t="n"/>
      <c r="N950" s="6" t="n"/>
      <c r="O950" s="6" t="n"/>
    </row>
    <row r="951" ht="15.75" customHeight="1" s="1411">
      <c r="A951" s="6" t="n"/>
      <c r="B951" s="6" t="n"/>
      <c r="C951" s="6" t="n"/>
      <c r="D951" s="6" t="n"/>
      <c r="E951" s="6" t="n"/>
      <c r="F951" s="6" t="n"/>
      <c r="G951" s="6" t="n"/>
      <c r="H951" s="6" t="n"/>
      <c r="I951" s="6" t="n"/>
      <c r="J951" s="6" t="n"/>
      <c r="K951" s="6" t="n"/>
      <c r="L951" s="6" t="n"/>
      <c r="M951" s="6" t="n"/>
      <c r="N951" s="6" t="n"/>
      <c r="O951" s="6" t="n"/>
    </row>
    <row r="952" ht="15.75" customHeight="1" s="1411">
      <c r="A952" s="6" t="n"/>
      <c r="B952" s="6" t="n"/>
      <c r="C952" s="6" t="n"/>
      <c r="D952" s="6" t="n"/>
      <c r="E952" s="6" t="n"/>
      <c r="F952" s="6" t="n"/>
      <c r="G952" s="6" t="n"/>
      <c r="H952" s="6" t="n"/>
      <c r="I952" s="6" t="n"/>
      <c r="J952" s="6" t="n"/>
      <c r="K952" s="6" t="n"/>
      <c r="L952" s="6" t="n"/>
      <c r="M952" s="6" t="n"/>
      <c r="N952" s="6" t="n"/>
      <c r="O952" s="6" t="n"/>
    </row>
    <row r="953" ht="15.75" customHeight="1" s="1411">
      <c r="A953" s="6" t="n"/>
      <c r="B953" s="6" t="n"/>
      <c r="C953" s="6" t="n"/>
      <c r="D953" s="6" t="n"/>
      <c r="E953" s="6" t="n"/>
      <c r="F953" s="6" t="n"/>
      <c r="G953" s="6" t="n"/>
      <c r="H953" s="6" t="n"/>
      <c r="I953" s="6" t="n"/>
      <c r="J953" s="6" t="n"/>
      <c r="K953" s="6" t="n"/>
      <c r="L953" s="6" t="n"/>
      <c r="M953" s="6" t="n"/>
      <c r="N953" s="6" t="n"/>
      <c r="O953" s="6" t="n"/>
    </row>
    <row r="954" ht="15.75" customHeight="1" s="1411">
      <c r="A954" s="6" t="n"/>
      <c r="B954" s="6" t="n"/>
      <c r="C954" s="6" t="n"/>
      <c r="D954" s="6" t="n"/>
      <c r="E954" s="6" t="n"/>
      <c r="F954" s="6" t="n"/>
      <c r="G954" s="6" t="n"/>
      <c r="H954" s="6" t="n"/>
      <c r="I954" s="6" t="n"/>
      <c r="J954" s="6" t="n"/>
      <c r="K954" s="6" t="n"/>
      <c r="L954" s="6" t="n"/>
      <c r="M954" s="6" t="n"/>
      <c r="N954" s="6" t="n"/>
      <c r="O954" s="6" t="n"/>
    </row>
    <row r="955" ht="15.75" customHeight="1" s="1411">
      <c r="A955" s="6" t="n"/>
      <c r="B955" s="6" t="n"/>
      <c r="C955" s="6" t="n"/>
      <c r="D955" s="6" t="n"/>
      <c r="E955" s="6" t="n"/>
      <c r="F955" s="6" t="n"/>
      <c r="G955" s="6" t="n"/>
      <c r="H955" s="6" t="n"/>
      <c r="I955" s="6" t="n"/>
      <c r="J955" s="6" t="n"/>
      <c r="K955" s="6" t="n"/>
      <c r="L955" s="6" t="n"/>
      <c r="M955" s="6" t="n"/>
      <c r="N955" s="6" t="n"/>
      <c r="O955" s="6" t="n"/>
    </row>
    <row r="956" ht="15.75" customHeight="1" s="1411">
      <c r="A956" s="6" t="n"/>
      <c r="B956" s="6" t="n"/>
      <c r="C956" s="6" t="n"/>
      <c r="D956" s="6" t="n"/>
      <c r="E956" s="6" t="n"/>
      <c r="F956" s="6" t="n"/>
      <c r="G956" s="6" t="n"/>
      <c r="H956" s="6" t="n"/>
      <c r="I956" s="6" t="n"/>
      <c r="J956" s="6" t="n"/>
      <c r="K956" s="6" t="n"/>
      <c r="L956" s="6" t="n"/>
      <c r="M956" s="6" t="n"/>
      <c r="N956" s="6" t="n"/>
      <c r="O956" s="6" t="n"/>
    </row>
    <row r="957" ht="15.75" customHeight="1" s="1411">
      <c r="A957" s="6" t="n"/>
      <c r="B957" s="6" t="n"/>
      <c r="C957" s="6" t="n"/>
      <c r="D957" s="6" t="n"/>
      <c r="E957" s="6" t="n"/>
      <c r="F957" s="6" t="n"/>
      <c r="G957" s="6" t="n"/>
      <c r="H957" s="6" t="n"/>
      <c r="I957" s="6" t="n"/>
      <c r="J957" s="6" t="n"/>
      <c r="K957" s="6" t="n"/>
      <c r="L957" s="6" t="n"/>
      <c r="M957" s="6" t="n"/>
      <c r="N957" s="6" t="n"/>
      <c r="O957" s="6" t="n"/>
    </row>
    <row r="958" ht="15.75" customHeight="1" s="1411">
      <c r="A958" s="6" t="n"/>
      <c r="B958" s="6" t="n"/>
      <c r="C958" s="6" t="n"/>
      <c r="D958" s="6" t="n"/>
      <c r="E958" s="6" t="n"/>
      <c r="F958" s="6" t="n"/>
      <c r="G958" s="6" t="n"/>
      <c r="H958" s="6" t="n"/>
      <c r="I958" s="6" t="n"/>
      <c r="J958" s="6" t="n"/>
      <c r="K958" s="6" t="n"/>
      <c r="L958" s="6" t="n"/>
      <c r="M958" s="6" t="n"/>
      <c r="N958" s="6" t="n"/>
      <c r="O958" s="6" t="n"/>
    </row>
    <row r="959" ht="15.75" customHeight="1" s="1411">
      <c r="A959" s="6" t="n"/>
      <c r="B959" s="6" t="n"/>
      <c r="C959" s="6" t="n"/>
      <c r="D959" s="6" t="n"/>
      <c r="E959" s="6" t="n"/>
      <c r="F959" s="6" t="n"/>
      <c r="G959" s="6" t="n"/>
      <c r="H959" s="6" t="n"/>
      <c r="I959" s="6" t="n"/>
      <c r="J959" s="6" t="n"/>
      <c r="K959" s="6" t="n"/>
      <c r="L959" s="6" t="n"/>
      <c r="M959" s="6" t="n"/>
      <c r="N959" s="6" t="n"/>
      <c r="O959" s="6" t="n"/>
    </row>
    <row r="960" ht="15.75" customHeight="1" s="1411">
      <c r="A960" s="6" t="n"/>
      <c r="B960" s="6" t="n"/>
      <c r="C960" s="6" t="n"/>
      <c r="D960" s="6" t="n"/>
      <c r="E960" s="6" t="n"/>
      <c r="F960" s="6" t="n"/>
      <c r="G960" s="6" t="n"/>
      <c r="H960" s="6" t="n"/>
      <c r="I960" s="6" t="n"/>
      <c r="J960" s="6" t="n"/>
      <c r="K960" s="6" t="n"/>
      <c r="L960" s="6" t="n"/>
      <c r="M960" s="6" t="n"/>
      <c r="N960" s="6" t="n"/>
      <c r="O960" s="6" t="n"/>
    </row>
    <row r="961" ht="15.75" customHeight="1" s="1411">
      <c r="A961" s="6" t="n"/>
      <c r="B961" s="6" t="n"/>
      <c r="C961" s="6" t="n"/>
      <c r="D961" s="6" t="n"/>
      <c r="E961" s="6" t="n"/>
      <c r="F961" s="6" t="n"/>
      <c r="G961" s="6" t="n"/>
      <c r="H961" s="6" t="n"/>
      <c r="I961" s="6" t="n"/>
      <c r="J961" s="6" t="n"/>
      <c r="K961" s="6" t="n"/>
      <c r="L961" s="6" t="n"/>
      <c r="M961" s="6" t="n"/>
      <c r="N961" s="6" t="n"/>
      <c r="O961" s="6" t="n"/>
    </row>
    <row r="962" ht="15.75" customHeight="1" s="1411">
      <c r="A962" s="6" t="n"/>
      <c r="B962" s="6" t="n"/>
      <c r="C962" s="6" t="n"/>
      <c r="D962" s="6" t="n"/>
      <c r="E962" s="6" t="n"/>
      <c r="F962" s="6" t="n"/>
      <c r="G962" s="6" t="n"/>
      <c r="H962" s="6" t="n"/>
      <c r="I962" s="6" t="n"/>
      <c r="J962" s="6" t="n"/>
      <c r="K962" s="6" t="n"/>
      <c r="L962" s="6" t="n"/>
      <c r="M962" s="6" t="n"/>
      <c r="N962" s="6" t="n"/>
      <c r="O962" s="6" t="n"/>
    </row>
    <row r="963" ht="15.75" customHeight="1" s="1411">
      <c r="A963" s="6" t="n"/>
      <c r="B963" s="6" t="n"/>
      <c r="C963" s="6" t="n"/>
      <c r="D963" s="6" t="n"/>
      <c r="E963" s="6" t="n"/>
      <c r="F963" s="6" t="n"/>
      <c r="G963" s="6" t="n"/>
      <c r="H963" s="6" t="n"/>
      <c r="I963" s="6" t="n"/>
      <c r="J963" s="6" t="n"/>
      <c r="K963" s="6" t="n"/>
      <c r="L963" s="6" t="n"/>
      <c r="M963" s="6" t="n"/>
      <c r="N963" s="6" t="n"/>
      <c r="O963" s="6" t="n"/>
    </row>
    <row r="964" ht="15.75" customHeight="1" s="1411">
      <c r="A964" s="6" t="n"/>
      <c r="B964" s="6" t="n"/>
      <c r="C964" s="6" t="n"/>
      <c r="D964" s="6" t="n"/>
      <c r="E964" s="6" t="n"/>
      <c r="F964" s="6" t="n"/>
      <c r="G964" s="6" t="n"/>
      <c r="H964" s="6" t="n"/>
      <c r="I964" s="6" t="n"/>
      <c r="J964" s="6" t="n"/>
      <c r="K964" s="6" t="n"/>
      <c r="L964" s="6" t="n"/>
      <c r="M964" s="6" t="n"/>
      <c r="N964" s="6" t="n"/>
      <c r="O964" s="6" t="n"/>
    </row>
    <row r="965" ht="15.75" customHeight="1" s="1411">
      <c r="A965" s="6" t="n"/>
      <c r="B965" s="6" t="n"/>
      <c r="C965" s="6" t="n"/>
      <c r="D965" s="6" t="n"/>
      <c r="E965" s="6" t="n"/>
      <c r="F965" s="6" t="n"/>
      <c r="G965" s="6" t="n"/>
      <c r="H965" s="6" t="n"/>
      <c r="I965" s="6" t="n"/>
      <c r="J965" s="6" t="n"/>
      <c r="K965" s="6" t="n"/>
      <c r="L965" s="6" t="n"/>
      <c r="M965" s="6" t="n"/>
      <c r="N965" s="6" t="n"/>
      <c r="O965" s="6" t="n"/>
    </row>
    <row r="966" ht="15.75" customHeight="1" s="1411">
      <c r="A966" s="6" t="n"/>
      <c r="B966" s="6" t="n"/>
      <c r="C966" s="6" t="n"/>
      <c r="D966" s="6" t="n"/>
      <c r="E966" s="6" t="n"/>
      <c r="F966" s="6" t="n"/>
      <c r="G966" s="6" t="n"/>
      <c r="H966" s="6" t="n"/>
      <c r="I966" s="6" t="n"/>
      <c r="J966" s="6" t="n"/>
      <c r="K966" s="6" t="n"/>
      <c r="L966" s="6" t="n"/>
      <c r="M966" s="6" t="n"/>
      <c r="N966" s="6" t="n"/>
      <c r="O966" s="6" t="n"/>
    </row>
    <row r="967" ht="15.75" customHeight="1" s="1411">
      <c r="A967" s="6" t="n"/>
      <c r="B967" s="6" t="n"/>
      <c r="C967" s="6" t="n"/>
      <c r="D967" s="6" t="n"/>
      <c r="E967" s="6" t="n"/>
      <c r="F967" s="6" t="n"/>
      <c r="G967" s="6" t="n"/>
      <c r="H967" s="6" t="n"/>
      <c r="I967" s="6" t="n"/>
      <c r="J967" s="6" t="n"/>
      <c r="K967" s="6" t="n"/>
      <c r="L967" s="6" t="n"/>
      <c r="M967" s="6" t="n"/>
      <c r="N967" s="6" t="n"/>
      <c r="O967" s="6" t="n"/>
    </row>
    <row r="968" ht="15.75" customHeight="1" s="1411">
      <c r="A968" s="6" t="n"/>
      <c r="B968" s="6" t="n"/>
      <c r="C968" s="6" t="n"/>
      <c r="D968" s="6" t="n"/>
      <c r="E968" s="6" t="n"/>
      <c r="F968" s="6" t="n"/>
      <c r="G968" s="6" t="n"/>
      <c r="H968" s="6" t="n"/>
      <c r="I968" s="6" t="n"/>
      <c r="J968" s="6" t="n"/>
      <c r="K968" s="6" t="n"/>
      <c r="L968" s="6" t="n"/>
      <c r="M968" s="6" t="n"/>
      <c r="N968" s="6" t="n"/>
      <c r="O968" s="6" t="n"/>
    </row>
    <row r="969" ht="15.75" customHeight="1" s="1411">
      <c r="A969" s="6" t="n"/>
      <c r="B969" s="6" t="n"/>
      <c r="C969" s="6" t="n"/>
      <c r="D969" s="6" t="n"/>
      <c r="E969" s="6" t="n"/>
      <c r="F969" s="6" t="n"/>
      <c r="G969" s="6" t="n"/>
      <c r="H969" s="6" t="n"/>
      <c r="I969" s="6" t="n"/>
      <c r="J969" s="6" t="n"/>
      <c r="K969" s="6" t="n"/>
      <c r="L969" s="6" t="n"/>
      <c r="M969" s="6" t="n"/>
      <c r="N969" s="6" t="n"/>
      <c r="O969" s="6" t="n"/>
    </row>
    <row r="970" ht="15.75" customHeight="1" s="1411">
      <c r="A970" s="6" t="n"/>
      <c r="B970" s="6" t="n"/>
      <c r="C970" s="6" t="n"/>
      <c r="D970" s="6" t="n"/>
      <c r="E970" s="6" t="n"/>
      <c r="F970" s="6" t="n"/>
      <c r="G970" s="6" t="n"/>
      <c r="H970" s="6" t="n"/>
      <c r="I970" s="6" t="n"/>
      <c r="J970" s="6" t="n"/>
      <c r="K970" s="6" t="n"/>
      <c r="L970" s="6" t="n"/>
      <c r="M970" s="6" t="n"/>
      <c r="N970" s="6" t="n"/>
      <c r="O970" s="6" t="n"/>
    </row>
    <row r="971" ht="15.75" customHeight="1" s="1411">
      <c r="A971" s="6" t="n"/>
      <c r="B971" s="6" t="n"/>
      <c r="C971" s="6" t="n"/>
      <c r="D971" s="6" t="n"/>
      <c r="E971" s="6" t="n"/>
      <c r="F971" s="6" t="n"/>
      <c r="G971" s="6" t="n"/>
      <c r="H971" s="6" t="n"/>
      <c r="I971" s="6" t="n"/>
      <c r="J971" s="6" t="n"/>
      <c r="K971" s="6" t="n"/>
      <c r="L971" s="6" t="n"/>
      <c r="M971" s="6" t="n"/>
      <c r="N971" s="6" t="n"/>
      <c r="O971" s="6" t="n"/>
    </row>
    <row r="972" ht="15.75" customHeight="1" s="1411">
      <c r="A972" s="6" t="n"/>
      <c r="B972" s="6" t="n"/>
      <c r="C972" s="6" t="n"/>
      <c r="D972" s="6" t="n"/>
      <c r="E972" s="6" t="n"/>
      <c r="F972" s="6" t="n"/>
      <c r="G972" s="6" t="n"/>
      <c r="H972" s="6" t="n"/>
      <c r="I972" s="6" t="n"/>
      <c r="J972" s="6" t="n"/>
      <c r="K972" s="6" t="n"/>
      <c r="L972" s="6" t="n"/>
      <c r="M972" s="6" t="n"/>
      <c r="N972" s="6" t="n"/>
      <c r="O972" s="6" t="n"/>
    </row>
    <row r="973" ht="15.75" customHeight="1" s="1411">
      <c r="A973" s="6" t="n"/>
      <c r="B973" s="6" t="n"/>
      <c r="C973" s="6" t="n"/>
      <c r="D973" s="6" t="n"/>
      <c r="E973" s="6" t="n"/>
      <c r="F973" s="6" t="n"/>
      <c r="G973" s="6" t="n"/>
      <c r="H973" s="6" t="n"/>
      <c r="I973" s="6" t="n"/>
      <c r="J973" s="6" t="n"/>
      <c r="K973" s="6" t="n"/>
      <c r="L973" s="6" t="n"/>
      <c r="M973" s="6" t="n"/>
      <c r="N973" s="6" t="n"/>
      <c r="O973" s="6" t="n"/>
    </row>
    <row r="974" ht="15.75" customHeight="1" s="1411">
      <c r="A974" s="6" t="n"/>
      <c r="B974" s="6" t="n"/>
      <c r="C974" s="6" t="n"/>
      <c r="D974" s="6" t="n"/>
      <c r="E974" s="6" t="n"/>
      <c r="F974" s="6" t="n"/>
      <c r="G974" s="6" t="n"/>
      <c r="H974" s="6" t="n"/>
      <c r="I974" s="6" t="n"/>
      <c r="J974" s="6" t="n"/>
      <c r="K974" s="6" t="n"/>
      <c r="L974" s="6" t="n"/>
      <c r="M974" s="6" t="n"/>
      <c r="N974" s="6" t="n"/>
      <c r="O974" s="6" t="n"/>
    </row>
    <row r="975" ht="15.75" customHeight="1" s="1411">
      <c r="A975" s="6" t="n"/>
      <c r="B975" s="6" t="n"/>
      <c r="C975" s="6" t="n"/>
      <c r="D975" s="6" t="n"/>
      <c r="E975" s="6" t="n"/>
      <c r="F975" s="6" t="n"/>
      <c r="G975" s="6" t="n"/>
      <c r="H975" s="6" t="n"/>
      <c r="I975" s="6" t="n"/>
      <c r="J975" s="6" t="n"/>
      <c r="K975" s="6" t="n"/>
      <c r="L975" s="6" t="n"/>
      <c r="M975" s="6" t="n"/>
      <c r="N975" s="6" t="n"/>
      <c r="O975" s="6" t="n"/>
    </row>
    <row r="976" ht="15.75" customHeight="1" s="1411">
      <c r="A976" s="6" t="n"/>
      <c r="B976" s="6" t="n"/>
      <c r="C976" s="6" t="n"/>
      <c r="D976" s="6" t="n"/>
      <c r="E976" s="6" t="n"/>
      <c r="F976" s="6" t="n"/>
      <c r="G976" s="6" t="n"/>
      <c r="H976" s="6" t="n"/>
      <c r="I976" s="6" t="n"/>
      <c r="J976" s="6" t="n"/>
      <c r="K976" s="6" t="n"/>
      <c r="L976" s="6" t="n"/>
      <c r="M976" s="6" t="n"/>
      <c r="N976" s="6" t="n"/>
      <c r="O976" s="6" t="n"/>
    </row>
    <row r="977" ht="15.75" customHeight="1" s="1411">
      <c r="A977" s="6" t="n"/>
      <c r="B977" s="6" t="n"/>
      <c r="C977" s="6" t="n"/>
      <c r="D977" s="6" t="n"/>
      <c r="E977" s="6" t="n"/>
      <c r="F977" s="6" t="n"/>
      <c r="G977" s="6" t="n"/>
      <c r="H977" s="6" t="n"/>
      <c r="I977" s="6" t="n"/>
      <c r="J977" s="6" t="n"/>
      <c r="K977" s="6" t="n"/>
      <c r="L977" s="6" t="n"/>
      <c r="M977" s="6" t="n"/>
      <c r="N977" s="6" t="n"/>
      <c r="O977" s="6" t="n"/>
    </row>
    <row r="978" ht="15.75" customHeight="1" s="1411">
      <c r="A978" s="6" t="n"/>
      <c r="B978" s="6" t="n"/>
      <c r="C978" s="6" t="n"/>
      <c r="D978" s="6" t="n"/>
      <c r="E978" s="6" t="n"/>
      <c r="F978" s="6" t="n"/>
      <c r="G978" s="6" t="n"/>
      <c r="H978" s="6" t="n"/>
      <c r="I978" s="6" t="n"/>
      <c r="J978" s="6" t="n"/>
      <c r="K978" s="6" t="n"/>
      <c r="L978" s="6" t="n"/>
      <c r="M978" s="6" t="n"/>
      <c r="N978" s="6" t="n"/>
      <c r="O978" s="6" t="n"/>
    </row>
    <row r="979" ht="15.75" customHeight="1" s="1411">
      <c r="A979" s="6" t="n"/>
      <c r="B979" s="6" t="n"/>
      <c r="C979" s="6" t="n"/>
      <c r="D979" s="6" t="n"/>
      <c r="E979" s="6" t="n"/>
      <c r="F979" s="6" t="n"/>
      <c r="G979" s="6" t="n"/>
      <c r="H979" s="6" t="n"/>
      <c r="I979" s="6" t="n"/>
      <c r="J979" s="6" t="n"/>
      <c r="K979" s="6" t="n"/>
      <c r="L979" s="6" t="n"/>
      <c r="M979" s="6" t="n"/>
      <c r="N979" s="6" t="n"/>
      <c r="O979" s="6" t="n"/>
    </row>
    <row r="980" ht="15.75" customHeight="1" s="1411">
      <c r="A980" s="6" t="n"/>
      <c r="B980" s="6" t="n"/>
      <c r="C980" s="6" t="n"/>
      <c r="D980" s="6" t="n"/>
      <c r="E980" s="6" t="n"/>
      <c r="F980" s="6" t="n"/>
      <c r="G980" s="6" t="n"/>
      <c r="H980" s="6" t="n"/>
      <c r="I980" s="6" t="n"/>
      <c r="J980" s="6" t="n"/>
      <c r="K980" s="6" t="n"/>
      <c r="L980" s="6" t="n"/>
      <c r="M980" s="6" t="n"/>
      <c r="N980" s="6" t="n"/>
      <c r="O980" s="6" t="n"/>
    </row>
    <row r="981" ht="15.75" customHeight="1" s="1411">
      <c r="A981" s="6" t="n"/>
      <c r="B981" s="6" t="n"/>
      <c r="C981" s="6" t="n"/>
      <c r="D981" s="6" t="n"/>
      <c r="E981" s="6" t="n"/>
      <c r="F981" s="6" t="n"/>
      <c r="G981" s="6" t="n"/>
      <c r="H981" s="6" t="n"/>
      <c r="I981" s="6" t="n"/>
      <c r="J981" s="6" t="n"/>
      <c r="K981" s="6" t="n"/>
      <c r="L981" s="6" t="n"/>
      <c r="M981" s="6" t="n"/>
      <c r="N981" s="6" t="n"/>
      <c r="O981" s="6" t="n"/>
    </row>
    <row r="982" ht="15.75" customHeight="1" s="1411">
      <c r="A982" s="6" t="n"/>
      <c r="B982" s="6" t="n"/>
      <c r="C982" s="6" t="n"/>
      <c r="D982" s="6" t="n"/>
      <c r="E982" s="6" t="n"/>
      <c r="F982" s="6" t="n"/>
      <c r="G982" s="6" t="n"/>
      <c r="H982" s="6" t="n"/>
      <c r="I982" s="6" t="n"/>
      <c r="J982" s="6" t="n"/>
      <c r="K982" s="6" t="n"/>
      <c r="L982" s="6" t="n"/>
      <c r="M982" s="6" t="n"/>
      <c r="N982" s="6" t="n"/>
      <c r="O982" s="6" t="n"/>
    </row>
    <row r="983" ht="15.75" customHeight="1" s="1411">
      <c r="A983" s="6" t="n"/>
      <c r="B983" s="6" t="n"/>
      <c r="C983" s="6" t="n"/>
      <c r="D983" s="6" t="n"/>
      <c r="E983" s="6" t="n"/>
      <c r="F983" s="6" t="n"/>
      <c r="G983" s="6" t="n"/>
      <c r="H983" s="6" t="n"/>
      <c r="I983" s="6" t="n"/>
      <c r="J983" s="6" t="n"/>
      <c r="K983" s="6" t="n"/>
      <c r="L983" s="6" t="n"/>
      <c r="M983" s="6" t="n"/>
      <c r="N983" s="6" t="n"/>
      <c r="O983" s="6" t="n"/>
    </row>
    <row r="984" ht="15.75" customHeight="1" s="1411">
      <c r="A984" s="6" t="n"/>
      <c r="B984" s="6" t="n"/>
      <c r="C984" s="6" t="n"/>
      <c r="D984" s="6" t="n"/>
      <c r="E984" s="6" t="n"/>
      <c r="F984" s="6" t="n"/>
      <c r="G984" s="6" t="n"/>
      <c r="H984" s="6" t="n"/>
      <c r="I984" s="6" t="n"/>
      <c r="J984" s="6" t="n"/>
      <c r="K984" s="6" t="n"/>
      <c r="L984" s="6" t="n"/>
      <c r="M984" s="6" t="n"/>
      <c r="N984" s="6" t="n"/>
      <c r="O984" s="6" t="n"/>
    </row>
    <row r="985" ht="15.75" customHeight="1" s="1411">
      <c r="A985" s="6" t="n"/>
      <c r="B985" s="6" t="n"/>
      <c r="C985" s="6" t="n"/>
      <c r="D985" s="6" t="n"/>
      <c r="E985" s="6" t="n"/>
      <c r="F985" s="6" t="n"/>
      <c r="G985" s="6" t="n"/>
      <c r="H985" s="6" t="n"/>
      <c r="I985" s="6" t="n"/>
      <c r="J985" s="6" t="n"/>
      <c r="K985" s="6" t="n"/>
      <c r="L985" s="6" t="n"/>
      <c r="M985" s="6" t="n"/>
      <c r="N985" s="6" t="n"/>
      <c r="O985" s="6" t="n"/>
    </row>
    <row r="986" ht="15.75" customHeight="1" s="1411">
      <c r="A986" s="6" t="n"/>
      <c r="B986" s="6" t="n"/>
      <c r="C986" s="6" t="n"/>
      <c r="D986" s="6" t="n"/>
      <c r="E986" s="6" t="n"/>
      <c r="F986" s="6" t="n"/>
      <c r="G986" s="6" t="n"/>
      <c r="H986" s="6" t="n"/>
      <c r="I986" s="6" t="n"/>
      <c r="J986" s="6" t="n"/>
      <c r="K986" s="6" t="n"/>
      <c r="L986" s="6" t="n"/>
      <c r="M986" s="6" t="n"/>
      <c r="N986" s="6" t="n"/>
      <c r="O986" s="6" t="n"/>
    </row>
    <row r="987" ht="15.75" customHeight="1" s="1411">
      <c r="A987" s="6" t="n"/>
      <c r="B987" s="6" t="n"/>
      <c r="C987" s="6" t="n"/>
      <c r="D987" s="6" t="n"/>
      <c r="E987" s="6" t="n"/>
      <c r="F987" s="6" t="n"/>
      <c r="G987" s="6" t="n"/>
      <c r="H987" s="6" t="n"/>
      <c r="I987" s="6" t="n"/>
      <c r="J987" s="6" t="n"/>
      <c r="K987" s="6" t="n"/>
      <c r="L987" s="6" t="n"/>
      <c r="M987" s="6" t="n"/>
      <c r="N987" s="6" t="n"/>
      <c r="O987" s="6" t="n"/>
    </row>
    <row r="988" ht="15.75" customHeight="1" s="1411">
      <c r="A988" s="6" t="n"/>
      <c r="B988" s="6" t="n"/>
      <c r="C988" s="6" t="n"/>
      <c r="D988" s="6" t="n"/>
      <c r="E988" s="6" t="n"/>
      <c r="F988" s="6" t="n"/>
      <c r="G988" s="6" t="n"/>
      <c r="H988" s="6" t="n"/>
      <c r="I988" s="6" t="n"/>
      <c r="J988" s="6" t="n"/>
      <c r="K988" s="6" t="n"/>
      <c r="L988" s="6" t="n"/>
      <c r="M988" s="6" t="n"/>
      <c r="N988" s="6" t="n"/>
      <c r="O988" s="6" t="n"/>
    </row>
    <row r="989" ht="15.75" customHeight="1" s="1411">
      <c r="A989" s="6" t="n"/>
      <c r="B989" s="6" t="n"/>
      <c r="C989" s="6" t="n"/>
      <c r="D989" s="6" t="n"/>
      <c r="E989" s="6" t="n"/>
      <c r="F989" s="6" t="n"/>
      <c r="G989" s="6" t="n"/>
      <c r="H989" s="6" t="n"/>
      <c r="I989" s="6" t="n"/>
      <c r="J989" s="6" t="n"/>
      <c r="K989" s="6" t="n"/>
      <c r="L989" s="6" t="n"/>
      <c r="M989" s="6" t="n"/>
      <c r="N989" s="6" t="n"/>
      <c r="O989" s="6" t="n"/>
    </row>
    <row r="990" ht="15.75" customHeight="1" s="1411">
      <c r="A990" s="6" t="n"/>
      <c r="B990" s="6" t="n"/>
      <c r="C990" s="6" t="n"/>
      <c r="D990" s="6" t="n"/>
      <c r="E990" s="6" t="n"/>
      <c r="F990" s="6" t="n"/>
      <c r="G990" s="6" t="n"/>
      <c r="H990" s="6" t="n"/>
      <c r="I990" s="6" t="n"/>
      <c r="J990" s="6" t="n"/>
      <c r="K990" s="6" t="n"/>
      <c r="L990" s="6" t="n"/>
      <c r="M990" s="6" t="n"/>
      <c r="N990" s="6" t="n"/>
      <c r="O990" s="6" t="n"/>
    </row>
    <row r="991" ht="15.75" customHeight="1" s="1411">
      <c r="A991" s="6" t="n"/>
      <c r="B991" s="6" t="n"/>
      <c r="C991" s="6" t="n"/>
      <c r="D991" s="6" t="n"/>
      <c r="E991" s="6" t="n"/>
      <c r="F991" s="6" t="n"/>
      <c r="G991" s="6" t="n"/>
      <c r="H991" s="6" t="n"/>
      <c r="I991" s="6" t="n"/>
      <c r="J991" s="6" t="n"/>
      <c r="K991" s="6" t="n"/>
      <c r="L991" s="6" t="n"/>
      <c r="M991" s="6" t="n"/>
      <c r="N991" s="6" t="n"/>
      <c r="O991" s="6" t="n"/>
    </row>
    <row r="992" ht="15.75" customHeight="1" s="1411">
      <c r="A992" s="6" t="n"/>
      <c r="B992" s="6" t="n"/>
      <c r="C992" s="6" t="n"/>
      <c r="D992" s="6" t="n"/>
      <c r="E992" s="6" t="n"/>
      <c r="F992" s="6" t="n"/>
      <c r="G992" s="6" t="n"/>
      <c r="H992" s="6" t="n"/>
      <c r="I992" s="6" t="n"/>
      <c r="J992" s="6" t="n"/>
      <c r="K992" s="6" t="n"/>
      <c r="L992" s="6" t="n"/>
      <c r="M992" s="6" t="n"/>
      <c r="N992" s="6" t="n"/>
      <c r="O992" s="6" t="n"/>
    </row>
    <row r="993" ht="15.75" customHeight="1" s="1411">
      <c r="A993" s="6" t="n"/>
      <c r="B993" s="6" t="n"/>
      <c r="C993" s="6" t="n"/>
      <c r="D993" s="6" t="n"/>
      <c r="E993" s="6" t="n"/>
      <c r="F993" s="6" t="n"/>
      <c r="G993" s="6" t="n"/>
      <c r="H993" s="6" t="n"/>
      <c r="I993" s="6" t="n"/>
      <c r="J993" s="6" t="n"/>
      <c r="K993" s="6" t="n"/>
      <c r="L993" s="6" t="n"/>
      <c r="M993" s="6" t="n"/>
      <c r="N993" s="6" t="n"/>
      <c r="O993" s="6" t="n"/>
    </row>
    <row r="994" ht="15.75" customHeight="1" s="1411">
      <c r="A994" s="6" t="n"/>
      <c r="B994" s="6" t="n"/>
      <c r="C994" s="6" t="n"/>
      <c r="D994" s="6" t="n"/>
      <c r="E994" s="6" t="n"/>
      <c r="F994" s="6" t="n"/>
      <c r="G994" s="6" t="n"/>
      <c r="H994" s="6" t="n"/>
      <c r="I994" s="6" t="n"/>
      <c r="J994" s="6" t="n"/>
      <c r="K994" s="6" t="n"/>
      <c r="L994" s="6" t="n"/>
      <c r="M994" s="6" t="n"/>
      <c r="N994" s="6" t="n"/>
      <c r="O994" s="6" t="n"/>
    </row>
    <row r="995" ht="15.75" customHeight="1" s="1411">
      <c r="A995" s="6" t="n"/>
      <c r="B995" s="6" t="n"/>
      <c r="C995" s="6" t="n"/>
      <c r="D995" s="6" t="n"/>
      <c r="E995" s="6" t="n"/>
      <c r="F995" s="6" t="n"/>
      <c r="G995" s="6" t="n"/>
      <c r="H995" s="6" t="n"/>
      <c r="I995" s="6" t="n"/>
      <c r="J995" s="6" t="n"/>
      <c r="K995" s="6" t="n"/>
      <c r="L995" s="6" t="n"/>
      <c r="M995" s="6" t="n"/>
      <c r="N995" s="6" t="n"/>
      <c r="O995" s="6" t="n"/>
    </row>
    <row r="996" ht="15.75" customHeight="1" s="1411">
      <c r="A996" s="6" t="n"/>
      <c r="B996" s="6" t="n"/>
      <c r="C996" s="6" t="n"/>
      <c r="D996" s="6" t="n"/>
      <c r="E996" s="6" t="n"/>
      <c r="F996" s="6" t="n"/>
      <c r="G996" s="6" t="n"/>
      <c r="H996" s="6" t="n"/>
      <c r="I996" s="6" t="n"/>
      <c r="J996" s="6" t="n"/>
      <c r="K996" s="6" t="n"/>
      <c r="L996" s="6" t="n"/>
      <c r="M996" s="6" t="n"/>
      <c r="N996" s="6" t="n"/>
      <c r="O996" s="6" t="n"/>
    </row>
    <row r="997" ht="15.75" customHeight="1" s="1411">
      <c r="A997" s="6" t="n"/>
      <c r="B997" s="6" t="n"/>
      <c r="C997" s="6" t="n"/>
      <c r="D997" s="6" t="n"/>
      <c r="E997" s="6" t="n"/>
      <c r="F997" s="6" t="n"/>
      <c r="G997" s="6" t="n"/>
      <c r="H997" s="6" t="n"/>
      <c r="I997" s="6" t="n"/>
      <c r="J997" s="6" t="n"/>
      <c r="K997" s="6" t="n"/>
      <c r="L997" s="6" t="n"/>
      <c r="M997" s="6" t="n"/>
      <c r="N997" s="6" t="n"/>
      <c r="O997" s="6" t="n"/>
    </row>
    <row r="998" ht="15.75" customHeight="1" s="1411">
      <c r="A998" s="6" t="n"/>
      <c r="B998" s="6" t="n"/>
      <c r="C998" s="6" t="n"/>
      <c r="D998" s="6" t="n"/>
      <c r="E998" s="6" t="n"/>
      <c r="F998" s="6" t="n"/>
      <c r="G998" s="6" t="n"/>
      <c r="H998" s="6" t="n"/>
      <c r="I998" s="6" t="n"/>
      <c r="J998" s="6" t="n"/>
      <c r="K998" s="6" t="n"/>
      <c r="L998" s="6" t="n"/>
      <c r="M998" s="6" t="n"/>
      <c r="N998" s="6" t="n"/>
      <c r="O998" s="6" t="n"/>
    </row>
    <row r="999" ht="15.75" customHeight="1" s="1411">
      <c r="A999" s="6" t="n"/>
      <c r="B999" s="6" t="n"/>
      <c r="C999" s="6" t="n"/>
      <c r="D999" s="6" t="n"/>
      <c r="E999" s="6" t="n"/>
      <c r="F999" s="6" t="n"/>
      <c r="G999" s="6" t="n"/>
      <c r="H999" s="6" t="n"/>
      <c r="I999" s="6" t="n"/>
      <c r="J999" s="6" t="n"/>
      <c r="K999" s="6" t="n"/>
      <c r="L999" s="6" t="n"/>
      <c r="M999" s="6" t="n"/>
      <c r="N999" s="6" t="n"/>
      <c r="O999" s="6" t="n"/>
    </row>
    <row r="1000" ht="15.75" customHeight="1" s="1411">
      <c r="A1000" s="6" t="n"/>
      <c r="B1000" s="6" t="n"/>
      <c r="C1000" s="6" t="n"/>
      <c r="D1000" s="6" t="n"/>
      <c r="E1000" s="6" t="n"/>
      <c r="F1000" s="6" t="n"/>
      <c r="G1000" s="6" t="n"/>
      <c r="H1000" s="6" t="n"/>
      <c r="I1000" s="6" t="n"/>
      <c r="J1000" s="6" t="n"/>
      <c r="K1000" s="6" t="n"/>
      <c r="L1000" s="6" t="n"/>
      <c r="M1000" s="6" t="n"/>
      <c r="N1000" s="6" t="n"/>
      <c r="O1000" s="6" t="n"/>
    </row>
  </sheetData>
  <mergeCells count="61">
    <mergeCell ref="J6:L6"/>
    <mergeCell ref="F36:H36"/>
    <mergeCell ref="G6:I6"/>
    <mergeCell ref="H85:J85"/>
    <mergeCell ref="I39:L39"/>
    <mergeCell ref="I35:L35"/>
    <mergeCell ref="F35:H35"/>
    <mergeCell ref="F9:O9"/>
    <mergeCell ref="A66:O66"/>
    <mergeCell ref="I38:L38"/>
    <mergeCell ref="H79:J79"/>
    <mergeCell ref="E84:G84"/>
    <mergeCell ref="B82:D82"/>
    <mergeCell ref="M6:O6"/>
    <mergeCell ref="A55:O55"/>
    <mergeCell ref="F38:H38"/>
    <mergeCell ref="H81:J81"/>
    <mergeCell ref="E86:G86"/>
    <mergeCell ref="A2:O2"/>
    <mergeCell ref="I40:L40"/>
    <mergeCell ref="A5:C5"/>
    <mergeCell ref="G5:I5"/>
    <mergeCell ref="A42:O42"/>
    <mergeCell ref="E80:G80"/>
    <mergeCell ref="H80:J80"/>
    <mergeCell ref="A33:O33"/>
    <mergeCell ref="I34:L34"/>
    <mergeCell ref="B84:D84"/>
    <mergeCell ref="H84:J84"/>
    <mergeCell ref="A8:O8"/>
    <mergeCell ref="B83:D83"/>
    <mergeCell ref="A4:O4"/>
    <mergeCell ref="F37:H37"/>
    <mergeCell ref="F39:H39"/>
    <mergeCell ref="H86:J86"/>
    <mergeCell ref="E85:G85"/>
    <mergeCell ref="E81:G81"/>
    <mergeCell ref="I36:L36"/>
    <mergeCell ref="A43:O43"/>
    <mergeCell ref="B80:D80"/>
    <mergeCell ref="D5:F5"/>
    <mergeCell ref="B79:D79"/>
    <mergeCell ref="B85:D85"/>
    <mergeCell ref="A44:O44"/>
    <mergeCell ref="H82:J82"/>
    <mergeCell ref="B81:D81"/>
    <mergeCell ref="I37:L37"/>
    <mergeCell ref="F34:H34"/>
    <mergeCell ref="J5:L5"/>
    <mergeCell ref="A77:O77"/>
    <mergeCell ref="E83:G83"/>
    <mergeCell ref="M5:O5"/>
    <mergeCell ref="A6:C6"/>
    <mergeCell ref="A1:O1"/>
    <mergeCell ref="F40:H40"/>
    <mergeCell ref="E79:G79"/>
    <mergeCell ref="E82:G82"/>
    <mergeCell ref="A88:O88"/>
    <mergeCell ref="D6:F6"/>
    <mergeCell ref="H83:J83"/>
    <mergeCell ref="B86:D86"/>
  </mergeCells>
  <dataValidations count="2">
    <dataValidation sqref="B11:B15" showDropDown="0" showInputMessage="1" showErrorMessage="1" allowBlank="1" prompt="Channel % - Enter as decimal: 0.45 = 45%" type="decimal">
      <formula1>0.0</formula1>
      <formula2>1.0</formula2>
    </dataValidation>
    <dataValidation sqref="C16" showDropDown="0" showInputMessage="1" showErrorMessage="1" allowBlank="1" prompt="Weekly Budget - Total weekly marketing budget in £ (e.g. 500)" type="decimal" operator="greaterThan">
      <formula1>0.0</formula1>
    </dataValidation>
  </dataValidations>
  <pageMargins left="0.75" right="0.75" top="1" bottom="1" header="0" footer="0"/>
  <pageSetup orientation="portrait" paperSize="9"/>
</worksheet>
</file>

<file path=xl/worksheets/sheet13.xml><?xml version="1.0" encoding="utf-8"?>
<worksheet xmlns="http://schemas.openxmlformats.org/spreadsheetml/2006/main">
  <sheetPr>
    <tabColor rgb="FF546E7A"/>
    <outlinePr summaryBelow="1" summaryRight="1"/>
    <pageSetUpPr/>
  </sheetPr>
  <dimension ref="A1:N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2" customWidth="1" style="1411" min="1" max="1"/>
    <col width="12" customWidth="1" style="1411" min="2" max="2"/>
    <col width="10" customWidth="1" style="1411" min="3" max="13"/>
    <col width="12" customWidth="1" style="1411" min="14" max="14"/>
    <col width="8.710000000000001" customWidth="1" style="1411" min="15" max="26"/>
  </cols>
  <sheetData>
    <row r="1" ht="42" customHeight="1" s="1411">
      <c r="A1" s="1645" t="inlineStr">
        <is>
          <t>NO DICE BOROUGH  —  GOOGLE ANALYTICS 4 DATA  |  Plonk Golf (GA4)  |  Jan–Dec 2025</t>
        </is>
      </c>
      <c r="B1" s="1433" t="n"/>
      <c r="C1" s="1433" t="n"/>
      <c r="D1" s="1433" t="n"/>
      <c r="E1" s="1433" t="n"/>
      <c r="F1" s="1433" t="n"/>
      <c r="G1" s="1433" t="n"/>
      <c r="H1" s="1433" t="n"/>
      <c r="I1" s="1433" t="n"/>
      <c r="J1" s="1433" t="n"/>
      <c r="K1" s="1433" t="n"/>
      <c r="L1" s="1433" t="n"/>
      <c r="M1" s="1433" t="n"/>
      <c r="N1" s="1564" t="n"/>
    </row>
    <row r="2" ht="19.5" customHeight="1" s="1411">
      <c r="A2" s="1646" t="inlineStr">
        <is>
          <t>Source: Windsor.ai / GA4 Property ID 386818810 (Plonk Golf)  |  Period: 1 Jan 2025 – 12 Dec 2025  |  v2.0 / 14-Apr-2026</t>
        </is>
      </c>
      <c r="B2" s="1441" t="n"/>
      <c r="C2" s="1441" t="n"/>
      <c r="D2" s="1441" t="n"/>
      <c r="E2" s="1441" t="n"/>
      <c r="F2" s="1441" t="n"/>
      <c r="G2" s="1441" t="n"/>
      <c r="H2" s="1441" t="n"/>
      <c r="I2" s="1441" t="n"/>
      <c r="J2" s="1441" t="n"/>
      <c r="K2" s="1441" t="n"/>
      <c r="L2" s="1441" t="n"/>
      <c r="M2" s="1441" t="n"/>
      <c r="N2" s="1558" t="n"/>
    </row>
    <row r="3" ht="9.75" customHeight="1" s="1411">
      <c r="A3" s="6" t="n"/>
      <c r="B3" s="6" t="n"/>
      <c r="C3" s="6" t="n"/>
      <c r="D3" s="6" t="n"/>
      <c r="E3" s="6" t="n"/>
      <c r="F3" s="6" t="n"/>
      <c r="G3" s="6" t="n"/>
      <c r="H3" s="6" t="n"/>
      <c r="I3" s="6" t="n"/>
      <c r="J3" s="6" t="n"/>
      <c r="K3" s="6" t="n"/>
      <c r="L3" s="6" t="n"/>
      <c r="M3" s="6" t="n"/>
      <c r="N3" s="6" t="n"/>
    </row>
    <row r="4" ht="25.5" customHeight="1" s="1411">
      <c r="A4" s="1647" t="inlineStr">
        <is>
          <t xml:space="preserve">  SECTION 1  —  SITE-WIDE TRAFFIC  (All channels, monthly overview)</t>
        </is>
      </c>
      <c r="B4" s="1444" t="n"/>
      <c r="C4" s="1444" t="n"/>
      <c r="D4" s="1444" t="n"/>
      <c r="E4" s="1444" t="n"/>
      <c r="F4" s="1444" t="n"/>
      <c r="G4" s="1444" t="n"/>
      <c r="H4" s="1444" t="n"/>
      <c r="I4" s="1444" t="n"/>
      <c r="J4" s="1444" t="n"/>
      <c r="K4" s="1444" t="n"/>
      <c r="L4" s="1444" t="n"/>
      <c r="M4" s="1444" t="n"/>
      <c r="N4" s="1648" t="n"/>
    </row>
    <row r="5" ht="27.75" customHeight="1" s="1411">
      <c r="A5" s="323" t="inlineStr">
        <is>
          <t>Metric</t>
        </is>
      </c>
      <c r="B5" s="323" t="inlineStr">
        <is>
          <t>Jan</t>
        </is>
      </c>
      <c r="C5" s="323" t="inlineStr">
        <is>
          <t>Feb</t>
        </is>
      </c>
      <c r="D5" s="323" t="inlineStr">
        <is>
          <t>Mar</t>
        </is>
      </c>
      <c r="E5" s="323" t="inlineStr">
        <is>
          <t>Apr</t>
        </is>
      </c>
      <c r="F5" s="323" t="inlineStr">
        <is>
          <t>May</t>
        </is>
      </c>
      <c r="G5" s="323" t="inlineStr">
        <is>
          <t>Jun</t>
        </is>
      </c>
      <c r="H5" s="323" t="inlineStr">
        <is>
          <t>Jul</t>
        </is>
      </c>
      <c r="I5" s="323" t="inlineStr">
        <is>
          <t>Aug</t>
        </is>
      </c>
      <c r="J5" s="323" t="inlineStr">
        <is>
          <t>Sep</t>
        </is>
      </c>
      <c r="K5" s="323" t="inlineStr">
        <is>
          <t>Oct</t>
        </is>
      </c>
      <c r="L5" s="323" t="inlineStr">
        <is>
          <t>Nov</t>
        </is>
      </c>
      <c r="M5" s="323" t="inlineStr">
        <is>
          <t>Dec*</t>
        </is>
      </c>
      <c r="N5" s="323" t="inlineStr">
        <is>
          <t>Full Year</t>
        </is>
      </c>
    </row>
    <row r="6" ht="19.5" customHeight="1" s="1411">
      <c r="A6" s="949" t="inlineStr">
        <is>
          <t>Sessions</t>
        </is>
      </c>
      <c r="B6" s="950" t="n">
        <v>16042</v>
      </c>
      <c r="C6" s="950" t="n">
        <v>16199</v>
      </c>
      <c r="D6" s="950" t="n">
        <v>13490</v>
      </c>
      <c r="E6" s="950" t="n">
        <v>10510</v>
      </c>
      <c r="F6" s="950" t="n">
        <v>9362</v>
      </c>
      <c r="G6" s="950" t="n">
        <v>8401</v>
      </c>
      <c r="H6" s="950" t="n">
        <v>9577</v>
      </c>
      <c r="I6" s="950" t="n">
        <v>10561</v>
      </c>
      <c r="J6" s="950" t="n">
        <v>9196</v>
      </c>
      <c r="K6" s="950" t="n">
        <v>11343</v>
      </c>
      <c r="L6" s="950" t="n">
        <v>12303</v>
      </c>
      <c r="M6" s="950" t="n">
        <v>3789</v>
      </c>
      <c r="N6" s="951">
        <f>SUM(B6:M6)</f>
        <v/>
      </c>
    </row>
    <row r="7" ht="19.5" customHeight="1" s="1411">
      <c r="A7" s="949" t="inlineStr">
        <is>
          <t>Active Users</t>
        </is>
      </c>
      <c r="B7" s="950" t="n">
        <v>8450</v>
      </c>
      <c r="C7" s="950" t="n">
        <v>8184</v>
      </c>
      <c r="D7" s="950" t="n">
        <v>6737</v>
      </c>
      <c r="E7" s="950" t="n">
        <v>6584</v>
      </c>
      <c r="F7" s="950" t="n">
        <v>6644</v>
      </c>
      <c r="G7" s="950" t="n">
        <v>6014</v>
      </c>
      <c r="H7" s="950" t="n">
        <v>6623</v>
      </c>
      <c r="I7" s="950" t="n">
        <v>7595</v>
      </c>
      <c r="J7" s="950" t="n">
        <v>6325</v>
      </c>
      <c r="K7" s="950" t="n">
        <v>8073</v>
      </c>
      <c r="L7" s="950" t="n">
        <v>8914</v>
      </c>
      <c r="M7" s="950" t="n">
        <v>2785</v>
      </c>
      <c r="N7" s="951">
        <f>SUM(B7:M7)</f>
        <v/>
      </c>
    </row>
    <row r="8" ht="19.5" customHeight="1" s="1411">
      <c r="A8" s="952" t="inlineStr">
        <is>
          <t>New Users</t>
        </is>
      </c>
      <c r="B8" s="953" t="n">
        <v>8147</v>
      </c>
      <c r="C8" s="953" t="n">
        <v>7846</v>
      </c>
      <c r="D8" s="953" t="n">
        <v>6434</v>
      </c>
      <c r="E8" s="953" t="n">
        <v>6263</v>
      </c>
      <c r="F8" s="953" t="n">
        <v>6258</v>
      </c>
      <c r="G8" s="953" t="n">
        <v>5741</v>
      </c>
      <c r="H8" s="953" t="n">
        <v>6356</v>
      </c>
      <c r="I8" s="953" t="n">
        <v>7251</v>
      </c>
      <c r="J8" s="953" t="n">
        <v>6027</v>
      </c>
      <c r="K8" s="953" t="n">
        <v>7792</v>
      </c>
      <c r="L8" s="953" t="n">
        <v>8565</v>
      </c>
      <c r="M8" s="953" t="n">
        <v>2620</v>
      </c>
      <c r="N8" s="954">
        <f>SUM(B8:M8)</f>
        <v/>
      </c>
    </row>
    <row r="9" ht="19.5" customHeight="1" s="1411">
      <c r="A9" s="952" t="inlineStr">
        <is>
          <t>Engaged Sessions</t>
        </is>
      </c>
      <c r="B9" s="953" t="n">
        <v>7632</v>
      </c>
      <c r="C9" s="953" t="n">
        <v>7416</v>
      </c>
      <c r="D9" s="953" t="n">
        <v>6240</v>
      </c>
      <c r="E9" s="953" t="n">
        <v>5700</v>
      </c>
      <c r="F9" s="953" t="n">
        <v>5726</v>
      </c>
      <c r="G9" s="953" t="n">
        <v>5105</v>
      </c>
      <c r="H9" s="953" t="n">
        <v>5826</v>
      </c>
      <c r="I9" s="953" t="n">
        <v>6600</v>
      </c>
      <c r="J9" s="953" t="n">
        <v>5436</v>
      </c>
      <c r="K9" s="953" t="n">
        <v>6973</v>
      </c>
      <c r="L9" s="953" t="n">
        <v>6752</v>
      </c>
      <c r="M9" s="953" t="n">
        <v>2232</v>
      </c>
      <c r="N9" s="954">
        <f>SUM(B9:M9)</f>
        <v/>
      </c>
    </row>
    <row r="10" ht="19.5" customHeight="1" s="1411">
      <c r="A10" s="952" t="inlineStr">
        <is>
          <t>Engagement Rate</t>
        </is>
      </c>
      <c r="B10" s="955" t="n">
        <v>0.4758</v>
      </c>
      <c r="C10" s="955" t="n">
        <v>0.4578</v>
      </c>
      <c r="D10" s="955" t="n">
        <v>0.4626</v>
      </c>
      <c r="E10" s="955" t="n">
        <v>0.5423</v>
      </c>
      <c r="F10" s="955" t="n">
        <v>0.6116</v>
      </c>
      <c r="G10" s="955" t="n">
        <v>0.6077</v>
      </c>
      <c r="H10" s="955" t="n">
        <v>0.6083</v>
      </c>
      <c r="I10" s="955" t="n">
        <v>0.6249</v>
      </c>
      <c r="J10" s="955" t="n">
        <v>0.5911</v>
      </c>
      <c r="K10" s="955" t="n">
        <v>0.6147</v>
      </c>
      <c r="L10" s="955" t="n">
        <v>0.5488</v>
      </c>
      <c r="M10" s="955" t="n">
        <v>0.5891</v>
      </c>
      <c r="N10" s="956">
        <f>AVERAGE(B10:M10)</f>
        <v/>
      </c>
    </row>
    <row r="11" ht="19.5" customHeight="1" s="1411">
      <c r="A11" s="952" t="inlineStr">
        <is>
          <t>Avg Session Duration (s)</t>
        </is>
      </c>
      <c r="B11" s="957" t="n">
        <v>180</v>
      </c>
      <c r="C11" s="957" t="n">
        <v>176</v>
      </c>
      <c r="D11" s="957" t="n">
        <v>174</v>
      </c>
      <c r="E11" s="957" t="n">
        <v>187</v>
      </c>
      <c r="F11" s="957" t="n">
        <v>170</v>
      </c>
      <c r="G11" s="957" t="n">
        <v>190</v>
      </c>
      <c r="H11" s="957" t="n">
        <v>171</v>
      </c>
      <c r="I11" s="957" t="n">
        <v>173</v>
      </c>
      <c r="J11" s="957" t="n">
        <v>163</v>
      </c>
      <c r="K11" s="957" t="n">
        <v>174</v>
      </c>
      <c r="L11" s="957" t="n">
        <v>158</v>
      </c>
      <c r="M11" s="957" t="n">
        <v>182</v>
      </c>
      <c r="N11" s="958">
        <f>SUM(B11:M11)</f>
        <v/>
      </c>
    </row>
    <row r="12" ht="19.5" customHeight="1" s="1411">
      <c r="A12" s="952" t="inlineStr">
        <is>
          <t>Total Page Views</t>
        </is>
      </c>
      <c r="B12" s="953" t="n">
        <v>26187</v>
      </c>
      <c r="C12" s="953" t="n">
        <v>26234</v>
      </c>
      <c r="D12" s="953" t="n">
        <v>21643</v>
      </c>
      <c r="E12" s="953" t="n">
        <v>19563</v>
      </c>
      <c r="F12" s="953" t="n">
        <v>19979</v>
      </c>
      <c r="G12" s="953" t="n">
        <v>17314</v>
      </c>
      <c r="H12" s="953" t="n">
        <v>19516</v>
      </c>
      <c r="I12" s="953" t="n">
        <v>22949</v>
      </c>
      <c r="J12" s="953" t="n">
        <v>18985</v>
      </c>
      <c r="K12" s="953" t="n">
        <v>24494</v>
      </c>
      <c r="L12" s="953" t="n">
        <v>25100</v>
      </c>
      <c r="M12" s="953" t="n">
        <v>7951</v>
      </c>
      <c r="N12" s="954">
        <f>SUM(B12:M12)</f>
        <v/>
      </c>
    </row>
    <row r="13" ht="7.5" customHeight="1" s="1411">
      <c r="A13" s="6" t="n"/>
      <c r="B13" s="6" t="n"/>
      <c r="C13" s="6" t="n"/>
      <c r="D13" s="6" t="n"/>
      <c r="E13" s="6" t="n"/>
      <c r="F13" s="6" t="n"/>
      <c r="G13" s="6" t="n"/>
      <c r="H13" s="6" t="n"/>
      <c r="I13" s="6" t="n"/>
      <c r="J13" s="6" t="n"/>
      <c r="K13" s="6" t="n"/>
      <c r="L13" s="6" t="n"/>
      <c r="M13" s="6" t="n"/>
      <c r="N13" s="6" t="n"/>
    </row>
    <row r="14" ht="25.5" customHeight="1" s="1411">
      <c r="A14" s="1647" t="inlineStr">
        <is>
          <t xml:space="preserve">  SECTION 2  —  CHANNEL BREAKDOWN  (Annual sessions, Jan–Dec 2025)</t>
        </is>
      </c>
      <c r="B14" s="1444" t="n"/>
      <c r="C14" s="1444" t="n"/>
      <c r="D14" s="1444" t="n"/>
      <c r="E14" s="1444" t="n"/>
      <c r="F14" s="1444" t="n"/>
      <c r="G14" s="1444" t="n"/>
      <c r="H14" s="1444" t="n"/>
      <c r="I14" s="1444" t="n"/>
      <c r="J14" s="1444" t="n"/>
      <c r="K14" s="1444" t="n"/>
      <c r="L14" s="1444" t="n"/>
      <c r="M14" s="1444" t="n"/>
      <c r="N14" s="1648" t="n"/>
    </row>
    <row r="15" ht="21.75" customHeight="1" s="1411">
      <c r="A15" s="959" t="inlineStr">
        <is>
          <t>Channel</t>
        </is>
      </c>
      <c r="B15" s="959" t="inlineStr">
        <is>
          <t>Annual Sessions</t>
        </is>
      </c>
      <c r="C15" s="959" t="inlineStr">
        <is>
          <t>% of Total</t>
        </is>
      </c>
      <c r="D15" s="959" t="inlineStr">
        <is>
          <t>Annual Users</t>
        </is>
      </c>
      <c r="E15" s="959" t="inlineStr">
        <is>
          <t>New Users</t>
        </is>
      </c>
      <c r="F15" s="959" t="inlineStr">
        <is>
          <t>Key Finding</t>
        </is>
      </c>
      <c r="G15" s="1441" t="n"/>
      <c r="H15" s="1441" t="n"/>
      <c r="I15" s="1441" t="n"/>
      <c r="J15" s="1441" t="n"/>
      <c r="K15" s="1441" t="n"/>
      <c r="L15" s="1441" t="n"/>
      <c r="M15" s="1441" t="n"/>
      <c r="N15" s="1558" t="n"/>
    </row>
    <row r="16" ht="27.75" customHeight="1" s="1411">
      <c r="A16" s="949" t="inlineStr">
        <is>
          <t>Organic Search</t>
        </is>
      </c>
      <c r="B16" s="950" t="n">
        <v>75366</v>
      </c>
      <c r="C16" s="961" t="n">
        <v>0.58</v>
      </c>
      <c r="D16" s="950" t="n">
        <v>51964</v>
      </c>
      <c r="E16" s="950" t="n">
        <v>49166</v>
      </c>
      <c r="F16" s="1649" t="inlineStr">
        <is>
          <t>★ Primary traffic driver. 58% of all sessions. Strong SEO for Borough Market, crazy golf, pool bar terms.</t>
        </is>
      </c>
      <c r="G16" s="1546" t="n"/>
      <c r="H16" s="1546" t="n"/>
      <c r="I16" s="1546" t="n"/>
      <c r="J16" s="1546" t="n"/>
      <c r="K16" s="1546" t="n"/>
      <c r="L16" s="1546" t="n"/>
      <c r="M16" s="1546" t="n"/>
      <c r="N16" s="1556" t="n"/>
    </row>
    <row r="17" ht="27.75" customHeight="1" s="1411">
      <c r="A17" s="963" t="inlineStr">
        <is>
          <t>Direct</t>
        </is>
      </c>
      <c r="B17" s="964" t="n">
        <v>32357</v>
      </c>
      <c r="C17" s="965" t="n">
        <v>0.249</v>
      </c>
      <c r="D17" s="964" t="n">
        <v>27068</v>
      </c>
      <c r="E17" s="964" t="n">
        <v>26297</v>
      </c>
      <c r="F17" s="1003" t="inlineStr">
        <is>
          <t>Second largest channel. Includes branded search, bookmarks, and QR code traffic from venue.</t>
        </is>
      </c>
      <c r="G17" s="1546" t="n"/>
      <c r="H17" s="1546" t="n"/>
      <c r="I17" s="1546" t="n"/>
      <c r="J17" s="1546" t="n"/>
      <c r="K17" s="1546" t="n"/>
      <c r="L17" s="1546" t="n"/>
      <c r="M17" s="1546" t="n"/>
      <c r="N17" s="1556" t="n"/>
    </row>
    <row r="18" ht="27.75" customHeight="1" s="1411">
      <c r="A18" s="967" t="inlineStr">
        <is>
          <t>Unassigned</t>
        </is>
      </c>
      <c r="B18" s="968" t="n">
        <v>14856</v>
      </c>
      <c r="C18" s="969" t="n">
        <v>0.114</v>
      </c>
      <c r="D18" s="968" t="n">
        <v>2428</v>
      </c>
      <c r="E18" s="968" t="n">
        <v>723</v>
      </c>
      <c r="F18" s="1650" t="inlineStr">
        <is>
          <t>Very low user:session ratio (0.16) and near-zero engagement — likely bot/crawler traffic. Not true visitors.</t>
        </is>
      </c>
      <c r="G18" s="1546" t="n"/>
      <c r="H18" s="1546" t="n"/>
      <c r="I18" s="1546" t="n"/>
      <c r="J18" s="1546" t="n"/>
      <c r="K18" s="1546" t="n"/>
      <c r="L18" s="1546" t="n"/>
      <c r="M18" s="1546" t="n"/>
      <c r="N18" s="1556" t="n"/>
    </row>
    <row r="19" ht="27.75" customHeight="1" s="1411">
      <c r="A19" s="963" t="inlineStr">
        <is>
          <t>Referral</t>
        </is>
      </c>
      <c r="B19" s="964" t="n">
        <v>4486</v>
      </c>
      <c r="C19" s="965" t="n">
        <v>0.035</v>
      </c>
      <c r="D19" s="964" t="n">
        <v>3567</v>
      </c>
      <c r="E19" s="964" t="n">
        <v>3367</v>
      </c>
      <c r="F19" s="1003" t="inlineStr">
        <is>
          <t>Time Out, Google Business Profile, DesignMyNight, booking platforms. High engagement (66%+ rate).</t>
        </is>
      </c>
      <c r="G19" s="1546" t="n"/>
      <c r="H19" s="1546" t="n"/>
      <c r="I19" s="1546" t="n"/>
      <c r="J19" s="1546" t="n"/>
      <c r="K19" s="1546" t="n"/>
      <c r="L19" s="1546" t="n"/>
      <c r="M19" s="1546" t="n"/>
      <c r="N19" s="1556" t="n"/>
    </row>
    <row r="20" ht="27.75" customHeight="1" s="1411">
      <c r="A20" s="971" t="inlineStr">
        <is>
          <t>Paid Search (Google Ads)</t>
        </is>
      </c>
      <c r="B20" s="972" t="n">
        <v>1801</v>
      </c>
      <c r="C20" s="973" t="n">
        <v>0.014</v>
      </c>
      <c r="D20" s="972" t="n">
        <v>1249</v>
      </c>
      <c r="E20" s="972" t="n">
        <v>1110</v>
      </c>
      <c r="F20" s="1651" t="inlineStr">
        <is>
          <t>★ Active only Nov–Dec 2025. £580 spend. 105 conversions at £5.52/conv. CPC £0.32. Strong ROI signal.</t>
        </is>
      </c>
      <c r="G20" s="1546" t="n"/>
      <c r="H20" s="1546" t="n"/>
      <c r="I20" s="1546" t="n"/>
      <c r="J20" s="1546" t="n"/>
      <c r="K20" s="1546" t="n"/>
      <c r="L20" s="1546" t="n"/>
      <c r="M20" s="1546" t="n"/>
      <c r="N20" s="1556" t="n"/>
    </row>
    <row r="21" ht="27.75" customHeight="1" s="1411">
      <c r="A21" s="963" t="inlineStr">
        <is>
          <t>Organic Social</t>
        </is>
      </c>
      <c r="B21" s="964" t="n">
        <v>1163</v>
      </c>
      <c r="C21" s="965" t="n">
        <v>0.008999999999999999</v>
      </c>
      <c r="D21" s="964" t="n">
        <v>1052</v>
      </c>
      <c r="E21" s="964" t="n">
        <v>1003</v>
      </c>
      <c r="F21" s="1003" t="inlineStr">
        <is>
          <t>Small but growing. Instagram, Facebook. Good engagement rate (55%+). Not a major driver yet.</t>
        </is>
      </c>
      <c r="G21" s="1546" t="n"/>
      <c r="H21" s="1546" t="n"/>
      <c r="I21" s="1546" t="n"/>
      <c r="J21" s="1546" t="n"/>
      <c r="K21" s="1546" t="n"/>
      <c r="L21" s="1546" t="n"/>
      <c r="M21" s="1546" t="n"/>
      <c r="N21" s="1556" t="n"/>
    </row>
    <row r="22" ht="7.5" customHeight="1" s="1411">
      <c r="A22" s="6" t="n"/>
      <c r="B22" s="6" t="n"/>
      <c r="C22" s="6" t="n"/>
      <c r="D22" s="6" t="n"/>
      <c r="E22" s="6" t="n"/>
      <c r="F22" s="6" t="n"/>
      <c r="G22" s="6" t="n"/>
      <c r="H22" s="6" t="n"/>
      <c r="I22" s="6" t="n"/>
      <c r="J22" s="6" t="n"/>
      <c r="K22" s="6" t="n"/>
      <c r="L22" s="6" t="n"/>
      <c r="M22" s="6" t="n"/>
      <c r="N22" s="6" t="n"/>
    </row>
    <row r="23" ht="25.5" customHeight="1" s="1411">
      <c r="A23" s="1647" t="inlineStr">
        <is>
          <t xml:space="preserve">  SECTION 3  —  GOOGLE ADS VERIFIED ACTUALS  (Nov–Dec 2025 | Campaign: "Crazy Golf - Borough Market NEW")</t>
        </is>
      </c>
      <c r="B23" s="1444" t="n"/>
      <c r="C23" s="1444" t="n"/>
      <c r="D23" s="1444" t="n"/>
      <c r="E23" s="1444" t="n"/>
      <c r="F23" s="1444" t="n"/>
      <c r="G23" s="1444" t="n"/>
      <c r="H23" s="1444" t="n"/>
      <c r="I23" s="1444" t="n"/>
      <c r="J23" s="1444" t="n"/>
      <c r="K23" s="1444" t="n"/>
      <c r="L23" s="1444" t="n"/>
      <c r="M23" s="1444" t="n"/>
      <c r="N23" s="1648" t="n"/>
    </row>
    <row r="24" ht="19.5" customHeight="1" s="1411">
      <c r="A24" s="1652" t="inlineStr">
        <is>
          <t xml:space="preserve">  ⚠  Google Ads was inactive Jan–Oct 2025. The campaign launched in November 2025. These are the only months with real spend data.</t>
        </is>
      </c>
      <c r="B24" s="1489" t="n"/>
      <c r="C24" s="1489" t="n"/>
      <c r="D24" s="1489" t="n"/>
      <c r="E24" s="1489" t="n"/>
      <c r="F24" s="1489" t="n"/>
      <c r="G24" s="1489" t="n"/>
      <c r="H24" s="1489" t="n"/>
      <c r="I24" s="1489" t="n"/>
      <c r="J24" s="1489" t="n"/>
      <c r="K24" s="1489" t="n"/>
      <c r="L24" s="1489" t="n"/>
      <c r="M24" s="1489" t="n"/>
      <c r="N24" s="1653" t="n"/>
    </row>
    <row r="25" ht="21.75" customHeight="1" s="1411">
      <c r="A25" s="959" t="inlineStr">
        <is>
          <t>Metric</t>
        </is>
      </c>
      <c r="B25" s="959" t="inlineStr">
        <is>
          <t>Nov 2025</t>
        </is>
      </c>
      <c r="C25" s="959" t="inlineStr">
        <is>
          <t>Dec 2025*</t>
        </is>
      </c>
      <c r="D25" s="959" t="inlineStr">
        <is>
          <t>Combined</t>
        </is>
      </c>
      <c r="E25" s="959" t="inlineStr">
        <is>
          <t>Notes</t>
        </is>
      </c>
      <c r="F25" s="1441" t="n"/>
      <c r="G25" s="1441" t="n"/>
      <c r="H25" s="1441" t="n"/>
      <c r="I25" s="1441" t="n"/>
      <c r="J25" s="1441" t="n"/>
      <c r="K25" s="1441" t="n"/>
      <c r="L25" s="1441" t="n"/>
      <c r="M25" s="1441" t="n"/>
      <c r="N25" s="1558" t="n"/>
    </row>
    <row r="26" ht="19.5" customHeight="1" s="1411">
      <c r="A26" s="971" t="inlineStr">
        <is>
          <t>Ad Spend (£)</t>
        </is>
      </c>
      <c r="B26" s="977" t="n">
        <v>407.51</v>
      </c>
      <c r="C26" s="977" t="n">
        <v>172.59</v>
      </c>
      <c r="D26" s="978">
        <f>B26+C26</f>
        <v/>
      </c>
      <c r="E26" s="1649" t="inlineStr">
        <is>
          <t>Campaign: Crazy Golf - Borough Market NEW</t>
        </is>
      </c>
      <c r="F26" s="1546" t="n"/>
      <c r="G26" s="1546" t="n"/>
      <c r="H26" s="1546" t="n"/>
      <c r="I26" s="1546" t="n"/>
      <c r="J26" s="1546" t="n"/>
      <c r="K26" s="1546" t="n"/>
      <c r="L26" s="1546" t="n"/>
      <c r="M26" s="1546" t="n"/>
      <c r="N26" s="1556" t="n"/>
    </row>
    <row r="27" ht="19.5" customHeight="1" s="1411">
      <c r="A27" s="952" t="inlineStr">
        <is>
          <t>Ad Clicks</t>
        </is>
      </c>
      <c r="B27" s="953" t="n">
        <v>1263</v>
      </c>
      <c r="C27" s="953" t="n">
        <v>564</v>
      </c>
      <c r="D27" s="954">
        <f>B27+C27</f>
        <v/>
      </c>
      <c r="E27" s="1654" t="inlineStr">
        <is>
          <t>Clicks through to plonkgolf.co.uk from Google Ads</t>
        </is>
      </c>
      <c r="F27" s="1546" t="n"/>
      <c r="G27" s="1546" t="n"/>
      <c r="H27" s="1546" t="n"/>
      <c r="I27" s="1546" t="n"/>
      <c r="J27" s="1546" t="n"/>
      <c r="K27" s="1546" t="n"/>
      <c r="L27" s="1546" t="n"/>
      <c r="M27" s="1546" t="n"/>
      <c r="N27" s="1556" t="n"/>
    </row>
    <row r="28" ht="19.5" customHeight="1" s="1411">
      <c r="A28" s="952" t="inlineStr">
        <is>
          <t>Impressions</t>
        </is>
      </c>
      <c r="B28" s="953" t="n">
        <v>9166</v>
      </c>
      <c r="C28" s="953" t="n">
        <v>4084</v>
      </c>
      <c r="D28" s="954">
        <f>B28+C28</f>
        <v/>
      </c>
      <c r="E28" s="1654" t="inlineStr">
        <is>
          <t>Number of times ads were shown</t>
        </is>
      </c>
      <c r="F28" s="1546" t="n"/>
      <c r="G28" s="1546" t="n"/>
      <c r="H28" s="1546" t="n"/>
      <c r="I28" s="1546" t="n"/>
      <c r="J28" s="1546" t="n"/>
      <c r="K28" s="1546" t="n"/>
      <c r="L28" s="1546" t="n"/>
      <c r="M28" s="1546" t="n"/>
      <c r="N28" s="1556" t="n"/>
    </row>
    <row r="29" ht="19.5" customHeight="1" s="1411">
      <c r="A29" s="952" t="inlineStr">
        <is>
          <t>Click-Through Rate</t>
        </is>
      </c>
      <c r="B29" s="980" t="n">
        <v>0.1378</v>
      </c>
      <c r="C29" s="980" t="n">
        <v>0.1381</v>
      </c>
      <c r="D29" s="981" t="n"/>
      <c r="E29" s="1654" t="inlineStr">
        <is>
          <t>Clicks ÷ impressions. 13.8% is exceptionally high (industry avg ~3-5%)</t>
        </is>
      </c>
      <c r="F29" s="1546" t="n"/>
      <c r="G29" s="1546" t="n"/>
      <c r="H29" s="1546" t="n"/>
      <c r="I29" s="1546" t="n"/>
      <c r="J29" s="1546" t="n"/>
      <c r="K29" s="1546" t="n"/>
      <c r="L29" s="1546" t="n"/>
      <c r="M29" s="1546" t="n"/>
      <c r="N29" s="1556" t="n"/>
    </row>
    <row r="30" ht="19.5" customHeight="1" s="1411">
      <c r="A30" s="952" t="inlineStr">
        <is>
          <t>Sessions (GA4)</t>
        </is>
      </c>
      <c r="B30" s="953" t="n">
        <v>1089</v>
      </c>
      <c r="C30" s="953" t="n">
        <v>474</v>
      </c>
      <c r="D30" s="954">
        <f>B30+C30</f>
        <v/>
      </c>
      <c r="E30" s="1654" t="inlineStr">
        <is>
          <t>GA4 sessions attributed to Paid Search</t>
        </is>
      </c>
      <c r="F30" s="1546" t="n"/>
      <c r="G30" s="1546" t="n"/>
      <c r="H30" s="1546" t="n"/>
      <c r="I30" s="1546" t="n"/>
      <c r="J30" s="1546" t="n"/>
      <c r="K30" s="1546" t="n"/>
      <c r="L30" s="1546" t="n"/>
      <c r="M30" s="1546" t="n"/>
      <c r="N30" s="1556" t="n"/>
    </row>
    <row r="31" ht="19.5" customHeight="1" s="1411">
      <c r="A31" s="952" t="inlineStr">
        <is>
          <t>Active Users (GA4)</t>
        </is>
      </c>
      <c r="B31" s="953" t="n">
        <v>780</v>
      </c>
      <c r="C31" s="953" t="n">
        <v>349</v>
      </c>
      <c r="D31" s="954">
        <f>B31+C31</f>
        <v/>
      </c>
      <c r="E31" s="1654" t="inlineStr">
        <is>
          <t>Unique users who visited via paid ads</t>
        </is>
      </c>
      <c r="F31" s="1546" t="n"/>
      <c r="G31" s="1546" t="n"/>
      <c r="H31" s="1546" t="n"/>
      <c r="I31" s="1546" t="n"/>
      <c r="J31" s="1546" t="n"/>
      <c r="K31" s="1546" t="n"/>
      <c r="L31" s="1546" t="n"/>
      <c r="M31" s="1546" t="n"/>
      <c r="N31" s="1556" t="n"/>
    </row>
    <row r="32" ht="19.5" customHeight="1" s="1411">
      <c r="A32" s="952" t="inlineStr">
        <is>
          <t>New Users</t>
        </is>
      </c>
      <c r="B32" s="953" t="n">
        <v>697</v>
      </c>
      <c r="C32" s="953" t="n">
        <v>312</v>
      </c>
      <c r="D32" s="954">
        <f>B32+C32</f>
        <v/>
      </c>
      <c r="E32" s="1654" t="inlineStr">
        <is>
          <t>First-time visitors from paid search</t>
        </is>
      </c>
      <c r="F32" s="1546" t="n"/>
      <c r="G32" s="1546" t="n"/>
      <c r="H32" s="1546" t="n"/>
      <c r="I32" s="1546" t="n"/>
      <c r="J32" s="1546" t="n"/>
      <c r="K32" s="1546" t="n"/>
      <c r="L32" s="1546" t="n"/>
      <c r="M32" s="1546" t="n"/>
      <c r="N32" s="1556" t="n"/>
    </row>
    <row r="33" ht="19.5" customHeight="1" s="1411">
      <c r="A33" s="971" t="inlineStr">
        <is>
          <t>Conversions</t>
        </is>
      </c>
      <c r="B33" s="982" t="n">
        <v>72</v>
      </c>
      <c r="C33" s="982" t="n">
        <v>33</v>
      </c>
      <c r="D33" s="951">
        <f>B33+C33</f>
        <v/>
      </c>
      <c r="E33" s="1649" t="inlineStr">
        <is>
          <t>Booking/enquiry completions tracked in GA4</t>
        </is>
      </c>
      <c r="F33" s="1546" t="n"/>
      <c r="G33" s="1546" t="n"/>
      <c r="H33" s="1546" t="n"/>
      <c r="I33" s="1546" t="n"/>
      <c r="J33" s="1546" t="n"/>
      <c r="K33" s="1546" t="n"/>
      <c r="L33" s="1546" t="n"/>
      <c r="M33" s="1546" t="n"/>
      <c r="N33" s="1556" t="n"/>
    </row>
    <row r="34" ht="19.5" customHeight="1" s="1411">
      <c r="A34" s="971" t="inlineStr">
        <is>
          <t>Avg CPC (£)</t>
        </is>
      </c>
      <c r="B34" s="983" t="n">
        <v>0.323</v>
      </c>
      <c r="C34" s="983" t="n">
        <v>0.306</v>
      </c>
      <c r="D34" s="984" t="n">
        <v>0.317515051997811</v>
      </c>
      <c r="E34" s="1649" t="inlineStr">
        <is>
          <t>Cost per click. Very low vs London hospitality benchmark (~£1-2)</t>
        </is>
      </c>
      <c r="F34" s="1546" t="n"/>
      <c r="G34" s="1546" t="n"/>
      <c r="H34" s="1546" t="n"/>
      <c r="I34" s="1546" t="n"/>
      <c r="J34" s="1546" t="n"/>
      <c r="K34" s="1546" t="n"/>
      <c r="L34" s="1546" t="n"/>
      <c r="M34" s="1546" t="n"/>
      <c r="N34" s="1556" t="n"/>
    </row>
    <row r="35" ht="19.5" customHeight="1" s="1411">
      <c r="A35" s="971" t="inlineStr">
        <is>
          <t>Cost Per Conversion (£)</t>
        </is>
      </c>
      <c r="B35" s="985" t="n">
        <v>5.66</v>
      </c>
      <c r="C35" s="985" t="n">
        <v>5.23</v>
      </c>
      <c r="D35" s="986">
        <f>B35+C35</f>
        <v/>
      </c>
      <c r="E35" s="1649" t="inlineStr">
        <is>
          <t>Ad spend ÷ conversions. Excellent — industry benchmark £15-30</t>
        </is>
      </c>
      <c r="F35" s="1546" t="n"/>
      <c r="G35" s="1546" t="n"/>
      <c r="H35" s="1546" t="n"/>
      <c r="I35" s="1546" t="n"/>
      <c r="J35" s="1546" t="n"/>
      <c r="K35" s="1546" t="n"/>
      <c r="L35" s="1546" t="n"/>
      <c r="M35" s="1546" t="n"/>
      <c r="N35" s="1556" t="n"/>
    </row>
    <row r="36" ht="19.5" customHeight="1" s="1411">
      <c r="A36" s="952" t="inlineStr">
        <is>
          <t>Conversion Rate</t>
        </is>
      </c>
      <c r="B36" s="980" t="n">
        <v>0.057</v>
      </c>
      <c r="C36" s="980" t="n">
        <v>0.0585</v>
      </c>
      <c r="D36" s="981" t="n">
        <v>0.0574712643678161</v>
      </c>
      <c r="E36" s="1654" t="inlineStr">
        <is>
          <t>Conversions ÷ clicks. 5.7% is strong (industry avg ~2-4%)</t>
        </is>
      </c>
      <c r="F36" s="1546" t="n"/>
      <c r="G36" s="1546" t="n"/>
      <c r="H36" s="1546" t="n"/>
      <c r="I36" s="1546" t="n"/>
      <c r="J36" s="1546" t="n"/>
      <c r="K36" s="1546" t="n"/>
      <c r="L36" s="1546" t="n"/>
      <c r="M36" s="1546" t="n"/>
      <c r="N36" s="1556" t="n"/>
    </row>
    <row r="37" ht="19.5" customHeight="1" s="1411">
      <c r="A37" s="952" t="inlineStr">
        <is>
          <t>Engaged Sessions</t>
        </is>
      </c>
      <c r="B37" s="953" t="n">
        <v>665</v>
      </c>
      <c r="C37" s="953" t="n">
        <v>306</v>
      </c>
      <c r="D37" s="954">
        <f>B37+C37</f>
        <v/>
      </c>
      <c r="E37" s="1654" t="inlineStr">
        <is>
          <t>Sessions with meaningful interaction (&gt;10s, 2+ pages, or conversion)</t>
        </is>
      </c>
      <c r="F37" s="1546" t="n"/>
      <c r="G37" s="1546" t="n"/>
      <c r="H37" s="1546" t="n"/>
      <c r="I37" s="1546" t="n"/>
      <c r="J37" s="1546" t="n"/>
      <c r="K37" s="1546" t="n"/>
      <c r="L37" s="1546" t="n"/>
      <c r="M37" s="1546" t="n"/>
      <c r="N37" s="1556" t="n"/>
    </row>
    <row r="38" ht="19.5" customHeight="1" s="1411">
      <c r="A38" s="952" t="inlineStr">
        <is>
          <t>Engagement Rate</t>
        </is>
      </c>
      <c r="B38" s="955" t="n">
        <v>0.6107</v>
      </c>
      <c r="C38" s="955" t="n">
        <v>0.6456</v>
      </c>
      <c r="D38" s="956" t="n">
        <v>0.621241202815099</v>
      </c>
      <c r="E38" s="1654" t="inlineStr">
        <is>
          <t>Engaged sessions ÷ total sessions. High quality traffic.</t>
        </is>
      </c>
      <c r="F38" s="1546" t="n"/>
      <c r="G38" s="1546" t="n"/>
      <c r="H38" s="1546" t="n"/>
      <c r="I38" s="1546" t="n"/>
      <c r="J38" s="1546" t="n"/>
      <c r="K38" s="1546" t="n"/>
      <c r="L38" s="1546" t="n"/>
      <c r="M38" s="1546" t="n"/>
      <c r="N38" s="1556" t="n"/>
    </row>
    <row r="39" ht="7.5" customHeight="1" s="1411">
      <c r="A39" s="6" t="n"/>
      <c r="B39" s="6" t="n"/>
      <c r="C39" s="6" t="n"/>
      <c r="D39" s="6" t="n"/>
      <c r="E39" s="6" t="n"/>
      <c r="F39" s="6" t="n"/>
      <c r="G39" s="6" t="n"/>
      <c r="H39" s="6" t="n"/>
      <c r="I39" s="6" t="n"/>
      <c r="J39" s="6" t="n"/>
      <c r="K39" s="6" t="n"/>
      <c r="L39" s="6" t="n"/>
      <c r="M39" s="6" t="n"/>
      <c r="N39" s="6" t="n"/>
    </row>
    <row r="40" ht="25.5" customHeight="1" s="1411">
      <c r="A40" s="1647" t="inlineStr">
        <is>
          <t xml:space="preserve">  SECTION 4  —  BOROUGH MARKET VENUE PAGE  (/venue/borough-market/)  |  Monthly page views &amp; engagement</t>
        </is>
      </c>
      <c r="B40" s="1444" t="n"/>
      <c r="C40" s="1444" t="n"/>
      <c r="D40" s="1444" t="n"/>
      <c r="E40" s="1444" t="n"/>
      <c r="F40" s="1444" t="n"/>
      <c r="G40" s="1444" t="n"/>
      <c r="H40" s="1444" t="n"/>
      <c r="I40" s="1444" t="n"/>
      <c r="J40" s="1444" t="n"/>
      <c r="K40" s="1444" t="n"/>
      <c r="L40" s="1444" t="n"/>
      <c r="M40" s="1444" t="n"/>
      <c r="N40" s="1648" t="n"/>
    </row>
    <row r="41" ht="21.75" customHeight="1" s="1411">
      <c r="A41" s="323" t="inlineStr">
        <is>
          <t>Metric</t>
        </is>
      </c>
      <c r="B41" s="323" t="inlineStr">
        <is>
          <t>Jan</t>
        </is>
      </c>
      <c r="C41" s="323" t="inlineStr">
        <is>
          <t>Feb</t>
        </is>
      </c>
      <c r="D41" s="323" t="inlineStr">
        <is>
          <t>Mar</t>
        </is>
      </c>
      <c r="E41" s="323" t="inlineStr">
        <is>
          <t>Apr</t>
        </is>
      </c>
      <c r="F41" s="323" t="inlineStr">
        <is>
          <t>May</t>
        </is>
      </c>
      <c r="G41" s="323" t="inlineStr">
        <is>
          <t>Jun</t>
        </is>
      </c>
      <c r="H41" s="323" t="inlineStr">
        <is>
          <t>Jul</t>
        </is>
      </c>
      <c r="I41" s="323" t="inlineStr">
        <is>
          <t>Aug</t>
        </is>
      </c>
      <c r="J41" s="323" t="inlineStr">
        <is>
          <t>Sep</t>
        </is>
      </c>
      <c r="K41" s="323" t="inlineStr">
        <is>
          <t>Oct</t>
        </is>
      </c>
      <c r="L41" s="323" t="inlineStr">
        <is>
          <t>Nov</t>
        </is>
      </c>
      <c r="M41" s="323" t="inlineStr">
        <is>
          <t>Dec*</t>
        </is>
      </c>
      <c r="N41" s="323" t="inlineStr">
        <is>
          <t>Total/Avg</t>
        </is>
      </c>
    </row>
    <row r="42" ht="19.5" customHeight="1" s="1411">
      <c r="A42" s="949" t="inlineStr">
        <is>
          <t>Borough Market Page Views</t>
        </is>
      </c>
      <c r="B42" s="987" t="n">
        <v>8409</v>
      </c>
      <c r="C42" s="987" t="n">
        <v>8825</v>
      </c>
      <c r="D42" s="987" t="n">
        <v>7751</v>
      </c>
      <c r="E42" s="987" t="n">
        <v>6976</v>
      </c>
      <c r="F42" s="987" t="n">
        <v>7074</v>
      </c>
      <c r="G42" s="987" t="n">
        <v>6042</v>
      </c>
      <c r="H42" s="987" t="n">
        <v>7160</v>
      </c>
      <c r="I42" s="987" t="n">
        <v>8574</v>
      </c>
      <c r="J42" s="987" t="n">
        <v>7410</v>
      </c>
      <c r="K42" s="987" t="n">
        <v>9936</v>
      </c>
      <c r="L42" s="987" t="n">
        <v>9195</v>
      </c>
      <c r="M42" s="987" t="n">
        <v>3123</v>
      </c>
      <c r="N42" s="982">
        <f>SUM(B42:M42)</f>
        <v/>
      </c>
    </row>
    <row r="43" ht="19.5" customHeight="1" s="1411">
      <c r="A43" s="949" t="inlineStr">
        <is>
          <t>Borough Market Active Users</t>
        </is>
      </c>
      <c r="B43" s="987" t="n">
        <v>4077</v>
      </c>
      <c r="C43" s="987" t="n">
        <v>4234</v>
      </c>
      <c r="D43" s="987" t="n">
        <v>3746</v>
      </c>
      <c r="E43" s="987" t="n">
        <v>3592</v>
      </c>
      <c r="F43" s="987" t="n">
        <v>3513</v>
      </c>
      <c r="G43" s="987" t="n">
        <v>3178</v>
      </c>
      <c r="H43" s="987" t="n">
        <v>3621</v>
      </c>
      <c r="I43" s="987" t="n">
        <v>4311</v>
      </c>
      <c r="J43" s="987" t="n">
        <v>3698</v>
      </c>
      <c r="K43" s="987" t="n">
        <v>4965</v>
      </c>
      <c r="L43" s="987" t="n">
        <v>4448</v>
      </c>
      <c r="M43" s="987" t="n">
        <v>1537</v>
      </c>
      <c r="N43" s="982">
        <f>SUM(B43:M43)</f>
        <v/>
      </c>
    </row>
    <row r="44" ht="19.5" customHeight="1" s="1411">
      <c r="A44" s="952" t="inlineStr">
        <is>
          <t>Pool Bar Page Views</t>
        </is>
      </c>
      <c r="B44" s="988" t="n">
        <v>403</v>
      </c>
      <c r="C44" s="988" t="n">
        <v>313</v>
      </c>
      <c r="D44" s="988" t="n">
        <v>376</v>
      </c>
      <c r="E44" s="988" t="n">
        <v>468</v>
      </c>
      <c r="F44" s="988" t="n">
        <v>396</v>
      </c>
      <c r="G44" s="988" t="n">
        <v>319</v>
      </c>
      <c r="H44" s="988" t="n">
        <v>400</v>
      </c>
      <c r="I44" s="988" t="n">
        <v>441</v>
      </c>
      <c r="J44" s="988" t="n">
        <v>523</v>
      </c>
      <c r="K44" s="988" t="n">
        <v>723</v>
      </c>
      <c r="L44" s="988" t="n">
        <v>829</v>
      </c>
      <c r="M44" s="988" t="n">
        <v>253</v>
      </c>
      <c r="N44" s="954">
        <f>SUM(B44:M44)</f>
        <v/>
      </c>
    </row>
    <row r="45" ht="19.5" customHeight="1" s="1411">
      <c r="A45" s="952" t="inlineStr">
        <is>
          <t>Private Hire Page Views</t>
        </is>
      </c>
      <c r="B45" s="988" t="n">
        <v>114</v>
      </c>
      <c r="C45" s="988" t="n">
        <v>96</v>
      </c>
      <c r="D45" s="988" t="n">
        <v>114</v>
      </c>
      <c r="E45" s="988" t="n">
        <v>129</v>
      </c>
      <c r="F45" s="988" t="n">
        <v>125</v>
      </c>
      <c r="G45" s="988" t="n">
        <v>122</v>
      </c>
      <c r="H45" s="988" t="n">
        <v>105</v>
      </c>
      <c r="I45" s="988" t="n">
        <v>141</v>
      </c>
      <c r="J45" s="988" t="n">
        <v>222</v>
      </c>
      <c r="K45" s="988" t="n">
        <v>304</v>
      </c>
      <c r="L45" s="988" t="n">
        <v>253</v>
      </c>
      <c r="M45" s="988" t="n">
        <v>58</v>
      </c>
      <c r="N45" s="954">
        <f>SUM(B45:M45)</f>
        <v/>
      </c>
    </row>
    <row r="46" ht="7.5" customHeight="1" s="1411">
      <c r="A46" s="6" t="n"/>
      <c r="B46" s="6" t="n"/>
      <c r="C46" s="6" t="n"/>
      <c r="D46" s="6" t="n"/>
      <c r="E46" s="6" t="n"/>
      <c r="F46" s="6" t="n"/>
      <c r="G46" s="6" t="n"/>
      <c r="H46" s="6" t="n"/>
      <c r="I46" s="6" t="n"/>
      <c r="J46" s="6" t="n"/>
      <c r="K46" s="6" t="n"/>
      <c r="L46" s="6" t="n"/>
      <c r="M46" s="6" t="n"/>
      <c r="N46" s="6" t="n"/>
    </row>
    <row r="47" ht="27.75" customHeight="1" s="1411">
      <c r="A47" s="1647" t="inlineStr">
        <is>
          <t xml:space="preserve">  SECTION 5  —  GOOGLE ADS INVESTMENT MODEL  (Anchored to Nov–Dec 2025 GA4 actuals, investor-grade)</t>
        </is>
      </c>
      <c r="B47" s="1444" t="n"/>
      <c r="C47" s="1444" t="n"/>
      <c r="D47" s="1444" t="n"/>
      <c r="E47" s="1444" t="n"/>
      <c r="F47" s="1444" t="n"/>
      <c r="G47" s="1444" t="n"/>
      <c r="H47" s="1444" t="n"/>
      <c r="I47" s="1444" t="n"/>
      <c r="J47" s="1444" t="n"/>
      <c r="K47" s="1444" t="n"/>
      <c r="L47" s="1444" t="n"/>
      <c r="M47" s="1444" t="n"/>
      <c r="N47" s="1648" t="n"/>
    </row>
    <row r="48" ht="19.5" customHeight="1" s="1411">
      <c r="A48" s="1655" t="inlineStr">
        <is>
          <t xml:space="preserve">  All assumptions flow from the Inputs sheet (yellow cells). Model applies CPC scaling, conversion realisation, diminishing returns by spend tier, and an incrementality factor to eliminate double-counting. ⚠ Edit ONLY the yellow cells on the Inputs sheet.</t>
        </is>
      </c>
      <c r="B48" s="1441" t="n"/>
      <c r="C48" s="1441" t="n"/>
      <c r="D48" s="1441" t="n"/>
      <c r="E48" s="1441" t="n"/>
      <c r="F48" s="1441" t="n"/>
      <c r="G48" s="1441" t="n"/>
      <c r="H48" s="1441" t="n"/>
      <c r="I48" s="1441" t="n"/>
      <c r="J48" s="1441" t="n"/>
      <c r="K48" s="1441" t="n"/>
      <c r="L48" s="1441" t="n"/>
      <c r="M48" s="1441" t="n"/>
      <c r="N48" s="1558" t="n"/>
    </row>
    <row r="49" ht="7.5" customHeight="1" s="1411">
      <c r="A49" s="989" t="n"/>
      <c r="B49" s="6" t="n"/>
      <c r="C49" s="6" t="n"/>
      <c r="D49" s="990" t="n"/>
      <c r="E49" s="6" t="n"/>
      <c r="F49" s="990" t="n"/>
      <c r="G49" s="6" t="n"/>
      <c r="H49" s="990" t="n"/>
      <c r="I49" s="6" t="n"/>
      <c r="J49" s="990" t="n"/>
      <c r="K49" s="6" t="n"/>
      <c r="L49" s="6" t="n"/>
      <c r="M49" s="6" t="n"/>
      <c r="N49" s="6" t="n"/>
    </row>
    <row r="50" ht="24" customHeight="1" s="1411">
      <c r="A50" s="1656" t="inlineStr">
        <is>
          <t xml:space="preserve">  5A — CLEAN DATA LAYER  (Verified GA4 actuals — do not edit)</t>
        </is>
      </c>
      <c r="B50" s="1433" t="n"/>
      <c r="C50" s="1433" t="n"/>
      <c r="D50" s="1433" t="n"/>
      <c r="E50" s="1433" t="n"/>
      <c r="F50" s="1433" t="n"/>
      <c r="G50" s="1433" t="n"/>
      <c r="H50" s="1433" t="n"/>
      <c r="I50" s="1433" t="n"/>
      <c r="J50" s="1433" t="n"/>
      <c r="K50" s="1433" t="n"/>
      <c r="L50" s="1433" t="n"/>
      <c r="M50" s="1433" t="n"/>
      <c r="N50" s="1564" t="n"/>
    </row>
    <row r="51" ht="21.75" customHeight="1" s="1411">
      <c r="A51" s="992" t="inlineStr">
        <is>
          <t>Ad Spend (£)</t>
        </is>
      </c>
      <c r="B51" s="993" t="n">
        <v>407.51</v>
      </c>
      <c r="C51" s="993" t="n">
        <v>172.59</v>
      </c>
      <c r="D51" s="994">
        <f>B51+C51</f>
        <v/>
      </c>
      <c r="E51" s="995" t="inlineStr">
        <is>
          <t>—</t>
        </is>
      </c>
      <c r="F51" s="1657" t="inlineStr">
        <is>
          <t>Verified GA4 spend for campaign period</t>
        </is>
      </c>
      <c r="G51" s="1546" t="n"/>
      <c r="H51" s="1546" t="n"/>
      <c r="I51" s="1546" t="n"/>
      <c r="J51" s="1546" t="n"/>
      <c r="K51" s="1546" t="n"/>
      <c r="L51" s="1546" t="n"/>
      <c r="M51" s="1546" t="n"/>
      <c r="N51" s="1556" t="n"/>
    </row>
    <row r="52" ht="21.75" customHeight="1" s="1411">
      <c r="A52" s="992" t="inlineStr">
        <is>
          <t>Clicks</t>
        </is>
      </c>
      <c r="B52" s="994" t="n">
        <v>1263</v>
      </c>
      <c r="C52" s="994" t="n">
        <v>564</v>
      </c>
      <c r="D52" s="994">
        <f>B51+C51</f>
        <v/>
      </c>
      <c r="E52" s="995" t="inlineStr">
        <is>
          <t>—</t>
        </is>
      </c>
      <c r="F52" s="1658" t="inlineStr">
        <is>
          <t>Clicks attributed to Paid Search</t>
        </is>
      </c>
      <c r="G52" s="1546" t="n"/>
      <c r="H52" s="1546" t="n"/>
      <c r="I52" s="1546" t="n"/>
      <c r="J52" s="1546" t="n"/>
      <c r="K52" s="1546" t="n"/>
      <c r="L52" s="1546" t="n"/>
      <c r="M52" s="1546" t="n"/>
      <c r="N52" s="1556" t="n"/>
    </row>
    <row r="53" ht="21.75" customHeight="1" s="1411">
      <c r="A53" s="992" t="inlineStr">
        <is>
          <t>Impressions</t>
        </is>
      </c>
      <c r="B53" s="994" t="n">
        <v>9166</v>
      </c>
      <c r="C53" s="994" t="n">
        <v>4084</v>
      </c>
      <c r="D53" s="994">
        <f>B51+C51</f>
        <v/>
      </c>
      <c r="E53" s="995" t="inlineStr">
        <is>
          <t>—</t>
        </is>
      </c>
      <c r="F53" s="1659" t="inlineStr">
        <is>
          <t>Ad impressions served</t>
        </is>
      </c>
      <c r="G53" s="1546" t="n"/>
      <c r="H53" s="1546" t="n"/>
      <c r="I53" s="1546" t="n"/>
      <c r="J53" s="1546" t="n"/>
      <c r="K53" s="1546" t="n"/>
      <c r="L53" s="1546" t="n"/>
      <c r="M53" s="1546" t="n"/>
      <c r="N53" s="1556" t="n"/>
    </row>
    <row r="54" ht="21.75" customHeight="1" s="1411">
      <c r="A54" s="992" t="inlineStr">
        <is>
          <t>GA4 Conversions</t>
        </is>
      </c>
      <c r="B54" s="994" t="n">
        <v>72</v>
      </c>
      <c r="C54" s="994" t="n">
        <v>33</v>
      </c>
      <c r="D54" s="994">
        <f>B51+C51</f>
        <v/>
      </c>
      <c r="E54" s="995" t="inlineStr">
        <is>
          <t>—</t>
        </is>
      </c>
      <c r="F54" s="1003" t="inlineStr">
        <is>
          <t>Booking/enquiry completions — NOT guaranteed paying customers</t>
        </is>
      </c>
      <c r="G54" s="1546" t="n"/>
      <c r="H54" s="1546" t="n"/>
      <c r="I54" s="1546" t="n"/>
      <c r="J54" s="1546" t="n"/>
      <c r="K54" s="1546" t="n"/>
      <c r="L54" s="1546" t="n"/>
      <c r="M54" s="1546" t="n"/>
      <c r="N54" s="1556" t="n"/>
    </row>
    <row r="55" ht="21.75" customHeight="1" s="1411">
      <c r="A55" s="992" t="inlineStr">
        <is>
          <t>CPC (£)</t>
        </is>
      </c>
      <c r="B55" s="993" t="n">
        <v>0.323</v>
      </c>
      <c r="C55" s="993" t="n">
        <v>0.306</v>
      </c>
      <c r="D55" s="993" t="n">
        <v>0.318</v>
      </c>
      <c r="E55" s="995" t="inlineStr">
        <is>
          <t>£1.00–2.00</t>
        </is>
      </c>
      <c r="F55" s="1651" t="inlineStr">
        <is>
          <t>★ Excellent — 3-6× better than London hospitality benchmark</t>
        </is>
      </c>
      <c r="G55" s="1546" t="n"/>
      <c r="H55" s="1546" t="n"/>
      <c r="I55" s="1546" t="n"/>
      <c r="J55" s="1546" t="n"/>
      <c r="K55" s="1546" t="n"/>
      <c r="L55" s="1546" t="n"/>
      <c r="M55" s="1546" t="n"/>
      <c r="N55" s="1556" t="n"/>
    </row>
    <row r="56" ht="21.75" customHeight="1" s="1411">
      <c r="A56" s="992" t="inlineStr">
        <is>
          <t>CTR</t>
        </is>
      </c>
      <c r="B56" s="993" t="n">
        <v>0.1378</v>
      </c>
      <c r="C56" s="993" t="n">
        <v>0.1381</v>
      </c>
      <c r="D56" s="993" t="n">
        <v>0.1379</v>
      </c>
      <c r="E56" s="995" t="inlineStr">
        <is>
          <t>3%–5%</t>
        </is>
      </c>
      <c r="F56" s="1660" t="inlineStr">
        <is>
          <t>★ Outstanding — 2.8× industry average. High brand relevance.</t>
        </is>
      </c>
      <c r="G56" s="1546" t="n"/>
      <c r="H56" s="1546" t="n"/>
      <c r="I56" s="1546" t="n"/>
      <c r="J56" s="1546" t="n"/>
      <c r="K56" s="1546" t="n"/>
      <c r="L56" s="1546" t="n"/>
      <c r="M56" s="1546" t="n"/>
      <c r="N56" s="1556" t="n"/>
    </row>
    <row r="57" ht="21.75" customHeight="1" s="1411">
      <c r="A57" s="992" t="inlineStr">
        <is>
          <t>GA4 Conv Rate</t>
        </is>
      </c>
      <c r="B57" s="993" t="n">
        <v>0.057</v>
      </c>
      <c r="C57" s="993" t="n">
        <v>0.0585</v>
      </c>
      <c r="D57" s="993" t="n">
        <v>0.0575</v>
      </c>
      <c r="E57" s="995" t="inlineStr">
        <is>
          <t>2%–4%</t>
        </is>
      </c>
      <c r="F57" s="1661" t="inlineStr">
        <is>
          <t>★ Strong — but note: GA4 conversions include incomplete bookings</t>
        </is>
      </c>
      <c r="G57" s="1546" t="n"/>
      <c r="H57" s="1546" t="n"/>
      <c r="I57" s="1546" t="n"/>
      <c r="J57" s="1546" t="n"/>
      <c r="K57" s="1546" t="n"/>
      <c r="L57" s="1546" t="n"/>
      <c r="M57" s="1546" t="n"/>
      <c r="N57" s="1556" t="n"/>
    </row>
    <row r="58" ht="21.75" customHeight="1" s="1411">
      <c r="A58" s="992" t="inlineStr">
        <is>
          <t>Cost per GA4 Conv (£)</t>
        </is>
      </c>
      <c r="B58" s="993" t="n">
        <v>5.66</v>
      </c>
      <c r="C58" s="993" t="n">
        <v>5.23</v>
      </c>
      <c r="D58" s="993" t="n">
        <v>5.52</v>
      </c>
      <c r="E58" s="995" t="inlineStr">
        <is>
          <t>£15–30</t>
        </is>
      </c>
      <c r="F58" s="1661" t="inlineStr">
        <is>
          <t>★ ~5× better than benchmark. Basis for projection CPC assumptions.</t>
        </is>
      </c>
      <c r="G58" s="1546" t="n"/>
      <c r="H58" s="1546" t="n"/>
      <c r="I58" s="1546" t="n"/>
      <c r="J58" s="1546" t="n"/>
      <c r="K58" s="1546" t="n"/>
      <c r="L58" s="1546" t="n"/>
      <c r="M58" s="1546" t="n"/>
      <c r="N58" s="1556" t="n"/>
    </row>
    <row r="59" ht="21.75" customHeight="1" s="1411">
      <c r="A59" s="992" t="inlineStr">
        <is>
          <t>Engagement Rate</t>
        </is>
      </c>
      <c r="B59" s="993" t="n">
        <v>0.6107</v>
      </c>
      <c r="C59" s="993" t="n">
        <v>0.6456</v>
      </c>
      <c r="D59" s="993" t="n">
        <v>0.621</v>
      </c>
      <c r="E59" s="995" t="inlineStr">
        <is>
          <t>40%–60%</t>
        </is>
      </c>
      <c r="F59" s="1662" t="inlineStr">
        <is>
          <t>High quality traffic — users read content, not just bounce</t>
        </is>
      </c>
      <c r="G59" s="1546" t="n"/>
      <c r="H59" s="1546" t="n"/>
      <c r="I59" s="1546" t="n"/>
      <c r="J59" s="1546" t="n"/>
      <c r="K59" s="1546" t="n"/>
      <c r="L59" s="1546" t="n"/>
      <c r="M59" s="1546" t="n"/>
      <c r="N59" s="1556" t="n"/>
    </row>
    <row r="60" ht="7.5" customHeight="1" s="1411">
      <c r="A60" s="952" t="n"/>
      <c r="B60" s="175" t="n"/>
      <c r="C60" s="175" t="n"/>
      <c r="D60" s="1002" t="n"/>
      <c r="E60" s="6" t="n"/>
      <c r="F60" s="1002" t="n"/>
      <c r="G60" s="6" t="n"/>
      <c r="H60" s="1002" t="n"/>
      <c r="I60" s="6" t="n"/>
      <c r="J60" s="1003" t="n"/>
      <c r="K60" s="6" t="n"/>
      <c r="L60" s="6" t="n"/>
      <c r="M60" s="6" t="n"/>
      <c r="N60" s="6" t="n"/>
    </row>
    <row r="61" ht="24" customHeight="1" s="1411">
      <c r="A61" s="1656" t="inlineStr">
        <is>
          <t xml:space="preserve">  5B — ADJUSTED ASSUMPTIONS  (Links from Inputs sheet, with scaling applied)</t>
        </is>
      </c>
      <c r="B61" s="1433" t="n"/>
      <c r="C61" s="1433" t="n"/>
      <c r="D61" s="1433" t="n"/>
      <c r="E61" s="1433" t="n"/>
      <c r="F61" s="1433" t="n"/>
      <c r="G61" s="1433" t="n"/>
      <c r="H61" s="1433" t="n"/>
      <c r="I61" s="1433" t="n"/>
      <c r="J61" s="1433" t="n"/>
      <c r="K61" s="1433" t="n"/>
      <c r="L61" s="1433" t="n"/>
      <c r="M61" s="1433" t="n"/>
      <c r="N61" s="1564" t="n"/>
    </row>
    <row r="62" ht="24" customHeight="1" s="1411">
      <c r="A62" s="992" t="inlineStr">
        <is>
          <t>Weekly Budget (£)</t>
        </is>
      </c>
      <c r="B62" s="175" t="n"/>
      <c r="C62" s="175" t="n"/>
      <c r="D62" s="1663">
        <f>Inputs!B56</f>
        <v/>
      </c>
      <c r="E62" s="1556" t="n"/>
      <c r="F62" s="1663">
        <f>Inputs!C56</f>
        <v/>
      </c>
      <c r="G62" s="1556" t="n"/>
      <c r="H62" s="1663">
        <f>Inputs!D56</f>
        <v/>
      </c>
      <c r="I62" s="1556" t="n"/>
      <c r="J62" s="1664" t="inlineStr">
        <is>
          <t>From Inputs sheet. Edit yellow cells there to update all three scenarios.</t>
        </is>
      </c>
      <c r="K62" s="1546" t="n"/>
      <c r="L62" s="1546" t="n"/>
      <c r="M62" s="1546" t="n"/>
      <c r="N62" s="1556" t="n"/>
    </row>
    <row r="63" ht="24" customHeight="1" s="1411">
      <c r="A63" s="1006" t="inlineStr">
        <is>
          <t>Annual Budget (£)</t>
        </is>
      </c>
      <c r="B63" s="175" t="n"/>
      <c r="C63" s="175" t="n"/>
      <c r="D63" s="1663">
        <f>D62*52</f>
        <v/>
      </c>
      <c r="E63" s="1556" t="n"/>
      <c r="F63" s="1663">
        <f>F62*52</f>
        <v/>
      </c>
      <c r="G63" s="1556" t="n"/>
      <c r="H63" s="1663">
        <f>H62*52</f>
        <v/>
      </c>
      <c r="I63" s="1556" t="n"/>
      <c r="J63" s="1664" t="inlineStr">
        <is>
          <t>weekly budget × 52 weeks</t>
        </is>
      </c>
      <c r="K63" s="1546" t="n"/>
      <c r="L63" s="1546" t="n"/>
      <c r="M63" s="1546" t="n"/>
      <c r="N63" s="1556" t="n"/>
    </row>
    <row r="64" ht="24" customHeight="1" s="1411">
      <c r="A64" s="992" t="inlineStr">
        <is>
          <t>Spend Tier Efficiency</t>
        </is>
      </c>
      <c r="B64" s="175" t="n"/>
      <c r="C64" s="175" t="n"/>
      <c r="D64" s="1665">
        <f>IF(D63&lt;=10000,Inputs!B69,IF(D63&lt;=26000,Inputs!B70,Inputs!B71))</f>
        <v/>
      </c>
      <c r="E64" s="1556" t="n"/>
      <c r="F64" s="1665">
        <f>IF(F63&lt;=10000,Inputs!C69,IF(F63&lt;=26000,Inputs!C70,Inputs!C71))</f>
        <v/>
      </c>
      <c r="G64" s="1556" t="n"/>
      <c r="H64" s="1665">
        <f>IF(H63&lt;=10000,Inputs!D69,IF(H63&lt;=26000,Inputs!D70,Inputs!D71))</f>
        <v/>
      </c>
      <c r="I64" s="1556" t="n"/>
      <c r="J64" s="1664" t="inlineStr">
        <is>
          <t>Auto-selects tier based on annual spend. Tier 1 ≤£10k, Tier 2 ≤£26k, Tier 3 &gt;£26k</t>
        </is>
      </c>
      <c r="K64" s="1546" t="n"/>
      <c r="L64" s="1546" t="n"/>
      <c r="M64" s="1546" t="n"/>
      <c r="N64" s="1556" t="n"/>
    </row>
    <row r="65" ht="24" customHeight="1" s="1411">
      <c r="A65" s="992" t="inlineStr">
        <is>
          <t>Adjusted CPC (£)</t>
        </is>
      </c>
      <c r="B65" s="175" t="n"/>
      <c r="C65" s="175" t="n"/>
      <c r="D65" s="1666">
        <f>Inputs!B58*(1+Inputs!B59)/D64</f>
        <v/>
      </c>
      <c r="E65" s="1556" t="n"/>
      <c r="F65" s="1666">
        <f>Inputs!B58*(1+Inputs!C59)/F64</f>
        <v/>
      </c>
      <c r="G65" s="1556" t="n"/>
      <c r="H65" s="1666">
        <f>Inputs!B58*(1+Inputs!D59)/H64</f>
        <v/>
      </c>
      <c r="I65" s="1556" t="n"/>
      <c r="J65" s="1664" t="inlineStr">
        <is>
          <t>Base CPC × (1 + scaling factor) ÷ tier efficiency. Accounts for both budget-volume CPC degradation and audience saturation.</t>
        </is>
      </c>
      <c r="K65" s="1546" t="n"/>
      <c r="L65" s="1546" t="n"/>
      <c r="M65" s="1546" t="n"/>
      <c r="N65" s="1556" t="n"/>
    </row>
    <row r="66" ht="24" customHeight="1" s="1411">
      <c r="A66" s="992" t="inlineStr">
        <is>
          <t>Gross Conv Rate (GA4 clicks → GA4 conversions)</t>
        </is>
      </c>
      <c r="B66" s="6" t="n"/>
      <c r="C66" s="6" t="n"/>
      <c r="D66" s="1667">
        <f>Inputs!B61</f>
        <v/>
      </c>
      <c r="E66" s="1556" t="n"/>
      <c r="F66" s="1667">
        <f>Inputs!C61</f>
        <v/>
      </c>
      <c r="G66" s="1556" t="n"/>
      <c r="H66" s="1667">
        <f>Inputs!D61</f>
        <v/>
      </c>
      <c r="I66" s="1556" t="n"/>
      <c r="J66" s="1664" t="inlineStr">
        <is>
          <t>From Inputs. Verified GA4 rate was 5.75%.</t>
        </is>
      </c>
      <c r="K66" s="1546" t="n"/>
      <c r="L66" s="1546" t="n"/>
      <c r="M66" s="1546" t="n"/>
      <c r="N66" s="1556" t="n"/>
    </row>
    <row r="67" ht="24" customHeight="1" s="1411">
      <c r="A67" s="992" t="inlineStr">
        <is>
          <t>Realisation Rate (GA4 conv → actual customers)</t>
        </is>
      </c>
      <c r="B67" s="1010" t="n"/>
      <c r="C67" s="6" t="n"/>
      <c r="D67" s="1668">
        <f>Inputs!B62</f>
        <v/>
      </c>
      <c r="E67" s="1556" t="n"/>
      <c r="F67" s="1668">
        <f>Inputs!C62</f>
        <v/>
      </c>
      <c r="G67" s="1556" t="n"/>
      <c r="H67" s="1668">
        <f>Inputs!D62</f>
        <v/>
      </c>
      <c r="I67" s="1556" t="n"/>
      <c r="J67" s="1664" t="inlineStr">
        <is>
          <t>GA4 conversions include form-fills and partial bookings. Only a fraction pay.</t>
        </is>
      </c>
      <c r="K67" s="1546" t="n"/>
      <c r="L67" s="1546" t="n"/>
      <c r="M67" s="1546" t="n"/>
      <c r="N67" s="1556" t="n"/>
    </row>
    <row r="68" ht="24" customHeight="1" s="1411">
      <c r="A68" s="1006" t="inlineStr">
        <is>
          <t>Net Customer Conversion Rate (effective)</t>
        </is>
      </c>
      <c r="B68" s="1010" t="n"/>
      <c r="C68" s="6" t="n"/>
      <c r="D68" s="1669">
        <f>D66*D67</f>
        <v/>
      </c>
      <c r="E68" s="1556" t="n"/>
      <c r="F68" s="1669">
        <f>F66*F67</f>
        <v/>
      </c>
      <c r="G68" s="1556" t="n"/>
      <c r="H68" s="1669">
        <f>H66*H67</f>
        <v/>
      </c>
      <c r="I68" s="1556" t="n"/>
      <c r="J68" s="1664" t="inlineStr">
        <is>
          <t>gross cvr × Realisation Rate. The true paying-customer conversion rate.</t>
        </is>
      </c>
      <c r="K68" s="1546" t="n"/>
      <c r="L68" s="1546" t="n"/>
      <c r="M68" s="1546" t="n"/>
      <c r="N68" s="1556" t="n"/>
    </row>
    <row r="69" ht="24" customHeight="1" s="1411">
      <c r="A69" s="992" t="inlineStr">
        <is>
          <t>Avg Revenue Per Customer (£)</t>
        </is>
      </c>
      <c r="B69" s="1010" t="n"/>
      <c r="C69" s="6" t="n"/>
      <c r="D69" s="1663">
        <f>Inputs!B64</f>
        <v/>
      </c>
      <c r="E69" s="1556" t="n"/>
      <c r="F69" s="1663">
        <f>Inputs!C64</f>
        <v/>
      </c>
      <c r="G69" s="1556" t="n"/>
      <c r="H69" s="1663">
        <f>Inputs!D64</f>
        <v/>
      </c>
      <c r="I69" s="1556" t="n"/>
      <c r="J69" s="1664" t="inlineStr">
        <is>
          <t>From Inputs. Actual spend per confirmed visiting customer.</t>
        </is>
      </c>
      <c r="K69" s="1546" t="n"/>
      <c r="L69" s="1546" t="n"/>
      <c r="M69" s="1546" t="n"/>
      <c r="N69" s="1556" t="n"/>
    </row>
    <row r="70" ht="24" customHeight="1" s="1411">
      <c r="A70" s="992" t="inlineStr">
        <is>
          <t>Contribution Margin %</t>
        </is>
      </c>
      <c r="B70" s="1010" t="n"/>
      <c r="C70" s="6" t="n"/>
      <c r="D70" s="1667">
        <f>Inputs!B65</f>
        <v/>
      </c>
      <c r="E70" s="1556" t="n"/>
      <c r="F70" s="1667">
        <f>Inputs!C65</f>
        <v/>
      </c>
      <c r="G70" s="1556" t="n"/>
      <c r="H70" s="1667">
        <f>Inputs!D65</f>
        <v/>
      </c>
      <c r="I70" s="1556" t="n"/>
      <c r="J70" s="1664" t="inlineStr">
        <is>
          <t>Revenue → contribution profit after variable costs.</t>
        </is>
      </c>
      <c r="K70" s="1546" t="n"/>
      <c r="L70" s="1546" t="n"/>
      <c r="M70" s="1546" t="n"/>
      <c r="N70" s="1556" t="n"/>
    </row>
    <row r="71" ht="24" customHeight="1" s="1411">
      <c r="A71" s="992" t="inlineStr">
        <is>
          <t>Incrementality Factor</t>
        </is>
      </c>
      <c r="B71" s="1010" t="n"/>
      <c r="C71" s="6" t="n"/>
      <c r="D71" s="1667">
        <f>Inputs!B66</f>
        <v/>
      </c>
      <c r="E71" s="1556" t="n"/>
      <c r="F71" s="1667">
        <f>Inputs!C66</f>
        <v/>
      </c>
      <c r="G71" s="1556" t="n"/>
      <c r="H71" s="1667">
        <f>Inputs!D66</f>
        <v/>
      </c>
      <c r="I71" s="1556" t="n"/>
      <c r="J71" s="1664" t="inlineStr">
        <is>
          <t>Fraction of revenue that is truly incremental (not organic cannibalisation).</t>
        </is>
      </c>
      <c r="K71" s="1546" t="n"/>
      <c r="L71" s="1546" t="n"/>
      <c r="M71" s="1546" t="n"/>
      <c r="N71" s="1556" t="n"/>
    </row>
    <row r="72" ht="7.5" customHeight="1" s="1411">
      <c r="A72" s="952" t="n"/>
      <c r="B72" s="1010" t="n"/>
      <c r="C72" s="6" t="n"/>
      <c r="D72" s="6" t="n"/>
      <c r="E72" s="6" t="n"/>
      <c r="F72" s="6" t="n"/>
      <c r="G72" s="6" t="n"/>
      <c r="H72" s="6" t="n"/>
      <c r="I72" s="6" t="n"/>
      <c r="J72" s="6" t="n"/>
      <c r="K72" s="6" t="n"/>
      <c r="L72" s="6" t="n"/>
      <c r="M72" s="6" t="n"/>
      <c r="N72" s="6" t="n"/>
    </row>
    <row r="73" ht="24" customHeight="1" s="1411">
      <c r="A73" s="1670" t="inlineStr">
        <is>
          <t xml:space="preserve">  5C — PROJECTED OUTPUTS  (All formulas reference Inputs and Clean Data above)</t>
        </is>
      </c>
      <c r="B73" s="1444" t="n"/>
      <c r="C73" s="1444" t="n"/>
      <c r="D73" s="1444" t="n"/>
      <c r="E73" s="1444" t="n"/>
      <c r="F73" s="1444" t="n"/>
      <c r="G73" s="1444" t="n"/>
      <c r="H73" s="1444" t="n"/>
      <c r="I73" s="1444" t="n"/>
      <c r="J73" s="1444" t="n"/>
      <c r="K73" s="1444" t="n"/>
      <c r="L73" s="1444" t="n"/>
      <c r="M73" s="1444" t="n"/>
      <c r="N73" s="1648" t="n"/>
    </row>
    <row r="74" ht="24" customHeight="1" s="1411">
      <c r="A74" s="992" t="inlineStr">
        <is>
          <t>Weekly Clicks</t>
        </is>
      </c>
      <c r="B74" s="6" t="n"/>
      <c r="C74" s="6" t="n"/>
      <c r="D74" s="1671">
        <f>D62/D65</f>
        <v/>
      </c>
      <c r="E74" s="1556" t="n"/>
      <c r="F74" s="1671">
        <f>F62/F65</f>
        <v/>
      </c>
      <c r="G74" s="1556" t="n"/>
      <c r="H74" s="1671">
        <f>H62/H65</f>
        <v/>
      </c>
      <c r="I74" s="1556" t="n"/>
      <c r="J74" s="1664" t="inlineStr">
        <is>
          <t>Weekly budget ÷ adjusted CPC</t>
        </is>
      </c>
      <c r="K74" s="1546" t="n"/>
      <c r="L74" s="1546" t="n"/>
      <c r="M74" s="1546" t="n"/>
      <c r="N74" s="1556" t="n"/>
    </row>
    <row r="75" ht="24" customHeight="1" s="1411">
      <c r="A75" s="992" t="inlineStr">
        <is>
          <t>Annual Clicks</t>
        </is>
      </c>
      <c r="B75" s="6" t="n"/>
      <c r="C75" s="6" t="n"/>
      <c r="D75" s="1672">
        <f>D74*52</f>
        <v/>
      </c>
      <c r="E75" s="1556" t="n"/>
      <c r="F75" s="1672">
        <f>F74*52</f>
        <v/>
      </c>
      <c r="G75" s="1556" t="n"/>
      <c r="H75" s="1672">
        <f>H74*52</f>
        <v/>
      </c>
      <c r="I75" s="1556" t="n"/>
      <c r="J75" s="1664" t="inlineStr">
        <is>
          <t>Weekly clicks × 52</t>
        </is>
      </c>
      <c r="K75" s="1546" t="n"/>
      <c r="L75" s="1546" t="n"/>
      <c r="M75" s="1546" t="n"/>
      <c r="N75" s="1556" t="n"/>
    </row>
    <row r="76" ht="24" customHeight="1" s="1411">
      <c r="A76" s="992" t="inlineStr">
        <is>
          <t>Annual GA4 Conversions (gross)</t>
        </is>
      </c>
      <c r="B76" s="6" t="n"/>
      <c r="C76" s="6" t="n"/>
      <c r="D76" s="1672">
        <f>D75*D66</f>
        <v/>
      </c>
      <c r="E76" s="1556" t="n"/>
      <c r="F76" s="1672">
        <f>F75*F66</f>
        <v/>
      </c>
      <c r="G76" s="1556" t="n"/>
      <c r="H76" s="1672">
        <f>H75*H66</f>
        <v/>
      </c>
      <c r="I76" s="1556" t="n"/>
      <c r="J76" s="1664" t="inlineStr">
        <is>
          <t>Annual clicks × gross conversion rate (GA4 events, not actual customers)</t>
        </is>
      </c>
      <c r="K76" s="1546" t="n"/>
      <c r="L76" s="1546" t="n"/>
      <c r="M76" s="1546" t="n"/>
      <c r="N76" s="1556" t="n"/>
    </row>
    <row r="77" ht="24" customHeight="1" s="1411">
      <c r="A77" s="1015" t="inlineStr">
        <is>
          <t>Actual Paying Customers (after realisation)</t>
        </is>
      </c>
      <c r="B77" s="6" t="n"/>
      <c r="C77" s="6" t="n"/>
      <c r="D77" s="1673">
        <f>D76*D67</f>
        <v/>
      </c>
      <c r="E77" s="1674" t="n"/>
      <c r="F77" s="1673">
        <f>F76*F67</f>
        <v/>
      </c>
      <c r="G77" s="1674" t="n"/>
      <c r="H77" s="1673">
        <f>H76*H67</f>
        <v/>
      </c>
      <c r="I77" s="1674" t="n"/>
      <c r="J77" s="1675" t="inlineStr">
        <is>
          <t>GA4 conversions × realisation rate. These are REAL customers.</t>
        </is>
      </c>
      <c r="K77" s="1546" t="n"/>
      <c r="L77" s="1546" t="n"/>
      <c r="M77" s="1546" t="n"/>
      <c r="N77" s="1556" t="n"/>
    </row>
    <row r="78" ht="24" customHeight="1" s="1411">
      <c r="A78" s="992" t="inlineStr">
        <is>
          <t>Gross Revenue from Paid Ads (£)</t>
        </is>
      </c>
      <c r="B78" s="6" t="n"/>
      <c r="C78" s="6" t="n"/>
      <c r="D78" s="1663">
        <f>D77*D69</f>
        <v/>
      </c>
      <c r="E78" s="1556" t="n"/>
      <c r="F78" s="1663">
        <f>F77*F69</f>
        <v/>
      </c>
      <c r="G78" s="1556" t="n"/>
      <c r="H78" s="1663">
        <f>H77*H69</f>
        <v/>
      </c>
      <c r="I78" s="1556" t="n"/>
      <c r="J78" s="1664" t="inlineStr">
        <is>
          <t>Actual customers × avg revenue per customer</t>
        </is>
      </c>
      <c r="K78" s="1546" t="n"/>
      <c r="L78" s="1546" t="n"/>
      <c r="M78" s="1546" t="n"/>
      <c r="N78" s="1556" t="n"/>
    </row>
    <row r="79" ht="24" customHeight="1" s="1411">
      <c r="A79" s="1015" t="inlineStr">
        <is>
          <t>Incremental Revenue (after incrementality factor)</t>
        </is>
      </c>
      <c r="B79" s="6" t="n"/>
      <c r="C79" s="6" t="n"/>
      <c r="D79" s="1676">
        <f>D78*D71</f>
        <v/>
      </c>
      <c r="E79" s="1674" t="n"/>
      <c r="F79" s="1676">
        <f>F78*F71</f>
        <v/>
      </c>
      <c r="G79" s="1674" t="n"/>
      <c r="H79" s="1676">
        <f>H78*H71</f>
        <v/>
      </c>
      <c r="I79" s="1674" t="n"/>
      <c r="J79" s="1675" t="inlineStr">
        <is>
          <t>Revenue × incrementality factor = revenue truly added by ads (not organic cannibalisation).</t>
        </is>
      </c>
      <c r="K79" s="1546" t="n"/>
      <c r="L79" s="1546" t="n"/>
      <c r="M79" s="1546" t="n"/>
      <c r="N79" s="1556" t="n"/>
    </row>
    <row r="80" ht="24" customHeight="1" s="1411">
      <c r="A80" s="992" t="inlineStr">
        <is>
          <t>Incremental Contribution Profit (£)</t>
        </is>
      </c>
      <c r="B80" s="6" t="n"/>
      <c r="C80" s="6" t="n"/>
      <c r="D80" s="1663">
        <f>D79*D70</f>
        <v/>
      </c>
      <c r="E80" s="1556" t="n"/>
      <c r="F80" s="1663">
        <f>F79*F70</f>
        <v/>
      </c>
      <c r="G80" s="1556" t="n"/>
      <c r="H80" s="1663">
        <f>H79*H70</f>
        <v/>
      </c>
      <c r="I80" s="1556" t="n"/>
      <c r="J80" s="1664" t="inlineStr">
        <is>
          <t>Incremental revenue × contribution margin. Profit truly generated by ads.</t>
        </is>
      </c>
      <c r="K80" s="1546" t="n"/>
      <c r="L80" s="1546" t="n"/>
      <c r="M80" s="1546" t="n"/>
      <c r="N80" s="1556" t="n"/>
    </row>
    <row r="81" ht="24" customHeight="1" s="1411">
      <c r="A81" s="1015" t="inlineStr">
        <is>
          <t>Net Profit After Ad Spend (£)</t>
        </is>
      </c>
      <c r="B81" s="6" t="n"/>
      <c r="C81" s="6" t="n"/>
      <c r="D81" s="1676">
        <f>D80-D63</f>
        <v/>
      </c>
      <c r="E81" s="1674" t="n"/>
      <c r="F81" s="1676">
        <f>F80-F63</f>
        <v/>
      </c>
      <c r="G81" s="1674" t="n"/>
      <c r="H81" s="1676">
        <f>H80-H63</f>
        <v/>
      </c>
      <c r="I81" s="1674" t="n"/>
      <c r="J81" s="1675" t="inlineStr">
        <is>
          <t>Incremental contribution profit minus annual ad spend.</t>
        </is>
      </c>
      <c r="K81" s="1546" t="n"/>
      <c r="L81" s="1546" t="n"/>
      <c r="M81" s="1546" t="n"/>
      <c r="N81" s="1556" t="n"/>
    </row>
    <row r="82" ht="6" customHeight="1" s="1411">
      <c r="A82" s="6" t="n"/>
      <c r="B82" s="6" t="n"/>
      <c r="C82" s="6" t="n"/>
      <c r="D82" s="6" t="n"/>
      <c r="E82" s="6" t="n"/>
      <c r="F82" s="6" t="n"/>
      <c r="G82" s="6" t="n"/>
      <c r="H82" s="6" t="n"/>
      <c r="I82" s="6" t="n"/>
      <c r="J82" s="6" t="n"/>
      <c r="K82" s="6" t="n"/>
      <c r="L82" s="6" t="n"/>
      <c r="M82" s="6" t="n"/>
      <c r="N82" s="6" t="n"/>
    </row>
    <row r="83" ht="21.75" customHeight="1" s="1411">
      <c r="A83" s="1656" t="inlineStr">
        <is>
          <t xml:space="preserve">  5D — CUSTOMER ACQUISITION COST &amp; PAYBACK</t>
        </is>
      </c>
      <c r="B83" s="1433" t="n"/>
      <c r="C83" s="1433" t="n"/>
      <c r="D83" s="1433" t="n"/>
      <c r="E83" s="1433" t="n"/>
      <c r="F83" s="1433" t="n"/>
      <c r="G83" s="1433" t="n"/>
      <c r="H83" s="1433" t="n"/>
      <c r="I83" s="1433" t="n"/>
      <c r="J83" s="1433" t="n"/>
      <c r="K83" s="1433" t="n"/>
      <c r="L83" s="1433" t="n"/>
      <c r="M83" s="1433" t="n"/>
      <c r="N83" s="1564" t="n"/>
    </row>
    <row r="84" ht="24" customHeight="1" s="1411">
      <c r="A84" s="992" t="inlineStr">
        <is>
          <t>Customer Acquisition Cost — CAC (£)</t>
        </is>
      </c>
      <c r="B84" s="6" t="n"/>
      <c r="C84" s="6" t="n"/>
      <c r="D84" s="1677">
        <f>D63/D77</f>
        <v/>
      </c>
      <c r="E84" s="1556" t="n"/>
      <c r="F84" s="1677">
        <f>F63/F77</f>
        <v/>
      </c>
      <c r="G84" s="1556" t="n"/>
      <c r="H84" s="1677">
        <f>H63/H77</f>
        <v/>
      </c>
      <c r="I84" s="1556" t="n"/>
      <c r="J84" s="1664" t="inlineStr">
        <is>
          <t>Ad spend ÷ actual paying customers. Industry benchmark: £15-40 for hospitality.</t>
        </is>
      </c>
      <c r="K84" s="1546" t="n"/>
      <c r="L84" s="1546" t="n"/>
      <c r="M84" s="1546" t="n"/>
      <c r="N84" s="1556" t="n"/>
    </row>
    <row r="85" ht="24" customHeight="1" s="1411">
      <c r="A85" s="992" t="inlineStr">
        <is>
          <t>Contribution Per Customer (£)</t>
        </is>
      </c>
      <c r="B85" s="6" t="n"/>
      <c r="C85" s="6" t="n"/>
      <c r="D85" s="1677">
        <f>D69*D70</f>
        <v/>
      </c>
      <c r="E85" s="1556" t="n"/>
      <c r="F85" s="1677">
        <f>F69*F70</f>
        <v/>
      </c>
      <c r="G85" s="1556" t="n"/>
      <c r="H85" s="1677">
        <f>H69*H70</f>
        <v/>
      </c>
      <c r="I85" s="1556" t="n"/>
      <c r="J85" s="1664" t="inlineStr">
        <is>
          <t>Avg revenue per customer × contribution margin %</t>
        </is>
      </c>
      <c r="K85" s="1546" t="n"/>
      <c r="L85" s="1546" t="n"/>
      <c r="M85" s="1546" t="n"/>
      <c r="N85" s="1556" t="n"/>
    </row>
    <row r="86" ht="24" customHeight="1" s="1411">
      <c r="A86" s="1006" t="inlineStr">
        <is>
          <t>CAC Payback (visits to recover acquisition cost)</t>
        </is>
      </c>
      <c r="B86" s="6" t="n"/>
      <c r="C86" s="6" t="n"/>
      <c r="D86" s="1678">
        <f>IF(D85&gt;0,D84/D85,0)</f>
        <v/>
      </c>
      <c r="E86" s="1556" t="n"/>
      <c r="F86" s="1678">
        <f>IF(F85&gt;0,F84/F85,0)</f>
        <v/>
      </c>
      <c r="G86" s="1556" t="n"/>
      <c r="H86" s="1678">
        <f>IF(H85&gt;0,H84/H85,0)</f>
        <v/>
      </c>
      <c r="I86" s="1556" t="n"/>
      <c r="J86" s="1664" t="inlineStr">
        <is>
          <t>CAC ÷ contribution per customer. &lt;2 visits = excellent payback.</t>
        </is>
      </c>
      <c r="K86" s="1546" t="n"/>
      <c r="L86" s="1546" t="n"/>
      <c r="M86" s="1546" t="n"/>
      <c r="N86" s="1556" t="n"/>
    </row>
    <row r="87" ht="24" customHeight="1" s="1411">
      <c r="A87" s="1015" t="inlineStr">
        <is>
          <t>Marketing ROAS (incremental revenue ÷ spend)</t>
        </is>
      </c>
      <c r="B87" s="6" t="n"/>
      <c r="C87" s="6" t="n"/>
      <c r="D87" s="1679">
        <f>D79/D63</f>
        <v/>
      </c>
      <c r="E87" s="1674" t="n"/>
      <c r="F87" s="1679">
        <f>F79/F63</f>
        <v/>
      </c>
      <c r="G87" s="1674" t="n"/>
      <c r="H87" s="1679">
        <f>H79/H63</f>
        <v/>
      </c>
      <c r="I87" s="1674" t="n"/>
      <c r="J87" s="1675" t="inlineStr">
        <is>
          <t>Incremental revenue ÷ ad spend. Target: &gt;3×. Includes incrementality derating.</t>
        </is>
      </c>
      <c r="K87" s="1546" t="n"/>
      <c r="L87" s="1546" t="n"/>
      <c r="M87" s="1546" t="n"/>
      <c r="N87" s="1556" t="n"/>
    </row>
    <row r="88" ht="6" customHeight="1" s="1411">
      <c r="A88" s="6" t="n"/>
      <c r="B88" s="6" t="n"/>
      <c r="C88" s="6" t="n"/>
      <c r="D88" s="6" t="n"/>
      <c r="E88" s="6" t="n"/>
      <c r="F88" s="6" t="n"/>
      <c r="G88" s="6" t="n"/>
      <c r="H88" s="6" t="n"/>
      <c r="I88" s="6" t="n"/>
      <c r="J88" s="6" t="n"/>
      <c r="K88" s="6" t="n"/>
      <c r="L88" s="6" t="n"/>
      <c r="M88" s="6" t="n"/>
      <c r="N88" s="6" t="n"/>
    </row>
    <row r="89" ht="24" customHeight="1" s="1411">
      <c r="A89" s="1670" t="inlineStr">
        <is>
          <t xml:space="preserve">  5E — SENSITIVITY TABLE  (Base Case at different performance levels)</t>
        </is>
      </c>
      <c r="B89" s="1444" t="n"/>
      <c r="C89" s="1444" t="n"/>
      <c r="D89" s="1444" t="n"/>
      <c r="E89" s="1444" t="n"/>
      <c r="F89" s="1444" t="n"/>
      <c r="G89" s="1444" t="n"/>
      <c r="H89" s="1444" t="n"/>
      <c r="I89" s="1444" t="n"/>
      <c r="J89" s="1444" t="n"/>
      <c r="K89" s="1444" t="n"/>
      <c r="L89" s="1444" t="n"/>
      <c r="M89" s="1444" t="n"/>
      <c r="N89" s="1648" t="n"/>
    </row>
    <row r="90" ht="18" customHeight="1" s="1411">
      <c r="A90" s="1655" t="inlineStr">
        <is>
          <t xml:space="preserve">  Shows how Net Profit After Ad Spend changes if performance is 50%, 75%, or 100% of Base Case assumptions.</t>
        </is>
      </c>
      <c r="B90" s="1441" t="n"/>
      <c r="C90" s="1441" t="n"/>
      <c r="D90" s="1441" t="n"/>
      <c r="E90" s="1441" t="n"/>
      <c r="F90" s="1441" t="n"/>
      <c r="G90" s="1441" t="n"/>
      <c r="H90" s="1441" t="n"/>
      <c r="I90" s="1441" t="n"/>
      <c r="J90" s="1441" t="n"/>
      <c r="K90" s="1441" t="n"/>
      <c r="L90" s="1441" t="n"/>
      <c r="M90" s="1441" t="n"/>
      <c r="N90" s="1558" t="n"/>
    </row>
    <row r="91" ht="21.75" customHeight="1" s="1411">
      <c r="A91" s="323" t="inlineStr">
        <is>
          <t>Performance Level</t>
        </is>
      </c>
      <c r="B91" s="323" t="inlineStr">
        <is>
          <t>Weekly Budget</t>
        </is>
      </c>
      <c r="C91" s="323" t="inlineStr">
        <is>
          <t>Adj CPC</t>
        </is>
      </c>
      <c r="D91" s="323" t="inlineStr">
        <is>
          <t>Actual Customers</t>
        </is>
      </c>
      <c r="E91" s="323" t="inlineStr">
        <is>
          <t>Incr Revenue</t>
        </is>
      </c>
      <c r="F91" s="323" t="inlineStr">
        <is>
          <t>Ad Spend</t>
        </is>
      </c>
      <c r="G91" s="323" t="inlineStr">
        <is>
          <t>Net Profit</t>
        </is>
      </c>
      <c r="H91" s="323" t="inlineStr">
        <is>
          <t>ROAS</t>
        </is>
      </c>
      <c r="I91" s="323" t="inlineStr">
        <is>
          <t>CAC</t>
        </is>
      </c>
      <c r="J91" s="6" t="n"/>
      <c r="K91" s="6" t="n"/>
      <c r="L91" s="6" t="n"/>
      <c r="M91" s="6" t="n"/>
      <c r="N91" s="6" t="n"/>
    </row>
    <row r="92" ht="21.75" customHeight="1" s="1411">
      <c r="A92" s="992" t="inlineStr">
        <is>
          <t>Downside — 50%</t>
        </is>
      </c>
      <c r="B92" s="1023">
        <f>F62</f>
        <v/>
      </c>
      <c r="C92" s="1024">
        <f>F65</f>
        <v/>
      </c>
      <c r="D92" s="1025">
        <f>F77*0.5</f>
        <v/>
      </c>
      <c r="E92" s="1023">
        <f>F77*0.5*F69*F71</f>
        <v/>
      </c>
      <c r="F92" s="1023">
        <f>F63</f>
        <v/>
      </c>
      <c r="G92" s="1023">
        <f>F77*0.5*F69*F71*F70-F63</f>
        <v/>
      </c>
      <c r="H92" s="1026">
        <f>(F77*0.5*F69*F71)/F63</f>
        <v/>
      </c>
      <c r="I92" s="1027">
        <f>F63/(F77*0.5)</f>
        <v/>
      </c>
      <c r="J92" s="6" t="n"/>
      <c r="K92" s="6" t="n"/>
      <c r="L92" s="6" t="n"/>
      <c r="M92" s="6" t="n"/>
      <c r="N92" s="6" t="n"/>
    </row>
    <row r="93" ht="21.75" customHeight="1" s="1411">
      <c r="A93" s="992" t="inlineStr">
        <is>
          <t>Mid — 75%</t>
        </is>
      </c>
      <c r="B93" s="1023">
        <f>F62</f>
        <v/>
      </c>
      <c r="C93" s="1024">
        <f>F65</f>
        <v/>
      </c>
      <c r="D93" s="1025">
        <f>F77*0.75</f>
        <v/>
      </c>
      <c r="E93" s="1023">
        <f>F77*0.75*F69*F71</f>
        <v/>
      </c>
      <c r="F93" s="1023">
        <f>F63</f>
        <v/>
      </c>
      <c r="G93" s="1023">
        <f>F77*0.75*F69*F71*F70-F63</f>
        <v/>
      </c>
      <c r="H93" s="1026">
        <f>(F77*0.75*F69*F71)/F63</f>
        <v/>
      </c>
      <c r="I93" s="1027">
        <f>F63/(F77*0.75)</f>
        <v/>
      </c>
      <c r="J93" s="6" t="n"/>
      <c r="K93" s="6" t="n"/>
      <c r="L93" s="6" t="n"/>
      <c r="M93" s="6" t="n"/>
      <c r="N93" s="6" t="n"/>
    </row>
    <row r="94" ht="21.75" customHeight="1" s="1411">
      <c r="A94" s="1028" t="inlineStr">
        <is>
          <t>Base Case — 100%</t>
        </is>
      </c>
      <c r="B94" s="1029">
        <f>F62</f>
        <v/>
      </c>
      <c r="C94" s="983">
        <f>F65</f>
        <v/>
      </c>
      <c r="D94" s="982">
        <f>F77*1</f>
        <v/>
      </c>
      <c r="E94" s="1029">
        <f>F77*1*F69*F71</f>
        <v/>
      </c>
      <c r="F94" s="1029">
        <f>F63</f>
        <v/>
      </c>
      <c r="G94" s="1029">
        <f>F77*1*F69*F71*F70-F63</f>
        <v/>
      </c>
      <c r="H94" s="1030">
        <f>(F77*1*F69*F71)/F63</f>
        <v/>
      </c>
      <c r="I94" s="985">
        <f>F63/(F77*1)</f>
        <v/>
      </c>
      <c r="J94" s="6" t="n"/>
      <c r="K94" s="6" t="n"/>
      <c r="L94" s="6" t="n"/>
      <c r="M94" s="6" t="n"/>
      <c r="N94" s="6" t="n"/>
    </row>
    <row r="95" ht="21.75" customHeight="1" s="1411">
      <c r="A95" s="992" t="inlineStr">
        <is>
          <t>Upside — 125%</t>
        </is>
      </c>
      <c r="B95" s="1023">
        <f>F62</f>
        <v/>
      </c>
      <c r="C95" s="1024">
        <f>F65</f>
        <v/>
      </c>
      <c r="D95" s="1025">
        <f>F77*1.25</f>
        <v/>
      </c>
      <c r="E95" s="1023">
        <f>F77*1.25*F69*F71</f>
        <v/>
      </c>
      <c r="F95" s="1023">
        <f>F63</f>
        <v/>
      </c>
      <c r="G95" s="1023">
        <f>F77*1.25*F69*F71*F70-F63</f>
        <v/>
      </c>
      <c r="H95" s="1026">
        <f>(F77*1.25*F69*F71)/F63</f>
        <v/>
      </c>
      <c r="I95" s="1027">
        <f>F63/(F77*1.25)</f>
        <v/>
      </c>
      <c r="J95" s="6" t="n"/>
      <c r="K95" s="6" t="n"/>
      <c r="L95" s="6" t="n"/>
      <c r="M95" s="6" t="n"/>
      <c r="N95" s="6" t="n"/>
    </row>
    <row r="96" ht="6" customHeight="1" s="1411">
      <c r="A96" s="6" t="n"/>
      <c r="B96" s="6" t="n"/>
      <c r="C96" s="6" t="n"/>
      <c r="D96" s="6" t="n"/>
      <c r="E96" s="6" t="n"/>
      <c r="F96" s="6" t="n"/>
      <c r="G96" s="6" t="n"/>
      <c r="H96" s="6" t="n"/>
      <c r="I96" s="6" t="n"/>
      <c r="J96" s="6" t="n"/>
      <c r="K96" s="6" t="n"/>
      <c r="L96" s="6" t="n"/>
      <c r="M96" s="6" t="n"/>
      <c r="N96" s="6" t="n"/>
    </row>
    <row r="97" ht="21.75" customHeight="1" s="1411">
      <c r="A97" s="1670" t="inlineStr">
        <is>
          <t xml:space="preserve">  5F — MARKETING MODEL AUDIT CHECKS</t>
        </is>
      </c>
      <c r="B97" s="1444" t="n"/>
      <c r="C97" s="1444" t="n"/>
      <c r="D97" s="1444" t="n"/>
      <c r="E97" s="1444" t="n"/>
      <c r="F97" s="1444" t="n"/>
      <c r="G97" s="1444" t="n"/>
      <c r="H97" s="1444" t="n"/>
      <c r="I97" s="1444" t="n"/>
      <c r="J97" s="1444" t="n"/>
      <c r="K97" s="1444" t="n"/>
      <c r="L97" s="1444" t="n"/>
      <c r="M97" s="1444" t="n"/>
      <c r="N97" s="1648" t="n"/>
    </row>
    <row r="98" ht="21.75" customHeight="1" s="1411">
      <c r="A98" s="992" t="inlineStr">
        <is>
          <t>CPC Sanity (Base Case adjusted CPC)</t>
        </is>
      </c>
      <c r="B98" s="1031">
        <f>IF(AND(F65&gt;=0.2,F65&lt;=2),"✓  OK","✗  CHECK")</f>
        <v/>
      </c>
      <c r="C98" s="1032">
        <f>F65</f>
        <v/>
      </c>
      <c r="D98" s="995" t="inlineStr">
        <is>
          <t>£0.20 – £2.00</t>
        </is>
      </c>
      <c r="E98" s="1003" t="inlineStr">
        <is>
          <t>Adjusted CPC must stay realistic vs London hospitality range. Below £0.20 = implausibly cheap. Above £2.00 = budget may be misallocated.</t>
        </is>
      </c>
      <c r="F98" s="1546" t="n"/>
      <c r="G98" s="1546" t="n"/>
      <c r="H98" s="1546" t="n"/>
      <c r="I98" s="1546" t="n"/>
      <c r="J98" s="1546" t="n"/>
      <c r="K98" s="1546" t="n"/>
      <c r="L98" s="1546" t="n"/>
      <c r="M98" s="1546" t="n"/>
      <c r="N98" s="1556" t="n"/>
    </row>
    <row r="99" ht="21.75" customHeight="1" s="1411">
      <c r="A99" s="992" t="inlineStr">
        <is>
          <t>Conversion Rate Range (Base Case net CVR)</t>
        </is>
      </c>
      <c r="B99" s="1031">
        <f>IF(AND(F68&gt;=0.005,F68&lt;=0.08),"✓  OK","✗  CHECK")</f>
        <v/>
      </c>
      <c r="C99" s="1033">
        <f>F68</f>
        <v/>
      </c>
      <c r="D99" s="995" t="inlineStr">
        <is>
          <t>0.5% – 8%</t>
        </is>
      </c>
      <c r="E99" s="1003" t="inlineStr">
        <is>
          <t>Net customer conversion rate (after realisation). Under 0.5% = too pessimistic. Over 8% = over-optimistic given realisation adjustment.</t>
        </is>
      </c>
      <c r="F99" s="1546" t="n"/>
      <c r="G99" s="1546" t="n"/>
      <c r="H99" s="1546" t="n"/>
      <c r="I99" s="1546" t="n"/>
      <c r="J99" s="1546" t="n"/>
      <c r="K99" s="1546" t="n"/>
      <c r="L99" s="1546" t="n"/>
      <c r="M99" s="1546" t="n"/>
      <c r="N99" s="1556" t="n"/>
    </row>
    <row r="100" ht="21.75" customHeight="1" s="1411">
      <c r="A100" s="992" t="inlineStr">
        <is>
          <t>Revenue Per Customer Range (Base Case)</t>
        </is>
      </c>
      <c r="B100" s="1031">
        <f>IF(AND(F69&gt;=30,F69&lt;=200),"✓  OK","✗  CHECK")</f>
        <v/>
      </c>
      <c r="C100" s="1034">
        <f>F69</f>
        <v/>
      </c>
      <c r="D100" s="995" t="inlineStr">
        <is>
          <t>£30 – £200</t>
        </is>
      </c>
      <c r="E100" s="1003" t="inlineStr">
        <is>
          <t>Average customer revenue must be plausible for a gaming bar. £30 = solo visit, £200 = large group booking. Outside this range = review assumption.</t>
        </is>
      </c>
      <c r="F100" s="1546" t="n"/>
      <c r="G100" s="1546" t="n"/>
      <c r="H100" s="1546" t="n"/>
      <c r="I100" s="1546" t="n"/>
      <c r="J100" s="1546" t="n"/>
      <c r="K100" s="1546" t="n"/>
      <c r="L100" s="1546" t="n"/>
      <c r="M100" s="1546" t="n"/>
      <c r="N100" s="1556" t="n"/>
    </row>
    <row r="101" ht="21.75" customHeight="1" s="1411">
      <c r="A101" s="992" t="inlineStr">
        <is>
          <t>CAC Benchmark (Base Case)</t>
        </is>
      </c>
      <c r="B101" s="1031">
        <f>IF(AND(F84&gt;=5,F84&lt;=50),"✓  OK","✗  REVIEW")</f>
        <v/>
      </c>
      <c r="C101" s="1035">
        <f>F84</f>
        <v/>
      </c>
      <c r="D101" s="995" t="inlineStr">
        <is>
          <t>£5 – £50</t>
        </is>
      </c>
      <c r="E101" s="1003" t="inlineStr">
        <is>
          <t>Customer Acquisition Cost should be £5-50 for this venue type. Under £5 = suspiciously cheap. Over £50 = ads may not be cost-effective.</t>
        </is>
      </c>
      <c r="F101" s="1546" t="n"/>
      <c r="G101" s="1546" t="n"/>
      <c r="H101" s="1546" t="n"/>
      <c r="I101" s="1546" t="n"/>
      <c r="J101" s="1546" t="n"/>
      <c r="K101" s="1546" t="n"/>
      <c r="L101" s="1546" t="n"/>
      <c r="M101" s="1546" t="n"/>
      <c r="N101" s="1556" t="n"/>
    </row>
    <row r="102" ht="21.75" customHeight="1" s="1411">
      <c r="A102" s="992" t="inlineStr">
        <is>
          <t>ROAS Threshold (Base Case incremental)</t>
        </is>
      </c>
      <c r="B102" s="1031">
        <f>IF(F87&gt;=2,"✓  OK","✗  BELOW TARGET")</f>
        <v/>
      </c>
      <c r="C102" s="1036">
        <f>F87</f>
        <v/>
      </c>
      <c r="D102" s="995" t="inlineStr">
        <is>
          <t>&gt;2×</t>
        </is>
      </c>
      <c r="E102" s="1003" t="inlineStr">
        <is>
          <t>Incremental ROAS (after incrementality derating) must exceed 2× to cover contribution margin and generate genuine profit. Target for growth: &gt;4×.</t>
        </is>
      </c>
      <c r="F102" s="1546" t="n"/>
      <c r="G102" s="1546" t="n"/>
      <c r="H102" s="1546" t="n"/>
      <c r="I102" s="1546" t="n"/>
      <c r="J102" s="1546" t="n"/>
      <c r="K102" s="1546" t="n"/>
      <c r="L102" s="1546" t="n"/>
      <c r="M102" s="1546" t="n"/>
      <c r="N102" s="1556" t="n"/>
    </row>
    <row r="103" ht="21.75" customHeight="1" s="1411">
      <c r="A103" s="992" t="inlineStr">
        <is>
          <t>Net Profit Positive (Base Case)</t>
        </is>
      </c>
      <c r="B103" s="1031">
        <f>IF(G92&gt;0,"✓  OK — profitable at 50% perf","✗  LOSS at 50% — review budget")</f>
        <v/>
      </c>
      <c r="C103" s="1034">
        <f>G92</f>
        <v/>
      </c>
      <c r="D103" s="995" t="inlineStr">
        <is>
          <t>&gt;£0</t>
        </is>
      </c>
      <c r="E103" s="1003" t="inlineStr">
        <is>
          <t>Net profit after ad spend must be positive for ads to be worth running. Negative = ad spend exceeds incremental contribution profit.</t>
        </is>
      </c>
      <c r="F103" s="1546" t="n"/>
      <c r="G103" s="1546" t="n"/>
      <c r="H103" s="1546" t="n"/>
      <c r="I103" s="1546" t="n"/>
      <c r="J103" s="1546" t="n"/>
      <c r="K103" s="1546" t="n"/>
      <c r="L103" s="1546" t="n"/>
      <c r="M103" s="1546" t="n"/>
      <c r="N103" s="1556" t="n"/>
    </row>
    <row r="104" ht="21.75" customHeight="1" s="1411">
      <c r="A104" s="992" t="inlineStr">
        <is>
          <t>Downside Profitability (50% performance scenario)</t>
        </is>
      </c>
      <c r="B104" s="1031">
        <f>IF(G92&gt;0,"✓  OK — profitable at 50% performance","✗  LOSS at 50% — review budget")</f>
        <v/>
      </c>
      <c r="C104" s="1037">
        <f>G92</f>
        <v/>
      </c>
      <c r="D104" s="995" t="inlineStr">
        <is>
          <t>&gt;£0</t>
        </is>
      </c>
      <c r="E104" s="1003" t="inlineStr">
        <is>
          <t>Placeholder — see Sensitivity Table (Section 5E) Row 1 for 50% scenario net profit.</t>
        </is>
      </c>
      <c r="F104" s="1546" t="n"/>
      <c r="G104" s="1546" t="n"/>
      <c r="H104" s="1546" t="n"/>
      <c r="I104" s="1546" t="n"/>
      <c r="J104" s="1546" t="n"/>
      <c r="K104" s="1546" t="n"/>
      <c r="L104" s="1546" t="n"/>
      <c r="M104" s="1546" t="n"/>
      <c r="N104" s="1556" t="n"/>
    </row>
    <row r="105" ht="15.75" customHeight="1" s="1411">
      <c r="A105" s="6" t="n"/>
      <c r="B105" s="6" t="n"/>
      <c r="C105" s="6" t="n"/>
      <c r="D105" s="6" t="n"/>
      <c r="E105" s="6" t="n"/>
      <c r="F105" s="6" t="n"/>
      <c r="G105" s="6" t="n"/>
      <c r="H105" s="6" t="n"/>
      <c r="I105" s="6" t="n"/>
      <c r="J105" s="6" t="n"/>
      <c r="K105" s="6" t="n"/>
      <c r="L105" s="6" t="n"/>
      <c r="M105" s="6" t="n"/>
      <c r="N105" s="6" t="n"/>
    </row>
    <row r="106" ht="15.75" customHeight="1" s="1411">
      <c r="A106" s="6" t="n"/>
      <c r="B106" s="6" t="n"/>
      <c r="C106" s="6" t="n"/>
      <c r="D106" s="6" t="n"/>
      <c r="E106" s="6" t="n"/>
      <c r="F106" s="6" t="n"/>
      <c r="G106" s="6" t="n"/>
      <c r="H106" s="6" t="n"/>
      <c r="I106" s="6" t="n"/>
      <c r="J106" s="6" t="n"/>
      <c r="K106" s="6" t="n"/>
      <c r="L106" s="6" t="n"/>
      <c r="M106" s="6" t="n"/>
      <c r="N106" s="6" t="n"/>
    </row>
    <row r="107" ht="15.75" customHeight="1" s="1411">
      <c r="A107" s="6" t="n"/>
      <c r="B107" s="6" t="n"/>
      <c r="C107" s="6" t="n"/>
      <c r="D107" s="6" t="n"/>
      <c r="E107" s="6" t="n"/>
      <c r="F107" s="6" t="n"/>
      <c r="G107" s="6" t="n"/>
      <c r="H107" s="6" t="n"/>
      <c r="I107" s="6" t="n"/>
      <c r="J107" s="6" t="n"/>
      <c r="K107" s="6" t="n"/>
      <c r="L107" s="6" t="n"/>
      <c r="M107" s="6" t="n"/>
      <c r="N107" s="6" t="n"/>
    </row>
    <row r="108" ht="15.75" customHeight="1" s="1411">
      <c r="A108" s="6" t="n"/>
      <c r="B108" s="6" t="n"/>
      <c r="C108" s="6" t="n"/>
      <c r="D108" s="6" t="n"/>
      <c r="E108" s="6" t="n"/>
      <c r="F108" s="6" t="n"/>
      <c r="G108" s="6" t="n"/>
      <c r="H108" s="6" t="n"/>
      <c r="I108" s="6" t="n"/>
      <c r="J108" s="6" t="n"/>
      <c r="K108" s="6" t="n"/>
      <c r="L108" s="6" t="n"/>
      <c r="M108" s="6" t="n"/>
      <c r="N108" s="6" t="n"/>
    </row>
    <row r="109" ht="15.75" customHeight="1" s="1411">
      <c r="A109" s="6" t="n"/>
      <c r="B109" s="6" t="n"/>
      <c r="C109" s="6" t="n"/>
      <c r="D109" s="6" t="n"/>
      <c r="E109" s="6" t="n"/>
      <c r="F109" s="6" t="n"/>
      <c r="G109" s="6" t="n"/>
      <c r="H109" s="6" t="n"/>
      <c r="I109" s="6" t="n"/>
      <c r="J109" s="6" t="n"/>
      <c r="K109" s="6" t="n"/>
      <c r="L109" s="6" t="n"/>
      <c r="M109" s="6" t="n"/>
      <c r="N109" s="6" t="n"/>
    </row>
    <row r="110" ht="15.75" customHeight="1" s="1411">
      <c r="A110" s="6" t="n"/>
      <c r="B110" s="6" t="n"/>
      <c r="C110" s="6" t="n"/>
      <c r="D110" s="6" t="n"/>
      <c r="E110" s="6" t="n"/>
      <c r="F110" s="6" t="n"/>
      <c r="G110" s="6" t="n"/>
      <c r="H110" s="6" t="n"/>
      <c r="I110" s="6" t="n"/>
      <c r="J110" s="6" t="n"/>
      <c r="K110" s="6" t="n"/>
      <c r="L110" s="6" t="n"/>
      <c r="M110" s="6" t="n"/>
      <c r="N110" s="6" t="n"/>
    </row>
    <row r="111" ht="15.75" customHeight="1" s="1411">
      <c r="A111" s="6" t="n"/>
      <c r="B111" s="6" t="n"/>
      <c r="C111" s="6" t="n"/>
      <c r="D111" s="6" t="n"/>
      <c r="E111" s="6" t="n"/>
      <c r="F111" s="6" t="n"/>
      <c r="G111" s="6" t="n"/>
      <c r="H111" s="6" t="n"/>
      <c r="I111" s="6" t="n"/>
      <c r="J111" s="6" t="n"/>
      <c r="K111" s="6" t="n"/>
      <c r="L111" s="6" t="n"/>
      <c r="M111" s="6" t="n"/>
      <c r="N111" s="6" t="n"/>
    </row>
    <row r="112" ht="15.75" customHeight="1" s="1411">
      <c r="A112" s="6" t="n"/>
      <c r="B112" s="6" t="n"/>
      <c r="C112" s="6" t="n"/>
      <c r="D112" s="6" t="n"/>
      <c r="E112" s="6" t="n"/>
      <c r="F112" s="6" t="n"/>
      <c r="G112" s="6" t="n"/>
      <c r="H112" s="6" t="n"/>
      <c r="I112" s="6" t="n"/>
      <c r="J112" s="6" t="n"/>
      <c r="K112" s="6" t="n"/>
      <c r="L112" s="6" t="n"/>
      <c r="M112" s="6" t="n"/>
      <c r="N112" s="6" t="n"/>
    </row>
    <row r="113" ht="15.75" customHeight="1" s="1411">
      <c r="A113" s="6" t="n"/>
      <c r="B113" s="6" t="n"/>
      <c r="C113" s="6" t="n"/>
      <c r="D113" s="6" t="n"/>
      <c r="E113" s="6" t="n"/>
      <c r="F113" s="6" t="n"/>
      <c r="G113" s="6" t="n"/>
      <c r="H113" s="6" t="n"/>
      <c r="I113" s="6" t="n"/>
      <c r="J113" s="6" t="n"/>
      <c r="K113" s="6" t="n"/>
      <c r="L113" s="6" t="n"/>
      <c r="M113" s="6" t="n"/>
      <c r="N113" s="6" t="n"/>
    </row>
    <row r="114" ht="15.75" customHeight="1" s="1411">
      <c r="A114" s="6" t="n"/>
      <c r="B114" s="6" t="n"/>
      <c r="C114" s="6" t="n"/>
      <c r="D114" s="6" t="n"/>
      <c r="E114" s="6" t="n"/>
      <c r="F114" s="6" t="n"/>
      <c r="G114" s="6" t="n"/>
      <c r="H114" s="6" t="n"/>
      <c r="I114" s="6" t="n"/>
      <c r="J114" s="6" t="n"/>
      <c r="K114" s="6" t="n"/>
      <c r="L114" s="6" t="n"/>
      <c r="M114" s="6" t="n"/>
      <c r="N114" s="6" t="n"/>
    </row>
    <row r="115" ht="15.75" customHeight="1" s="1411">
      <c r="A115" s="6" t="n"/>
      <c r="B115" s="6" t="n"/>
      <c r="C115" s="6" t="n"/>
      <c r="D115" s="6" t="n"/>
      <c r="E115" s="6" t="n"/>
      <c r="F115" s="6" t="n"/>
      <c r="G115" s="6" t="n"/>
      <c r="H115" s="6" t="n"/>
      <c r="I115" s="6" t="n"/>
      <c r="J115" s="6" t="n"/>
      <c r="K115" s="6" t="n"/>
      <c r="L115" s="6" t="n"/>
      <c r="M115" s="6" t="n"/>
      <c r="N115" s="6" t="n"/>
    </row>
    <row r="116" ht="15.75" customHeight="1" s="1411">
      <c r="A116" s="6" t="n"/>
      <c r="B116" s="6" t="n"/>
      <c r="C116" s="6" t="n"/>
      <c r="D116" s="6" t="n"/>
      <c r="E116" s="6" t="n"/>
      <c r="F116" s="6" t="n"/>
      <c r="G116" s="6" t="n"/>
      <c r="H116" s="6" t="n"/>
      <c r="I116" s="6" t="n"/>
      <c r="J116" s="6" t="n"/>
      <c r="K116" s="6" t="n"/>
      <c r="L116" s="6" t="n"/>
      <c r="M116" s="6" t="n"/>
      <c r="N116" s="6" t="n"/>
    </row>
    <row r="117" ht="15.75" customHeight="1" s="1411">
      <c r="A117" s="6" t="n"/>
      <c r="B117" s="6" t="n"/>
      <c r="C117" s="6" t="n"/>
      <c r="D117" s="6" t="n"/>
      <c r="E117" s="6" t="n"/>
      <c r="F117" s="6" t="n"/>
      <c r="G117" s="6" t="n"/>
      <c r="H117" s="6" t="n"/>
      <c r="I117" s="6" t="n"/>
      <c r="J117" s="6" t="n"/>
      <c r="K117" s="6" t="n"/>
      <c r="L117" s="6" t="n"/>
      <c r="M117" s="6" t="n"/>
      <c r="N117" s="6" t="n"/>
    </row>
    <row r="118" ht="15.75" customHeight="1" s="1411">
      <c r="A118" s="6" t="n"/>
      <c r="B118" s="6" t="n"/>
      <c r="C118" s="6" t="n"/>
      <c r="D118" s="6" t="n"/>
      <c r="E118" s="6" t="n"/>
      <c r="F118" s="6" t="n"/>
      <c r="G118" s="6" t="n"/>
      <c r="H118" s="6" t="n"/>
      <c r="I118" s="6" t="n"/>
      <c r="J118" s="6" t="n"/>
      <c r="K118" s="6" t="n"/>
      <c r="L118" s="6" t="n"/>
      <c r="M118" s="6" t="n"/>
      <c r="N118" s="6" t="n"/>
    </row>
    <row r="119" ht="15.75" customHeight="1" s="1411">
      <c r="A119" s="6" t="n"/>
      <c r="B119" s="6" t="n"/>
      <c r="C119" s="6" t="n"/>
      <c r="D119" s="6" t="n"/>
      <c r="E119" s="6" t="n"/>
      <c r="F119" s="6" t="n"/>
      <c r="G119" s="6" t="n"/>
      <c r="H119" s="6" t="n"/>
      <c r="I119" s="6" t="n"/>
      <c r="J119" s="6" t="n"/>
      <c r="K119" s="6" t="n"/>
      <c r="L119" s="6" t="n"/>
      <c r="M119" s="6" t="n"/>
      <c r="N119" s="6" t="n"/>
    </row>
    <row r="120" ht="15.75" customHeight="1" s="1411">
      <c r="A120" s="6" t="n"/>
      <c r="B120" s="6" t="n"/>
      <c r="C120" s="6" t="n"/>
      <c r="D120" s="6" t="n"/>
      <c r="E120" s="6" t="n"/>
      <c r="F120" s="6" t="n"/>
      <c r="G120" s="6" t="n"/>
      <c r="H120" s="6" t="n"/>
      <c r="I120" s="6" t="n"/>
      <c r="J120" s="6" t="n"/>
      <c r="K120" s="6" t="n"/>
      <c r="L120" s="6" t="n"/>
      <c r="M120" s="6" t="n"/>
      <c r="N120" s="6" t="n"/>
    </row>
    <row r="121" ht="15.75" customHeight="1" s="1411">
      <c r="A121" s="6" t="n"/>
      <c r="B121" s="6" t="n"/>
      <c r="C121" s="6" t="n"/>
      <c r="D121" s="6" t="n"/>
      <c r="E121" s="6" t="n"/>
      <c r="F121" s="6" t="n"/>
      <c r="G121" s="6" t="n"/>
      <c r="H121" s="6" t="n"/>
      <c r="I121" s="6" t="n"/>
      <c r="J121" s="6" t="n"/>
      <c r="K121" s="6" t="n"/>
      <c r="L121" s="6" t="n"/>
      <c r="M121" s="6" t="n"/>
      <c r="N121" s="6" t="n"/>
    </row>
    <row r="122" ht="15.75" customHeight="1" s="1411">
      <c r="A122" s="6" t="n"/>
      <c r="B122" s="6" t="n"/>
      <c r="C122" s="6" t="n"/>
      <c r="D122" s="6" t="n"/>
      <c r="E122" s="6" t="n"/>
      <c r="F122" s="6" t="n"/>
      <c r="G122" s="6" t="n"/>
      <c r="H122" s="6" t="n"/>
      <c r="I122" s="6" t="n"/>
      <c r="J122" s="6" t="n"/>
      <c r="K122" s="6" t="n"/>
      <c r="L122" s="6" t="n"/>
      <c r="M122" s="6" t="n"/>
      <c r="N122" s="6" t="n"/>
    </row>
    <row r="123" ht="15.75" customHeight="1" s="1411">
      <c r="A123" s="6" t="n"/>
      <c r="B123" s="6" t="n"/>
      <c r="C123" s="6" t="n"/>
      <c r="D123" s="6" t="n"/>
      <c r="E123" s="6" t="n"/>
      <c r="F123" s="6" t="n"/>
      <c r="G123" s="6" t="n"/>
      <c r="H123" s="6" t="n"/>
      <c r="I123" s="6" t="n"/>
      <c r="J123" s="6" t="n"/>
      <c r="K123" s="6" t="n"/>
      <c r="L123" s="6" t="n"/>
      <c r="M123" s="6" t="n"/>
      <c r="N123" s="6" t="n"/>
    </row>
    <row r="124" ht="15.75" customHeight="1" s="1411">
      <c r="A124" s="6" t="n"/>
      <c r="B124" s="6" t="n"/>
      <c r="C124" s="6" t="n"/>
      <c r="D124" s="6" t="n"/>
      <c r="E124" s="6" t="n"/>
      <c r="F124" s="6" t="n"/>
      <c r="G124" s="6" t="n"/>
      <c r="H124" s="6" t="n"/>
      <c r="I124" s="6" t="n"/>
      <c r="J124" s="6" t="n"/>
      <c r="K124" s="6" t="n"/>
      <c r="L124" s="6" t="n"/>
      <c r="M124" s="6" t="n"/>
      <c r="N124" s="6" t="n"/>
    </row>
    <row r="125" ht="15.75" customHeight="1" s="1411">
      <c r="A125" s="6" t="n"/>
      <c r="B125" s="6" t="n"/>
      <c r="C125" s="6" t="n"/>
      <c r="D125" s="6" t="n"/>
      <c r="E125" s="6" t="n"/>
      <c r="F125" s="6" t="n"/>
      <c r="G125" s="6" t="n"/>
      <c r="H125" s="6" t="n"/>
      <c r="I125" s="6" t="n"/>
      <c r="J125" s="6" t="n"/>
      <c r="K125" s="6" t="n"/>
      <c r="L125" s="6" t="n"/>
      <c r="M125" s="6" t="n"/>
      <c r="N125" s="6" t="n"/>
    </row>
    <row r="126" ht="15.75" customHeight="1" s="1411">
      <c r="A126" s="6" t="n"/>
      <c r="B126" s="6" t="n"/>
      <c r="C126" s="6" t="n"/>
      <c r="D126" s="6" t="n"/>
      <c r="E126" s="6" t="n"/>
      <c r="F126" s="6" t="n"/>
      <c r="G126" s="6" t="n"/>
      <c r="H126" s="6" t="n"/>
      <c r="I126" s="6" t="n"/>
      <c r="J126" s="6" t="n"/>
      <c r="K126" s="6" t="n"/>
      <c r="L126" s="6" t="n"/>
      <c r="M126" s="6" t="n"/>
      <c r="N126" s="6" t="n"/>
    </row>
    <row r="127" ht="15.75" customHeight="1" s="1411">
      <c r="A127" s="6" t="n"/>
      <c r="B127" s="6" t="n"/>
      <c r="C127" s="6" t="n"/>
      <c r="D127" s="6" t="n"/>
      <c r="E127" s="6" t="n"/>
      <c r="F127" s="6" t="n"/>
      <c r="G127" s="6" t="n"/>
      <c r="H127" s="6" t="n"/>
      <c r="I127" s="6" t="n"/>
      <c r="J127" s="6" t="n"/>
      <c r="K127" s="6" t="n"/>
      <c r="L127" s="6" t="n"/>
      <c r="M127" s="6" t="n"/>
      <c r="N127" s="6" t="n"/>
    </row>
    <row r="128" ht="15.75" customHeight="1" s="1411">
      <c r="A128" s="6" t="n"/>
      <c r="B128" s="6" t="n"/>
      <c r="C128" s="6" t="n"/>
      <c r="D128" s="6" t="n"/>
      <c r="E128" s="6" t="n"/>
      <c r="F128" s="6" t="n"/>
      <c r="G128" s="6" t="n"/>
      <c r="H128" s="6" t="n"/>
      <c r="I128" s="6" t="n"/>
      <c r="J128" s="6" t="n"/>
      <c r="K128" s="6" t="n"/>
      <c r="L128" s="6" t="n"/>
      <c r="M128" s="6" t="n"/>
      <c r="N128" s="6" t="n"/>
    </row>
    <row r="129" ht="15.75" customHeight="1" s="1411">
      <c r="A129" s="6" t="n"/>
      <c r="B129" s="6" t="n"/>
      <c r="C129" s="6" t="n"/>
      <c r="D129" s="6" t="n"/>
      <c r="E129" s="6" t="n"/>
      <c r="F129" s="6" t="n"/>
      <c r="G129" s="6" t="n"/>
      <c r="H129" s="6" t="n"/>
      <c r="I129" s="6" t="n"/>
      <c r="J129" s="6" t="n"/>
      <c r="K129" s="6" t="n"/>
      <c r="L129" s="6" t="n"/>
      <c r="M129" s="6" t="n"/>
      <c r="N129" s="6" t="n"/>
    </row>
    <row r="130" ht="15.75" customHeight="1" s="1411">
      <c r="A130" s="6" t="n"/>
      <c r="B130" s="6" t="n"/>
      <c r="C130" s="6" t="n"/>
      <c r="D130" s="6" t="n"/>
      <c r="E130" s="6" t="n"/>
      <c r="F130" s="6" t="n"/>
      <c r="G130" s="6" t="n"/>
      <c r="H130" s="6" t="n"/>
      <c r="I130" s="6" t="n"/>
      <c r="J130" s="6" t="n"/>
      <c r="K130" s="6" t="n"/>
      <c r="L130" s="6" t="n"/>
      <c r="M130" s="6" t="n"/>
      <c r="N130" s="6" t="n"/>
    </row>
    <row r="131" ht="15.75" customHeight="1" s="1411">
      <c r="A131" s="6" t="n"/>
      <c r="B131" s="6" t="n"/>
      <c r="C131" s="6" t="n"/>
      <c r="D131" s="6" t="n"/>
      <c r="E131" s="6" t="n"/>
      <c r="F131" s="6" t="n"/>
      <c r="G131" s="6" t="n"/>
      <c r="H131" s="6" t="n"/>
      <c r="I131" s="6" t="n"/>
      <c r="J131" s="6" t="n"/>
      <c r="K131" s="6" t="n"/>
      <c r="L131" s="6" t="n"/>
      <c r="M131" s="6" t="n"/>
      <c r="N131" s="6" t="n"/>
    </row>
    <row r="132" ht="15.75" customHeight="1" s="1411">
      <c r="A132" s="6" t="n"/>
      <c r="B132" s="6" t="n"/>
      <c r="C132" s="6" t="n"/>
      <c r="D132" s="6" t="n"/>
      <c r="E132" s="6" t="n"/>
      <c r="F132" s="6" t="n"/>
      <c r="G132" s="6" t="n"/>
      <c r="H132" s="6" t="n"/>
      <c r="I132" s="6" t="n"/>
      <c r="J132" s="6" t="n"/>
      <c r="K132" s="6" t="n"/>
      <c r="L132" s="6" t="n"/>
      <c r="M132" s="6" t="n"/>
      <c r="N132" s="6" t="n"/>
    </row>
    <row r="133" ht="15.75" customHeight="1" s="1411">
      <c r="A133" s="6" t="n"/>
      <c r="B133" s="6" t="n"/>
      <c r="C133" s="6" t="n"/>
      <c r="D133" s="6" t="n"/>
      <c r="E133" s="6" t="n"/>
      <c r="F133" s="6" t="n"/>
      <c r="G133" s="6" t="n"/>
      <c r="H133" s="6" t="n"/>
      <c r="I133" s="6" t="n"/>
      <c r="J133" s="6" t="n"/>
      <c r="K133" s="6" t="n"/>
      <c r="L133" s="6" t="n"/>
      <c r="M133" s="6" t="n"/>
      <c r="N133" s="6" t="n"/>
    </row>
    <row r="134" ht="15.75" customHeight="1" s="1411">
      <c r="A134" s="6" t="n"/>
      <c r="B134" s="6" t="n"/>
      <c r="C134" s="6" t="n"/>
      <c r="D134" s="6" t="n"/>
      <c r="E134" s="6" t="n"/>
      <c r="F134" s="6" t="n"/>
      <c r="G134" s="6" t="n"/>
      <c r="H134" s="6" t="n"/>
      <c r="I134" s="6" t="n"/>
      <c r="J134" s="6" t="n"/>
      <c r="K134" s="6" t="n"/>
      <c r="L134" s="6" t="n"/>
      <c r="M134" s="6" t="n"/>
      <c r="N134" s="6" t="n"/>
    </row>
    <row r="135" ht="15.75" customHeight="1" s="1411">
      <c r="A135" s="6" t="n"/>
      <c r="B135" s="6" t="n"/>
      <c r="C135" s="6" t="n"/>
      <c r="D135" s="6" t="n"/>
      <c r="E135" s="6" t="n"/>
      <c r="F135" s="6" t="n"/>
      <c r="G135" s="6" t="n"/>
      <c r="H135" s="6" t="n"/>
      <c r="I135" s="6" t="n"/>
      <c r="J135" s="6" t="n"/>
      <c r="K135" s="6" t="n"/>
      <c r="L135" s="6" t="n"/>
      <c r="M135" s="6" t="n"/>
      <c r="N135" s="6" t="n"/>
    </row>
    <row r="136" ht="15.75" customHeight="1" s="1411">
      <c r="A136" s="6" t="n"/>
      <c r="B136" s="6" t="n"/>
      <c r="C136" s="6" t="n"/>
      <c r="D136" s="6" t="n"/>
      <c r="E136" s="6" t="n"/>
      <c r="F136" s="6" t="n"/>
      <c r="G136" s="6" t="n"/>
      <c r="H136" s="6" t="n"/>
      <c r="I136" s="6" t="n"/>
      <c r="J136" s="6" t="n"/>
      <c r="K136" s="6" t="n"/>
      <c r="L136" s="6" t="n"/>
      <c r="M136" s="6" t="n"/>
      <c r="N136" s="6" t="n"/>
    </row>
    <row r="137" ht="15.75" customHeight="1" s="1411">
      <c r="A137" s="6" t="n"/>
      <c r="B137" s="6" t="n"/>
      <c r="C137" s="6" t="n"/>
      <c r="D137" s="6" t="n"/>
      <c r="E137" s="6" t="n"/>
      <c r="F137" s="6" t="n"/>
      <c r="G137" s="6" t="n"/>
      <c r="H137" s="6" t="n"/>
      <c r="I137" s="6" t="n"/>
      <c r="J137" s="6" t="n"/>
      <c r="K137" s="6" t="n"/>
      <c r="L137" s="6" t="n"/>
      <c r="M137" s="6" t="n"/>
      <c r="N137" s="6" t="n"/>
    </row>
    <row r="138" ht="15.75" customHeight="1" s="1411">
      <c r="A138" s="6" t="n"/>
      <c r="B138" s="6" t="n"/>
      <c r="C138" s="6" t="n"/>
      <c r="D138" s="6" t="n"/>
      <c r="E138" s="6" t="n"/>
      <c r="F138" s="6" t="n"/>
      <c r="G138" s="6" t="n"/>
      <c r="H138" s="6" t="n"/>
      <c r="I138" s="6" t="n"/>
      <c r="J138" s="6" t="n"/>
      <c r="K138" s="6" t="n"/>
      <c r="L138" s="6" t="n"/>
      <c r="M138" s="6" t="n"/>
      <c r="N138" s="6" t="n"/>
    </row>
    <row r="139" ht="15.75" customHeight="1" s="1411">
      <c r="A139" s="6" t="n"/>
      <c r="B139" s="6" t="n"/>
      <c r="C139" s="6" t="n"/>
      <c r="D139" s="6" t="n"/>
      <c r="E139" s="6" t="n"/>
      <c r="F139" s="6" t="n"/>
      <c r="G139" s="6" t="n"/>
      <c r="H139" s="6" t="n"/>
      <c r="I139" s="6" t="n"/>
      <c r="J139" s="6" t="n"/>
      <c r="K139" s="6" t="n"/>
      <c r="L139" s="6" t="n"/>
      <c r="M139" s="6" t="n"/>
      <c r="N139" s="6" t="n"/>
    </row>
    <row r="140" ht="15.75" customHeight="1" s="1411">
      <c r="A140" s="6" t="n"/>
      <c r="B140" s="6" t="n"/>
      <c r="C140" s="6" t="n"/>
      <c r="D140" s="6" t="n"/>
      <c r="E140" s="6" t="n"/>
      <c r="F140" s="6" t="n"/>
      <c r="G140" s="6" t="n"/>
      <c r="H140" s="6" t="n"/>
      <c r="I140" s="6" t="n"/>
      <c r="J140" s="6" t="n"/>
      <c r="K140" s="6" t="n"/>
      <c r="L140" s="6" t="n"/>
      <c r="M140" s="6" t="n"/>
      <c r="N140" s="6" t="n"/>
    </row>
    <row r="141" ht="15.75" customHeight="1" s="1411">
      <c r="A141" s="6" t="n"/>
      <c r="B141" s="6" t="n"/>
      <c r="C141" s="6" t="n"/>
      <c r="D141" s="6" t="n"/>
      <c r="E141" s="6" t="n"/>
      <c r="F141" s="6" t="n"/>
      <c r="G141" s="6" t="n"/>
      <c r="H141" s="6" t="n"/>
      <c r="I141" s="6" t="n"/>
      <c r="J141" s="6" t="n"/>
      <c r="K141" s="6" t="n"/>
      <c r="L141" s="6" t="n"/>
      <c r="M141" s="6" t="n"/>
      <c r="N141" s="6" t="n"/>
    </row>
    <row r="142" ht="15.75" customHeight="1" s="1411">
      <c r="A142" s="6" t="n"/>
      <c r="B142" s="6" t="n"/>
      <c r="C142" s="6" t="n"/>
      <c r="D142" s="6" t="n"/>
      <c r="E142" s="6" t="n"/>
      <c r="F142" s="6" t="n"/>
      <c r="G142" s="6" t="n"/>
      <c r="H142" s="6" t="n"/>
      <c r="I142" s="6" t="n"/>
      <c r="J142" s="6" t="n"/>
      <c r="K142" s="6" t="n"/>
      <c r="L142" s="6" t="n"/>
      <c r="M142" s="6" t="n"/>
      <c r="N142" s="6" t="n"/>
    </row>
    <row r="143" ht="15.75" customHeight="1" s="1411">
      <c r="A143" s="6" t="n"/>
      <c r="B143" s="6" t="n"/>
      <c r="C143" s="6" t="n"/>
      <c r="D143" s="6" t="n"/>
      <c r="E143" s="6" t="n"/>
      <c r="F143" s="6" t="n"/>
      <c r="G143" s="6" t="n"/>
      <c r="H143" s="6" t="n"/>
      <c r="I143" s="6" t="n"/>
      <c r="J143" s="6" t="n"/>
      <c r="K143" s="6" t="n"/>
      <c r="L143" s="6" t="n"/>
      <c r="M143" s="6" t="n"/>
      <c r="N143" s="6" t="n"/>
    </row>
    <row r="144" ht="15.75" customHeight="1" s="1411">
      <c r="A144" s="6" t="n"/>
      <c r="B144" s="6" t="n"/>
      <c r="C144" s="6" t="n"/>
      <c r="D144" s="6" t="n"/>
      <c r="E144" s="6" t="n"/>
      <c r="F144" s="6" t="n"/>
      <c r="G144" s="6" t="n"/>
      <c r="H144" s="6" t="n"/>
      <c r="I144" s="6" t="n"/>
      <c r="J144" s="6" t="n"/>
      <c r="K144" s="6" t="n"/>
      <c r="L144" s="6" t="n"/>
      <c r="M144" s="6" t="n"/>
      <c r="N144" s="6" t="n"/>
    </row>
    <row r="145" ht="15.75" customHeight="1" s="1411">
      <c r="A145" s="6" t="n"/>
      <c r="B145" s="6" t="n"/>
      <c r="C145" s="6" t="n"/>
      <c r="D145" s="6" t="n"/>
      <c r="E145" s="6" t="n"/>
      <c r="F145" s="6" t="n"/>
      <c r="G145" s="6" t="n"/>
      <c r="H145" s="6" t="n"/>
      <c r="I145" s="6" t="n"/>
      <c r="J145" s="6" t="n"/>
      <c r="K145" s="6" t="n"/>
      <c r="L145" s="6" t="n"/>
      <c r="M145" s="6" t="n"/>
      <c r="N145" s="6" t="n"/>
    </row>
    <row r="146" ht="15.75" customHeight="1" s="1411">
      <c r="A146" s="6" t="n"/>
      <c r="B146" s="6" t="n"/>
      <c r="C146" s="6" t="n"/>
      <c r="D146" s="6" t="n"/>
      <c r="E146" s="6" t="n"/>
      <c r="F146" s="6" t="n"/>
      <c r="G146" s="6" t="n"/>
      <c r="H146" s="6" t="n"/>
      <c r="I146" s="6" t="n"/>
      <c r="J146" s="6" t="n"/>
      <c r="K146" s="6" t="n"/>
      <c r="L146" s="6" t="n"/>
      <c r="M146" s="6" t="n"/>
      <c r="N146" s="6" t="n"/>
    </row>
    <row r="147" ht="15.75" customHeight="1" s="1411">
      <c r="A147" s="6" t="n"/>
      <c r="B147" s="6" t="n"/>
      <c r="C147" s="6" t="n"/>
      <c r="D147" s="6" t="n"/>
      <c r="E147" s="6" t="n"/>
      <c r="F147" s="6" t="n"/>
      <c r="G147" s="6" t="n"/>
      <c r="H147" s="6" t="n"/>
      <c r="I147" s="6" t="n"/>
      <c r="J147" s="6" t="n"/>
      <c r="K147" s="6" t="n"/>
      <c r="L147" s="6" t="n"/>
      <c r="M147" s="6" t="n"/>
      <c r="N147" s="6" t="n"/>
    </row>
    <row r="148" ht="15.75" customHeight="1" s="1411">
      <c r="A148" s="6" t="n"/>
      <c r="B148" s="6" t="n"/>
      <c r="C148" s="6" t="n"/>
      <c r="D148" s="6" t="n"/>
      <c r="E148" s="6" t="n"/>
      <c r="F148" s="6" t="n"/>
      <c r="G148" s="6" t="n"/>
      <c r="H148" s="6" t="n"/>
      <c r="I148" s="6" t="n"/>
      <c r="J148" s="6" t="n"/>
      <c r="K148" s="6" t="n"/>
      <c r="L148" s="6" t="n"/>
      <c r="M148" s="6" t="n"/>
      <c r="N148" s="6" t="n"/>
    </row>
    <row r="149" ht="15.75" customHeight="1" s="1411">
      <c r="A149" s="6" t="n"/>
      <c r="B149" s="6" t="n"/>
      <c r="C149" s="6" t="n"/>
      <c r="D149" s="6" t="n"/>
      <c r="E149" s="6" t="n"/>
      <c r="F149" s="6" t="n"/>
      <c r="G149" s="6" t="n"/>
      <c r="H149" s="6" t="n"/>
      <c r="I149" s="6" t="n"/>
      <c r="J149" s="6" t="n"/>
      <c r="K149" s="6" t="n"/>
      <c r="L149" s="6" t="n"/>
      <c r="M149" s="6" t="n"/>
      <c r="N149" s="6" t="n"/>
    </row>
    <row r="150" ht="15.75" customHeight="1" s="1411">
      <c r="A150" s="6" t="n"/>
      <c r="B150" s="6" t="n"/>
      <c r="C150" s="6" t="n"/>
      <c r="D150" s="6" t="n"/>
      <c r="E150" s="6" t="n"/>
      <c r="F150" s="6" t="n"/>
      <c r="G150" s="6" t="n"/>
      <c r="H150" s="6" t="n"/>
      <c r="I150" s="6" t="n"/>
      <c r="J150" s="6" t="n"/>
      <c r="K150" s="6" t="n"/>
      <c r="L150" s="6" t="n"/>
      <c r="M150" s="6" t="n"/>
      <c r="N150" s="6" t="n"/>
    </row>
    <row r="151" ht="15.75" customHeight="1" s="1411">
      <c r="A151" s="6" t="n"/>
      <c r="B151" s="6" t="n"/>
      <c r="C151" s="6" t="n"/>
      <c r="D151" s="6" t="n"/>
      <c r="E151" s="6" t="n"/>
      <c r="F151" s="6" t="n"/>
      <c r="G151" s="6" t="n"/>
      <c r="H151" s="6" t="n"/>
      <c r="I151" s="6" t="n"/>
      <c r="J151" s="6" t="n"/>
      <c r="K151" s="6" t="n"/>
      <c r="L151" s="6" t="n"/>
      <c r="M151" s="6" t="n"/>
      <c r="N151" s="6" t="n"/>
    </row>
    <row r="152" ht="15.75" customHeight="1" s="1411">
      <c r="A152" s="6" t="n"/>
      <c r="B152" s="6" t="n"/>
      <c r="C152" s="6" t="n"/>
      <c r="D152" s="6" t="n"/>
      <c r="E152" s="6" t="n"/>
      <c r="F152" s="6" t="n"/>
      <c r="G152" s="6" t="n"/>
      <c r="H152" s="6" t="n"/>
      <c r="I152" s="6" t="n"/>
      <c r="J152" s="6" t="n"/>
      <c r="K152" s="6" t="n"/>
      <c r="L152" s="6" t="n"/>
      <c r="M152" s="6" t="n"/>
      <c r="N152" s="6" t="n"/>
    </row>
    <row r="153" ht="15.75" customHeight="1" s="1411">
      <c r="A153" s="6" t="n"/>
      <c r="B153" s="6" t="n"/>
      <c r="C153" s="6" t="n"/>
      <c r="D153" s="6" t="n"/>
      <c r="E153" s="6" t="n"/>
      <c r="F153" s="6" t="n"/>
      <c r="G153" s="6" t="n"/>
      <c r="H153" s="6" t="n"/>
      <c r="I153" s="6" t="n"/>
      <c r="J153" s="6" t="n"/>
      <c r="K153" s="6" t="n"/>
      <c r="L153" s="6" t="n"/>
      <c r="M153" s="6" t="n"/>
      <c r="N153" s="6" t="n"/>
    </row>
    <row r="154" ht="15.75" customHeight="1" s="1411">
      <c r="A154" s="6" t="n"/>
      <c r="B154" s="6" t="n"/>
      <c r="C154" s="6" t="n"/>
      <c r="D154" s="6" t="n"/>
      <c r="E154" s="6" t="n"/>
      <c r="F154" s="6" t="n"/>
      <c r="G154" s="6" t="n"/>
      <c r="H154" s="6" t="n"/>
      <c r="I154" s="6" t="n"/>
      <c r="J154" s="6" t="n"/>
      <c r="K154" s="6" t="n"/>
      <c r="L154" s="6" t="n"/>
      <c r="M154" s="6" t="n"/>
      <c r="N154" s="6" t="n"/>
    </row>
    <row r="155" ht="15.75" customHeight="1" s="1411">
      <c r="A155" s="6" t="n"/>
      <c r="B155" s="6" t="n"/>
      <c r="C155" s="6" t="n"/>
      <c r="D155" s="6" t="n"/>
      <c r="E155" s="6" t="n"/>
      <c r="F155" s="6" t="n"/>
      <c r="G155" s="6" t="n"/>
      <c r="H155" s="6" t="n"/>
      <c r="I155" s="6" t="n"/>
      <c r="J155" s="6" t="n"/>
      <c r="K155" s="6" t="n"/>
      <c r="L155" s="6" t="n"/>
      <c r="M155" s="6" t="n"/>
      <c r="N155" s="6" t="n"/>
    </row>
    <row r="156" ht="15.75" customHeight="1" s="1411">
      <c r="A156" s="6" t="n"/>
      <c r="B156" s="6" t="n"/>
      <c r="C156" s="6" t="n"/>
      <c r="D156" s="6" t="n"/>
      <c r="E156" s="6" t="n"/>
      <c r="F156" s="6" t="n"/>
      <c r="G156" s="6" t="n"/>
      <c r="H156" s="6" t="n"/>
      <c r="I156" s="6" t="n"/>
      <c r="J156" s="6" t="n"/>
      <c r="K156" s="6" t="n"/>
      <c r="L156" s="6" t="n"/>
      <c r="M156" s="6" t="n"/>
      <c r="N156" s="6" t="n"/>
    </row>
    <row r="157" ht="15.75" customHeight="1" s="1411">
      <c r="A157" s="6" t="n"/>
      <c r="B157" s="6" t="n"/>
      <c r="C157" s="6" t="n"/>
      <c r="D157" s="6" t="n"/>
      <c r="E157" s="6" t="n"/>
      <c r="F157" s="6" t="n"/>
      <c r="G157" s="6" t="n"/>
      <c r="H157" s="6" t="n"/>
      <c r="I157" s="6" t="n"/>
      <c r="J157" s="6" t="n"/>
      <c r="K157" s="6" t="n"/>
      <c r="L157" s="6" t="n"/>
      <c r="M157" s="6" t="n"/>
      <c r="N157" s="6" t="n"/>
    </row>
    <row r="158" ht="15.75" customHeight="1" s="1411">
      <c r="A158" s="6" t="n"/>
      <c r="B158" s="6" t="n"/>
      <c r="C158" s="6" t="n"/>
      <c r="D158" s="6" t="n"/>
      <c r="E158" s="6" t="n"/>
      <c r="F158" s="6" t="n"/>
      <c r="G158" s="6" t="n"/>
      <c r="H158" s="6" t="n"/>
      <c r="I158" s="6" t="n"/>
      <c r="J158" s="6" t="n"/>
      <c r="K158" s="6" t="n"/>
      <c r="L158" s="6" t="n"/>
      <c r="M158" s="6" t="n"/>
      <c r="N158" s="6" t="n"/>
    </row>
    <row r="159" ht="15.75" customHeight="1" s="1411">
      <c r="A159" s="6" t="n"/>
      <c r="B159" s="6" t="n"/>
      <c r="C159" s="6" t="n"/>
      <c r="D159" s="6" t="n"/>
      <c r="E159" s="6" t="n"/>
      <c r="F159" s="6" t="n"/>
      <c r="G159" s="6" t="n"/>
      <c r="H159" s="6" t="n"/>
      <c r="I159" s="6" t="n"/>
      <c r="J159" s="6" t="n"/>
      <c r="K159" s="6" t="n"/>
      <c r="L159" s="6" t="n"/>
      <c r="M159" s="6" t="n"/>
      <c r="N159" s="6" t="n"/>
    </row>
    <row r="160" ht="15.75" customHeight="1" s="1411">
      <c r="A160" s="6" t="n"/>
      <c r="B160" s="6" t="n"/>
      <c r="C160" s="6" t="n"/>
      <c r="D160" s="6" t="n"/>
      <c r="E160" s="6" t="n"/>
      <c r="F160" s="6" t="n"/>
      <c r="G160" s="6" t="n"/>
      <c r="H160" s="6" t="n"/>
      <c r="I160" s="6" t="n"/>
      <c r="J160" s="6" t="n"/>
      <c r="K160" s="6" t="n"/>
      <c r="L160" s="6" t="n"/>
      <c r="M160" s="6" t="n"/>
      <c r="N160" s="6" t="n"/>
    </row>
    <row r="161" ht="15.75" customHeight="1" s="1411">
      <c r="A161" s="6" t="n"/>
      <c r="B161" s="6" t="n"/>
      <c r="C161" s="6" t="n"/>
      <c r="D161" s="6" t="n"/>
      <c r="E161" s="6" t="n"/>
      <c r="F161" s="6" t="n"/>
      <c r="G161" s="6" t="n"/>
      <c r="H161" s="6" t="n"/>
      <c r="I161" s="6" t="n"/>
      <c r="J161" s="6" t="n"/>
      <c r="K161" s="6" t="n"/>
      <c r="L161" s="6" t="n"/>
      <c r="M161" s="6" t="n"/>
      <c r="N161" s="6" t="n"/>
    </row>
    <row r="162" ht="15.75" customHeight="1" s="1411">
      <c r="A162" s="6" t="n"/>
      <c r="B162" s="6" t="n"/>
      <c r="C162" s="6" t="n"/>
      <c r="D162" s="6" t="n"/>
      <c r="E162" s="6" t="n"/>
      <c r="F162" s="6" t="n"/>
      <c r="G162" s="6" t="n"/>
      <c r="H162" s="6" t="n"/>
      <c r="I162" s="6" t="n"/>
      <c r="J162" s="6" t="n"/>
      <c r="K162" s="6" t="n"/>
      <c r="L162" s="6" t="n"/>
      <c r="M162" s="6" t="n"/>
      <c r="N162" s="6" t="n"/>
    </row>
    <row r="163" ht="15.75" customHeight="1" s="1411">
      <c r="A163" s="6" t="n"/>
      <c r="B163" s="6" t="n"/>
      <c r="C163" s="6" t="n"/>
      <c r="D163" s="6" t="n"/>
      <c r="E163" s="6" t="n"/>
      <c r="F163" s="6" t="n"/>
      <c r="G163" s="6" t="n"/>
      <c r="H163" s="6" t="n"/>
      <c r="I163" s="6" t="n"/>
      <c r="J163" s="6" t="n"/>
      <c r="K163" s="6" t="n"/>
      <c r="L163" s="6" t="n"/>
      <c r="M163" s="6" t="n"/>
      <c r="N163" s="6" t="n"/>
    </row>
    <row r="164" ht="15.75" customHeight="1" s="1411">
      <c r="A164" s="6" t="n"/>
      <c r="B164" s="6" t="n"/>
      <c r="C164" s="6" t="n"/>
      <c r="D164" s="6" t="n"/>
      <c r="E164" s="6" t="n"/>
      <c r="F164" s="6" t="n"/>
      <c r="G164" s="6" t="n"/>
      <c r="H164" s="6" t="n"/>
      <c r="I164" s="6" t="n"/>
      <c r="J164" s="6" t="n"/>
      <c r="K164" s="6" t="n"/>
      <c r="L164" s="6" t="n"/>
      <c r="M164" s="6" t="n"/>
      <c r="N164" s="6" t="n"/>
    </row>
    <row r="165" ht="15.75" customHeight="1" s="1411">
      <c r="A165" s="6" t="n"/>
      <c r="B165" s="6" t="n"/>
      <c r="C165" s="6" t="n"/>
      <c r="D165" s="6" t="n"/>
      <c r="E165" s="6" t="n"/>
      <c r="F165" s="6" t="n"/>
      <c r="G165" s="6" t="n"/>
      <c r="H165" s="6" t="n"/>
      <c r="I165" s="6" t="n"/>
      <c r="J165" s="6" t="n"/>
      <c r="K165" s="6" t="n"/>
      <c r="L165" s="6" t="n"/>
      <c r="M165" s="6" t="n"/>
      <c r="N165" s="6" t="n"/>
    </row>
    <row r="166" ht="15.75" customHeight="1" s="1411">
      <c r="A166" s="6" t="n"/>
      <c r="B166" s="6" t="n"/>
      <c r="C166" s="6" t="n"/>
      <c r="D166" s="6" t="n"/>
      <c r="E166" s="6" t="n"/>
      <c r="F166" s="6" t="n"/>
      <c r="G166" s="6" t="n"/>
      <c r="H166" s="6" t="n"/>
      <c r="I166" s="6" t="n"/>
      <c r="J166" s="6" t="n"/>
      <c r="K166" s="6" t="n"/>
      <c r="L166" s="6" t="n"/>
      <c r="M166" s="6" t="n"/>
      <c r="N166" s="6" t="n"/>
    </row>
    <row r="167" ht="15.75" customHeight="1" s="1411">
      <c r="A167" s="6" t="n"/>
      <c r="B167" s="6" t="n"/>
      <c r="C167" s="6" t="n"/>
      <c r="D167" s="6" t="n"/>
      <c r="E167" s="6" t="n"/>
      <c r="F167" s="6" t="n"/>
      <c r="G167" s="6" t="n"/>
      <c r="H167" s="6" t="n"/>
      <c r="I167" s="6" t="n"/>
      <c r="J167" s="6" t="n"/>
      <c r="K167" s="6" t="n"/>
      <c r="L167" s="6" t="n"/>
      <c r="M167" s="6" t="n"/>
      <c r="N167" s="6" t="n"/>
    </row>
    <row r="168" ht="15.75" customHeight="1" s="1411">
      <c r="A168" s="6" t="n"/>
      <c r="B168" s="6" t="n"/>
      <c r="C168" s="6" t="n"/>
      <c r="D168" s="6" t="n"/>
      <c r="E168" s="6" t="n"/>
      <c r="F168" s="6" t="n"/>
      <c r="G168" s="6" t="n"/>
      <c r="H168" s="6" t="n"/>
      <c r="I168" s="6" t="n"/>
      <c r="J168" s="6" t="n"/>
      <c r="K168" s="6" t="n"/>
      <c r="L168" s="6" t="n"/>
      <c r="M168" s="6" t="n"/>
      <c r="N168" s="6" t="n"/>
    </row>
    <row r="169" ht="15.75" customHeight="1" s="1411">
      <c r="A169" s="6" t="n"/>
      <c r="B169" s="6" t="n"/>
      <c r="C169" s="6" t="n"/>
      <c r="D169" s="6" t="n"/>
      <c r="E169" s="6" t="n"/>
      <c r="F169" s="6" t="n"/>
      <c r="G169" s="6" t="n"/>
      <c r="H169" s="6" t="n"/>
      <c r="I169" s="6" t="n"/>
      <c r="J169" s="6" t="n"/>
      <c r="K169" s="6" t="n"/>
      <c r="L169" s="6" t="n"/>
      <c r="M169" s="6" t="n"/>
      <c r="N169" s="6" t="n"/>
    </row>
    <row r="170" ht="15.75" customHeight="1" s="1411">
      <c r="A170" s="6" t="n"/>
      <c r="B170" s="6" t="n"/>
      <c r="C170" s="6" t="n"/>
      <c r="D170" s="6" t="n"/>
      <c r="E170" s="6" t="n"/>
      <c r="F170" s="6" t="n"/>
      <c r="G170" s="6" t="n"/>
      <c r="H170" s="6" t="n"/>
      <c r="I170" s="6" t="n"/>
      <c r="J170" s="6" t="n"/>
      <c r="K170" s="6" t="n"/>
      <c r="L170" s="6" t="n"/>
      <c r="M170" s="6" t="n"/>
      <c r="N170" s="6" t="n"/>
    </row>
    <row r="171" ht="15.75" customHeight="1" s="1411">
      <c r="A171" s="6" t="n"/>
      <c r="B171" s="6" t="n"/>
      <c r="C171" s="6" t="n"/>
      <c r="D171" s="6" t="n"/>
      <c r="E171" s="6" t="n"/>
      <c r="F171" s="6" t="n"/>
      <c r="G171" s="6" t="n"/>
      <c r="H171" s="6" t="n"/>
      <c r="I171" s="6" t="n"/>
      <c r="J171" s="6" t="n"/>
      <c r="K171" s="6" t="n"/>
      <c r="L171" s="6" t="n"/>
      <c r="M171" s="6" t="n"/>
      <c r="N171" s="6" t="n"/>
    </row>
    <row r="172" ht="15.75" customHeight="1" s="1411">
      <c r="A172" s="6" t="n"/>
      <c r="B172" s="6" t="n"/>
      <c r="C172" s="6" t="n"/>
      <c r="D172" s="6" t="n"/>
      <c r="E172" s="6" t="n"/>
      <c r="F172" s="6" t="n"/>
      <c r="G172" s="6" t="n"/>
      <c r="H172" s="6" t="n"/>
      <c r="I172" s="6" t="n"/>
      <c r="J172" s="6" t="n"/>
      <c r="K172" s="6" t="n"/>
      <c r="L172" s="6" t="n"/>
      <c r="M172" s="6" t="n"/>
      <c r="N172" s="6" t="n"/>
    </row>
    <row r="173" ht="15.75" customHeight="1" s="1411">
      <c r="A173" s="6" t="n"/>
      <c r="B173" s="6" t="n"/>
      <c r="C173" s="6" t="n"/>
      <c r="D173" s="6" t="n"/>
      <c r="E173" s="6" t="n"/>
      <c r="F173" s="6" t="n"/>
      <c r="G173" s="6" t="n"/>
      <c r="H173" s="6" t="n"/>
      <c r="I173" s="6" t="n"/>
      <c r="J173" s="6" t="n"/>
      <c r="K173" s="6" t="n"/>
      <c r="L173" s="6" t="n"/>
      <c r="M173" s="6" t="n"/>
      <c r="N173" s="6" t="n"/>
    </row>
    <row r="174" ht="15.75" customHeight="1" s="1411">
      <c r="A174" s="6" t="n"/>
      <c r="B174" s="6" t="n"/>
      <c r="C174" s="6" t="n"/>
      <c r="D174" s="6" t="n"/>
      <c r="E174" s="6" t="n"/>
      <c r="F174" s="6" t="n"/>
      <c r="G174" s="6" t="n"/>
      <c r="H174" s="6" t="n"/>
      <c r="I174" s="6" t="n"/>
      <c r="J174" s="6" t="n"/>
      <c r="K174" s="6" t="n"/>
      <c r="L174" s="6" t="n"/>
      <c r="M174" s="6" t="n"/>
      <c r="N174" s="6" t="n"/>
    </row>
    <row r="175" ht="15.75" customHeight="1" s="1411">
      <c r="A175" s="6" t="n"/>
      <c r="B175" s="6" t="n"/>
      <c r="C175" s="6" t="n"/>
      <c r="D175" s="6" t="n"/>
      <c r="E175" s="6" t="n"/>
      <c r="F175" s="6" t="n"/>
      <c r="G175" s="6" t="n"/>
      <c r="H175" s="6" t="n"/>
      <c r="I175" s="6" t="n"/>
      <c r="J175" s="6" t="n"/>
      <c r="K175" s="6" t="n"/>
      <c r="L175" s="6" t="n"/>
      <c r="M175" s="6" t="n"/>
      <c r="N175" s="6" t="n"/>
    </row>
    <row r="176" ht="15.75" customHeight="1" s="1411">
      <c r="A176" s="6" t="n"/>
      <c r="B176" s="6" t="n"/>
      <c r="C176" s="6" t="n"/>
      <c r="D176" s="6" t="n"/>
      <c r="E176" s="6" t="n"/>
      <c r="F176" s="6" t="n"/>
      <c r="G176" s="6" t="n"/>
      <c r="H176" s="6" t="n"/>
      <c r="I176" s="6" t="n"/>
      <c r="J176" s="6" t="n"/>
      <c r="K176" s="6" t="n"/>
      <c r="L176" s="6" t="n"/>
      <c r="M176" s="6" t="n"/>
      <c r="N176" s="6" t="n"/>
    </row>
    <row r="177" ht="15.75" customHeight="1" s="1411">
      <c r="A177" s="6" t="n"/>
      <c r="B177" s="6" t="n"/>
      <c r="C177" s="6" t="n"/>
      <c r="D177" s="6" t="n"/>
      <c r="E177" s="6" t="n"/>
      <c r="F177" s="6" t="n"/>
      <c r="G177" s="6" t="n"/>
      <c r="H177" s="6" t="n"/>
      <c r="I177" s="6" t="n"/>
      <c r="J177" s="6" t="n"/>
      <c r="K177" s="6" t="n"/>
      <c r="L177" s="6" t="n"/>
      <c r="M177" s="6" t="n"/>
      <c r="N177" s="6" t="n"/>
    </row>
    <row r="178" ht="15.75" customHeight="1" s="1411">
      <c r="A178" s="6" t="n"/>
      <c r="B178" s="6" t="n"/>
      <c r="C178" s="6" t="n"/>
      <c r="D178" s="6" t="n"/>
      <c r="E178" s="6" t="n"/>
      <c r="F178" s="6" t="n"/>
      <c r="G178" s="6" t="n"/>
      <c r="H178" s="6" t="n"/>
      <c r="I178" s="6" t="n"/>
      <c r="J178" s="6" t="n"/>
      <c r="K178" s="6" t="n"/>
      <c r="L178" s="6" t="n"/>
      <c r="M178" s="6" t="n"/>
      <c r="N178" s="6" t="n"/>
    </row>
    <row r="179" ht="15.75" customHeight="1" s="1411">
      <c r="A179" s="6" t="n"/>
      <c r="B179" s="6" t="n"/>
      <c r="C179" s="6" t="n"/>
      <c r="D179" s="6" t="n"/>
      <c r="E179" s="6" t="n"/>
      <c r="F179" s="6" t="n"/>
      <c r="G179" s="6" t="n"/>
      <c r="H179" s="6" t="n"/>
      <c r="I179" s="6" t="n"/>
      <c r="J179" s="6" t="n"/>
      <c r="K179" s="6" t="n"/>
      <c r="L179" s="6" t="n"/>
      <c r="M179" s="6" t="n"/>
      <c r="N179" s="6" t="n"/>
    </row>
    <row r="180" ht="15.75" customHeight="1" s="1411">
      <c r="A180" s="6" t="n"/>
      <c r="B180" s="6" t="n"/>
      <c r="C180" s="6" t="n"/>
      <c r="D180" s="6" t="n"/>
      <c r="E180" s="6" t="n"/>
      <c r="F180" s="6" t="n"/>
      <c r="G180" s="6" t="n"/>
      <c r="H180" s="6" t="n"/>
      <c r="I180" s="6" t="n"/>
      <c r="J180" s="6" t="n"/>
      <c r="K180" s="6" t="n"/>
      <c r="L180" s="6" t="n"/>
      <c r="M180" s="6" t="n"/>
      <c r="N180" s="6" t="n"/>
    </row>
    <row r="181" ht="15.75" customHeight="1" s="1411">
      <c r="A181" s="6" t="n"/>
      <c r="B181" s="6" t="n"/>
      <c r="C181" s="6" t="n"/>
      <c r="D181" s="6" t="n"/>
      <c r="E181" s="6" t="n"/>
      <c r="F181" s="6" t="n"/>
      <c r="G181" s="6" t="n"/>
      <c r="H181" s="6" t="n"/>
      <c r="I181" s="6" t="n"/>
      <c r="J181" s="6" t="n"/>
      <c r="K181" s="6" t="n"/>
      <c r="L181" s="6" t="n"/>
      <c r="M181" s="6" t="n"/>
      <c r="N181" s="6" t="n"/>
    </row>
    <row r="182" ht="15.75" customHeight="1" s="1411">
      <c r="A182" s="6" t="n"/>
      <c r="B182" s="6" t="n"/>
      <c r="C182" s="6" t="n"/>
      <c r="D182" s="6" t="n"/>
      <c r="E182" s="6" t="n"/>
      <c r="F182" s="6" t="n"/>
      <c r="G182" s="6" t="n"/>
      <c r="H182" s="6" t="n"/>
      <c r="I182" s="6" t="n"/>
      <c r="J182" s="6" t="n"/>
      <c r="K182" s="6" t="n"/>
      <c r="L182" s="6" t="n"/>
      <c r="M182" s="6" t="n"/>
      <c r="N182" s="6" t="n"/>
    </row>
    <row r="183" ht="15.75" customHeight="1" s="1411">
      <c r="A183" s="6" t="n"/>
      <c r="B183" s="6" t="n"/>
      <c r="C183" s="6" t="n"/>
      <c r="D183" s="6" t="n"/>
      <c r="E183" s="6" t="n"/>
      <c r="F183" s="6" t="n"/>
      <c r="G183" s="6" t="n"/>
      <c r="H183" s="6" t="n"/>
      <c r="I183" s="6" t="n"/>
      <c r="J183" s="6" t="n"/>
      <c r="K183" s="6" t="n"/>
      <c r="L183" s="6" t="n"/>
      <c r="M183" s="6" t="n"/>
      <c r="N183" s="6" t="n"/>
    </row>
    <row r="184" ht="15.75" customHeight="1" s="1411">
      <c r="A184" s="6" t="n"/>
      <c r="B184" s="6" t="n"/>
      <c r="C184" s="6" t="n"/>
      <c r="D184" s="6" t="n"/>
      <c r="E184" s="6" t="n"/>
      <c r="F184" s="6" t="n"/>
      <c r="G184" s="6" t="n"/>
      <c r="H184" s="6" t="n"/>
      <c r="I184" s="6" t="n"/>
      <c r="J184" s="6" t="n"/>
      <c r="K184" s="6" t="n"/>
      <c r="L184" s="6" t="n"/>
      <c r="M184" s="6" t="n"/>
      <c r="N184" s="6" t="n"/>
    </row>
    <row r="185" ht="15.75" customHeight="1" s="1411">
      <c r="A185" s="6" t="n"/>
      <c r="B185" s="6" t="n"/>
      <c r="C185" s="6" t="n"/>
      <c r="D185" s="6" t="n"/>
      <c r="E185" s="6" t="n"/>
      <c r="F185" s="6" t="n"/>
      <c r="G185" s="6" t="n"/>
      <c r="H185" s="6" t="n"/>
      <c r="I185" s="6" t="n"/>
      <c r="J185" s="6" t="n"/>
      <c r="K185" s="6" t="n"/>
      <c r="L185" s="6" t="n"/>
      <c r="M185" s="6" t="n"/>
      <c r="N185" s="6" t="n"/>
    </row>
    <row r="186" ht="15.75" customHeight="1" s="1411">
      <c r="A186" s="6" t="n"/>
      <c r="B186" s="6" t="n"/>
      <c r="C186" s="6" t="n"/>
      <c r="D186" s="6" t="n"/>
      <c r="E186" s="6" t="n"/>
      <c r="F186" s="6" t="n"/>
      <c r="G186" s="6" t="n"/>
      <c r="H186" s="6" t="n"/>
      <c r="I186" s="6" t="n"/>
      <c r="J186" s="6" t="n"/>
      <c r="K186" s="6" t="n"/>
      <c r="L186" s="6" t="n"/>
      <c r="M186" s="6" t="n"/>
      <c r="N186" s="6" t="n"/>
    </row>
    <row r="187" ht="15.75" customHeight="1" s="1411">
      <c r="A187" s="6" t="n"/>
      <c r="B187" s="6" t="n"/>
      <c r="C187" s="6" t="n"/>
      <c r="D187" s="6" t="n"/>
      <c r="E187" s="6" t="n"/>
      <c r="F187" s="6" t="n"/>
      <c r="G187" s="6" t="n"/>
      <c r="H187" s="6" t="n"/>
      <c r="I187" s="6" t="n"/>
      <c r="J187" s="6" t="n"/>
      <c r="K187" s="6" t="n"/>
      <c r="L187" s="6" t="n"/>
      <c r="M187" s="6" t="n"/>
      <c r="N187" s="6" t="n"/>
    </row>
    <row r="188" ht="15.75" customHeight="1" s="1411">
      <c r="A188" s="6" t="n"/>
      <c r="B188" s="6" t="n"/>
      <c r="C188" s="6" t="n"/>
      <c r="D188" s="6" t="n"/>
      <c r="E188" s="6" t="n"/>
      <c r="F188" s="6" t="n"/>
      <c r="G188" s="6" t="n"/>
      <c r="H188" s="6" t="n"/>
      <c r="I188" s="6" t="n"/>
      <c r="J188" s="6" t="n"/>
      <c r="K188" s="6" t="n"/>
      <c r="L188" s="6" t="n"/>
      <c r="M188" s="6" t="n"/>
      <c r="N188" s="6" t="n"/>
    </row>
    <row r="189" ht="15.75" customHeight="1" s="1411">
      <c r="A189" s="6" t="n"/>
      <c r="B189" s="6" t="n"/>
      <c r="C189" s="6" t="n"/>
      <c r="D189" s="6" t="n"/>
      <c r="E189" s="6" t="n"/>
      <c r="F189" s="6" t="n"/>
      <c r="G189" s="6" t="n"/>
      <c r="H189" s="6" t="n"/>
      <c r="I189" s="6" t="n"/>
      <c r="J189" s="6" t="n"/>
      <c r="K189" s="6" t="n"/>
      <c r="L189" s="6" t="n"/>
      <c r="M189" s="6" t="n"/>
      <c r="N189" s="6" t="n"/>
    </row>
    <row r="190" ht="15.75" customHeight="1" s="1411">
      <c r="A190" s="6" t="n"/>
      <c r="B190" s="6" t="n"/>
      <c r="C190" s="6" t="n"/>
      <c r="D190" s="6" t="n"/>
      <c r="E190" s="6" t="n"/>
      <c r="F190" s="6" t="n"/>
      <c r="G190" s="6" t="n"/>
      <c r="H190" s="6" t="n"/>
      <c r="I190" s="6" t="n"/>
      <c r="J190" s="6" t="n"/>
      <c r="K190" s="6" t="n"/>
      <c r="L190" s="6" t="n"/>
      <c r="M190" s="6" t="n"/>
      <c r="N190" s="6" t="n"/>
    </row>
    <row r="191" ht="15.75" customHeight="1" s="1411">
      <c r="A191" s="6" t="n"/>
      <c r="B191" s="6" t="n"/>
      <c r="C191" s="6" t="n"/>
      <c r="D191" s="6" t="n"/>
      <c r="E191" s="6" t="n"/>
      <c r="F191" s="6" t="n"/>
      <c r="G191" s="6" t="n"/>
      <c r="H191" s="6" t="n"/>
      <c r="I191" s="6" t="n"/>
      <c r="J191" s="6" t="n"/>
      <c r="K191" s="6" t="n"/>
      <c r="L191" s="6" t="n"/>
      <c r="M191" s="6" t="n"/>
      <c r="N191" s="6" t="n"/>
    </row>
    <row r="192" ht="15.75" customHeight="1" s="1411">
      <c r="A192" s="6" t="n"/>
      <c r="B192" s="6" t="n"/>
      <c r="C192" s="6" t="n"/>
      <c r="D192" s="6" t="n"/>
      <c r="E192" s="6" t="n"/>
      <c r="F192" s="6" t="n"/>
      <c r="G192" s="6" t="n"/>
      <c r="H192" s="6" t="n"/>
      <c r="I192" s="6" t="n"/>
      <c r="J192" s="6" t="n"/>
      <c r="K192" s="6" t="n"/>
      <c r="L192" s="6" t="n"/>
      <c r="M192" s="6" t="n"/>
      <c r="N192" s="6" t="n"/>
    </row>
    <row r="193" ht="15.75" customHeight="1" s="1411">
      <c r="A193" s="6" t="n"/>
      <c r="B193" s="6" t="n"/>
      <c r="C193" s="6" t="n"/>
      <c r="D193" s="6" t="n"/>
      <c r="E193" s="6" t="n"/>
      <c r="F193" s="6" t="n"/>
      <c r="G193" s="6" t="n"/>
      <c r="H193" s="6" t="n"/>
      <c r="I193" s="6" t="n"/>
      <c r="J193" s="6" t="n"/>
      <c r="K193" s="6" t="n"/>
      <c r="L193" s="6" t="n"/>
      <c r="M193" s="6" t="n"/>
      <c r="N193" s="6" t="n"/>
    </row>
    <row r="194" ht="15.75" customHeight="1" s="1411">
      <c r="A194" s="6" t="n"/>
      <c r="B194" s="6" t="n"/>
      <c r="C194" s="6" t="n"/>
      <c r="D194" s="6" t="n"/>
      <c r="E194" s="6" t="n"/>
      <c r="F194" s="6" t="n"/>
      <c r="G194" s="6" t="n"/>
      <c r="H194" s="6" t="n"/>
      <c r="I194" s="6" t="n"/>
      <c r="J194" s="6" t="n"/>
      <c r="K194" s="6" t="n"/>
      <c r="L194" s="6" t="n"/>
      <c r="M194" s="6" t="n"/>
      <c r="N194" s="6" t="n"/>
    </row>
    <row r="195" ht="15.75" customHeight="1" s="1411">
      <c r="A195" s="6" t="n"/>
      <c r="B195" s="6" t="n"/>
      <c r="C195" s="6" t="n"/>
      <c r="D195" s="6" t="n"/>
      <c r="E195" s="6" t="n"/>
      <c r="F195" s="6" t="n"/>
      <c r="G195" s="6" t="n"/>
      <c r="H195" s="6" t="n"/>
      <c r="I195" s="6" t="n"/>
      <c r="J195" s="6" t="n"/>
      <c r="K195" s="6" t="n"/>
      <c r="L195" s="6" t="n"/>
      <c r="M195" s="6" t="n"/>
      <c r="N195" s="6" t="n"/>
    </row>
    <row r="196" ht="15.75" customHeight="1" s="1411">
      <c r="A196" s="6" t="n"/>
      <c r="B196" s="6" t="n"/>
      <c r="C196" s="6" t="n"/>
      <c r="D196" s="6" t="n"/>
      <c r="E196" s="6" t="n"/>
      <c r="F196" s="6" t="n"/>
      <c r="G196" s="6" t="n"/>
      <c r="H196" s="6" t="n"/>
      <c r="I196" s="6" t="n"/>
      <c r="J196" s="6" t="n"/>
      <c r="K196" s="6" t="n"/>
      <c r="L196" s="6" t="n"/>
      <c r="M196" s="6" t="n"/>
      <c r="N196" s="6" t="n"/>
    </row>
    <row r="197" ht="15.75" customHeight="1" s="1411">
      <c r="A197" s="6" t="n"/>
      <c r="B197" s="6" t="n"/>
      <c r="C197" s="6" t="n"/>
      <c r="D197" s="6" t="n"/>
      <c r="E197" s="6" t="n"/>
      <c r="F197" s="6" t="n"/>
      <c r="G197" s="6" t="n"/>
      <c r="H197" s="6" t="n"/>
      <c r="I197" s="6" t="n"/>
      <c r="J197" s="6" t="n"/>
      <c r="K197" s="6" t="n"/>
      <c r="L197" s="6" t="n"/>
      <c r="M197" s="6" t="n"/>
      <c r="N197" s="6" t="n"/>
    </row>
    <row r="198" ht="15.75" customHeight="1" s="1411">
      <c r="A198" s="6" t="n"/>
      <c r="B198" s="6" t="n"/>
      <c r="C198" s="6" t="n"/>
      <c r="D198" s="6" t="n"/>
      <c r="E198" s="6" t="n"/>
      <c r="F198" s="6" t="n"/>
      <c r="G198" s="6" t="n"/>
      <c r="H198" s="6" t="n"/>
      <c r="I198" s="6" t="n"/>
      <c r="J198" s="6" t="n"/>
      <c r="K198" s="6" t="n"/>
      <c r="L198" s="6" t="n"/>
      <c r="M198" s="6" t="n"/>
      <c r="N198" s="6" t="n"/>
    </row>
    <row r="199" ht="15.75" customHeight="1" s="1411">
      <c r="A199" s="6" t="n"/>
      <c r="B199" s="6" t="n"/>
      <c r="C199" s="6" t="n"/>
      <c r="D199" s="6" t="n"/>
      <c r="E199" s="6" t="n"/>
      <c r="F199" s="6" t="n"/>
      <c r="G199" s="6" t="n"/>
      <c r="H199" s="6" t="n"/>
      <c r="I199" s="6" t="n"/>
      <c r="J199" s="6" t="n"/>
      <c r="K199" s="6" t="n"/>
      <c r="L199" s="6" t="n"/>
      <c r="M199" s="6" t="n"/>
      <c r="N199" s="6" t="n"/>
    </row>
    <row r="200" ht="15.75" customHeight="1" s="1411">
      <c r="A200" s="6" t="n"/>
      <c r="B200" s="6" t="n"/>
      <c r="C200" s="6" t="n"/>
      <c r="D200" s="6" t="n"/>
      <c r="E200" s="6" t="n"/>
      <c r="F200" s="6" t="n"/>
      <c r="G200" s="6" t="n"/>
      <c r="H200" s="6" t="n"/>
      <c r="I200" s="6" t="n"/>
      <c r="J200" s="6" t="n"/>
      <c r="K200" s="6" t="n"/>
      <c r="L200" s="6" t="n"/>
      <c r="M200" s="6" t="n"/>
      <c r="N200" s="6" t="n"/>
    </row>
    <row r="201" ht="15.75" customHeight="1" s="1411">
      <c r="A201" s="6" t="n"/>
      <c r="B201" s="6" t="n"/>
      <c r="C201" s="6" t="n"/>
      <c r="D201" s="6" t="n"/>
      <c r="E201" s="6" t="n"/>
      <c r="F201" s="6" t="n"/>
      <c r="G201" s="6" t="n"/>
      <c r="H201" s="6" t="n"/>
      <c r="I201" s="6" t="n"/>
      <c r="J201" s="6" t="n"/>
      <c r="K201" s="6" t="n"/>
      <c r="L201" s="6" t="n"/>
      <c r="M201" s="6" t="n"/>
      <c r="N201" s="6" t="n"/>
    </row>
    <row r="202" ht="15.75" customHeight="1" s="1411">
      <c r="A202" s="6" t="n"/>
      <c r="B202" s="6" t="n"/>
      <c r="C202" s="6" t="n"/>
      <c r="D202" s="6" t="n"/>
      <c r="E202" s="6" t="n"/>
      <c r="F202" s="6" t="n"/>
      <c r="G202" s="6" t="n"/>
      <c r="H202" s="6" t="n"/>
      <c r="I202" s="6" t="n"/>
      <c r="J202" s="6" t="n"/>
      <c r="K202" s="6" t="n"/>
      <c r="L202" s="6" t="n"/>
      <c r="M202" s="6" t="n"/>
      <c r="N202" s="6" t="n"/>
    </row>
    <row r="203" ht="15.75" customHeight="1" s="1411">
      <c r="A203" s="6" t="n"/>
      <c r="B203" s="6" t="n"/>
      <c r="C203" s="6" t="n"/>
      <c r="D203" s="6" t="n"/>
      <c r="E203" s="6" t="n"/>
      <c r="F203" s="6" t="n"/>
      <c r="G203" s="6" t="n"/>
      <c r="H203" s="6" t="n"/>
      <c r="I203" s="6" t="n"/>
      <c r="J203" s="6" t="n"/>
      <c r="K203" s="6" t="n"/>
      <c r="L203" s="6" t="n"/>
      <c r="M203" s="6" t="n"/>
      <c r="N203" s="6" t="n"/>
    </row>
    <row r="204" ht="15.75" customHeight="1" s="1411">
      <c r="A204" s="6" t="n"/>
      <c r="B204" s="6" t="n"/>
      <c r="C204" s="6" t="n"/>
      <c r="D204" s="6" t="n"/>
      <c r="E204" s="6" t="n"/>
      <c r="F204" s="6" t="n"/>
      <c r="G204" s="6" t="n"/>
      <c r="H204" s="6" t="n"/>
      <c r="I204" s="6" t="n"/>
      <c r="J204" s="6" t="n"/>
      <c r="K204" s="6" t="n"/>
      <c r="L204" s="6" t="n"/>
      <c r="M204" s="6" t="n"/>
      <c r="N204" s="6" t="n"/>
    </row>
    <row r="205" ht="15.75" customHeight="1" s="1411">
      <c r="A205" s="6" t="n"/>
      <c r="B205" s="6" t="n"/>
      <c r="C205" s="6" t="n"/>
      <c r="D205" s="6" t="n"/>
      <c r="E205" s="6" t="n"/>
      <c r="F205" s="6" t="n"/>
      <c r="G205" s="6" t="n"/>
      <c r="H205" s="6" t="n"/>
      <c r="I205" s="6" t="n"/>
      <c r="J205" s="6" t="n"/>
      <c r="K205" s="6" t="n"/>
      <c r="L205" s="6" t="n"/>
      <c r="M205" s="6" t="n"/>
      <c r="N205" s="6" t="n"/>
    </row>
    <row r="206" ht="15.75" customHeight="1" s="1411">
      <c r="A206" s="6" t="n"/>
      <c r="B206" s="6" t="n"/>
      <c r="C206" s="6" t="n"/>
      <c r="D206" s="6" t="n"/>
      <c r="E206" s="6" t="n"/>
      <c r="F206" s="6" t="n"/>
      <c r="G206" s="6" t="n"/>
      <c r="H206" s="6" t="n"/>
      <c r="I206" s="6" t="n"/>
      <c r="J206" s="6" t="n"/>
      <c r="K206" s="6" t="n"/>
      <c r="L206" s="6" t="n"/>
      <c r="M206" s="6" t="n"/>
      <c r="N206" s="6" t="n"/>
    </row>
    <row r="207" ht="15.75" customHeight="1" s="1411">
      <c r="A207" s="6" t="n"/>
      <c r="B207" s="6" t="n"/>
      <c r="C207" s="6" t="n"/>
      <c r="D207" s="6" t="n"/>
      <c r="E207" s="6" t="n"/>
      <c r="F207" s="6" t="n"/>
      <c r="G207" s="6" t="n"/>
      <c r="H207" s="6" t="n"/>
      <c r="I207" s="6" t="n"/>
      <c r="J207" s="6" t="n"/>
      <c r="K207" s="6" t="n"/>
      <c r="L207" s="6" t="n"/>
      <c r="M207" s="6" t="n"/>
      <c r="N207" s="6" t="n"/>
    </row>
    <row r="208" ht="15.75" customHeight="1" s="1411">
      <c r="A208" s="6" t="n"/>
      <c r="B208" s="6" t="n"/>
      <c r="C208" s="6" t="n"/>
      <c r="D208" s="6" t="n"/>
      <c r="E208" s="6" t="n"/>
      <c r="F208" s="6" t="n"/>
      <c r="G208" s="6" t="n"/>
      <c r="H208" s="6" t="n"/>
      <c r="I208" s="6" t="n"/>
      <c r="J208" s="6" t="n"/>
      <c r="K208" s="6" t="n"/>
      <c r="L208" s="6" t="n"/>
      <c r="M208" s="6" t="n"/>
      <c r="N208" s="6" t="n"/>
    </row>
    <row r="209" ht="15.75" customHeight="1" s="1411">
      <c r="A209" s="6" t="n"/>
      <c r="B209" s="6" t="n"/>
      <c r="C209" s="6" t="n"/>
      <c r="D209" s="6" t="n"/>
      <c r="E209" s="6" t="n"/>
      <c r="F209" s="6" t="n"/>
      <c r="G209" s="6" t="n"/>
      <c r="H209" s="6" t="n"/>
      <c r="I209" s="6" t="n"/>
      <c r="J209" s="6" t="n"/>
      <c r="K209" s="6" t="n"/>
      <c r="L209" s="6" t="n"/>
      <c r="M209" s="6" t="n"/>
      <c r="N209" s="6" t="n"/>
    </row>
    <row r="210" ht="15.75" customHeight="1" s="1411">
      <c r="A210" s="6" t="n"/>
      <c r="B210" s="6" t="n"/>
      <c r="C210" s="6" t="n"/>
      <c r="D210" s="6" t="n"/>
      <c r="E210" s="6" t="n"/>
      <c r="F210" s="6" t="n"/>
      <c r="G210" s="6" t="n"/>
      <c r="H210" s="6" t="n"/>
      <c r="I210" s="6" t="n"/>
      <c r="J210" s="6" t="n"/>
      <c r="K210" s="6" t="n"/>
      <c r="L210" s="6" t="n"/>
      <c r="M210" s="6" t="n"/>
      <c r="N210" s="6" t="n"/>
    </row>
    <row r="211" ht="15.75" customHeight="1" s="1411">
      <c r="A211" s="6" t="n"/>
      <c r="B211" s="6" t="n"/>
      <c r="C211" s="6" t="n"/>
      <c r="D211" s="6" t="n"/>
      <c r="E211" s="6" t="n"/>
      <c r="F211" s="6" t="n"/>
      <c r="G211" s="6" t="n"/>
      <c r="H211" s="6" t="n"/>
      <c r="I211" s="6" t="n"/>
      <c r="J211" s="6" t="n"/>
      <c r="K211" s="6" t="n"/>
      <c r="L211" s="6" t="n"/>
      <c r="M211" s="6" t="n"/>
      <c r="N211" s="6" t="n"/>
    </row>
    <row r="212" ht="15.75" customHeight="1" s="1411">
      <c r="A212" s="6" t="n"/>
      <c r="B212" s="6" t="n"/>
      <c r="C212" s="6" t="n"/>
      <c r="D212" s="6" t="n"/>
      <c r="E212" s="6" t="n"/>
      <c r="F212" s="6" t="n"/>
      <c r="G212" s="6" t="n"/>
      <c r="H212" s="6" t="n"/>
      <c r="I212" s="6" t="n"/>
      <c r="J212" s="6" t="n"/>
      <c r="K212" s="6" t="n"/>
      <c r="L212" s="6" t="n"/>
      <c r="M212" s="6" t="n"/>
      <c r="N212" s="6" t="n"/>
    </row>
    <row r="213" ht="15.75" customHeight="1" s="1411">
      <c r="A213" s="6" t="n"/>
      <c r="B213" s="6" t="n"/>
      <c r="C213" s="6" t="n"/>
      <c r="D213" s="6" t="n"/>
      <c r="E213" s="6" t="n"/>
      <c r="F213" s="6" t="n"/>
      <c r="G213" s="6" t="n"/>
      <c r="H213" s="6" t="n"/>
      <c r="I213" s="6" t="n"/>
      <c r="J213" s="6" t="n"/>
      <c r="K213" s="6" t="n"/>
      <c r="L213" s="6" t="n"/>
      <c r="M213" s="6" t="n"/>
      <c r="N213" s="6" t="n"/>
    </row>
    <row r="214" ht="15.75" customHeight="1" s="1411">
      <c r="A214" s="6" t="n"/>
      <c r="B214" s="6" t="n"/>
      <c r="C214" s="6" t="n"/>
      <c r="D214" s="6" t="n"/>
      <c r="E214" s="6" t="n"/>
      <c r="F214" s="6" t="n"/>
      <c r="G214" s="6" t="n"/>
      <c r="H214" s="6" t="n"/>
      <c r="I214" s="6" t="n"/>
      <c r="J214" s="6" t="n"/>
      <c r="K214" s="6" t="n"/>
      <c r="L214" s="6" t="n"/>
      <c r="M214" s="6" t="n"/>
      <c r="N214" s="6" t="n"/>
    </row>
    <row r="215" ht="15.75" customHeight="1" s="1411">
      <c r="A215" s="6" t="n"/>
      <c r="B215" s="6" t="n"/>
      <c r="C215" s="6" t="n"/>
      <c r="D215" s="6" t="n"/>
      <c r="E215" s="6" t="n"/>
      <c r="F215" s="6" t="n"/>
      <c r="G215" s="6" t="n"/>
      <c r="H215" s="6" t="n"/>
      <c r="I215" s="6" t="n"/>
      <c r="J215" s="6" t="n"/>
      <c r="K215" s="6" t="n"/>
      <c r="L215" s="6" t="n"/>
      <c r="M215" s="6" t="n"/>
      <c r="N215" s="6" t="n"/>
    </row>
    <row r="216" ht="15.75" customHeight="1" s="1411">
      <c r="A216" s="6" t="n"/>
      <c r="B216" s="6" t="n"/>
      <c r="C216" s="6" t="n"/>
      <c r="D216" s="6" t="n"/>
      <c r="E216" s="6" t="n"/>
      <c r="F216" s="6" t="n"/>
      <c r="G216" s="6" t="n"/>
      <c r="H216" s="6" t="n"/>
      <c r="I216" s="6" t="n"/>
      <c r="J216" s="6" t="n"/>
      <c r="K216" s="6" t="n"/>
      <c r="L216" s="6" t="n"/>
      <c r="M216" s="6" t="n"/>
      <c r="N216" s="6" t="n"/>
    </row>
    <row r="217" ht="15.75" customHeight="1" s="1411">
      <c r="A217" s="6" t="n"/>
      <c r="B217" s="6" t="n"/>
      <c r="C217" s="6" t="n"/>
      <c r="D217" s="6" t="n"/>
      <c r="E217" s="6" t="n"/>
      <c r="F217" s="6" t="n"/>
      <c r="G217" s="6" t="n"/>
      <c r="H217" s="6" t="n"/>
      <c r="I217" s="6" t="n"/>
      <c r="J217" s="6" t="n"/>
      <c r="K217" s="6" t="n"/>
      <c r="L217" s="6" t="n"/>
      <c r="M217" s="6" t="n"/>
      <c r="N217" s="6" t="n"/>
    </row>
    <row r="218" ht="15.75" customHeight="1" s="1411">
      <c r="A218" s="6" t="n"/>
      <c r="B218" s="6" t="n"/>
      <c r="C218" s="6" t="n"/>
      <c r="D218" s="6" t="n"/>
      <c r="E218" s="6" t="n"/>
      <c r="F218" s="6" t="n"/>
      <c r="G218" s="6" t="n"/>
      <c r="H218" s="6" t="n"/>
      <c r="I218" s="6" t="n"/>
      <c r="J218" s="6" t="n"/>
      <c r="K218" s="6" t="n"/>
      <c r="L218" s="6" t="n"/>
      <c r="M218" s="6" t="n"/>
      <c r="N218" s="6" t="n"/>
    </row>
    <row r="219" ht="15.75" customHeight="1" s="1411">
      <c r="A219" s="6" t="n"/>
      <c r="B219" s="6" t="n"/>
      <c r="C219" s="6" t="n"/>
      <c r="D219" s="6" t="n"/>
      <c r="E219" s="6" t="n"/>
      <c r="F219" s="6" t="n"/>
      <c r="G219" s="6" t="n"/>
      <c r="H219" s="6" t="n"/>
      <c r="I219" s="6" t="n"/>
      <c r="J219" s="6" t="n"/>
      <c r="K219" s="6" t="n"/>
      <c r="L219" s="6" t="n"/>
      <c r="M219" s="6" t="n"/>
      <c r="N219" s="6" t="n"/>
    </row>
    <row r="220" ht="15.75" customHeight="1" s="1411">
      <c r="A220" s="6" t="n"/>
      <c r="B220" s="6" t="n"/>
      <c r="C220" s="6" t="n"/>
      <c r="D220" s="6" t="n"/>
      <c r="E220" s="6" t="n"/>
      <c r="F220" s="6" t="n"/>
      <c r="G220" s="6" t="n"/>
      <c r="H220" s="6" t="n"/>
      <c r="I220" s="6" t="n"/>
      <c r="J220" s="6" t="n"/>
      <c r="K220" s="6" t="n"/>
      <c r="L220" s="6" t="n"/>
      <c r="M220" s="6" t="n"/>
      <c r="N220" s="6" t="n"/>
    </row>
    <row r="221" ht="15.75" customHeight="1" s="1411">
      <c r="A221" s="6" t="n"/>
      <c r="B221" s="6" t="n"/>
      <c r="C221" s="6" t="n"/>
      <c r="D221" s="6" t="n"/>
      <c r="E221" s="6" t="n"/>
      <c r="F221" s="6" t="n"/>
      <c r="G221" s="6" t="n"/>
      <c r="H221" s="6" t="n"/>
      <c r="I221" s="6" t="n"/>
      <c r="J221" s="6" t="n"/>
      <c r="K221" s="6" t="n"/>
      <c r="L221" s="6" t="n"/>
      <c r="M221" s="6" t="n"/>
      <c r="N221" s="6" t="n"/>
    </row>
    <row r="222" ht="15.75" customHeight="1" s="1411">
      <c r="A222" s="6" t="n"/>
      <c r="B222" s="6" t="n"/>
      <c r="C222" s="6" t="n"/>
      <c r="D222" s="6" t="n"/>
      <c r="E222" s="6" t="n"/>
      <c r="F222" s="6" t="n"/>
      <c r="G222" s="6" t="n"/>
      <c r="H222" s="6" t="n"/>
      <c r="I222" s="6" t="n"/>
      <c r="J222" s="6" t="n"/>
      <c r="K222" s="6" t="n"/>
      <c r="L222" s="6" t="n"/>
      <c r="M222" s="6" t="n"/>
      <c r="N222" s="6" t="n"/>
    </row>
    <row r="223" ht="15.75" customHeight="1" s="1411">
      <c r="A223" s="6" t="n"/>
      <c r="B223" s="6" t="n"/>
      <c r="C223" s="6" t="n"/>
      <c r="D223" s="6" t="n"/>
      <c r="E223" s="6" t="n"/>
      <c r="F223" s="6" t="n"/>
      <c r="G223" s="6" t="n"/>
      <c r="H223" s="6" t="n"/>
      <c r="I223" s="6" t="n"/>
      <c r="J223" s="6" t="n"/>
      <c r="K223" s="6" t="n"/>
      <c r="L223" s="6" t="n"/>
      <c r="M223" s="6" t="n"/>
      <c r="N223" s="6" t="n"/>
    </row>
    <row r="224" ht="15.75" customHeight="1" s="1411">
      <c r="A224" s="6" t="n"/>
      <c r="B224" s="6" t="n"/>
      <c r="C224" s="6" t="n"/>
      <c r="D224" s="6" t="n"/>
      <c r="E224" s="6" t="n"/>
      <c r="F224" s="6" t="n"/>
      <c r="G224" s="6" t="n"/>
      <c r="H224" s="6" t="n"/>
      <c r="I224" s="6" t="n"/>
      <c r="J224" s="6" t="n"/>
      <c r="K224" s="6" t="n"/>
      <c r="L224" s="6" t="n"/>
      <c r="M224" s="6" t="n"/>
      <c r="N224" s="6" t="n"/>
    </row>
    <row r="225" ht="15.75" customHeight="1" s="1411">
      <c r="A225" s="6" t="n"/>
      <c r="B225" s="6" t="n"/>
      <c r="C225" s="6" t="n"/>
      <c r="D225" s="6" t="n"/>
      <c r="E225" s="6" t="n"/>
      <c r="F225" s="6" t="n"/>
      <c r="G225" s="6" t="n"/>
      <c r="H225" s="6" t="n"/>
      <c r="I225" s="6" t="n"/>
      <c r="J225" s="6" t="n"/>
      <c r="K225" s="6" t="n"/>
      <c r="L225" s="6" t="n"/>
      <c r="M225" s="6" t="n"/>
      <c r="N225" s="6" t="n"/>
    </row>
    <row r="226" ht="15.75" customHeight="1" s="1411">
      <c r="A226" s="6" t="n"/>
      <c r="B226" s="6" t="n"/>
      <c r="C226" s="6" t="n"/>
      <c r="D226" s="6" t="n"/>
      <c r="E226" s="6" t="n"/>
      <c r="F226" s="6" t="n"/>
      <c r="G226" s="6" t="n"/>
      <c r="H226" s="6" t="n"/>
      <c r="I226" s="6" t="n"/>
      <c r="J226" s="6" t="n"/>
      <c r="K226" s="6" t="n"/>
      <c r="L226" s="6" t="n"/>
      <c r="M226" s="6" t="n"/>
      <c r="N226" s="6" t="n"/>
    </row>
    <row r="227" ht="15.75" customHeight="1" s="1411">
      <c r="A227" s="6" t="n"/>
      <c r="B227" s="6" t="n"/>
      <c r="C227" s="6" t="n"/>
      <c r="D227" s="6" t="n"/>
      <c r="E227" s="6" t="n"/>
      <c r="F227" s="6" t="n"/>
      <c r="G227" s="6" t="n"/>
      <c r="H227" s="6" t="n"/>
      <c r="I227" s="6" t="n"/>
      <c r="J227" s="6" t="n"/>
      <c r="K227" s="6" t="n"/>
      <c r="L227" s="6" t="n"/>
      <c r="M227" s="6" t="n"/>
      <c r="N227" s="6" t="n"/>
    </row>
    <row r="228" ht="15.75" customHeight="1" s="1411">
      <c r="A228" s="6" t="n"/>
      <c r="B228" s="6" t="n"/>
      <c r="C228" s="6" t="n"/>
      <c r="D228" s="6" t="n"/>
      <c r="E228" s="6" t="n"/>
      <c r="F228" s="6" t="n"/>
      <c r="G228" s="6" t="n"/>
      <c r="H228" s="6" t="n"/>
      <c r="I228" s="6" t="n"/>
      <c r="J228" s="6" t="n"/>
      <c r="K228" s="6" t="n"/>
      <c r="L228" s="6" t="n"/>
      <c r="M228" s="6" t="n"/>
      <c r="N228" s="6" t="n"/>
    </row>
    <row r="229" ht="15.75" customHeight="1" s="1411">
      <c r="A229" s="6" t="n"/>
      <c r="B229" s="6" t="n"/>
      <c r="C229" s="6" t="n"/>
      <c r="D229" s="6" t="n"/>
      <c r="E229" s="6" t="n"/>
      <c r="F229" s="6" t="n"/>
      <c r="G229" s="6" t="n"/>
      <c r="H229" s="6" t="n"/>
      <c r="I229" s="6" t="n"/>
      <c r="J229" s="6" t="n"/>
      <c r="K229" s="6" t="n"/>
      <c r="L229" s="6" t="n"/>
      <c r="M229" s="6" t="n"/>
      <c r="N229" s="6" t="n"/>
    </row>
    <row r="230" ht="15.75" customHeight="1" s="1411">
      <c r="A230" s="6" t="n"/>
      <c r="B230" s="6" t="n"/>
      <c r="C230" s="6" t="n"/>
      <c r="D230" s="6" t="n"/>
      <c r="E230" s="6" t="n"/>
      <c r="F230" s="6" t="n"/>
      <c r="G230" s="6" t="n"/>
      <c r="H230" s="6" t="n"/>
      <c r="I230" s="6" t="n"/>
      <c r="J230" s="6" t="n"/>
      <c r="K230" s="6" t="n"/>
      <c r="L230" s="6" t="n"/>
      <c r="M230" s="6" t="n"/>
      <c r="N230" s="6" t="n"/>
    </row>
    <row r="231" ht="15.75" customHeight="1" s="1411">
      <c r="A231" s="6" t="n"/>
      <c r="B231" s="6" t="n"/>
      <c r="C231" s="6" t="n"/>
      <c r="D231" s="6" t="n"/>
      <c r="E231" s="6" t="n"/>
      <c r="F231" s="6" t="n"/>
      <c r="G231" s="6" t="n"/>
      <c r="H231" s="6" t="n"/>
      <c r="I231" s="6" t="n"/>
      <c r="J231" s="6" t="n"/>
      <c r="K231" s="6" t="n"/>
      <c r="L231" s="6" t="n"/>
      <c r="M231" s="6" t="n"/>
      <c r="N231" s="6" t="n"/>
    </row>
    <row r="232" ht="15.75" customHeight="1" s="1411">
      <c r="A232" s="6" t="n"/>
      <c r="B232" s="6" t="n"/>
      <c r="C232" s="6" t="n"/>
      <c r="D232" s="6" t="n"/>
      <c r="E232" s="6" t="n"/>
      <c r="F232" s="6" t="n"/>
      <c r="G232" s="6" t="n"/>
      <c r="H232" s="6" t="n"/>
      <c r="I232" s="6" t="n"/>
      <c r="J232" s="6" t="n"/>
      <c r="K232" s="6" t="n"/>
      <c r="L232" s="6" t="n"/>
      <c r="M232" s="6" t="n"/>
      <c r="N232" s="6" t="n"/>
    </row>
    <row r="233" ht="15.75" customHeight="1" s="1411">
      <c r="A233" s="6" t="n"/>
      <c r="B233" s="6" t="n"/>
      <c r="C233" s="6" t="n"/>
      <c r="D233" s="6" t="n"/>
      <c r="E233" s="6" t="n"/>
      <c r="F233" s="6" t="n"/>
      <c r="G233" s="6" t="n"/>
      <c r="H233" s="6" t="n"/>
      <c r="I233" s="6" t="n"/>
      <c r="J233" s="6" t="n"/>
      <c r="K233" s="6" t="n"/>
      <c r="L233" s="6" t="n"/>
      <c r="M233" s="6" t="n"/>
      <c r="N233" s="6" t="n"/>
    </row>
    <row r="234" ht="15.75" customHeight="1" s="1411">
      <c r="A234" s="6" t="n"/>
      <c r="B234" s="6" t="n"/>
      <c r="C234" s="6" t="n"/>
      <c r="D234" s="6" t="n"/>
      <c r="E234" s="6" t="n"/>
      <c r="F234" s="6" t="n"/>
      <c r="G234" s="6" t="n"/>
      <c r="H234" s="6" t="n"/>
      <c r="I234" s="6" t="n"/>
      <c r="J234" s="6" t="n"/>
      <c r="K234" s="6" t="n"/>
      <c r="L234" s="6" t="n"/>
      <c r="M234" s="6" t="n"/>
      <c r="N234" s="6" t="n"/>
    </row>
    <row r="235" ht="15.75" customHeight="1" s="1411">
      <c r="A235" s="6" t="n"/>
      <c r="B235" s="6" t="n"/>
      <c r="C235" s="6" t="n"/>
      <c r="D235" s="6" t="n"/>
      <c r="E235" s="6" t="n"/>
      <c r="F235" s="6" t="n"/>
      <c r="G235" s="6" t="n"/>
      <c r="H235" s="6" t="n"/>
      <c r="I235" s="6" t="n"/>
      <c r="J235" s="6" t="n"/>
      <c r="K235" s="6" t="n"/>
      <c r="L235" s="6" t="n"/>
      <c r="M235" s="6" t="n"/>
      <c r="N235" s="6" t="n"/>
    </row>
    <row r="236" ht="15.75" customHeight="1" s="1411">
      <c r="A236" s="6" t="n"/>
      <c r="B236" s="6" t="n"/>
      <c r="C236" s="6" t="n"/>
      <c r="D236" s="6" t="n"/>
      <c r="E236" s="6" t="n"/>
      <c r="F236" s="6" t="n"/>
      <c r="G236" s="6" t="n"/>
      <c r="H236" s="6" t="n"/>
      <c r="I236" s="6" t="n"/>
      <c r="J236" s="6" t="n"/>
      <c r="K236" s="6" t="n"/>
      <c r="L236" s="6" t="n"/>
      <c r="M236" s="6" t="n"/>
      <c r="N236" s="6" t="n"/>
    </row>
    <row r="237" ht="15.75" customHeight="1" s="1411">
      <c r="A237" s="6" t="n"/>
      <c r="B237" s="6" t="n"/>
      <c r="C237" s="6" t="n"/>
      <c r="D237" s="6" t="n"/>
      <c r="E237" s="6" t="n"/>
      <c r="F237" s="6" t="n"/>
      <c r="G237" s="6" t="n"/>
      <c r="H237" s="6" t="n"/>
      <c r="I237" s="6" t="n"/>
      <c r="J237" s="6" t="n"/>
      <c r="K237" s="6" t="n"/>
      <c r="L237" s="6" t="n"/>
      <c r="M237" s="6" t="n"/>
      <c r="N237" s="6" t="n"/>
    </row>
    <row r="238" ht="15.75" customHeight="1" s="1411">
      <c r="A238" s="6" t="n"/>
      <c r="B238" s="6" t="n"/>
      <c r="C238" s="6" t="n"/>
      <c r="D238" s="6" t="n"/>
      <c r="E238" s="6" t="n"/>
      <c r="F238" s="6" t="n"/>
      <c r="G238" s="6" t="n"/>
      <c r="H238" s="6" t="n"/>
      <c r="I238" s="6" t="n"/>
      <c r="J238" s="6" t="n"/>
      <c r="K238" s="6" t="n"/>
      <c r="L238" s="6" t="n"/>
      <c r="M238" s="6" t="n"/>
      <c r="N238" s="6" t="n"/>
    </row>
    <row r="239" ht="15.75" customHeight="1" s="1411">
      <c r="A239" s="6" t="n"/>
      <c r="B239" s="6" t="n"/>
      <c r="C239" s="6" t="n"/>
      <c r="D239" s="6" t="n"/>
      <c r="E239" s="6" t="n"/>
      <c r="F239" s="6" t="n"/>
      <c r="G239" s="6" t="n"/>
      <c r="H239" s="6" t="n"/>
      <c r="I239" s="6" t="n"/>
      <c r="J239" s="6" t="n"/>
      <c r="K239" s="6" t="n"/>
      <c r="L239" s="6" t="n"/>
      <c r="M239" s="6" t="n"/>
      <c r="N239" s="6" t="n"/>
    </row>
    <row r="240" ht="15.75" customHeight="1" s="1411">
      <c r="A240" s="6" t="n"/>
      <c r="B240" s="6" t="n"/>
      <c r="C240" s="6" t="n"/>
      <c r="D240" s="6" t="n"/>
      <c r="E240" s="6" t="n"/>
      <c r="F240" s="6" t="n"/>
      <c r="G240" s="6" t="n"/>
      <c r="H240" s="6" t="n"/>
      <c r="I240" s="6" t="n"/>
      <c r="J240" s="6" t="n"/>
      <c r="K240" s="6" t="n"/>
      <c r="L240" s="6" t="n"/>
      <c r="M240" s="6" t="n"/>
      <c r="N240" s="6" t="n"/>
    </row>
    <row r="241" ht="15.75" customHeight="1" s="1411">
      <c r="A241" s="6" t="n"/>
      <c r="B241" s="6" t="n"/>
      <c r="C241" s="6" t="n"/>
      <c r="D241" s="6" t="n"/>
      <c r="E241" s="6" t="n"/>
      <c r="F241" s="6" t="n"/>
      <c r="G241" s="6" t="n"/>
      <c r="H241" s="6" t="n"/>
      <c r="I241" s="6" t="n"/>
      <c r="J241" s="6" t="n"/>
      <c r="K241" s="6" t="n"/>
      <c r="L241" s="6" t="n"/>
      <c r="M241" s="6" t="n"/>
      <c r="N241" s="6" t="n"/>
    </row>
    <row r="242" ht="15.75" customHeight="1" s="1411">
      <c r="A242" s="6" t="n"/>
      <c r="B242" s="6" t="n"/>
      <c r="C242" s="6" t="n"/>
      <c r="D242" s="6" t="n"/>
      <c r="E242" s="6" t="n"/>
      <c r="F242" s="6" t="n"/>
      <c r="G242" s="6" t="n"/>
      <c r="H242" s="6" t="n"/>
      <c r="I242" s="6" t="n"/>
      <c r="J242" s="6" t="n"/>
      <c r="K242" s="6" t="n"/>
      <c r="L242" s="6" t="n"/>
      <c r="M242" s="6" t="n"/>
      <c r="N242" s="6" t="n"/>
    </row>
    <row r="243" ht="15.75" customHeight="1" s="1411">
      <c r="A243" s="6" t="n"/>
      <c r="B243" s="6" t="n"/>
      <c r="C243" s="6" t="n"/>
      <c r="D243" s="6" t="n"/>
      <c r="E243" s="6" t="n"/>
      <c r="F243" s="6" t="n"/>
      <c r="G243" s="6" t="n"/>
      <c r="H243" s="6" t="n"/>
      <c r="I243" s="6" t="n"/>
      <c r="J243" s="6" t="n"/>
      <c r="K243" s="6" t="n"/>
      <c r="L243" s="6" t="n"/>
      <c r="M243" s="6" t="n"/>
      <c r="N243" s="6" t="n"/>
    </row>
    <row r="244" ht="15.75" customHeight="1" s="1411">
      <c r="A244" s="6" t="n"/>
      <c r="B244" s="6" t="n"/>
      <c r="C244" s="6" t="n"/>
      <c r="D244" s="6" t="n"/>
      <c r="E244" s="6" t="n"/>
      <c r="F244" s="6" t="n"/>
      <c r="G244" s="6" t="n"/>
      <c r="H244" s="6" t="n"/>
      <c r="I244" s="6" t="n"/>
      <c r="J244" s="6" t="n"/>
      <c r="K244" s="6" t="n"/>
      <c r="L244" s="6" t="n"/>
      <c r="M244" s="6" t="n"/>
      <c r="N244" s="6" t="n"/>
    </row>
    <row r="245" ht="15.75" customHeight="1" s="1411">
      <c r="A245" s="6" t="n"/>
      <c r="B245" s="6" t="n"/>
      <c r="C245" s="6" t="n"/>
      <c r="D245" s="6" t="n"/>
      <c r="E245" s="6" t="n"/>
      <c r="F245" s="6" t="n"/>
      <c r="G245" s="6" t="n"/>
      <c r="H245" s="6" t="n"/>
      <c r="I245" s="6" t="n"/>
      <c r="J245" s="6" t="n"/>
      <c r="K245" s="6" t="n"/>
      <c r="L245" s="6" t="n"/>
      <c r="M245" s="6" t="n"/>
      <c r="N245" s="6" t="n"/>
    </row>
    <row r="246" ht="15.75" customHeight="1" s="1411">
      <c r="A246" s="6" t="n"/>
      <c r="B246" s="6" t="n"/>
      <c r="C246" s="6" t="n"/>
      <c r="D246" s="6" t="n"/>
      <c r="E246" s="6" t="n"/>
      <c r="F246" s="6" t="n"/>
      <c r="G246" s="6" t="n"/>
      <c r="H246" s="6" t="n"/>
      <c r="I246" s="6" t="n"/>
      <c r="J246" s="6" t="n"/>
      <c r="K246" s="6" t="n"/>
      <c r="L246" s="6" t="n"/>
      <c r="M246" s="6" t="n"/>
      <c r="N246" s="6" t="n"/>
    </row>
    <row r="247" ht="15.75" customHeight="1" s="1411">
      <c r="A247" s="6" t="n"/>
      <c r="B247" s="6" t="n"/>
      <c r="C247" s="6" t="n"/>
      <c r="D247" s="6" t="n"/>
      <c r="E247" s="6" t="n"/>
      <c r="F247" s="6" t="n"/>
      <c r="G247" s="6" t="n"/>
      <c r="H247" s="6" t="n"/>
      <c r="I247" s="6" t="n"/>
      <c r="J247" s="6" t="n"/>
      <c r="K247" s="6" t="n"/>
      <c r="L247" s="6" t="n"/>
      <c r="M247" s="6" t="n"/>
      <c r="N247" s="6" t="n"/>
    </row>
    <row r="248" ht="15.75" customHeight="1" s="1411">
      <c r="A248" s="6" t="n"/>
      <c r="B248" s="6" t="n"/>
      <c r="C248" s="6" t="n"/>
      <c r="D248" s="6" t="n"/>
      <c r="E248" s="6" t="n"/>
      <c r="F248" s="6" t="n"/>
      <c r="G248" s="6" t="n"/>
      <c r="H248" s="6" t="n"/>
      <c r="I248" s="6" t="n"/>
      <c r="J248" s="6" t="n"/>
      <c r="K248" s="6" t="n"/>
      <c r="L248" s="6" t="n"/>
      <c r="M248" s="6" t="n"/>
      <c r="N248" s="6" t="n"/>
    </row>
    <row r="249" ht="15.75" customHeight="1" s="1411">
      <c r="A249" s="6" t="n"/>
      <c r="B249" s="6" t="n"/>
      <c r="C249" s="6" t="n"/>
      <c r="D249" s="6" t="n"/>
      <c r="E249" s="6" t="n"/>
      <c r="F249" s="6" t="n"/>
      <c r="G249" s="6" t="n"/>
      <c r="H249" s="6" t="n"/>
      <c r="I249" s="6" t="n"/>
      <c r="J249" s="6" t="n"/>
      <c r="K249" s="6" t="n"/>
      <c r="L249" s="6" t="n"/>
      <c r="M249" s="6" t="n"/>
      <c r="N249" s="6" t="n"/>
    </row>
    <row r="250" ht="15.75" customHeight="1" s="1411">
      <c r="A250" s="6" t="n"/>
      <c r="B250" s="6" t="n"/>
      <c r="C250" s="6" t="n"/>
      <c r="D250" s="6" t="n"/>
      <c r="E250" s="6" t="n"/>
      <c r="F250" s="6" t="n"/>
      <c r="G250" s="6" t="n"/>
      <c r="H250" s="6" t="n"/>
      <c r="I250" s="6" t="n"/>
      <c r="J250" s="6" t="n"/>
      <c r="K250" s="6" t="n"/>
      <c r="L250" s="6" t="n"/>
      <c r="M250" s="6" t="n"/>
      <c r="N250" s="6" t="n"/>
    </row>
    <row r="251" ht="15.75" customHeight="1" s="1411">
      <c r="A251" s="6" t="n"/>
      <c r="B251" s="6" t="n"/>
      <c r="C251" s="6" t="n"/>
      <c r="D251" s="6" t="n"/>
      <c r="E251" s="6" t="n"/>
      <c r="F251" s="6" t="n"/>
      <c r="G251" s="6" t="n"/>
      <c r="H251" s="6" t="n"/>
      <c r="I251" s="6" t="n"/>
      <c r="J251" s="6" t="n"/>
      <c r="K251" s="6" t="n"/>
      <c r="L251" s="6" t="n"/>
      <c r="M251" s="6" t="n"/>
      <c r="N251" s="6" t="n"/>
    </row>
    <row r="252" ht="15.75" customHeight="1" s="1411">
      <c r="A252" s="6" t="n"/>
      <c r="B252" s="6" t="n"/>
      <c r="C252" s="6" t="n"/>
      <c r="D252" s="6" t="n"/>
      <c r="E252" s="6" t="n"/>
      <c r="F252" s="6" t="n"/>
      <c r="G252" s="6" t="n"/>
      <c r="H252" s="6" t="n"/>
      <c r="I252" s="6" t="n"/>
      <c r="J252" s="6" t="n"/>
      <c r="K252" s="6" t="n"/>
      <c r="L252" s="6" t="n"/>
      <c r="M252" s="6" t="n"/>
      <c r="N252" s="6" t="n"/>
    </row>
    <row r="253" ht="15.75" customHeight="1" s="1411">
      <c r="A253" s="6" t="n"/>
      <c r="B253" s="6" t="n"/>
      <c r="C253" s="6" t="n"/>
      <c r="D253" s="6" t="n"/>
      <c r="E253" s="6" t="n"/>
      <c r="F253" s="6" t="n"/>
      <c r="G253" s="6" t="n"/>
      <c r="H253" s="6" t="n"/>
      <c r="I253" s="6" t="n"/>
      <c r="J253" s="6" t="n"/>
      <c r="K253" s="6" t="n"/>
      <c r="L253" s="6" t="n"/>
      <c r="M253" s="6" t="n"/>
      <c r="N253" s="6" t="n"/>
    </row>
    <row r="254" ht="15.75" customHeight="1" s="1411">
      <c r="A254" s="6" t="n"/>
      <c r="B254" s="6" t="n"/>
      <c r="C254" s="6" t="n"/>
      <c r="D254" s="6" t="n"/>
      <c r="E254" s="6" t="n"/>
      <c r="F254" s="6" t="n"/>
      <c r="G254" s="6" t="n"/>
      <c r="H254" s="6" t="n"/>
      <c r="I254" s="6" t="n"/>
      <c r="J254" s="6" t="n"/>
      <c r="K254" s="6" t="n"/>
      <c r="L254" s="6" t="n"/>
      <c r="M254" s="6" t="n"/>
      <c r="N254" s="6" t="n"/>
    </row>
    <row r="255" ht="15.75" customHeight="1" s="1411">
      <c r="A255" s="6" t="n"/>
      <c r="B255" s="6" t="n"/>
      <c r="C255" s="6" t="n"/>
      <c r="D255" s="6" t="n"/>
      <c r="E255" s="6" t="n"/>
      <c r="F255" s="6" t="n"/>
      <c r="G255" s="6" t="n"/>
      <c r="H255" s="6" t="n"/>
      <c r="I255" s="6" t="n"/>
      <c r="J255" s="6" t="n"/>
      <c r="K255" s="6" t="n"/>
      <c r="L255" s="6" t="n"/>
      <c r="M255" s="6" t="n"/>
      <c r="N255" s="6" t="n"/>
    </row>
    <row r="256" ht="15.75" customHeight="1" s="1411">
      <c r="A256" s="6" t="n"/>
      <c r="B256" s="6" t="n"/>
      <c r="C256" s="6" t="n"/>
      <c r="D256" s="6" t="n"/>
      <c r="E256" s="6" t="n"/>
      <c r="F256" s="6" t="n"/>
      <c r="G256" s="6" t="n"/>
      <c r="H256" s="6" t="n"/>
      <c r="I256" s="6" t="n"/>
      <c r="J256" s="6" t="n"/>
      <c r="K256" s="6" t="n"/>
      <c r="L256" s="6" t="n"/>
      <c r="M256" s="6" t="n"/>
      <c r="N256" s="6" t="n"/>
    </row>
    <row r="257" ht="15.75" customHeight="1" s="1411">
      <c r="A257" s="6" t="n"/>
      <c r="B257" s="6" t="n"/>
      <c r="C257" s="6" t="n"/>
      <c r="D257" s="6" t="n"/>
      <c r="E257" s="6" t="n"/>
      <c r="F257" s="6" t="n"/>
      <c r="G257" s="6" t="n"/>
      <c r="H257" s="6" t="n"/>
      <c r="I257" s="6" t="n"/>
      <c r="J257" s="6" t="n"/>
      <c r="K257" s="6" t="n"/>
      <c r="L257" s="6" t="n"/>
      <c r="M257" s="6" t="n"/>
      <c r="N257" s="6" t="n"/>
    </row>
    <row r="258" ht="15.75" customHeight="1" s="1411">
      <c r="A258" s="6" t="n"/>
      <c r="B258" s="6" t="n"/>
      <c r="C258" s="6" t="n"/>
      <c r="D258" s="6" t="n"/>
      <c r="E258" s="6" t="n"/>
      <c r="F258" s="6" t="n"/>
      <c r="G258" s="6" t="n"/>
      <c r="H258" s="6" t="n"/>
      <c r="I258" s="6" t="n"/>
      <c r="J258" s="6" t="n"/>
      <c r="K258" s="6" t="n"/>
      <c r="L258" s="6" t="n"/>
      <c r="M258" s="6" t="n"/>
      <c r="N258" s="6" t="n"/>
    </row>
    <row r="259" ht="15.75" customHeight="1" s="1411">
      <c r="A259" s="6" t="n"/>
      <c r="B259" s="6" t="n"/>
      <c r="C259" s="6" t="n"/>
      <c r="D259" s="6" t="n"/>
      <c r="E259" s="6" t="n"/>
      <c r="F259" s="6" t="n"/>
      <c r="G259" s="6" t="n"/>
      <c r="H259" s="6" t="n"/>
      <c r="I259" s="6" t="n"/>
      <c r="J259" s="6" t="n"/>
      <c r="K259" s="6" t="n"/>
      <c r="L259" s="6" t="n"/>
      <c r="M259" s="6" t="n"/>
      <c r="N259" s="6" t="n"/>
    </row>
    <row r="260" ht="15.75" customHeight="1" s="1411">
      <c r="A260" s="6" t="n"/>
      <c r="B260" s="6" t="n"/>
      <c r="C260" s="6" t="n"/>
      <c r="D260" s="6" t="n"/>
      <c r="E260" s="6" t="n"/>
      <c r="F260" s="6" t="n"/>
      <c r="G260" s="6" t="n"/>
      <c r="H260" s="6" t="n"/>
      <c r="I260" s="6" t="n"/>
      <c r="J260" s="6" t="n"/>
      <c r="K260" s="6" t="n"/>
      <c r="L260" s="6" t="n"/>
      <c r="M260" s="6" t="n"/>
      <c r="N260" s="6" t="n"/>
    </row>
    <row r="261" ht="15.75" customHeight="1" s="1411">
      <c r="A261" s="6" t="n"/>
      <c r="B261" s="6" t="n"/>
      <c r="C261" s="6" t="n"/>
      <c r="D261" s="6" t="n"/>
      <c r="E261" s="6" t="n"/>
      <c r="F261" s="6" t="n"/>
      <c r="G261" s="6" t="n"/>
      <c r="H261" s="6" t="n"/>
      <c r="I261" s="6" t="n"/>
      <c r="J261" s="6" t="n"/>
      <c r="K261" s="6" t="n"/>
      <c r="L261" s="6" t="n"/>
      <c r="M261" s="6" t="n"/>
      <c r="N261" s="6" t="n"/>
    </row>
    <row r="262" ht="15.75" customHeight="1" s="1411">
      <c r="A262" s="6" t="n"/>
      <c r="B262" s="6" t="n"/>
      <c r="C262" s="6" t="n"/>
      <c r="D262" s="6" t="n"/>
      <c r="E262" s="6" t="n"/>
      <c r="F262" s="6" t="n"/>
      <c r="G262" s="6" t="n"/>
      <c r="H262" s="6" t="n"/>
      <c r="I262" s="6" t="n"/>
      <c r="J262" s="6" t="n"/>
      <c r="K262" s="6" t="n"/>
      <c r="L262" s="6" t="n"/>
      <c r="M262" s="6" t="n"/>
      <c r="N262" s="6" t="n"/>
    </row>
    <row r="263" ht="15.75" customHeight="1" s="1411">
      <c r="A263" s="6" t="n"/>
      <c r="B263" s="6" t="n"/>
      <c r="C263" s="6" t="n"/>
      <c r="D263" s="6" t="n"/>
      <c r="E263" s="6" t="n"/>
      <c r="F263" s="6" t="n"/>
      <c r="G263" s="6" t="n"/>
      <c r="H263" s="6" t="n"/>
      <c r="I263" s="6" t="n"/>
      <c r="J263" s="6" t="n"/>
      <c r="K263" s="6" t="n"/>
      <c r="L263" s="6" t="n"/>
      <c r="M263" s="6" t="n"/>
      <c r="N263" s="6" t="n"/>
    </row>
    <row r="264" ht="15.75" customHeight="1" s="1411">
      <c r="A264" s="6" t="n"/>
      <c r="B264" s="6" t="n"/>
      <c r="C264" s="6" t="n"/>
      <c r="D264" s="6" t="n"/>
      <c r="E264" s="6" t="n"/>
      <c r="F264" s="6" t="n"/>
      <c r="G264" s="6" t="n"/>
      <c r="H264" s="6" t="n"/>
      <c r="I264" s="6" t="n"/>
      <c r="J264" s="6" t="n"/>
      <c r="K264" s="6" t="n"/>
      <c r="L264" s="6" t="n"/>
      <c r="M264" s="6" t="n"/>
      <c r="N264" s="6" t="n"/>
    </row>
    <row r="265" ht="15.75" customHeight="1" s="1411">
      <c r="A265" s="6" t="n"/>
      <c r="B265" s="6" t="n"/>
      <c r="C265" s="6" t="n"/>
      <c r="D265" s="6" t="n"/>
      <c r="E265" s="6" t="n"/>
      <c r="F265" s="6" t="n"/>
      <c r="G265" s="6" t="n"/>
      <c r="H265" s="6" t="n"/>
      <c r="I265" s="6" t="n"/>
      <c r="J265" s="6" t="n"/>
      <c r="K265" s="6" t="n"/>
      <c r="L265" s="6" t="n"/>
      <c r="M265" s="6" t="n"/>
      <c r="N265" s="6" t="n"/>
    </row>
    <row r="266" ht="15.75" customHeight="1" s="1411">
      <c r="A266" s="6" t="n"/>
      <c r="B266" s="6" t="n"/>
      <c r="C266" s="6" t="n"/>
      <c r="D266" s="6" t="n"/>
      <c r="E266" s="6" t="n"/>
      <c r="F266" s="6" t="n"/>
      <c r="G266" s="6" t="n"/>
      <c r="H266" s="6" t="n"/>
      <c r="I266" s="6" t="n"/>
      <c r="J266" s="6" t="n"/>
      <c r="K266" s="6" t="n"/>
      <c r="L266" s="6" t="n"/>
      <c r="M266" s="6" t="n"/>
      <c r="N266" s="6" t="n"/>
    </row>
    <row r="267" ht="15.75" customHeight="1" s="1411">
      <c r="A267" s="6" t="n"/>
      <c r="B267" s="6" t="n"/>
      <c r="C267" s="6" t="n"/>
      <c r="D267" s="6" t="n"/>
      <c r="E267" s="6" t="n"/>
      <c r="F267" s="6" t="n"/>
      <c r="G267" s="6" t="n"/>
      <c r="H267" s="6" t="n"/>
      <c r="I267" s="6" t="n"/>
      <c r="J267" s="6" t="n"/>
      <c r="K267" s="6" t="n"/>
      <c r="L267" s="6" t="n"/>
      <c r="M267" s="6" t="n"/>
      <c r="N267" s="6" t="n"/>
    </row>
    <row r="268" ht="15.75" customHeight="1" s="1411">
      <c r="A268" s="6" t="n"/>
      <c r="B268" s="6" t="n"/>
      <c r="C268" s="6" t="n"/>
      <c r="D268" s="6" t="n"/>
      <c r="E268" s="6" t="n"/>
      <c r="F268" s="6" t="n"/>
      <c r="G268" s="6" t="n"/>
      <c r="H268" s="6" t="n"/>
      <c r="I268" s="6" t="n"/>
      <c r="J268" s="6" t="n"/>
      <c r="K268" s="6" t="n"/>
      <c r="L268" s="6" t="n"/>
      <c r="M268" s="6" t="n"/>
      <c r="N268" s="6" t="n"/>
    </row>
    <row r="269" ht="15.75" customHeight="1" s="1411">
      <c r="A269" s="6" t="n"/>
      <c r="B269" s="6" t="n"/>
      <c r="C269" s="6" t="n"/>
      <c r="D269" s="6" t="n"/>
      <c r="E269" s="6" t="n"/>
      <c r="F269" s="6" t="n"/>
      <c r="G269" s="6" t="n"/>
      <c r="H269" s="6" t="n"/>
      <c r="I269" s="6" t="n"/>
      <c r="J269" s="6" t="n"/>
      <c r="K269" s="6" t="n"/>
      <c r="L269" s="6" t="n"/>
      <c r="M269" s="6" t="n"/>
      <c r="N269" s="6" t="n"/>
    </row>
    <row r="270" ht="15.75" customHeight="1" s="1411">
      <c r="A270" s="6" t="n"/>
      <c r="B270" s="6" t="n"/>
      <c r="C270" s="6" t="n"/>
      <c r="D270" s="6" t="n"/>
      <c r="E270" s="6" t="n"/>
      <c r="F270" s="6" t="n"/>
      <c r="G270" s="6" t="n"/>
      <c r="H270" s="6" t="n"/>
      <c r="I270" s="6" t="n"/>
      <c r="J270" s="6" t="n"/>
      <c r="K270" s="6" t="n"/>
      <c r="L270" s="6" t="n"/>
      <c r="M270" s="6" t="n"/>
      <c r="N270" s="6" t="n"/>
    </row>
    <row r="271" ht="15.75" customHeight="1" s="1411">
      <c r="A271" s="6" t="n"/>
      <c r="B271" s="6" t="n"/>
      <c r="C271" s="6" t="n"/>
      <c r="D271" s="6" t="n"/>
      <c r="E271" s="6" t="n"/>
      <c r="F271" s="6" t="n"/>
      <c r="G271" s="6" t="n"/>
      <c r="H271" s="6" t="n"/>
      <c r="I271" s="6" t="n"/>
      <c r="J271" s="6" t="n"/>
      <c r="K271" s="6" t="n"/>
      <c r="L271" s="6" t="n"/>
      <c r="M271" s="6" t="n"/>
      <c r="N271" s="6" t="n"/>
    </row>
    <row r="272" ht="15.75" customHeight="1" s="1411">
      <c r="A272" s="6" t="n"/>
      <c r="B272" s="6" t="n"/>
      <c r="C272" s="6" t="n"/>
      <c r="D272" s="6" t="n"/>
      <c r="E272" s="6" t="n"/>
      <c r="F272" s="6" t="n"/>
      <c r="G272" s="6" t="n"/>
      <c r="H272" s="6" t="n"/>
      <c r="I272" s="6" t="n"/>
      <c r="J272" s="6" t="n"/>
      <c r="K272" s="6" t="n"/>
      <c r="L272" s="6" t="n"/>
      <c r="M272" s="6" t="n"/>
      <c r="N272" s="6" t="n"/>
    </row>
    <row r="273" ht="15.75" customHeight="1" s="1411">
      <c r="A273" s="6" t="n"/>
      <c r="B273" s="6" t="n"/>
      <c r="C273" s="6" t="n"/>
      <c r="D273" s="6" t="n"/>
      <c r="E273" s="6" t="n"/>
      <c r="F273" s="6" t="n"/>
      <c r="G273" s="6" t="n"/>
      <c r="H273" s="6" t="n"/>
      <c r="I273" s="6" t="n"/>
      <c r="J273" s="6" t="n"/>
      <c r="K273" s="6" t="n"/>
      <c r="L273" s="6" t="n"/>
      <c r="M273" s="6" t="n"/>
      <c r="N273" s="6" t="n"/>
    </row>
    <row r="274" ht="15.75" customHeight="1" s="1411">
      <c r="A274" s="6" t="n"/>
      <c r="B274" s="6" t="n"/>
      <c r="C274" s="6" t="n"/>
      <c r="D274" s="6" t="n"/>
      <c r="E274" s="6" t="n"/>
      <c r="F274" s="6" t="n"/>
      <c r="G274" s="6" t="n"/>
      <c r="H274" s="6" t="n"/>
      <c r="I274" s="6" t="n"/>
      <c r="J274" s="6" t="n"/>
      <c r="K274" s="6" t="n"/>
      <c r="L274" s="6" t="n"/>
      <c r="M274" s="6" t="n"/>
      <c r="N274" s="6" t="n"/>
    </row>
    <row r="275" ht="15.75" customHeight="1" s="1411">
      <c r="A275" s="6" t="n"/>
      <c r="B275" s="6" t="n"/>
      <c r="C275" s="6" t="n"/>
      <c r="D275" s="6" t="n"/>
      <c r="E275" s="6" t="n"/>
      <c r="F275" s="6" t="n"/>
      <c r="G275" s="6" t="n"/>
      <c r="H275" s="6" t="n"/>
      <c r="I275" s="6" t="n"/>
      <c r="J275" s="6" t="n"/>
      <c r="K275" s="6" t="n"/>
      <c r="L275" s="6" t="n"/>
      <c r="M275" s="6" t="n"/>
      <c r="N275" s="6" t="n"/>
    </row>
    <row r="276" ht="15.75" customHeight="1" s="1411">
      <c r="A276" s="6" t="n"/>
      <c r="B276" s="6" t="n"/>
      <c r="C276" s="6" t="n"/>
      <c r="D276" s="6" t="n"/>
      <c r="E276" s="6" t="n"/>
      <c r="F276" s="6" t="n"/>
      <c r="G276" s="6" t="n"/>
      <c r="H276" s="6" t="n"/>
      <c r="I276" s="6" t="n"/>
      <c r="J276" s="6" t="n"/>
      <c r="K276" s="6" t="n"/>
      <c r="L276" s="6" t="n"/>
      <c r="M276" s="6" t="n"/>
      <c r="N276" s="6" t="n"/>
    </row>
    <row r="277" ht="15.75" customHeight="1" s="1411">
      <c r="A277" s="6" t="n"/>
      <c r="B277" s="6" t="n"/>
      <c r="C277" s="6" t="n"/>
      <c r="D277" s="6" t="n"/>
      <c r="E277" s="6" t="n"/>
      <c r="F277" s="6" t="n"/>
      <c r="G277" s="6" t="n"/>
      <c r="H277" s="6" t="n"/>
      <c r="I277" s="6" t="n"/>
      <c r="J277" s="6" t="n"/>
      <c r="K277" s="6" t="n"/>
      <c r="L277" s="6" t="n"/>
      <c r="M277" s="6" t="n"/>
      <c r="N277" s="6" t="n"/>
    </row>
    <row r="278" ht="15.75" customHeight="1" s="1411">
      <c r="A278" s="6" t="n"/>
      <c r="B278" s="6" t="n"/>
      <c r="C278" s="6" t="n"/>
      <c r="D278" s="6" t="n"/>
      <c r="E278" s="6" t="n"/>
      <c r="F278" s="6" t="n"/>
      <c r="G278" s="6" t="n"/>
      <c r="H278" s="6" t="n"/>
      <c r="I278" s="6" t="n"/>
      <c r="J278" s="6" t="n"/>
      <c r="K278" s="6" t="n"/>
      <c r="L278" s="6" t="n"/>
      <c r="M278" s="6" t="n"/>
      <c r="N278" s="6" t="n"/>
    </row>
    <row r="279" ht="15.75" customHeight="1" s="1411">
      <c r="A279" s="6" t="n"/>
      <c r="B279" s="6" t="n"/>
      <c r="C279" s="6" t="n"/>
      <c r="D279" s="6" t="n"/>
      <c r="E279" s="6" t="n"/>
      <c r="F279" s="6" t="n"/>
      <c r="G279" s="6" t="n"/>
      <c r="H279" s="6" t="n"/>
      <c r="I279" s="6" t="n"/>
      <c r="J279" s="6" t="n"/>
      <c r="K279" s="6" t="n"/>
      <c r="L279" s="6" t="n"/>
      <c r="M279" s="6" t="n"/>
      <c r="N279" s="6" t="n"/>
    </row>
    <row r="280" ht="15.75" customHeight="1" s="1411">
      <c r="A280" s="6" t="n"/>
      <c r="B280" s="6" t="n"/>
      <c r="C280" s="6" t="n"/>
      <c r="D280" s="6" t="n"/>
      <c r="E280" s="6" t="n"/>
      <c r="F280" s="6" t="n"/>
      <c r="G280" s="6" t="n"/>
      <c r="H280" s="6" t="n"/>
      <c r="I280" s="6" t="n"/>
      <c r="J280" s="6" t="n"/>
      <c r="K280" s="6" t="n"/>
      <c r="L280" s="6" t="n"/>
      <c r="M280" s="6" t="n"/>
      <c r="N280" s="6" t="n"/>
    </row>
    <row r="281" ht="15.75" customHeight="1" s="1411">
      <c r="A281" s="6" t="n"/>
      <c r="B281" s="6" t="n"/>
      <c r="C281" s="6" t="n"/>
      <c r="D281" s="6" t="n"/>
      <c r="E281" s="6" t="n"/>
      <c r="F281" s="6" t="n"/>
      <c r="G281" s="6" t="n"/>
      <c r="H281" s="6" t="n"/>
      <c r="I281" s="6" t="n"/>
      <c r="J281" s="6" t="n"/>
      <c r="K281" s="6" t="n"/>
      <c r="L281" s="6" t="n"/>
      <c r="M281" s="6" t="n"/>
      <c r="N281" s="6" t="n"/>
    </row>
    <row r="282" ht="15.75" customHeight="1" s="1411">
      <c r="A282" s="6" t="n"/>
      <c r="B282" s="6" t="n"/>
      <c r="C282" s="6" t="n"/>
      <c r="D282" s="6" t="n"/>
      <c r="E282" s="6" t="n"/>
      <c r="F282" s="6" t="n"/>
      <c r="G282" s="6" t="n"/>
      <c r="H282" s="6" t="n"/>
      <c r="I282" s="6" t="n"/>
      <c r="J282" s="6" t="n"/>
      <c r="K282" s="6" t="n"/>
      <c r="L282" s="6" t="n"/>
      <c r="M282" s="6" t="n"/>
      <c r="N282" s="6" t="n"/>
    </row>
    <row r="283" ht="15.75" customHeight="1" s="1411">
      <c r="A283" s="6" t="n"/>
      <c r="B283" s="6" t="n"/>
      <c r="C283" s="6" t="n"/>
      <c r="D283" s="6" t="n"/>
      <c r="E283" s="6" t="n"/>
      <c r="F283" s="6" t="n"/>
      <c r="G283" s="6" t="n"/>
      <c r="H283" s="6" t="n"/>
      <c r="I283" s="6" t="n"/>
      <c r="J283" s="6" t="n"/>
      <c r="K283" s="6" t="n"/>
      <c r="L283" s="6" t="n"/>
      <c r="M283" s="6" t="n"/>
      <c r="N283" s="6" t="n"/>
    </row>
    <row r="284" ht="15.75" customHeight="1" s="1411">
      <c r="A284" s="6" t="n"/>
      <c r="B284" s="6" t="n"/>
      <c r="C284" s="6" t="n"/>
      <c r="D284" s="6" t="n"/>
      <c r="E284" s="6" t="n"/>
      <c r="F284" s="6" t="n"/>
      <c r="G284" s="6" t="n"/>
      <c r="H284" s="6" t="n"/>
      <c r="I284" s="6" t="n"/>
      <c r="J284" s="6" t="n"/>
      <c r="K284" s="6" t="n"/>
      <c r="L284" s="6" t="n"/>
      <c r="M284" s="6" t="n"/>
      <c r="N284" s="6" t="n"/>
    </row>
    <row r="285" ht="15.75" customHeight="1" s="1411">
      <c r="A285" s="6" t="n"/>
      <c r="B285" s="6" t="n"/>
      <c r="C285" s="6" t="n"/>
      <c r="D285" s="6" t="n"/>
      <c r="E285" s="6" t="n"/>
      <c r="F285" s="6" t="n"/>
      <c r="G285" s="6" t="n"/>
      <c r="H285" s="6" t="n"/>
      <c r="I285" s="6" t="n"/>
      <c r="J285" s="6" t="n"/>
      <c r="K285" s="6" t="n"/>
      <c r="L285" s="6" t="n"/>
      <c r="M285" s="6" t="n"/>
      <c r="N285" s="6" t="n"/>
    </row>
    <row r="286" ht="15.75" customHeight="1" s="1411">
      <c r="A286" s="6" t="n"/>
      <c r="B286" s="6" t="n"/>
      <c r="C286" s="6" t="n"/>
      <c r="D286" s="6" t="n"/>
      <c r="E286" s="6" t="n"/>
      <c r="F286" s="6" t="n"/>
      <c r="G286" s="6" t="n"/>
      <c r="H286" s="6" t="n"/>
      <c r="I286" s="6" t="n"/>
      <c r="J286" s="6" t="n"/>
      <c r="K286" s="6" t="n"/>
      <c r="L286" s="6" t="n"/>
      <c r="M286" s="6" t="n"/>
      <c r="N286" s="6" t="n"/>
    </row>
    <row r="287" ht="15.75" customHeight="1" s="1411">
      <c r="A287" s="6" t="n"/>
      <c r="B287" s="6" t="n"/>
      <c r="C287" s="6" t="n"/>
      <c r="D287" s="6" t="n"/>
      <c r="E287" s="6" t="n"/>
      <c r="F287" s="6" t="n"/>
      <c r="G287" s="6" t="n"/>
      <c r="H287" s="6" t="n"/>
      <c r="I287" s="6" t="n"/>
      <c r="J287" s="6" t="n"/>
      <c r="K287" s="6" t="n"/>
      <c r="L287" s="6" t="n"/>
      <c r="M287" s="6" t="n"/>
      <c r="N287" s="6" t="n"/>
    </row>
    <row r="288" ht="15.75" customHeight="1" s="1411">
      <c r="A288" s="6" t="n"/>
      <c r="B288" s="6" t="n"/>
      <c r="C288" s="6" t="n"/>
      <c r="D288" s="6" t="n"/>
      <c r="E288" s="6" t="n"/>
      <c r="F288" s="6" t="n"/>
      <c r="G288" s="6" t="n"/>
      <c r="H288" s="6" t="n"/>
      <c r="I288" s="6" t="n"/>
      <c r="J288" s="6" t="n"/>
      <c r="K288" s="6" t="n"/>
      <c r="L288" s="6" t="n"/>
      <c r="M288" s="6" t="n"/>
      <c r="N288" s="6" t="n"/>
    </row>
    <row r="289" ht="15.75" customHeight="1" s="1411">
      <c r="A289" s="6" t="n"/>
      <c r="B289" s="6" t="n"/>
      <c r="C289" s="6" t="n"/>
      <c r="D289" s="6" t="n"/>
      <c r="E289" s="6" t="n"/>
      <c r="F289" s="6" t="n"/>
      <c r="G289" s="6" t="n"/>
      <c r="H289" s="6" t="n"/>
      <c r="I289" s="6" t="n"/>
      <c r="J289" s="6" t="n"/>
      <c r="K289" s="6" t="n"/>
      <c r="L289" s="6" t="n"/>
      <c r="M289" s="6" t="n"/>
      <c r="N289" s="6" t="n"/>
    </row>
    <row r="290" ht="15.75" customHeight="1" s="1411">
      <c r="A290" s="6" t="n"/>
      <c r="B290" s="6" t="n"/>
      <c r="C290" s="6" t="n"/>
      <c r="D290" s="6" t="n"/>
      <c r="E290" s="6" t="n"/>
      <c r="F290" s="6" t="n"/>
      <c r="G290" s="6" t="n"/>
      <c r="H290" s="6" t="n"/>
      <c r="I290" s="6" t="n"/>
      <c r="J290" s="6" t="n"/>
      <c r="K290" s="6" t="n"/>
      <c r="L290" s="6" t="n"/>
      <c r="M290" s="6" t="n"/>
      <c r="N290" s="6" t="n"/>
    </row>
    <row r="291" ht="15.75" customHeight="1" s="1411">
      <c r="A291" s="6" t="n"/>
      <c r="B291" s="6" t="n"/>
      <c r="C291" s="6" t="n"/>
      <c r="D291" s="6" t="n"/>
      <c r="E291" s="6" t="n"/>
      <c r="F291" s="6" t="n"/>
      <c r="G291" s="6" t="n"/>
      <c r="H291" s="6" t="n"/>
      <c r="I291" s="6" t="n"/>
      <c r="J291" s="6" t="n"/>
      <c r="K291" s="6" t="n"/>
      <c r="L291" s="6" t="n"/>
      <c r="M291" s="6" t="n"/>
      <c r="N291" s="6" t="n"/>
    </row>
    <row r="292" ht="15.75" customHeight="1" s="1411">
      <c r="A292" s="6" t="n"/>
      <c r="B292" s="6" t="n"/>
      <c r="C292" s="6" t="n"/>
      <c r="D292" s="6" t="n"/>
      <c r="E292" s="6" t="n"/>
      <c r="F292" s="6" t="n"/>
      <c r="G292" s="6" t="n"/>
      <c r="H292" s="6" t="n"/>
      <c r="I292" s="6" t="n"/>
      <c r="J292" s="6" t="n"/>
      <c r="K292" s="6" t="n"/>
      <c r="L292" s="6" t="n"/>
      <c r="M292" s="6" t="n"/>
      <c r="N292" s="6" t="n"/>
    </row>
    <row r="293" ht="15.75" customHeight="1" s="1411">
      <c r="A293" s="6" t="n"/>
      <c r="B293" s="6" t="n"/>
      <c r="C293" s="6" t="n"/>
      <c r="D293" s="6" t="n"/>
      <c r="E293" s="6" t="n"/>
      <c r="F293" s="6" t="n"/>
      <c r="G293" s="6" t="n"/>
      <c r="H293" s="6" t="n"/>
      <c r="I293" s="6" t="n"/>
      <c r="J293" s="6" t="n"/>
      <c r="K293" s="6" t="n"/>
      <c r="L293" s="6" t="n"/>
      <c r="M293" s="6" t="n"/>
      <c r="N293" s="6" t="n"/>
    </row>
    <row r="294" ht="15.75" customHeight="1" s="1411">
      <c r="A294" s="6" t="n"/>
      <c r="B294" s="6" t="n"/>
      <c r="C294" s="6" t="n"/>
      <c r="D294" s="6" t="n"/>
      <c r="E294" s="6" t="n"/>
      <c r="F294" s="6" t="n"/>
      <c r="G294" s="6" t="n"/>
      <c r="H294" s="6" t="n"/>
      <c r="I294" s="6" t="n"/>
      <c r="J294" s="6" t="n"/>
      <c r="K294" s="6" t="n"/>
      <c r="L294" s="6" t="n"/>
      <c r="M294" s="6" t="n"/>
      <c r="N294" s="6" t="n"/>
    </row>
    <row r="295" ht="15.75" customHeight="1" s="1411">
      <c r="A295" s="6" t="n"/>
      <c r="B295" s="6" t="n"/>
      <c r="C295" s="6" t="n"/>
      <c r="D295" s="6" t="n"/>
      <c r="E295" s="6" t="n"/>
      <c r="F295" s="6" t="n"/>
      <c r="G295" s="6" t="n"/>
      <c r="H295" s="6" t="n"/>
      <c r="I295" s="6" t="n"/>
      <c r="J295" s="6" t="n"/>
      <c r="K295" s="6" t="n"/>
      <c r="L295" s="6" t="n"/>
      <c r="M295" s="6" t="n"/>
      <c r="N295" s="6" t="n"/>
    </row>
    <row r="296" ht="15.75" customHeight="1" s="1411">
      <c r="A296" s="6" t="n"/>
      <c r="B296" s="6" t="n"/>
      <c r="C296" s="6" t="n"/>
      <c r="D296" s="6" t="n"/>
      <c r="E296" s="6" t="n"/>
      <c r="F296" s="6" t="n"/>
      <c r="G296" s="6" t="n"/>
      <c r="H296" s="6" t="n"/>
      <c r="I296" s="6" t="n"/>
      <c r="J296" s="6" t="n"/>
      <c r="K296" s="6" t="n"/>
      <c r="L296" s="6" t="n"/>
      <c r="M296" s="6" t="n"/>
      <c r="N296" s="6" t="n"/>
    </row>
    <row r="297" ht="15.75" customHeight="1" s="1411">
      <c r="A297" s="6" t="n"/>
      <c r="B297" s="6" t="n"/>
      <c r="C297" s="6" t="n"/>
      <c r="D297" s="6" t="n"/>
      <c r="E297" s="6" t="n"/>
      <c r="F297" s="6" t="n"/>
      <c r="G297" s="6" t="n"/>
      <c r="H297" s="6" t="n"/>
      <c r="I297" s="6" t="n"/>
      <c r="J297" s="6" t="n"/>
      <c r="K297" s="6" t="n"/>
      <c r="L297" s="6" t="n"/>
      <c r="M297" s="6" t="n"/>
      <c r="N297" s="6" t="n"/>
    </row>
    <row r="298" ht="15.75" customHeight="1" s="1411">
      <c r="A298" s="6" t="n"/>
      <c r="B298" s="6" t="n"/>
      <c r="C298" s="6" t="n"/>
      <c r="D298" s="6" t="n"/>
      <c r="E298" s="6" t="n"/>
      <c r="F298" s="6" t="n"/>
      <c r="G298" s="6" t="n"/>
      <c r="H298" s="6" t="n"/>
      <c r="I298" s="6" t="n"/>
      <c r="J298" s="6" t="n"/>
      <c r="K298" s="6" t="n"/>
      <c r="L298" s="6" t="n"/>
      <c r="M298" s="6" t="n"/>
      <c r="N298" s="6" t="n"/>
    </row>
    <row r="299" ht="15.75" customHeight="1" s="1411">
      <c r="A299" s="6" t="n"/>
      <c r="B299" s="6" t="n"/>
      <c r="C299" s="6" t="n"/>
      <c r="D299" s="6" t="n"/>
      <c r="E299" s="6" t="n"/>
      <c r="F299" s="6" t="n"/>
      <c r="G299" s="6" t="n"/>
      <c r="H299" s="6" t="n"/>
      <c r="I299" s="6" t="n"/>
      <c r="J299" s="6" t="n"/>
      <c r="K299" s="6" t="n"/>
      <c r="L299" s="6" t="n"/>
      <c r="M299" s="6" t="n"/>
      <c r="N299" s="6" t="n"/>
    </row>
    <row r="300" ht="15.75" customHeight="1" s="1411">
      <c r="A300" s="6" t="n"/>
      <c r="B300" s="6" t="n"/>
      <c r="C300" s="6" t="n"/>
      <c r="D300" s="6" t="n"/>
      <c r="E300" s="6" t="n"/>
      <c r="F300" s="6" t="n"/>
      <c r="G300" s="6" t="n"/>
      <c r="H300" s="6" t="n"/>
      <c r="I300" s="6" t="n"/>
      <c r="J300" s="6" t="n"/>
      <c r="K300" s="6" t="n"/>
      <c r="L300" s="6" t="n"/>
      <c r="M300" s="6" t="n"/>
      <c r="N300" s="6" t="n"/>
    </row>
    <row r="301" ht="15.75" customHeight="1" s="1411">
      <c r="A301" s="6" t="n"/>
      <c r="B301" s="6" t="n"/>
      <c r="C301" s="6" t="n"/>
      <c r="D301" s="6" t="n"/>
      <c r="E301" s="6" t="n"/>
      <c r="F301" s="6" t="n"/>
      <c r="G301" s="6" t="n"/>
      <c r="H301" s="6" t="n"/>
      <c r="I301" s="6" t="n"/>
      <c r="J301" s="6" t="n"/>
      <c r="K301" s="6" t="n"/>
      <c r="L301" s="6" t="n"/>
      <c r="M301" s="6" t="n"/>
      <c r="N301" s="6" t="n"/>
    </row>
    <row r="302" ht="15.75" customHeight="1" s="1411">
      <c r="A302" s="6" t="n"/>
      <c r="B302" s="6" t="n"/>
      <c r="C302" s="6" t="n"/>
      <c r="D302" s="6" t="n"/>
      <c r="E302" s="6" t="n"/>
      <c r="F302" s="6" t="n"/>
      <c r="G302" s="6" t="n"/>
      <c r="H302" s="6" t="n"/>
      <c r="I302" s="6" t="n"/>
      <c r="J302" s="6" t="n"/>
      <c r="K302" s="6" t="n"/>
      <c r="L302" s="6" t="n"/>
      <c r="M302" s="6" t="n"/>
      <c r="N302" s="6" t="n"/>
    </row>
    <row r="303" ht="15.75" customHeight="1" s="1411">
      <c r="A303" s="6" t="n"/>
      <c r="B303" s="6" t="n"/>
      <c r="C303" s="6" t="n"/>
      <c r="D303" s="6" t="n"/>
      <c r="E303" s="6" t="n"/>
      <c r="F303" s="6" t="n"/>
      <c r="G303" s="6" t="n"/>
      <c r="H303" s="6" t="n"/>
      <c r="I303" s="6" t="n"/>
      <c r="J303" s="6" t="n"/>
      <c r="K303" s="6" t="n"/>
      <c r="L303" s="6" t="n"/>
      <c r="M303" s="6" t="n"/>
      <c r="N303" s="6" t="n"/>
    </row>
    <row r="304" ht="15.75" customHeight="1" s="1411">
      <c r="A304" s="6" t="n"/>
      <c r="B304" s="6" t="n"/>
      <c r="C304" s="6" t="n"/>
      <c r="D304" s="6" t="n"/>
      <c r="E304" s="6" t="n"/>
      <c r="F304" s="6" t="n"/>
      <c r="G304" s="6" t="n"/>
      <c r="H304" s="6" t="n"/>
      <c r="I304" s="6" t="n"/>
      <c r="J304" s="6" t="n"/>
      <c r="K304" s="6" t="n"/>
      <c r="L304" s="6" t="n"/>
      <c r="M304" s="6" t="n"/>
      <c r="N304" s="6" t="n"/>
    </row>
    <row r="305" ht="15.75" customHeight="1" s="1411">
      <c r="A305" s="6" t="n"/>
      <c r="B305" s="6" t="n"/>
      <c r="C305" s="6" t="n"/>
      <c r="D305" s="6" t="n"/>
      <c r="E305" s="6" t="n"/>
      <c r="F305" s="6" t="n"/>
      <c r="G305" s="6" t="n"/>
      <c r="H305" s="6" t="n"/>
      <c r="I305" s="6" t="n"/>
      <c r="J305" s="6" t="n"/>
      <c r="K305" s="6" t="n"/>
      <c r="L305" s="6" t="n"/>
      <c r="M305" s="6" t="n"/>
      <c r="N305" s="6" t="n"/>
    </row>
    <row r="306" ht="15.75" customHeight="1" s="1411">
      <c r="A306" s="6" t="n"/>
      <c r="B306" s="6" t="n"/>
      <c r="C306" s="6" t="n"/>
      <c r="D306" s="6" t="n"/>
      <c r="E306" s="6" t="n"/>
      <c r="F306" s="6" t="n"/>
      <c r="G306" s="6" t="n"/>
      <c r="H306" s="6" t="n"/>
      <c r="I306" s="6" t="n"/>
      <c r="J306" s="6" t="n"/>
      <c r="K306" s="6" t="n"/>
      <c r="L306" s="6" t="n"/>
      <c r="M306" s="6" t="n"/>
      <c r="N306" s="6" t="n"/>
    </row>
    <row r="307" ht="15.75" customHeight="1" s="1411">
      <c r="A307" s="6" t="n"/>
      <c r="B307" s="6" t="n"/>
      <c r="C307" s="6" t="n"/>
      <c r="D307" s="6" t="n"/>
      <c r="E307" s="6" t="n"/>
      <c r="F307" s="6" t="n"/>
      <c r="G307" s="6" t="n"/>
      <c r="H307" s="6" t="n"/>
      <c r="I307" s="6" t="n"/>
      <c r="J307" s="6" t="n"/>
      <c r="K307" s="6" t="n"/>
      <c r="L307" s="6" t="n"/>
      <c r="M307" s="6" t="n"/>
      <c r="N307" s="6" t="n"/>
    </row>
    <row r="308" ht="15.75" customHeight="1" s="1411">
      <c r="A308" s="6" t="n"/>
      <c r="B308" s="6" t="n"/>
      <c r="C308" s="6" t="n"/>
      <c r="D308" s="6" t="n"/>
      <c r="E308" s="6" t="n"/>
      <c r="F308" s="6" t="n"/>
      <c r="G308" s="6" t="n"/>
      <c r="H308" s="6" t="n"/>
      <c r="I308" s="6" t="n"/>
      <c r="J308" s="6" t="n"/>
      <c r="K308" s="6" t="n"/>
      <c r="L308" s="6" t="n"/>
      <c r="M308" s="6" t="n"/>
      <c r="N308" s="6" t="n"/>
    </row>
    <row r="309" ht="15.75" customHeight="1" s="1411">
      <c r="A309" s="6" t="n"/>
      <c r="B309" s="6" t="n"/>
      <c r="C309" s="6" t="n"/>
      <c r="D309" s="6" t="n"/>
      <c r="E309" s="6" t="n"/>
      <c r="F309" s="6" t="n"/>
      <c r="G309" s="6" t="n"/>
      <c r="H309" s="6" t="n"/>
      <c r="I309" s="6" t="n"/>
      <c r="J309" s="6" t="n"/>
      <c r="K309" s="6" t="n"/>
      <c r="L309" s="6" t="n"/>
      <c r="M309" s="6" t="n"/>
      <c r="N309" s="6" t="n"/>
    </row>
    <row r="310" ht="15.75" customHeight="1" s="1411">
      <c r="A310" s="6" t="n"/>
      <c r="B310" s="6" t="n"/>
      <c r="C310" s="6" t="n"/>
      <c r="D310" s="6" t="n"/>
      <c r="E310" s="6" t="n"/>
      <c r="F310" s="6" t="n"/>
      <c r="G310" s="6" t="n"/>
      <c r="H310" s="6" t="n"/>
      <c r="I310" s="6" t="n"/>
      <c r="J310" s="6" t="n"/>
      <c r="K310" s="6" t="n"/>
      <c r="L310" s="6" t="n"/>
      <c r="M310" s="6" t="n"/>
      <c r="N310" s="6" t="n"/>
    </row>
    <row r="311" ht="15.75" customHeight="1" s="1411">
      <c r="A311" s="6" t="n"/>
      <c r="B311" s="6" t="n"/>
      <c r="C311" s="6" t="n"/>
      <c r="D311" s="6" t="n"/>
      <c r="E311" s="6" t="n"/>
      <c r="F311" s="6" t="n"/>
      <c r="G311" s="6" t="n"/>
      <c r="H311" s="6" t="n"/>
      <c r="I311" s="6" t="n"/>
      <c r="J311" s="6" t="n"/>
      <c r="K311" s="6" t="n"/>
      <c r="L311" s="6" t="n"/>
      <c r="M311" s="6" t="n"/>
      <c r="N311" s="6" t="n"/>
    </row>
    <row r="312" ht="15.75" customHeight="1" s="1411">
      <c r="A312" s="6" t="n"/>
      <c r="B312" s="6" t="n"/>
      <c r="C312" s="6" t="n"/>
      <c r="D312" s="6" t="n"/>
      <c r="E312" s="6" t="n"/>
      <c r="F312" s="6" t="n"/>
      <c r="G312" s="6" t="n"/>
      <c r="H312" s="6" t="n"/>
      <c r="I312" s="6" t="n"/>
      <c r="J312" s="6" t="n"/>
      <c r="K312" s="6" t="n"/>
      <c r="L312" s="6" t="n"/>
      <c r="M312" s="6" t="n"/>
      <c r="N312" s="6" t="n"/>
    </row>
    <row r="313" ht="15.75" customHeight="1" s="1411">
      <c r="A313" s="6" t="n"/>
      <c r="B313" s="6" t="n"/>
      <c r="C313" s="6" t="n"/>
      <c r="D313" s="6" t="n"/>
      <c r="E313" s="6" t="n"/>
      <c r="F313" s="6" t="n"/>
      <c r="G313" s="6" t="n"/>
      <c r="H313" s="6" t="n"/>
      <c r="I313" s="6" t="n"/>
      <c r="J313" s="6" t="n"/>
      <c r="K313" s="6" t="n"/>
      <c r="L313" s="6" t="n"/>
      <c r="M313" s="6" t="n"/>
      <c r="N313" s="6" t="n"/>
    </row>
    <row r="314" ht="15.75" customHeight="1" s="1411">
      <c r="A314" s="6" t="n"/>
      <c r="B314" s="6" t="n"/>
      <c r="C314" s="6" t="n"/>
      <c r="D314" s="6" t="n"/>
      <c r="E314" s="6" t="n"/>
      <c r="F314" s="6" t="n"/>
      <c r="G314" s="6" t="n"/>
      <c r="H314" s="6" t="n"/>
      <c r="I314" s="6" t="n"/>
      <c r="J314" s="6" t="n"/>
      <c r="K314" s="6" t="n"/>
      <c r="L314" s="6" t="n"/>
      <c r="M314" s="6" t="n"/>
      <c r="N314" s="6" t="n"/>
    </row>
    <row r="315" ht="15.75" customHeight="1" s="1411">
      <c r="A315" s="6" t="n"/>
      <c r="B315" s="6" t="n"/>
      <c r="C315" s="6" t="n"/>
      <c r="D315" s="6" t="n"/>
      <c r="E315" s="6" t="n"/>
      <c r="F315" s="6" t="n"/>
      <c r="G315" s="6" t="n"/>
      <c r="H315" s="6" t="n"/>
      <c r="I315" s="6" t="n"/>
      <c r="J315" s="6" t="n"/>
      <c r="K315" s="6" t="n"/>
      <c r="L315" s="6" t="n"/>
      <c r="M315" s="6" t="n"/>
      <c r="N315" s="6" t="n"/>
    </row>
    <row r="316" ht="15.75" customHeight="1" s="1411">
      <c r="A316" s="6" t="n"/>
      <c r="B316" s="6" t="n"/>
      <c r="C316" s="6" t="n"/>
      <c r="D316" s="6" t="n"/>
      <c r="E316" s="6" t="n"/>
      <c r="F316" s="6" t="n"/>
      <c r="G316" s="6" t="n"/>
      <c r="H316" s="6" t="n"/>
      <c r="I316" s="6" t="n"/>
      <c r="J316" s="6" t="n"/>
      <c r="K316" s="6" t="n"/>
      <c r="L316" s="6" t="n"/>
      <c r="M316" s="6" t="n"/>
      <c r="N316" s="6" t="n"/>
    </row>
    <row r="317" ht="15.75" customHeight="1" s="1411">
      <c r="A317" s="6" t="n"/>
      <c r="B317" s="6" t="n"/>
      <c r="C317" s="6" t="n"/>
      <c r="D317" s="6" t="n"/>
      <c r="E317" s="6" t="n"/>
      <c r="F317" s="6" t="n"/>
      <c r="G317" s="6" t="n"/>
      <c r="H317" s="6" t="n"/>
      <c r="I317" s="6" t="n"/>
      <c r="J317" s="6" t="n"/>
      <c r="K317" s="6" t="n"/>
      <c r="L317" s="6" t="n"/>
      <c r="M317" s="6" t="n"/>
      <c r="N317" s="6" t="n"/>
    </row>
    <row r="318" ht="15.75" customHeight="1" s="1411">
      <c r="A318" s="6" t="n"/>
      <c r="B318" s="6" t="n"/>
      <c r="C318" s="6" t="n"/>
      <c r="D318" s="6" t="n"/>
      <c r="E318" s="6" t="n"/>
      <c r="F318" s="6" t="n"/>
      <c r="G318" s="6" t="n"/>
      <c r="H318" s="6" t="n"/>
      <c r="I318" s="6" t="n"/>
      <c r="J318" s="6" t="n"/>
      <c r="K318" s="6" t="n"/>
      <c r="L318" s="6" t="n"/>
      <c r="M318" s="6" t="n"/>
      <c r="N318" s="6" t="n"/>
    </row>
    <row r="319" ht="15.75" customHeight="1" s="1411">
      <c r="A319" s="6" t="n"/>
      <c r="B319" s="6" t="n"/>
      <c r="C319" s="6" t="n"/>
      <c r="D319" s="6" t="n"/>
      <c r="E319" s="6" t="n"/>
      <c r="F319" s="6" t="n"/>
      <c r="G319" s="6" t="n"/>
      <c r="H319" s="6" t="n"/>
      <c r="I319" s="6" t="n"/>
      <c r="J319" s="6" t="n"/>
      <c r="K319" s="6" t="n"/>
      <c r="L319" s="6" t="n"/>
      <c r="M319" s="6" t="n"/>
      <c r="N319" s="6" t="n"/>
    </row>
    <row r="320" ht="15.75" customHeight="1" s="1411">
      <c r="A320" s="6" t="n"/>
      <c r="B320" s="6" t="n"/>
      <c r="C320" s="6" t="n"/>
      <c r="D320" s="6" t="n"/>
      <c r="E320" s="6" t="n"/>
      <c r="F320" s="6" t="n"/>
      <c r="G320" s="6" t="n"/>
      <c r="H320" s="6" t="n"/>
      <c r="I320" s="6" t="n"/>
      <c r="J320" s="6" t="n"/>
      <c r="K320" s="6" t="n"/>
      <c r="L320" s="6" t="n"/>
      <c r="M320" s="6" t="n"/>
      <c r="N320" s="6" t="n"/>
    </row>
    <row r="321" ht="15.75" customHeight="1" s="1411">
      <c r="A321" s="6" t="n"/>
      <c r="B321" s="6" t="n"/>
      <c r="C321" s="6" t="n"/>
      <c r="D321" s="6" t="n"/>
      <c r="E321" s="6" t="n"/>
      <c r="F321" s="6" t="n"/>
      <c r="G321" s="6" t="n"/>
      <c r="H321" s="6" t="n"/>
      <c r="I321" s="6" t="n"/>
      <c r="J321" s="6" t="n"/>
      <c r="K321" s="6" t="n"/>
      <c r="L321" s="6" t="n"/>
      <c r="M321" s="6" t="n"/>
      <c r="N321" s="6" t="n"/>
    </row>
    <row r="322" ht="15.75" customHeight="1" s="1411">
      <c r="A322" s="6" t="n"/>
      <c r="B322" s="6" t="n"/>
      <c r="C322" s="6" t="n"/>
      <c r="D322" s="6" t="n"/>
      <c r="E322" s="6" t="n"/>
      <c r="F322" s="6" t="n"/>
      <c r="G322" s="6" t="n"/>
      <c r="H322" s="6" t="n"/>
      <c r="I322" s="6" t="n"/>
      <c r="J322" s="6" t="n"/>
      <c r="K322" s="6" t="n"/>
      <c r="L322" s="6" t="n"/>
      <c r="M322" s="6" t="n"/>
      <c r="N322" s="6" t="n"/>
    </row>
    <row r="323" ht="15.75" customHeight="1" s="1411">
      <c r="A323" s="6" t="n"/>
      <c r="B323" s="6" t="n"/>
      <c r="C323" s="6" t="n"/>
      <c r="D323" s="6" t="n"/>
      <c r="E323" s="6" t="n"/>
      <c r="F323" s="6" t="n"/>
      <c r="G323" s="6" t="n"/>
      <c r="H323" s="6" t="n"/>
      <c r="I323" s="6" t="n"/>
      <c r="J323" s="6" t="n"/>
      <c r="K323" s="6" t="n"/>
      <c r="L323" s="6" t="n"/>
      <c r="M323" s="6" t="n"/>
      <c r="N323" s="6" t="n"/>
    </row>
    <row r="324" ht="15.75" customHeight="1" s="1411">
      <c r="A324" s="6" t="n"/>
      <c r="B324" s="6" t="n"/>
      <c r="C324" s="6" t="n"/>
      <c r="D324" s="6" t="n"/>
      <c r="E324" s="6" t="n"/>
      <c r="F324" s="6" t="n"/>
      <c r="G324" s="6" t="n"/>
      <c r="H324" s="6" t="n"/>
      <c r="I324" s="6" t="n"/>
      <c r="J324" s="6" t="n"/>
      <c r="K324" s="6" t="n"/>
      <c r="L324" s="6" t="n"/>
      <c r="M324" s="6" t="n"/>
      <c r="N324" s="6" t="n"/>
    </row>
    <row r="325" ht="15.75" customHeight="1" s="1411">
      <c r="A325" s="6" t="n"/>
      <c r="B325" s="6" t="n"/>
      <c r="C325" s="6" t="n"/>
      <c r="D325" s="6" t="n"/>
      <c r="E325" s="6" t="n"/>
      <c r="F325" s="6" t="n"/>
      <c r="G325" s="6" t="n"/>
      <c r="H325" s="6" t="n"/>
      <c r="I325" s="6" t="n"/>
      <c r="J325" s="6" t="n"/>
      <c r="K325" s="6" t="n"/>
      <c r="L325" s="6" t="n"/>
      <c r="M325" s="6" t="n"/>
      <c r="N325" s="6" t="n"/>
    </row>
    <row r="326" ht="15.75" customHeight="1" s="1411">
      <c r="A326" s="6" t="n"/>
      <c r="B326" s="6" t="n"/>
      <c r="C326" s="6" t="n"/>
      <c r="D326" s="6" t="n"/>
      <c r="E326" s="6" t="n"/>
      <c r="F326" s="6" t="n"/>
      <c r="G326" s="6" t="n"/>
      <c r="H326" s="6" t="n"/>
      <c r="I326" s="6" t="n"/>
      <c r="J326" s="6" t="n"/>
      <c r="K326" s="6" t="n"/>
      <c r="L326" s="6" t="n"/>
      <c r="M326" s="6" t="n"/>
      <c r="N326" s="6" t="n"/>
    </row>
    <row r="327" ht="15.75" customHeight="1" s="1411">
      <c r="A327" s="6" t="n"/>
      <c r="B327" s="6" t="n"/>
      <c r="C327" s="6" t="n"/>
      <c r="D327" s="6" t="n"/>
      <c r="E327" s="6" t="n"/>
      <c r="F327" s="6" t="n"/>
      <c r="G327" s="6" t="n"/>
      <c r="H327" s="6" t="n"/>
      <c r="I327" s="6" t="n"/>
      <c r="J327" s="6" t="n"/>
      <c r="K327" s="6" t="n"/>
      <c r="L327" s="6" t="n"/>
      <c r="M327" s="6" t="n"/>
      <c r="N327" s="6" t="n"/>
    </row>
    <row r="328" ht="15.75" customHeight="1" s="1411">
      <c r="A328" s="6" t="n"/>
      <c r="B328" s="6" t="n"/>
      <c r="C328" s="6" t="n"/>
      <c r="D328" s="6" t="n"/>
      <c r="E328" s="6" t="n"/>
      <c r="F328" s="6" t="n"/>
      <c r="G328" s="6" t="n"/>
      <c r="H328" s="6" t="n"/>
      <c r="I328" s="6" t="n"/>
      <c r="J328" s="6" t="n"/>
      <c r="K328" s="6" t="n"/>
      <c r="L328" s="6" t="n"/>
      <c r="M328" s="6" t="n"/>
      <c r="N328" s="6" t="n"/>
    </row>
    <row r="329" ht="15.75" customHeight="1" s="1411">
      <c r="A329" s="6" t="n"/>
      <c r="B329" s="6" t="n"/>
      <c r="C329" s="6" t="n"/>
      <c r="D329" s="6" t="n"/>
      <c r="E329" s="6" t="n"/>
      <c r="F329" s="6" t="n"/>
      <c r="G329" s="6" t="n"/>
      <c r="H329" s="6" t="n"/>
      <c r="I329" s="6" t="n"/>
      <c r="J329" s="6" t="n"/>
      <c r="K329" s="6" t="n"/>
      <c r="L329" s="6" t="n"/>
      <c r="M329" s="6" t="n"/>
      <c r="N329" s="6" t="n"/>
    </row>
    <row r="330" ht="15.75" customHeight="1" s="1411">
      <c r="A330" s="6" t="n"/>
      <c r="B330" s="6" t="n"/>
      <c r="C330" s="6" t="n"/>
      <c r="D330" s="6" t="n"/>
      <c r="E330" s="6" t="n"/>
      <c r="F330" s="6" t="n"/>
      <c r="G330" s="6" t="n"/>
      <c r="H330" s="6" t="n"/>
      <c r="I330" s="6" t="n"/>
      <c r="J330" s="6" t="n"/>
      <c r="K330" s="6" t="n"/>
      <c r="L330" s="6" t="n"/>
      <c r="M330" s="6" t="n"/>
      <c r="N330" s="6" t="n"/>
    </row>
    <row r="331" ht="15.75" customHeight="1" s="1411">
      <c r="A331" s="6" t="n"/>
      <c r="B331" s="6" t="n"/>
      <c r="C331" s="6" t="n"/>
      <c r="D331" s="6" t="n"/>
      <c r="E331" s="6" t="n"/>
      <c r="F331" s="6" t="n"/>
      <c r="G331" s="6" t="n"/>
      <c r="H331" s="6" t="n"/>
      <c r="I331" s="6" t="n"/>
      <c r="J331" s="6" t="n"/>
      <c r="K331" s="6" t="n"/>
      <c r="L331" s="6" t="n"/>
      <c r="M331" s="6" t="n"/>
      <c r="N331" s="6" t="n"/>
    </row>
    <row r="332" ht="15.75" customHeight="1" s="1411">
      <c r="A332" s="6" t="n"/>
      <c r="B332" s="6" t="n"/>
      <c r="C332" s="6" t="n"/>
      <c r="D332" s="6" t="n"/>
      <c r="E332" s="6" t="n"/>
      <c r="F332" s="6" t="n"/>
      <c r="G332" s="6" t="n"/>
      <c r="H332" s="6" t="n"/>
      <c r="I332" s="6" t="n"/>
      <c r="J332" s="6" t="n"/>
      <c r="K332" s="6" t="n"/>
      <c r="L332" s="6" t="n"/>
      <c r="M332" s="6" t="n"/>
      <c r="N332" s="6" t="n"/>
    </row>
    <row r="333" ht="15.75" customHeight="1" s="1411">
      <c r="A333" s="6" t="n"/>
      <c r="B333" s="6" t="n"/>
      <c r="C333" s="6" t="n"/>
      <c r="D333" s="6" t="n"/>
      <c r="E333" s="6" t="n"/>
      <c r="F333" s="6" t="n"/>
      <c r="G333" s="6" t="n"/>
      <c r="H333" s="6" t="n"/>
      <c r="I333" s="6" t="n"/>
      <c r="J333" s="6" t="n"/>
      <c r="K333" s="6" t="n"/>
      <c r="L333" s="6" t="n"/>
      <c r="M333" s="6" t="n"/>
      <c r="N333" s="6" t="n"/>
    </row>
    <row r="334" ht="15.75" customHeight="1" s="1411">
      <c r="A334" s="6" t="n"/>
      <c r="B334" s="6" t="n"/>
      <c r="C334" s="6" t="n"/>
      <c r="D334" s="6" t="n"/>
      <c r="E334" s="6" t="n"/>
      <c r="F334" s="6" t="n"/>
      <c r="G334" s="6" t="n"/>
      <c r="H334" s="6" t="n"/>
      <c r="I334" s="6" t="n"/>
      <c r="J334" s="6" t="n"/>
      <c r="K334" s="6" t="n"/>
      <c r="L334" s="6" t="n"/>
      <c r="M334" s="6" t="n"/>
      <c r="N334" s="6" t="n"/>
    </row>
    <row r="335" ht="15.75" customHeight="1" s="1411">
      <c r="A335" s="6" t="n"/>
      <c r="B335" s="6" t="n"/>
      <c r="C335" s="6" t="n"/>
      <c r="D335" s="6" t="n"/>
      <c r="E335" s="6" t="n"/>
      <c r="F335" s="6" t="n"/>
      <c r="G335" s="6" t="n"/>
      <c r="H335" s="6" t="n"/>
      <c r="I335" s="6" t="n"/>
      <c r="J335" s="6" t="n"/>
      <c r="K335" s="6" t="n"/>
      <c r="L335" s="6" t="n"/>
      <c r="M335" s="6" t="n"/>
      <c r="N335" s="6" t="n"/>
    </row>
    <row r="336" ht="15.75" customHeight="1" s="1411">
      <c r="A336" s="6" t="n"/>
      <c r="B336" s="6" t="n"/>
      <c r="C336" s="6" t="n"/>
      <c r="D336" s="6" t="n"/>
      <c r="E336" s="6" t="n"/>
      <c r="F336" s="6" t="n"/>
      <c r="G336" s="6" t="n"/>
      <c r="H336" s="6" t="n"/>
      <c r="I336" s="6" t="n"/>
      <c r="J336" s="6" t="n"/>
      <c r="K336" s="6" t="n"/>
      <c r="L336" s="6" t="n"/>
      <c r="M336" s="6" t="n"/>
      <c r="N336" s="6" t="n"/>
    </row>
    <row r="337" ht="15.75" customHeight="1" s="1411">
      <c r="A337" s="6" t="n"/>
      <c r="B337" s="6" t="n"/>
      <c r="C337" s="6" t="n"/>
      <c r="D337" s="6" t="n"/>
      <c r="E337" s="6" t="n"/>
      <c r="F337" s="6" t="n"/>
      <c r="G337" s="6" t="n"/>
      <c r="H337" s="6" t="n"/>
      <c r="I337" s="6" t="n"/>
      <c r="J337" s="6" t="n"/>
      <c r="K337" s="6" t="n"/>
      <c r="L337" s="6" t="n"/>
      <c r="M337" s="6" t="n"/>
      <c r="N337" s="6" t="n"/>
    </row>
    <row r="338" ht="15.75" customHeight="1" s="1411">
      <c r="A338" s="6" t="n"/>
      <c r="B338" s="6" t="n"/>
      <c r="C338" s="6" t="n"/>
      <c r="D338" s="6" t="n"/>
      <c r="E338" s="6" t="n"/>
      <c r="F338" s="6" t="n"/>
      <c r="G338" s="6" t="n"/>
      <c r="H338" s="6" t="n"/>
      <c r="I338" s="6" t="n"/>
      <c r="J338" s="6" t="n"/>
      <c r="K338" s="6" t="n"/>
      <c r="L338" s="6" t="n"/>
      <c r="M338" s="6" t="n"/>
      <c r="N338" s="6" t="n"/>
    </row>
    <row r="339" ht="15.75" customHeight="1" s="1411">
      <c r="A339" s="6" t="n"/>
      <c r="B339" s="6" t="n"/>
      <c r="C339" s="6" t="n"/>
      <c r="D339" s="6" t="n"/>
      <c r="E339" s="6" t="n"/>
      <c r="F339" s="6" t="n"/>
      <c r="G339" s="6" t="n"/>
      <c r="H339" s="6" t="n"/>
      <c r="I339" s="6" t="n"/>
      <c r="J339" s="6" t="n"/>
      <c r="K339" s="6" t="n"/>
      <c r="L339" s="6" t="n"/>
      <c r="M339" s="6" t="n"/>
      <c r="N339" s="6" t="n"/>
    </row>
    <row r="340" ht="15.75" customHeight="1" s="1411">
      <c r="A340" s="6" t="n"/>
      <c r="B340" s="6" t="n"/>
      <c r="C340" s="6" t="n"/>
      <c r="D340" s="6" t="n"/>
      <c r="E340" s="6" t="n"/>
      <c r="F340" s="6" t="n"/>
      <c r="G340" s="6" t="n"/>
      <c r="H340" s="6" t="n"/>
      <c r="I340" s="6" t="n"/>
      <c r="J340" s="6" t="n"/>
      <c r="K340" s="6" t="n"/>
      <c r="L340" s="6" t="n"/>
      <c r="M340" s="6" t="n"/>
      <c r="N340" s="6" t="n"/>
    </row>
    <row r="341" ht="15.75" customHeight="1" s="1411">
      <c r="A341" s="6" t="n"/>
      <c r="B341" s="6" t="n"/>
      <c r="C341" s="6" t="n"/>
      <c r="D341" s="6" t="n"/>
      <c r="E341" s="6" t="n"/>
      <c r="F341" s="6" t="n"/>
      <c r="G341" s="6" t="n"/>
      <c r="H341" s="6" t="n"/>
      <c r="I341" s="6" t="n"/>
      <c r="J341" s="6" t="n"/>
      <c r="K341" s="6" t="n"/>
      <c r="L341" s="6" t="n"/>
      <c r="M341" s="6" t="n"/>
      <c r="N341" s="6" t="n"/>
    </row>
    <row r="342" ht="15.75" customHeight="1" s="1411">
      <c r="A342" s="6" t="n"/>
      <c r="B342" s="6" t="n"/>
      <c r="C342" s="6" t="n"/>
      <c r="D342" s="6" t="n"/>
      <c r="E342" s="6" t="n"/>
      <c r="F342" s="6" t="n"/>
      <c r="G342" s="6" t="n"/>
      <c r="H342" s="6" t="n"/>
      <c r="I342" s="6" t="n"/>
      <c r="J342" s="6" t="n"/>
      <c r="K342" s="6" t="n"/>
      <c r="L342" s="6" t="n"/>
      <c r="M342" s="6" t="n"/>
      <c r="N342" s="6" t="n"/>
    </row>
    <row r="343" ht="15.75" customHeight="1" s="1411">
      <c r="A343" s="6" t="n"/>
      <c r="B343" s="6" t="n"/>
      <c r="C343" s="6" t="n"/>
      <c r="D343" s="6" t="n"/>
      <c r="E343" s="6" t="n"/>
      <c r="F343" s="6" t="n"/>
      <c r="G343" s="6" t="n"/>
      <c r="H343" s="6" t="n"/>
      <c r="I343" s="6" t="n"/>
      <c r="J343" s="6" t="n"/>
      <c r="K343" s="6" t="n"/>
      <c r="L343" s="6" t="n"/>
      <c r="M343" s="6" t="n"/>
      <c r="N343" s="6" t="n"/>
    </row>
    <row r="344" ht="15.75" customHeight="1" s="1411">
      <c r="A344" s="6" t="n"/>
      <c r="B344" s="6" t="n"/>
      <c r="C344" s="6" t="n"/>
      <c r="D344" s="6" t="n"/>
      <c r="E344" s="6" t="n"/>
      <c r="F344" s="6" t="n"/>
      <c r="G344" s="6" t="n"/>
      <c r="H344" s="6" t="n"/>
      <c r="I344" s="6" t="n"/>
      <c r="J344" s="6" t="n"/>
      <c r="K344" s="6" t="n"/>
      <c r="L344" s="6" t="n"/>
      <c r="M344" s="6" t="n"/>
      <c r="N344" s="6" t="n"/>
    </row>
    <row r="345" ht="15.75" customHeight="1" s="1411">
      <c r="A345" s="6" t="n"/>
      <c r="B345" s="6" t="n"/>
      <c r="C345" s="6" t="n"/>
      <c r="D345" s="6" t="n"/>
      <c r="E345" s="6" t="n"/>
      <c r="F345" s="6" t="n"/>
      <c r="G345" s="6" t="n"/>
      <c r="H345" s="6" t="n"/>
      <c r="I345" s="6" t="n"/>
      <c r="J345" s="6" t="n"/>
      <c r="K345" s="6" t="n"/>
      <c r="L345" s="6" t="n"/>
      <c r="M345" s="6" t="n"/>
      <c r="N345" s="6" t="n"/>
    </row>
    <row r="346" ht="15.75" customHeight="1" s="1411">
      <c r="A346" s="6" t="n"/>
      <c r="B346" s="6" t="n"/>
      <c r="C346" s="6" t="n"/>
      <c r="D346" s="6" t="n"/>
      <c r="E346" s="6" t="n"/>
      <c r="F346" s="6" t="n"/>
      <c r="G346" s="6" t="n"/>
      <c r="H346" s="6" t="n"/>
      <c r="I346" s="6" t="n"/>
      <c r="J346" s="6" t="n"/>
      <c r="K346" s="6" t="n"/>
      <c r="L346" s="6" t="n"/>
      <c r="M346" s="6" t="n"/>
      <c r="N346" s="6" t="n"/>
    </row>
    <row r="347" ht="15.75" customHeight="1" s="1411">
      <c r="A347" s="6" t="n"/>
      <c r="B347" s="6" t="n"/>
      <c r="C347" s="6" t="n"/>
      <c r="D347" s="6" t="n"/>
      <c r="E347" s="6" t="n"/>
      <c r="F347" s="6" t="n"/>
      <c r="G347" s="6" t="n"/>
      <c r="H347" s="6" t="n"/>
      <c r="I347" s="6" t="n"/>
      <c r="J347" s="6" t="n"/>
      <c r="K347" s="6" t="n"/>
      <c r="L347" s="6" t="n"/>
      <c r="M347" s="6" t="n"/>
      <c r="N347" s="6" t="n"/>
    </row>
    <row r="348" ht="15.75" customHeight="1" s="1411">
      <c r="A348" s="6" t="n"/>
      <c r="B348" s="6" t="n"/>
      <c r="C348" s="6" t="n"/>
      <c r="D348" s="6" t="n"/>
      <c r="E348" s="6" t="n"/>
      <c r="F348" s="6" t="n"/>
      <c r="G348" s="6" t="n"/>
      <c r="H348" s="6" t="n"/>
      <c r="I348" s="6" t="n"/>
      <c r="J348" s="6" t="n"/>
      <c r="K348" s="6" t="n"/>
      <c r="L348" s="6" t="n"/>
      <c r="M348" s="6" t="n"/>
      <c r="N348" s="6" t="n"/>
    </row>
    <row r="349" ht="15.75" customHeight="1" s="1411">
      <c r="A349" s="6" t="n"/>
      <c r="B349" s="6" t="n"/>
      <c r="C349" s="6" t="n"/>
      <c r="D349" s="6" t="n"/>
      <c r="E349" s="6" t="n"/>
      <c r="F349" s="6" t="n"/>
      <c r="G349" s="6" t="n"/>
      <c r="H349" s="6" t="n"/>
      <c r="I349" s="6" t="n"/>
      <c r="J349" s="6" t="n"/>
      <c r="K349" s="6" t="n"/>
      <c r="L349" s="6" t="n"/>
      <c r="M349" s="6" t="n"/>
      <c r="N349" s="6" t="n"/>
    </row>
    <row r="350" ht="15.75" customHeight="1" s="1411">
      <c r="A350" s="6" t="n"/>
      <c r="B350" s="6" t="n"/>
      <c r="C350" s="6" t="n"/>
      <c r="D350" s="6" t="n"/>
      <c r="E350" s="6" t="n"/>
      <c r="F350" s="6" t="n"/>
      <c r="G350" s="6" t="n"/>
      <c r="H350" s="6" t="n"/>
      <c r="I350" s="6" t="n"/>
      <c r="J350" s="6" t="n"/>
      <c r="K350" s="6" t="n"/>
      <c r="L350" s="6" t="n"/>
      <c r="M350" s="6" t="n"/>
      <c r="N350" s="6" t="n"/>
    </row>
    <row r="351" ht="15.75" customHeight="1" s="1411">
      <c r="A351" s="6" t="n"/>
      <c r="B351" s="6" t="n"/>
      <c r="C351" s="6" t="n"/>
      <c r="D351" s="6" t="n"/>
      <c r="E351" s="6" t="n"/>
      <c r="F351" s="6" t="n"/>
      <c r="G351" s="6" t="n"/>
      <c r="H351" s="6" t="n"/>
      <c r="I351" s="6" t="n"/>
      <c r="J351" s="6" t="n"/>
      <c r="K351" s="6" t="n"/>
      <c r="L351" s="6" t="n"/>
      <c r="M351" s="6" t="n"/>
      <c r="N351" s="6" t="n"/>
    </row>
    <row r="352" ht="15.75" customHeight="1" s="1411">
      <c r="A352" s="6" t="n"/>
      <c r="B352" s="6" t="n"/>
      <c r="C352" s="6" t="n"/>
      <c r="D352" s="6" t="n"/>
      <c r="E352" s="6" t="n"/>
      <c r="F352" s="6" t="n"/>
      <c r="G352" s="6" t="n"/>
      <c r="H352" s="6" t="n"/>
      <c r="I352" s="6" t="n"/>
      <c r="J352" s="6" t="n"/>
      <c r="K352" s="6" t="n"/>
      <c r="L352" s="6" t="n"/>
      <c r="M352" s="6" t="n"/>
      <c r="N352" s="6" t="n"/>
    </row>
    <row r="353" ht="15.75" customHeight="1" s="1411">
      <c r="A353" s="6" t="n"/>
      <c r="B353" s="6" t="n"/>
      <c r="C353" s="6" t="n"/>
      <c r="D353" s="6" t="n"/>
      <c r="E353" s="6" t="n"/>
      <c r="F353" s="6" t="n"/>
      <c r="G353" s="6" t="n"/>
      <c r="H353" s="6" t="n"/>
      <c r="I353" s="6" t="n"/>
      <c r="J353" s="6" t="n"/>
      <c r="K353" s="6" t="n"/>
      <c r="L353" s="6" t="n"/>
      <c r="M353" s="6" t="n"/>
      <c r="N353" s="6" t="n"/>
    </row>
    <row r="354" ht="15.75" customHeight="1" s="1411">
      <c r="A354" s="6" t="n"/>
      <c r="B354" s="6" t="n"/>
      <c r="C354" s="6" t="n"/>
      <c r="D354" s="6" t="n"/>
      <c r="E354" s="6" t="n"/>
      <c r="F354" s="6" t="n"/>
      <c r="G354" s="6" t="n"/>
      <c r="H354" s="6" t="n"/>
      <c r="I354" s="6" t="n"/>
      <c r="J354" s="6" t="n"/>
      <c r="K354" s="6" t="n"/>
      <c r="L354" s="6" t="n"/>
      <c r="M354" s="6" t="n"/>
      <c r="N354" s="6" t="n"/>
    </row>
    <row r="355" ht="15.75" customHeight="1" s="1411">
      <c r="A355" s="6" t="n"/>
      <c r="B355" s="6" t="n"/>
      <c r="C355" s="6" t="n"/>
      <c r="D355" s="6" t="n"/>
      <c r="E355" s="6" t="n"/>
      <c r="F355" s="6" t="n"/>
      <c r="G355" s="6" t="n"/>
      <c r="H355" s="6" t="n"/>
      <c r="I355" s="6" t="n"/>
      <c r="J355" s="6" t="n"/>
      <c r="K355" s="6" t="n"/>
      <c r="L355" s="6" t="n"/>
      <c r="M355" s="6" t="n"/>
      <c r="N355" s="6" t="n"/>
    </row>
    <row r="356" ht="15.75" customHeight="1" s="1411">
      <c r="A356" s="6" t="n"/>
      <c r="B356" s="6" t="n"/>
      <c r="C356" s="6" t="n"/>
      <c r="D356" s="6" t="n"/>
      <c r="E356" s="6" t="n"/>
      <c r="F356" s="6" t="n"/>
      <c r="G356" s="6" t="n"/>
      <c r="H356" s="6" t="n"/>
      <c r="I356" s="6" t="n"/>
      <c r="J356" s="6" t="n"/>
      <c r="K356" s="6" t="n"/>
      <c r="L356" s="6" t="n"/>
      <c r="M356" s="6" t="n"/>
      <c r="N356" s="6" t="n"/>
    </row>
    <row r="357" ht="15.75" customHeight="1" s="1411">
      <c r="A357" s="6" t="n"/>
      <c r="B357" s="6" t="n"/>
      <c r="C357" s="6" t="n"/>
      <c r="D357" s="6" t="n"/>
      <c r="E357" s="6" t="n"/>
      <c r="F357" s="6" t="n"/>
      <c r="G357" s="6" t="n"/>
      <c r="H357" s="6" t="n"/>
      <c r="I357" s="6" t="n"/>
      <c r="J357" s="6" t="n"/>
      <c r="K357" s="6" t="n"/>
      <c r="L357" s="6" t="n"/>
      <c r="M357" s="6" t="n"/>
      <c r="N357" s="6" t="n"/>
    </row>
    <row r="358" ht="15.75" customHeight="1" s="1411">
      <c r="A358" s="6" t="n"/>
      <c r="B358" s="6" t="n"/>
      <c r="C358" s="6" t="n"/>
      <c r="D358" s="6" t="n"/>
      <c r="E358" s="6" t="n"/>
      <c r="F358" s="6" t="n"/>
      <c r="G358" s="6" t="n"/>
      <c r="H358" s="6" t="n"/>
      <c r="I358" s="6" t="n"/>
      <c r="J358" s="6" t="n"/>
      <c r="K358" s="6" t="n"/>
      <c r="L358" s="6" t="n"/>
      <c r="M358" s="6" t="n"/>
      <c r="N358" s="6" t="n"/>
    </row>
    <row r="359" ht="15.75" customHeight="1" s="1411">
      <c r="A359" s="6" t="n"/>
      <c r="B359" s="6" t="n"/>
      <c r="C359" s="6" t="n"/>
      <c r="D359" s="6" t="n"/>
      <c r="E359" s="6" t="n"/>
      <c r="F359" s="6" t="n"/>
      <c r="G359" s="6" t="n"/>
      <c r="H359" s="6" t="n"/>
      <c r="I359" s="6" t="n"/>
      <c r="J359" s="6" t="n"/>
      <c r="K359" s="6" t="n"/>
      <c r="L359" s="6" t="n"/>
      <c r="M359" s="6" t="n"/>
      <c r="N359" s="6" t="n"/>
    </row>
    <row r="360" ht="15.75" customHeight="1" s="1411">
      <c r="A360" s="6" t="n"/>
      <c r="B360" s="6" t="n"/>
      <c r="C360" s="6" t="n"/>
      <c r="D360" s="6" t="n"/>
      <c r="E360" s="6" t="n"/>
      <c r="F360" s="6" t="n"/>
      <c r="G360" s="6" t="n"/>
      <c r="H360" s="6" t="n"/>
      <c r="I360" s="6" t="n"/>
      <c r="J360" s="6" t="n"/>
      <c r="K360" s="6" t="n"/>
      <c r="L360" s="6" t="n"/>
      <c r="M360" s="6" t="n"/>
      <c r="N360" s="6" t="n"/>
    </row>
    <row r="361" ht="15.75" customHeight="1" s="1411">
      <c r="A361" s="6" t="n"/>
      <c r="B361" s="6" t="n"/>
      <c r="C361" s="6" t="n"/>
      <c r="D361" s="6" t="n"/>
      <c r="E361" s="6" t="n"/>
      <c r="F361" s="6" t="n"/>
      <c r="G361" s="6" t="n"/>
      <c r="H361" s="6" t="n"/>
      <c r="I361" s="6" t="n"/>
      <c r="J361" s="6" t="n"/>
      <c r="K361" s="6" t="n"/>
      <c r="L361" s="6" t="n"/>
      <c r="M361" s="6" t="n"/>
      <c r="N361" s="6" t="n"/>
    </row>
    <row r="362" ht="15.75" customHeight="1" s="1411">
      <c r="A362" s="6" t="n"/>
      <c r="B362" s="6" t="n"/>
      <c r="C362" s="6" t="n"/>
      <c r="D362" s="6" t="n"/>
      <c r="E362" s="6" t="n"/>
      <c r="F362" s="6" t="n"/>
      <c r="G362" s="6" t="n"/>
      <c r="H362" s="6" t="n"/>
      <c r="I362" s="6" t="n"/>
      <c r="J362" s="6" t="n"/>
      <c r="K362" s="6" t="n"/>
      <c r="L362" s="6" t="n"/>
      <c r="M362" s="6" t="n"/>
      <c r="N362" s="6" t="n"/>
    </row>
    <row r="363" ht="15.75" customHeight="1" s="1411">
      <c r="A363" s="6" t="n"/>
      <c r="B363" s="6" t="n"/>
      <c r="C363" s="6" t="n"/>
      <c r="D363" s="6" t="n"/>
      <c r="E363" s="6" t="n"/>
      <c r="F363" s="6" t="n"/>
      <c r="G363" s="6" t="n"/>
      <c r="H363" s="6" t="n"/>
      <c r="I363" s="6" t="n"/>
      <c r="J363" s="6" t="n"/>
      <c r="K363" s="6" t="n"/>
      <c r="L363" s="6" t="n"/>
      <c r="M363" s="6" t="n"/>
      <c r="N363" s="6" t="n"/>
    </row>
    <row r="364" ht="15.75" customHeight="1" s="1411">
      <c r="A364" s="6" t="n"/>
      <c r="B364" s="6" t="n"/>
      <c r="C364" s="6" t="n"/>
      <c r="D364" s="6" t="n"/>
      <c r="E364" s="6" t="n"/>
      <c r="F364" s="6" t="n"/>
      <c r="G364" s="6" t="n"/>
      <c r="H364" s="6" t="n"/>
      <c r="I364" s="6" t="n"/>
      <c r="J364" s="6" t="n"/>
      <c r="K364" s="6" t="n"/>
      <c r="L364" s="6" t="n"/>
      <c r="M364" s="6" t="n"/>
      <c r="N364" s="6" t="n"/>
    </row>
    <row r="365" ht="15.75" customHeight="1" s="1411">
      <c r="A365" s="6" t="n"/>
      <c r="B365" s="6" t="n"/>
      <c r="C365" s="6" t="n"/>
      <c r="D365" s="6" t="n"/>
      <c r="E365" s="6" t="n"/>
      <c r="F365" s="6" t="n"/>
      <c r="G365" s="6" t="n"/>
      <c r="H365" s="6" t="n"/>
      <c r="I365" s="6" t="n"/>
      <c r="J365" s="6" t="n"/>
      <c r="K365" s="6" t="n"/>
      <c r="L365" s="6" t="n"/>
      <c r="M365" s="6" t="n"/>
      <c r="N365" s="6" t="n"/>
    </row>
    <row r="366" ht="15.75" customHeight="1" s="1411">
      <c r="A366" s="6" t="n"/>
      <c r="B366" s="6" t="n"/>
      <c r="C366" s="6" t="n"/>
      <c r="D366" s="6" t="n"/>
      <c r="E366" s="6" t="n"/>
      <c r="F366" s="6" t="n"/>
      <c r="G366" s="6" t="n"/>
      <c r="H366" s="6" t="n"/>
      <c r="I366" s="6" t="n"/>
      <c r="J366" s="6" t="n"/>
      <c r="K366" s="6" t="n"/>
      <c r="L366" s="6" t="n"/>
      <c r="M366" s="6" t="n"/>
      <c r="N366" s="6" t="n"/>
    </row>
    <row r="367" ht="15.75" customHeight="1" s="1411">
      <c r="A367" s="6" t="n"/>
      <c r="B367" s="6" t="n"/>
      <c r="C367" s="6" t="n"/>
      <c r="D367" s="6" t="n"/>
      <c r="E367" s="6" t="n"/>
      <c r="F367" s="6" t="n"/>
      <c r="G367" s="6" t="n"/>
      <c r="H367" s="6" t="n"/>
      <c r="I367" s="6" t="n"/>
      <c r="J367" s="6" t="n"/>
      <c r="K367" s="6" t="n"/>
      <c r="L367" s="6" t="n"/>
      <c r="M367" s="6" t="n"/>
      <c r="N367" s="6" t="n"/>
    </row>
    <row r="368" ht="15.75" customHeight="1" s="1411">
      <c r="A368" s="6" t="n"/>
      <c r="B368" s="6" t="n"/>
      <c r="C368" s="6" t="n"/>
      <c r="D368" s="6" t="n"/>
      <c r="E368" s="6" t="n"/>
      <c r="F368" s="6" t="n"/>
      <c r="G368" s="6" t="n"/>
      <c r="H368" s="6" t="n"/>
      <c r="I368" s="6" t="n"/>
      <c r="J368" s="6" t="n"/>
      <c r="K368" s="6" t="n"/>
      <c r="L368" s="6" t="n"/>
      <c r="M368" s="6" t="n"/>
      <c r="N368" s="6" t="n"/>
    </row>
    <row r="369" ht="15.75" customHeight="1" s="1411">
      <c r="A369" s="6" t="n"/>
      <c r="B369" s="6" t="n"/>
      <c r="C369" s="6" t="n"/>
      <c r="D369" s="6" t="n"/>
      <c r="E369" s="6" t="n"/>
      <c r="F369" s="6" t="n"/>
      <c r="G369" s="6" t="n"/>
      <c r="H369" s="6" t="n"/>
      <c r="I369" s="6" t="n"/>
      <c r="J369" s="6" t="n"/>
      <c r="K369" s="6" t="n"/>
      <c r="L369" s="6" t="n"/>
      <c r="M369" s="6" t="n"/>
      <c r="N369" s="6" t="n"/>
    </row>
    <row r="370" ht="15.75" customHeight="1" s="1411">
      <c r="A370" s="6" t="n"/>
      <c r="B370" s="6" t="n"/>
      <c r="C370" s="6" t="n"/>
      <c r="D370" s="6" t="n"/>
      <c r="E370" s="6" t="n"/>
      <c r="F370" s="6" t="n"/>
      <c r="G370" s="6" t="n"/>
      <c r="H370" s="6" t="n"/>
      <c r="I370" s="6" t="n"/>
      <c r="J370" s="6" t="n"/>
      <c r="K370" s="6" t="n"/>
      <c r="L370" s="6" t="n"/>
      <c r="M370" s="6" t="n"/>
      <c r="N370" s="6" t="n"/>
    </row>
    <row r="371" ht="15.75" customHeight="1" s="1411">
      <c r="A371" s="6" t="n"/>
      <c r="B371" s="6" t="n"/>
      <c r="C371" s="6" t="n"/>
      <c r="D371" s="6" t="n"/>
      <c r="E371" s="6" t="n"/>
      <c r="F371" s="6" t="n"/>
      <c r="G371" s="6" t="n"/>
      <c r="H371" s="6" t="n"/>
      <c r="I371" s="6" t="n"/>
      <c r="J371" s="6" t="n"/>
      <c r="K371" s="6" t="n"/>
      <c r="L371" s="6" t="n"/>
      <c r="M371" s="6" t="n"/>
      <c r="N371" s="6" t="n"/>
    </row>
    <row r="372" ht="15.75" customHeight="1" s="1411">
      <c r="A372" s="6" t="n"/>
      <c r="B372" s="6" t="n"/>
      <c r="C372" s="6" t="n"/>
      <c r="D372" s="6" t="n"/>
      <c r="E372" s="6" t="n"/>
      <c r="F372" s="6" t="n"/>
      <c r="G372" s="6" t="n"/>
      <c r="H372" s="6" t="n"/>
      <c r="I372" s="6" t="n"/>
      <c r="J372" s="6" t="n"/>
      <c r="K372" s="6" t="n"/>
      <c r="L372" s="6" t="n"/>
      <c r="M372" s="6" t="n"/>
      <c r="N372" s="6" t="n"/>
    </row>
    <row r="373" ht="15.75" customHeight="1" s="1411">
      <c r="A373" s="6" t="n"/>
      <c r="B373" s="6" t="n"/>
      <c r="C373" s="6" t="n"/>
      <c r="D373" s="6" t="n"/>
      <c r="E373" s="6" t="n"/>
      <c r="F373" s="6" t="n"/>
      <c r="G373" s="6" t="n"/>
      <c r="H373" s="6" t="n"/>
      <c r="I373" s="6" t="n"/>
      <c r="J373" s="6" t="n"/>
      <c r="K373" s="6" t="n"/>
      <c r="L373" s="6" t="n"/>
      <c r="M373" s="6" t="n"/>
      <c r="N373" s="6" t="n"/>
    </row>
    <row r="374" ht="15.75" customHeight="1" s="1411">
      <c r="A374" s="6" t="n"/>
      <c r="B374" s="6" t="n"/>
      <c r="C374" s="6" t="n"/>
      <c r="D374" s="6" t="n"/>
      <c r="E374" s="6" t="n"/>
      <c r="F374" s="6" t="n"/>
      <c r="G374" s="6" t="n"/>
      <c r="H374" s="6" t="n"/>
      <c r="I374" s="6" t="n"/>
      <c r="J374" s="6" t="n"/>
      <c r="K374" s="6" t="n"/>
      <c r="L374" s="6" t="n"/>
      <c r="M374" s="6" t="n"/>
      <c r="N374" s="6" t="n"/>
    </row>
    <row r="375" ht="15.75" customHeight="1" s="1411">
      <c r="A375" s="6" t="n"/>
      <c r="B375" s="6" t="n"/>
      <c r="C375" s="6" t="n"/>
      <c r="D375" s="6" t="n"/>
      <c r="E375" s="6" t="n"/>
      <c r="F375" s="6" t="n"/>
      <c r="G375" s="6" t="n"/>
      <c r="H375" s="6" t="n"/>
      <c r="I375" s="6" t="n"/>
      <c r="J375" s="6" t="n"/>
      <c r="K375" s="6" t="n"/>
      <c r="L375" s="6" t="n"/>
      <c r="M375" s="6" t="n"/>
      <c r="N375" s="6" t="n"/>
    </row>
    <row r="376" ht="15.75" customHeight="1" s="1411">
      <c r="A376" s="6" t="n"/>
      <c r="B376" s="6" t="n"/>
      <c r="C376" s="6" t="n"/>
      <c r="D376" s="6" t="n"/>
      <c r="E376" s="6" t="n"/>
      <c r="F376" s="6" t="n"/>
      <c r="G376" s="6" t="n"/>
      <c r="H376" s="6" t="n"/>
      <c r="I376" s="6" t="n"/>
      <c r="J376" s="6" t="n"/>
      <c r="K376" s="6" t="n"/>
      <c r="L376" s="6" t="n"/>
      <c r="M376" s="6" t="n"/>
      <c r="N376" s="6" t="n"/>
    </row>
    <row r="377" ht="15.75" customHeight="1" s="1411">
      <c r="A377" s="6" t="n"/>
      <c r="B377" s="6" t="n"/>
      <c r="C377" s="6" t="n"/>
      <c r="D377" s="6" t="n"/>
      <c r="E377" s="6" t="n"/>
      <c r="F377" s="6" t="n"/>
      <c r="G377" s="6" t="n"/>
      <c r="H377" s="6" t="n"/>
      <c r="I377" s="6" t="n"/>
      <c r="J377" s="6" t="n"/>
      <c r="K377" s="6" t="n"/>
      <c r="L377" s="6" t="n"/>
      <c r="M377" s="6" t="n"/>
      <c r="N377" s="6" t="n"/>
    </row>
    <row r="378" ht="15.75" customHeight="1" s="1411">
      <c r="A378" s="6" t="n"/>
      <c r="B378" s="6" t="n"/>
      <c r="C378" s="6" t="n"/>
      <c r="D378" s="6" t="n"/>
      <c r="E378" s="6" t="n"/>
      <c r="F378" s="6" t="n"/>
      <c r="G378" s="6" t="n"/>
      <c r="H378" s="6" t="n"/>
      <c r="I378" s="6" t="n"/>
      <c r="J378" s="6" t="n"/>
      <c r="K378" s="6" t="n"/>
      <c r="L378" s="6" t="n"/>
      <c r="M378" s="6" t="n"/>
      <c r="N378" s="6" t="n"/>
    </row>
    <row r="379" ht="15.75" customHeight="1" s="1411">
      <c r="A379" s="6" t="n"/>
      <c r="B379" s="6" t="n"/>
      <c r="C379" s="6" t="n"/>
      <c r="D379" s="6" t="n"/>
      <c r="E379" s="6" t="n"/>
      <c r="F379" s="6" t="n"/>
      <c r="G379" s="6" t="n"/>
      <c r="H379" s="6" t="n"/>
      <c r="I379" s="6" t="n"/>
      <c r="J379" s="6" t="n"/>
      <c r="K379" s="6" t="n"/>
      <c r="L379" s="6" t="n"/>
      <c r="M379" s="6" t="n"/>
      <c r="N379" s="6" t="n"/>
    </row>
    <row r="380" ht="15.75" customHeight="1" s="1411">
      <c r="A380" s="6" t="n"/>
      <c r="B380" s="6" t="n"/>
      <c r="C380" s="6" t="n"/>
      <c r="D380" s="6" t="n"/>
      <c r="E380" s="6" t="n"/>
      <c r="F380" s="6" t="n"/>
      <c r="G380" s="6" t="n"/>
      <c r="H380" s="6" t="n"/>
      <c r="I380" s="6" t="n"/>
      <c r="J380" s="6" t="n"/>
      <c r="K380" s="6" t="n"/>
      <c r="L380" s="6" t="n"/>
      <c r="M380" s="6" t="n"/>
      <c r="N380" s="6" t="n"/>
    </row>
    <row r="381" ht="15.75" customHeight="1" s="1411">
      <c r="A381" s="6" t="n"/>
      <c r="B381" s="6" t="n"/>
      <c r="C381" s="6" t="n"/>
      <c r="D381" s="6" t="n"/>
      <c r="E381" s="6" t="n"/>
      <c r="F381" s="6" t="n"/>
      <c r="G381" s="6" t="n"/>
      <c r="H381" s="6" t="n"/>
      <c r="I381" s="6" t="n"/>
      <c r="J381" s="6" t="n"/>
      <c r="K381" s="6" t="n"/>
      <c r="L381" s="6" t="n"/>
      <c r="M381" s="6" t="n"/>
      <c r="N381" s="6" t="n"/>
    </row>
    <row r="382" ht="15.75" customHeight="1" s="1411">
      <c r="A382" s="6" t="n"/>
      <c r="B382" s="6" t="n"/>
      <c r="C382" s="6" t="n"/>
      <c r="D382" s="6" t="n"/>
      <c r="E382" s="6" t="n"/>
      <c r="F382" s="6" t="n"/>
      <c r="G382" s="6" t="n"/>
      <c r="H382" s="6" t="n"/>
      <c r="I382" s="6" t="n"/>
      <c r="J382" s="6" t="n"/>
      <c r="K382" s="6" t="n"/>
      <c r="L382" s="6" t="n"/>
      <c r="M382" s="6" t="n"/>
      <c r="N382" s="6" t="n"/>
    </row>
    <row r="383" ht="15.75" customHeight="1" s="1411">
      <c r="A383" s="6" t="n"/>
      <c r="B383" s="6" t="n"/>
      <c r="C383" s="6" t="n"/>
      <c r="D383" s="6" t="n"/>
      <c r="E383" s="6" t="n"/>
      <c r="F383" s="6" t="n"/>
      <c r="G383" s="6" t="n"/>
      <c r="H383" s="6" t="n"/>
      <c r="I383" s="6" t="n"/>
      <c r="J383" s="6" t="n"/>
      <c r="K383" s="6" t="n"/>
      <c r="L383" s="6" t="n"/>
      <c r="M383" s="6" t="n"/>
      <c r="N383" s="6" t="n"/>
    </row>
    <row r="384" ht="15.75" customHeight="1" s="1411">
      <c r="A384" s="6" t="n"/>
      <c r="B384" s="6" t="n"/>
      <c r="C384" s="6" t="n"/>
      <c r="D384" s="6" t="n"/>
      <c r="E384" s="6" t="n"/>
      <c r="F384" s="6" t="n"/>
      <c r="G384" s="6" t="n"/>
      <c r="H384" s="6" t="n"/>
      <c r="I384" s="6" t="n"/>
      <c r="J384" s="6" t="n"/>
      <c r="K384" s="6" t="n"/>
      <c r="L384" s="6" t="n"/>
      <c r="M384" s="6" t="n"/>
      <c r="N384" s="6" t="n"/>
    </row>
    <row r="385" ht="15.75" customHeight="1" s="1411">
      <c r="A385" s="6" t="n"/>
      <c r="B385" s="6" t="n"/>
      <c r="C385" s="6" t="n"/>
      <c r="D385" s="6" t="n"/>
      <c r="E385" s="6" t="n"/>
      <c r="F385" s="6" t="n"/>
      <c r="G385" s="6" t="n"/>
      <c r="H385" s="6" t="n"/>
      <c r="I385" s="6" t="n"/>
      <c r="J385" s="6" t="n"/>
      <c r="K385" s="6" t="n"/>
      <c r="L385" s="6" t="n"/>
      <c r="M385" s="6" t="n"/>
      <c r="N385" s="6" t="n"/>
    </row>
    <row r="386" ht="15.75" customHeight="1" s="1411">
      <c r="A386" s="6" t="n"/>
      <c r="B386" s="6" t="n"/>
      <c r="C386" s="6" t="n"/>
      <c r="D386" s="6" t="n"/>
      <c r="E386" s="6" t="n"/>
      <c r="F386" s="6" t="n"/>
      <c r="G386" s="6" t="n"/>
      <c r="H386" s="6" t="n"/>
      <c r="I386" s="6" t="n"/>
      <c r="J386" s="6" t="n"/>
      <c r="K386" s="6" t="n"/>
      <c r="L386" s="6" t="n"/>
      <c r="M386" s="6" t="n"/>
      <c r="N386" s="6" t="n"/>
    </row>
    <row r="387" ht="15.75" customHeight="1" s="1411">
      <c r="A387" s="6" t="n"/>
      <c r="B387" s="6" t="n"/>
      <c r="C387" s="6" t="n"/>
      <c r="D387" s="6" t="n"/>
      <c r="E387" s="6" t="n"/>
      <c r="F387" s="6" t="n"/>
      <c r="G387" s="6" t="n"/>
      <c r="H387" s="6" t="n"/>
      <c r="I387" s="6" t="n"/>
      <c r="J387" s="6" t="n"/>
      <c r="K387" s="6" t="n"/>
      <c r="L387" s="6" t="n"/>
      <c r="M387" s="6" t="n"/>
      <c r="N387" s="6" t="n"/>
    </row>
    <row r="388" ht="15.75" customHeight="1" s="1411">
      <c r="A388" s="6" t="n"/>
      <c r="B388" s="6" t="n"/>
      <c r="C388" s="6" t="n"/>
      <c r="D388" s="6" t="n"/>
      <c r="E388" s="6" t="n"/>
      <c r="F388" s="6" t="n"/>
      <c r="G388" s="6" t="n"/>
      <c r="H388" s="6" t="n"/>
      <c r="I388" s="6" t="n"/>
      <c r="J388" s="6" t="n"/>
      <c r="K388" s="6" t="n"/>
      <c r="L388" s="6" t="n"/>
      <c r="M388" s="6" t="n"/>
      <c r="N388" s="6" t="n"/>
    </row>
    <row r="389" ht="15.75" customHeight="1" s="1411">
      <c r="A389" s="6" t="n"/>
      <c r="B389" s="6" t="n"/>
      <c r="C389" s="6" t="n"/>
      <c r="D389" s="6" t="n"/>
      <c r="E389" s="6" t="n"/>
      <c r="F389" s="6" t="n"/>
      <c r="G389" s="6" t="n"/>
      <c r="H389" s="6" t="n"/>
      <c r="I389" s="6" t="n"/>
      <c r="J389" s="6" t="n"/>
      <c r="K389" s="6" t="n"/>
      <c r="L389" s="6" t="n"/>
      <c r="M389" s="6" t="n"/>
      <c r="N389" s="6" t="n"/>
    </row>
    <row r="390" ht="15.75" customHeight="1" s="1411">
      <c r="A390" s="6" t="n"/>
      <c r="B390" s="6" t="n"/>
      <c r="C390" s="6" t="n"/>
      <c r="D390" s="6" t="n"/>
      <c r="E390" s="6" t="n"/>
      <c r="F390" s="6" t="n"/>
      <c r="G390" s="6" t="n"/>
      <c r="H390" s="6" t="n"/>
      <c r="I390" s="6" t="n"/>
      <c r="J390" s="6" t="n"/>
      <c r="K390" s="6" t="n"/>
      <c r="L390" s="6" t="n"/>
      <c r="M390" s="6" t="n"/>
      <c r="N390" s="6" t="n"/>
    </row>
    <row r="391" ht="15.75" customHeight="1" s="1411">
      <c r="A391" s="6" t="n"/>
      <c r="B391" s="6" t="n"/>
      <c r="C391" s="6" t="n"/>
      <c r="D391" s="6" t="n"/>
      <c r="E391" s="6" t="n"/>
      <c r="F391" s="6" t="n"/>
      <c r="G391" s="6" t="n"/>
      <c r="H391" s="6" t="n"/>
      <c r="I391" s="6" t="n"/>
      <c r="J391" s="6" t="n"/>
      <c r="K391" s="6" t="n"/>
      <c r="L391" s="6" t="n"/>
      <c r="M391" s="6" t="n"/>
      <c r="N391" s="6" t="n"/>
    </row>
    <row r="392" ht="15.75" customHeight="1" s="1411">
      <c r="A392" s="6" t="n"/>
      <c r="B392" s="6" t="n"/>
      <c r="C392" s="6" t="n"/>
      <c r="D392" s="6" t="n"/>
      <c r="E392" s="6" t="n"/>
      <c r="F392" s="6" t="n"/>
      <c r="G392" s="6" t="n"/>
      <c r="H392" s="6" t="n"/>
      <c r="I392" s="6" t="n"/>
      <c r="J392" s="6" t="n"/>
      <c r="K392" s="6" t="n"/>
      <c r="L392" s="6" t="n"/>
      <c r="M392" s="6" t="n"/>
      <c r="N392" s="6" t="n"/>
    </row>
    <row r="393" ht="15.75" customHeight="1" s="1411">
      <c r="A393" s="6" t="n"/>
      <c r="B393" s="6" t="n"/>
      <c r="C393" s="6" t="n"/>
      <c r="D393" s="6" t="n"/>
      <c r="E393" s="6" t="n"/>
      <c r="F393" s="6" t="n"/>
      <c r="G393" s="6" t="n"/>
      <c r="H393" s="6" t="n"/>
      <c r="I393" s="6" t="n"/>
      <c r="J393" s="6" t="n"/>
      <c r="K393" s="6" t="n"/>
      <c r="L393" s="6" t="n"/>
      <c r="M393" s="6" t="n"/>
      <c r="N393" s="6" t="n"/>
    </row>
    <row r="394" ht="15.75" customHeight="1" s="1411">
      <c r="A394" s="6" t="n"/>
      <c r="B394" s="6" t="n"/>
      <c r="C394" s="6" t="n"/>
      <c r="D394" s="6" t="n"/>
      <c r="E394" s="6" t="n"/>
      <c r="F394" s="6" t="n"/>
      <c r="G394" s="6" t="n"/>
      <c r="H394" s="6" t="n"/>
      <c r="I394" s="6" t="n"/>
      <c r="J394" s="6" t="n"/>
      <c r="K394" s="6" t="n"/>
      <c r="L394" s="6" t="n"/>
      <c r="M394" s="6" t="n"/>
      <c r="N394" s="6" t="n"/>
    </row>
    <row r="395" ht="15.75" customHeight="1" s="1411">
      <c r="A395" s="6" t="n"/>
      <c r="B395" s="6" t="n"/>
      <c r="C395" s="6" t="n"/>
      <c r="D395" s="6" t="n"/>
      <c r="E395" s="6" t="n"/>
      <c r="F395" s="6" t="n"/>
      <c r="G395" s="6" t="n"/>
      <c r="H395" s="6" t="n"/>
      <c r="I395" s="6" t="n"/>
      <c r="J395" s="6" t="n"/>
      <c r="K395" s="6" t="n"/>
      <c r="L395" s="6" t="n"/>
      <c r="M395" s="6" t="n"/>
      <c r="N395" s="6" t="n"/>
    </row>
    <row r="396" ht="15.75" customHeight="1" s="1411">
      <c r="A396" s="6" t="n"/>
      <c r="B396" s="6" t="n"/>
      <c r="C396" s="6" t="n"/>
      <c r="D396" s="6" t="n"/>
      <c r="E396" s="6" t="n"/>
      <c r="F396" s="6" t="n"/>
      <c r="G396" s="6" t="n"/>
      <c r="H396" s="6" t="n"/>
      <c r="I396" s="6" t="n"/>
      <c r="J396" s="6" t="n"/>
      <c r="K396" s="6" t="n"/>
      <c r="L396" s="6" t="n"/>
      <c r="M396" s="6" t="n"/>
      <c r="N396" s="6" t="n"/>
    </row>
    <row r="397" ht="15.75" customHeight="1" s="1411">
      <c r="A397" s="6" t="n"/>
      <c r="B397" s="6" t="n"/>
      <c r="C397" s="6" t="n"/>
      <c r="D397" s="6" t="n"/>
      <c r="E397" s="6" t="n"/>
      <c r="F397" s="6" t="n"/>
      <c r="G397" s="6" t="n"/>
      <c r="H397" s="6" t="n"/>
      <c r="I397" s="6" t="n"/>
      <c r="J397" s="6" t="n"/>
      <c r="K397" s="6" t="n"/>
      <c r="L397" s="6" t="n"/>
      <c r="M397" s="6" t="n"/>
      <c r="N397" s="6" t="n"/>
    </row>
    <row r="398" ht="15.75" customHeight="1" s="1411">
      <c r="A398" s="6" t="n"/>
      <c r="B398" s="6" t="n"/>
      <c r="C398" s="6" t="n"/>
      <c r="D398" s="6" t="n"/>
      <c r="E398" s="6" t="n"/>
      <c r="F398" s="6" t="n"/>
      <c r="G398" s="6" t="n"/>
      <c r="H398" s="6" t="n"/>
      <c r="I398" s="6" t="n"/>
      <c r="J398" s="6" t="n"/>
      <c r="K398" s="6" t="n"/>
      <c r="L398" s="6" t="n"/>
      <c r="M398" s="6" t="n"/>
      <c r="N398" s="6" t="n"/>
    </row>
    <row r="399" ht="15.75" customHeight="1" s="1411">
      <c r="A399" s="6" t="n"/>
      <c r="B399" s="6" t="n"/>
      <c r="C399" s="6" t="n"/>
      <c r="D399" s="6" t="n"/>
      <c r="E399" s="6" t="n"/>
      <c r="F399" s="6" t="n"/>
      <c r="G399" s="6" t="n"/>
      <c r="H399" s="6" t="n"/>
      <c r="I399" s="6" t="n"/>
      <c r="J399" s="6" t="n"/>
      <c r="K399" s="6" t="n"/>
      <c r="L399" s="6" t="n"/>
      <c r="M399" s="6" t="n"/>
      <c r="N399" s="6" t="n"/>
    </row>
    <row r="400" ht="15.75" customHeight="1" s="1411">
      <c r="A400" s="6" t="n"/>
      <c r="B400" s="6" t="n"/>
      <c r="C400" s="6" t="n"/>
      <c r="D400" s="6" t="n"/>
      <c r="E400" s="6" t="n"/>
      <c r="F400" s="6" t="n"/>
      <c r="G400" s="6" t="n"/>
      <c r="H400" s="6" t="n"/>
      <c r="I400" s="6" t="n"/>
      <c r="J400" s="6" t="n"/>
      <c r="K400" s="6" t="n"/>
      <c r="L400" s="6" t="n"/>
      <c r="M400" s="6" t="n"/>
      <c r="N400" s="6" t="n"/>
    </row>
    <row r="401" ht="15.75" customHeight="1" s="1411">
      <c r="A401" s="6" t="n"/>
      <c r="B401" s="6" t="n"/>
      <c r="C401" s="6" t="n"/>
      <c r="D401" s="6" t="n"/>
      <c r="E401" s="6" t="n"/>
      <c r="F401" s="6" t="n"/>
      <c r="G401" s="6" t="n"/>
      <c r="H401" s="6" t="n"/>
      <c r="I401" s="6" t="n"/>
      <c r="J401" s="6" t="n"/>
      <c r="K401" s="6" t="n"/>
      <c r="L401" s="6" t="n"/>
      <c r="M401" s="6" t="n"/>
      <c r="N401" s="6" t="n"/>
    </row>
    <row r="402" ht="15.75" customHeight="1" s="1411">
      <c r="A402" s="6" t="n"/>
      <c r="B402" s="6" t="n"/>
      <c r="C402" s="6" t="n"/>
      <c r="D402" s="6" t="n"/>
      <c r="E402" s="6" t="n"/>
      <c r="F402" s="6" t="n"/>
      <c r="G402" s="6" t="n"/>
      <c r="H402" s="6" t="n"/>
      <c r="I402" s="6" t="n"/>
      <c r="J402" s="6" t="n"/>
      <c r="K402" s="6" t="n"/>
      <c r="L402" s="6" t="n"/>
      <c r="M402" s="6" t="n"/>
      <c r="N402" s="6" t="n"/>
    </row>
    <row r="403" ht="15.75" customHeight="1" s="1411">
      <c r="A403" s="6" t="n"/>
      <c r="B403" s="6" t="n"/>
      <c r="C403" s="6" t="n"/>
      <c r="D403" s="6" t="n"/>
      <c r="E403" s="6" t="n"/>
      <c r="F403" s="6" t="n"/>
      <c r="G403" s="6" t="n"/>
      <c r="H403" s="6" t="n"/>
      <c r="I403" s="6" t="n"/>
      <c r="J403" s="6" t="n"/>
      <c r="K403" s="6" t="n"/>
      <c r="L403" s="6" t="n"/>
      <c r="M403" s="6" t="n"/>
      <c r="N403" s="6" t="n"/>
    </row>
    <row r="404" ht="15.75" customHeight="1" s="1411">
      <c r="A404" s="6" t="n"/>
      <c r="B404" s="6" t="n"/>
      <c r="C404" s="6" t="n"/>
      <c r="D404" s="6" t="n"/>
      <c r="E404" s="6" t="n"/>
      <c r="F404" s="6" t="n"/>
      <c r="G404" s="6" t="n"/>
      <c r="H404" s="6" t="n"/>
      <c r="I404" s="6" t="n"/>
      <c r="J404" s="6" t="n"/>
      <c r="K404" s="6" t="n"/>
      <c r="L404" s="6" t="n"/>
      <c r="M404" s="6" t="n"/>
      <c r="N404" s="6" t="n"/>
    </row>
    <row r="405" ht="15.75" customHeight="1" s="1411">
      <c r="A405" s="6" t="n"/>
      <c r="B405" s="6" t="n"/>
      <c r="C405" s="6" t="n"/>
      <c r="D405" s="6" t="n"/>
      <c r="E405" s="6" t="n"/>
      <c r="F405" s="6" t="n"/>
      <c r="G405" s="6" t="n"/>
      <c r="H405" s="6" t="n"/>
      <c r="I405" s="6" t="n"/>
      <c r="J405" s="6" t="n"/>
      <c r="K405" s="6" t="n"/>
      <c r="L405" s="6" t="n"/>
      <c r="M405" s="6" t="n"/>
      <c r="N405" s="6" t="n"/>
    </row>
    <row r="406" ht="15.75" customHeight="1" s="1411">
      <c r="A406" s="6" t="n"/>
      <c r="B406" s="6" t="n"/>
      <c r="C406" s="6" t="n"/>
      <c r="D406" s="6" t="n"/>
      <c r="E406" s="6" t="n"/>
      <c r="F406" s="6" t="n"/>
      <c r="G406" s="6" t="n"/>
      <c r="H406" s="6" t="n"/>
      <c r="I406" s="6" t="n"/>
      <c r="J406" s="6" t="n"/>
      <c r="K406" s="6" t="n"/>
      <c r="L406" s="6" t="n"/>
      <c r="M406" s="6" t="n"/>
      <c r="N406" s="6" t="n"/>
    </row>
    <row r="407" ht="15.75" customHeight="1" s="1411">
      <c r="A407" s="6" t="n"/>
      <c r="B407" s="6" t="n"/>
      <c r="C407" s="6" t="n"/>
      <c r="D407" s="6" t="n"/>
      <c r="E407" s="6" t="n"/>
      <c r="F407" s="6" t="n"/>
      <c r="G407" s="6" t="n"/>
      <c r="H407" s="6" t="n"/>
      <c r="I407" s="6" t="n"/>
      <c r="J407" s="6" t="n"/>
      <c r="K407" s="6" t="n"/>
      <c r="L407" s="6" t="n"/>
      <c r="M407" s="6" t="n"/>
      <c r="N407" s="6" t="n"/>
    </row>
    <row r="408" ht="15.75" customHeight="1" s="1411">
      <c r="A408" s="6" t="n"/>
      <c r="B408" s="6" t="n"/>
      <c r="C408" s="6" t="n"/>
      <c r="D408" s="6" t="n"/>
      <c r="E408" s="6" t="n"/>
      <c r="F408" s="6" t="n"/>
      <c r="G408" s="6" t="n"/>
      <c r="H408" s="6" t="n"/>
      <c r="I408" s="6" t="n"/>
      <c r="J408" s="6" t="n"/>
      <c r="K408" s="6" t="n"/>
      <c r="L408" s="6" t="n"/>
      <c r="M408" s="6" t="n"/>
      <c r="N408" s="6" t="n"/>
    </row>
    <row r="409" ht="15.75" customHeight="1" s="1411">
      <c r="A409" s="6" t="n"/>
      <c r="B409" s="6" t="n"/>
      <c r="C409" s="6" t="n"/>
      <c r="D409" s="6" t="n"/>
      <c r="E409" s="6" t="n"/>
      <c r="F409" s="6" t="n"/>
      <c r="G409" s="6" t="n"/>
      <c r="H409" s="6" t="n"/>
      <c r="I409" s="6" t="n"/>
      <c r="J409" s="6" t="n"/>
      <c r="K409" s="6" t="n"/>
      <c r="L409" s="6" t="n"/>
      <c r="M409" s="6" t="n"/>
      <c r="N409" s="6" t="n"/>
    </row>
    <row r="410" ht="15.75" customHeight="1" s="1411">
      <c r="A410" s="6" t="n"/>
      <c r="B410" s="6" t="n"/>
      <c r="C410" s="6" t="n"/>
      <c r="D410" s="6" t="n"/>
      <c r="E410" s="6" t="n"/>
      <c r="F410" s="6" t="n"/>
      <c r="G410" s="6" t="n"/>
      <c r="H410" s="6" t="n"/>
      <c r="I410" s="6" t="n"/>
      <c r="J410" s="6" t="n"/>
      <c r="K410" s="6" t="n"/>
      <c r="L410" s="6" t="n"/>
      <c r="M410" s="6" t="n"/>
      <c r="N410" s="6" t="n"/>
    </row>
    <row r="411" ht="15.75" customHeight="1" s="1411">
      <c r="A411" s="6" t="n"/>
      <c r="B411" s="6" t="n"/>
      <c r="C411" s="6" t="n"/>
      <c r="D411" s="6" t="n"/>
      <c r="E411" s="6" t="n"/>
      <c r="F411" s="6" t="n"/>
      <c r="G411" s="6" t="n"/>
      <c r="H411" s="6" t="n"/>
      <c r="I411" s="6" t="n"/>
      <c r="J411" s="6" t="n"/>
      <c r="K411" s="6" t="n"/>
      <c r="L411" s="6" t="n"/>
      <c r="M411" s="6" t="n"/>
      <c r="N411" s="6" t="n"/>
    </row>
    <row r="412" ht="15.75" customHeight="1" s="1411">
      <c r="A412" s="6" t="n"/>
      <c r="B412" s="6" t="n"/>
      <c r="C412" s="6" t="n"/>
      <c r="D412" s="6" t="n"/>
      <c r="E412" s="6" t="n"/>
      <c r="F412" s="6" t="n"/>
      <c r="G412" s="6" t="n"/>
      <c r="H412" s="6" t="n"/>
      <c r="I412" s="6" t="n"/>
      <c r="J412" s="6" t="n"/>
      <c r="K412" s="6" t="n"/>
      <c r="L412" s="6" t="n"/>
      <c r="M412" s="6" t="n"/>
      <c r="N412" s="6" t="n"/>
    </row>
    <row r="413" ht="15.75" customHeight="1" s="1411">
      <c r="A413" s="6" t="n"/>
      <c r="B413" s="6" t="n"/>
      <c r="C413" s="6" t="n"/>
      <c r="D413" s="6" t="n"/>
      <c r="E413" s="6" t="n"/>
      <c r="F413" s="6" t="n"/>
      <c r="G413" s="6" t="n"/>
      <c r="H413" s="6" t="n"/>
      <c r="I413" s="6" t="n"/>
      <c r="J413" s="6" t="n"/>
      <c r="K413" s="6" t="n"/>
      <c r="L413" s="6" t="n"/>
      <c r="M413" s="6" t="n"/>
      <c r="N413" s="6" t="n"/>
    </row>
    <row r="414" ht="15.75" customHeight="1" s="1411">
      <c r="A414" s="6" t="n"/>
      <c r="B414" s="6" t="n"/>
      <c r="C414" s="6" t="n"/>
      <c r="D414" s="6" t="n"/>
      <c r="E414" s="6" t="n"/>
      <c r="F414" s="6" t="n"/>
      <c r="G414" s="6" t="n"/>
      <c r="H414" s="6" t="n"/>
      <c r="I414" s="6" t="n"/>
      <c r="J414" s="6" t="n"/>
      <c r="K414" s="6" t="n"/>
      <c r="L414" s="6" t="n"/>
      <c r="M414" s="6" t="n"/>
      <c r="N414" s="6" t="n"/>
    </row>
    <row r="415" ht="15.75" customHeight="1" s="1411">
      <c r="A415" s="6" t="n"/>
      <c r="B415" s="6" t="n"/>
      <c r="C415" s="6" t="n"/>
      <c r="D415" s="6" t="n"/>
      <c r="E415" s="6" t="n"/>
      <c r="F415" s="6" t="n"/>
      <c r="G415" s="6" t="n"/>
      <c r="H415" s="6" t="n"/>
      <c r="I415" s="6" t="n"/>
      <c r="J415" s="6" t="n"/>
      <c r="K415" s="6" t="n"/>
      <c r="L415" s="6" t="n"/>
      <c r="M415" s="6" t="n"/>
      <c r="N415" s="6" t="n"/>
    </row>
    <row r="416" ht="15.75" customHeight="1" s="1411">
      <c r="A416" s="6" t="n"/>
      <c r="B416" s="6" t="n"/>
      <c r="C416" s="6" t="n"/>
      <c r="D416" s="6" t="n"/>
      <c r="E416" s="6" t="n"/>
      <c r="F416" s="6" t="n"/>
      <c r="G416" s="6" t="n"/>
      <c r="H416" s="6" t="n"/>
      <c r="I416" s="6" t="n"/>
      <c r="J416" s="6" t="n"/>
      <c r="K416" s="6" t="n"/>
      <c r="L416" s="6" t="n"/>
      <c r="M416" s="6" t="n"/>
      <c r="N416" s="6" t="n"/>
    </row>
    <row r="417" ht="15.75" customHeight="1" s="1411">
      <c r="A417" s="6" t="n"/>
      <c r="B417" s="6" t="n"/>
      <c r="C417" s="6" t="n"/>
      <c r="D417" s="6" t="n"/>
      <c r="E417" s="6" t="n"/>
      <c r="F417" s="6" t="n"/>
      <c r="G417" s="6" t="n"/>
      <c r="H417" s="6" t="n"/>
      <c r="I417" s="6" t="n"/>
      <c r="J417" s="6" t="n"/>
      <c r="K417" s="6" t="n"/>
      <c r="L417" s="6" t="n"/>
      <c r="M417" s="6" t="n"/>
      <c r="N417" s="6" t="n"/>
    </row>
    <row r="418" ht="15.75" customHeight="1" s="1411">
      <c r="A418" s="6" t="n"/>
      <c r="B418" s="6" t="n"/>
      <c r="C418" s="6" t="n"/>
      <c r="D418" s="6" t="n"/>
      <c r="E418" s="6" t="n"/>
      <c r="F418" s="6" t="n"/>
      <c r="G418" s="6" t="n"/>
      <c r="H418" s="6" t="n"/>
      <c r="I418" s="6" t="n"/>
      <c r="J418" s="6" t="n"/>
      <c r="K418" s="6" t="n"/>
      <c r="L418" s="6" t="n"/>
      <c r="M418" s="6" t="n"/>
      <c r="N418" s="6" t="n"/>
    </row>
    <row r="419" ht="15.75" customHeight="1" s="1411">
      <c r="A419" s="6" t="n"/>
      <c r="B419" s="6" t="n"/>
      <c r="C419" s="6" t="n"/>
      <c r="D419" s="6" t="n"/>
      <c r="E419" s="6" t="n"/>
      <c r="F419" s="6" t="n"/>
      <c r="G419" s="6" t="n"/>
      <c r="H419" s="6" t="n"/>
      <c r="I419" s="6" t="n"/>
      <c r="J419" s="6" t="n"/>
      <c r="K419" s="6" t="n"/>
      <c r="L419" s="6" t="n"/>
      <c r="M419" s="6" t="n"/>
      <c r="N419" s="6" t="n"/>
    </row>
    <row r="420" ht="15.75" customHeight="1" s="1411">
      <c r="A420" s="6" t="n"/>
      <c r="B420" s="6" t="n"/>
      <c r="C420" s="6" t="n"/>
      <c r="D420" s="6" t="n"/>
      <c r="E420" s="6" t="n"/>
      <c r="F420" s="6" t="n"/>
      <c r="G420" s="6" t="n"/>
      <c r="H420" s="6" t="n"/>
      <c r="I420" s="6" t="n"/>
      <c r="J420" s="6" t="n"/>
      <c r="K420" s="6" t="n"/>
      <c r="L420" s="6" t="n"/>
      <c r="M420" s="6" t="n"/>
      <c r="N420" s="6" t="n"/>
    </row>
    <row r="421" ht="15.75" customHeight="1" s="1411">
      <c r="A421" s="6" t="n"/>
      <c r="B421" s="6" t="n"/>
      <c r="C421" s="6" t="n"/>
      <c r="D421" s="6" t="n"/>
      <c r="E421" s="6" t="n"/>
      <c r="F421" s="6" t="n"/>
      <c r="G421" s="6" t="n"/>
      <c r="H421" s="6" t="n"/>
      <c r="I421" s="6" t="n"/>
      <c r="J421" s="6" t="n"/>
      <c r="K421" s="6" t="n"/>
      <c r="L421" s="6" t="n"/>
      <c r="M421" s="6" t="n"/>
      <c r="N421" s="6" t="n"/>
    </row>
    <row r="422" ht="15.75" customHeight="1" s="1411">
      <c r="A422" s="6" t="n"/>
      <c r="B422" s="6" t="n"/>
      <c r="C422" s="6" t="n"/>
      <c r="D422" s="6" t="n"/>
      <c r="E422" s="6" t="n"/>
      <c r="F422" s="6" t="n"/>
      <c r="G422" s="6" t="n"/>
      <c r="H422" s="6" t="n"/>
      <c r="I422" s="6" t="n"/>
      <c r="J422" s="6" t="n"/>
      <c r="K422" s="6" t="n"/>
      <c r="L422" s="6" t="n"/>
      <c r="M422" s="6" t="n"/>
      <c r="N422" s="6" t="n"/>
    </row>
    <row r="423" ht="15.75" customHeight="1" s="1411">
      <c r="A423" s="6" t="n"/>
      <c r="B423" s="6" t="n"/>
      <c r="C423" s="6" t="n"/>
      <c r="D423" s="6" t="n"/>
      <c r="E423" s="6" t="n"/>
      <c r="F423" s="6" t="n"/>
      <c r="G423" s="6" t="n"/>
      <c r="H423" s="6" t="n"/>
      <c r="I423" s="6" t="n"/>
      <c r="J423" s="6" t="n"/>
      <c r="K423" s="6" t="n"/>
      <c r="L423" s="6" t="n"/>
      <c r="M423" s="6" t="n"/>
      <c r="N423" s="6" t="n"/>
    </row>
    <row r="424" ht="15.75" customHeight="1" s="1411">
      <c r="A424" s="6" t="n"/>
      <c r="B424" s="6" t="n"/>
      <c r="C424" s="6" t="n"/>
      <c r="D424" s="6" t="n"/>
      <c r="E424" s="6" t="n"/>
      <c r="F424" s="6" t="n"/>
      <c r="G424" s="6" t="n"/>
      <c r="H424" s="6" t="n"/>
      <c r="I424" s="6" t="n"/>
      <c r="J424" s="6" t="n"/>
      <c r="K424" s="6" t="n"/>
      <c r="L424" s="6" t="n"/>
      <c r="M424" s="6" t="n"/>
      <c r="N424" s="6" t="n"/>
    </row>
    <row r="425" ht="15.75" customHeight="1" s="1411">
      <c r="A425" s="6" t="n"/>
      <c r="B425" s="6" t="n"/>
      <c r="C425" s="6" t="n"/>
      <c r="D425" s="6" t="n"/>
      <c r="E425" s="6" t="n"/>
      <c r="F425" s="6" t="n"/>
      <c r="G425" s="6" t="n"/>
      <c r="H425" s="6" t="n"/>
      <c r="I425" s="6" t="n"/>
      <c r="J425" s="6" t="n"/>
      <c r="K425" s="6" t="n"/>
      <c r="L425" s="6" t="n"/>
      <c r="M425" s="6" t="n"/>
      <c r="N425" s="6" t="n"/>
    </row>
    <row r="426" ht="15.75" customHeight="1" s="1411">
      <c r="A426" s="6" t="n"/>
      <c r="B426" s="6" t="n"/>
      <c r="C426" s="6" t="n"/>
      <c r="D426" s="6" t="n"/>
      <c r="E426" s="6" t="n"/>
      <c r="F426" s="6" t="n"/>
      <c r="G426" s="6" t="n"/>
      <c r="H426" s="6" t="n"/>
      <c r="I426" s="6" t="n"/>
      <c r="J426" s="6" t="n"/>
      <c r="K426" s="6" t="n"/>
      <c r="L426" s="6" t="n"/>
      <c r="M426" s="6" t="n"/>
      <c r="N426" s="6" t="n"/>
    </row>
    <row r="427" ht="15.75" customHeight="1" s="1411">
      <c r="A427" s="6" t="n"/>
      <c r="B427" s="6" t="n"/>
      <c r="C427" s="6" t="n"/>
      <c r="D427" s="6" t="n"/>
      <c r="E427" s="6" t="n"/>
      <c r="F427" s="6" t="n"/>
      <c r="G427" s="6" t="n"/>
      <c r="H427" s="6" t="n"/>
      <c r="I427" s="6" t="n"/>
      <c r="J427" s="6" t="n"/>
      <c r="K427" s="6" t="n"/>
      <c r="L427" s="6" t="n"/>
      <c r="M427" s="6" t="n"/>
      <c r="N427" s="6" t="n"/>
    </row>
    <row r="428" ht="15.75" customHeight="1" s="1411">
      <c r="A428" s="6" t="n"/>
      <c r="B428" s="6" t="n"/>
      <c r="C428" s="6" t="n"/>
      <c r="D428" s="6" t="n"/>
      <c r="E428" s="6" t="n"/>
      <c r="F428" s="6" t="n"/>
      <c r="G428" s="6" t="n"/>
      <c r="H428" s="6" t="n"/>
      <c r="I428" s="6" t="n"/>
      <c r="J428" s="6" t="n"/>
      <c r="K428" s="6" t="n"/>
      <c r="L428" s="6" t="n"/>
      <c r="M428" s="6" t="n"/>
      <c r="N428" s="6" t="n"/>
    </row>
    <row r="429" ht="15.75" customHeight="1" s="1411">
      <c r="A429" s="6" t="n"/>
      <c r="B429" s="6" t="n"/>
      <c r="C429" s="6" t="n"/>
      <c r="D429" s="6" t="n"/>
      <c r="E429" s="6" t="n"/>
      <c r="F429" s="6" t="n"/>
      <c r="G429" s="6" t="n"/>
      <c r="H429" s="6" t="n"/>
      <c r="I429" s="6" t="n"/>
      <c r="J429" s="6" t="n"/>
      <c r="K429" s="6" t="n"/>
      <c r="L429" s="6" t="n"/>
      <c r="M429" s="6" t="n"/>
      <c r="N429" s="6" t="n"/>
    </row>
    <row r="430" ht="15.75" customHeight="1" s="1411">
      <c r="A430" s="6" t="n"/>
      <c r="B430" s="6" t="n"/>
      <c r="C430" s="6" t="n"/>
      <c r="D430" s="6" t="n"/>
      <c r="E430" s="6" t="n"/>
      <c r="F430" s="6" t="n"/>
      <c r="G430" s="6" t="n"/>
      <c r="H430" s="6" t="n"/>
      <c r="I430" s="6" t="n"/>
      <c r="J430" s="6" t="n"/>
      <c r="K430" s="6" t="n"/>
      <c r="L430" s="6" t="n"/>
      <c r="M430" s="6" t="n"/>
      <c r="N430" s="6" t="n"/>
    </row>
    <row r="431" ht="15.75" customHeight="1" s="1411">
      <c r="A431" s="6" t="n"/>
      <c r="B431" s="6" t="n"/>
      <c r="C431" s="6" t="n"/>
      <c r="D431" s="6" t="n"/>
      <c r="E431" s="6" t="n"/>
      <c r="F431" s="6" t="n"/>
      <c r="G431" s="6" t="n"/>
      <c r="H431" s="6" t="n"/>
      <c r="I431" s="6" t="n"/>
      <c r="J431" s="6" t="n"/>
      <c r="K431" s="6" t="n"/>
      <c r="L431" s="6" t="n"/>
      <c r="M431" s="6" t="n"/>
      <c r="N431" s="6" t="n"/>
    </row>
    <row r="432" ht="15.75" customHeight="1" s="1411">
      <c r="A432" s="6" t="n"/>
      <c r="B432" s="6" t="n"/>
      <c r="C432" s="6" t="n"/>
      <c r="D432" s="6" t="n"/>
      <c r="E432" s="6" t="n"/>
      <c r="F432" s="6" t="n"/>
      <c r="G432" s="6" t="n"/>
      <c r="H432" s="6" t="n"/>
      <c r="I432" s="6" t="n"/>
      <c r="J432" s="6" t="n"/>
      <c r="K432" s="6" t="n"/>
      <c r="L432" s="6" t="n"/>
      <c r="M432" s="6" t="n"/>
      <c r="N432" s="6" t="n"/>
    </row>
    <row r="433" ht="15.75" customHeight="1" s="1411">
      <c r="A433" s="6" t="n"/>
      <c r="B433" s="6" t="n"/>
      <c r="C433" s="6" t="n"/>
      <c r="D433" s="6" t="n"/>
      <c r="E433" s="6" t="n"/>
      <c r="F433" s="6" t="n"/>
      <c r="G433" s="6" t="n"/>
      <c r="H433" s="6" t="n"/>
      <c r="I433" s="6" t="n"/>
      <c r="J433" s="6" t="n"/>
      <c r="K433" s="6" t="n"/>
      <c r="L433" s="6" t="n"/>
      <c r="M433" s="6" t="n"/>
      <c r="N433" s="6" t="n"/>
    </row>
    <row r="434" ht="15.75" customHeight="1" s="1411">
      <c r="A434" s="6" t="n"/>
      <c r="B434" s="6" t="n"/>
      <c r="C434" s="6" t="n"/>
      <c r="D434" s="6" t="n"/>
      <c r="E434" s="6" t="n"/>
      <c r="F434" s="6" t="n"/>
      <c r="G434" s="6" t="n"/>
      <c r="H434" s="6" t="n"/>
      <c r="I434" s="6" t="n"/>
      <c r="J434" s="6" t="n"/>
      <c r="K434" s="6" t="n"/>
      <c r="L434" s="6" t="n"/>
      <c r="M434" s="6" t="n"/>
      <c r="N434" s="6" t="n"/>
    </row>
    <row r="435" ht="15.75" customHeight="1" s="1411">
      <c r="A435" s="6" t="n"/>
      <c r="B435" s="6" t="n"/>
      <c r="C435" s="6" t="n"/>
      <c r="D435" s="6" t="n"/>
      <c r="E435" s="6" t="n"/>
      <c r="F435" s="6" t="n"/>
      <c r="G435" s="6" t="n"/>
      <c r="H435" s="6" t="n"/>
      <c r="I435" s="6" t="n"/>
      <c r="J435" s="6" t="n"/>
      <c r="K435" s="6" t="n"/>
      <c r="L435" s="6" t="n"/>
      <c r="M435" s="6" t="n"/>
      <c r="N435" s="6" t="n"/>
    </row>
    <row r="436" ht="15.75" customHeight="1" s="1411">
      <c r="A436" s="6" t="n"/>
      <c r="B436" s="6" t="n"/>
      <c r="C436" s="6" t="n"/>
      <c r="D436" s="6" t="n"/>
      <c r="E436" s="6" t="n"/>
      <c r="F436" s="6" t="n"/>
      <c r="G436" s="6" t="n"/>
      <c r="H436" s="6" t="n"/>
      <c r="I436" s="6" t="n"/>
      <c r="J436" s="6" t="n"/>
      <c r="K436" s="6" t="n"/>
      <c r="L436" s="6" t="n"/>
      <c r="M436" s="6" t="n"/>
      <c r="N436" s="6" t="n"/>
    </row>
    <row r="437" ht="15.75" customHeight="1" s="1411">
      <c r="A437" s="6" t="n"/>
      <c r="B437" s="6" t="n"/>
      <c r="C437" s="6" t="n"/>
      <c r="D437" s="6" t="n"/>
      <c r="E437" s="6" t="n"/>
      <c r="F437" s="6" t="n"/>
      <c r="G437" s="6" t="n"/>
      <c r="H437" s="6" t="n"/>
      <c r="I437" s="6" t="n"/>
      <c r="J437" s="6" t="n"/>
      <c r="K437" s="6" t="n"/>
      <c r="L437" s="6" t="n"/>
      <c r="M437" s="6" t="n"/>
      <c r="N437" s="6" t="n"/>
    </row>
    <row r="438" ht="15.75" customHeight="1" s="1411">
      <c r="A438" s="6" t="n"/>
      <c r="B438" s="6" t="n"/>
      <c r="C438" s="6" t="n"/>
      <c r="D438" s="6" t="n"/>
      <c r="E438" s="6" t="n"/>
      <c r="F438" s="6" t="n"/>
      <c r="G438" s="6" t="n"/>
      <c r="H438" s="6" t="n"/>
      <c r="I438" s="6" t="n"/>
      <c r="J438" s="6" t="n"/>
      <c r="K438" s="6" t="n"/>
      <c r="L438" s="6" t="n"/>
      <c r="M438" s="6" t="n"/>
      <c r="N438" s="6" t="n"/>
    </row>
    <row r="439" ht="15.75" customHeight="1" s="1411">
      <c r="A439" s="6" t="n"/>
      <c r="B439" s="6" t="n"/>
      <c r="C439" s="6" t="n"/>
      <c r="D439" s="6" t="n"/>
      <c r="E439" s="6" t="n"/>
      <c r="F439" s="6" t="n"/>
      <c r="G439" s="6" t="n"/>
      <c r="H439" s="6" t="n"/>
      <c r="I439" s="6" t="n"/>
      <c r="J439" s="6" t="n"/>
      <c r="K439" s="6" t="n"/>
      <c r="L439" s="6" t="n"/>
      <c r="M439" s="6" t="n"/>
      <c r="N439" s="6" t="n"/>
    </row>
    <row r="440" ht="15.75" customHeight="1" s="1411">
      <c r="A440" s="6" t="n"/>
      <c r="B440" s="6" t="n"/>
      <c r="C440" s="6" t="n"/>
      <c r="D440" s="6" t="n"/>
      <c r="E440" s="6" t="n"/>
      <c r="F440" s="6" t="n"/>
      <c r="G440" s="6" t="n"/>
      <c r="H440" s="6" t="n"/>
      <c r="I440" s="6" t="n"/>
      <c r="J440" s="6" t="n"/>
      <c r="K440" s="6" t="n"/>
      <c r="L440" s="6" t="n"/>
      <c r="M440" s="6" t="n"/>
      <c r="N440" s="6" t="n"/>
    </row>
    <row r="441" ht="15.75" customHeight="1" s="1411">
      <c r="A441" s="6" t="n"/>
      <c r="B441" s="6" t="n"/>
      <c r="C441" s="6" t="n"/>
      <c r="D441" s="6" t="n"/>
      <c r="E441" s="6" t="n"/>
      <c r="F441" s="6" t="n"/>
      <c r="G441" s="6" t="n"/>
      <c r="H441" s="6" t="n"/>
      <c r="I441" s="6" t="n"/>
      <c r="J441" s="6" t="n"/>
      <c r="K441" s="6" t="n"/>
      <c r="L441" s="6" t="n"/>
      <c r="M441" s="6" t="n"/>
      <c r="N441" s="6" t="n"/>
    </row>
    <row r="442" ht="15.75" customHeight="1" s="1411">
      <c r="A442" s="6" t="n"/>
      <c r="B442" s="6" t="n"/>
      <c r="C442" s="6" t="n"/>
      <c r="D442" s="6" t="n"/>
      <c r="E442" s="6" t="n"/>
      <c r="F442" s="6" t="n"/>
      <c r="G442" s="6" t="n"/>
      <c r="H442" s="6" t="n"/>
      <c r="I442" s="6" t="n"/>
      <c r="J442" s="6" t="n"/>
      <c r="K442" s="6" t="n"/>
      <c r="L442" s="6" t="n"/>
      <c r="M442" s="6" t="n"/>
      <c r="N442" s="6" t="n"/>
    </row>
    <row r="443" ht="15.75" customHeight="1" s="1411">
      <c r="A443" s="6" t="n"/>
      <c r="B443" s="6" t="n"/>
      <c r="C443" s="6" t="n"/>
      <c r="D443" s="6" t="n"/>
      <c r="E443" s="6" t="n"/>
      <c r="F443" s="6" t="n"/>
      <c r="G443" s="6" t="n"/>
      <c r="H443" s="6" t="n"/>
      <c r="I443" s="6" t="n"/>
      <c r="J443" s="6" t="n"/>
      <c r="K443" s="6" t="n"/>
      <c r="L443" s="6" t="n"/>
      <c r="M443" s="6" t="n"/>
      <c r="N443" s="6" t="n"/>
    </row>
    <row r="444" ht="15.75" customHeight="1" s="1411">
      <c r="A444" s="6" t="n"/>
      <c r="B444" s="6" t="n"/>
      <c r="C444" s="6" t="n"/>
      <c r="D444" s="6" t="n"/>
      <c r="E444" s="6" t="n"/>
      <c r="F444" s="6" t="n"/>
      <c r="G444" s="6" t="n"/>
      <c r="H444" s="6" t="n"/>
      <c r="I444" s="6" t="n"/>
      <c r="J444" s="6" t="n"/>
      <c r="K444" s="6" t="n"/>
      <c r="L444" s="6" t="n"/>
      <c r="M444" s="6" t="n"/>
      <c r="N444" s="6" t="n"/>
    </row>
    <row r="445" ht="15.75" customHeight="1" s="1411">
      <c r="A445" s="6" t="n"/>
      <c r="B445" s="6" t="n"/>
      <c r="C445" s="6" t="n"/>
      <c r="D445" s="6" t="n"/>
      <c r="E445" s="6" t="n"/>
      <c r="F445" s="6" t="n"/>
      <c r="G445" s="6" t="n"/>
      <c r="H445" s="6" t="n"/>
      <c r="I445" s="6" t="n"/>
      <c r="J445" s="6" t="n"/>
      <c r="K445" s="6" t="n"/>
      <c r="L445" s="6" t="n"/>
      <c r="M445" s="6" t="n"/>
      <c r="N445" s="6" t="n"/>
    </row>
    <row r="446" ht="15.75" customHeight="1" s="1411">
      <c r="A446" s="6" t="n"/>
      <c r="B446" s="6" t="n"/>
      <c r="C446" s="6" t="n"/>
      <c r="D446" s="6" t="n"/>
      <c r="E446" s="6" t="n"/>
      <c r="F446" s="6" t="n"/>
      <c r="G446" s="6" t="n"/>
      <c r="H446" s="6" t="n"/>
      <c r="I446" s="6" t="n"/>
      <c r="J446" s="6" t="n"/>
      <c r="K446" s="6" t="n"/>
      <c r="L446" s="6" t="n"/>
      <c r="M446" s="6" t="n"/>
      <c r="N446" s="6" t="n"/>
    </row>
    <row r="447" ht="15.75" customHeight="1" s="1411">
      <c r="A447" s="6" t="n"/>
      <c r="B447" s="6" t="n"/>
      <c r="C447" s="6" t="n"/>
      <c r="D447" s="6" t="n"/>
      <c r="E447" s="6" t="n"/>
      <c r="F447" s="6" t="n"/>
      <c r="G447" s="6" t="n"/>
      <c r="H447" s="6" t="n"/>
      <c r="I447" s="6" t="n"/>
      <c r="J447" s="6" t="n"/>
      <c r="K447" s="6" t="n"/>
      <c r="L447" s="6" t="n"/>
      <c r="M447" s="6" t="n"/>
      <c r="N447" s="6" t="n"/>
    </row>
    <row r="448" ht="15.75" customHeight="1" s="1411">
      <c r="A448" s="6" t="n"/>
      <c r="B448" s="6" t="n"/>
      <c r="C448" s="6" t="n"/>
      <c r="D448" s="6" t="n"/>
      <c r="E448" s="6" t="n"/>
      <c r="F448" s="6" t="n"/>
      <c r="G448" s="6" t="n"/>
      <c r="H448" s="6" t="n"/>
      <c r="I448" s="6" t="n"/>
      <c r="J448" s="6" t="n"/>
      <c r="K448" s="6" t="n"/>
      <c r="L448" s="6" t="n"/>
      <c r="M448" s="6" t="n"/>
      <c r="N448" s="6" t="n"/>
    </row>
    <row r="449" ht="15.75" customHeight="1" s="1411">
      <c r="A449" s="6" t="n"/>
      <c r="B449" s="6" t="n"/>
      <c r="C449" s="6" t="n"/>
      <c r="D449" s="6" t="n"/>
      <c r="E449" s="6" t="n"/>
      <c r="F449" s="6" t="n"/>
      <c r="G449" s="6" t="n"/>
      <c r="H449" s="6" t="n"/>
      <c r="I449" s="6" t="n"/>
      <c r="J449" s="6" t="n"/>
      <c r="K449" s="6" t="n"/>
      <c r="L449" s="6" t="n"/>
      <c r="M449" s="6" t="n"/>
      <c r="N449" s="6" t="n"/>
    </row>
    <row r="450" ht="15.75" customHeight="1" s="1411">
      <c r="A450" s="6" t="n"/>
      <c r="B450" s="6" t="n"/>
      <c r="C450" s="6" t="n"/>
      <c r="D450" s="6" t="n"/>
      <c r="E450" s="6" t="n"/>
      <c r="F450" s="6" t="n"/>
      <c r="G450" s="6" t="n"/>
      <c r="H450" s="6" t="n"/>
      <c r="I450" s="6" t="n"/>
      <c r="J450" s="6" t="n"/>
      <c r="K450" s="6" t="n"/>
      <c r="L450" s="6" t="n"/>
      <c r="M450" s="6" t="n"/>
      <c r="N450" s="6" t="n"/>
    </row>
    <row r="451" ht="15.75" customHeight="1" s="1411">
      <c r="A451" s="6" t="n"/>
      <c r="B451" s="6" t="n"/>
      <c r="C451" s="6" t="n"/>
      <c r="D451" s="6" t="n"/>
      <c r="E451" s="6" t="n"/>
      <c r="F451" s="6" t="n"/>
      <c r="G451" s="6" t="n"/>
      <c r="H451" s="6" t="n"/>
      <c r="I451" s="6" t="n"/>
      <c r="J451" s="6" t="n"/>
      <c r="K451" s="6" t="n"/>
      <c r="L451" s="6" t="n"/>
      <c r="M451" s="6" t="n"/>
      <c r="N451" s="6" t="n"/>
    </row>
    <row r="452" ht="15.75" customHeight="1" s="1411">
      <c r="A452" s="6" t="n"/>
      <c r="B452" s="6" t="n"/>
      <c r="C452" s="6" t="n"/>
      <c r="D452" s="6" t="n"/>
      <c r="E452" s="6" t="n"/>
      <c r="F452" s="6" t="n"/>
      <c r="G452" s="6" t="n"/>
      <c r="H452" s="6" t="n"/>
      <c r="I452" s="6" t="n"/>
      <c r="J452" s="6" t="n"/>
      <c r="K452" s="6" t="n"/>
      <c r="L452" s="6" t="n"/>
      <c r="M452" s="6" t="n"/>
      <c r="N452" s="6" t="n"/>
    </row>
    <row r="453" ht="15.75" customHeight="1" s="1411">
      <c r="A453" s="6" t="n"/>
      <c r="B453" s="6" t="n"/>
      <c r="C453" s="6" t="n"/>
      <c r="D453" s="6" t="n"/>
      <c r="E453" s="6" t="n"/>
      <c r="F453" s="6" t="n"/>
      <c r="G453" s="6" t="n"/>
      <c r="H453" s="6" t="n"/>
      <c r="I453" s="6" t="n"/>
      <c r="J453" s="6" t="n"/>
      <c r="K453" s="6" t="n"/>
      <c r="L453" s="6" t="n"/>
      <c r="M453" s="6" t="n"/>
      <c r="N453" s="6" t="n"/>
    </row>
    <row r="454" ht="15.75" customHeight="1" s="1411">
      <c r="A454" s="6" t="n"/>
      <c r="B454" s="6" t="n"/>
      <c r="C454" s="6" t="n"/>
      <c r="D454" s="6" t="n"/>
      <c r="E454" s="6" t="n"/>
      <c r="F454" s="6" t="n"/>
      <c r="G454" s="6" t="n"/>
      <c r="H454" s="6" t="n"/>
      <c r="I454" s="6" t="n"/>
      <c r="J454" s="6" t="n"/>
      <c r="K454" s="6" t="n"/>
      <c r="L454" s="6" t="n"/>
      <c r="M454" s="6" t="n"/>
      <c r="N454" s="6" t="n"/>
    </row>
    <row r="455" ht="15.75" customHeight="1" s="1411">
      <c r="A455" s="6" t="n"/>
      <c r="B455" s="6" t="n"/>
      <c r="C455" s="6" t="n"/>
      <c r="D455" s="6" t="n"/>
      <c r="E455" s="6" t="n"/>
      <c r="F455" s="6" t="n"/>
      <c r="G455" s="6" t="n"/>
      <c r="H455" s="6" t="n"/>
      <c r="I455" s="6" t="n"/>
      <c r="J455" s="6" t="n"/>
      <c r="K455" s="6" t="n"/>
      <c r="L455" s="6" t="n"/>
      <c r="M455" s="6" t="n"/>
      <c r="N455" s="6" t="n"/>
    </row>
    <row r="456" ht="15.75" customHeight="1" s="1411">
      <c r="A456" s="6" t="n"/>
      <c r="B456" s="6" t="n"/>
      <c r="C456" s="6" t="n"/>
      <c r="D456" s="6" t="n"/>
      <c r="E456" s="6" t="n"/>
      <c r="F456" s="6" t="n"/>
      <c r="G456" s="6" t="n"/>
      <c r="H456" s="6" t="n"/>
      <c r="I456" s="6" t="n"/>
      <c r="J456" s="6" t="n"/>
      <c r="K456" s="6" t="n"/>
      <c r="L456" s="6" t="n"/>
      <c r="M456" s="6" t="n"/>
      <c r="N456" s="6" t="n"/>
    </row>
    <row r="457" ht="15.75" customHeight="1" s="1411">
      <c r="A457" s="6" t="n"/>
      <c r="B457" s="6" t="n"/>
      <c r="C457" s="6" t="n"/>
      <c r="D457" s="6" t="n"/>
      <c r="E457" s="6" t="n"/>
      <c r="F457" s="6" t="n"/>
      <c r="G457" s="6" t="n"/>
      <c r="H457" s="6" t="n"/>
      <c r="I457" s="6" t="n"/>
      <c r="J457" s="6" t="n"/>
      <c r="K457" s="6" t="n"/>
      <c r="L457" s="6" t="n"/>
      <c r="M457" s="6" t="n"/>
      <c r="N457" s="6" t="n"/>
    </row>
    <row r="458" ht="15.75" customHeight="1" s="1411">
      <c r="A458" s="6" t="n"/>
      <c r="B458" s="6" t="n"/>
      <c r="C458" s="6" t="n"/>
      <c r="D458" s="6" t="n"/>
      <c r="E458" s="6" t="n"/>
      <c r="F458" s="6" t="n"/>
      <c r="G458" s="6" t="n"/>
      <c r="H458" s="6" t="n"/>
      <c r="I458" s="6" t="n"/>
      <c r="J458" s="6" t="n"/>
      <c r="K458" s="6" t="n"/>
      <c r="L458" s="6" t="n"/>
      <c r="M458" s="6" t="n"/>
      <c r="N458" s="6" t="n"/>
    </row>
    <row r="459" ht="15.75" customHeight="1" s="1411">
      <c r="A459" s="6" t="n"/>
      <c r="B459" s="6" t="n"/>
      <c r="C459" s="6" t="n"/>
      <c r="D459" s="6" t="n"/>
      <c r="E459" s="6" t="n"/>
      <c r="F459" s="6" t="n"/>
      <c r="G459" s="6" t="n"/>
      <c r="H459" s="6" t="n"/>
      <c r="I459" s="6" t="n"/>
      <c r="J459" s="6" t="n"/>
      <c r="K459" s="6" t="n"/>
      <c r="L459" s="6" t="n"/>
      <c r="M459" s="6" t="n"/>
      <c r="N459" s="6" t="n"/>
    </row>
    <row r="460" ht="15.75" customHeight="1" s="1411">
      <c r="A460" s="6" t="n"/>
      <c r="B460" s="6" t="n"/>
      <c r="C460" s="6" t="n"/>
      <c r="D460" s="6" t="n"/>
      <c r="E460" s="6" t="n"/>
      <c r="F460" s="6" t="n"/>
      <c r="G460" s="6" t="n"/>
      <c r="H460" s="6" t="n"/>
      <c r="I460" s="6" t="n"/>
      <c r="J460" s="6" t="n"/>
      <c r="K460" s="6" t="n"/>
      <c r="L460" s="6" t="n"/>
      <c r="M460" s="6" t="n"/>
      <c r="N460" s="6" t="n"/>
    </row>
    <row r="461" ht="15.75" customHeight="1" s="1411">
      <c r="A461" s="6" t="n"/>
      <c r="B461" s="6" t="n"/>
      <c r="C461" s="6" t="n"/>
      <c r="D461" s="6" t="n"/>
      <c r="E461" s="6" t="n"/>
      <c r="F461" s="6" t="n"/>
      <c r="G461" s="6" t="n"/>
      <c r="H461" s="6" t="n"/>
      <c r="I461" s="6" t="n"/>
      <c r="J461" s="6" t="n"/>
      <c r="K461" s="6" t="n"/>
      <c r="L461" s="6" t="n"/>
      <c r="M461" s="6" t="n"/>
      <c r="N461" s="6" t="n"/>
    </row>
    <row r="462" ht="15.75" customHeight="1" s="1411">
      <c r="A462" s="6" t="n"/>
      <c r="B462" s="6" t="n"/>
      <c r="C462" s="6" t="n"/>
      <c r="D462" s="6" t="n"/>
      <c r="E462" s="6" t="n"/>
      <c r="F462" s="6" t="n"/>
      <c r="G462" s="6" t="n"/>
      <c r="H462" s="6" t="n"/>
      <c r="I462" s="6" t="n"/>
      <c r="J462" s="6" t="n"/>
      <c r="K462" s="6" t="n"/>
      <c r="L462" s="6" t="n"/>
      <c r="M462" s="6" t="n"/>
      <c r="N462" s="6" t="n"/>
    </row>
    <row r="463" ht="15.75" customHeight="1" s="1411">
      <c r="A463" s="6" t="n"/>
      <c r="B463" s="6" t="n"/>
      <c r="C463" s="6" t="n"/>
      <c r="D463" s="6" t="n"/>
      <c r="E463" s="6" t="n"/>
      <c r="F463" s="6" t="n"/>
      <c r="G463" s="6" t="n"/>
      <c r="H463" s="6" t="n"/>
      <c r="I463" s="6" t="n"/>
      <c r="J463" s="6" t="n"/>
      <c r="K463" s="6" t="n"/>
      <c r="L463" s="6" t="n"/>
      <c r="M463" s="6" t="n"/>
      <c r="N463" s="6" t="n"/>
    </row>
    <row r="464" ht="15.75" customHeight="1" s="1411">
      <c r="A464" s="6" t="n"/>
      <c r="B464" s="6" t="n"/>
      <c r="C464" s="6" t="n"/>
      <c r="D464" s="6" t="n"/>
      <c r="E464" s="6" t="n"/>
      <c r="F464" s="6" t="n"/>
      <c r="G464" s="6" t="n"/>
      <c r="H464" s="6" t="n"/>
      <c r="I464" s="6" t="n"/>
      <c r="J464" s="6" t="n"/>
      <c r="K464" s="6" t="n"/>
      <c r="L464" s="6" t="n"/>
      <c r="M464" s="6" t="n"/>
      <c r="N464" s="6" t="n"/>
    </row>
    <row r="465" ht="15.75" customHeight="1" s="1411">
      <c r="A465" s="6" t="n"/>
      <c r="B465" s="6" t="n"/>
      <c r="C465" s="6" t="n"/>
      <c r="D465" s="6" t="n"/>
      <c r="E465" s="6" t="n"/>
      <c r="F465" s="6" t="n"/>
      <c r="G465" s="6" t="n"/>
      <c r="H465" s="6" t="n"/>
      <c r="I465" s="6" t="n"/>
      <c r="J465" s="6" t="n"/>
      <c r="K465" s="6" t="n"/>
      <c r="L465" s="6" t="n"/>
      <c r="M465" s="6" t="n"/>
      <c r="N465" s="6" t="n"/>
    </row>
    <row r="466" ht="15.75" customHeight="1" s="1411">
      <c r="A466" s="6" t="n"/>
      <c r="B466" s="6" t="n"/>
      <c r="C466" s="6" t="n"/>
      <c r="D466" s="6" t="n"/>
      <c r="E466" s="6" t="n"/>
      <c r="F466" s="6" t="n"/>
      <c r="G466" s="6" t="n"/>
      <c r="H466" s="6" t="n"/>
      <c r="I466" s="6" t="n"/>
      <c r="J466" s="6" t="n"/>
      <c r="K466" s="6" t="n"/>
      <c r="L466" s="6" t="n"/>
      <c r="M466" s="6" t="n"/>
      <c r="N466" s="6" t="n"/>
    </row>
    <row r="467" ht="15.75" customHeight="1" s="1411">
      <c r="A467" s="6" t="n"/>
      <c r="B467" s="6" t="n"/>
      <c r="C467" s="6" t="n"/>
      <c r="D467" s="6" t="n"/>
      <c r="E467" s="6" t="n"/>
      <c r="F467" s="6" t="n"/>
      <c r="G467" s="6" t="n"/>
      <c r="H467" s="6" t="n"/>
      <c r="I467" s="6" t="n"/>
      <c r="J467" s="6" t="n"/>
      <c r="K467" s="6" t="n"/>
      <c r="L467" s="6" t="n"/>
      <c r="M467" s="6" t="n"/>
      <c r="N467" s="6" t="n"/>
    </row>
    <row r="468" ht="15.75" customHeight="1" s="1411">
      <c r="A468" s="6" t="n"/>
      <c r="B468" s="6" t="n"/>
      <c r="C468" s="6" t="n"/>
      <c r="D468" s="6" t="n"/>
      <c r="E468" s="6" t="n"/>
      <c r="F468" s="6" t="n"/>
      <c r="G468" s="6" t="n"/>
      <c r="H468" s="6" t="n"/>
      <c r="I468" s="6" t="n"/>
      <c r="J468" s="6" t="n"/>
      <c r="K468" s="6" t="n"/>
      <c r="L468" s="6" t="n"/>
      <c r="M468" s="6" t="n"/>
      <c r="N468" s="6" t="n"/>
    </row>
    <row r="469" ht="15.75" customHeight="1" s="1411">
      <c r="A469" s="6" t="n"/>
      <c r="B469" s="6" t="n"/>
      <c r="C469" s="6" t="n"/>
      <c r="D469" s="6" t="n"/>
      <c r="E469" s="6" t="n"/>
      <c r="F469" s="6" t="n"/>
      <c r="G469" s="6" t="n"/>
      <c r="H469" s="6" t="n"/>
      <c r="I469" s="6" t="n"/>
      <c r="J469" s="6" t="n"/>
      <c r="K469" s="6" t="n"/>
      <c r="L469" s="6" t="n"/>
      <c r="M469" s="6" t="n"/>
      <c r="N469" s="6" t="n"/>
    </row>
    <row r="470" ht="15.75" customHeight="1" s="1411">
      <c r="A470" s="6" t="n"/>
      <c r="B470" s="6" t="n"/>
      <c r="C470" s="6" t="n"/>
      <c r="D470" s="6" t="n"/>
      <c r="E470" s="6" t="n"/>
      <c r="F470" s="6" t="n"/>
      <c r="G470" s="6" t="n"/>
      <c r="H470" s="6" t="n"/>
      <c r="I470" s="6" t="n"/>
      <c r="J470" s="6" t="n"/>
      <c r="K470" s="6" t="n"/>
      <c r="L470" s="6" t="n"/>
      <c r="M470" s="6" t="n"/>
      <c r="N470" s="6" t="n"/>
    </row>
    <row r="471" ht="15.75" customHeight="1" s="1411">
      <c r="A471" s="6" t="n"/>
      <c r="B471" s="6" t="n"/>
      <c r="C471" s="6" t="n"/>
      <c r="D471" s="6" t="n"/>
      <c r="E471" s="6" t="n"/>
      <c r="F471" s="6" t="n"/>
      <c r="G471" s="6" t="n"/>
      <c r="H471" s="6" t="n"/>
      <c r="I471" s="6" t="n"/>
      <c r="J471" s="6" t="n"/>
      <c r="K471" s="6" t="n"/>
      <c r="L471" s="6" t="n"/>
      <c r="M471" s="6" t="n"/>
      <c r="N471" s="6" t="n"/>
    </row>
    <row r="472" ht="15.75" customHeight="1" s="1411">
      <c r="A472" s="6" t="n"/>
      <c r="B472" s="6" t="n"/>
      <c r="C472" s="6" t="n"/>
      <c r="D472" s="6" t="n"/>
      <c r="E472" s="6" t="n"/>
      <c r="F472" s="6" t="n"/>
      <c r="G472" s="6" t="n"/>
      <c r="H472" s="6" t="n"/>
      <c r="I472" s="6" t="n"/>
      <c r="J472" s="6" t="n"/>
      <c r="K472" s="6" t="n"/>
      <c r="L472" s="6" t="n"/>
      <c r="M472" s="6" t="n"/>
      <c r="N472" s="6" t="n"/>
    </row>
    <row r="473" ht="15.75" customHeight="1" s="1411">
      <c r="A473" s="6" t="n"/>
      <c r="B473" s="6" t="n"/>
      <c r="C473" s="6" t="n"/>
      <c r="D473" s="6" t="n"/>
      <c r="E473" s="6" t="n"/>
      <c r="F473" s="6" t="n"/>
      <c r="G473" s="6" t="n"/>
      <c r="H473" s="6" t="n"/>
      <c r="I473" s="6" t="n"/>
      <c r="J473" s="6" t="n"/>
      <c r="K473" s="6" t="n"/>
      <c r="L473" s="6" t="n"/>
      <c r="M473" s="6" t="n"/>
      <c r="N473" s="6" t="n"/>
    </row>
    <row r="474" ht="15.75" customHeight="1" s="1411">
      <c r="A474" s="6" t="n"/>
      <c r="B474" s="6" t="n"/>
      <c r="C474" s="6" t="n"/>
      <c r="D474" s="6" t="n"/>
      <c r="E474" s="6" t="n"/>
      <c r="F474" s="6" t="n"/>
      <c r="G474" s="6" t="n"/>
      <c r="H474" s="6" t="n"/>
      <c r="I474" s="6" t="n"/>
      <c r="J474" s="6" t="n"/>
      <c r="K474" s="6" t="n"/>
      <c r="L474" s="6" t="n"/>
      <c r="M474" s="6" t="n"/>
      <c r="N474" s="6" t="n"/>
    </row>
    <row r="475" ht="15.75" customHeight="1" s="1411">
      <c r="A475" s="6" t="n"/>
      <c r="B475" s="6" t="n"/>
      <c r="C475" s="6" t="n"/>
      <c r="D475" s="6" t="n"/>
      <c r="E475" s="6" t="n"/>
      <c r="F475" s="6" t="n"/>
      <c r="G475" s="6" t="n"/>
      <c r="H475" s="6" t="n"/>
      <c r="I475" s="6" t="n"/>
      <c r="J475" s="6" t="n"/>
      <c r="K475" s="6" t="n"/>
      <c r="L475" s="6" t="n"/>
      <c r="M475" s="6" t="n"/>
      <c r="N475" s="6" t="n"/>
    </row>
    <row r="476" ht="15.75" customHeight="1" s="1411">
      <c r="A476" s="6" t="n"/>
      <c r="B476" s="6" t="n"/>
      <c r="C476" s="6" t="n"/>
      <c r="D476" s="6" t="n"/>
      <c r="E476" s="6" t="n"/>
      <c r="F476" s="6" t="n"/>
      <c r="G476" s="6" t="n"/>
      <c r="H476" s="6" t="n"/>
      <c r="I476" s="6" t="n"/>
      <c r="J476" s="6" t="n"/>
      <c r="K476" s="6" t="n"/>
      <c r="L476" s="6" t="n"/>
      <c r="M476" s="6" t="n"/>
      <c r="N476" s="6" t="n"/>
    </row>
    <row r="477" ht="15.75" customHeight="1" s="1411">
      <c r="A477" s="6" t="n"/>
      <c r="B477" s="6" t="n"/>
      <c r="C477" s="6" t="n"/>
      <c r="D477" s="6" t="n"/>
      <c r="E477" s="6" t="n"/>
      <c r="F477" s="6" t="n"/>
      <c r="G477" s="6" t="n"/>
      <c r="H477" s="6" t="n"/>
      <c r="I477" s="6" t="n"/>
      <c r="J477" s="6" t="n"/>
      <c r="K477" s="6" t="n"/>
      <c r="L477" s="6" t="n"/>
      <c r="M477" s="6" t="n"/>
      <c r="N477" s="6" t="n"/>
    </row>
    <row r="478" ht="15.75" customHeight="1" s="1411">
      <c r="A478" s="6" t="n"/>
      <c r="B478" s="6" t="n"/>
      <c r="C478" s="6" t="n"/>
      <c r="D478" s="6" t="n"/>
      <c r="E478" s="6" t="n"/>
      <c r="F478" s="6" t="n"/>
      <c r="G478" s="6" t="n"/>
      <c r="H478" s="6" t="n"/>
      <c r="I478" s="6" t="n"/>
      <c r="J478" s="6" t="n"/>
      <c r="K478" s="6" t="n"/>
      <c r="L478" s="6" t="n"/>
      <c r="M478" s="6" t="n"/>
      <c r="N478" s="6" t="n"/>
    </row>
    <row r="479" ht="15.75" customHeight="1" s="1411">
      <c r="A479" s="6" t="n"/>
      <c r="B479" s="6" t="n"/>
      <c r="C479" s="6" t="n"/>
      <c r="D479" s="6" t="n"/>
      <c r="E479" s="6" t="n"/>
      <c r="F479" s="6" t="n"/>
      <c r="G479" s="6" t="n"/>
      <c r="H479" s="6" t="n"/>
      <c r="I479" s="6" t="n"/>
      <c r="J479" s="6" t="n"/>
      <c r="K479" s="6" t="n"/>
      <c r="L479" s="6" t="n"/>
      <c r="M479" s="6" t="n"/>
      <c r="N479" s="6" t="n"/>
    </row>
    <row r="480" ht="15.75" customHeight="1" s="1411">
      <c r="A480" s="6" t="n"/>
      <c r="B480" s="6" t="n"/>
      <c r="C480" s="6" t="n"/>
      <c r="D480" s="6" t="n"/>
      <c r="E480" s="6" t="n"/>
      <c r="F480" s="6" t="n"/>
      <c r="G480" s="6" t="n"/>
      <c r="H480" s="6" t="n"/>
      <c r="I480" s="6" t="n"/>
      <c r="J480" s="6" t="n"/>
      <c r="K480" s="6" t="n"/>
      <c r="L480" s="6" t="n"/>
      <c r="M480" s="6" t="n"/>
      <c r="N480" s="6" t="n"/>
    </row>
    <row r="481" ht="15.75" customHeight="1" s="1411">
      <c r="A481" s="6" t="n"/>
      <c r="B481" s="6" t="n"/>
      <c r="C481" s="6" t="n"/>
      <c r="D481" s="6" t="n"/>
      <c r="E481" s="6" t="n"/>
      <c r="F481" s="6" t="n"/>
      <c r="G481" s="6" t="n"/>
      <c r="H481" s="6" t="n"/>
      <c r="I481" s="6" t="n"/>
      <c r="J481" s="6" t="n"/>
      <c r="K481" s="6" t="n"/>
      <c r="L481" s="6" t="n"/>
      <c r="M481" s="6" t="n"/>
      <c r="N481" s="6" t="n"/>
    </row>
    <row r="482" ht="15.75" customHeight="1" s="1411">
      <c r="A482" s="6" t="n"/>
      <c r="B482" s="6" t="n"/>
      <c r="C482" s="6" t="n"/>
      <c r="D482" s="6" t="n"/>
      <c r="E482" s="6" t="n"/>
      <c r="F482" s="6" t="n"/>
      <c r="G482" s="6" t="n"/>
      <c r="H482" s="6" t="n"/>
      <c r="I482" s="6" t="n"/>
      <c r="J482" s="6" t="n"/>
      <c r="K482" s="6" t="n"/>
      <c r="L482" s="6" t="n"/>
      <c r="M482" s="6" t="n"/>
      <c r="N482" s="6" t="n"/>
    </row>
    <row r="483" ht="15.75" customHeight="1" s="1411">
      <c r="A483" s="6" t="n"/>
      <c r="B483" s="6" t="n"/>
      <c r="C483" s="6" t="n"/>
      <c r="D483" s="6" t="n"/>
      <c r="E483" s="6" t="n"/>
      <c r="F483" s="6" t="n"/>
      <c r="G483" s="6" t="n"/>
      <c r="H483" s="6" t="n"/>
      <c r="I483" s="6" t="n"/>
      <c r="J483" s="6" t="n"/>
      <c r="K483" s="6" t="n"/>
      <c r="L483" s="6" t="n"/>
      <c r="M483" s="6" t="n"/>
      <c r="N483" s="6" t="n"/>
    </row>
    <row r="484" ht="15.75" customHeight="1" s="1411">
      <c r="A484" s="6" t="n"/>
      <c r="B484" s="6" t="n"/>
      <c r="C484" s="6" t="n"/>
      <c r="D484" s="6" t="n"/>
      <c r="E484" s="6" t="n"/>
      <c r="F484" s="6" t="n"/>
      <c r="G484" s="6" t="n"/>
      <c r="H484" s="6" t="n"/>
      <c r="I484" s="6" t="n"/>
      <c r="J484" s="6" t="n"/>
      <c r="K484" s="6" t="n"/>
      <c r="L484" s="6" t="n"/>
      <c r="M484" s="6" t="n"/>
      <c r="N484" s="6" t="n"/>
    </row>
    <row r="485" ht="15.75" customHeight="1" s="1411">
      <c r="A485" s="6" t="n"/>
      <c r="B485" s="6" t="n"/>
      <c r="C485" s="6" t="n"/>
      <c r="D485" s="6" t="n"/>
      <c r="E485" s="6" t="n"/>
      <c r="F485" s="6" t="n"/>
      <c r="G485" s="6" t="n"/>
      <c r="H485" s="6" t="n"/>
      <c r="I485" s="6" t="n"/>
      <c r="J485" s="6" t="n"/>
      <c r="K485" s="6" t="n"/>
      <c r="L485" s="6" t="n"/>
      <c r="M485" s="6" t="n"/>
      <c r="N485" s="6" t="n"/>
    </row>
    <row r="486" ht="15.75" customHeight="1" s="1411">
      <c r="A486" s="6" t="n"/>
      <c r="B486" s="6" t="n"/>
      <c r="C486" s="6" t="n"/>
      <c r="D486" s="6" t="n"/>
      <c r="E486" s="6" t="n"/>
      <c r="F486" s="6" t="n"/>
      <c r="G486" s="6" t="n"/>
      <c r="H486" s="6" t="n"/>
      <c r="I486" s="6" t="n"/>
      <c r="J486" s="6" t="n"/>
      <c r="K486" s="6" t="n"/>
      <c r="L486" s="6" t="n"/>
      <c r="M486" s="6" t="n"/>
      <c r="N486" s="6" t="n"/>
    </row>
    <row r="487" ht="15.75" customHeight="1" s="1411">
      <c r="A487" s="6" t="n"/>
      <c r="B487" s="6" t="n"/>
      <c r="C487" s="6" t="n"/>
      <c r="D487" s="6" t="n"/>
      <c r="E487" s="6" t="n"/>
      <c r="F487" s="6" t="n"/>
      <c r="G487" s="6" t="n"/>
      <c r="H487" s="6" t="n"/>
      <c r="I487" s="6" t="n"/>
      <c r="J487" s="6" t="n"/>
      <c r="K487" s="6" t="n"/>
      <c r="L487" s="6" t="n"/>
      <c r="M487" s="6" t="n"/>
      <c r="N487" s="6" t="n"/>
    </row>
    <row r="488" ht="15.75" customHeight="1" s="1411">
      <c r="A488" s="6" t="n"/>
      <c r="B488" s="6" t="n"/>
      <c r="C488" s="6" t="n"/>
      <c r="D488" s="6" t="n"/>
      <c r="E488" s="6" t="n"/>
      <c r="F488" s="6" t="n"/>
      <c r="G488" s="6" t="n"/>
      <c r="H488" s="6" t="n"/>
      <c r="I488" s="6" t="n"/>
      <c r="J488" s="6" t="n"/>
      <c r="K488" s="6" t="n"/>
      <c r="L488" s="6" t="n"/>
      <c r="M488" s="6" t="n"/>
      <c r="N488" s="6" t="n"/>
    </row>
    <row r="489" ht="15.75" customHeight="1" s="1411">
      <c r="A489" s="6" t="n"/>
      <c r="B489" s="6" t="n"/>
      <c r="C489" s="6" t="n"/>
      <c r="D489" s="6" t="n"/>
      <c r="E489" s="6" t="n"/>
      <c r="F489" s="6" t="n"/>
      <c r="G489" s="6" t="n"/>
      <c r="H489" s="6" t="n"/>
      <c r="I489" s="6" t="n"/>
      <c r="J489" s="6" t="n"/>
      <c r="K489" s="6" t="n"/>
      <c r="L489" s="6" t="n"/>
      <c r="M489" s="6" t="n"/>
      <c r="N489" s="6" t="n"/>
    </row>
    <row r="490" ht="15.75" customHeight="1" s="1411">
      <c r="A490" s="6" t="n"/>
      <c r="B490" s="6" t="n"/>
      <c r="C490" s="6" t="n"/>
      <c r="D490" s="6" t="n"/>
      <c r="E490" s="6" t="n"/>
      <c r="F490" s="6" t="n"/>
      <c r="G490" s="6" t="n"/>
      <c r="H490" s="6" t="n"/>
      <c r="I490" s="6" t="n"/>
      <c r="J490" s="6" t="n"/>
      <c r="K490" s="6" t="n"/>
      <c r="L490" s="6" t="n"/>
      <c r="M490" s="6" t="n"/>
      <c r="N490" s="6" t="n"/>
    </row>
    <row r="491" ht="15.75" customHeight="1" s="1411">
      <c r="A491" s="6" t="n"/>
      <c r="B491" s="6" t="n"/>
      <c r="C491" s="6" t="n"/>
      <c r="D491" s="6" t="n"/>
      <c r="E491" s="6" t="n"/>
      <c r="F491" s="6" t="n"/>
      <c r="G491" s="6" t="n"/>
      <c r="H491" s="6" t="n"/>
      <c r="I491" s="6" t="n"/>
      <c r="J491" s="6" t="n"/>
      <c r="K491" s="6" t="n"/>
      <c r="L491" s="6" t="n"/>
      <c r="M491" s="6" t="n"/>
      <c r="N491" s="6" t="n"/>
    </row>
    <row r="492" ht="15.75" customHeight="1" s="1411">
      <c r="A492" s="6" t="n"/>
      <c r="B492" s="6" t="n"/>
      <c r="C492" s="6" t="n"/>
      <c r="D492" s="6" t="n"/>
      <c r="E492" s="6" t="n"/>
      <c r="F492" s="6" t="n"/>
      <c r="G492" s="6" t="n"/>
      <c r="H492" s="6" t="n"/>
      <c r="I492" s="6" t="n"/>
      <c r="J492" s="6" t="n"/>
      <c r="K492" s="6" t="n"/>
      <c r="L492" s="6" t="n"/>
      <c r="M492" s="6" t="n"/>
      <c r="N492" s="6" t="n"/>
    </row>
    <row r="493" ht="15.75" customHeight="1" s="1411">
      <c r="A493" s="6" t="n"/>
      <c r="B493" s="6" t="n"/>
      <c r="C493" s="6" t="n"/>
      <c r="D493" s="6" t="n"/>
      <c r="E493" s="6" t="n"/>
      <c r="F493" s="6" t="n"/>
      <c r="G493" s="6" t="n"/>
      <c r="H493" s="6" t="n"/>
      <c r="I493" s="6" t="n"/>
      <c r="J493" s="6" t="n"/>
      <c r="K493" s="6" t="n"/>
      <c r="L493" s="6" t="n"/>
      <c r="M493" s="6" t="n"/>
      <c r="N493" s="6" t="n"/>
    </row>
    <row r="494" ht="15.75" customHeight="1" s="1411">
      <c r="A494" s="6" t="n"/>
      <c r="B494" s="6" t="n"/>
      <c r="C494" s="6" t="n"/>
      <c r="D494" s="6" t="n"/>
      <c r="E494" s="6" t="n"/>
      <c r="F494" s="6" t="n"/>
      <c r="G494" s="6" t="n"/>
      <c r="H494" s="6" t="n"/>
      <c r="I494" s="6" t="n"/>
      <c r="J494" s="6" t="n"/>
      <c r="K494" s="6" t="n"/>
      <c r="L494" s="6" t="n"/>
      <c r="M494" s="6" t="n"/>
      <c r="N494" s="6" t="n"/>
    </row>
    <row r="495" ht="15.75" customHeight="1" s="1411">
      <c r="A495" s="6" t="n"/>
      <c r="B495" s="6" t="n"/>
      <c r="C495" s="6" t="n"/>
      <c r="D495" s="6" t="n"/>
      <c r="E495" s="6" t="n"/>
      <c r="F495" s="6" t="n"/>
      <c r="G495" s="6" t="n"/>
      <c r="H495" s="6" t="n"/>
      <c r="I495" s="6" t="n"/>
      <c r="J495" s="6" t="n"/>
      <c r="K495" s="6" t="n"/>
      <c r="L495" s="6" t="n"/>
      <c r="M495" s="6" t="n"/>
      <c r="N495" s="6" t="n"/>
    </row>
    <row r="496" ht="15.75" customHeight="1" s="1411">
      <c r="A496" s="6" t="n"/>
      <c r="B496" s="6" t="n"/>
      <c r="C496" s="6" t="n"/>
      <c r="D496" s="6" t="n"/>
      <c r="E496" s="6" t="n"/>
      <c r="F496" s="6" t="n"/>
      <c r="G496" s="6" t="n"/>
      <c r="H496" s="6" t="n"/>
      <c r="I496" s="6" t="n"/>
      <c r="J496" s="6" t="n"/>
      <c r="K496" s="6" t="n"/>
      <c r="L496" s="6" t="n"/>
      <c r="M496" s="6" t="n"/>
      <c r="N496" s="6" t="n"/>
    </row>
    <row r="497" ht="15.75" customHeight="1" s="1411">
      <c r="A497" s="6" t="n"/>
      <c r="B497" s="6" t="n"/>
      <c r="C497" s="6" t="n"/>
      <c r="D497" s="6" t="n"/>
      <c r="E497" s="6" t="n"/>
      <c r="F497" s="6" t="n"/>
      <c r="G497" s="6" t="n"/>
      <c r="H497" s="6" t="n"/>
      <c r="I497" s="6" t="n"/>
      <c r="J497" s="6" t="n"/>
      <c r="K497" s="6" t="n"/>
      <c r="L497" s="6" t="n"/>
      <c r="M497" s="6" t="n"/>
      <c r="N497" s="6" t="n"/>
    </row>
    <row r="498" ht="15.75" customHeight="1" s="1411">
      <c r="A498" s="6" t="n"/>
      <c r="B498" s="6" t="n"/>
      <c r="C498" s="6" t="n"/>
      <c r="D498" s="6" t="n"/>
      <c r="E498" s="6" t="n"/>
      <c r="F498" s="6" t="n"/>
      <c r="G498" s="6" t="n"/>
      <c r="H498" s="6" t="n"/>
      <c r="I498" s="6" t="n"/>
      <c r="J498" s="6" t="n"/>
      <c r="K498" s="6" t="n"/>
      <c r="L498" s="6" t="n"/>
      <c r="M498" s="6" t="n"/>
      <c r="N498" s="6" t="n"/>
    </row>
    <row r="499" ht="15.75" customHeight="1" s="1411">
      <c r="A499" s="6" t="n"/>
      <c r="B499" s="6" t="n"/>
      <c r="C499" s="6" t="n"/>
      <c r="D499" s="6" t="n"/>
      <c r="E499" s="6" t="n"/>
      <c r="F499" s="6" t="n"/>
      <c r="G499" s="6" t="n"/>
      <c r="H499" s="6" t="n"/>
      <c r="I499" s="6" t="n"/>
      <c r="J499" s="6" t="n"/>
      <c r="K499" s="6" t="n"/>
      <c r="L499" s="6" t="n"/>
      <c r="M499" s="6" t="n"/>
      <c r="N499" s="6" t="n"/>
    </row>
    <row r="500" ht="15.75" customHeight="1" s="1411">
      <c r="A500" s="6" t="n"/>
      <c r="B500" s="6" t="n"/>
      <c r="C500" s="6" t="n"/>
      <c r="D500" s="6" t="n"/>
      <c r="E500" s="6" t="n"/>
      <c r="F500" s="6" t="n"/>
      <c r="G500" s="6" t="n"/>
      <c r="H500" s="6" t="n"/>
      <c r="I500" s="6" t="n"/>
      <c r="J500" s="6" t="n"/>
      <c r="K500" s="6" t="n"/>
      <c r="L500" s="6" t="n"/>
      <c r="M500" s="6" t="n"/>
      <c r="N500" s="6" t="n"/>
    </row>
    <row r="501" ht="15.75" customHeight="1" s="1411">
      <c r="A501" s="6" t="n"/>
      <c r="B501" s="6" t="n"/>
      <c r="C501" s="6" t="n"/>
      <c r="D501" s="6" t="n"/>
      <c r="E501" s="6" t="n"/>
      <c r="F501" s="6" t="n"/>
      <c r="G501" s="6" t="n"/>
      <c r="H501" s="6" t="n"/>
      <c r="I501" s="6" t="n"/>
      <c r="J501" s="6" t="n"/>
      <c r="K501" s="6" t="n"/>
      <c r="L501" s="6" t="n"/>
      <c r="M501" s="6" t="n"/>
      <c r="N501" s="6" t="n"/>
    </row>
    <row r="502" ht="15.75" customHeight="1" s="1411">
      <c r="A502" s="6" t="n"/>
      <c r="B502" s="6" t="n"/>
      <c r="C502" s="6" t="n"/>
      <c r="D502" s="6" t="n"/>
      <c r="E502" s="6" t="n"/>
      <c r="F502" s="6" t="n"/>
      <c r="G502" s="6" t="n"/>
      <c r="H502" s="6" t="n"/>
      <c r="I502" s="6" t="n"/>
      <c r="J502" s="6" t="n"/>
      <c r="K502" s="6" t="n"/>
      <c r="L502" s="6" t="n"/>
      <c r="M502" s="6" t="n"/>
      <c r="N502" s="6" t="n"/>
    </row>
    <row r="503" ht="15.75" customHeight="1" s="1411">
      <c r="A503" s="6" t="n"/>
      <c r="B503" s="6" t="n"/>
      <c r="C503" s="6" t="n"/>
      <c r="D503" s="6" t="n"/>
      <c r="E503" s="6" t="n"/>
      <c r="F503" s="6" t="n"/>
      <c r="G503" s="6" t="n"/>
      <c r="H503" s="6" t="n"/>
      <c r="I503" s="6" t="n"/>
      <c r="J503" s="6" t="n"/>
      <c r="K503" s="6" t="n"/>
      <c r="L503" s="6" t="n"/>
      <c r="M503" s="6" t="n"/>
      <c r="N503" s="6" t="n"/>
    </row>
    <row r="504" ht="15.75" customHeight="1" s="1411">
      <c r="A504" s="6" t="n"/>
      <c r="B504" s="6" t="n"/>
      <c r="C504" s="6" t="n"/>
      <c r="D504" s="6" t="n"/>
      <c r="E504" s="6" t="n"/>
      <c r="F504" s="6" t="n"/>
      <c r="G504" s="6" t="n"/>
      <c r="H504" s="6" t="n"/>
      <c r="I504" s="6" t="n"/>
      <c r="J504" s="6" t="n"/>
      <c r="K504" s="6" t="n"/>
      <c r="L504" s="6" t="n"/>
      <c r="M504" s="6" t="n"/>
      <c r="N504" s="6" t="n"/>
    </row>
    <row r="505" ht="15.75" customHeight="1" s="1411">
      <c r="A505" s="6" t="n"/>
      <c r="B505" s="6" t="n"/>
      <c r="C505" s="6" t="n"/>
      <c r="D505" s="6" t="n"/>
      <c r="E505" s="6" t="n"/>
      <c r="F505" s="6" t="n"/>
      <c r="G505" s="6" t="n"/>
      <c r="H505" s="6" t="n"/>
      <c r="I505" s="6" t="n"/>
      <c r="J505" s="6" t="n"/>
      <c r="K505" s="6" t="n"/>
      <c r="L505" s="6" t="n"/>
      <c r="M505" s="6" t="n"/>
      <c r="N505" s="6" t="n"/>
    </row>
    <row r="506" ht="15.75" customHeight="1" s="1411">
      <c r="A506" s="6" t="n"/>
      <c r="B506" s="6" t="n"/>
      <c r="C506" s="6" t="n"/>
      <c r="D506" s="6" t="n"/>
      <c r="E506" s="6" t="n"/>
      <c r="F506" s="6" t="n"/>
      <c r="G506" s="6" t="n"/>
      <c r="H506" s="6" t="n"/>
      <c r="I506" s="6" t="n"/>
      <c r="J506" s="6" t="n"/>
      <c r="K506" s="6" t="n"/>
      <c r="L506" s="6" t="n"/>
      <c r="M506" s="6" t="n"/>
      <c r="N506" s="6" t="n"/>
    </row>
    <row r="507" ht="15.75" customHeight="1" s="1411">
      <c r="A507" s="6" t="n"/>
      <c r="B507" s="6" t="n"/>
      <c r="C507" s="6" t="n"/>
      <c r="D507" s="6" t="n"/>
      <c r="E507" s="6" t="n"/>
      <c r="F507" s="6" t="n"/>
      <c r="G507" s="6" t="n"/>
      <c r="H507" s="6" t="n"/>
      <c r="I507" s="6" t="n"/>
      <c r="J507" s="6" t="n"/>
      <c r="K507" s="6" t="n"/>
      <c r="L507" s="6" t="n"/>
      <c r="M507" s="6" t="n"/>
      <c r="N507" s="6" t="n"/>
    </row>
    <row r="508" ht="15.75" customHeight="1" s="1411">
      <c r="A508" s="6" t="n"/>
      <c r="B508" s="6" t="n"/>
      <c r="C508" s="6" t="n"/>
      <c r="D508" s="6" t="n"/>
      <c r="E508" s="6" t="n"/>
      <c r="F508" s="6" t="n"/>
      <c r="G508" s="6" t="n"/>
      <c r="H508" s="6" t="n"/>
      <c r="I508" s="6" t="n"/>
      <c r="J508" s="6" t="n"/>
      <c r="K508" s="6" t="n"/>
      <c r="L508" s="6" t="n"/>
      <c r="M508" s="6" t="n"/>
      <c r="N508" s="6" t="n"/>
    </row>
    <row r="509" ht="15.75" customHeight="1" s="1411">
      <c r="A509" s="6" t="n"/>
      <c r="B509" s="6" t="n"/>
      <c r="C509" s="6" t="n"/>
      <c r="D509" s="6" t="n"/>
      <c r="E509" s="6" t="n"/>
      <c r="F509" s="6" t="n"/>
      <c r="G509" s="6" t="n"/>
      <c r="H509" s="6" t="n"/>
      <c r="I509" s="6" t="n"/>
      <c r="J509" s="6" t="n"/>
      <c r="K509" s="6" t="n"/>
      <c r="L509" s="6" t="n"/>
      <c r="M509" s="6" t="n"/>
      <c r="N509" s="6" t="n"/>
    </row>
    <row r="510" ht="15.75" customHeight="1" s="1411">
      <c r="A510" s="6" t="n"/>
      <c r="B510" s="6" t="n"/>
      <c r="C510" s="6" t="n"/>
      <c r="D510" s="6" t="n"/>
      <c r="E510" s="6" t="n"/>
      <c r="F510" s="6" t="n"/>
      <c r="G510" s="6" t="n"/>
      <c r="H510" s="6" t="n"/>
      <c r="I510" s="6" t="n"/>
      <c r="J510" s="6" t="n"/>
      <c r="K510" s="6" t="n"/>
      <c r="L510" s="6" t="n"/>
      <c r="M510" s="6" t="n"/>
      <c r="N510" s="6" t="n"/>
    </row>
    <row r="511" ht="15.75" customHeight="1" s="1411">
      <c r="A511" s="6" t="n"/>
      <c r="B511" s="6" t="n"/>
      <c r="C511" s="6" t="n"/>
      <c r="D511" s="6" t="n"/>
      <c r="E511" s="6" t="n"/>
      <c r="F511" s="6" t="n"/>
      <c r="G511" s="6" t="n"/>
      <c r="H511" s="6" t="n"/>
      <c r="I511" s="6" t="n"/>
      <c r="J511" s="6" t="n"/>
      <c r="K511" s="6" t="n"/>
      <c r="L511" s="6" t="n"/>
      <c r="M511" s="6" t="n"/>
      <c r="N511" s="6" t="n"/>
    </row>
    <row r="512" ht="15.75" customHeight="1" s="1411">
      <c r="A512" s="6" t="n"/>
      <c r="B512" s="6" t="n"/>
      <c r="C512" s="6" t="n"/>
      <c r="D512" s="6" t="n"/>
      <c r="E512" s="6" t="n"/>
      <c r="F512" s="6" t="n"/>
      <c r="G512" s="6" t="n"/>
      <c r="H512" s="6" t="n"/>
      <c r="I512" s="6" t="n"/>
      <c r="J512" s="6" t="n"/>
      <c r="K512" s="6" t="n"/>
      <c r="L512" s="6" t="n"/>
      <c r="M512" s="6" t="n"/>
      <c r="N512" s="6" t="n"/>
    </row>
    <row r="513" ht="15.75" customHeight="1" s="1411">
      <c r="A513" s="6" t="n"/>
      <c r="B513" s="6" t="n"/>
      <c r="C513" s="6" t="n"/>
      <c r="D513" s="6" t="n"/>
      <c r="E513" s="6" t="n"/>
      <c r="F513" s="6" t="n"/>
      <c r="G513" s="6" t="n"/>
      <c r="H513" s="6" t="n"/>
      <c r="I513" s="6" t="n"/>
      <c r="J513" s="6" t="n"/>
      <c r="K513" s="6" t="n"/>
      <c r="L513" s="6" t="n"/>
      <c r="M513" s="6" t="n"/>
      <c r="N513" s="6" t="n"/>
    </row>
    <row r="514" ht="15.75" customHeight="1" s="1411">
      <c r="A514" s="6" t="n"/>
      <c r="B514" s="6" t="n"/>
      <c r="C514" s="6" t="n"/>
      <c r="D514" s="6" t="n"/>
      <c r="E514" s="6" t="n"/>
      <c r="F514" s="6" t="n"/>
      <c r="G514" s="6" t="n"/>
      <c r="H514" s="6" t="n"/>
      <c r="I514" s="6" t="n"/>
      <c r="J514" s="6" t="n"/>
      <c r="K514" s="6" t="n"/>
      <c r="L514" s="6" t="n"/>
      <c r="M514" s="6" t="n"/>
      <c r="N514" s="6" t="n"/>
    </row>
    <row r="515" ht="15.75" customHeight="1" s="1411">
      <c r="A515" s="6" t="n"/>
      <c r="B515" s="6" t="n"/>
      <c r="C515" s="6" t="n"/>
      <c r="D515" s="6" t="n"/>
      <c r="E515" s="6" t="n"/>
      <c r="F515" s="6" t="n"/>
      <c r="G515" s="6" t="n"/>
      <c r="H515" s="6" t="n"/>
      <c r="I515" s="6" t="n"/>
      <c r="J515" s="6" t="n"/>
      <c r="K515" s="6" t="n"/>
      <c r="L515" s="6" t="n"/>
      <c r="M515" s="6" t="n"/>
      <c r="N515" s="6" t="n"/>
    </row>
    <row r="516" ht="15.75" customHeight="1" s="1411">
      <c r="A516" s="6" t="n"/>
      <c r="B516" s="6" t="n"/>
      <c r="C516" s="6" t="n"/>
      <c r="D516" s="6" t="n"/>
      <c r="E516" s="6" t="n"/>
      <c r="F516" s="6" t="n"/>
      <c r="G516" s="6" t="n"/>
      <c r="H516" s="6" t="n"/>
      <c r="I516" s="6" t="n"/>
      <c r="J516" s="6" t="n"/>
      <c r="K516" s="6" t="n"/>
      <c r="L516" s="6" t="n"/>
      <c r="M516" s="6" t="n"/>
      <c r="N516" s="6" t="n"/>
    </row>
    <row r="517" ht="15.75" customHeight="1" s="1411">
      <c r="A517" s="6" t="n"/>
      <c r="B517" s="6" t="n"/>
      <c r="C517" s="6" t="n"/>
      <c r="D517" s="6" t="n"/>
      <c r="E517" s="6" t="n"/>
      <c r="F517" s="6" t="n"/>
      <c r="G517" s="6" t="n"/>
      <c r="H517" s="6" t="n"/>
      <c r="I517" s="6" t="n"/>
      <c r="J517" s="6" t="n"/>
      <c r="K517" s="6" t="n"/>
      <c r="L517" s="6" t="n"/>
      <c r="M517" s="6" t="n"/>
      <c r="N517" s="6" t="n"/>
    </row>
    <row r="518" ht="15.75" customHeight="1" s="1411">
      <c r="A518" s="6" t="n"/>
      <c r="B518" s="6" t="n"/>
      <c r="C518" s="6" t="n"/>
      <c r="D518" s="6" t="n"/>
      <c r="E518" s="6" t="n"/>
      <c r="F518" s="6" t="n"/>
      <c r="G518" s="6" t="n"/>
      <c r="H518" s="6" t="n"/>
      <c r="I518" s="6" t="n"/>
      <c r="J518" s="6" t="n"/>
      <c r="K518" s="6" t="n"/>
      <c r="L518" s="6" t="n"/>
      <c r="M518" s="6" t="n"/>
      <c r="N518" s="6" t="n"/>
    </row>
    <row r="519" ht="15.75" customHeight="1" s="1411">
      <c r="A519" s="6" t="n"/>
      <c r="B519" s="6" t="n"/>
      <c r="C519" s="6" t="n"/>
      <c r="D519" s="6" t="n"/>
      <c r="E519" s="6" t="n"/>
      <c r="F519" s="6" t="n"/>
      <c r="G519" s="6" t="n"/>
      <c r="H519" s="6" t="n"/>
      <c r="I519" s="6" t="n"/>
      <c r="J519" s="6" t="n"/>
      <c r="K519" s="6" t="n"/>
      <c r="L519" s="6" t="n"/>
      <c r="M519" s="6" t="n"/>
      <c r="N519" s="6" t="n"/>
    </row>
    <row r="520" ht="15.75" customHeight="1" s="1411">
      <c r="A520" s="6" t="n"/>
      <c r="B520" s="6" t="n"/>
      <c r="C520" s="6" t="n"/>
      <c r="D520" s="6" t="n"/>
      <c r="E520" s="6" t="n"/>
      <c r="F520" s="6" t="n"/>
      <c r="G520" s="6" t="n"/>
      <c r="H520" s="6" t="n"/>
      <c r="I520" s="6" t="n"/>
      <c r="J520" s="6" t="n"/>
      <c r="K520" s="6" t="n"/>
      <c r="L520" s="6" t="n"/>
      <c r="M520" s="6" t="n"/>
      <c r="N520" s="6" t="n"/>
    </row>
    <row r="521" ht="15.75" customHeight="1" s="1411">
      <c r="A521" s="6" t="n"/>
      <c r="B521" s="6" t="n"/>
      <c r="C521" s="6" t="n"/>
      <c r="D521" s="6" t="n"/>
      <c r="E521" s="6" t="n"/>
      <c r="F521" s="6" t="n"/>
      <c r="G521" s="6" t="n"/>
      <c r="H521" s="6" t="n"/>
      <c r="I521" s="6" t="n"/>
      <c r="J521" s="6" t="n"/>
      <c r="K521" s="6" t="n"/>
      <c r="L521" s="6" t="n"/>
      <c r="M521" s="6" t="n"/>
      <c r="N521" s="6" t="n"/>
    </row>
    <row r="522" ht="15.75" customHeight="1" s="1411">
      <c r="A522" s="6" t="n"/>
      <c r="B522" s="6" t="n"/>
      <c r="C522" s="6" t="n"/>
      <c r="D522" s="6" t="n"/>
      <c r="E522" s="6" t="n"/>
      <c r="F522" s="6" t="n"/>
      <c r="G522" s="6" t="n"/>
      <c r="H522" s="6" t="n"/>
      <c r="I522" s="6" t="n"/>
      <c r="J522" s="6" t="n"/>
      <c r="K522" s="6" t="n"/>
      <c r="L522" s="6" t="n"/>
      <c r="M522" s="6" t="n"/>
      <c r="N522" s="6" t="n"/>
    </row>
    <row r="523" ht="15.75" customHeight="1" s="1411">
      <c r="A523" s="6" t="n"/>
      <c r="B523" s="6" t="n"/>
      <c r="C523" s="6" t="n"/>
      <c r="D523" s="6" t="n"/>
      <c r="E523" s="6" t="n"/>
      <c r="F523" s="6" t="n"/>
      <c r="G523" s="6" t="n"/>
      <c r="H523" s="6" t="n"/>
      <c r="I523" s="6" t="n"/>
      <c r="J523" s="6" t="n"/>
      <c r="K523" s="6" t="n"/>
      <c r="L523" s="6" t="n"/>
      <c r="M523" s="6" t="n"/>
      <c r="N523" s="6" t="n"/>
    </row>
    <row r="524" ht="15.75" customHeight="1" s="1411">
      <c r="A524" s="6" t="n"/>
      <c r="B524" s="6" t="n"/>
      <c r="C524" s="6" t="n"/>
      <c r="D524" s="6" t="n"/>
      <c r="E524" s="6" t="n"/>
      <c r="F524" s="6" t="n"/>
      <c r="G524" s="6" t="n"/>
      <c r="H524" s="6" t="n"/>
      <c r="I524" s="6" t="n"/>
      <c r="J524" s="6" t="n"/>
      <c r="K524" s="6" t="n"/>
      <c r="L524" s="6" t="n"/>
      <c r="M524" s="6" t="n"/>
      <c r="N524" s="6" t="n"/>
    </row>
    <row r="525" ht="15.75" customHeight="1" s="1411">
      <c r="A525" s="6" t="n"/>
      <c r="B525" s="6" t="n"/>
      <c r="C525" s="6" t="n"/>
      <c r="D525" s="6" t="n"/>
      <c r="E525" s="6" t="n"/>
      <c r="F525" s="6" t="n"/>
      <c r="G525" s="6" t="n"/>
      <c r="H525" s="6" t="n"/>
      <c r="I525" s="6" t="n"/>
      <c r="J525" s="6" t="n"/>
      <c r="K525" s="6" t="n"/>
      <c r="L525" s="6" t="n"/>
      <c r="M525" s="6" t="n"/>
      <c r="N525" s="6" t="n"/>
    </row>
    <row r="526" ht="15.75" customHeight="1" s="1411">
      <c r="A526" s="6" t="n"/>
      <c r="B526" s="6" t="n"/>
      <c r="C526" s="6" t="n"/>
      <c r="D526" s="6" t="n"/>
      <c r="E526" s="6" t="n"/>
      <c r="F526" s="6" t="n"/>
      <c r="G526" s="6" t="n"/>
      <c r="H526" s="6" t="n"/>
      <c r="I526" s="6" t="n"/>
      <c r="J526" s="6" t="n"/>
      <c r="K526" s="6" t="n"/>
      <c r="L526" s="6" t="n"/>
      <c r="M526" s="6" t="n"/>
      <c r="N526" s="6" t="n"/>
    </row>
    <row r="527" ht="15.75" customHeight="1" s="1411">
      <c r="A527" s="6" t="n"/>
      <c r="B527" s="6" t="n"/>
      <c r="C527" s="6" t="n"/>
      <c r="D527" s="6" t="n"/>
      <c r="E527" s="6" t="n"/>
      <c r="F527" s="6" t="n"/>
      <c r="G527" s="6" t="n"/>
      <c r="H527" s="6" t="n"/>
      <c r="I527" s="6" t="n"/>
      <c r="J527" s="6" t="n"/>
      <c r="K527" s="6" t="n"/>
      <c r="L527" s="6" t="n"/>
      <c r="M527" s="6" t="n"/>
      <c r="N527" s="6" t="n"/>
    </row>
    <row r="528" ht="15.75" customHeight="1" s="1411">
      <c r="A528" s="6" t="n"/>
      <c r="B528" s="6" t="n"/>
      <c r="C528" s="6" t="n"/>
      <c r="D528" s="6" t="n"/>
      <c r="E528" s="6" t="n"/>
      <c r="F528" s="6" t="n"/>
      <c r="G528" s="6" t="n"/>
      <c r="H528" s="6" t="n"/>
      <c r="I528" s="6" t="n"/>
      <c r="J528" s="6" t="n"/>
      <c r="K528" s="6" t="n"/>
      <c r="L528" s="6" t="n"/>
      <c r="M528" s="6" t="n"/>
      <c r="N528" s="6" t="n"/>
    </row>
    <row r="529" ht="15.75" customHeight="1" s="1411">
      <c r="A529" s="6" t="n"/>
      <c r="B529" s="6" t="n"/>
      <c r="C529" s="6" t="n"/>
      <c r="D529" s="6" t="n"/>
      <c r="E529" s="6" t="n"/>
      <c r="F529" s="6" t="n"/>
      <c r="G529" s="6" t="n"/>
      <c r="H529" s="6" t="n"/>
      <c r="I529" s="6" t="n"/>
      <c r="J529" s="6" t="n"/>
      <c r="K529" s="6" t="n"/>
      <c r="L529" s="6" t="n"/>
      <c r="M529" s="6" t="n"/>
      <c r="N529" s="6" t="n"/>
    </row>
    <row r="530" ht="15.75" customHeight="1" s="1411">
      <c r="A530" s="6" t="n"/>
      <c r="B530" s="6" t="n"/>
      <c r="C530" s="6" t="n"/>
      <c r="D530" s="6" t="n"/>
      <c r="E530" s="6" t="n"/>
      <c r="F530" s="6" t="n"/>
      <c r="G530" s="6" t="n"/>
      <c r="H530" s="6" t="n"/>
      <c r="I530" s="6" t="n"/>
      <c r="J530" s="6" t="n"/>
      <c r="K530" s="6" t="n"/>
      <c r="L530" s="6" t="n"/>
      <c r="M530" s="6" t="n"/>
      <c r="N530" s="6" t="n"/>
    </row>
    <row r="531" ht="15.75" customHeight="1" s="1411">
      <c r="A531" s="6" t="n"/>
      <c r="B531" s="6" t="n"/>
      <c r="C531" s="6" t="n"/>
      <c r="D531" s="6" t="n"/>
      <c r="E531" s="6" t="n"/>
      <c r="F531" s="6" t="n"/>
      <c r="G531" s="6" t="n"/>
      <c r="H531" s="6" t="n"/>
      <c r="I531" s="6" t="n"/>
      <c r="J531" s="6" t="n"/>
      <c r="K531" s="6" t="n"/>
      <c r="L531" s="6" t="n"/>
      <c r="M531" s="6" t="n"/>
      <c r="N531" s="6" t="n"/>
    </row>
    <row r="532" ht="15.75" customHeight="1" s="1411">
      <c r="A532" s="6" t="n"/>
      <c r="B532" s="6" t="n"/>
      <c r="C532" s="6" t="n"/>
      <c r="D532" s="6" t="n"/>
      <c r="E532" s="6" t="n"/>
      <c r="F532" s="6" t="n"/>
      <c r="G532" s="6" t="n"/>
      <c r="H532" s="6" t="n"/>
      <c r="I532" s="6" t="n"/>
      <c r="J532" s="6" t="n"/>
      <c r="K532" s="6" t="n"/>
      <c r="L532" s="6" t="n"/>
      <c r="M532" s="6" t="n"/>
      <c r="N532" s="6" t="n"/>
    </row>
    <row r="533" ht="15.75" customHeight="1" s="1411">
      <c r="A533" s="6" t="n"/>
      <c r="B533" s="6" t="n"/>
      <c r="C533" s="6" t="n"/>
      <c r="D533" s="6" t="n"/>
      <c r="E533" s="6" t="n"/>
      <c r="F533" s="6" t="n"/>
      <c r="G533" s="6" t="n"/>
      <c r="H533" s="6" t="n"/>
      <c r="I533" s="6" t="n"/>
      <c r="J533" s="6" t="n"/>
      <c r="K533" s="6" t="n"/>
      <c r="L533" s="6" t="n"/>
      <c r="M533" s="6" t="n"/>
      <c r="N533" s="6" t="n"/>
    </row>
    <row r="534" ht="15.75" customHeight="1" s="1411">
      <c r="A534" s="6" t="n"/>
      <c r="B534" s="6" t="n"/>
      <c r="C534" s="6" t="n"/>
      <c r="D534" s="6" t="n"/>
      <c r="E534" s="6" t="n"/>
      <c r="F534" s="6" t="n"/>
      <c r="G534" s="6" t="n"/>
      <c r="H534" s="6" t="n"/>
      <c r="I534" s="6" t="n"/>
      <c r="J534" s="6" t="n"/>
      <c r="K534" s="6" t="n"/>
      <c r="L534" s="6" t="n"/>
      <c r="M534" s="6" t="n"/>
      <c r="N534" s="6" t="n"/>
    </row>
    <row r="535" ht="15.75" customHeight="1" s="1411">
      <c r="A535" s="6" t="n"/>
      <c r="B535" s="6" t="n"/>
      <c r="C535" s="6" t="n"/>
      <c r="D535" s="6" t="n"/>
      <c r="E535" s="6" t="n"/>
      <c r="F535" s="6" t="n"/>
      <c r="G535" s="6" t="n"/>
      <c r="H535" s="6" t="n"/>
      <c r="I535" s="6" t="n"/>
      <c r="J535" s="6" t="n"/>
      <c r="K535" s="6" t="n"/>
      <c r="L535" s="6" t="n"/>
      <c r="M535" s="6" t="n"/>
      <c r="N535" s="6" t="n"/>
    </row>
    <row r="536" ht="15.75" customHeight="1" s="1411">
      <c r="A536" s="6" t="n"/>
      <c r="B536" s="6" t="n"/>
      <c r="C536" s="6" t="n"/>
      <c r="D536" s="6" t="n"/>
      <c r="E536" s="6" t="n"/>
      <c r="F536" s="6" t="n"/>
      <c r="G536" s="6" t="n"/>
      <c r="H536" s="6" t="n"/>
      <c r="I536" s="6" t="n"/>
      <c r="J536" s="6" t="n"/>
      <c r="K536" s="6" t="n"/>
      <c r="L536" s="6" t="n"/>
      <c r="M536" s="6" t="n"/>
      <c r="N536" s="6" t="n"/>
    </row>
    <row r="537" ht="15.75" customHeight="1" s="1411">
      <c r="A537" s="6" t="n"/>
      <c r="B537" s="6" t="n"/>
      <c r="C537" s="6" t="n"/>
      <c r="D537" s="6" t="n"/>
      <c r="E537" s="6" t="n"/>
      <c r="F537" s="6" t="n"/>
      <c r="G537" s="6" t="n"/>
      <c r="H537" s="6" t="n"/>
      <c r="I537" s="6" t="n"/>
      <c r="J537" s="6" t="n"/>
      <c r="K537" s="6" t="n"/>
      <c r="L537" s="6" t="n"/>
      <c r="M537" s="6" t="n"/>
      <c r="N537" s="6" t="n"/>
    </row>
    <row r="538" ht="15.75" customHeight="1" s="1411">
      <c r="A538" s="6" t="n"/>
      <c r="B538" s="6" t="n"/>
      <c r="C538" s="6" t="n"/>
      <c r="D538" s="6" t="n"/>
      <c r="E538" s="6" t="n"/>
      <c r="F538" s="6" t="n"/>
      <c r="G538" s="6" t="n"/>
      <c r="H538" s="6" t="n"/>
      <c r="I538" s="6" t="n"/>
      <c r="J538" s="6" t="n"/>
      <c r="K538" s="6" t="n"/>
      <c r="L538" s="6" t="n"/>
      <c r="M538" s="6" t="n"/>
      <c r="N538" s="6" t="n"/>
    </row>
    <row r="539" ht="15.75" customHeight="1" s="1411">
      <c r="A539" s="6" t="n"/>
      <c r="B539" s="6" t="n"/>
      <c r="C539" s="6" t="n"/>
      <c r="D539" s="6" t="n"/>
      <c r="E539" s="6" t="n"/>
      <c r="F539" s="6" t="n"/>
      <c r="G539" s="6" t="n"/>
      <c r="H539" s="6" t="n"/>
      <c r="I539" s="6" t="n"/>
      <c r="J539" s="6" t="n"/>
      <c r="K539" s="6" t="n"/>
      <c r="L539" s="6" t="n"/>
      <c r="M539" s="6" t="n"/>
      <c r="N539" s="6" t="n"/>
    </row>
    <row r="540" ht="15.75" customHeight="1" s="1411">
      <c r="A540" s="6" t="n"/>
      <c r="B540" s="6" t="n"/>
      <c r="C540" s="6" t="n"/>
      <c r="D540" s="6" t="n"/>
      <c r="E540" s="6" t="n"/>
      <c r="F540" s="6" t="n"/>
      <c r="G540" s="6" t="n"/>
      <c r="H540" s="6" t="n"/>
      <c r="I540" s="6" t="n"/>
      <c r="J540" s="6" t="n"/>
      <c r="K540" s="6" t="n"/>
      <c r="L540" s="6" t="n"/>
      <c r="M540" s="6" t="n"/>
      <c r="N540" s="6" t="n"/>
    </row>
    <row r="541" ht="15.75" customHeight="1" s="1411">
      <c r="A541" s="6" t="n"/>
      <c r="B541" s="6" t="n"/>
      <c r="C541" s="6" t="n"/>
      <c r="D541" s="6" t="n"/>
      <c r="E541" s="6" t="n"/>
      <c r="F541" s="6" t="n"/>
      <c r="G541" s="6" t="n"/>
      <c r="H541" s="6" t="n"/>
      <c r="I541" s="6" t="n"/>
      <c r="J541" s="6" t="n"/>
      <c r="K541" s="6" t="n"/>
      <c r="L541" s="6" t="n"/>
      <c r="M541" s="6" t="n"/>
      <c r="N541" s="6" t="n"/>
    </row>
    <row r="542" ht="15.75" customHeight="1" s="1411">
      <c r="A542" s="6" t="n"/>
      <c r="B542" s="6" t="n"/>
      <c r="C542" s="6" t="n"/>
      <c r="D542" s="6" t="n"/>
      <c r="E542" s="6" t="n"/>
      <c r="F542" s="6" t="n"/>
      <c r="G542" s="6" t="n"/>
      <c r="H542" s="6" t="n"/>
      <c r="I542" s="6" t="n"/>
      <c r="J542" s="6" t="n"/>
      <c r="K542" s="6" t="n"/>
      <c r="L542" s="6" t="n"/>
      <c r="M542" s="6" t="n"/>
      <c r="N542" s="6" t="n"/>
    </row>
    <row r="543" ht="15.75" customHeight="1" s="1411">
      <c r="A543" s="6" t="n"/>
      <c r="B543" s="6" t="n"/>
      <c r="C543" s="6" t="n"/>
      <c r="D543" s="6" t="n"/>
      <c r="E543" s="6" t="n"/>
      <c r="F543" s="6" t="n"/>
      <c r="G543" s="6" t="n"/>
      <c r="H543" s="6" t="n"/>
      <c r="I543" s="6" t="n"/>
      <c r="J543" s="6" t="n"/>
      <c r="K543" s="6" t="n"/>
      <c r="L543" s="6" t="n"/>
      <c r="M543" s="6" t="n"/>
      <c r="N543" s="6" t="n"/>
    </row>
    <row r="544" ht="15.75" customHeight="1" s="1411">
      <c r="A544" s="6" t="n"/>
      <c r="B544" s="6" t="n"/>
      <c r="C544" s="6" t="n"/>
      <c r="D544" s="6" t="n"/>
      <c r="E544" s="6" t="n"/>
      <c r="F544" s="6" t="n"/>
      <c r="G544" s="6" t="n"/>
      <c r="H544" s="6" t="n"/>
      <c r="I544" s="6" t="n"/>
      <c r="J544" s="6" t="n"/>
      <c r="K544" s="6" t="n"/>
      <c r="L544" s="6" t="n"/>
      <c r="M544" s="6" t="n"/>
      <c r="N544" s="6" t="n"/>
    </row>
    <row r="545" ht="15.75" customHeight="1" s="1411">
      <c r="A545" s="6" t="n"/>
      <c r="B545" s="6" t="n"/>
      <c r="C545" s="6" t="n"/>
      <c r="D545" s="6" t="n"/>
      <c r="E545" s="6" t="n"/>
      <c r="F545" s="6" t="n"/>
      <c r="G545" s="6" t="n"/>
      <c r="H545" s="6" t="n"/>
      <c r="I545" s="6" t="n"/>
      <c r="J545" s="6" t="n"/>
      <c r="K545" s="6" t="n"/>
      <c r="L545" s="6" t="n"/>
      <c r="M545" s="6" t="n"/>
      <c r="N545" s="6" t="n"/>
    </row>
    <row r="546" ht="15.75" customHeight="1" s="1411">
      <c r="A546" s="6" t="n"/>
      <c r="B546" s="6" t="n"/>
      <c r="C546" s="6" t="n"/>
      <c r="D546" s="6" t="n"/>
      <c r="E546" s="6" t="n"/>
      <c r="F546" s="6" t="n"/>
      <c r="G546" s="6" t="n"/>
      <c r="H546" s="6" t="n"/>
      <c r="I546" s="6" t="n"/>
      <c r="J546" s="6" t="n"/>
      <c r="K546" s="6" t="n"/>
      <c r="L546" s="6" t="n"/>
      <c r="M546" s="6" t="n"/>
      <c r="N546" s="6" t="n"/>
    </row>
    <row r="547" ht="15.75" customHeight="1" s="1411">
      <c r="A547" s="6" t="n"/>
      <c r="B547" s="6" t="n"/>
      <c r="C547" s="6" t="n"/>
      <c r="D547" s="6" t="n"/>
      <c r="E547" s="6" t="n"/>
      <c r="F547" s="6" t="n"/>
      <c r="G547" s="6" t="n"/>
      <c r="H547" s="6" t="n"/>
      <c r="I547" s="6" t="n"/>
      <c r="J547" s="6" t="n"/>
      <c r="K547" s="6" t="n"/>
      <c r="L547" s="6" t="n"/>
      <c r="M547" s="6" t="n"/>
      <c r="N547" s="6" t="n"/>
    </row>
    <row r="548" ht="15.75" customHeight="1" s="1411">
      <c r="A548" s="6" t="n"/>
      <c r="B548" s="6" t="n"/>
      <c r="C548" s="6" t="n"/>
      <c r="D548" s="6" t="n"/>
      <c r="E548" s="6" t="n"/>
      <c r="F548" s="6" t="n"/>
      <c r="G548" s="6" t="n"/>
      <c r="H548" s="6" t="n"/>
      <c r="I548" s="6" t="n"/>
      <c r="J548" s="6" t="n"/>
      <c r="K548" s="6" t="n"/>
      <c r="L548" s="6" t="n"/>
      <c r="M548" s="6" t="n"/>
      <c r="N548" s="6" t="n"/>
    </row>
    <row r="549" ht="15.75" customHeight="1" s="1411">
      <c r="A549" s="6" t="n"/>
      <c r="B549" s="6" t="n"/>
      <c r="C549" s="6" t="n"/>
      <c r="D549" s="6" t="n"/>
      <c r="E549" s="6" t="n"/>
      <c r="F549" s="6" t="n"/>
      <c r="G549" s="6" t="n"/>
      <c r="H549" s="6" t="n"/>
      <c r="I549" s="6" t="n"/>
      <c r="J549" s="6" t="n"/>
      <c r="K549" s="6" t="n"/>
      <c r="L549" s="6" t="n"/>
      <c r="M549" s="6" t="n"/>
      <c r="N549" s="6" t="n"/>
    </row>
    <row r="550" ht="15.75" customHeight="1" s="1411">
      <c r="A550" s="6" t="n"/>
      <c r="B550" s="6" t="n"/>
      <c r="C550" s="6" t="n"/>
      <c r="D550" s="6" t="n"/>
      <c r="E550" s="6" t="n"/>
      <c r="F550" s="6" t="n"/>
      <c r="G550" s="6" t="n"/>
      <c r="H550" s="6" t="n"/>
      <c r="I550" s="6" t="n"/>
      <c r="J550" s="6" t="n"/>
      <c r="K550" s="6" t="n"/>
      <c r="L550" s="6" t="n"/>
      <c r="M550" s="6" t="n"/>
      <c r="N550" s="6" t="n"/>
    </row>
    <row r="551" ht="15.75" customHeight="1" s="1411">
      <c r="A551" s="6" t="n"/>
      <c r="B551" s="6" t="n"/>
      <c r="C551" s="6" t="n"/>
      <c r="D551" s="6" t="n"/>
      <c r="E551" s="6" t="n"/>
      <c r="F551" s="6" t="n"/>
      <c r="G551" s="6" t="n"/>
      <c r="H551" s="6" t="n"/>
      <c r="I551" s="6" t="n"/>
      <c r="J551" s="6" t="n"/>
      <c r="K551" s="6" t="n"/>
      <c r="L551" s="6" t="n"/>
      <c r="M551" s="6" t="n"/>
      <c r="N551" s="6" t="n"/>
    </row>
    <row r="552" ht="15.75" customHeight="1" s="1411">
      <c r="A552" s="6" t="n"/>
      <c r="B552" s="6" t="n"/>
      <c r="C552" s="6" t="n"/>
      <c r="D552" s="6" t="n"/>
      <c r="E552" s="6" t="n"/>
      <c r="F552" s="6" t="n"/>
      <c r="G552" s="6" t="n"/>
      <c r="H552" s="6" t="n"/>
      <c r="I552" s="6" t="n"/>
      <c r="J552" s="6" t="n"/>
      <c r="K552" s="6" t="n"/>
      <c r="L552" s="6" t="n"/>
      <c r="M552" s="6" t="n"/>
      <c r="N552" s="6" t="n"/>
    </row>
    <row r="553" ht="15.75" customHeight="1" s="1411">
      <c r="A553" s="6" t="n"/>
      <c r="B553" s="6" t="n"/>
      <c r="C553" s="6" t="n"/>
      <c r="D553" s="6" t="n"/>
      <c r="E553" s="6" t="n"/>
      <c r="F553" s="6" t="n"/>
      <c r="G553" s="6" t="n"/>
      <c r="H553" s="6" t="n"/>
      <c r="I553" s="6" t="n"/>
      <c r="J553" s="6" t="n"/>
      <c r="K553" s="6" t="n"/>
      <c r="L553" s="6" t="n"/>
      <c r="M553" s="6" t="n"/>
      <c r="N553" s="6" t="n"/>
    </row>
    <row r="554" ht="15.75" customHeight="1" s="1411">
      <c r="A554" s="6" t="n"/>
      <c r="B554" s="6" t="n"/>
      <c r="C554" s="6" t="n"/>
      <c r="D554" s="6" t="n"/>
      <c r="E554" s="6" t="n"/>
      <c r="F554" s="6" t="n"/>
      <c r="G554" s="6" t="n"/>
      <c r="H554" s="6" t="n"/>
      <c r="I554" s="6" t="n"/>
      <c r="J554" s="6" t="n"/>
      <c r="K554" s="6" t="n"/>
      <c r="L554" s="6" t="n"/>
      <c r="M554" s="6" t="n"/>
      <c r="N554" s="6" t="n"/>
    </row>
    <row r="555" ht="15.75" customHeight="1" s="1411">
      <c r="A555" s="6" t="n"/>
      <c r="B555" s="6" t="n"/>
      <c r="C555" s="6" t="n"/>
      <c r="D555" s="6" t="n"/>
      <c r="E555" s="6" t="n"/>
      <c r="F555" s="6" t="n"/>
      <c r="G555" s="6" t="n"/>
      <c r="H555" s="6" t="n"/>
      <c r="I555" s="6" t="n"/>
      <c r="J555" s="6" t="n"/>
      <c r="K555" s="6" t="n"/>
      <c r="L555" s="6" t="n"/>
      <c r="M555" s="6" t="n"/>
      <c r="N555" s="6" t="n"/>
    </row>
    <row r="556" ht="15.75" customHeight="1" s="1411">
      <c r="A556" s="6" t="n"/>
      <c r="B556" s="6" t="n"/>
      <c r="C556" s="6" t="n"/>
      <c r="D556" s="6" t="n"/>
      <c r="E556" s="6" t="n"/>
      <c r="F556" s="6" t="n"/>
      <c r="G556" s="6" t="n"/>
      <c r="H556" s="6" t="n"/>
      <c r="I556" s="6" t="n"/>
      <c r="J556" s="6" t="n"/>
      <c r="K556" s="6" t="n"/>
      <c r="L556" s="6" t="n"/>
      <c r="M556" s="6" t="n"/>
      <c r="N556" s="6" t="n"/>
    </row>
    <row r="557" ht="15.75" customHeight="1" s="1411">
      <c r="A557" s="6" t="n"/>
      <c r="B557" s="6" t="n"/>
      <c r="C557" s="6" t="n"/>
      <c r="D557" s="6" t="n"/>
      <c r="E557" s="6" t="n"/>
      <c r="F557" s="6" t="n"/>
      <c r="G557" s="6" t="n"/>
      <c r="H557" s="6" t="n"/>
      <c r="I557" s="6" t="n"/>
      <c r="J557" s="6" t="n"/>
      <c r="K557" s="6" t="n"/>
      <c r="L557" s="6" t="n"/>
      <c r="M557" s="6" t="n"/>
      <c r="N557" s="6" t="n"/>
    </row>
    <row r="558" ht="15.75" customHeight="1" s="1411">
      <c r="A558" s="6" t="n"/>
      <c r="B558" s="6" t="n"/>
      <c r="C558" s="6" t="n"/>
      <c r="D558" s="6" t="n"/>
      <c r="E558" s="6" t="n"/>
      <c r="F558" s="6" t="n"/>
      <c r="G558" s="6" t="n"/>
      <c r="H558" s="6" t="n"/>
      <c r="I558" s="6" t="n"/>
      <c r="J558" s="6" t="n"/>
      <c r="K558" s="6" t="n"/>
      <c r="L558" s="6" t="n"/>
      <c r="M558" s="6" t="n"/>
      <c r="N558" s="6" t="n"/>
    </row>
    <row r="559" ht="15.75" customHeight="1" s="1411">
      <c r="A559" s="6" t="n"/>
      <c r="B559" s="6" t="n"/>
      <c r="C559" s="6" t="n"/>
      <c r="D559" s="6" t="n"/>
      <c r="E559" s="6" t="n"/>
      <c r="F559" s="6" t="n"/>
      <c r="G559" s="6" t="n"/>
      <c r="H559" s="6" t="n"/>
      <c r="I559" s="6" t="n"/>
      <c r="J559" s="6" t="n"/>
      <c r="K559" s="6" t="n"/>
      <c r="L559" s="6" t="n"/>
      <c r="M559" s="6" t="n"/>
      <c r="N559" s="6" t="n"/>
    </row>
    <row r="560" ht="15.75" customHeight="1" s="1411">
      <c r="A560" s="6" t="n"/>
      <c r="B560" s="6" t="n"/>
      <c r="C560" s="6" t="n"/>
      <c r="D560" s="6" t="n"/>
      <c r="E560" s="6" t="n"/>
      <c r="F560" s="6" t="n"/>
      <c r="G560" s="6" t="n"/>
      <c r="H560" s="6" t="n"/>
      <c r="I560" s="6" t="n"/>
      <c r="J560" s="6" t="n"/>
      <c r="K560" s="6" t="n"/>
      <c r="L560" s="6" t="n"/>
      <c r="M560" s="6" t="n"/>
      <c r="N560" s="6" t="n"/>
    </row>
    <row r="561" ht="15.75" customHeight="1" s="1411">
      <c r="A561" s="6" t="n"/>
      <c r="B561" s="6" t="n"/>
      <c r="C561" s="6" t="n"/>
      <c r="D561" s="6" t="n"/>
      <c r="E561" s="6" t="n"/>
      <c r="F561" s="6" t="n"/>
      <c r="G561" s="6" t="n"/>
      <c r="H561" s="6" t="n"/>
      <c r="I561" s="6" t="n"/>
      <c r="J561" s="6" t="n"/>
      <c r="K561" s="6" t="n"/>
      <c r="L561" s="6" t="n"/>
      <c r="M561" s="6" t="n"/>
      <c r="N561" s="6" t="n"/>
    </row>
    <row r="562" ht="15.75" customHeight="1" s="1411">
      <c r="A562" s="6" t="n"/>
      <c r="B562" s="6" t="n"/>
      <c r="C562" s="6" t="n"/>
      <c r="D562" s="6" t="n"/>
      <c r="E562" s="6" t="n"/>
      <c r="F562" s="6" t="n"/>
      <c r="G562" s="6" t="n"/>
      <c r="H562" s="6" t="n"/>
      <c r="I562" s="6" t="n"/>
      <c r="J562" s="6" t="n"/>
      <c r="K562" s="6" t="n"/>
      <c r="L562" s="6" t="n"/>
      <c r="M562" s="6" t="n"/>
      <c r="N562" s="6" t="n"/>
    </row>
    <row r="563" ht="15.75" customHeight="1" s="1411">
      <c r="A563" s="6" t="n"/>
      <c r="B563" s="6" t="n"/>
      <c r="C563" s="6" t="n"/>
      <c r="D563" s="6" t="n"/>
      <c r="E563" s="6" t="n"/>
      <c r="F563" s="6" t="n"/>
      <c r="G563" s="6" t="n"/>
      <c r="H563" s="6" t="n"/>
      <c r="I563" s="6" t="n"/>
      <c r="J563" s="6" t="n"/>
      <c r="K563" s="6" t="n"/>
      <c r="L563" s="6" t="n"/>
      <c r="M563" s="6" t="n"/>
      <c r="N563" s="6" t="n"/>
    </row>
    <row r="564" ht="15.75" customHeight="1" s="1411">
      <c r="A564" s="6" t="n"/>
      <c r="B564" s="6" t="n"/>
      <c r="C564" s="6" t="n"/>
      <c r="D564" s="6" t="n"/>
      <c r="E564" s="6" t="n"/>
      <c r="F564" s="6" t="n"/>
      <c r="G564" s="6" t="n"/>
      <c r="H564" s="6" t="n"/>
      <c r="I564" s="6" t="n"/>
      <c r="J564" s="6" t="n"/>
      <c r="K564" s="6" t="n"/>
      <c r="L564" s="6" t="n"/>
      <c r="M564" s="6" t="n"/>
      <c r="N564" s="6" t="n"/>
    </row>
    <row r="565" ht="15.75" customHeight="1" s="1411">
      <c r="A565" s="6" t="n"/>
      <c r="B565" s="6" t="n"/>
      <c r="C565" s="6" t="n"/>
      <c r="D565" s="6" t="n"/>
      <c r="E565" s="6" t="n"/>
      <c r="F565" s="6" t="n"/>
      <c r="G565" s="6" t="n"/>
      <c r="H565" s="6" t="n"/>
      <c r="I565" s="6" t="n"/>
      <c r="J565" s="6" t="n"/>
      <c r="K565" s="6" t="n"/>
      <c r="L565" s="6" t="n"/>
      <c r="M565" s="6" t="n"/>
      <c r="N565" s="6" t="n"/>
    </row>
    <row r="566" ht="15.75" customHeight="1" s="1411">
      <c r="A566" s="6" t="n"/>
      <c r="B566" s="6" t="n"/>
      <c r="C566" s="6" t="n"/>
      <c r="D566" s="6" t="n"/>
      <c r="E566" s="6" t="n"/>
      <c r="F566" s="6" t="n"/>
      <c r="G566" s="6" t="n"/>
      <c r="H566" s="6" t="n"/>
      <c r="I566" s="6" t="n"/>
      <c r="J566" s="6" t="n"/>
      <c r="K566" s="6" t="n"/>
      <c r="L566" s="6" t="n"/>
      <c r="M566" s="6" t="n"/>
      <c r="N566" s="6" t="n"/>
    </row>
    <row r="567" ht="15.75" customHeight="1" s="1411">
      <c r="A567" s="6" t="n"/>
      <c r="B567" s="6" t="n"/>
      <c r="C567" s="6" t="n"/>
      <c r="D567" s="6" t="n"/>
      <c r="E567" s="6" t="n"/>
      <c r="F567" s="6" t="n"/>
      <c r="G567" s="6" t="n"/>
      <c r="H567" s="6" t="n"/>
      <c r="I567" s="6" t="n"/>
      <c r="J567" s="6" t="n"/>
      <c r="K567" s="6" t="n"/>
      <c r="L567" s="6" t="n"/>
      <c r="M567" s="6" t="n"/>
      <c r="N567" s="6" t="n"/>
    </row>
    <row r="568" ht="15.75" customHeight="1" s="1411">
      <c r="A568" s="6" t="n"/>
      <c r="B568" s="6" t="n"/>
      <c r="C568" s="6" t="n"/>
      <c r="D568" s="6" t="n"/>
      <c r="E568" s="6" t="n"/>
      <c r="F568" s="6" t="n"/>
      <c r="G568" s="6" t="n"/>
      <c r="H568" s="6" t="n"/>
      <c r="I568" s="6" t="n"/>
      <c r="J568" s="6" t="n"/>
      <c r="K568" s="6" t="n"/>
      <c r="L568" s="6" t="n"/>
      <c r="M568" s="6" t="n"/>
      <c r="N568" s="6" t="n"/>
    </row>
    <row r="569" ht="15.75" customHeight="1" s="1411">
      <c r="A569" s="6" t="n"/>
      <c r="B569" s="6" t="n"/>
      <c r="C569" s="6" t="n"/>
      <c r="D569" s="6" t="n"/>
      <c r="E569" s="6" t="n"/>
      <c r="F569" s="6" t="n"/>
      <c r="G569" s="6" t="n"/>
      <c r="H569" s="6" t="n"/>
      <c r="I569" s="6" t="n"/>
      <c r="J569" s="6" t="n"/>
      <c r="K569" s="6" t="n"/>
      <c r="L569" s="6" t="n"/>
      <c r="M569" s="6" t="n"/>
      <c r="N569" s="6" t="n"/>
    </row>
    <row r="570" ht="15.75" customHeight="1" s="1411">
      <c r="A570" s="6" t="n"/>
      <c r="B570" s="6" t="n"/>
      <c r="C570" s="6" t="n"/>
      <c r="D570" s="6" t="n"/>
      <c r="E570" s="6" t="n"/>
      <c r="F570" s="6" t="n"/>
      <c r="G570" s="6" t="n"/>
      <c r="H570" s="6" t="n"/>
      <c r="I570" s="6" t="n"/>
      <c r="J570" s="6" t="n"/>
      <c r="K570" s="6" t="n"/>
      <c r="L570" s="6" t="n"/>
      <c r="M570" s="6" t="n"/>
      <c r="N570" s="6" t="n"/>
    </row>
    <row r="571" ht="15.75" customHeight="1" s="1411">
      <c r="A571" s="6" t="n"/>
      <c r="B571" s="6" t="n"/>
      <c r="C571" s="6" t="n"/>
      <c r="D571" s="6" t="n"/>
      <c r="E571" s="6" t="n"/>
      <c r="F571" s="6" t="n"/>
      <c r="G571" s="6" t="n"/>
      <c r="H571" s="6" t="n"/>
      <c r="I571" s="6" t="n"/>
      <c r="J571" s="6" t="n"/>
      <c r="K571" s="6" t="n"/>
      <c r="L571" s="6" t="n"/>
      <c r="M571" s="6" t="n"/>
      <c r="N571" s="6" t="n"/>
    </row>
    <row r="572" ht="15.75" customHeight="1" s="1411">
      <c r="A572" s="6" t="n"/>
      <c r="B572" s="6" t="n"/>
      <c r="C572" s="6" t="n"/>
      <c r="D572" s="6" t="n"/>
      <c r="E572" s="6" t="n"/>
      <c r="F572" s="6" t="n"/>
      <c r="G572" s="6" t="n"/>
      <c r="H572" s="6" t="n"/>
      <c r="I572" s="6" t="n"/>
      <c r="J572" s="6" t="n"/>
      <c r="K572" s="6" t="n"/>
      <c r="L572" s="6" t="n"/>
      <c r="M572" s="6" t="n"/>
      <c r="N572" s="6" t="n"/>
    </row>
    <row r="573" ht="15.75" customHeight="1" s="1411">
      <c r="A573" s="6" t="n"/>
      <c r="B573" s="6" t="n"/>
      <c r="C573" s="6" t="n"/>
      <c r="D573" s="6" t="n"/>
      <c r="E573" s="6" t="n"/>
      <c r="F573" s="6" t="n"/>
      <c r="G573" s="6" t="n"/>
      <c r="H573" s="6" t="n"/>
      <c r="I573" s="6" t="n"/>
      <c r="J573" s="6" t="n"/>
      <c r="K573" s="6" t="n"/>
      <c r="L573" s="6" t="n"/>
      <c r="M573" s="6" t="n"/>
      <c r="N573" s="6" t="n"/>
    </row>
    <row r="574" ht="15.75" customHeight="1" s="1411">
      <c r="A574" s="6" t="n"/>
      <c r="B574" s="6" t="n"/>
      <c r="C574" s="6" t="n"/>
      <c r="D574" s="6" t="n"/>
      <c r="E574" s="6" t="n"/>
      <c r="F574" s="6" t="n"/>
      <c r="G574" s="6" t="n"/>
      <c r="H574" s="6" t="n"/>
      <c r="I574" s="6" t="n"/>
      <c r="J574" s="6" t="n"/>
      <c r="K574" s="6" t="n"/>
      <c r="L574" s="6" t="n"/>
      <c r="M574" s="6" t="n"/>
      <c r="N574" s="6" t="n"/>
    </row>
    <row r="575" ht="15.75" customHeight="1" s="1411">
      <c r="A575" s="6" t="n"/>
      <c r="B575" s="6" t="n"/>
      <c r="C575" s="6" t="n"/>
      <c r="D575" s="6" t="n"/>
      <c r="E575" s="6" t="n"/>
      <c r="F575" s="6" t="n"/>
      <c r="G575" s="6" t="n"/>
      <c r="H575" s="6" t="n"/>
      <c r="I575" s="6" t="n"/>
      <c r="J575" s="6" t="n"/>
      <c r="K575" s="6" t="n"/>
      <c r="L575" s="6" t="n"/>
      <c r="M575" s="6" t="n"/>
      <c r="N575" s="6" t="n"/>
    </row>
    <row r="576" ht="15.75" customHeight="1" s="1411">
      <c r="A576" s="6" t="n"/>
      <c r="B576" s="6" t="n"/>
      <c r="C576" s="6" t="n"/>
      <c r="D576" s="6" t="n"/>
      <c r="E576" s="6" t="n"/>
      <c r="F576" s="6" t="n"/>
      <c r="G576" s="6" t="n"/>
      <c r="H576" s="6" t="n"/>
      <c r="I576" s="6" t="n"/>
      <c r="J576" s="6" t="n"/>
      <c r="K576" s="6" t="n"/>
      <c r="L576" s="6" t="n"/>
      <c r="M576" s="6" t="n"/>
      <c r="N576" s="6" t="n"/>
    </row>
    <row r="577" ht="15.75" customHeight="1" s="1411">
      <c r="A577" s="6" t="n"/>
      <c r="B577" s="6" t="n"/>
      <c r="C577" s="6" t="n"/>
      <c r="D577" s="6" t="n"/>
      <c r="E577" s="6" t="n"/>
      <c r="F577" s="6" t="n"/>
      <c r="G577" s="6" t="n"/>
      <c r="H577" s="6" t="n"/>
      <c r="I577" s="6" t="n"/>
      <c r="J577" s="6" t="n"/>
      <c r="K577" s="6" t="n"/>
      <c r="L577" s="6" t="n"/>
      <c r="M577" s="6" t="n"/>
      <c r="N577" s="6" t="n"/>
    </row>
    <row r="578" ht="15.75" customHeight="1" s="1411">
      <c r="A578" s="6" t="n"/>
      <c r="B578" s="6" t="n"/>
      <c r="C578" s="6" t="n"/>
      <c r="D578" s="6" t="n"/>
      <c r="E578" s="6" t="n"/>
      <c r="F578" s="6" t="n"/>
      <c r="G578" s="6" t="n"/>
      <c r="H578" s="6" t="n"/>
      <c r="I578" s="6" t="n"/>
      <c r="J578" s="6" t="n"/>
      <c r="K578" s="6" t="n"/>
      <c r="L578" s="6" t="n"/>
      <c r="M578" s="6" t="n"/>
      <c r="N578" s="6" t="n"/>
    </row>
    <row r="579" ht="15.75" customHeight="1" s="1411">
      <c r="A579" s="6" t="n"/>
      <c r="B579" s="6" t="n"/>
      <c r="C579" s="6" t="n"/>
      <c r="D579" s="6" t="n"/>
      <c r="E579" s="6" t="n"/>
      <c r="F579" s="6" t="n"/>
      <c r="G579" s="6" t="n"/>
      <c r="H579" s="6" t="n"/>
      <c r="I579" s="6" t="n"/>
      <c r="J579" s="6" t="n"/>
      <c r="K579" s="6" t="n"/>
      <c r="L579" s="6" t="n"/>
      <c r="M579" s="6" t="n"/>
      <c r="N579" s="6" t="n"/>
    </row>
    <row r="580" ht="15.75" customHeight="1" s="1411">
      <c r="A580" s="6" t="n"/>
      <c r="B580" s="6" t="n"/>
      <c r="C580" s="6" t="n"/>
      <c r="D580" s="6" t="n"/>
      <c r="E580" s="6" t="n"/>
      <c r="F580" s="6" t="n"/>
      <c r="G580" s="6" t="n"/>
      <c r="H580" s="6" t="n"/>
      <c r="I580" s="6" t="n"/>
      <c r="J580" s="6" t="n"/>
      <c r="K580" s="6" t="n"/>
      <c r="L580" s="6" t="n"/>
      <c r="M580" s="6" t="n"/>
      <c r="N580" s="6" t="n"/>
    </row>
    <row r="581" ht="15.75" customHeight="1" s="1411">
      <c r="A581" s="6" t="n"/>
      <c r="B581" s="6" t="n"/>
      <c r="C581" s="6" t="n"/>
      <c r="D581" s="6" t="n"/>
      <c r="E581" s="6" t="n"/>
      <c r="F581" s="6" t="n"/>
      <c r="G581" s="6" t="n"/>
      <c r="H581" s="6" t="n"/>
      <c r="I581" s="6" t="n"/>
      <c r="J581" s="6" t="n"/>
      <c r="K581" s="6" t="n"/>
      <c r="L581" s="6" t="n"/>
      <c r="M581" s="6" t="n"/>
      <c r="N581" s="6" t="n"/>
    </row>
    <row r="582" ht="15.75" customHeight="1" s="1411">
      <c r="A582" s="6" t="n"/>
      <c r="B582" s="6" t="n"/>
      <c r="C582" s="6" t="n"/>
      <c r="D582" s="6" t="n"/>
      <c r="E582" s="6" t="n"/>
      <c r="F582" s="6" t="n"/>
      <c r="G582" s="6" t="n"/>
      <c r="H582" s="6" t="n"/>
      <c r="I582" s="6" t="n"/>
      <c r="J582" s="6" t="n"/>
      <c r="K582" s="6" t="n"/>
      <c r="L582" s="6" t="n"/>
      <c r="M582" s="6" t="n"/>
      <c r="N582" s="6" t="n"/>
    </row>
    <row r="583" ht="15.75" customHeight="1" s="1411">
      <c r="A583" s="6" t="n"/>
      <c r="B583" s="6" t="n"/>
      <c r="C583" s="6" t="n"/>
      <c r="D583" s="6" t="n"/>
      <c r="E583" s="6" t="n"/>
      <c r="F583" s="6" t="n"/>
      <c r="G583" s="6" t="n"/>
      <c r="H583" s="6" t="n"/>
      <c r="I583" s="6" t="n"/>
      <c r="J583" s="6" t="n"/>
      <c r="K583" s="6" t="n"/>
      <c r="L583" s="6" t="n"/>
      <c r="M583" s="6" t="n"/>
      <c r="N583" s="6" t="n"/>
    </row>
    <row r="584" ht="15.75" customHeight="1" s="1411">
      <c r="A584" s="6" t="n"/>
      <c r="B584" s="6" t="n"/>
      <c r="C584" s="6" t="n"/>
      <c r="D584" s="6" t="n"/>
      <c r="E584" s="6" t="n"/>
      <c r="F584" s="6" t="n"/>
      <c r="G584" s="6" t="n"/>
      <c r="H584" s="6" t="n"/>
      <c r="I584" s="6" t="n"/>
      <c r="J584" s="6" t="n"/>
      <c r="K584" s="6" t="n"/>
      <c r="L584" s="6" t="n"/>
      <c r="M584" s="6" t="n"/>
      <c r="N584" s="6" t="n"/>
    </row>
    <row r="585" ht="15.75" customHeight="1" s="1411">
      <c r="A585" s="6" t="n"/>
      <c r="B585" s="6" t="n"/>
      <c r="C585" s="6" t="n"/>
      <c r="D585" s="6" t="n"/>
      <c r="E585" s="6" t="n"/>
      <c r="F585" s="6" t="n"/>
      <c r="G585" s="6" t="n"/>
      <c r="H585" s="6" t="n"/>
      <c r="I585" s="6" t="n"/>
      <c r="J585" s="6" t="n"/>
      <c r="K585" s="6" t="n"/>
      <c r="L585" s="6" t="n"/>
      <c r="M585" s="6" t="n"/>
      <c r="N585" s="6" t="n"/>
    </row>
    <row r="586" ht="15.75" customHeight="1" s="1411">
      <c r="A586" s="6" t="n"/>
      <c r="B586" s="6" t="n"/>
      <c r="C586" s="6" t="n"/>
      <c r="D586" s="6" t="n"/>
      <c r="E586" s="6" t="n"/>
      <c r="F586" s="6" t="n"/>
      <c r="G586" s="6" t="n"/>
      <c r="H586" s="6" t="n"/>
      <c r="I586" s="6" t="n"/>
      <c r="J586" s="6" t="n"/>
      <c r="K586" s="6" t="n"/>
      <c r="L586" s="6" t="n"/>
      <c r="M586" s="6" t="n"/>
      <c r="N586" s="6" t="n"/>
    </row>
    <row r="587" ht="15.75" customHeight="1" s="1411">
      <c r="A587" s="6" t="n"/>
      <c r="B587" s="6" t="n"/>
      <c r="C587" s="6" t="n"/>
      <c r="D587" s="6" t="n"/>
      <c r="E587" s="6" t="n"/>
      <c r="F587" s="6" t="n"/>
      <c r="G587" s="6" t="n"/>
      <c r="H587" s="6" t="n"/>
      <c r="I587" s="6" t="n"/>
      <c r="J587" s="6" t="n"/>
      <c r="K587" s="6" t="n"/>
      <c r="L587" s="6" t="n"/>
      <c r="M587" s="6" t="n"/>
      <c r="N587" s="6" t="n"/>
    </row>
    <row r="588" ht="15.75" customHeight="1" s="1411">
      <c r="A588" s="6" t="n"/>
      <c r="B588" s="6" t="n"/>
      <c r="C588" s="6" t="n"/>
      <c r="D588" s="6" t="n"/>
      <c r="E588" s="6" t="n"/>
      <c r="F588" s="6" t="n"/>
      <c r="G588" s="6" t="n"/>
      <c r="H588" s="6" t="n"/>
      <c r="I588" s="6" t="n"/>
      <c r="J588" s="6" t="n"/>
      <c r="K588" s="6" t="n"/>
      <c r="L588" s="6" t="n"/>
      <c r="M588" s="6" t="n"/>
      <c r="N588" s="6" t="n"/>
    </row>
    <row r="589" ht="15.75" customHeight="1" s="1411">
      <c r="A589" s="6" t="n"/>
      <c r="B589" s="6" t="n"/>
      <c r="C589" s="6" t="n"/>
      <c r="D589" s="6" t="n"/>
      <c r="E589" s="6" t="n"/>
      <c r="F589" s="6" t="n"/>
      <c r="G589" s="6" t="n"/>
      <c r="H589" s="6" t="n"/>
      <c r="I589" s="6" t="n"/>
      <c r="J589" s="6" t="n"/>
      <c r="K589" s="6" t="n"/>
      <c r="L589" s="6" t="n"/>
      <c r="M589" s="6" t="n"/>
      <c r="N589" s="6" t="n"/>
    </row>
    <row r="590" ht="15.75" customHeight="1" s="1411">
      <c r="A590" s="6" t="n"/>
      <c r="B590" s="6" t="n"/>
      <c r="C590" s="6" t="n"/>
      <c r="D590" s="6" t="n"/>
      <c r="E590" s="6" t="n"/>
      <c r="F590" s="6" t="n"/>
      <c r="G590" s="6" t="n"/>
      <c r="H590" s="6" t="n"/>
      <c r="I590" s="6" t="n"/>
      <c r="J590" s="6" t="n"/>
      <c r="K590" s="6" t="n"/>
      <c r="L590" s="6" t="n"/>
      <c r="M590" s="6" t="n"/>
      <c r="N590" s="6" t="n"/>
    </row>
    <row r="591" ht="15.75" customHeight="1" s="1411">
      <c r="A591" s="6" t="n"/>
      <c r="B591" s="6" t="n"/>
      <c r="C591" s="6" t="n"/>
      <c r="D591" s="6" t="n"/>
      <c r="E591" s="6" t="n"/>
      <c r="F591" s="6" t="n"/>
      <c r="G591" s="6" t="n"/>
      <c r="H591" s="6" t="n"/>
      <c r="I591" s="6" t="n"/>
      <c r="J591" s="6" t="n"/>
      <c r="K591" s="6" t="n"/>
      <c r="L591" s="6" t="n"/>
      <c r="M591" s="6" t="n"/>
      <c r="N591" s="6" t="n"/>
    </row>
    <row r="592" ht="15.75" customHeight="1" s="1411">
      <c r="A592" s="6" t="n"/>
      <c r="B592" s="6" t="n"/>
      <c r="C592" s="6" t="n"/>
      <c r="D592" s="6" t="n"/>
      <c r="E592" s="6" t="n"/>
      <c r="F592" s="6" t="n"/>
      <c r="G592" s="6" t="n"/>
      <c r="H592" s="6" t="n"/>
      <c r="I592" s="6" t="n"/>
      <c r="J592" s="6" t="n"/>
      <c r="K592" s="6" t="n"/>
      <c r="L592" s="6" t="n"/>
      <c r="M592" s="6" t="n"/>
      <c r="N592" s="6" t="n"/>
    </row>
    <row r="593" ht="15.75" customHeight="1" s="1411">
      <c r="A593" s="6" t="n"/>
      <c r="B593" s="6" t="n"/>
      <c r="C593" s="6" t="n"/>
      <c r="D593" s="6" t="n"/>
      <c r="E593" s="6" t="n"/>
      <c r="F593" s="6" t="n"/>
      <c r="G593" s="6" t="n"/>
      <c r="H593" s="6" t="n"/>
      <c r="I593" s="6" t="n"/>
      <c r="J593" s="6" t="n"/>
      <c r="K593" s="6" t="n"/>
      <c r="L593" s="6" t="n"/>
      <c r="M593" s="6" t="n"/>
      <c r="N593" s="6" t="n"/>
    </row>
    <row r="594" ht="15.75" customHeight="1" s="1411">
      <c r="A594" s="6" t="n"/>
      <c r="B594" s="6" t="n"/>
      <c r="C594" s="6" t="n"/>
      <c r="D594" s="6" t="n"/>
      <c r="E594" s="6" t="n"/>
      <c r="F594" s="6" t="n"/>
      <c r="G594" s="6" t="n"/>
      <c r="H594" s="6" t="n"/>
      <c r="I594" s="6" t="n"/>
      <c r="J594" s="6" t="n"/>
      <c r="K594" s="6" t="n"/>
      <c r="L594" s="6" t="n"/>
      <c r="M594" s="6" t="n"/>
      <c r="N594" s="6" t="n"/>
    </row>
    <row r="595" ht="15.75" customHeight="1" s="1411">
      <c r="A595" s="6" t="n"/>
      <c r="B595" s="6" t="n"/>
      <c r="C595" s="6" t="n"/>
      <c r="D595" s="6" t="n"/>
      <c r="E595" s="6" t="n"/>
      <c r="F595" s="6" t="n"/>
      <c r="G595" s="6" t="n"/>
      <c r="H595" s="6" t="n"/>
      <c r="I595" s="6" t="n"/>
      <c r="J595" s="6" t="n"/>
      <c r="K595" s="6" t="n"/>
      <c r="L595" s="6" t="n"/>
      <c r="M595" s="6" t="n"/>
      <c r="N595" s="6" t="n"/>
    </row>
    <row r="596" ht="15.75" customHeight="1" s="1411">
      <c r="A596" s="6" t="n"/>
      <c r="B596" s="6" t="n"/>
      <c r="C596" s="6" t="n"/>
      <c r="D596" s="6" t="n"/>
      <c r="E596" s="6" t="n"/>
      <c r="F596" s="6" t="n"/>
      <c r="G596" s="6" t="n"/>
      <c r="H596" s="6" t="n"/>
      <c r="I596" s="6" t="n"/>
      <c r="J596" s="6" t="n"/>
      <c r="K596" s="6" t="n"/>
      <c r="L596" s="6" t="n"/>
      <c r="M596" s="6" t="n"/>
      <c r="N596" s="6" t="n"/>
    </row>
    <row r="597" ht="15.75" customHeight="1" s="1411">
      <c r="A597" s="6" t="n"/>
      <c r="B597" s="6" t="n"/>
      <c r="C597" s="6" t="n"/>
      <c r="D597" s="6" t="n"/>
      <c r="E597" s="6" t="n"/>
      <c r="F597" s="6" t="n"/>
      <c r="G597" s="6" t="n"/>
      <c r="H597" s="6" t="n"/>
      <c r="I597" s="6" t="n"/>
      <c r="J597" s="6" t="n"/>
      <c r="K597" s="6" t="n"/>
      <c r="L597" s="6" t="n"/>
      <c r="M597" s="6" t="n"/>
      <c r="N597" s="6" t="n"/>
    </row>
    <row r="598" ht="15.75" customHeight="1" s="1411">
      <c r="A598" s="6" t="n"/>
      <c r="B598" s="6" t="n"/>
      <c r="C598" s="6" t="n"/>
      <c r="D598" s="6" t="n"/>
      <c r="E598" s="6" t="n"/>
      <c r="F598" s="6" t="n"/>
      <c r="G598" s="6" t="n"/>
      <c r="H598" s="6" t="n"/>
      <c r="I598" s="6" t="n"/>
      <c r="J598" s="6" t="n"/>
      <c r="K598" s="6" t="n"/>
      <c r="L598" s="6" t="n"/>
      <c r="M598" s="6" t="n"/>
      <c r="N598" s="6" t="n"/>
    </row>
    <row r="599" ht="15.75" customHeight="1" s="1411">
      <c r="A599" s="6" t="n"/>
      <c r="B599" s="6" t="n"/>
      <c r="C599" s="6" t="n"/>
      <c r="D599" s="6" t="n"/>
      <c r="E599" s="6" t="n"/>
      <c r="F599" s="6" t="n"/>
      <c r="G599" s="6" t="n"/>
      <c r="H599" s="6" t="n"/>
      <c r="I599" s="6" t="n"/>
      <c r="J599" s="6" t="n"/>
      <c r="K599" s="6" t="n"/>
      <c r="L599" s="6" t="n"/>
      <c r="M599" s="6" t="n"/>
      <c r="N599" s="6" t="n"/>
    </row>
    <row r="600" ht="15.75" customHeight="1" s="1411">
      <c r="A600" s="6" t="n"/>
      <c r="B600" s="6" t="n"/>
      <c r="C600" s="6" t="n"/>
      <c r="D600" s="6" t="n"/>
      <c r="E600" s="6" t="n"/>
      <c r="F600" s="6" t="n"/>
      <c r="G600" s="6" t="n"/>
      <c r="H600" s="6" t="n"/>
      <c r="I600" s="6" t="n"/>
      <c r="J600" s="6" t="n"/>
      <c r="K600" s="6" t="n"/>
      <c r="L600" s="6" t="n"/>
      <c r="M600" s="6" t="n"/>
      <c r="N600" s="6" t="n"/>
    </row>
    <row r="601" ht="15.75" customHeight="1" s="1411">
      <c r="A601" s="6" t="n"/>
      <c r="B601" s="6" t="n"/>
      <c r="C601" s="6" t="n"/>
      <c r="D601" s="6" t="n"/>
      <c r="E601" s="6" t="n"/>
      <c r="F601" s="6" t="n"/>
      <c r="G601" s="6" t="n"/>
      <c r="H601" s="6" t="n"/>
      <c r="I601" s="6" t="n"/>
      <c r="J601" s="6" t="n"/>
      <c r="K601" s="6" t="n"/>
      <c r="L601" s="6" t="n"/>
      <c r="M601" s="6" t="n"/>
      <c r="N601" s="6" t="n"/>
    </row>
    <row r="602" ht="15.75" customHeight="1" s="1411">
      <c r="A602" s="6" t="n"/>
      <c r="B602" s="6" t="n"/>
      <c r="C602" s="6" t="n"/>
      <c r="D602" s="6" t="n"/>
      <c r="E602" s="6" t="n"/>
      <c r="F602" s="6" t="n"/>
      <c r="G602" s="6" t="n"/>
      <c r="H602" s="6" t="n"/>
      <c r="I602" s="6" t="n"/>
      <c r="J602" s="6" t="n"/>
      <c r="K602" s="6" t="n"/>
      <c r="L602" s="6" t="n"/>
      <c r="M602" s="6" t="n"/>
      <c r="N602" s="6" t="n"/>
    </row>
    <row r="603" ht="15.75" customHeight="1" s="1411">
      <c r="A603" s="6" t="n"/>
      <c r="B603" s="6" t="n"/>
      <c r="C603" s="6" t="n"/>
      <c r="D603" s="6" t="n"/>
      <c r="E603" s="6" t="n"/>
      <c r="F603" s="6" t="n"/>
      <c r="G603" s="6" t="n"/>
      <c r="H603" s="6" t="n"/>
      <c r="I603" s="6" t="n"/>
      <c r="J603" s="6" t="n"/>
      <c r="K603" s="6" t="n"/>
      <c r="L603" s="6" t="n"/>
      <c r="M603" s="6" t="n"/>
      <c r="N603" s="6" t="n"/>
    </row>
    <row r="604" ht="15.75" customHeight="1" s="1411">
      <c r="A604" s="6" t="n"/>
      <c r="B604" s="6" t="n"/>
      <c r="C604" s="6" t="n"/>
      <c r="D604" s="6" t="n"/>
      <c r="E604" s="6" t="n"/>
      <c r="F604" s="6" t="n"/>
      <c r="G604" s="6" t="n"/>
      <c r="H604" s="6" t="n"/>
      <c r="I604" s="6" t="n"/>
      <c r="J604" s="6" t="n"/>
      <c r="K604" s="6" t="n"/>
      <c r="L604" s="6" t="n"/>
      <c r="M604" s="6" t="n"/>
      <c r="N604" s="6" t="n"/>
    </row>
    <row r="605" ht="15.75" customHeight="1" s="1411">
      <c r="A605" s="6" t="n"/>
      <c r="B605" s="6" t="n"/>
      <c r="C605" s="6" t="n"/>
      <c r="D605" s="6" t="n"/>
      <c r="E605" s="6" t="n"/>
      <c r="F605" s="6" t="n"/>
      <c r="G605" s="6" t="n"/>
      <c r="H605" s="6" t="n"/>
      <c r="I605" s="6" t="n"/>
      <c r="J605" s="6" t="n"/>
      <c r="K605" s="6" t="n"/>
      <c r="L605" s="6" t="n"/>
      <c r="M605" s="6" t="n"/>
      <c r="N605" s="6" t="n"/>
    </row>
    <row r="606" ht="15.75" customHeight="1" s="1411">
      <c r="A606" s="6" t="n"/>
      <c r="B606" s="6" t="n"/>
      <c r="C606" s="6" t="n"/>
      <c r="D606" s="6" t="n"/>
      <c r="E606" s="6" t="n"/>
      <c r="F606" s="6" t="n"/>
      <c r="G606" s="6" t="n"/>
      <c r="H606" s="6" t="n"/>
      <c r="I606" s="6" t="n"/>
      <c r="J606" s="6" t="n"/>
      <c r="K606" s="6" t="n"/>
      <c r="L606" s="6" t="n"/>
      <c r="M606" s="6" t="n"/>
      <c r="N606" s="6" t="n"/>
    </row>
    <row r="607" ht="15.75" customHeight="1" s="1411">
      <c r="A607" s="6" t="n"/>
      <c r="B607" s="6" t="n"/>
      <c r="C607" s="6" t="n"/>
      <c r="D607" s="6" t="n"/>
      <c r="E607" s="6" t="n"/>
      <c r="F607" s="6" t="n"/>
      <c r="G607" s="6" t="n"/>
      <c r="H607" s="6" t="n"/>
      <c r="I607" s="6" t="n"/>
      <c r="J607" s="6" t="n"/>
      <c r="K607" s="6" t="n"/>
      <c r="L607" s="6" t="n"/>
      <c r="M607" s="6" t="n"/>
      <c r="N607" s="6" t="n"/>
    </row>
    <row r="608" ht="15.75" customHeight="1" s="1411">
      <c r="A608" s="6" t="n"/>
      <c r="B608" s="6" t="n"/>
      <c r="C608" s="6" t="n"/>
      <c r="D608" s="6" t="n"/>
      <c r="E608" s="6" t="n"/>
      <c r="F608" s="6" t="n"/>
      <c r="G608" s="6" t="n"/>
      <c r="H608" s="6" t="n"/>
      <c r="I608" s="6" t="n"/>
      <c r="J608" s="6" t="n"/>
      <c r="K608" s="6" t="n"/>
      <c r="L608" s="6" t="n"/>
      <c r="M608" s="6" t="n"/>
      <c r="N608" s="6" t="n"/>
    </row>
    <row r="609" ht="15.75" customHeight="1" s="1411">
      <c r="A609" s="6" t="n"/>
      <c r="B609" s="6" t="n"/>
      <c r="C609" s="6" t="n"/>
      <c r="D609" s="6" t="n"/>
      <c r="E609" s="6" t="n"/>
      <c r="F609" s="6" t="n"/>
      <c r="G609" s="6" t="n"/>
      <c r="H609" s="6" t="n"/>
      <c r="I609" s="6" t="n"/>
      <c r="J609" s="6" t="n"/>
      <c r="K609" s="6" t="n"/>
      <c r="L609" s="6" t="n"/>
      <c r="M609" s="6" t="n"/>
      <c r="N609" s="6" t="n"/>
    </row>
    <row r="610" ht="15.75" customHeight="1" s="1411">
      <c r="A610" s="6" t="n"/>
      <c r="B610" s="6" t="n"/>
      <c r="C610" s="6" t="n"/>
      <c r="D610" s="6" t="n"/>
      <c r="E610" s="6" t="n"/>
      <c r="F610" s="6" t="n"/>
      <c r="G610" s="6" t="n"/>
      <c r="H610" s="6" t="n"/>
      <c r="I610" s="6" t="n"/>
      <c r="J610" s="6" t="n"/>
      <c r="K610" s="6" t="n"/>
      <c r="L610" s="6" t="n"/>
      <c r="M610" s="6" t="n"/>
      <c r="N610" s="6" t="n"/>
    </row>
    <row r="611" ht="15.75" customHeight="1" s="1411">
      <c r="A611" s="6" t="n"/>
      <c r="B611" s="6" t="n"/>
      <c r="C611" s="6" t="n"/>
      <c r="D611" s="6" t="n"/>
      <c r="E611" s="6" t="n"/>
      <c r="F611" s="6" t="n"/>
      <c r="G611" s="6" t="n"/>
      <c r="H611" s="6" t="n"/>
      <c r="I611" s="6" t="n"/>
      <c r="J611" s="6" t="n"/>
      <c r="K611" s="6" t="n"/>
      <c r="L611" s="6" t="n"/>
      <c r="M611" s="6" t="n"/>
      <c r="N611" s="6" t="n"/>
    </row>
    <row r="612" ht="15.75" customHeight="1" s="1411">
      <c r="A612" s="6" t="n"/>
      <c r="B612" s="6" t="n"/>
      <c r="C612" s="6" t="n"/>
      <c r="D612" s="6" t="n"/>
      <c r="E612" s="6" t="n"/>
      <c r="F612" s="6" t="n"/>
      <c r="G612" s="6" t="n"/>
      <c r="H612" s="6" t="n"/>
      <c r="I612" s="6" t="n"/>
      <c r="J612" s="6" t="n"/>
      <c r="K612" s="6" t="n"/>
      <c r="L612" s="6" t="n"/>
      <c r="M612" s="6" t="n"/>
      <c r="N612" s="6" t="n"/>
    </row>
    <row r="613" ht="15.75" customHeight="1" s="1411">
      <c r="A613" s="6" t="n"/>
      <c r="B613" s="6" t="n"/>
      <c r="C613" s="6" t="n"/>
      <c r="D613" s="6" t="n"/>
      <c r="E613" s="6" t="n"/>
      <c r="F613" s="6" t="n"/>
      <c r="G613" s="6" t="n"/>
      <c r="H613" s="6" t="n"/>
      <c r="I613" s="6" t="n"/>
      <c r="J613" s="6" t="n"/>
      <c r="K613" s="6" t="n"/>
      <c r="L613" s="6" t="n"/>
      <c r="M613" s="6" t="n"/>
      <c r="N613" s="6" t="n"/>
    </row>
    <row r="614" ht="15.75" customHeight="1" s="1411">
      <c r="A614" s="6" t="n"/>
      <c r="B614" s="6" t="n"/>
      <c r="C614" s="6" t="n"/>
      <c r="D614" s="6" t="n"/>
      <c r="E614" s="6" t="n"/>
      <c r="F614" s="6" t="n"/>
      <c r="G614" s="6" t="n"/>
      <c r="H614" s="6" t="n"/>
      <c r="I614" s="6" t="n"/>
      <c r="J614" s="6" t="n"/>
      <c r="K614" s="6" t="n"/>
      <c r="L614" s="6" t="n"/>
      <c r="M614" s="6" t="n"/>
      <c r="N614" s="6" t="n"/>
    </row>
    <row r="615" ht="15.75" customHeight="1" s="1411">
      <c r="A615" s="6" t="n"/>
      <c r="B615" s="6" t="n"/>
      <c r="C615" s="6" t="n"/>
      <c r="D615" s="6" t="n"/>
      <c r="E615" s="6" t="n"/>
      <c r="F615" s="6" t="n"/>
      <c r="G615" s="6" t="n"/>
      <c r="H615" s="6" t="n"/>
      <c r="I615" s="6" t="n"/>
      <c r="J615" s="6" t="n"/>
      <c r="K615" s="6" t="n"/>
      <c r="L615" s="6" t="n"/>
      <c r="M615" s="6" t="n"/>
      <c r="N615" s="6" t="n"/>
    </row>
    <row r="616" ht="15.75" customHeight="1" s="1411">
      <c r="A616" s="6" t="n"/>
      <c r="B616" s="6" t="n"/>
      <c r="C616" s="6" t="n"/>
      <c r="D616" s="6" t="n"/>
      <c r="E616" s="6" t="n"/>
      <c r="F616" s="6" t="n"/>
      <c r="G616" s="6" t="n"/>
      <c r="H616" s="6" t="n"/>
      <c r="I616" s="6" t="n"/>
      <c r="J616" s="6" t="n"/>
      <c r="K616" s="6" t="n"/>
      <c r="L616" s="6" t="n"/>
      <c r="M616" s="6" t="n"/>
      <c r="N616" s="6" t="n"/>
    </row>
    <row r="617" ht="15.75" customHeight="1" s="1411">
      <c r="A617" s="6" t="n"/>
      <c r="B617" s="6" t="n"/>
      <c r="C617" s="6" t="n"/>
      <c r="D617" s="6" t="n"/>
      <c r="E617" s="6" t="n"/>
      <c r="F617" s="6" t="n"/>
      <c r="G617" s="6" t="n"/>
      <c r="H617" s="6" t="n"/>
      <c r="I617" s="6" t="n"/>
      <c r="J617" s="6" t="n"/>
      <c r="K617" s="6" t="n"/>
      <c r="L617" s="6" t="n"/>
      <c r="M617" s="6" t="n"/>
      <c r="N617" s="6" t="n"/>
    </row>
    <row r="618" ht="15.75" customHeight="1" s="1411">
      <c r="A618" s="6" t="n"/>
      <c r="B618" s="6" t="n"/>
      <c r="C618" s="6" t="n"/>
      <c r="D618" s="6" t="n"/>
      <c r="E618" s="6" t="n"/>
      <c r="F618" s="6" t="n"/>
      <c r="G618" s="6" t="n"/>
      <c r="H618" s="6" t="n"/>
      <c r="I618" s="6" t="n"/>
      <c r="J618" s="6" t="n"/>
      <c r="K618" s="6" t="n"/>
      <c r="L618" s="6" t="n"/>
      <c r="M618" s="6" t="n"/>
      <c r="N618" s="6" t="n"/>
    </row>
    <row r="619" ht="15.75" customHeight="1" s="1411">
      <c r="A619" s="6" t="n"/>
      <c r="B619" s="6" t="n"/>
      <c r="C619" s="6" t="n"/>
      <c r="D619" s="6" t="n"/>
      <c r="E619" s="6" t="n"/>
      <c r="F619" s="6" t="n"/>
      <c r="G619" s="6" t="n"/>
      <c r="H619" s="6" t="n"/>
      <c r="I619" s="6" t="n"/>
      <c r="J619" s="6" t="n"/>
      <c r="K619" s="6" t="n"/>
      <c r="L619" s="6" t="n"/>
      <c r="M619" s="6" t="n"/>
      <c r="N619" s="6" t="n"/>
    </row>
    <row r="620" ht="15.75" customHeight="1" s="1411">
      <c r="A620" s="6" t="n"/>
      <c r="B620" s="6" t="n"/>
      <c r="C620" s="6" t="n"/>
      <c r="D620" s="6" t="n"/>
      <c r="E620" s="6" t="n"/>
      <c r="F620" s="6" t="n"/>
      <c r="G620" s="6" t="n"/>
      <c r="H620" s="6" t="n"/>
      <c r="I620" s="6" t="n"/>
      <c r="J620" s="6" t="n"/>
      <c r="K620" s="6" t="n"/>
      <c r="L620" s="6" t="n"/>
      <c r="M620" s="6" t="n"/>
      <c r="N620" s="6" t="n"/>
    </row>
    <row r="621" ht="15.75" customHeight="1" s="1411">
      <c r="A621" s="6" t="n"/>
      <c r="B621" s="6" t="n"/>
      <c r="C621" s="6" t="n"/>
      <c r="D621" s="6" t="n"/>
      <c r="E621" s="6" t="n"/>
      <c r="F621" s="6" t="n"/>
      <c r="G621" s="6" t="n"/>
      <c r="H621" s="6" t="n"/>
      <c r="I621" s="6" t="n"/>
      <c r="J621" s="6" t="n"/>
      <c r="K621" s="6" t="n"/>
      <c r="L621" s="6" t="n"/>
      <c r="M621" s="6" t="n"/>
      <c r="N621" s="6" t="n"/>
    </row>
    <row r="622" ht="15.75" customHeight="1" s="1411">
      <c r="A622" s="6" t="n"/>
      <c r="B622" s="6" t="n"/>
      <c r="C622" s="6" t="n"/>
      <c r="D622" s="6" t="n"/>
      <c r="E622" s="6" t="n"/>
      <c r="F622" s="6" t="n"/>
      <c r="G622" s="6" t="n"/>
      <c r="H622" s="6" t="n"/>
      <c r="I622" s="6" t="n"/>
      <c r="J622" s="6" t="n"/>
      <c r="K622" s="6" t="n"/>
      <c r="L622" s="6" t="n"/>
      <c r="M622" s="6" t="n"/>
      <c r="N622" s="6" t="n"/>
    </row>
    <row r="623" ht="15.75" customHeight="1" s="1411">
      <c r="A623" s="6" t="n"/>
      <c r="B623" s="6" t="n"/>
      <c r="C623" s="6" t="n"/>
      <c r="D623" s="6" t="n"/>
      <c r="E623" s="6" t="n"/>
      <c r="F623" s="6" t="n"/>
      <c r="G623" s="6" t="n"/>
      <c r="H623" s="6" t="n"/>
      <c r="I623" s="6" t="n"/>
      <c r="J623" s="6" t="n"/>
      <c r="K623" s="6" t="n"/>
      <c r="L623" s="6" t="n"/>
      <c r="M623" s="6" t="n"/>
      <c r="N623" s="6" t="n"/>
    </row>
    <row r="624" ht="15.75" customHeight="1" s="1411">
      <c r="A624" s="6" t="n"/>
      <c r="B624" s="6" t="n"/>
      <c r="C624" s="6" t="n"/>
      <c r="D624" s="6" t="n"/>
      <c r="E624" s="6" t="n"/>
      <c r="F624" s="6" t="n"/>
      <c r="G624" s="6" t="n"/>
      <c r="H624" s="6" t="n"/>
      <c r="I624" s="6" t="n"/>
      <c r="J624" s="6" t="n"/>
      <c r="K624" s="6" t="n"/>
      <c r="L624" s="6" t="n"/>
      <c r="M624" s="6" t="n"/>
      <c r="N624" s="6" t="n"/>
    </row>
    <row r="625" ht="15.75" customHeight="1" s="1411">
      <c r="A625" s="6" t="n"/>
      <c r="B625" s="6" t="n"/>
      <c r="C625" s="6" t="n"/>
      <c r="D625" s="6" t="n"/>
      <c r="E625" s="6" t="n"/>
      <c r="F625" s="6" t="n"/>
      <c r="G625" s="6" t="n"/>
      <c r="H625" s="6" t="n"/>
      <c r="I625" s="6" t="n"/>
      <c r="J625" s="6" t="n"/>
      <c r="K625" s="6" t="n"/>
      <c r="L625" s="6" t="n"/>
      <c r="M625" s="6" t="n"/>
      <c r="N625" s="6" t="n"/>
    </row>
    <row r="626" ht="15.75" customHeight="1" s="1411">
      <c r="A626" s="6" t="n"/>
      <c r="B626" s="6" t="n"/>
      <c r="C626" s="6" t="n"/>
      <c r="D626" s="6" t="n"/>
      <c r="E626" s="6" t="n"/>
      <c r="F626" s="6" t="n"/>
      <c r="G626" s="6" t="n"/>
      <c r="H626" s="6" t="n"/>
      <c r="I626" s="6" t="n"/>
      <c r="J626" s="6" t="n"/>
      <c r="K626" s="6" t="n"/>
      <c r="L626" s="6" t="n"/>
      <c r="M626" s="6" t="n"/>
      <c r="N626" s="6" t="n"/>
    </row>
    <row r="627" ht="15.75" customHeight="1" s="1411">
      <c r="A627" s="6" t="n"/>
      <c r="B627" s="6" t="n"/>
      <c r="C627" s="6" t="n"/>
      <c r="D627" s="6" t="n"/>
      <c r="E627" s="6" t="n"/>
      <c r="F627" s="6" t="n"/>
      <c r="G627" s="6" t="n"/>
      <c r="H627" s="6" t="n"/>
      <c r="I627" s="6" t="n"/>
      <c r="J627" s="6" t="n"/>
      <c r="K627" s="6" t="n"/>
      <c r="L627" s="6" t="n"/>
      <c r="M627" s="6" t="n"/>
      <c r="N627" s="6" t="n"/>
    </row>
    <row r="628" ht="15.75" customHeight="1" s="1411">
      <c r="A628" s="6" t="n"/>
      <c r="B628" s="6" t="n"/>
      <c r="C628" s="6" t="n"/>
      <c r="D628" s="6" t="n"/>
      <c r="E628" s="6" t="n"/>
      <c r="F628" s="6" t="n"/>
      <c r="G628" s="6" t="n"/>
      <c r="H628" s="6" t="n"/>
      <c r="I628" s="6" t="n"/>
      <c r="J628" s="6" t="n"/>
      <c r="K628" s="6" t="n"/>
      <c r="L628" s="6" t="n"/>
      <c r="M628" s="6" t="n"/>
      <c r="N628" s="6" t="n"/>
    </row>
    <row r="629" ht="15.75" customHeight="1" s="1411">
      <c r="A629" s="6" t="n"/>
      <c r="B629" s="6" t="n"/>
      <c r="C629" s="6" t="n"/>
      <c r="D629" s="6" t="n"/>
      <c r="E629" s="6" t="n"/>
      <c r="F629" s="6" t="n"/>
      <c r="G629" s="6" t="n"/>
      <c r="H629" s="6" t="n"/>
      <c r="I629" s="6" t="n"/>
      <c r="J629" s="6" t="n"/>
      <c r="K629" s="6" t="n"/>
      <c r="L629" s="6" t="n"/>
      <c r="M629" s="6" t="n"/>
      <c r="N629" s="6" t="n"/>
    </row>
    <row r="630" ht="15.75" customHeight="1" s="1411">
      <c r="A630" s="6" t="n"/>
      <c r="B630" s="6" t="n"/>
      <c r="C630" s="6" t="n"/>
      <c r="D630" s="6" t="n"/>
      <c r="E630" s="6" t="n"/>
      <c r="F630" s="6" t="n"/>
      <c r="G630" s="6" t="n"/>
      <c r="H630" s="6" t="n"/>
      <c r="I630" s="6" t="n"/>
      <c r="J630" s="6" t="n"/>
      <c r="K630" s="6" t="n"/>
      <c r="L630" s="6" t="n"/>
      <c r="M630" s="6" t="n"/>
      <c r="N630" s="6" t="n"/>
    </row>
    <row r="631" ht="15.75" customHeight="1" s="1411">
      <c r="A631" s="6" t="n"/>
      <c r="B631" s="6" t="n"/>
      <c r="C631" s="6" t="n"/>
      <c r="D631" s="6" t="n"/>
      <c r="E631" s="6" t="n"/>
      <c r="F631" s="6" t="n"/>
      <c r="G631" s="6" t="n"/>
      <c r="H631" s="6" t="n"/>
      <c r="I631" s="6" t="n"/>
      <c r="J631" s="6" t="n"/>
      <c r="K631" s="6" t="n"/>
      <c r="L631" s="6" t="n"/>
      <c r="M631" s="6" t="n"/>
      <c r="N631" s="6" t="n"/>
    </row>
    <row r="632" ht="15.75" customHeight="1" s="1411">
      <c r="A632" s="6" t="n"/>
      <c r="B632" s="6" t="n"/>
      <c r="C632" s="6" t="n"/>
      <c r="D632" s="6" t="n"/>
      <c r="E632" s="6" t="n"/>
      <c r="F632" s="6" t="n"/>
      <c r="G632" s="6" t="n"/>
      <c r="H632" s="6" t="n"/>
      <c r="I632" s="6" t="n"/>
      <c r="J632" s="6" t="n"/>
      <c r="K632" s="6" t="n"/>
      <c r="L632" s="6" t="n"/>
      <c r="M632" s="6" t="n"/>
      <c r="N632" s="6" t="n"/>
    </row>
    <row r="633" ht="15.75" customHeight="1" s="1411">
      <c r="A633" s="6" t="n"/>
      <c r="B633" s="6" t="n"/>
      <c r="C633" s="6" t="n"/>
      <c r="D633" s="6" t="n"/>
      <c r="E633" s="6" t="n"/>
      <c r="F633" s="6" t="n"/>
      <c r="G633" s="6" t="n"/>
      <c r="H633" s="6" t="n"/>
      <c r="I633" s="6" t="n"/>
      <c r="J633" s="6" t="n"/>
      <c r="K633" s="6" t="n"/>
      <c r="L633" s="6" t="n"/>
      <c r="M633" s="6" t="n"/>
      <c r="N633" s="6" t="n"/>
    </row>
    <row r="634" ht="15.75" customHeight="1" s="1411">
      <c r="A634" s="6" t="n"/>
      <c r="B634" s="6" t="n"/>
      <c r="C634" s="6" t="n"/>
      <c r="D634" s="6" t="n"/>
      <c r="E634" s="6" t="n"/>
      <c r="F634" s="6" t="n"/>
      <c r="G634" s="6" t="n"/>
      <c r="H634" s="6" t="n"/>
      <c r="I634" s="6" t="n"/>
      <c r="J634" s="6" t="n"/>
      <c r="K634" s="6" t="n"/>
      <c r="L634" s="6" t="n"/>
      <c r="M634" s="6" t="n"/>
      <c r="N634" s="6" t="n"/>
    </row>
    <row r="635" ht="15.75" customHeight="1" s="1411">
      <c r="A635" s="6" t="n"/>
      <c r="B635" s="6" t="n"/>
      <c r="C635" s="6" t="n"/>
      <c r="D635" s="6" t="n"/>
      <c r="E635" s="6" t="n"/>
      <c r="F635" s="6" t="n"/>
      <c r="G635" s="6" t="n"/>
      <c r="H635" s="6" t="n"/>
      <c r="I635" s="6" t="n"/>
      <c r="J635" s="6" t="n"/>
      <c r="K635" s="6" t="n"/>
      <c r="L635" s="6" t="n"/>
      <c r="M635" s="6" t="n"/>
      <c r="N635" s="6" t="n"/>
    </row>
    <row r="636" ht="15.75" customHeight="1" s="1411">
      <c r="A636" s="6" t="n"/>
      <c r="B636" s="6" t="n"/>
      <c r="C636" s="6" t="n"/>
      <c r="D636" s="6" t="n"/>
      <c r="E636" s="6" t="n"/>
      <c r="F636" s="6" t="n"/>
      <c r="G636" s="6" t="n"/>
      <c r="H636" s="6" t="n"/>
      <c r="I636" s="6" t="n"/>
      <c r="J636" s="6" t="n"/>
      <c r="K636" s="6" t="n"/>
      <c r="L636" s="6" t="n"/>
      <c r="M636" s="6" t="n"/>
      <c r="N636" s="6" t="n"/>
    </row>
    <row r="637" ht="15.75" customHeight="1" s="1411">
      <c r="A637" s="6" t="n"/>
      <c r="B637" s="6" t="n"/>
      <c r="C637" s="6" t="n"/>
      <c r="D637" s="6" t="n"/>
      <c r="E637" s="6" t="n"/>
      <c r="F637" s="6" t="n"/>
      <c r="G637" s="6" t="n"/>
      <c r="H637" s="6" t="n"/>
      <c r="I637" s="6" t="n"/>
      <c r="J637" s="6" t="n"/>
      <c r="K637" s="6" t="n"/>
      <c r="L637" s="6" t="n"/>
      <c r="M637" s="6" t="n"/>
      <c r="N637" s="6" t="n"/>
    </row>
    <row r="638" ht="15.75" customHeight="1" s="1411">
      <c r="A638" s="6" t="n"/>
      <c r="B638" s="6" t="n"/>
      <c r="C638" s="6" t="n"/>
      <c r="D638" s="6" t="n"/>
      <c r="E638" s="6" t="n"/>
      <c r="F638" s="6" t="n"/>
      <c r="G638" s="6" t="n"/>
      <c r="H638" s="6" t="n"/>
      <c r="I638" s="6" t="n"/>
      <c r="J638" s="6" t="n"/>
      <c r="K638" s="6" t="n"/>
      <c r="L638" s="6" t="n"/>
      <c r="M638" s="6" t="n"/>
      <c r="N638" s="6" t="n"/>
    </row>
    <row r="639" ht="15.75" customHeight="1" s="1411">
      <c r="A639" s="6" t="n"/>
      <c r="B639" s="6" t="n"/>
      <c r="C639" s="6" t="n"/>
      <c r="D639" s="6" t="n"/>
      <c r="E639" s="6" t="n"/>
      <c r="F639" s="6" t="n"/>
      <c r="G639" s="6" t="n"/>
      <c r="H639" s="6" t="n"/>
      <c r="I639" s="6" t="n"/>
      <c r="J639" s="6" t="n"/>
      <c r="K639" s="6" t="n"/>
      <c r="L639" s="6" t="n"/>
      <c r="M639" s="6" t="n"/>
      <c r="N639" s="6" t="n"/>
    </row>
    <row r="640" ht="15.75" customHeight="1" s="1411">
      <c r="A640" s="6" t="n"/>
      <c r="B640" s="6" t="n"/>
      <c r="C640" s="6" t="n"/>
      <c r="D640" s="6" t="n"/>
      <c r="E640" s="6" t="n"/>
      <c r="F640" s="6" t="n"/>
      <c r="G640" s="6" t="n"/>
      <c r="H640" s="6" t="n"/>
      <c r="I640" s="6" t="n"/>
      <c r="J640" s="6" t="n"/>
      <c r="K640" s="6" t="n"/>
      <c r="L640" s="6" t="n"/>
      <c r="M640" s="6" t="n"/>
      <c r="N640" s="6" t="n"/>
    </row>
    <row r="641" ht="15.75" customHeight="1" s="1411">
      <c r="A641" s="6" t="n"/>
      <c r="B641" s="6" t="n"/>
      <c r="C641" s="6" t="n"/>
      <c r="D641" s="6" t="n"/>
      <c r="E641" s="6" t="n"/>
      <c r="F641" s="6" t="n"/>
      <c r="G641" s="6" t="n"/>
      <c r="H641" s="6" t="n"/>
      <c r="I641" s="6" t="n"/>
      <c r="J641" s="6" t="n"/>
      <c r="K641" s="6" t="n"/>
      <c r="L641" s="6" t="n"/>
      <c r="M641" s="6" t="n"/>
      <c r="N641" s="6" t="n"/>
    </row>
    <row r="642" ht="15.75" customHeight="1" s="1411">
      <c r="A642" s="6" t="n"/>
      <c r="B642" s="6" t="n"/>
      <c r="C642" s="6" t="n"/>
      <c r="D642" s="6" t="n"/>
      <c r="E642" s="6" t="n"/>
      <c r="F642" s="6" t="n"/>
      <c r="G642" s="6" t="n"/>
      <c r="H642" s="6" t="n"/>
      <c r="I642" s="6" t="n"/>
      <c r="J642" s="6" t="n"/>
      <c r="K642" s="6" t="n"/>
      <c r="L642" s="6" t="n"/>
      <c r="M642" s="6" t="n"/>
      <c r="N642" s="6" t="n"/>
    </row>
    <row r="643" ht="15.75" customHeight="1" s="1411">
      <c r="A643" s="6" t="n"/>
      <c r="B643" s="6" t="n"/>
      <c r="C643" s="6" t="n"/>
      <c r="D643" s="6" t="n"/>
      <c r="E643" s="6" t="n"/>
      <c r="F643" s="6" t="n"/>
      <c r="G643" s="6" t="n"/>
      <c r="H643" s="6" t="n"/>
      <c r="I643" s="6" t="n"/>
      <c r="J643" s="6" t="n"/>
      <c r="K643" s="6" t="n"/>
      <c r="L643" s="6" t="n"/>
      <c r="M643" s="6" t="n"/>
      <c r="N643" s="6" t="n"/>
    </row>
    <row r="644" ht="15.75" customHeight="1" s="1411">
      <c r="A644" s="6" t="n"/>
      <c r="B644" s="6" t="n"/>
      <c r="C644" s="6" t="n"/>
      <c r="D644" s="6" t="n"/>
      <c r="E644" s="6" t="n"/>
      <c r="F644" s="6" t="n"/>
      <c r="G644" s="6" t="n"/>
      <c r="H644" s="6" t="n"/>
      <c r="I644" s="6" t="n"/>
      <c r="J644" s="6" t="n"/>
      <c r="K644" s="6" t="n"/>
      <c r="L644" s="6" t="n"/>
      <c r="M644" s="6" t="n"/>
      <c r="N644" s="6" t="n"/>
    </row>
    <row r="645" ht="15.75" customHeight="1" s="1411">
      <c r="A645" s="6" t="n"/>
      <c r="B645" s="6" t="n"/>
      <c r="C645" s="6" t="n"/>
      <c r="D645" s="6" t="n"/>
      <c r="E645" s="6" t="n"/>
      <c r="F645" s="6" t="n"/>
      <c r="G645" s="6" t="n"/>
      <c r="H645" s="6" t="n"/>
      <c r="I645" s="6" t="n"/>
      <c r="J645" s="6" t="n"/>
      <c r="K645" s="6" t="n"/>
      <c r="L645" s="6" t="n"/>
      <c r="M645" s="6" t="n"/>
      <c r="N645" s="6" t="n"/>
    </row>
    <row r="646" ht="15.75" customHeight="1" s="1411">
      <c r="A646" s="6" t="n"/>
      <c r="B646" s="6" t="n"/>
      <c r="C646" s="6" t="n"/>
      <c r="D646" s="6" t="n"/>
      <c r="E646" s="6" t="n"/>
      <c r="F646" s="6" t="n"/>
      <c r="G646" s="6" t="n"/>
      <c r="H646" s="6" t="n"/>
      <c r="I646" s="6" t="n"/>
      <c r="J646" s="6" t="n"/>
      <c r="K646" s="6" t="n"/>
      <c r="L646" s="6" t="n"/>
      <c r="M646" s="6" t="n"/>
      <c r="N646" s="6" t="n"/>
    </row>
    <row r="647" ht="15.75" customHeight="1" s="1411">
      <c r="A647" s="6" t="n"/>
      <c r="B647" s="6" t="n"/>
      <c r="C647" s="6" t="n"/>
      <c r="D647" s="6" t="n"/>
      <c r="E647" s="6" t="n"/>
      <c r="F647" s="6" t="n"/>
      <c r="G647" s="6" t="n"/>
      <c r="H647" s="6" t="n"/>
      <c r="I647" s="6" t="n"/>
      <c r="J647" s="6" t="n"/>
      <c r="K647" s="6" t="n"/>
      <c r="L647" s="6" t="n"/>
      <c r="M647" s="6" t="n"/>
      <c r="N647" s="6" t="n"/>
    </row>
    <row r="648" ht="15.75" customHeight="1" s="1411">
      <c r="A648" s="6" t="n"/>
      <c r="B648" s="6" t="n"/>
      <c r="C648" s="6" t="n"/>
      <c r="D648" s="6" t="n"/>
      <c r="E648" s="6" t="n"/>
      <c r="F648" s="6" t="n"/>
      <c r="G648" s="6" t="n"/>
      <c r="H648" s="6" t="n"/>
      <c r="I648" s="6" t="n"/>
      <c r="J648" s="6" t="n"/>
      <c r="K648" s="6" t="n"/>
      <c r="L648" s="6" t="n"/>
      <c r="M648" s="6" t="n"/>
      <c r="N648" s="6" t="n"/>
    </row>
    <row r="649" ht="15.75" customHeight="1" s="1411">
      <c r="A649" s="6" t="n"/>
      <c r="B649" s="6" t="n"/>
      <c r="C649" s="6" t="n"/>
      <c r="D649" s="6" t="n"/>
      <c r="E649" s="6" t="n"/>
      <c r="F649" s="6" t="n"/>
      <c r="G649" s="6" t="n"/>
      <c r="H649" s="6" t="n"/>
      <c r="I649" s="6" t="n"/>
      <c r="J649" s="6" t="n"/>
      <c r="K649" s="6" t="n"/>
      <c r="L649" s="6" t="n"/>
      <c r="M649" s="6" t="n"/>
      <c r="N649" s="6" t="n"/>
    </row>
    <row r="650" ht="15.75" customHeight="1" s="1411">
      <c r="A650" s="6" t="n"/>
      <c r="B650" s="6" t="n"/>
      <c r="C650" s="6" t="n"/>
      <c r="D650" s="6" t="n"/>
      <c r="E650" s="6" t="n"/>
      <c r="F650" s="6" t="n"/>
      <c r="G650" s="6" t="n"/>
      <c r="H650" s="6" t="n"/>
      <c r="I650" s="6" t="n"/>
      <c r="J650" s="6" t="n"/>
      <c r="K650" s="6" t="n"/>
      <c r="L650" s="6" t="n"/>
      <c r="M650" s="6" t="n"/>
      <c r="N650" s="6" t="n"/>
    </row>
    <row r="651" ht="15.75" customHeight="1" s="1411">
      <c r="A651" s="6" t="n"/>
      <c r="B651" s="6" t="n"/>
      <c r="C651" s="6" t="n"/>
      <c r="D651" s="6" t="n"/>
      <c r="E651" s="6" t="n"/>
      <c r="F651" s="6" t="n"/>
      <c r="G651" s="6" t="n"/>
      <c r="H651" s="6" t="n"/>
      <c r="I651" s="6" t="n"/>
      <c r="J651" s="6" t="n"/>
      <c r="K651" s="6" t="n"/>
      <c r="L651" s="6" t="n"/>
      <c r="M651" s="6" t="n"/>
      <c r="N651" s="6" t="n"/>
    </row>
    <row r="652" ht="15.75" customHeight="1" s="1411">
      <c r="A652" s="6" t="n"/>
      <c r="B652" s="6" t="n"/>
      <c r="C652" s="6" t="n"/>
      <c r="D652" s="6" t="n"/>
      <c r="E652" s="6" t="n"/>
      <c r="F652" s="6" t="n"/>
      <c r="G652" s="6" t="n"/>
      <c r="H652" s="6" t="n"/>
      <c r="I652" s="6" t="n"/>
      <c r="J652" s="6" t="n"/>
      <c r="K652" s="6" t="n"/>
      <c r="L652" s="6" t="n"/>
      <c r="M652" s="6" t="n"/>
      <c r="N652" s="6" t="n"/>
    </row>
    <row r="653" ht="15.75" customHeight="1" s="1411">
      <c r="A653" s="6" t="n"/>
      <c r="B653" s="6" t="n"/>
      <c r="C653" s="6" t="n"/>
      <c r="D653" s="6" t="n"/>
      <c r="E653" s="6" t="n"/>
      <c r="F653" s="6" t="n"/>
      <c r="G653" s="6" t="n"/>
      <c r="H653" s="6" t="n"/>
      <c r="I653" s="6" t="n"/>
      <c r="J653" s="6" t="n"/>
      <c r="K653" s="6" t="n"/>
      <c r="L653" s="6" t="n"/>
      <c r="M653" s="6" t="n"/>
      <c r="N653" s="6" t="n"/>
    </row>
    <row r="654" ht="15.75" customHeight="1" s="1411">
      <c r="A654" s="6" t="n"/>
      <c r="B654" s="6" t="n"/>
      <c r="C654" s="6" t="n"/>
      <c r="D654" s="6" t="n"/>
      <c r="E654" s="6" t="n"/>
      <c r="F654" s="6" t="n"/>
      <c r="G654" s="6" t="n"/>
      <c r="H654" s="6" t="n"/>
      <c r="I654" s="6" t="n"/>
      <c r="J654" s="6" t="n"/>
      <c r="K654" s="6" t="n"/>
      <c r="L654" s="6" t="n"/>
      <c r="M654" s="6" t="n"/>
      <c r="N654" s="6" t="n"/>
    </row>
    <row r="655" ht="15.75" customHeight="1" s="1411">
      <c r="A655" s="6" t="n"/>
      <c r="B655" s="6" t="n"/>
      <c r="C655" s="6" t="n"/>
      <c r="D655" s="6" t="n"/>
      <c r="E655" s="6" t="n"/>
      <c r="F655" s="6" t="n"/>
      <c r="G655" s="6" t="n"/>
      <c r="H655" s="6" t="n"/>
      <c r="I655" s="6" t="n"/>
      <c r="J655" s="6" t="n"/>
      <c r="K655" s="6" t="n"/>
      <c r="L655" s="6" t="n"/>
      <c r="M655" s="6" t="n"/>
      <c r="N655" s="6" t="n"/>
    </row>
    <row r="656" ht="15.75" customHeight="1" s="1411">
      <c r="A656" s="6" t="n"/>
      <c r="B656" s="6" t="n"/>
      <c r="C656" s="6" t="n"/>
      <c r="D656" s="6" t="n"/>
      <c r="E656" s="6" t="n"/>
      <c r="F656" s="6" t="n"/>
      <c r="G656" s="6" t="n"/>
      <c r="H656" s="6" t="n"/>
      <c r="I656" s="6" t="n"/>
      <c r="J656" s="6" t="n"/>
      <c r="K656" s="6" t="n"/>
      <c r="L656" s="6" t="n"/>
      <c r="M656" s="6" t="n"/>
      <c r="N656" s="6" t="n"/>
    </row>
    <row r="657" ht="15.75" customHeight="1" s="1411">
      <c r="A657" s="6" t="n"/>
      <c r="B657" s="6" t="n"/>
      <c r="C657" s="6" t="n"/>
      <c r="D657" s="6" t="n"/>
      <c r="E657" s="6" t="n"/>
      <c r="F657" s="6" t="n"/>
      <c r="G657" s="6" t="n"/>
      <c r="H657" s="6" t="n"/>
      <c r="I657" s="6" t="n"/>
      <c r="J657" s="6" t="n"/>
      <c r="K657" s="6" t="n"/>
      <c r="L657" s="6" t="n"/>
      <c r="M657" s="6" t="n"/>
      <c r="N657" s="6" t="n"/>
    </row>
    <row r="658" ht="15.75" customHeight="1" s="1411">
      <c r="A658" s="6" t="n"/>
      <c r="B658" s="6" t="n"/>
      <c r="C658" s="6" t="n"/>
      <c r="D658" s="6" t="n"/>
      <c r="E658" s="6" t="n"/>
      <c r="F658" s="6" t="n"/>
      <c r="G658" s="6" t="n"/>
      <c r="H658" s="6" t="n"/>
      <c r="I658" s="6" t="n"/>
      <c r="J658" s="6" t="n"/>
      <c r="K658" s="6" t="n"/>
      <c r="L658" s="6" t="n"/>
      <c r="M658" s="6" t="n"/>
      <c r="N658" s="6" t="n"/>
    </row>
    <row r="659" ht="15.75" customHeight="1" s="1411">
      <c r="A659" s="6" t="n"/>
      <c r="B659" s="6" t="n"/>
      <c r="C659" s="6" t="n"/>
      <c r="D659" s="6" t="n"/>
      <c r="E659" s="6" t="n"/>
      <c r="F659" s="6" t="n"/>
      <c r="G659" s="6" t="n"/>
      <c r="H659" s="6" t="n"/>
      <c r="I659" s="6" t="n"/>
      <c r="J659" s="6" t="n"/>
      <c r="K659" s="6" t="n"/>
      <c r="L659" s="6" t="n"/>
      <c r="M659" s="6" t="n"/>
      <c r="N659" s="6" t="n"/>
    </row>
    <row r="660" ht="15.75" customHeight="1" s="1411">
      <c r="A660" s="6" t="n"/>
      <c r="B660" s="6" t="n"/>
      <c r="C660" s="6" t="n"/>
      <c r="D660" s="6" t="n"/>
      <c r="E660" s="6" t="n"/>
      <c r="F660" s="6" t="n"/>
      <c r="G660" s="6" t="n"/>
      <c r="H660" s="6" t="n"/>
      <c r="I660" s="6" t="n"/>
      <c r="J660" s="6" t="n"/>
      <c r="K660" s="6" t="n"/>
      <c r="L660" s="6" t="n"/>
      <c r="M660" s="6" t="n"/>
      <c r="N660" s="6" t="n"/>
    </row>
    <row r="661" ht="15.75" customHeight="1" s="1411">
      <c r="A661" s="6" t="n"/>
      <c r="B661" s="6" t="n"/>
      <c r="C661" s="6" t="n"/>
      <c r="D661" s="6" t="n"/>
      <c r="E661" s="6" t="n"/>
      <c r="F661" s="6" t="n"/>
      <c r="G661" s="6" t="n"/>
      <c r="H661" s="6" t="n"/>
      <c r="I661" s="6" t="n"/>
      <c r="J661" s="6" t="n"/>
      <c r="K661" s="6" t="n"/>
      <c r="L661" s="6" t="n"/>
      <c r="M661" s="6" t="n"/>
      <c r="N661" s="6" t="n"/>
    </row>
    <row r="662" ht="15.75" customHeight="1" s="1411">
      <c r="A662" s="6" t="n"/>
      <c r="B662" s="6" t="n"/>
      <c r="C662" s="6" t="n"/>
      <c r="D662" s="6" t="n"/>
      <c r="E662" s="6" t="n"/>
      <c r="F662" s="6" t="n"/>
      <c r="G662" s="6" t="n"/>
      <c r="H662" s="6" t="n"/>
      <c r="I662" s="6" t="n"/>
      <c r="J662" s="6" t="n"/>
      <c r="K662" s="6" t="n"/>
      <c r="L662" s="6" t="n"/>
      <c r="M662" s="6" t="n"/>
      <c r="N662" s="6" t="n"/>
    </row>
    <row r="663" ht="15.75" customHeight="1" s="1411">
      <c r="A663" s="6" t="n"/>
      <c r="B663" s="6" t="n"/>
      <c r="C663" s="6" t="n"/>
      <c r="D663" s="6" t="n"/>
      <c r="E663" s="6" t="n"/>
      <c r="F663" s="6" t="n"/>
      <c r="G663" s="6" t="n"/>
      <c r="H663" s="6" t="n"/>
      <c r="I663" s="6" t="n"/>
      <c r="J663" s="6" t="n"/>
      <c r="K663" s="6" t="n"/>
      <c r="L663" s="6" t="n"/>
      <c r="M663" s="6" t="n"/>
      <c r="N663" s="6" t="n"/>
    </row>
    <row r="664" ht="15.75" customHeight="1" s="1411">
      <c r="A664" s="6" t="n"/>
      <c r="B664" s="6" t="n"/>
      <c r="C664" s="6" t="n"/>
      <c r="D664" s="6" t="n"/>
      <c r="E664" s="6" t="n"/>
      <c r="F664" s="6" t="n"/>
      <c r="G664" s="6" t="n"/>
      <c r="H664" s="6" t="n"/>
      <c r="I664" s="6" t="n"/>
      <c r="J664" s="6" t="n"/>
      <c r="K664" s="6" t="n"/>
      <c r="L664" s="6" t="n"/>
      <c r="M664" s="6" t="n"/>
      <c r="N664" s="6" t="n"/>
    </row>
    <row r="665" ht="15.75" customHeight="1" s="1411">
      <c r="A665" s="6" t="n"/>
      <c r="B665" s="6" t="n"/>
      <c r="C665" s="6" t="n"/>
      <c r="D665" s="6" t="n"/>
      <c r="E665" s="6" t="n"/>
      <c r="F665" s="6" t="n"/>
      <c r="G665" s="6" t="n"/>
      <c r="H665" s="6" t="n"/>
      <c r="I665" s="6" t="n"/>
      <c r="J665" s="6" t="n"/>
      <c r="K665" s="6" t="n"/>
      <c r="L665" s="6" t="n"/>
      <c r="M665" s="6" t="n"/>
      <c r="N665" s="6" t="n"/>
    </row>
    <row r="666" ht="15.75" customHeight="1" s="1411">
      <c r="A666" s="6" t="n"/>
      <c r="B666" s="6" t="n"/>
      <c r="C666" s="6" t="n"/>
      <c r="D666" s="6" t="n"/>
      <c r="E666" s="6" t="n"/>
      <c r="F666" s="6" t="n"/>
      <c r="G666" s="6" t="n"/>
      <c r="H666" s="6" t="n"/>
      <c r="I666" s="6" t="n"/>
      <c r="J666" s="6" t="n"/>
      <c r="K666" s="6" t="n"/>
      <c r="L666" s="6" t="n"/>
      <c r="M666" s="6" t="n"/>
      <c r="N666" s="6" t="n"/>
    </row>
    <row r="667" ht="15.75" customHeight="1" s="1411">
      <c r="A667" s="6" t="n"/>
      <c r="B667" s="6" t="n"/>
      <c r="C667" s="6" t="n"/>
      <c r="D667" s="6" t="n"/>
      <c r="E667" s="6" t="n"/>
      <c r="F667" s="6" t="n"/>
      <c r="G667" s="6" t="n"/>
      <c r="H667" s="6" t="n"/>
      <c r="I667" s="6" t="n"/>
      <c r="J667" s="6" t="n"/>
      <c r="K667" s="6" t="n"/>
      <c r="L667" s="6" t="n"/>
      <c r="M667" s="6" t="n"/>
      <c r="N667" s="6" t="n"/>
    </row>
    <row r="668" ht="15.75" customHeight="1" s="1411">
      <c r="A668" s="6" t="n"/>
      <c r="B668" s="6" t="n"/>
      <c r="C668" s="6" t="n"/>
      <c r="D668" s="6" t="n"/>
      <c r="E668" s="6" t="n"/>
      <c r="F668" s="6" t="n"/>
      <c r="G668" s="6" t="n"/>
      <c r="H668" s="6" t="n"/>
      <c r="I668" s="6" t="n"/>
      <c r="J668" s="6" t="n"/>
      <c r="K668" s="6" t="n"/>
      <c r="L668" s="6" t="n"/>
      <c r="M668" s="6" t="n"/>
      <c r="N668" s="6" t="n"/>
    </row>
    <row r="669" ht="15.75" customHeight="1" s="1411">
      <c r="A669" s="6" t="n"/>
      <c r="B669" s="6" t="n"/>
      <c r="C669" s="6" t="n"/>
      <c r="D669" s="6" t="n"/>
      <c r="E669" s="6" t="n"/>
      <c r="F669" s="6" t="n"/>
      <c r="G669" s="6" t="n"/>
      <c r="H669" s="6" t="n"/>
      <c r="I669" s="6" t="n"/>
      <c r="J669" s="6" t="n"/>
      <c r="K669" s="6" t="n"/>
      <c r="L669" s="6" t="n"/>
      <c r="M669" s="6" t="n"/>
      <c r="N669" s="6" t="n"/>
    </row>
    <row r="670" ht="15.75" customHeight="1" s="1411">
      <c r="A670" s="6" t="n"/>
      <c r="B670" s="6" t="n"/>
      <c r="C670" s="6" t="n"/>
      <c r="D670" s="6" t="n"/>
      <c r="E670" s="6" t="n"/>
      <c r="F670" s="6" t="n"/>
      <c r="G670" s="6" t="n"/>
      <c r="H670" s="6" t="n"/>
      <c r="I670" s="6" t="n"/>
      <c r="J670" s="6" t="n"/>
      <c r="K670" s="6" t="n"/>
      <c r="L670" s="6" t="n"/>
      <c r="M670" s="6" t="n"/>
      <c r="N670" s="6" t="n"/>
    </row>
    <row r="671" ht="15.75" customHeight="1" s="1411">
      <c r="A671" s="6" t="n"/>
      <c r="B671" s="6" t="n"/>
      <c r="C671" s="6" t="n"/>
      <c r="D671" s="6" t="n"/>
      <c r="E671" s="6" t="n"/>
      <c r="F671" s="6" t="n"/>
      <c r="G671" s="6" t="n"/>
      <c r="H671" s="6" t="n"/>
      <c r="I671" s="6" t="n"/>
      <c r="J671" s="6" t="n"/>
      <c r="K671" s="6" t="n"/>
      <c r="L671" s="6" t="n"/>
      <c r="M671" s="6" t="n"/>
      <c r="N671" s="6" t="n"/>
    </row>
    <row r="672" ht="15.75" customHeight="1" s="1411">
      <c r="A672" s="6" t="n"/>
      <c r="B672" s="6" t="n"/>
      <c r="C672" s="6" t="n"/>
      <c r="D672" s="6" t="n"/>
      <c r="E672" s="6" t="n"/>
      <c r="F672" s="6" t="n"/>
      <c r="G672" s="6" t="n"/>
      <c r="H672" s="6" t="n"/>
      <c r="I672" s="6" t="n"/>
      <c r="J672" s="6" t="n"/>
      <c r="K672" s="6" t="n"/>
      <c r="L672" s="6" t="n"/>
      <c r="M672" s="6" t="n"/>
      <c r="N672" s="6" t="n"/>
    </row>
    <row r="673" ht="15.75" customHeight="1" s="1411">
      <c r="A673" s="6" t="n"/>
      <c r="B673" s="6" t="n"/>
      <c r="C673" s="6" t="n"/>
      <c r="D673" s="6" t="n"/>
      <c r="E673" s="6" t="n"/>
      <c r="F673" s="6" t="n"/>
      <c r="G673" s="6" t="n"/>
      <c r="H673" s="6" t="n"/>
      <c r="I673" s="6" t="n"/>
      <c r="J673" s="6" t="n"/>
      <c r="K673" s="6" t="n"/>
      <c r="L673" s="6" t="n"/>
      <c r="M673" s="6" t="n"/>
      <c r="N673" s="6" t="n"/>
    </row>
    <row r="674" ht="15.75" customHeight="1" s="1411">
      <c r="A674" s="6" t="n"/>
      <c r="B674" s="6" t="n"/>
      <c r="C674" s="6" t="n"/>
      <c r="D674" s="6" t="n"/>
      <c r="E674" s="6" t="n"/>
      <c r="F674" s="6" t="n"/>
      <c r="G674" s="6" t="n"/>
      <c r="H674" s="6" t="n"/>
      <c r="I674" s="6" t="n"/>
      <c r="J674" s="6" t="n"/>
      <c r="K674" s="6" t="n"/>
      <c r="L674" s="6" t="n"/>
      <c r="M674" s="6" t="n"/>
      <c r="N674" s="6" t="n"/>
    </row>
    <row r="675" ht="15.75" customHeight="1" s="1411">
      <c r="A675" s="6" t="n"/>
      <c r="B675" s="6" t="n"/>
      <c r="C675" s="6" t="n"/>
      <c r="D675" s="6" t="n"/>
      <c r="E675" s="6" t="n"/>
      <c r="F675" s="6" t="n"/>
      <c r="G675" s="6" t="n"/>
      <c r="H675" s="6" t="n"/>
      <c r="I675" s="6" t="n"/>
      <c r="J675" s="6" t="n"/>
      <c r="K675" s="6" t="n"/>
      <c r="L675" s="6" t="n"/>
      <c r="M675" s="6" t="n"/>
      <c r="N675" s="6" t="n"/>
    </row>
    <row r="676" ht="15.75" customHeight="1" s="1411">
      <c r="A676" s="6" t="n"/>
      <c r="B676" s="6" t="n"/>
      <c r="C676" s="6" t="n"/>
      <c r="D676" s="6" t="n"/>
      <c r="E676" s="6" t="n"/>
      <c r="F676" s="6" t="n"/>
      <c r="G676" s="6" t="n"/>
      <c r="H676" s="6" t="n"/>
      <c r="I676" s="6" t="n"/>
      <c r="J676" s="6" t="n"/>
      <c r="K676" s="6" t="n"/>
      <c r="L676" s="6" t="n"/>
      <c r="M676" s="6" t="n"/>
      <c r="N676" s="6" t="n"/>
    </row>
    <row r="677" ht="15.75" customHeight="1" s="1411">
      <c r="A677" s="6" t="n"/>
      <c r="B677" s="6" t="n"/>
      <c r="C677" s="6" t="n"/>
      <c r="D677" s="6" t="n"/>
      <c r="E677" s="6" t="n"/>
      <c r="F677" s="6" t="n"/>
      <c r="G677" s="6" t="n"/>
      <c r="H677" s="6" t="n"/>
      <c r="I677" s="6" t="n"/>
      <c r="J677" s="6" t="n"/>
      <c r="K677" s="6" t="n"/>
      <c r="L677" s="6" t="n"/>
      <c r="M677" s="6" t="n"/>
      <c r="N677" s="6" t="n"/>
    </row>
    <row r="678" ht="15.75" customHeight="1" s="1411">
      <c r="A678" s="6" t="n"/>
      <c r="B678" s="6" t="n"/>
      <c r="C678" s="6" t="n"/>
      <c r="D678" s="6" t="n"/>
      <c r="E678" s="6" t="n"/>
      <c r="F678" s="6" t="n"/>
      <c r="G678" s="6" t="n"/>
      <c r="H678" s="6" t="n"/>
      <c r="I678" s="6" t="n"/>
      <c r="J678" s="6" t="n"/>
      <c r="K678" s="6" t="n"/>
      <c r="L678" s="6" t="n"/>
      <c r="M678" s="6" t="n"/>
      <c r="N678" s="6" t="n"/>
    </row>
    <row r="679" ht="15.75" customHeight="1" s="1411">
      <c r="A679" s="6" t="n"/>
      <c r="B679" s="6" t="n"/>
      <c r="C679" s="6" t="n"/>
      <c r="D679" s="6" t="n"/>
      <c r="E679" s="6" t="n"/>
      <c r="F679" s="6" t="n"/>
      <c r="G679" s="6" t="n"/>
      <c r="H679" s="6" t="n"/>
      <c r="I679" s="6" t="n"/>
      <c r="J679" s="6" t="n"/>
      <c r="K679" s="6" t="n"/>
      <c r="L679" s="6" t="n"/>
      <c r="M679" s="6" t="n"/>
      <c r="N679" s="6" t="n"/>
    </row>
    <row r="680" ht="15.75" customHeight="1" s="1411">
      <c r="A680" s="6" t="n"/>
      <c r="B680" s="6" t="n"/>
      <c r="C680" s="6" t="n"/>
      <c r="D680" s="6" t="n"/>
      <c r="E680" s="6" t="n"/>
      <c r="F680" s="6" t="n"/>
      <c r="G680" s="6" t="n"/>
      <c r="H680" s="6" t="n"/>
      <c r="I680" s="6" t="n"/>
      <c r="J680" s="6" t="n"/>
      <c r="K680" s="6" t="n"/>
      <c r="L680" s="6" t="n"/>
      <c r="M680" s="6" t="n"/>
      <c r="N680" s="6" t="n"/>
    </row>
    <row r="681" ht="15.75" customHeight="1" s="1411">
      <c r="A681" s="6" t="n"/>
      <c r="B681" s="6" t="n"/>
      <c r="C681" s="6" t="n"/>
      <c r="D681" s="6" t="n"/>
      <c r="E681" s="6" t="n"/>
      <c r="F681" s="6" t="n"/>
      <c r="G681" s="6" t="n"/>
      <c r="H681" s="6" t="n"/>
      <c r="I681" s="6" t="n"/>
      <c r="J681" s="6" t="n"/>
      <c r="K681" s="6" t="n"/>
      <c r="L681" s="6" t="n"/>
      <c r="M681" s="6" t="n"/>
      <c r="N681" s="6" t="n"/>
    </row>
    <row r="682" ht="15.75" customHeight="1" s="1411">
      <c r="A682" s="6" t="n"/>
      <c r="B682" s="6" t="n"/>
      <c r="C682" s="6" t="n"/>
      <c r="D682" s="6" t="n"/>
      <c r="E682" s="6" t="n"/>
      <c r="F682" s="6" t="n"/>
      <c r="G682" s="6" t="n"/>
      <c r="H682" s="6" t="n"/>
      <c r="I682" s="6" t="n"/>
      <c r="J682" s="6" t="n"/>
      <c r="K682" s="6" t="n"/>
      <c r="L682" s="6" t="n"/>
      <c r="M682" s="6" t="n"/>
      <c r="N682" s="6" t="n"/>
    </row>
    <row r="683" ht="15.75" customHeight="1" s="1411">
      <c r="A683" s="6" t="n"/>
      <c r="B683" s="6" t="n"/>
      <c r="C683" s="6" t="n"/>
      <c r="D683" s="6" t="n"/>
      <c r="E683" s="6" t="n"/>
      <c r="F683" s="6" t="n"/>
      <c r="G683" s="6" t="n"/>
      <c r="H683" s="6" t="n"/>
      <c r="I683" s="6" t="n"/>
      <c r="J683" s="6" t="n"/>
      <c r="K683" s="6" t="n"/>
      <c r="L683" s="6" t="n"/>
      <c r="M683" s="6" t="n"/>
      <c r="N683" s="6" t="n"/>
    </row>
    <row r="684" ht="15.75" customHeight="1" s="1411">
      <c r="A684" s="6" t="n"/>
      <c r="B684" s="6" t="n"/>
      <c r="C684" s="6" t="n"/>
      <c r="D684" s="6" t="n"/>
      <c r="E684" s="6" t="n"/>
      <c r="F684" s="6" t="n"/>
      <c r="G684" s="6" t="n"/>
      <c r="H684" s="6" t="n"/>
      <c r="I684" s="6" t="n"/>
      <c r="J684" s="6" t="n"/>
      <c r="K684" s="6" t="n"/>
      <c r="L684" s="6" t="n"/>
      <c r="M684" s="6" t="n"/>
      <c r="N684" s="6" t="n"/>
    </row>
    <row r="685" ht="15.75" customHeight="1" s="1411">
      <c r="A685" s="6" t="n"/>
      <c r="B685" s="6" t="n"/>
      <c r="C685" s="6" t="n"/>
      <c r="D685" s="6" t="n"/>
      <c r="E685" s="6" t="n"/>
      <c r="F685" s="6" t="n"/>
      <c r="G685" s="6" t="n"/>
      <c r="H685" s="6" t="n"/>
      <c r="I685" s="6" t="n"/>
      <c r="J685" s="6" t="n"/>
      <c r="K685" s="6" t="n"/>
      <c r="L685" s="6" t="n"/>
      <c r="M685" s="6" t="n"/>
      <c r="N685" s="6" t="n"/>
    </row>
    <row r="686" ht="15.75" customHeight="1" s="1411">
      <c r="A686" s="6" t="n"/>
      <c r="B686" s="6" t="n"/>
      <c r="C686" s="6" t="n"/>
      <c r="D686" s="6" t="n"/>
      <c r="E686" s="6" t="n"/>
      <c r="F686" s="6" t="n"/>
      <c r="G686" s="6" t="n"/>
      <c r="H686" s="6" t="n"/>
      <c r="I686" s="6" t="n"/>
      <c r="J686" s="6" t="n"/>
      <c r="K686" s="6" t="n"/>
      <c r="L686" s="6" t="n"/>
      <c r="M686" s="6" t="n"/>
      <c r="N686" s="6" t="n"/>
    </row>
    <row r="687" ht="15.75" customHeight="1" s="1411">
      <c r="A687" s="6" t="n"/>
      <c r="B687" s="6" t="n"/>
      <c r="C687" s="6" t="n"/>
      <c r="D687" s="6" t="n"/>
      <c r="E687" s="6" t="n"/>
      <c r="F687" s="6" t="n"/>
      <c r="G687" s="6" t="n"/>
      <c r="H687" s="6" t="n"/>
      <c r="I687" s="6" t="n"/>
      <c r="J687" s="6" t="n"/>
      <c r="K687" s="6" t="n"/>
      <c r="L687" s="6" t="n"/>
      <c r="M687" s="6" t="n"/>
      <c r="N687" s="6" t="n"/>
    </row>
    <row r="688" ht="15.75" customHeight="1" s="1411">
      <c r="A688" s="6" t="n"/>
      <c r="B688" s="6" t="n"/>
      <c r="C688" s="6" t="n"/>
      <c r="D688" s="6" t="n"/>
      <c r="E688" s="6" t="n"/>
      <c r="F688" s="6" t="n"/>
      <c r="G688" s="6" t="n"/>
      <c r="H688" s="6" t="n"/>
      <c r="I688" s="6" t="n"/>
      <c r="J688" s="6" t="n"/>
      <c r="K688" s="6" t="n"/>
      <c r="L688" s="6" t="n"/>
      <c r="M688" s="6" t="n"/>
      <c r="N688" s="6" t="n"/>
    </row>
    <row r="689" ht="15.75" customHeight="1" s="1411">
      <c r="A689" s="6" t="n"/>
      <c r="B689" s="6" t="n"/>
      <c r="C689" s="6" t="n"/>
      <c r="D689" s="6" t="n"/>
      <c r="E689" s="6" t="n"/>
      <c r="F689" s="6" t="n"/>
      <c r="G689" s="6" t="n"/>
      <c r="H689" s="6" t="n"/>
      <c r="I689" s="6" t="n"/>
      <c r="J689" s="6" t="n"/>
      <c r="K689" s="6" t="n"/>
      <c r="L689" s="6" t="n"/>
      <c r="M689" s="6" t="n"/>
      <c r="N689" s="6" t="n"/>
    </row>
    <row r="690" ht="15.75" customHeight="1" s="1411">
      <c r="A690" s="6" t="n"/>
      <c r="B690" s="6" t="n"/>
      <c r="C690" s="6" t="n"/>
      <c r="D690" s="6" t="n"/>
      <c r="E690" s="6" t="n"/>
      <c r="F690" s="6" t="n"/>
      <c r="G690" s="6" t="n"/>
      <c r="H690" s="6" t="n"/>
      <c r="I690" s="6" t="n"/>
      <c r="J690" s="6" t="n"/>
      <c r="K690" s="6" t="n"/>
      <c r="L690" s="6" t="n"/>
      <c r="M690" s="6" t="n"/>
      <c r="N690" s="6" t="n"/>
    </row>
    <row r="691" ht="15.75" customHeight="1" s="1411">
      <c r="A691" s="6" t="n"/>
      <c r="B691" s="6" t="n"/>
      <c r="C691" s="6" t="n"/>
      <c r="D691" s="6" t="n"/>
      <c r="E691" s="6" t="n"/>
      <c r="F691" s="6" t="n"/>
      <c r="G691" s="6" t="n"/>
      <c r="H691" s="6" t="n"/>
      <c r="I691" s="6" t="n"/>
      <c r="J691" s="6" t="n"/>
      <c r="K691" s="6" t="n"/>
      <c r="L691" s="6" t="n"/>
      <c r="M691" s="6" t="n"/>
      <c r="N691" s="6" t="n"/>
    </row>
    <row r="692" ht="15.75" customHeight="1" s="1411">
      <c r="A692" s="6" t="n"/>
      <c r="B692" s="6" t="n"/>
      <c r="C692" s="6" t="n"/>
      <c r="D692" s="6" t="n"/>
      <c r="E692" s="6" t="n"/>
      <c r="F692" s="6" t="n"/>
      <c r="G692" s="6" t="n"/>
      <c r="H692" s="6" t="n"/>
      <c r="I692" s="6" t="n"/>
      <c r="J692" s="6" t="n"/>
      <c r="K692" s="6" t="n"/>
      <c r="L692" s="6" t="n"/>
      <c r="M692" s="6" t="n"/>
      <c r="N692" s="6" t="n"/>
    </row>
    <row r="693" ht="15.75" customHeight="1" s="1411">
      <c r="A693" s="6" t="n"/>
      <c r="B693" s="6" t="n"/>
      <c r="C693" s="6" t="n"/>
      <c r="D693" s="6" t="n"/>
      <c r="E693" s="6" t="n"/>
      <c r="F693" s="6" t="n"/>
      <c r="G693" s="6" t="n"/>
      <c r="H693" s="6" t="n"/>
      <c r="I693" s="6" t="n"/>
      <c r="J693" s="6" t="n"/>
      <c r="K693" s="6" t="n"/>
      <c r="L693" s="6" t="n"/>
      <c r="M693" s="6" t="n"/>
      <c r="N693" s="6" t="n"/>
    </row>
    <row r="694" ht="15.75" customHeight="1" s="1411">
      <c r="A694" s="6" t="n"/>
      <c r="B694" s="6" t="n"/>
      <c r="C694" s="6" t="n"/>
      <c r="D694" s="6" t="n"/>
      <c r="E694" s="6" t="n"/>
      <c r="F694" s="6" t="n"/>
      <c r="G694" s="6" t="n"/>
      <c r="H694" s="6" t="n"/>
      <c r="I694" s="6" t="n"/>
      <c r="J694" s="6" t="n"/>
      <c r="K694" s="6" t="n"/>
      <c r="L694" s="6" t="n"/>
      <c r="M694" s="6" t="n"/>
      <c r="N694" s="6" t="n"/>
    </row>
    <row r="695" ht="15.75" customHeight="1" s="1411">
      <c r="A695" s="6" t="n"/>
      <c r="B695" s="6" t="n"/>
      <c r="C695" s="6" t="n"/>
      <c r="D695" s="6" t="n"/>
      <c r="E695" s="6" t="n"/>
      <c r="F695" s="6" t="n"/>
      <c r="G695" s="6" t="n"/>
      <c r="H695" s="6" t="n"/>
      <c r="I695" s="6" t="n"/>
      <c r="J695" s="6" t="n"/>
      <c r="K695" s="6" t="n"/>
      <c r="L695" s="6" t="n"/>
      <c r="M695" s="6" t="n"/>
      <c r="N695" s="6" t="n"/>
    </row>
    <row r="696" ht="15.75" customHeight="1" s="1411">
      <c r="A696" s="6" t="n"/>
      <c r="B696" s="6" t="n"/>
      <c r="C696" s="6" t="n"/>
      <c r="D696" s="6" t="n"/>
      <c r="E696" s="6" t="n"/>
      <c r="F696" s="6" t="n"/>
      <c r="G696" s="6" t="n"/>
      <c r="H696" s="6" t="n"/>
      <c r="I696" s="6" t="n"/>
      <c r="J696" s="6" t="n"/>
      <c r="K696" s="6" t="n"/>
      <c r="L696" s="6" t="n"/>
      <c r="M696" s="6" t="n"/>
      <c r="N696" s="6" t="n"/>
    </row>
    <row r="697" ht="15.75" customHeight="1" s="1411">
      <c r="A697" s="6" t="n"/>
      <c r="B697" s="6" t="n"/>
      <c r="C697" s="6" t="n"/>
      <c r="D697" s="6" t="n"/>
      <c r="E697" s="6" t="n"/>
      <c r="F697" s="6" t="n"/>
      <c r="G697" s="6" t="n"/>
      <c r="H697" s="6" t="n"/>
      <c r="I697" s="6" t="n"/>
      <c r="J697" s="6" t="n"/>
      <c r="K697" s="6" t="n"/>
      <c r="L697" s="6" t="n"/>
      <c r="M697" s="6" t="n"/>
      <c r="N697" s="6" t="n"/>
    </row>
    <row r="698" ht="15.75" customHeight="1" s="1411">
      <c r="A698" s="6" t="n"/>
      <c r="B698" s="6" t="n"/>
      <c r="C698" s="6" t="n"/>
      <c r="D698" s="6" t="n"/>
      <c r="E698" s="6" t="n"/>
      <c r="F698" s="6" t="n"/>
      <c r="G698" s="6" t="n"/>
      <c r="H698" s="6" t="n"/>
      <c r="I698" s="6" t="n"/>
      <c r="J698" s="6" t="n"/>
      <c r="K698" s="6" t="n"/>
      <c r="L698" s="6" t="n"/>
      <c r="M698" s="6" t="n"/>
      <c r="N698" s="6" t="n"/>
    </row>
    <row r="699" ht="15.75" customHeight="1" s="1411">
      <c r="A699" s="6" t="n"/>
      <c r="B699" s="6" t="n"/>
      <c r="C699" s="6" t="n"/>
      <c r="D699" s="6" t="n"/>
      <c r="E699" s="6" t="n"/>
      <c r="F699" s="6" t="n"/>
      <c r="G699" s="6" t="n"/>
      <c r="H699" s="6" t="n"/>
      <c r="I699" s="6" t="n"/>
      <c r="J699" s="6" t="n"/>
      <c r="K699" s="6" t="n"/>
      <c r="L699" s="6" t="n"/>
      <c r="M699" s="6" t="n"/>
      <c r="N699" s="6" t="n"/>
    </row>
    <row r="700" ht="15.75" customHeight="1" s="1411">
      <c r="A700" s="6" t="n"/>
      <c r="B700" s="6" t="n"/>
      <c r="C700" s="6" t="n"/>
      <c r="D700" s="6" t="n"/>
      <c r="E700" s="6" t="n"/>
      <c r="F700" s="6" t="n"/>
      <c r="G700" s="6" t="n"/>
      <c r="H700" s="6" t="n"/>
      <c r="I700" s="6" t="n"/>
      <c r="J700" s="6" t="n"/>
      <c r="K700" s="6" t="n"/>
      <c r="L700" s="6" t="n"/>
      <c r="M700" s="6" t="n"/>
      <c r="N700" s="6" t="n"/>
    </row>
    <row r="701" ht="15.75" customHeight="1" s="1411">
      <c r="A701" s="6" t="n"/>
      <c r="B701" s="6" t="n"/>
      <c r="C701" s="6" t="n"/>
      <c r="D701" s="6" t="n"/>
      <c r="E701" s="6" t="n"/>
      <c r="F701" s="6" t="n"/>
      <c r="G701" s="6" t="n"/>
      <c r="H701" s="6" t="n"/>
      <c r="I701" s="6" t="n"/>
      <c r="J701" s="6" t="n"/>
      <c r="K701" s="6" t="n"/>
      <c r="L701" s="6" t="n"/>
      <c r="M701" s="6" t="n"/>
      <c r="N701" s="6" t="n"/>
    </row>
    <row r="702" ht="15.75" customHeight="1" s="1411">
      <c r="A702" s="6" t="n"/>
      <c r="B702" s="6" t="n"/>
      <c r="C702" s="6" t="n"/>
      <c r="D702" s="6" t="n"/>
      <c r="E702" s="6" t="n"/>
      <c r="F702" s="6" t="n"/>
      <c r="G702" s="6" t="n"/>
      <c r="H702" s="6" t="n"/>
      <c r="I702" s="6" t="n"/>
      <c r="J702" s="6" t="n"/>
      <c r="K702" s="6" t="n"/>
      <c r="L702" s="6" t="n"/>
      <c r="M702" s="6" t="n"/>
      <c r="N702" s="6" t="n"/>
    </row>
    <row r="703" ht="15.75" customHeight="1" s="1411">
      <c r="A703" s="6" t="n"/>
      <c r="B703" s="6" t="n"/>
      <c r="C703" s="6" t="n"/>
      <c r="D703" s="6" t="n"/>
      <c r="E703" s="6" t="n"/>
      <c r="F703" s="6" t="n"/>
      <c r="G703" s="6" t="n"/>
      <c r="H703" s="6" t="n"/>
      <c r="I703" s="6" t="n"/>
      <c r="J703" s="6" t="n"/>
      <c r="K703" s="6" t="n"/>
      <c r="L703" s="6" t="n"/>
      <c r="M703" s="6" t="n"/>
      <c r="N703" s="6" t="n"/>
    </row>
    <row r="704" ht="15.75" customHeight="1" s="1411">
      <c r="A704" s="6" t="n"/>
      <c r="B704" s="6" t="n"/>
      <c r="C704" s="6" t="n"/>
      <c r="D704" s="6" t="n"/>
      <c r="E704" s="6" t="n"/>
      <c r="F704" s="6" t="n"/>
      <c r="G704" s="6" t="n"/>
      <c r="H704" s="6" t="n"/>
      <c r="I704" s="6" t="n"/>
      <c r="J704" s="6" t="n"/>
      <c r="K704" s="6" t="n"/>
      <c r="L704" s="6" t="n"/>
      <c r="M704" s="6" t="n"/>
      <c r="N704" s="6" t="n"/>
    </row>
    <row r="705" ht="15.75" customHeight="1" s="1411">
      <c r="A705" s="6" t="n"/>
      <c r="B705" s="6" t="n"/>
      <c r="C705" s="6" t="n"/>
      <c r="D705" s="6" t="n"/>
      <c r="E705" s="6" t="n"/>
      <c r="F705" s="6" t="n"/>
      <c r="G705" s="6" t="n"/>
      <c r="H705" s="6" t="n"/>
      <c r="I705" s="6" t="n"/>
      <c r="J705" s="6" t="n"/>
      <c r="K705" s="6" t="n"/>
      <c r="L705" s="6" t="n"/>
      <c r="M705" s="6" t="n"/>
      <c r="N705" s="6" t="n"/>
    </row>
    <row r="706" ht="15.75" customHeight="1" s="1411">
      <c r="A706" s="6" t="n"/>
      <c r="B706" s="6" t="n"/>
      <c r="C706" s="6" t="n"/>
      <c r="D706" s="6" t="n"/>
      <c r="E706" s="6" t="n"/>
      <c r="F706" s="6" t="n"/>
      <c r="G706" s="6" t="n"/>
      <c r="H706" s="6" t="n"/>
      <c r="I706" s="6" t="n"/>
      <c r="J706" s="6" t="n"/>
      <c r="K706" s="6" t="n"/>
      <c r="L706" s="6" t="n"/>
      <c r="M706" s="6" t="n"/>
      <c r="N706" s="6" t="n"/>
    </row>
    <row r="707" ht="15.75" customHeight="1" s="1411">
      <c r="A707" s="6" t="n"/>
      <c r="B707" s="6" t="n"/>
      <c r="C707" s="6" t="n"/>
      <c r="D707" s="6" t="n"/>
      <c r="E707" s="6" t="n"/>
      <c r="F707" s="6" t="n"/>
      <c r="G707" s="6" t="n"/>
      <c r="H707" s="6" t="n"/>
      <c r="I707" s="6" t="n"/>
      <c r="J707" s="6" t="n"/>
      <c r="K707" s="6" t="n"/>
      <c r="L707" s="6" t="n"/>
      <c r="M707" s="6" t="n"/>
      <c r="N707" s="6" t="n"/>
    </row>
    <row r="708" ht="15.75" customHeight="1" s="1411">
      <c r="A708" s="6" t="n"/>
      <c r="B708" s="6" t="n"/>
      <c r="C708" s="6" t="n"/>
      <c r="D708" s="6" t="n"/>
      <c r="E708" s="6" t="n"/>
      <c r="F708" s="6" t="n"/>
      <c r="G708" s="6" t="n"/>
      <c r="H708" s="6" t="n"/>
      <c r="I708" s="6" t="n"/>
      <c r="J708" s="6" t="n"/>
      <c r="K708" s="6" t="n"/>
      <c r="L708" s="6" t="n"/>
      <c r="M708" s="6" t="n"/>
      <c r="N708" s="6" t="n"/>
    </row>
    <row r="709" ht="15.75" customHeight="1" s="1411">
      <c r="A709" s="6" t="n"/>
      <c r="B709" s="6" t="n"/>
      <c r="C709" s="6" t="n"/>
      <c r="D709" s="6" t="n"/>
      <c r="E709" s="6" t="n"/>
      <c r="F709" s="6" t="n"/>
      <c r="G709" s="6" t="n"/>
      <c r="H709" s="6" t="n"/>
      <c r="I709" s="6" t="n"/>
      <c r="J709" s="6" t="n"/>
      <c r="K709" s="6" t="n"/>
      <c r="L709" s="6" t="n"/>
      <c r="M709" s="6" t="n"/>
      <c r="N709" s="6" t="n"/>
    </row>
    <row r="710" ht="15.75" customHeight="1" s="1411">
      <c r="A710" s="6" t="n"/>
      <c r="B710" s="6" t="n"/>
      <c r="C710" s="6" t="n"/>
      <c r="D710" s="6" t="n"/>
      <c r="E710" s="6" t="n"/>
      <c r="F710" s="6" t="n"/>
      <c r="G710" s="6" t="n"/>
      <c r="H710" s="6" t="n"/>
      <c r="I710" s="6" t="n"/>
      <c r="J710" s="6" t="n"/>
      <c r="K710" s="6" t="n"/>
      <c r="L710" s="6" t="n"/>
      <c r="M710" s="6" t="n"/>
      <c r="N710" s="6" t="n"/>
    </row>
    <row r="711" ht="15.75" customHeight="1" s="1411">
      <c r="A711" s="6" t="n"/>
      <c r="B711" s="6" t="n"/>
      <c r="C711" s="6" t="n"/>
      <c r="D711" s="6" t="n"/>
      <c r="E711" s="6" t="n"/>
      <c r="F711" s="6" t="n"/>
      <c r="G711" s="6" t="n"/>
      <c r="H711" s="6" t="n"/>
      <c r="I711" s="6" t="n"/>
      <c r="J711" s="6" t="n"/>
      <c r="K711" s="6" t="n"/>
      <c r="L711" s="6" t="n"/>
      <c r="M711" s="6" t="n"/>
      <c r="N711" s="6" t="n"/>
    </row>
    <row r="712" ht="15.75" customHeight="1" s="1411">
      <c r="A712" s="6" t="n"/>
      <c r="B712" s="6" t="n"/>
      <c r="C712" s="6" t="n"/>
      <c r="D712" s="6" t="n"/>
      <c r="E712" s="6" t="n"/>
      <c r="F712" s="6" t="n"/>
      <c r="G712" s="6" t="n"/>
      <c r="H712" s="6" t="n"/>
      <c r="I712" s="6" t="n"/>
      <c r="J712" s="6" t="n"/>
      <c r="K712" s="6" t="n"/>
      <c r="L712" s="6" t="n"/>
      <c r="M712" s="6" t="n"/>
      <c r="N712" s="6" t="n"/>
    </row>
    <row r="713" ht="15.75" customHeight="1" s="1411">
      <c r="A713" s="6" t="n"/>
      <c r="B713" s="6" t="n"/>
      <c r="C713" s="6" t="n"/>
      <c r="D713" s="6" t="n"/>
      <c r="E713" s="6" t="n"/>
      <c r="F713" s="6" t="n"/>
      <c r="G713" s="6" t="n"/>
      <c r="H713" s="6" t="n"/>
      <c r="I713" s="6" t="n"/>
      <c r="J713" s="6" t="n"/>
      <c r="K713" s="6" t="n"/>
      <c r="L713" s="6" t="n"/>
      <c r="M713" s="6" t="n"/>
      <c r="N713" s="6" t="n"/>
    </row>
    <row r="714" ht="15.75" customHeight="1" s="1411">
      <c r="A714" s="6" t="n"/>
      <c r="B714" s="6" t="n"/>
      <c r="C714" s="6" t="n"/>
      <c r="D714" s="6" t="n"/>
      <c r="E714" s="6" t="n"/>
      <c r="F714" s="6" t="n"/>
      <c r="G714" s="6" t="n"/>
      <c r="H714" s="6" t="n"/>
      <c r="I714" s="6" t="n"/>
      <c r="J714" s="6" t="n"/>
      <c r="K714" s="6" t="n"/>
      <c r="L714" s="6" t="n"/>
      <c r="M714" s="6" t="n"/>
      <c r="N714" s="6" t="n"/>
    </row>
    <row r="715" ht="15.75" customHeight="1" s="1411">
      <c r="A715" s="6" t="n"/>
      <c r="B715" s="6" t="n"/>
      <c r="C715" s="6" t="n"/>
      <c r="D715" s="6" t="n"/>
      <c r="E715" s="6" t="n"/>
      <c r="F715" s="6" t="n"/>
      <c r="G715" s="6" t="n"/>
      <c r="H715" s="6" t="n"/>
      <c r="I715" s="6" t="n"/>
      <c r="J715" s="6" t="n"/>
      <c r="K715" s="6" t="n"/>
      <c r="L715" s="6" t="n"/>
      <c r="M715" s="6" t="n"/>
      <c r="N715" s="6" t="n"/>
    </row>
    <row r="716" ht="15.75" customHeight="1" s="1411">
      <c r="A716" s="6" t="n"/>
      <c r="B716" s="6" t="n"/>
      <c r="C716" s="6" t="n"/>
      <c r="D716" s="6" t="n"/>
      <c r="E716" s="6" t="n"/>
      <c r="F716" s="6" t="n"/>
      <c r="G716" s="6" t="n"/>
      <c r="H716" s="6" t="n"/>
      <c r="I716" s="6" t="n"/>
      <c r="J716" s="6" t="n"/>
      <c r="K716" s="6" t="n"/>
      <c r="L716" s="6" t="n"/>
      <c r="M716" s="6" t="n"/>
      <c r="N716" s="6" t="n"/>
    </row>
    <row r="717" ht="15.75" customHeight="1" s="1411">
      <c r="A717" s="6" t="n"/>
      <c r="B717" s="6" t="n"/>
      <c r="C717" s="6" t="n"/>
      <c r="D717" s="6" t="n"/>
      <c r="E717" s="6" t="n"/>
      <c r="F717" s="6" t="n"/>
      <c r="G717" s="6" t="n"/>
      <c r="H717" s="6" t="n"/>
      <c r="I717" s="6" t="n"/>
      <c r="J717" s="6" t="n"/>
      <c r="K717" s="6" t="n"/>
      <c r="L717" s="6" t="n"/>
      <c r="M717" s="6" t="n"/>
      <c r="N717" s="6" t="n"/>
    </row>
    <row r="718" ht="15.75" customHeight="1" s="1411">
      <c r="A718" s="6" t="n"/>
      <c r="B718" s="6" t="n"/>
      <c r="C718" s="6" t="n"/>
      <c r="D718" s="6" t="n"/>
      <c r="E718" s="6" t="n"/>
      <c r="F718" s="6" t="n"/>
      <c r="G718" s="6" t="n"/>
      <c r="H718" s="6" t="n"/>
      <c r="I718" s="6" t="n"/>
      <c r="J718" s="6" t="n"/>
      <c r="K718" s="6" t="n"/>
      <c r="L718" s="6" t="n"/>
      <c r="M718" s="6" t="n"/>
      <c r="N718" s="6" t="n"/>
    </row>
    <row r="719" ht="15.75" customHeight="1" s="1411">
      <c r="A719" s="6" t="n"/>
      <c r="B719" s="6" t="n"/>
      <c r="C719" s="6" t="n"/>
      <c r="D719" s="6" t="n"/>
      <c r="E719" s="6" t="n"/>
      <c r="F719" s="6" t="n"/>
      <c r="G719" s="6" t="n"/>
      <c r="H719" s="6" t="n"/>
      <c r="I719" s="6" t="n"/>
      <c r="J719" s="6" t="n"/>
      <c r="K719" s="6" t="n"/>
      <c r="L719" s="6" t="n"/>
      <c r="M719" s="6" t="n"/>
      <c r="N719" s="6" t="n"/>
    </row>
    <row r="720" ht="15.75" customHeight="1" s="1411">
      <c r="A720" s="6" t="n"/>
      <c r="B720" s="6" t="n"/>
      <c r="C720" s="6" t="n"/>
      <c r="D720" s="6" t="n"/>
      <c r="E720" s="6" t="n"/>
      <c r="F720" s="6" t="n"/>
      <c r="G720" s="6" t="n"/>
      <c r="H720" s="6" t="n"/>
      <c r="I720" s="6" t="n"/>
      <c r="J720" s="6" t="n"/>
      <c r="K720" s="6" t="n"/>
      <c r="L720" s="6" t="n"/>
      <c r="M720" s="6" t="n"/>
      <c r="N720" s="6" t="n"/>
    </row>
    <row r="721" ht="15.75" customHeight="1" s="1411">
      <c r="A721" s="6" t="n"/>
      <c r="B721" s="6" t="n"/>
      <c r="C721" s="6" t="n"/>
      <c r="D721" s="6" t="n"/>
      <c r="E721" s="6" t="n"/>
      <c r="F721" s="6" t="n"/>
      <c r="G721" s="6" t="n"/>
      <c r="H721" s="6" t="n"/>
      <c r="I721" s="6" t="n"/>
      <c r="J721" s="6" t="n"/>
      <c r="K721" s="6" t="n"/>
      <c r="L721" s="6" t="n"/>
      <c r="M721" s="6" t="n"/>
      <c r="N721" s="6" t="n"/>
    </row>
    <row r="722" ht="15.75" customHeight="1" s="1411">
      <c r="A722" s="6" t="n"/>
      <c r="B722" s="6" t="n"/>
      <c r="C722" s="6" t="n"/>
      <c r="D722" s="6" t="n"/>
      <c r="E722" s="6" t="n"/>
      <c r="F722" s="6" t="n"/>
      <c r="G722" s="6" t="n"/>
      <c r="H722" s="6" t="n"/>
      <c r="I722" s="6" t="n"/>
      <c r="J722" s="6" t="n"/>
      <c r="K722" s="6" t="n"/>
      <c r="L722" s="6" t="n"/>
      <c r="M722" s="6" t="n"/>
      <c r="N722" s="6" t="n"/>
    </row>
    <row r="723" ht="15.75" customHeight="1" s="1411">
      <c r="A723" s="6" t="n"/>
      <c r="B723" s="6" t="n"/>
      <c r="C723" s="6" t="n"/>
      <c r="D723" s="6" t="n"/>
      <c r="E723" s="6" t="n"/>
      <c r="F723" s="6" t="n"/>
      <c r="G723" s="6" t="n"/>
      <c r="H723" s="6" t="n"/>
      <c r="I723" s="6" t="n"/>
      <c r="J723" s="6" t="n"/>
      <c r="K723" s="6" t="n"/>
      <c r="L723" s="6" t="n"/>
      <c r="M723" s="6" t="n"/>
      <c r="N723" s="6" t="n"/>
    </row>
    <row r="724" ht="15.75" customHeight="1" s="1411">
      <c r="A724" s="6" t="n"/>
      <c r="B724" s="6" t="n"/>
      <c r="C724" s="6" t="n"/>
      <c r="D724" s="6" t="n"/>
      <c r="E724" s="6" t="n"/>
      <c r="F724" s="6" t="n"/>
      <c r="G724" s="6" t="n"/>
      <c r="H724" s="6" t="n"/>
      <c r="I724" s="6" t="n"/>
      <c r="J724" s="6" t="n"/>
      <c r="K724" s="6" t="n"/>
      <c r="L724" s="6" t="n"/>
      <c r="M724" s="6" t="n"/>
      <c r="N724" s="6" t="n"/>
    </row>
    <row r="725" ht="15.75" customHeight="1" s="1411">
      <c r="A725" s="6" t="n"/>
      <c r="B725" s="6" t="n"/>
      <c r="C725" s="6" t="n"/>
      <c r="D725" s="6" t="n"/>
      <c r="E725" s="6" t="n"/>
      <c r="F725" s="6" t="n"/>
      <c r="G725" s="6" t="n"/>
      <c r="H725" s="6" t="n"/>
      <c r="I725" s="6" t="n"/>
      <c r="J725" s="6" t="n"/>
      <c r="K725" s="6" t="n"/>
      <c r="L725" s="6" t="n"/>
      <c r="M725" s="6" t="n"/>
      <c r="N725" s="6" t="n"/>
    </row>
    <row r="726" ht="15.75" customHeight="1" s="1411">
      <c r="A726" s="6" t="n"/>
      <c r="B726" s="6" t="n"/>
      <c r="C726" s="6" t="n"/>
      <c r="D726" s="6" t="n"/>
      <c r="E726" s="6" t="n"/>
      <c r="F726" s="6" t="n"/>
      <c r="G726" s="6" t="n"/>
      <c r="H726" s="6" t="n"/>
      <c r="I726" s="6" t="n"/>
      <c r="J726" s="6" t="n"/>
      <c r="K726" s="6" t="n"/>
      <c r="L726" s="6" t="n"/>
      <c r="M726" s="6" t="n"/>
      <c r="N726" s="6" t="n"/>
    </row>
    <row r="727" ht="15.75" customHeight="1" s="1411">
      <c r="A727" s="6" t="n"/>
      <c r="B727" s="6" t="n"/>
      <c r="C727" s="6" t="n"/>
      <c r="D727" s="6" t="n"/>
      <c r="E727" s="6" t="n"/>
      <c r="F727" s="6" t="n"/>
      <c r="G727" s="6" t="n"/>
      <c r="H727" s="6" t="n"/>
      <c r="I727" s="6" t="n"/>
      <c r="J727" s="6" t="n"/>
      <c r="K727" s="6" t="n"/>
      <c r="L727" s="6" t="n"/>
      <c r="M727" s="6" t="n"/>
      <c r="N727" s="6" t="n"/>
    </row>
    <row r="728" ht="15.75" customHeight="1" s="1411">
      <c r="A728" s="6" t="n"/>
      <c r="B728" s="6" t="n"/>
      <c r="C728" s="6" t="n"/>
      <c r="D728" s="6" t="n"/>
      <c r="E728" s="6" t="n"/>
      <c r="F728" s="6" t="n"/>
      <c r="G728" s="6" t="n"/>
      <c r="H728" s="6" t="n"/>
      <c r="I728" s="6" t="n"/>
      <c r="J728" s="6" t="n"/>
      <c r="K728" s="6" t="n"/>
      <c r="L728" s="6" t="n"/>
      <c r="M728" s="6" t="n"/>
      <c r="N728" s="6" t="n"/>
    </row>
    <row r="729" ht="15.75" customHeight="1" s="1411">
      <c r="A729" s="6" t="n"/>
      <c r="B729" s="6" t="n"/>
      <c r="C729" s="6" t="n"/>
      <c r="D729" s="6" t="n"/>
      <c r="E729" s="6" t="n"/>
      <c r="F729" s="6" t="n"/>
      <c r="G729" s="6" t="n"/>
      <c r="H729" s="6" t="n"/>
      <c r="I729" s="6" t="n"/>
      <c r="J729" s="6" t="n"/>
      <c r="K729" s="6" t="n"/>
      <c r="L729" s="6" t="n"/>
      <c r="M729" s="6" t="n"/>
      <c r="N729" s="6" t="n"/>
    </row>
    <row r="730" ht="15.75" customHeight="1" s="1411">
      <c r="A730" s="6" t="n"/>
      <c r="B730" s="6" t="n"/>
      <c r="C730" s="6" t="n"/>
      <c r="D730" s="6" t="n"/>
      <c r="E730" s="6" t="n"/>
      <c r="F730" s="6" t="n"/>
      <c r="G730" s="6" t="n"/>
      <c r="H730" s="6" t="n"/>
      <c r="I730" s="6" t="n"/>
      <c r="J730" s="6" t="n"/>
      <c r="K730" s="6" t="n"/>
      <c r="L730" s="6" t="n"/>
      <c r="M730" s="6" t="n"/>
      <c r="N730" s="6" t="n"/>
    </row>
    <row r="731" ht="15.75" customHeight="1" s="1411">
      <c r="A731" s="6" t="n"/>
      <c r="B731" s="6" t="n"/>
      <c r="C731" s="6" t="n"/>
      <c r="D731" s="6" t="n"/>
      <c r="E731" s="6" t="n"/>
      <c r="F731" s="6" t="n"/>
      <c r="G731" s="6" t="n"/>
      <c r="H731" s="6" t="n"/>
      <c r="I731" s="6" t="n"/>
      <c r="J731" s="6" t="n"/>
      <c r="K731" s="6" t="n"/>
      <c r="L731" s="6" t="n"/>
      <c r="M731" s="6" t="n"/>
      <c r="N731" s="6" t="n"/>
    </row>
    <row r="732" ht="15.75" customHeight="1" s="1411">
      <c r="A732" s="6" t="n"/>
      <c r="B732" s="6" t="n"/>
      <c r="C732" s="6" t="n"/>
      <c r="D732" s="6" t="n"/>
      <c r="E732" s="6" t="n"/>
      <c r="F732" s="6" t="n"/>
      <c r="G732" s="6" t="n"/>
      <c r="H732" s="6" t="n"/>
      <c r="I732" s="6" t="n"/>
      <c r="J732" s="6" t="n"/>
      <c r="K732" s="6" t="n"/>
      <c r="L732" s="6" t="n"/>
      <c r="M732" s="6" t="n"/>
      <c r="N732" s="6" t="n"/>
    </row>
    <row r="733" ht="15.75" customHeight="1" s="1411">
      <c r="A733" s="6" t="n"/>
      <c r="B733" s="6" t="n"/>
      <c r="C733" s="6" t="n"/>
      <c r="D733" s="6" t="n"/>
      <c r="E733" s="6" t="n"/>
      <c r="F733" s="6" t="n"/>
      <c r="G733" s="6" t="n"/>
      <c r="H733" s="6" t="n"/>
      <c r="I733" s="6" t="n"/>
      <c r="J733" s="6" t="n"/>
      <c r="K733" s="6" t="n"/>
      <c r="L733" s="6" t="n"/>
      <c r="M733" s="6" t="n"/>
      <c r="N733" s="6" t="n"/>
    </row>
    <row r="734" ht="15.75" customHeight="1" s="1411">
      <c r="A734" s="6" t="n"/>
      <c r="B734" s="6" t="n"/>
      <c r="C734" s="6" t="n"/>
      <c r="D734" s="6" t="n"/>
      <c r="E734" s="6" t="n"/>
      <c r="F734" s="6" t="n"/>
      <c r="G734" s="6" t="n"/>
      <c r="H734" s="6" t="n"/>
      <c r="I734" s="6" t="n"/>
      <c r="J734" s="6" t="n"/>
      <c r="K734" s="6" t="n"/>
      <c r="L734" s="6" t="n"/>
      <c r="M734" s="6" t="n"/>
      <c r="N734" s="6" t="n"/>
    </row>
    <row r="735" ht="15.75" customHeight="1" s="1411">
      <c r="A735" s="6" t="n"/>
      <c r="B735" s="6" t="n"/>
      <c r="C735" s="6" t="n"/>
      <c r="D735" s="6" t="n"/>
      <c r="E735" s="6" t="n"/>
      <c r="F735" s="6" t="n"/>
      <c r="G735" s="6" t="n"/>
      <c r="H735" s="6" t="n"/>
      <c r="I735" s="6" t="n"/>
      <c r="J735" s="6" t="n"/>
      <c r="K735" s="6" t="n"/>
      <c r="L735" s="6" t="n"/>
      <c r="M735" s="6" t="n"/>
      <c r="N735" s="6" t="n"/>
    </row>
    <row r="736" ht="15.75" customHeight="1" s="1411">
      <c r="A736" s="6" t="n"/>
      <c r="B736" s="6" t="n"/>
      <c r="C736" s="6" t="n"/>
      <c r="D736" s="6" t="n"/>
      <c r="E736" s="6" t="n"/>
      <c r="F736" s="6" t="n"/>
      <c r="G736" s="6" t="n"/>
      <c r="H736" s="6" t="n"/>
      <c r="I736" s="6" t="n"/>
      <c r="J736" s="6" t="n"/>
      <c r="K736" s="6" t="n"/>
      <c r="L736" s="6" t="n"/>
      <c r="M736" s="6" t="n"/>
      <c r="N736" s="6" t="n"/>
    </row>
    <row r="737" ht="15.75" customHeight="1" s="1411">
      <c r="A737" s="6" t="n"/>
      <c r="B737" s="6" t="n"/>
      <c r="C737" s="6" t="n"/>
      <c r="D737" s="6" t="n"/>
      <c r="E737" s="6" t="n"/>
      <c r="F737" s="6" t="n"/>
      <c r="G737" s="6" t="n"/>
      <c r="H737" s="6" t="n"/>
      <c r="I737" s="6" t="n"/>
      <c r="J737" s="6" t="n"/>
      <c r="K737" s="6" t="n"/>
      <c r="L737" s="6" t="n"/>
      <c r="M737" s="6" t="n"/>
      <c r="N737" s="6" t="n"/>
    </row>
    <row r="738" ht="15.75" customHeight="1" s="1411">
      <c r="A738" s="6" t="n"/>
      <c r="B738" s="6" t="n"/>
      <c r="C738" s="6" t="n"/>
      <c r="D738" s="6" t="n"/>
      <c r="E738" s="6" t="n"/>
      <c r="F738" s="6" t="n"/>
      <c r="G738" s="6" t="n"/>
      <c r="H738" s="6" t="n"/>
      <c r="I738" s="6" t="n"/>
      <c r="J738" s="6" t="n"/>
      <c r="K738" s="6" t="n"/>
      <c r="L738" s="6" t="n"/>
      <c r="M738" s="6" t="n"/>
      <c r="N738" s="6" t="n"/>
    </row>
    <row r="739" ht="15.75" customHeight="1" s="1411">
      <c r="A739" s="6" t="n"/>
      <c r="B739" s="6" t="n"/>
      <c r="C739" s="6" t="n"/>
      <c r="D739" s="6" t="n"/>
      <c r="E739" s="6" t="n"/>
      <c r="F739" s="6" t="n"/>
      <c r="G739" s="6" t="n"/>
      <c r="H739" s="6" t="n"/>
      <c r="I739" s="6" t="n"/>
      <c r="J739" s="6" t="n"/>
      <c r="K739" s="6" t="n"/>
      <c r="L739" s="6" t="n"/>
      <c r="M739" s="6" t="n"/>
      <c r="N739" s="6" t="n"/>
    </row>
    <row r="740" ht="15.75" customHeight="1" s="1411">
      <c r="A740" s="6" t="n"/>
      <c r="B740" s="6" t="n"/>
      <c r="C740" s="6" t="n"/>
      <c r="D740" s="6" t="n"/>
      <c r="E740" s="6" t="n"/>
      <c r="F740" s="6" t="n"/>
      <c r="G740" s="6" t="n"/>
      <c r="H740" s="6" t="n"/>
      <c r="I740" s="6" t="n"/>
      <c r="J740" s="6" t="n"/>
      <c r="K740" s="6" t="n"/>
      <c r="L740" s="6" t="n"/>
      <c r="M740" s="6" t="n"/>
      <c r="N740" s="6" t="n"/>
    </row>
    <row r="741" ht="15.75" customHeight="1" s="1411">
      <c r="A741" s="6" t="n"/>
      <c r="B741" s="6" t="n"/>
      <c r="C741" s="6" t="n"/>
      <c r="D741" s="6" t="n"/>
      <c r="E741" s="6" t="n"/>
      <c r="F741" s="6" t="n"/>
      <c r="G741" s="6" t="n"/>
      <c r="H741" s="6" t="n"/>
      <c r="I741" s="6" t="n"/>
      <c r="J741" s="6" t="n"/>
      <c r="K741" s="6" t="n"/>
      <c r="L741" s="6" t="n"/>
      <c r="M741" s="6" t="n"/>
      <c r="N741" s="6" t="n"/>
    </row>
    <row r="742" ht="15.75" customHeight="1" s="1411">
      <c r="A742" s="6" t="n"/>
      <c r="B742" s="6" t="n"/>
      <c r="C742" s="6" t="n"/>
      <c r="D742" s="6" t="n"/>
      <c r="E742" s="6" t="n"/>
      <c r="F742" s="6" t="n"/>
      <c r="G742" s="6" t="n"/>
      <c r="H742" s="6" t="n"/>
      <c r="I742" s="6" t="n"/>
      <c r="J742" s="6" t="n"/>
      <c r="K742" s="6" t="n"/>
      <c r="L742" s="6" t="n"/>
      <c r="M742" s="6" t="n"/>
      <c r="N742" s="6" t="n"/>
    </row>
    <row r="743" ht="15.75" customHeight="1" s="1411">
      <c r="A743" s="6" t="n"/>
      <c r="B743" s="6" t="n"/>
      <c r="C743" s="6" t="n"/>
      <c r="D743" s="6" t="n"/>
      <c r="E743" s="6" t="n"/>
      <c r="F743" s="6" t="n"/>
      <c r="G743" s="6" t="n"/>
      <c r="H743" s="6" t="n"/>
      <c r="I743" s="6" t="n"/>
      <c r="J743" s="6" t="n"/>
      <c r="K743" s="6" t="n"/>
      <c r="L743" s="6" t="n"/>
      <c r="M743" s="6" t="n"/>
      <c r="N743" s="6" t="n"/>
    </row>
    <row r="744" ht="15.75" customHeight="1" s="1411">
      <c r="A744" s="6" t="n"/>
      <c r="B744" s="6" t="n"/>
      <c r="C744" s="6" t="n"/>
      <c r="D744" s="6" t="n"/>
      <c r="E744" s="6" t="n"/>
      <c r="F744" s="6" t="n"/>
      <c r="G744" s="6" t="n"/>
      <c r="H744" s="6" t="n"/>
      <c r="I744" s="6" t="n"/>
      <c r="J744" s="6" t="n"/>
      <c r="K744" s="6" t="n"/>
      <c r="L744" s="6" t="n"/>
      <c r="M744" s="6" t="n"/>
      <c r="N744" s="6" t="n"/>
    </row>
    <row r="745" ht="15.75" customHeight="1" s="1411">
      <c r="A745" s="6" t="n"/>
      <c r="B745" s="6" t="n"/>
      <c r="C745" s="6" t="n"/>
      <c r="D745" s="6" t="n"/>
      <c r="E745" s="6" t="n"/>
      <c r="F745" s="6" t="n"/>
      <c r="G745" s="6" t="n"/>
      <c r="H745" s="6" t="n"/>
      <c r="I745" s="6" t="n"/>
      <c r="J745" s="6" t="n"/>
      <c r="K745" s="6" t="n"/>
      <c r="L745" s="6" t="n"/>
      <c r="M745" s="6" t="n"/>
      <c r="N745" s="6" t="n"/>
    </row>
    <row r="746" ht="15.75" customHeight="1" s="1411">
      <c r="A746" s="6" t="n"/>
      <c r="B746" s="6" t="n"/>
      <c r="C746" s="6" t="n"/>
      <c r="D746" s="6" t="n"/>
      <c r="E746" s="6" t="n"/>
      <c r="F746" s="6" t="n"/>
      <c r="G746" s="6" t="n"/>
      <c r="H746" s="6" t="n"/>
      <c r="I746" s="6" t="n"/>
      <c r="J746" s="6" t="n"/>
      <c r="K746" s="6" t="n"/>
      <c r="L746" s="6" t="n"/>
      <c r="M746" s="6" t="n"/>
      <c r="N746" s="6" t="n"/>
    </row>
    <row r="747" ht="15.75" customHeight="1" s="1411">
      <c r="A747" s="6" t="n"/>
      <c r="B747" s="6" t="n"/>
      <c r="C747" s="6" t="n"/>
      <c r="D747" s="6" t="n"/>
      <c r="E747" s="6" t="n"/>
      <c r="F747" s="6" t="n"/>
      <c r="G747" s="6" t="n"/>
      <c r="H747" s="6" t="n"/>
      <c r="I747" s="6" t="n"/>
      <c r="J747" s="6" t="n"/>
      <c r="K747" s="6" t="n"/>
      <c r="L747" s="6" t="n"/>
      <c r="M747" s="6" t="n"/>
      <c r="N747" s="6" t="n"/>
    </row>
    <row r="748" ht="15.75" customHeight="1" s="1411">
      <c r="A748" s="6" t="n"/>
      <c r="B748" s="6" t="n"/>
      <c r="C748" s="6" t="n"/>
      <c r="D748" s="6" t="n"/>
      <c r="E748" s="6" t="n"/>
      <c r="F748" s="6" t="n"/>
      <c r="G748" s="6" t="n"/>
      <c r="H748" s="6" t="n"/>
      <c r="I748" s="6" t="n"/>
      <c r="J748" s="6" t="n"/>
      <c r="K748" s="6" t="n"/>
      <c r="L748" s="6" t="n"/>
      <c r="M748" s="6" t="n"/>
      <c r="N748" s="6" t="n"/>
    </row>
    <row r="749" ht="15.75" customHeight="1" s="1411">
      <c r="A749" s="6" t="n"/>
      <c r="B749" s="6" t="n"/>
      <c r="C749" s="6" t="n"/>
      <c r="D749" s="6" t="n"/>
      <c r="E749" s="6" t="n"/>
      <c r="F749" s="6" t="n"/>
      <c r="G749" s="6" t="n"/>
      <c r="H749" s="6" t="n"/>
      <c r="I749" s="6" t="n"/>
      <c r="J749" s="6" t="n"/>
      <c r="K749" s="6" t="n"/>
      <c r="L749" s="6" t="n"/>
      <c r="M749" s="6" t="n"/>
      <c r="N749" s="6" t="n"/>
    </row>
    <row r="750" ht="15.75" customHeight="1" s="1411">
      <c r="A750" s="6" t="n"/>
      <c r="B750" s="6" t="n"/>
      <c r="C750" s="6" t="n"/>
      <c r="D750" s="6" t="n"/>
      <c r="E750" s="6" t="n"/>
      <c r="F750" s="6" t="n"/>
      <c r="G750" s="6" t="n"/>
      <c r="H750" s="6" t="n"/>
      <c r="I750" s="6" t="n"/>
      <c r="J750" s="6" t="n"/>
      <c r="K750" s="6" t="n"/>
      <c r="L750" s="6" t="n"/>
      <c r="M750" s="6" t="n"/>
      <c r="N750" s="6" t="n"/>
    </row>
    <row r="751" ht="15.75" customHeight="1" s="1411">
      <c r="A751" s="6" t="n"/>
      <c r="B751" s="6" t="n"/>
      <c r="C751" s="6" t="n"/>
      <c r="D751" s="6" t="n"/>
      <c r="E751" s="6" t="n"/>
      <c r="F751" s="6" t="n"/>
      <c r="G751" s="6" t="n"/>
      <c r="H751" s="6" t="n"/>
      <c r="I751" s="6" t="n"/>
      <c r="J751" s="6" t="n"/>
      <c r="K751" s="6" t="n"/>
      <c r="L751" s="6" t="n"/>
      <c r="M751" s="6" t="n"/>
      <c r="N751" s="6" t="n"/>
    </row>
    <row r="752" ht="15.75" customHeight="1" s="1411">
      <c r="A752" s="6" t="n"/>
      <c r="B752" s="6" t="n"/>
      <c r="C752" s="6" t="n"/>
      <c r="D752" s="6" t="n"/>
      <c r="E752" s="6" t="n"/>
      <c r="F752" s="6" t="n"/>
      <c r="G752" s="6" t="n"/>
      <c r="H752" s="6" t="n"/>
      <c r="I752" s="6" t="n"/>
      <c r="J752" s="6" t="n"/>
      <c r="K752" s="6" t="n"/>
      <c r="L752" s="6" t="n"/>
      <c r="M752" s="6" t="n"/>
      <c r="N752" s="6" t="n"/>
    </row>
    <row r="753" ht="15.75" customHeight="1" s="1411">
      <c r="A753" s="6" t="n"/>
      <c r="B753" s="6" t="n"/>
      <c r="C753" s="6" t="n"/>
      <c r="D753" s="6" t="n"/>
      <c r="E753" s="6" t="n"/>
      <c r="F753" s="6" t="n"/>
      <c r="G753" s="6" t="n"/>
      <c r="H753" s="6" t="n"/>
      <c r="I753" s="6" t="n"/>
      <c r="J753" s="6" t="n"/>
      <c r="K753" s="6" t="n"/>
      <c r="L753" s="6" t="n"/>
      <c r="M753" s="6" t="n"/>
      <c r="N753" s="6" t="n"/>
    </row>
    <row r="754" ht="15.75" customHeight="1" s="1411">
      <c r="A754" s="6" t="n"/>
      <c r="B754" s="6" t="n"/>
      <c r="C754" s="6" t="n"/>
      <c r="D754" s="6" t="n"/>
      <c r="E754" s="6" t="n"/>
      <c r="F754" s="6" t="n"/>
      <c r="G754" s="6" t="n"/>
      <c r="H754" s="6" t="n"/>
      <c r="I754" s="6" t="n"/>
      <c r="J754" s="6" t="n"/>
      <c r="K754" s="6" t="n"/>
      <c r="L754" s="6" t="n"/>
      <c r="M754" s="6" t="n"/>
      <c r="N754" s="6" t="n"/>
    </row>
    <row r="755" ht="15.75" customHeight="1" s="1411">
      <c r="A755" s="6" t="n"/>
      <c r="B755" s="6" t="n"/>
      <c r="C755" s="6" t="n"/>
      <c r="D755" s="6" t="n"/>
      <c r="E755" s="6" t="n"/>
      <c r="F755" s="6" t="n"/>
      <c r="G755" s="6" t="n"/>
      <c r="H755" s="6" t="n"/>
      <c r="I755" s="6" t="n"/>
      <c r="J755" s="6" t="n"/>
      <c r="K755" s="6" t="n"/>
      <c r="L755" s="6" t="n"/>
      <c r="M755" s="6" t="n"/>
      <c r="N755" s="6" t="n"/>
    </row>
    <row r="756" ht="15.75" customHeight="1" s="1411">
      <c r="A756" s="6" t="n"/>
      <c r="B756" s="6" t="n"/>
      <c r="C756" s="6" t="n"/>
      <c r="D756" s="6" t="n"/>
      <c r="E756" s="6" t="n"/>
      <c r="F756" s="6" t="n"/>
      <c r="G756" s="6" t="n"/>
      <c r="H756" s="6" t="n"/>
      <c r="I756" s="6" t="n"/>
      <c r="J756" s="6" t="n"/>
      <c r="K756" s="6" t="n"/>
      <c r="L756" s="6" t="n"/>
      <c r="M756" s="6" t="n"/>
      <c r="N756" s="6" t="n"/>
    </row>
    <row r="757" ht="15.75" customHeight="1" s="1411">
      <c r="A757" s="6" t="n"/>
      <c r="B757" s="6" t="n"/>
      <c r="C757" s="6" t="n"/>
      <c r="D757" s="6" t="n"/>
      <c r="E757" s="6" t="n"/>
      <c r="F757" s="6" t="n"/>
      <c r="G757" s="6" t="n"/>
      <c r="H757" s="6" t="n"/>
      <c r="I757" s="6" t="n"/>
      <c r="J757" s="6" t="n"/>
      <c r="K757" s="6" t="n"/>
      <c r="L757" s="6" t="n"/>
      <c r="M757" s="6" t="n"/>
      <c r="N757" s="6" t="n"/>
    </row>
    <row r="758" ht="15.75" customHeight="1" s="1411">
      <c r="A758" s="6" t="n"/>
      <c r="B758" s="6" t="n"/>
      <c r="C758" s="6" t="n"/>
      <c r="D758" s="6" t="n"/>
      <c r="E758" s="6" t="n"/>
      <c r="F758" s="6" t="n"/>
      <c r="G758" s="6" t="n"/>
      <c r="H758" s="6" t="n"/>
      <c r="I758" s="6" t="n"/>
      <c r="J758" s="6" t="n"/>
      <c r="K758" s="6" t="n"/>
      <c r="L758" s="6" t="n"/>
      <c r="M758" s="6" t="n"/>
      <c r="N758" s="6" t="n"/>
    </row>
    <row r="759" ht="15.75" customHeight="1" s="1411">
      <c r="A759" s="6" t="n"/>
      <c r="B759" s="6" t="n"/>
      <c r="C759" s="6" t="n"/>
      <c r="D759" s="6" t="n"/>
      <c r="E759" s="6" t="n"/>
      <c r="F759" s="6" t="n"/>
      <c r="G759" s="6" t="n"/>
      <c r="H759" s="6" t="n"/>
      <c r="I759" s="6" t="n"/>
      <c r="J759" s="6" t="n"/>
      <c r="K759" s="6" t="n"/>
      <c r="L759" s="6" t="n"/>
      <c r="M759" s="6" t="n"/>
      <c r="N759" s="6" t="n"/>
    </row>
    <row r="760" ht="15.75" customHeight="1" s="1411">
      <c r="A760" s="6" t="n"/>
      <c r="B760" s="6" t="n"/>
      <c r="C760" s="6" t="n"/>
      <c r="D760" s="6" t="n"/>
      <c r="E760" s="6" t="n"/>
      <c r="F760" s="6" t="n"/>
      <c r="G760" s="6" t="n"/>
      <c r="H760" s="6" t="n"/>
      <c r="I760" s="6" t="n"/>
      <c r="J760" s="6" t="n"/>
      <c r="K760" s="6" t="n"/>
      <c r="L760" s="6" t="n"/>
      <c r="M760" s="6" t="n"/>
      <c r="N760" s="6" t="n"/>
    </row>
    <row r="761" ht="15.75" customHeight="1" s="1411">
      <c r="A761" s="6" t="n"/>
      <c r="B761" s="6" t="n"/>
      <c r="C761" s="6" t="n"/>
      <c r="D761" s="6" t="n"/>
      <c r="E761" s="6" t="n"/>
      <c r="F761" s="6" t="n"/>
      <c r="G761" s="6" t="n"/>
      <c r="H761" s="6" t="n"/>
      <c r="I761" s="6" t="n"/>
      <c r="J761" s="6" t="n"/>
      <c r="K761" s="6" t="n"/>
      <c r="L761" s="6" t="n"/>
      <c r="M761" s="6" t="n"/>
      <c r="N761" s="6" t="n"/>
    </row>
    <row r="762" ht="15.75" customHeight="1" s="1411">
      <c r="A762" s="6" t="n"/>
      <c r="B762" s="6" t="n"/>
      <c r="C762" s="6" t="n"/>
      <c r="D762" s="6" t="n"/>
      <c r="E762" s="6" t="n"/>
      <c r="F762" s="6" t="n"/>
      <c r="G762" s="6" t="n"/>
      <c r="H762" s="6" t="n"/>
      <c r="I762" s="6" t="n"/>
      <c r="J762" s="6" t="n"/>
      <c r="K762" s="6" t="n"/>
      <c r="L762" s="6" t="n"/>
      <c r="M762" s="6" t="n"/>
      <c r="N762" s="6" t="n"/>
    </row>
    <row r="763" ht="15.75" customHeight="1" s="1411">
      <c r="A763" s="6" t="n"/>
      <c r="B763" s="6" t="n"/>
      <c r="C763" s="6" t="n"/>
      <c r="D763" s="6" t="n"/>
      <c r="E763" s="6" t="n"/>
      <c r="F763" s="6" t="n"/>
      <c r="G763" s="6" t="n"/>
      <c r="H763" s="6" t="n"/>
      <c r="I763" s="6" t="n"/>
      <c r="J763" s="6" t="n"/>
      <c r="K763" s="6" t="n"/>
      <c r="L763" s="6" t="n"/>
      <c r="M763" s="6" t="n"/>
      <c r="N763" s="6" t="n"/>
    </row>
    <row r="764" ht="15.75" customHeight="1" s="1411">
      <c r="A764" s="6" t="n"/>
      <c r="B764" s="6" t="n"/>
      <c r="C764" s="6" t="n"/>
      <c r="D764" s="6" t="n"/>
      <c r="E764" s="6" t="n"/>
      <c r="F764" s="6" t="n"/>
      <c r="G764" s="6" t="n"/>
      <c r="H764" s="6" t="n"/>
      <c r="I764" s="6" t="n"/>
      <c r="J764" s="6" t="n"/>
      <c r="K764" s="6" t="n"/>
      <c r="L764" s="6" t="n"/>
      <c r="M764" s="6" t="n"/>
      <c r="N764" s="6" t="n"/>
    </row>
    <row r="765" ht="15.75" customHeight="1" s="1411">
      <c r="A765" s="6" t="n"/>
      <c r="B765" s="6" t="n"/>
      <c r="C765" s="6" t="n"/>
      <c r="D765" s="6" t="n"/>
      <c r="E765" s="6" t="n"/>
      <c r="F765" s="6" t="n"/>
      <c r="G765" s="6" t="n"/>
      <c r="H765" s="6" t="n"/>
      <c r="I765" s="6" t="n"/>
      <c r="J765" s="6" t="n"/>
      <c r="K765" s="6" t="n"/>
      <c r="L765" s="6" t="n"/>
      <c r="M765" s="6" t="n"/>
      <c r="N765" s="6" t="n"/>
    </row>
    <row r="766" ht="15.75" customHeight="1" s="1411">
      <c r="A766" s="6" t="n"/>
      <c r="B766" s="6" t="n"/>
      <c r="C766" s="6" t="n"/>
      <c r="D766" s="6" t="n"/>
      <c r="E766" s="6" t="n"/>
      <c r="F766" s="6" t="n"/>
      <c r="G766" s="6" t="n"/>
      <c r="H766" s="6" t="n"/>
      <c r="I766" s="6" t="n"/>
      <c r="J766" s="6" t="n"/>
      <c r="K766" s="6" t="n"/>
      <c r="L766" s="6" t="n"/>
      <c r="M766" s="6" t="n"/>
      <c r="N766" s="6" t="n"/>
    </row>
    <row r="767" ht="15.75" customHeight="1" s="1411">
      <c r="A767" s="6" t="n"/>
      <c r="B767" s="6" t="n"/>
      <c r="C767" s="6" t="n"/>
      <c r="D767" s="6" t="n"/>
      <c r="E767" s="6" t="n"/>
      <c r="F767" s="6" t="n"/>
      <c r="G767" s="6" t="n"/>
      <c r="H767" s="6" t="n"/>
      <c r="I767" s="6" t="n"/>
      <c r="J767" s="6" t="n"/>
      <c r="K767" s="6" t="n"/>
      <c r="L767" s="6" t="n"/>
      <c r="M767" s="6" t="n"/>
      <c r="N767" s="6" t="n"/>
    </row>
    <row r="768" ht="15.75" customHeight="1" s="1411">
      <c r="A768" s="6" t="n"/>
      <c r="B768" s="6" t="n"/>
      <c r="C768" s="6" t="n"/>
      <c r="D768" s="6" t="n"/>
      <c r="E768" s="6" t="n"/>
      <c r="F768" s="6" t="n"/>
      <c r="G768" s="6" t="n"/>
      <c r="H768" s="6" t="n"/>
      <c r="I768" s="6" t="n"/>
      <c r="J768" s="6" t="n"/>
      <c r="K768" s="6" t="n"/>
      <c r="L768" s="6" t="n"/>
      <c r="M768" s="6" t="n"/>
      <c r="N768" s="6" t="n"/>
    </row>
    <row r="769" ht="15.75" customHeight="1" s="1411">
      <c r="A769" s="6" t="n"/>
      <c r="B769" s="6" t="n"/>
      <c r="C769" s="6" t="n"/>
      <c r="D769" s="6" t="n"/>
      <c r="E769" s="6" t="n"/>
      <c r="F769" s="6" t="n"/>
      <c r="G769" s="6" t="n"/>
      <c r="H769" s="6" t="n"/>
      <c r="I769" s="6" t="n"/>
      <c r="J769" s="6" t="n"/>
      <c r="K769" s="6" t="n"/>
      <c r="L769" s="6" t="n"/>
      <c r="M769" s="6" t="n"/>
      <c r="N769" s="6" t="n"/>
    </row>
    <row r="770" ht="15.75" customHeight="1" s="1411">
      <c r="A770" s="6" t="n"/>
      <c r="B770" s="6" t="n"/>
      <c r="C770" s="6" t="n"/>
      <c r="D770" s="6" t="n"/>
      <c r="E770" s="6" t="n"/>
      <c r="F770" s="6" t="n"/>
      <c r="G770" s="6" t="n"/>
      <c r="H770" s="6" t="n"/>
      <c r="I770" s="6" t="n"/>
      <c r="J770" s="6" t="n"/>
      <c r="K770" s="6" t="n"/>
      <c r="L770" s="6" t="n"/>
      <c r="M770" s="6" t="n"/>
      <c r="N770" s="6" t="n"/>
    </row>
    <row r="771" ht="15.75" customHeight="1" s="1411">
      <c r="A771" s="6" t="n"/>
      <c r="B771" s="6" t="n"/>
      <c r="C771" s="6" t="n"/>
      <c r="D771" s="6" t="n"/>
      <c r="E771" s="6" t="n"/>
      <c r="F771" s="6" t="n"/>
      <c r="G771" s="6" t="n"/>
      <c r="H771" s="6" t="n"/>
      <c r="I771" s="6" t="n"/>
      <c r="J771" s="6" t="n"/>
      <c r="K771" s="6" t="n"/>
      <c r="L771" s="6" t="n"/>
      <c r="M771" s="6" t="n"/>
      <c r="N771" s="6" t="n"/>
    </row>
    <row r="772" ht="15.75" customHeight="1" s="1411">
      <c r="A772" s="6" t="n"/>
      <c r="B772" s="6" t="n"/>
      <c r="C772" s="6" t="n"/>
      <c r="D772" s="6" t="n"/>
      <c r="E772" s="6" t="n"/>
      <c r="F772" s="6" t="n"/>
      <c r="G772" s="6" t="n"/>
      <c r="H772" s="6" t="n"/>
      <c r="I772" s="6" t="n"/>
      <c r="J772" s="6" t="n"/>
      <c r="K772" s="6" t="n"/>
      <c r="L772" s="6" t="n"/>
      <c r="M772" s="6" t="n"/>
      <c r="N772" s="6" t="n"/>
    </row>
    <row r="773" ht="15.75" customHeight="1" s="1411">
      <c r="A773" s="6" t="n"/>
      <c r="B773" s="6" t="n"/>
      <c r="C773" s="6" t="n"/>
      <c r="D773" s="6" t="n"/>
      <c r="E773" s="6" t="n"/>
      <c r="F773" s="6" t="n"/>
      <c r="G773" s="6" t="n"/>
      <c r="H773" s="6" t="n"/>
      <c r="I773" s="6" t="n"/>
      <c r="J773" s="6" t="n"/>
      <c r="K773" s="6" t="n"/>
      <c r="L773" s="6" t="n"/>
      <c r="M773" s="6" t="n"/>
      <c r="N773" s="6" t="n"/>
    </row>
    <row r="774" ht="15.75" customHeight="1" s="1411">
      <c r="A774" s="6" t="n"/>
      <c r="B774" s="6" t="n"/>
      <c r="C774" s="6" t="n"/>
      <c r="D774" s="6" t="n"/>
      <c r="E774" s="6" t="n"/>
      <c r="F774" s="6" t="n"/>
      <c r="G774" s="6" t="n"/>
      <c r="H774" s="6" t="n"/>
      <c r="I774" s="6" t="n"/>
      <c r="J774" s="6" t="n"/>
      <c r="K774" s="6" t="n"/>
      <c r="L774" s="6" t="n"/>
      <c r="M774" s="6" t="n"/>
      <c r="N774" s="6" t="n"/>
    </row>
    <row r="775" ht="15.75" customHeight="1" s="1411">
      <c r="A775" s="6" t="n"/>
      <c r="B775" s="6" t="n"/>
      <c r="C775" s="6" t="n"/>
      <c r="D775" s="6" t="n"/>
      <c r="E775" s="6" t="n"/>
      <c r="F775" s="6" t="n"/>
      <c r="G775" s="6" t="n"/>
      <c r="H775" s="6" t="n"/>
      <c r="I775" s="6" t="n"/>
      <c r="J775" s="6" t="n"/>
      <c r="K775" s="6" t="n"/>
      <c r="L775" s="6" t="n"/>
      <c r="M775" s="6" t="n"/>
      <c r="N775" s="6" t="n"/>
    </row>
    <row r="776" ht="15.75" customHeight="1" s="1411">
      <c r="A776" s="6" t="n"/>
      <c r="B776" s="6" t="n"/>
      <c r="C776" s="6" t="n"/>
      <c r="D776" s="6" t="n"/>
      <c r="E776" s="6" t="n"/>
      <c r="F776" s="6" t="n"/>
      <c r="G776" s="6" t="n"/>
      <c r="H776" s="6" t="n"/>
      <c r="I776" s="6" t="n"/>
      <c r="J776" s="6" t="n"/>
      <c r="K776" s="6" t="n"/>
      <c r="L776" s="6" t="n"/>
      <c r="M776" s="6" t="n"/>
      <c r="N776" s="6" t="n"/>
    </row>
    <row r="777" ht="15.75" customHeight="1" s="1411">
      <c r="A777" s="6" t="n"/>
      <c r="B777" s="6" t="n"/>
      <c r="C777" s="6" t="n"/>
      <c r="D777" s="6" t="n"/>
      <c r="E777" s="6" t="n"/>
      <c r="F777" s="6" t="n"/>
      <c r="G777" s="6" t="n"/>
      <c r="H777" s="6" t="n"/>
      <c r="I777" s="6" t="n"/>
      <c r="J777" s="6" t="n"/>
      <c r="K777" s="6" t="n"/>
      <c r="L777" s="6" t="n"/>
      <c r="M777" s="6" t="n"/>
      <c r="N777" s="6" t="n"/>
    </row>
    <row r="778" ht="15.75" customHeight="1" s="1411">
      <c r="A778" s="6" t="n"/>
      <c r="B778" s="6" t="n"/>
      <c r="C778" s="6" t="n"/>
      <c r="D778" s="6" t="n"/>
      <c r="E778" s="6" t="n"/>
      <c r="F778" s="6" t="n"/>
      <c r="G778" s="6" t="n"/>
      <c r="H778" s="6" t="n"/>
      <c r="I778" s="6" t="n"/>
      <c r="J778" s="6" t="n"/>
      <c r="K778" s="6" t="n"/>
      <c r="L778" s="6" t="n"/>
      <c r="M778" s="6" t="n"/>
      <c r="N778" s="6" t="n"/>
    </row>
    <row r="779" ht="15.75" customHeight="1" s="1411">
      <c r="A779" s="6" t="n"/>
      <c r="B779" s="6" t="n"/>
      <c r="C779" s="6" t="n"/>
      <c r="D779" s="6" t="n"/>
      <c r="E779" s="6" t="n"/>
      <c r="F779" s="6" t="n"/>
      <c r="G779" s="6" t="n"/>
      <c r="H779" s="6" t="n"/>
      <c r="I779" s="6" t="n"/>
      <c r="J779" s="6" t="n"/>
      <c r="K779" s="6" t="n"/>
      <c r="L779" s="6" t="n"/>
      <c r="M779" s="6" t="n"/>
      <c r="N779" s="6" t="n"/>
    </row>
    <row r="780" ht="15.75" customHeight="1" s="1411">
      <c r="A780" s="6" t="n"/>
      <c r="B780" s="6" t="n"/>
      <c r="C780" s="6" t="n"/>
      <c r="D780" s="6" t="n"/>
      <c r="E780" s="6" t="n"/>
      <c r="F780" s="6" t="n"/>
      <c r="G780" s="6" t="n"/>
      <c r="H780" s="6" t="n"/>
      <c r="I780" s="6" t="n"/>
      <c r="J780" s="6" t="n"/>
      <c r="K780" s="6" t="n"/>
      <c r="L780" s="6" t="n"/>
      <c r="M780" s="6" t="n"/>
      <c r="N780" s="6" t="n"/>
    </row>
    <row r="781" ht="15.75" customHeight="1" s="1411">
      <c r="A781" s="6" t="n"/>
      <c r="B781" s="6" t="n"/>
      <c r="C781" s="6" t="n"/>
      <c r="D781" s="6" t="n"/>
      <c r="E781" s="6" t="n"/>
      <c r="F781" s="6" t="n"/>
      <c r="G781" s="6" t="n"/>
      <c r="H781" s="6" t="n"/>
      <c r="I781" s="6" t="n"/>
      <c r="J781" s="6" t="n"/>
      <c r="K781" s="6" t="n"/>
      <c r="L781" s="6" t="n"/>
      <c r="M781" s="6" t="n"/>
      <c r="N781" s="6" t="n"/>
    </row>
    <row r="782" ht="15.75" customHeight="1" s="1411">
      <c r="A782" s="6" t="n"/>
      <c r="B782" s="6" t="n"/>
      <c r="C782" s="6" t="n"/>
      <c r="D782" s="6" t="n"/>
      <c r="E782" s="6" t="n"/>
      <c r="F782" s="6" t="n"/>
      <c r="G782" s="6" t="n"/>
      <c r="H782" s="6" t="n"/>
      <c r="I782" s="6" t="n"/>
      <c r="J782" s="6" t="n"/>
      <c r="K782" s="6" t="n"/>
      <c r="L782" s="6" t="n"/>
      <c r="M782" s="6" t="n"/>
      <c r="N782" s="6" t="n"/>
    </row>
    <row r="783" ht="15.75" customHeight="1" s="1411">
      <c r="A783" s="6" t="n"/>
      <c r="B783" s="6" t="n"/>
      <c r="C783" s="6" t="n"/>
      <c r="D783" s="6" t="n"/>
      <c r="E783" s="6" t="n"/>
      <c r="F783" s="6" t="n"/>
      <c r="G783" s="6" t="n"/>
      <c r="H783" s="6" t="n"/>
      <c r="I783" s="6" t="n"/>
      <c r="J783" s="6" t="n"/>
      <c r="K783" s="6" t="n"/>
      <c r="L783" s="6" t="n"/>
      <c r="M783" s="6" t="n"/>
      <c r="N783" s="6" t="n"/>
    </row>
    <row r="784" ht="15.75" customHeight="1" s="1411">
      <c r="A784" s="6" t="n"/>
      <c r="B784" s="6" t="n"/>
      <c r="C784" s="6" t="n"/>
      <c r="D784" s="6" t="n"/>
      <c r="E784" s="6" t="n"/>
      <c r="F784" s="6" t="n"/>
      <c r="G784" s="6" t="n"/>
      <c r="H784" s="6" t="n"/>
      <c r="I784" s="6" t="n"/>
      <c r="J784" s="6" t="n"/>
      <c r="K784" s="6" t="n"/>
      <c r="L784" s="6" t="n"/>
      <c r="M784" s="6" t="n"/>
      <c r="N784" s="6" t="n"/>
    </row>
    <row r="785" ht="15.75" customHeight="1" s="1411">
      <c r="A785" s="6" t="n"/>
      <c r="B785" s="6" t="n"/>
      <c r="C785" s="6" t="n"/>
      <c r="D785" s="6" t="n"/>
      <c r="E785" s="6" t="n"/>
      <c r="F785" s="6" t="n"/>
      <c r="G785" s="6" t="n"/>
      <c r="H785" s="6" t="n"/>
      <c r="I785" s="6" t="n"/>
      <c r="J785" s="6" t="n"/>
      <c r="K785" s="6" t="n"/>
      <c r="L785" s="6" t="n"/>
      <c r="M785" s="6" t="n"/>
      <c r="N785" s="6" t="n"/>
    </row>
    <row r="786" ht="15.75" customHeight="1" s="1411">
      <c r="A786" s="6" t="n"/>
      <c r="B786" s="6" t="n"/>
      <c r="C786" s="6" t="n"/>
      <c r="D786" s="6" t="n"/>
      <c r="E786" s="6" t="n"/>
      <c r="F786" s="6" t="n"/>
      <c r="G786" s="6" t="n"/>
      <c r="H786" s="6" t="n"/>
      <c r="I786" s="6" t="n"/>
      <c r="J786" s="6" t="n"/>
      <c r="K786" s="6" t="n"/>
      <c r="L786" s="6" t="n"/>
      <c r="M786" s="6" t="n"/>
      <c r="N786" s="6" t="n"/>
    </row>
    <row r="787" ht="15.75" customHeight="1" s="1411">
      <c r="A787" s="6" t="n"/>
      <c r="B787" s="6" t="n"/>
      <c r="C787" s="6" t="n"/>
      <c r="D787" s="6" t="n"/>
      <c r="E787" s="6" t="n"/>
      <c r="F787" s="6" t="n"/>
      <c r="G787" s="6" t="n"/>
      <c r="H787" s="6" t="n"/>
      <c r="I787" s="6" t="n"/>
      <c r="J787" s="6" t="n"/>
      <c r="K787" s="6" t="n"/>
      <c r="L787" s="6" t="n"/>
      <c r="M787" s="6" t="n"/>
      <c r="N787" s="6" t="n"/>
    </row>
    <row r="788" ht="15.75" customHeight="1" s="1411">
      <c r="A788" s="6" t="n"/>
      <c r="B788" s="6" t="n"/>
      <c r="C788" s="6" t="n"/>
      <c r="D788" s="6" t="n"/>
      <c r="E788" s="6" t="n"/>
      <c r="F788" s="6" t="n"/>
      <c r="G788" s="6" t="n"/>
      <c r="H788" s="6" t="n"/>
      <c r="I788" s="6" t="n"/>
      <c r="J788" s="6" t="n"/>
      <c r="K788" s="6" t="n"/>
      <c r="L788" s="6" t="n"/>
      <c r="M788" s="6" t="n"/>
      <c r="N788" s="6" t="n"/>
    </row>
    <row r="789" ht="15.75" customHeight="1" s="1411">
      <c r="A789" s="6" t="n"/>
      <c r="B789" s="6" t="n"/>
      <c r="C789" s="6" t="n"/>
      <c r="D789" s="6" t="n"/>
      <c r="E789" s="6" t="n"/>
      <c r="F789" s="6" t="n"/>
      <c r="G789" s="6" t="n"/>
      <c r="H789" s="6" t="n"/>
      <c r="I789" s="6" t="n"/>
      <c r="J789" s="6" t="n"/>
      <c r="K789" s="6" t="n"/>
      <c r="L789" s="6" t="n"/>
      <c r="M789" s="6" t="n"/>
      <c r="N789" s="6" t="n"/>
    </row>
    <row r="790" ht="15.75" customHeight="1" s="1411">
      <c r="A790" s="6" t="n"/>
      <c r="B790" s="6" t="n"/>
      <c r="C790" s="6" t="n"/>
      <c r="D790" s="6" t="n"/>
      <c r="E790" s="6" t="n"/>
      <c r="F790" s="6" t="n"/>
      <c r="G790" s="6" t="n"/>
      <c r="H790" s="6" t="n"/>
      <c r="I790" s="6" t="n"/>
      <c r="J790" s="6" t="n"/>
      <c r="K790" s="6" t="n"/>
      <c r="L790" s="6" t="n"/>
      <c r="M790" s="6" t="n"/>
      <c r="N790" s="6" t="n"/>
    </row>
    <row r="791" ht="15.75" customHeight="1" s="1411">
      <c r="A791" s="6" t="n"/>
      <c r="B791" s="6" t="n"/>
      <c r="C791" s="6" t="n"/>
      <c r="D791" s="6" t="n"/>
      <c r="E791" s="6" t="n"/>
      <c r="F791" s="6" t="n"/>
      <c r="G791" s="6" t="n"/>
      <c r="H791" s="6" t="n"/>
      <c r="I791" s="6" t="n"/>
      <c r="J791" s="6" t="n"/>
      <c r="K791" s="6" t="n"/>
      <c r="L791" s="6" t="n"/>
      <c r="M791" s="6" t="n"/>
      <c r="N791" s="6" t="n"/>
    </row>
    <row r="792" ht="15.75" customHeight="1" s="1411">
      <c r="A792" s="6" t="n"/>
      <c r="B792" s="6" t="n"/>
      <c r="C792" s="6" t="n"/>
      <c r="D792" s="6" t="n"/>
      <c r="E792" s="6" t="n"/>
      <c r="F792" s="6" t="n"/>
      <c r="G792" s="6" t="n"/>
      <c r="H792" s="6" t="n"/>
      <c r="I792" s="6" t="n"/>
      <c r="J792" s="6" t="n"/>
      <c r="K792" s="6" t="n"/>
      <c r="L792" s="6" t="n"/>
      <c r="M792" s="6" t="n"/>
      <c r="N792" s="6" t="n"/>
    </row>
    <row r="793" ht="15.75" customHeight="1" s="1411">
      <c r="A793" s="6" t="n"/>
      <c r="B793" s="6" t="n"/>
      <c r="C793" s="6" t="n"/>
      <c r="D793" s="6" t="n"/>
      <c r="E793" s="6" t="n"/>
      <c r="F793" s="6" t="n"/>
      <c r="G793" s="6" t="n"/>
      <c r="H793" s="6" t="n"/>
      <c r="I793" s="6" t="n"/>
      <c r="J793" s="6" t="n"/>
      <c r="K793" s="6" t="n"/>
      <c r="L793" s="6" t="n"/>
      <c r="M793" s="6" t="n"/>
      <c r="N793" s="6" t="n"/>
    </row>
    <row r="794" ht="15.75" customHeight="1" s="1411">
      <c r="A794" s="6" t="n"/>
      <c r="B794" s="6" t="n"/>
      <c r="C794" s="6" t="n"/>
      <c r="D794" s="6" t="n"/>
      <c r="E794" s="6" t="n"/>
      <c r="F794" s="6" t="n"/>
      <c r="G794" s="6" t="n"/>
      <c r="H794" s="6" t="n"/>
      <c r="I794" s="6" t="n"/>
      <c r="J794" s="6" t="n"/>
      <c r="K794" s="6" t="n"/>
      <c r="L794" s="6" t="n"/>
      <c r="M794" s="6" t="n"/>
      <c r="N794" s="6" t="n"/>
    </row>
    <row r="795" ht="15.75" customHeight="1" s="1411">
      <c r="A795" s="6" t="n"/>
      <c r="B795" s="6" t="n"/>
      <c r="C795" s="6" t="n"/>
      <c r="D795" s="6" t="n"/>
      <c r="E795" s="6" t="n"/>
      <c r="F795" s="6" t="n"/>
      <c r="G795" s="6" t="n"/>
      <c r="H795" s="6" t="n"/>
      <c r="I795" s="6" t="n"/>
      <c r="J795" s="6" t="n"/>
      <c r="K795" s="6" t="n"/>
      <c r="L795" s="6" t="n"/>
      <c r="M795" s="6" t="n"/>
      <c r="N795" s="6" t="n"/>
    </row>
    <row r="796" ht="15.75" customHeight="1" s="1411">
      <c r="A796" s="6" t="n"/>
      <c r="B796" s="6" t="n"/>
      <c r="C796" s="6" t="n"/>
      <c r="D796" s="6" t="n"/>
      <c r="E796" s="6" t="n"/>
      <c r="F796" s="6" t="n"/>
      <c r="G796" s="6" t="n"/>
      <c r="H796" s="6" t="n"/>
      <c r="I796" s="6" t="n"/>
      <c r="J796" s="6" t="n"/>
      <c r="K796" s="6" t="n"/>
      <c r="L796" s="6" t="n"/>
      <c r="M796" s="6" t="n"/>
      <c r="N796" s="6" t="n"/>
    </row>
    <row r="797" ht="15.75" customHeight="1" s="1411">
      <c r="A797" s="6" t="n"/>
      <c r="B797" s="6" t="n"/>
      <c r="C797" s="6" t="n"/>
      <c r="D797" s="6" t="n"/>
      <c r="E797" s="6" t="n"/>
      <c r="F797" s="6" t="n"/>
      <c r="G797" s="6" t="n"/>
      <c r="H797" s="6" t="n"/>
      <c r="I797" s="6" t="n"/>
      <c r="J797" s="6" t="n"/>
      <c r="K797" s="6" t="n"/>
      <c r="L797" s="6" t="n"/>
      <c r="M797" s="6" t="n"/>
      <c r="N797" s="6" t="n"/>
    </row>
    <row r="798" ht="15.75" customHeight="1" s="1411">
      <c r="A798" s="6" t="n"/>
      <c r="B798" s="6" t="n"/>
      <c r="C798" s="6" t="n"/>
      <c r="D798" s="6" t="n"/>
      <c r="E798" s="6" t="n"/>
      <c r="F798" s="6" t="n"/>
      <c r="G798" s="6" t="n"/>
      <c r="H798" s="6" t="n"/>
      <c r="I798" s="6" t="n"/>
      <c r="J798" s="6" t="n"/>
      <c r="K798" s="6" t="n"/>
      <c r="L798" s="6" t="n"/>
      <c r="M798" s="6" t="n"/>
      <c r="N798" s="6" t="n"/>
    </row>
    <row r="799" ht="15.75" customHeight="1" s="1411">
      <c r="A799" s="6" t="n"/>
      <c r="B799" s="6" t="n"/>
      <c r="C799" s="6" t="n"/>
      <c r="D799" s="6" t="n"/>
      <c r="E799" s="6" t="n"/>
      <c r="F799" s="6" t="n"/>
      <c r="G799" s="6" t="n"/>
      <c r="H799" s="6" t="n"/>
      <c r="I799" s="6" t="n"/>
      <c r="J799" s="6" t="n"/>
      <c r="K799" s="6" t="n"/>
      <c r="L799" s="6" t="n"/>
      <c r="M799" s="6" t="n"/>
      <c r="N799" s="6" t="n"/>
    </row>
    <row r="800" ht="15.75" customHeight="1" s="1411">
      <c r="A800" s="6" t="n"/>
      <c r="B800" s="6" t="n"/>
      <c r="C800" s="6" t="n"/>
      <c r="D800" s="6" t="n"/>
      <c r="E800" s="6" t="n"/>
      <c r="F800" s="6" t="n"/>
      <c r="G800" s="6" t="n"/>
      <c r="H800" s="6" t="n"/>
      <c r="I800" s="6" t="n"/>
      <c r="J800" s="6" t="n"/>
      <c r="K800" s="6" t="n"/>
      <c r="L800" s="6" t="n"/>
      <c r="M800" s="6" t="n"/>
      <c r="N800" s="6" t="n"/>
    </row>
    <row r="801" ht="15.75" customHeight="1" s="1411">
      <c r="A801" s="6" t="n"/>
      <c r="B801" s="6" t="n"/>
      <c r="C801" s="6" t="n"/>
      <c r="D801" s="6" t="n"/>
      <c r="E801" s="6" t="n"/>
      <c r="F801" s="6" t="n"/>
      <c r="G801" s="6" t="n"/>
      <c r="H801" s="6" t="n"/>
      <c r="I801" s="6" t="n"/>
      <c r="J801" s="6" t="n"/>
      <c r="K801" s="6" t="n"/>
      <c r="L801" s="6" t="n"/>
      <c r="M801" s="6" t="n"/>
      <c r="N801" s="6" t="n"/>
    </row>
    <row r="802" ht="15.75" customHeight="1" s="1411">
      <c r="A802" s="6" t="n"/>
      <c r="B802" s="6" t="n"/>
      <c r="C802" s="6" t="n"/>
      <c r="D802" s="6" t="n"/>
      <c r="E802" s="6" t="n"/>
      <c r="F802" s="6" t="n"/>
      <c r="G802" s="6" t="n"/>
      <c r="H802" s="6" t="n"/>
      <c r="I802" s="6" t="n"/>
      <c r="J802" s="6" t="n"/>
      <c r="K802" s="6" t="n"/>
      <c r="L802" s="6" t="n"/>
      <c r="M802" s="6" t="n"/>
      <c r="N802" s="6" t="n"/>
    </row>
    <row r="803" ht="15.75" customHeight="1" s="1411">
      <c r="A803" s="6" t="n"/>
      <c r="B803" s="6" t="n"/>
      <c r="C803" s="6" t="n"/>
      <c r="D803" s="6" t="n"/>
      <c r="E803" s="6" t="n"/>
      <c r="F803" s="6" t="n"/>
      <c r="G803" s="6" t="n"/>
      <c r="H803" s="6" t="n"/>
      <c r="I803" s="6" t="n"/>
      <c r="J803" s="6" t="n"/>
      <c r="K803" s="6" t="n"/>
      <c r="L803" s="6" t="n"/>
      <c r="M803" s="6" t="n"/>
      <c r="N803" s="6" t="n"/>
    </row>
    <row r="804" ht="15.75" customHeight="1" s="1411">
      <c r="A804" s="6" t="n"/>
      <c r="B804" s="6" t="n"/>
      <c r="C804" s="6" t="n"/>
      <c r="D804" s="6" t="n"/>
      <c r="E804" s="6" t="n"/>
      <c r="F804" s="6" t="n"/>
      <c r="G804" s="6" t="n"/>
      <c r="H804" s="6" t="n"/>
      <c r="I804" s="6" t="n"/>
      <c r="J804" s="6" t="n"/>
      <c r="K804" s="6" t="n"/>
      <c r="L804" s="6" t="n"/>
      <c r="M804" s="6" t="n"/>
      <c r="N804" s="6" t="n"/>
    </row>
    <row r="805" ht="15.75" customHeight="1" s="1411">
      <c r="A805" s="6" t="n"/>
      <c r="B805" s="6" t="n"/>
      <c r="C805" s="6" t="n"/>
      <c r="D805" s="6" t="n"/>
      <c r="E805" s="6" t="n"/>
      <c r="F805" s="6" t="n"/>
      <c r="G805" s="6" t="n"/>
      <c r="H805" s="6" t="n"/>
      <c r="I805" s="6" t="n"/>
      <c r="J805" s="6" t="n"/>
      <c r="K805" s="6" t="n"/>
      <c r="L805" s="6" t="n"/>
      <c r="M805" s="6" t="n"/>
      <c r="N805" s="6" t="n"/>
    </row>
    <row r="806" ht="15.75" customHeight="1" s="1411">
      <c r="A806" s="6" t="n"/>
      <c r="B806" s="6" t="n"/>
      <c r="C806" s="6" t="n"/>
      <c r="D806" s="6" t="n"/>
      <c r="E806" s="6" t="n"/>
      <c r="F806" s="6" t="n"/>
      <c r="G806" s="6" t="n"/>
      <c r="H806" s="6" t="n"/>
      <c r="I806" s="6" t="n"/>
      <c r="J806" s="6" t="n"/>
      <c r="K806" s="6" t="n"/>
      <c r="L806" s="6" t="n"/>
      <c r="M806" s="6" t="n"/>
      <c r="N806" s="6" t="n"/>
    </row>
    <row r="807" ht="15.75" customHeight="1" s="1411">
      <c r="A807" s="6" t="n"/>
      <c r="B807" s="6" t="n"/>
      <c r="C807" s="6" t="n"/>
      <c r="D807" s="6" t="n"/>
      <c r="E807" s="6" t="n"/>
      <c r="F807" s="6" t="n"/>
      <c r="G807" s="6" t="n"/>
      <c r="H807" s="6" t="n"/>
      <c r="I807" s="6" t="n"/>
      <c r="J807" s="6" t="n"/>
      <c r="K807" s="6" t="n"/>
      <c r="L807" s="6" t="n"/>
      <c r="M807" s="6" t="n"/>
      <c r="N807" s="6" t="n"/>
    </row>
    <row r="808" ht="15.75" customHeight="1" s="1411">
      <c r="A808" s="6" t="n"/>
      <c r="B808" s="6" t="n"/>
      <c r="C808" s="6" t="n"/>
      <c r="D808" s="6" t="n"/>
      <c r="E808" s="6" t="n"/>
      <c r="F808" s="6" t="n"/>
      <c r="G808" s="6" t="n"/>
      <c r="H808" s="6" t="n"/>
      <c r="I808" s="6" t="n"/>
      <c r="J808" s="6" t="n"/>
      <c r="K808" s="6" t="n"/>
      <c r="L808" s="6" t="n"/>
      <c r="M808" s="6" t="n"/>
      <c r="N808" s="6" t="n"/>
    </row>
    <row r="809" ht="15.75" customHeight="1" s="1411">
      <c r="A809" s="6" t="n"/>
      <c r="B809" s="6" t="n"/>
      <c r="C809" s="6" t="n"/>
      <c r="D809" s="6" t="n"/>
      <c r="E809" s="6" t="n"/>
      <c r="F809" s="6" t="n"/>
      <c r="G809" s="6" t="n"/>
      <c r="H809" s="6" t="n"/>
      <c r="I809" s="6" t="n"/>
      <c r="J809" s="6" t="n"/>
      <c r="K809" s="6" t="n"/>
      <c r="L809" s="6" t="n"/>
      <c r="M809" s="6" t="n"/>
      <c r="N809" s="6" t="n"/>
    </row>
    <row r="810" ht="15.75" customHeight="1" s="1411">
      <c r="A810" s="6" t="n"/>
      <c r="B810" s="6" t="n"/>
      <c r="C810" s="6" t="n"/>
      <c r="D810" s="6" t="n"/>
      <c r="E810" s="6" t="n"/>
      <c r="F810" s="6" t="n"/>
      <c r="G810" s="6" t="n"/>
      <c r="H810" s="6" t="n"/>
      <c r="I810" s="6" t="n"/>
      <c r="J810" s="6" t="n"/>
      <c r="K810" s="6" t="n"/>
      <c r="L810" s="6" t="n"/>
      <c r="M810" s="6" t="n"/>
      <c r="N810" s="6" t="n"/>
    </row>
    <row r="811" ht="15.75" customHeight="1" s="1411">
      <c r="A811" s="6" t="n"/>
      <c r="B811" s="6" t="n"/>
      <c r="C811" s="6" t="n"/>
      <c r="D811" s="6" t="n"/>
      <c r="E811" s="6" t="n"/>
      <c r="F811" s="6" t="n"/>
      <c r="G811" s="6" t="n"/>
      <c r="H811" s="6" t="n"/>
      <c r="I811" s="6" t="n"/>
      <c r="J811" s="6" t="n"/>
      <c r="K811" s="6" t="n"/>
      <c r="L811" s="6" t="n"/>
      <c r="M811" s="6" t="n"/>
      <c r="N811" s="6" t="n"/>
    </row>
    <row r="812" ht="15.75" customHeight="1" s="1411">
      <c r="A812" s="6" t="n"/>
      <c r="B812" s="6" t="n"/>
      <c r="C812" s="6" t="n"/>
      <c r="D812" s="6" t="n"/>
      <c r="E812" s="6" t="n"/>
      <c r="F812" s="6" t="n"/>
      <c r="G812" s="6" t="n"/>
      <c r="H812" s="6" t="n"/>
      <c r="I812" s="6" t="n"/>
      <c r="J812" s="6" t="n"/>
      <c r="K812" s="6" t="n"/>
      <c r="L812" s="6" t="n"/>
      <c r="M812" s="6" t="n"/>
      <c r="N812" s="6" t="n"/>
    </row>
    <row r="813" ht="15.75" customHeight="1" s="1411">
      <c r="A813" s="6" t="n"/>
      <c r="B813" s="6" t="n"/>
      <c r="C813" s="6" t="n"/>
      <c r="D813" s="6" t="n"/>
      <c r="E813" s="6" t="n"/>
      <c r="F813" s="6" t="n"/>
      <c r="G813" s="6" t="n"/>
      <c r="H813" s="6" t="n"/>
      <c r="I813" s="6" t="n"/>
      <c r="J813" s="6" t="n"/>
      <c r="K813" s="6" t="n"/>
      <c r="L813" s="6" t="n"/>
      <c r="M813" s="6" t="n"/>
      <c r="N813" s="6" t="n"/>
    </row>
    <row r="814" ht="15.75" customHeight="1" s="1411">
      <c r="A814" s="6" t="n"/>
      <c r="B814" s="6" t="n"/>
      <c r="C814" s="6" t="n"/>
      <c r="D814" s="6" t="n"/>
      <c r="E814" s="6" t="n"/>
      <c r="F814" s="6" t="n"/>
      <c r="G814" s="6" t="n"/>
      <c r="H814" s="6" t="n"/>
      <c r="I814" s="6" t="n"/>
      <c r="J814" s="6" t="n"/>
      <c r="K814" s="6" t="n"/>
      <c r="L814" s="6" t="n"/>
      <c r="M814" s="6" t="n"/>
      <c r="N814" s="6" t="n"/>
    </row>
    <row r="815" ht="15.75" customHeight="1" s="1411">
      <c r="A815" s="6" t="n"/>
      <c r="B815" s="6" t="n"/>
      <c r="C815" s="6" t="n"/>
      <c r="D815" s="6" t="n"/>
      <c r="E815" s="6" t="n"/>
      <c r="F815" s="6" t="n"/>
      <c r="G815" s="6" t="n"/>
      <c r="H815" s="6" t="n"/>
      <c r="I815" s="6" t="n"/>
      <c r="J815" s="6" t="n"/>
      <c r="K815" s="6" t="n"/>
      <c r="L815" s="6" t="n"/>
      <c r="M815" s="6" t="n"/>
      <c r="N815" s="6" t="n"/>
    </row>
    <row r="816" ht="15.75" customHeight="1" s="1411">
      <c r="A816" s="6" t="n"/>
      <c r="B816" s="6" t="n"/>
      <c r="C816" s="6" t="n"/>
      <c r="D816" s="6" t="n"/>
      <c r="E816" s="6" t="n"/>
      <c r="F816" s="6" t="n"/>
      <c r="G816" s="6" t="n"/>
      <c r="H816" s="6" t="n"/>
      <c r="I816" s="6" t="n"/>
      <c r="J816" s="6" t="n"/>
      <c r="K816" s="6" t="n"/>
      <c r="L816" s="6" t="n"/>
      <c r="M816" s="6" t="n"/>
      <c r="N816" s="6" t="n"/>
    </row>
    <row r="817" ht="15.75" customHeight="1" s="1411">
      <c r="A817" s="6" t="n"/>
      <c r="B817" s="6" t="n"/>
      <c r="C817" s="6" t="n"/>
      <c r="D817" s="6" t="n"/>
      <c r="E817" s="6" t="n"/>
      <c r="F817" s="6" t="n"/>
      <c r="G817" s="6" t="n"/>
      <c r="H817" s="6" t="n"/>
      <c r="I817" s="6" t="n"/>
      <c r="J817" s="6" t="n"/>
      <c r="K817" s="6" t="n"/>
      <c r="L817" s="6" t="n"/>
      <c r="M817" s="6" t="n"/>
      <c r="N817" s="6" t="n"/>
    </row>
    <row r="818" ht="15.75" customHeight="1" s="1411">
      <c r="A818" s="6" t="n"/>
      <c r="B818" s="6" t="n"/>
      <c r="C818" s="6" t="n"/>
      <c r="D818" s="6" t="n"/>
      <c r="E818" s="6" t="n"/>
      <c r="F818" s="6" t="n"/>
      <c r="G818" s="6" t="n"/>
      <c r="H818" s="6" t="n"/>
      <c r="I818" s="6" t="n"/>
      <c r="J818" s="6" t="n"/>
      <c r="K818" s="6" t="n"/>
      <c r="L818" s="6" t="n"/>
      <c r="M818" s="6" t="n"/>
      <c r="N818" s="6" t="n"/>
    </row>
    <row r="819" ht="15.75" customHeight="1" s="1411">
      <c r="A819" s="6" t="n"/>
      <c r="B819" s="6" t="n"/>
      <c r="C819" s="6" t="n"/>
      <c r="D819" s="6" t="n"/>
      <c r="E819" s="6" t="n"/>
      <c r="F819" s="6" t="n"/>
      <c r="G819" s="6" t="n"/>
      <c r="H819" s="6" t="n"/>
      <c r="I819" s="6" t="n"/>
      <c r="J819" s="6" t="n"/>
      <c r="K819" s="6" t="n"/>
      <c r="L819" s="6" t="n"/>
      <c r="M819" s="6" t="n"/>
      <c r="N819" s="6" t="n"/>
    </row>
    <row r="820" ht="15.75" customHeight="1" s="1411">
      <c r="A820" s="6" t="n"/>
      <c r="B820" s="6" t="n"/>
      <c r="C820" s="6" t="n"/>
      <c r="D820" s="6" t="n"/>
      <c r="E820" s="6" t="n"/>
      <c r="F820" s="6" t="n"/>
      <c r="G820" s="6" t="n"/>
      <c r="H820" s="6" t="n"/>
      <c r="I820" s="6" t="n"/>
      <c r="J820" s="6" t="n"/>
      <c r="K820" s="6" t="n"/>
      <c r="L820" s="6" t="n"/>
      <c r="M820" s="6" t="n"/>
      <c r="N820" s="6" t="n"/>
    </row>
    <row r="821" ht="15.75" customHeight="1" s="1411">
      <c r="A821" s="6" t="n"/>
      <c r="B821" s="6" t="n"/>
      <c r="C821" s="6" t="n"/>
      <c r="D821" s="6" t="n"/>
      <c r="E821" s="6" t="n"/>
      <c r="F821" s="6" t="n"/>
      <c r="G821" s="6" t="n"/>
      <c r="H821" s="6" t="n"/>
      <c r="I821" s="6" t="n"/>
      <c r="J821" s="6" t="n"/>
      <c r="K821" s="6" t="n"/>
      <c r="L821" s="6" t="n"/>
      <c r="M821" s="6" t="n"/>
      <c r="N821" s="6" t="n"/>
    </row>
    <row r="822" ht="15.75" customHeight="1" s="1411">
      <c r="A822" s="6" t="n"/>
      <c r="B822" s="6" t="n"/>
      <c r="C822" s="6" t="n"/>
      <c r="D822" s="6" t="n"/>
      <c r="E822" s="6" t="n"/>
      <c r="F822" s="6" t="n"/>
      <c r="G822" s="6" t="n"/>
      <c r="H822" s="6" t="n"/>
      <c r="I822" s="6" t="n"/>
      <c r="J822" s="6" t="n"/>
      <c r="K822" s="6" t="n"/>
      <c r="L822" s="6" t="n"/>
      <c r="M822" s="6" t="n"/>
      <c r="N822" s="6" t="n"/>
    </row>
    <row r="823" ht="15.75" customHeight="1" s="1411">
      <c r="A823" s="6" t="n"/>
      <c r="B823" s="6" t="n"/>
      <c r="C823" s="6" t="n"/>
      <c r="D823" s="6" t="n"/>
      <c r="E823" s="6" t="n"/>
      <c r="F823" s="6" t="n"/>
      <c r="G823" s="6" t="n"/>
      <c r="H823" s="6" t="n"/>
      <c r="I823" s="6" t="n"/>
      <c r="J823" s="6" t="n"/>
      <c r="K823" s="6" t="n"/>
      <c r="L823" s="6" t="n"/>
      <c r="M823" s="6" t="n"/>
      <c r="N823" s="6" t="n"/>
    </row>
    <row r="824" ht="15.75" customHeight="1" s="1411">
      <c r="A824" s="6" t="n"/>
      <c r="B824" s="6" t="n"/>
      <c r="C824" s="6" t="n"/>
      <c r="D824" s="6" t="n"/>
      <c r="E824" s="6" t="n"/>
      <c r="F824" s="6" t="n"/>
      <c r="G824" s="6" t="n"/>
      <c r="H824" s="6" t="n"/>
      <c r="I824" s="6" t="n"/>
      <c r="J824" s="6" t="n"/>
      <c r="K824" s="6" t="n"/>
      <c r="L824" s="6" t="n"/>
      <c r="M824" s="6" t="n"/>
      <c r="N824" s="6" t="n"/>
    </row>
    <row r="825" ht="15.75" customHeight="1" s="1411">
      <c r="A825" s="6" t="n"/>
      <c r="B825" s="6" t="n"/>
      <c r="C825" s="6" t="n"/>
      <c r="D825" s="6" t="n"/>
      <c r="E825" s="6" t="n"/>
      <c r="F825" s="6" t="n"/>
      <c r="G825" s="6" t="n"/>
      <c r="H825" s="6" t="n"/>
      <c r="I825" s="6" t="n"/>
      <c r="J825" s="6" t="n"/>
      <c r="K825" s="6" t="n"/>
      <c r="L825" s="6" t="n"/>
      <c r="M825" s="6" t="n"/>
      <c r="N825" s="6" t="n"/>
    </row>
    <row r="826" ht="15.75" customHeight="1" s="1411">
      <c r="A826" s="6" t="n"/>
      <c r="B826" s="6" t="n"/>
      <c r="C826" s="6" t="n"/>
      <c r="D826" s="6" t="n"/>
      <c r="E826" s="6" t="n"/>
      <c r="F826" s="6" t="n"/>
      <c r="G826" s="6" t="n"/>
      <c r="H826" s="6" t="n"/>
      <c r="I826" s="6" t="n"/>
      <c r="J826" s="6" t="n"/>
      <c r="K826" s="6" t="n"/>
      <c r="L826" s="6" t="n"/>
      <c r="M826" s="6" t="n"/>
      <c r="N826" s="6" t="n"/>
    </row>
    <row r="827" ht="15.75" customHeight="1" s="1411">
      <c r="A827" s="6" t="n"/>
      <c r="B827" s="6" t="n"/>
      <c r="C827" s="6" t="n"/>
      <c r="D827" s="6" t="n"/>
      <c r="E827" s="6" t="n"/>
      <c r="F827" s="6" t="n"/>
      <c r="G827" s="6" t="n"/>
      <c r="H827" s="6" t="n"/>
      <c r="I827" s="6" t="n"/>
      <c r="J827" s="6" t="n"/>
      <c r="K827" s="6" t="n"/>
      <c r="L827" s="6" t="n"/>
      <c r="M827" s="6" t="n"/>
      <c r="N827" s="6" t="n"/>
    </row>
    <row r="828" ht="15.75" customHeight="1" s="1411">
      <c r="A828" s="6" t="n"/>
      <c r="B828" s="6" t="n"/>
      <c r="C828" s="6" t="n"/>
      <c r="D828" s="6" t="n"/>
      <c r="E828" s="6" t="n"/>
      <c r="F828" s="6" t="n"/>
      <c r="G828" s="6" t="n"/>
      <c r="H828" s="6" t="n"/>
      <c r="I828" s="6" t="n"/>
      <c r="J828" s="6" t="n"/>
      <c r="K828" s="6" t="n"/>
      <c r="L828" s="6" t="n"/>
      <c r="M828" s="6" t="n"/>
      <c r="N828" s="6" t="n"/>
    </row>
    <row r="829" ht="15.75" customHeight="1" s="1411">
      <c r="A829" s="6" t="n"/>
      <c r="B829" s="6" t="n"/>
      <c r="C829" s="6" t="n"/>
      <c r="D829" s="6" t="n"/>
      <c r="E829" s="6" t="n"/>
      <c r="F829" s="6" t="n"/>
      <c r="G829" s="6" t="n"/>
      <c r="H829" s="6" t="n"/>
      <c r="I829" s="6" t="n"/>
      <c r="J829" s="6" t="n"/>
      <c r="K829" s="6" t="n"/>
      <c r="L829" s="6" t="n"/>
      <c r="M829" s="6" t="n"/>
      <c r="N829" s="6" t="n"/>
    </row>
    <row r="830" ht="15.75" customHeight="1" s="1411">
      <c r="A830" s="6" t="n"/>
      <c r="B830" s="6" t="n"/>
      <c r="C830" s="6" t="n"/>
      <c r="D830" s="6" t="n"/>
      <c r="E830" s="6" t="n"/>
      <c r="F830" s="6" t="n"/>
      <c r="G830" s="6" t="n"/>
      <c r="H830" s="6" t="n"/>
      <c r="I830" s="6" t="n"/>
      <c r="J830" s="6" t="n"/>
      <c r="K830" s="6" t="n"/>
      <c r="L830" s="6" t="n"/>
      <c r="M830" s="6" t="n"/>
      <c r="N830" s="6" t="n"/>
    </row>
    <row r="831" ht="15.75" customHeight="1" s="1411">
      <c r="A831" s="6" t="n"/>
      <c r="B831" s="6" t="n"/>
      <c r="C831" s="6" t="n"/>
      <c r="D831" s="6" t="n"/>
      <c r="E831" s="6" t="n"/>
      <c r="F831" s="6" t="n"/>
      <c r="G831" s="6" t="n"/>
      <c r="H831" s="6" t="n"/>
      <c r="I831" s="6" t="n"/>
      <c r="J831" s="6" t="n"/>
      <c r="K831" s="6" t="n"/>
      <c r="L831" s="6" t="n"/>
      <c r="M831" s="6" t="n"/>
      <c r="N831" s="6" t="n"/>
    </row>
    <row r="832" ht="15.75" customHeight="1" s="1411">
      <c r="A832" s="6" t="n"/>
      <c r="B832" s="6" t="n"/>
      <c r="C832" s="6" t="n"/>
      <c r="D832" s="6" t="n"/>
      <c r="E832" s="6" t="n"/>
      <c r="F832" s="6" t="n"/>
      <c r="G832" s="6" t="n"/>
      <c r="H832" s="6" t="n"/>
      <c r="I832" s="6" t="n"/>
      <c r="J832" s="6" t="n"/>
      <c r="K832" s="6" t="n"/>
      <c r="L832" s="6" t="n"/>
      <c r="M832" s="6" t="n"/>
      <c r="N832" s="6" t="n"/>
    </row>
    <row r="833" ht="15.75" customHeight="1" s="1411">
      <c r="A833" s="6" t="n"/>
      <c r="B833" s="6" t="n"/>
      <c r="C833" s="6" t="n"/>
      <c r="D833" s="6" t="n"/>
      <c r="E833" s="6" t="n"/>
      <c r="F833" s="6" t="n"/>
      <c r="G833" s="6" t="n"/>
      <c r="H833" s="6" t="n"/>
      <c r="I833" s="6" t="n"/>
      <c r="J833" s="6" t="n"/>
      <c r="K833" s="6" t="n"/>
      <c r="L833" s="6" t="n"/>
      <c r="M833" s="6" t="n"/>
      <c r="N833" s="6" t="n"/>
    </row>
    <row r="834" ht="15.75" customHeight="1" s="1411">
      <c r="A834" s="6" t="n"/>
      <c r="B834" s="6" t="n"/>
      <c r="C834" s="6" t="n"/>
      <c r="D834" s="6" t="n"/>
      <c r="E834" s="6" t="n"/>
      <c r="F834" s="6" t="n"/>
      <c r="G834" s="6" t="n"/>
      <c r="H834" s="6" t="n"/>
      <c r="I834" s="6" t="n"/>
      <c r="J834" s="6" t="n"/>
      <c r="K834" s="6" t="n"/>
      <c r="L834" s="6" t="n"/>
      <c r="M834" s="6" t="n"/>
      <c r="N834" s="6" t="n"/>
    </row>
    <row r="835" ht="15.75" customHeight="1" s="1411">
      <c r="A835" s="6" t="n"/>
      <c r="B835" s="6" t="n"/>
      <c r="C835" s="6" t="n"/>
      <c r="D835" s="6" t="n"/>
      <c r="E835" s="6" t="n"/>
      <c r="F835" s="6" t="n"/>
      <c r="G835" s="6" t="n"/>
      <c r="H835" s="6" t="n"/>
      <c r="I835" s="6" t="n"/>
      <c r="J835" s="6" t="n"/>
      <c r="K835" s="6" t="n"/>
      <c r="L835" s="6" t="n"/>
      <c r="M835" s="6" t="n"/>
      <c r="N835" s="6" t="n"/>
    </row>
    <row r="836" ht="15.75" customHeight="1" s="1411">
      <c r="A836" s="6" t="n"/>
      <c r="B836" s="6" t="n"/>
      <c r="C836" s="6" t="n"/>
      <c r="D836" s="6" t="n"/>
      <c r="E836" s="6" t="n"/>
      <c r="F836" s="6" t="n"/>
      <c r="G836" s="6" t="n"/>
      <c r="H836" s="6" t="n"/>
      <c r="I836" s="6" t="n"/>
      <c r="J836" s="6" t="n"/>
      <c r="K836" s="6" t="n"/>
      <c r="L836" s="6" t="n"/>
      <c r="M836" s="6" t="n"/>
      <c r="N836" s="6" t="n"/>
    </row>
    <row r="837" ht="15.75" customHeight="1" s="1411">
      <c r="A837" s="6" t="n"/>
      <c r="B837" s="6" t="n"/>
      <c r="C837" s="6" t="n"/>
      <c r="D837" s="6" t="n"/>
      <c r="E837" s="6" t="n"/>
      <c r="F837" s="6" t="n"/>
      <c r="G837" s="6" t="n"/>
      <c r="H837" s="6" t="n"/>
      <c r="I837" s="6" t="n"/>
      <c r="J837" s="6" t="n"/>
      <c r="K837" s="6" t="n"/>
      <c r="L837" s="6" t="n"/>
      <c r="M837" s="6" t="n"/>
      <c r="N837" s="6" t="n"/>
    </row>
    <row r="838" ht="15.75" customHeight="1" s="1411">
      <c r="A838" s="6" t="n"/>
      <c r="B838" s="6" t="n"/>
      <c r="C838" s="6" t="n"/>
      <c r="D838" s="6" t="n"/>
      <c r="E838" s="6" t="n"/>
      <c r="F838" s="6" t="n"/>
      <c r="G838" s="6" t="n"/>
      <c r="H838" s="6" t="n"/>
      <c r="I838" s="6" t="n"/>
      <c r="J838" s="6" t="n"/>
      <c r="K838" s="6" t="n"/>
      <c r="L838" s="6" t="n"/>
      <c r="M838" s="6" t="n"/>
      <c r="N838" s="6" t="n"/>
    </row>
    <row r="839" ht="15.75" customHeight="1" s="1411">
      <c r="A839" s="6" t="n"/>
      <c r="B839" s="6" t="n"/>
      <c r="C839" s="6" t="n"/>
      <c r="D839" s="6" t="n"/>
      <c r="E839" s="6" t="n"/>
      <c r="F839" s="6" t="n"/>
      <c r="G839" s="6" t="n"/>
      <c r="H839" s="6" t="n"/>
      <c r="I839" s="6" t="n"/>
      <c r="J839" s="6" t="n"/>
      <c r="K839" s="6" t="n"/>
      <c r="L839" s="6" t="n"/>
      <c r="M839" s="6" t="n"/>
      <c r="N839" s="6" t="n"/>
    </row>
    <row r="840" ht="15.75" customHeight="1" s="1411">
      <c r="A840" s="6" t="n"/>
      <c r="B840" s="6" t="n"/>
      <c r="C840" s="6" t="n"/>
      <c r="D840" s="6" t="n"/>
      <c r="E840" s="6" t="n"/>
      <c r="F840" s="6" t="n"/>
      <c r="G840" s="6" t="n"/>
      <c r="H840" s="6" t="n"/>
      <c r="I840" s="6" t="n"/>
      <c r="J840" s="6" t="n"/>
      <c r="K840" s="6" t="n"/>
      <c r="L840" s="6" t="n"/>
      <c r="M840" s="6" t="n"/>
      <c r="N840" s="6" t="n"/>
    </row>
    <row r="841" ht="15.75" customHeight="1" s="1411">
      <c r="A841" s="6" t="n"/>
      <c r="B841" s="6" t="n"/>
      <c r="C841" s="6" t="n"/>
      <c r="D841" s="6" t="n"/>
      <c r="E841" s="6" t="n"/>
      <c r="F841" s="6" t="n"/>
      <c r="G841" s="6" t="n"/>
      <c r="H841" s="6" t="n"/>
      <c r="I841" s="6" t="n"/>
      <c r="J841" s="6" t="n"/>
      <c r="K841" s="6" t="n"/>
      <c r="L841" s="6" t="n"/>
      <c r="M841" s="6" t="n"/>
      <c r="N841" s="6" t="n"/>
    </row>
    <row r="842" ht="15.75" customHeight="1" s="1411">
      <c r="A842" s="6" t="n"/>
      <c r="B842" s="6" t="n"/>
      <c r="C842" s="6" t="n"/>
      <c r="D842" s="6" t="n"/>
      <c r="E842" s="6" t="n"/>
      <c r="F842" s="6" t="n"/>
      <c r="G842" s="6" t="n"/>
      <c r="H842" s="6" t="n"/>
      <c r="I842" s="6" t="n"/>
      <c r="J842" s="6" t="n"/>
      <c r="K842" s="6" t="n"/>
      <c r="L842" s="6" t="n"/>
      <c r="M842" s="6" t="n"/>
      <c r="N842" s="6" t="n"/>
    </row>
    <row r="843" ht="15.75" customHeight="1" s="1411">
      <c r="A843" s="6" t="n"/>
      <c r="B843" s="6" t="n"/>
      <c r="C843" s="6" t="n"/>
      <c r="D843" s="6" t="n"/>
      <c r="E843" s="6" t="n"/>
      <c r="F843" s="6" t="n"/>
      <c r="G843" s="6" t="n"/>
      <c r="H843" s="6" t="n"/>
      <c r="I843" s="6" t="n"/>
      <c r="J843" s="6" t="n"/>
      <c r="K843" s="6" t="n"/>
      <c r="L843" s="6" t="n"/>
      <c r="M843" s="6" t="n"/>
      <c r="N843" s="6" t="n"/>
    </row>
    <row r="844" ht="15.75" customHeight="1" s="1411">
      <c r="A844" s="6" t="n"/>
      <c r="B844" s="6" t="n"/>
      <c r="C844" s="6" t="n"/>
      <c r="D844" s="6" t="n"/>
      <c r="E844" s="6" t="n"/>
      <c r="F844" s="6" t="n"/>
      <c r="G844" s="6" t="n"/>
      <c r="H844" s="6" t="n"/>
      <c r="I844" s="6" t="n"/>
      <c r="J844" s="6" t="n"/>
      <c r="K844" s="6" t="n"/>
      <c r="L844" s="6" t="n"/>
      <c r="M844" s="6" t="n"/>
      <c r="N844" s="6" t="n"/>
    </row>
    <row r="845" ht="15.75" customHeight="1" s="1411">
      <c r="A845" s="6" t="n"/>
      <c r="B845" s="6" t="n"/>
      <c r="C845" s="6" t="n"/>
      <c r="D845" s="6" t="n"/>
      <c r="E845" s="6" t="n"/>
      <c r="F845" s="6" t="n"/>
      <c r="G845" s="6" t="n"/>
      <c r="H845" s="6" t="n"/>
      <c r="I845" s="6" t="n"/>
      <c r="J845" s="6" t="n"/>
      <c r="K845" s="6" t="n"/>
      <c r="L845" s="6" t="n"/>
      <c r="M845" s="6" t="n"/>
      <c r="N845" s="6" t="n"/>
    </row>
    <row r="846" ht="15.75" customHeight="1" s="1411">
      <c r="A846" s="6" t="n"/>
      <c r="B846" s="6" t="n"/>
      <c r="C846" s="6" t="n"/>
      <c r="D846" s="6" t="n"/>
      <c r="E846" s="6" t="n"/>
      <c r="F846" s="6" t="n"/>
      <c r="G846" s="6" t="n"/>
      <c r="H846" s="6" t="n"/>
      <c r="I846" s="6" t="n"/>
      <c r="J846" s="6" t="n"/>
      <c r="K846" s="6" t="n"/>
      <c r="L846" s="6" t="n"/>
      <c r="M846" s="6" t="n"/>
      <c r="N846" s="6" t="n"/>
    </row>
    <row r="847" ht="15.75" customHeight="1" s="1411">
      <c r="A847" s="6" t="n"/>
      <c r="B847" s="6" t="n"/>
      <c r="C847" s="6" t="n"/>
      <c r="D847" s="6" t="n"/>
      <c r="E847" s="6" t="n"/>
      <c r="F847" s="6" t="n"/>
      <c r="G847" s="6" t="n"/>
      <c r="H847" s="6" t="n"/>
      <c r="I847" s="6" t="n"/>
      <c r="J847" s="6" t="n"/>
      <c r="K847" s="6" t="n"/>
      <c r="L847" s="6" t="n"/>
      <c r="M847" s="6" t="n"/>
      <c r="N847" s="6" t="n"/>
    </row>
    <row r="848" ht="15.75" customHeight="1" s="1411">
      <c r="A848" s="6" t="n"/>
      <c r="B848" s="6" t="n"/>
      <c r="C848" s="6" t="n"/>
      <c r="D848" s="6" t="n"/>
      <c r="E848" s="6" t="n"/>
      <c r="F848" s="6" t="n"/>
      <c r="G848" s="6" t="n"/>
      <c r="H848" s="6" t="n"/>
      <c r="I848" s="6" t="n"/>
      <c r="J848" s="6" t="n"/>
      <c r="K848" s="6" t="n"/>
      <c r="L848" s="6" t="n"/>
      <c r="M848" s="6" t="n"/>
      <c r="N848" s="6" t="n"/>
    </row>
    <row r="849" ht="15.75" customHeight="1" s="1411">
      <c r="A849" s="6" t="n"/>
      <c r="B849" s="6" t="n"/>
      <c r="C849" s="6" t="n"/>
      <c r="D849" s="6" t="n"/>
      <c r="E849" s="6" t="n"/>
      <c r="F849" s="6" t="n"/>
      <c r="G849" s="6" t="n"/>
      <c r="H849" s="6" t="n"/>
      <c r="I849" s="6" t="n"/>
      <c r="J849" s="6" t="n"/>
      <c r="K849" s="6" t="n"/>
      <c r="L849" s="6" t="n"/>
      <c r="M849" s="6" t="n"/>
      <c r="N849" s="6" t="n"/>
    </row>
    <row r="850" ht="15.75" customHeight="1" s="1411">
      <c r="A850" s="6" t="n"/>
      <c r="B850" s="6" t="n"/>
      <c r="C850" s="6" t="n"/>
      <c r="D850" s="6" t="n"/>
      <c r="E850" s="6" t="n"/>
      <c r="F850" s="6" t="n"/>
      <c r="G850" s="6" t="n"/>
      <c r="H850" s="6" t="n"/>
      <c r="I850" s="6" t="n"/>
      <c r="J850" s="6" t="n"/>
      <c r="K850" s="6" t="n"/>
      <c r="L850" s="6" t="n"/>
      <c r="M850" s="6" t="n"/>
      <c r="N850" s="6" t="n"/>
    </row>
    <row r="851" ht="15.75" customHeight="1" s="1411">
      <c r="A851" s="6" t="n"/>
      <c r="B851" s="6" t="n"/>
      <c r="C851" s="6" t="n"/>
      <c r="D851" s="6" t="n"/>
      <c r="E851" s="6" t="n"/>
      <c r="F851" s="6" t="n"/>
      <c r="G851" s="6" t="n"/>
      <c r="H851" s="6" t="n"/>
      <c r="I851" s="6" t="n"/>
      <c r="J851" s="6" t="n"/>
      <c r="K851" s="6" t="n"/>
      <c r="L851" s="6" t="n"/>
      <c r="M851" s="6" t="n"/>
      <c r="N851" s="6" t="n"/>
    </row>
    <row r="852" ht="15.75" customHeight="1" s="1411">
      <c r="A852" s="6" t="n"/>
      <c r="B852" s="6" t="n"/>
      <c r="C852" s="6" t="n"/>
      <c r="D852" s="6" t="n"/>
      <c r="E852" s="6" t="n"/>
      <c r="F852" s="6" t="n"/>
      <c r="G852" s="6" t="n"/>
      <c r="H852" s="6" t="n"/>
      <c r="I852" s="6" t="n"/>
      <c r="J852" s="6" t="n"/>
      <c r="K852" s="6" t="n"/>
      <c r="L852" s="6" t="n"/>
      <c r="M852" s="6" t="n"/>
      <c r="N852" s="6" t="n"/>
    </row>
    <row r="853" ht="15.75" customHeight="1" s="1411">
      <c r="A853" s="6" t="n"/>
      <c r="B853" s="6" t="n"/>
      <c r="C853" s="6" t="n"/>
      <c r="D853" s="6" t="n"/>
      <c r="E853" s="6" t="n"/>
      <c r="F853" s="6" t="n"/>
      <c r="G853" s="6" t="n"/>
      <c r="H853" s="6" t="n"/>
      <c r="I853" s="6" t="n"/>
      <c r="J853" s="6" t="n"/>
      <c r="K853" s="6" t="n"/>
      <c r="L853" s="6" t="n"/>
      <c r="M853" s="6" t="n"/>
      <c r="N853" s="6" t="n"/>
    </row>
    <row r="854" ht="15.75" customHeight="1" s="1411">
      <c r="A854" s="6" t="n"/>
      <c r="B854" s="6" t="n"/>
      <c r="C854" s="6" t="n"/>
      <c r="D854" s="6" t="n"/>
      <c r="E854" s="6" t="n"/>
      <c r="F854" s="6" t="n"/>
      <c r="G854" s="6" t="n"/>
      <c r="H854" s="6" t="n"/>
      <c r="I854" s="6" t="n"/>
      <c r="J854" s="6" t="n"/>
      <c r="K854" s="6" t="n"/>
      <c r="L854" s="6" t="n"/>
      <c r="M854" s="6" t="n"/>
      <c r="N854" s="6" t="n"/>
    </row>
    <row r="855" ht="15.75" customHeight="1" s="1411">
      <c r="A855" s="6" t="n"/>
      <c r="B855" s="6" t="n"/>
      <c r="C855" s="6" t="n"/>
      <c r="D855" s="6" t="n"/>
      <c r="E855" s="6" t="n"/>
      <c r="F855" s="6" t="n"/>
      <c r="G855" s="6" t="n"/>
      <c r="H855" s="6" t="n"/>
      <c r="I855" s="6" t="n"/>
      <c r="J855" s="6" t="n"/>
      <c r="K855" s="6" t="n"/>
      <c r="L855" s="6" t="n"/>
      <c r="M855" s="6" t="n"/>
      <c r="N855" s="6" t="n"/>
    </row>
    <row r="856" ht="15.75" customHeight="1" s="1411">
      <c r="A856" s="6" t="n"/>
      <c r="B856" s="6" t="n"/>
      <c r="C856" s="6" t="n"/>
      <c r="D856" s="6" t="n"/>
      <c r="E856" s="6" t="n"/>
      <c r="F856" s="6" t="n"/>
      <c r="G856" s="6" t="n"/>
      <c r="H856" s="6" t="n"/>
      <c r="I856" s="6" t="n"/>
      <c r="J856" s="6" t="n"/>
      <c r="K856" s="6" t="n"/>
      <c r="L856" s="6" t="n"/>
      <c r="M856" s="6" t="n"/>
      <c r="N856" s="6" t="n"/>
    </row>
    <row r="857" ht="15.75" customHeight="1" s="1411">
      <c r="A857" s="6" t="n"/>
      <c r="B857" s="6" t="n"/>
      <c r="C857" s="6" t="n"/>
      <c r="D857" s="6" t="n"/>
      <c r="E857" s="6" t="n"/>
      <c r="F857" s="6" t="n"/>
      <c r="G857" s="6" t="n"/>
      <c r="H857" s="6" t="n"/>
      <c r="I857" s="6" t="n"/>
      <c r="J857" s="6" t="n"/>
      <c r="K857" s="6" t="n"/>
      <c r="L857" s="6" t="n"/>
      <c r="M857" s="6" t="n"/>
      <c r="N857" s="6" t="n"/>
    </row>
    <row r="858" ht="15.75" customHeight="1" s="1411">
      <c r="A858" s="6" t="n"/>
      <c r="B858" s="6" t="n"/>
      <c r="C858" s="6" t="n"/>
      <c r="D858" s="6" t="n"/>
      <c r="E858" s="6" t="n"/>
      <c r="F858" s="6" t="n"/>
      <c r="G858" s="6" t="n"/>
      <c r="H858" s="6" t="n"/>
      <c r="I858" s="6" t="n"/>
      <c r="J858" s="6" t="n"/>
      <c r="K858" s="6" t="n"/>
      <c r="L858" s="6" t="n"/>
      <c r="M858" s="6" t="n"/>
      <c r="N858" s="6" t="n"/>
    </row>
    <row r="859" ht="15.75" customHeight="1" s="1411">
      <c r="A859" s="6" t="n"/>
      <c r="B859" s="6" t="n"/>
      <c r="C859" s="6" t="n"/>
      <c r="D859" s="6" t="n"/>
      <c r="E859" s="6" t="n"/>
      <c r="F859" s="6" t="n"/>
      <c r="G859" s="6" t="n"/>
      <c r="H859" s="6" t="n"/>
      <c r="I859" s="6" t="n"/>
      <c r="J859" s="6" t="n"/>
      <c r="K859" s="6" t="n"/>
      <c r="L859" s="6" t="n"/>
      <c r="M859" s="6" t="n"/>
      <c r="N859" s="6" t="n"/>
    </row>
    <row r="860" ht="15.75" customHeight="1" s="1411">
      <c r="A860" s="6" t="n"/>
      <c r="B860" s="6" t="n"/>
      <c r="C860" s="6" t="n"/>
      <c r="D860" s="6" t="n"/>
      <c r="E860" s="6" t="n"/>
      <c r="F860" s="6" t="n"/>
      <c r="G860" s="6" t="n"/>
      <c r="H860" s="6" t="n"/>
      <c r="I860" s="6" t="n"/>
      <c r="J860" s="6" t="n"/>
      <c r="K860" s="6" t="n"/>
      <c r="L860" s="6" t="n"/>
      <c r="M860" s="6" t="n"/>
      <c r="N860" s="6" t="n"/>
    </row>
    <row r="861" ht="15.75" customHeight="1" s="1411">
      <c r="A861" s="6" t="n"/>
      <c r="B861" s="6" t="n"/>
      <c r="C861" s="6" t="n"/>
      <c r="D861" s="6" t="n"/>
      <c r="E861" s="6" t="n"/>
      <c r="F861" s="6" t="n"/>
      <c r="G861" s="6" t="n"/>
      <c r="H861" s="6" t="n"/>
      <c r="I861" s="6" t="n"/>
      <c r="J861" s="6" t="n"/>
      <c r="K861" s="6" t="n"/>
      <c r="L861" s="6" t="n"/>
      <c r="M861" s="6" t="n"/>
      <c r="N861" s="6" t="n"/>
    </row>
    <row r="862" ht="15.75" customHeight="1" s="1411">
      <c r="A862" s="6" t="n"/>
      <c r="B862" s="6" t="n"/>
      <c r="C862" s="6" t="n"/>
      <c r="D862" s="6" t="n"/>
      <c r="E862" s="6" t="n"/>
      <c r="F862" s="6" t="n"/>
      <c r="G862" s="6" t="n"/>
      <c r="H862" s="6" t="n"/>
      <c r="I862" s="6" t="n"/>
      <c r="J862" s="6" t="n"/>
      <c r="K862" s="6" t="n"/>
      <c r="L862" s="6" t="n"/>
      <c r="M862" s="6" t="n"/>
      <c r="N862" s="6" t="n"/>
    </row>
    <row r="863" ht="15.75" customHeight="1" s="1411">
      <c r="A863" s="6" t="n"/>
      <c r="B863" s="6" t="n"/>
      <c r="C863" s="6" t="n"/>
      <c r="D863" s="6" t="n"/>
      <c r="E863" s="6" t="n"/>
      <c r="F863" s="6" t="n"/>
      <c r="G863" s="6" t="n"/>
      <c r="H863" s="6" t="n"/>
      <c r="I863" s="6" t="n"/>
      <c r="J863" s="6" t="n"/>
      <c r="K863" s="6" t="n"/>
      <c r="L863" s="6" t="n"/>
      <c r="M863" s="6" t="n"/>
      <c r="N863" s="6" t="n"/>
    </row>
    <row r="864" ht="15.75" customHeight="1" s="1411">
      <c r="A864" s="6" t="n"/>
      <c r="B864" s="6" t="n"/>
      <c r="C864" s="6" t="n"/>
      <c r="D864" s="6" t="n"/>
      <c r="E864" s="6" t="n"/>
      <c r="F864" s="6" t="n"/>
      <c r="G864" s="6" t="n"/>
      <c r="H864" s="6" t="n"/>
      <c r="I864" s="6" t="n"/>
      <c r="J864" s="6" t="n"/>
      <c r="K864" s="6" t="n"/>
      <c r="L864" s="6" t="n"/>
      <c r="M864" s="6" t="n"/>
      <c r="N864" s="6" t="n"/>
    </row>
    <row r="865" ht="15.75" customHeight="1" s="1411">
      <c r="A865" s="6" t="n"/>
      <c r="B865" s="6" t="n"/>
      <c r="C865" s="6" t="n"/>
      <c r="D865" s="6" t="n"/>
      <c r="E865" s="6" t="n"/>
      <c r="F865" s="6" t="n"/>
      <c r="G865" s="6" t="n"/>
      <c r="H865" s="6" t="n"/>
      <c r="I865" s="6" t="n"/>
      <c r="J865" s="6" t="n"/>
      <c r="K865" s="6" t="n"/>
      <c r="L865" s="6" t="n"/>
      <c r="M865" s="6" t="n"/>
      <c r="N865" s="6" t="n"/>
    </row>
    <row r="866" ht="15.75" customHeight="1" s="1411">
      <c r="A866" s="6" t="n"/>
      <c r="B866" s="6" t="n"/>
      <c r="C866" s="6" t="n"/>
      <c r="D866" s="6" t="n"/>
      <c r="E866" s="6" t="n"/>
      <c r="F866" s="6" t="n"/>
      <c r="G866" s="6" t="n"/>
      <c r="H866" s="6" t="n"/>
      <c r="I866" s="6" t="n"/>
      <c r="J866" s="6" t="n"/>
      <c r="K866" s="6" t="n"/>
      <c r="L866" s="6" t="n"/>
      <c r="M866" s="6" t="n"/>
      <c r="N866" s="6" t="n"/>
    </row>
    <row r="867" ht="15.75" customHeight="1" s="1411">
      <c r="A867" s="6" t="n"/>
      <c r="B867" s="6" t="n"/>
      <c r="C867" s="6" t="n"/>
      <c r="D867" s="6" t="n"/>
      <c r="E867" s="6" t="n"/>
      <c r="F867" s="6" t="n"/>
      <c r="G867" s="6" t="n"/>
      <c r="H867" s="6" t="n"/>
      <c r="I867" s="6" t="n"/>
      <c r="J867" s="6" t="n"/>
      <c r="K867" s="6" t="n"/>
      <c r="L867" s="6" t="n"/>
      <c r="M867" s="6" t="n"/>
      <c r="N867" s="6" t="n"/>
    </row>
    <row r="868" ht="15.75" customHeight="1" s="1411">
      <c r="A868" s="6" t="n"/>
      <c r="B868" s="6" t="n"/>
      <c r="C868" s="6" t="n"/>
      <c r="D868" s="6" t="n"/>
      <c r="E868" s="6" t="n"/>
      <c r="F868" s="6" t="n"/>
      <c r="G868" s="6" t="n"/>
      <c r="H868" s="6" t="n"/>
      <c r="I868" s="6" t="n"/>
      <c r="J868" s="6" t="n"/>
      <c r="K868" s="6" t="n"/>
      <c r="L868" s="6" t="n"/>
      <c r="M868" s="6" t="n"/>
      <c r="N868" s="6" t="n"/>
    </row>
    <row r="869" ht="15.75" customHeight="1" s="1411">
      <c r="A869" s="6" t="n"/>
      <c r="B869" s="6" t="n"/>
      <c r="C869" s="6" t="n"/>
      <c r="D869" s="6" t="n"/>
      <c r="E869" s="6" t="n"/>
      <c r="F869" s="6" t="n"/>
      <c r="G869" s="6" t="n"/>
      <c r="H869" s="6" t="n"/>
      <c r="I869" s="6" t="n"/>
      <c r="J869" s="6" t="n"/>
      <c r="K869" s="6" t="n"/>
      <c r="L869" s="6" t="n"/>
      <c r="M869" s="6" t="n"/>
      <c r="N869" s="6" t="n"/>
    </row>
    <row r="870" ht="15.75" customHeight="1" s="1411">
      <c r="A870" s="6" t="n"/>
      <c r="B870" s="6" t="n"/>
      <c r="C870" s="6" t="n"/>
      <c r="D870" s="6" t="n"/>
      <c r="E870" s="6" t="n"/>
      <c r="F870" s="6" t="n"/>
      <c r="G870" s="6" t="n"/>
      <c r="H870" s="6" t="n"/>
      <c r="I870" s="6" t="n"/>
      <c r="J870" s="6" t="n"/>
      <c r="K870" s="6" t="n"/>
      <c r="L870" s="6" t="n"/>
      <c r="M870" s="6" t="n"/>
      <c r="N870" s="6" t="n"/>
    </row>
    <row r="871" ht="15.75" customHeight="1" s="1411">
      <c r="A871" s="6" t="n"/>
      <c r="B871" s="6" t="n"/>
      <c r="C871" s="6" t="n"/>
      <c r="D871" s="6" t="n"/>
      <c r="E871" s="6" t="n"/>
      <c r="F871" s="6" t="n"/>
      <c r="G871" s="6" t="n"/>
      <c r="H871" s="6" t="n"/>
      <c r="I871" s="6" t="n"/>
      <c r="J871" s="6" t="n"/>
      <c r="K871" s="6" t="n"/>
      <c r="L871" s="6" t="n"/>
      <c r="M871" s="6" t="n"/>
      <c r="N871" s="6" t="n"/>
    </row>
    <row r="872" ht="15.75" customHeight="1" s="1411">
      <c r="A872" s="6" t="n"/>
      <c r="B872" s="6" t="n"/>
      <c r="C872" s="6" t="n"/>
      <c r="D872" s="6" t="n"/>
      <c r="E872" s="6" t="n"/>
      <c r="F872" s="6" t="n"/>
      <c r="G872" s="6" t="n"/>
      <c r="H872" s="6" t="n"/>
      <c r="I872" s="6" t="n"/>
      <c r="J872" s="6" t="n"/>
      <c r="K872" s="6" t="n"/>
      <c r="L872" s="6" t="n"/>
      <c r="M872" s="6" t="n"/>
      <c r="N872" s="6" t="n"/>
    </row>
    <row r="873" ht="15.75" customHeight="1" s="1411">
      <c r="A873" s="6" t="n"/>
      <c r="B873" s="6" t="n"/>
      <c r="C873" s="6" t="n"/>
      <c r="D873" s="6" t="n"/>
      <c r="E873" s="6" t="n"/>
      <c r="F873" s="6" t="n"/>
      <c r="G873" s="6" t="n"/>
      <c r="H873" s="6" t="n"/>
      <c r="I873" s="6" t="n"/>
      <c r="J873" s="6" t="n"/>
      <c r="K873" s="6" t="n"/>
      <c r="L873" s="6" t="n"/>
      <c r="M873" s="6" t="n"/>
      <c r="N873" s="6" t="n"/>
    </row>
    <row r="874" ht="15.75" customHeight="1" s="1411">
      <c r="A874" s="6" t="n"/>
      <c r="B874" s="6" t="n"/>
      <c r="C874" s="6" t="n"/>
      <c r="D874" s="6" t="n"/>
      <c r="E874" s="6" t="n"/>
      <c r="F874" s="6" t="n"/>
      <c r="G874" s="6" t="n"/>
      <c r="H874" s="6" t="n"/>
      <c r="I874" s="6" t="n"/>
      <c r="J874" s="6" t="n"/>
      <c r="K874" s="6" t="n"/>
      <c r="L874" s="6" t="n"/>
      <c r="M874" s="6" t="n"/>
      <c r="N874" s="6" t="n"/>
    </row>
    <row r="875" ht="15.75" customHeight="1" s="1411">
      <c r="A875" s="6" t="n"/>
      <c r="B875" s="6" t="n"/>
      <c r="C875" s="6" t="n"/>
      <c r="D875" s="6" t="n"/>
      <c r="E875" s="6" t="n"/>
      <c r="F875" s="6" t="n"/>
      <c r="G875" s="6" t="n"/>
      <c r="H875" s="6" t="n"/>
      <c r="I875" s="6" t="n"/>
      <c r="J875" s="6" t="n"/>
      <c r="K875" s="6" t="n"/>
      <c r="L875" s="6" t="n"/>
      <c r="M875" s="6" t="n"/>
      <c r="N875" s="6" t="n"/>
    </row>
    <row r="876" ht="15.75" customHeight="1" s="1411">
      <c r="A876" s="6" t="n"/>
      <c r="B876" s="6" t="n"/>
      <c r="C876" s="6" t="n"/>
      <c r="D876" s="6" t="n"/>
      <c r="E876" s="6" t="n"/>
      <c r="F876" s="6" t="n"/>
      <c r="G876" s="6" t="n"/>
      <c r="H876" s="6" t="n"/>
      <c r="I876" s="6" t="n"/>
      <c r="J876" s="6" t="n"/>
      <c r="K876" s="6" t="n"/>
      <c r="L876" s="6" t="n"/>
      <c r="M876" s="6" t="n"/>
      <c r="N876" s="6" t="n"/>
    </row>
    <row r="877" ht="15.75" customHeight="1" s="1411">
      <c r="A877" s="6" t="n"/>
      <c r="B877" s="6" t="n"/>
      <c r="C877" s="6" t="n"/>
      <c r="D877" s="6" t="n"/>
      <c r="E877" s="6" t="n"/>
      <c r="F877" s="6" t="n"/>
      <c r="G877" s="6" t="n"/>
      <c r="H877" s="6" t="n"/>
      <c r="I877" s="6" t="n"/>
      <c r="J877" s="6" t="n"/>
      <c r="K877" s="6" t="n"/>
      <c r="L877" s="6" t="n"/>
      <c r="M877" s="6" t="n"/>
      <c r="N877" s="6" t="n"/>
    </row>
    <row r="878" ht="15.75" customHeight="1" s="1411">
      <c r="A878" s="6" t="n"/>
      <c r="B878" s="6" t="n"/>
      <c r="C878" s="6" t="n"/>
      <c r="D878" s="6" t="n"/>
      <c r="E878" s="6" t="n"/>
      <c r="F878" s="6" t="n"/>
      <c r="G878" s="6" t="n"/>
      <c r="H878" s="6" t="n"/>
      <c r="I878" s="6" t="n"/>
      <c r="J878" s="6" t="n"/>
      <c r="K878" s="6" t="n"/>
      <c r="L878" s="6" t="n"/>
      <c r="M878" s="6" t="n"/>
      <c r="N878" s="6" t="n"/>
    </row>
    <row r="879" ht="15.75" customHeight="1" s="1411">
      <c r="A879" s="6" t="n"/>
      <c r="B879" s="6" t="n"/>
      <c r="C879" s="6" t="n"/>
      <c r="D879" s="6" t="n"/>
      <c r="E879" s="6" t="n"/>
      <c r="F879" s="6" t="n"/>
      <c r="G879" s="6" t="n"/>
      <c r="H879" s="6" t="n"/>
      <c r="I879" s="6" t="n"/>
      <c r="J879" s="6" t="n"/>
      <c r="K879" s="6" t="n"/>
      <c r="L879" s="6" t="n"/>
      <c r="M879" s="6" t="n"/>
      <c r="N879" s="6" t="n"/>
    </row>
    <row r="880" ht="15.75" customHeight="1" s="1411">
      <c r="A880" s="6" t="n"/>
      <c r="B880" s="6" t="n"/>
      <c r="C880" s="6" t="n"/>
      <c r="D880" s="6" t="n"/>
      <c r="E880" s="6" t="n"/>
      <c r="F880" s="6" t="n"/>
      <c r="G880" s="6" t="n"/>
      <c r="H880" s="6" t="n"/>
      <c r="I880" s="6" t="n"/>
      <c r="J880" s="6" t="n"/>
      <c r="K880" s="6" t="n"/>
      <c r="L880" s="6" t="n"/>
      <c r="M880" s="6" t="n"/>
      <c r="N880" s="6" t="n"/>
    </row>
    <row r="881" ht="15.75" customHeight="1" s="1411">
      <c r="A881" s="6" t="n"/>
      <c r="B881" s="6" t="n"/>
      <c r="C881" s="6" t="n"/>
      <c r="D881" s="6" t="n"/>
      <c r="E881" s="6" t="n"/>
      <c r="F881" s="6" t="n"/>
      <c r="G881" s="6" t="n"/>
      <c r="H881" s="6" t="n"/>
      <c r="I881" s="6" t="n"/>
      <c r="J881" s="6" t="n"/>
      <c r="K881" s="6" t="n"/>
      <c r="L881" s="6" t="n"/>
      <c r="M881" s="6" t="n"/>
      <c r="N881" s="6" t="n"/>
    </row>
    <row r="882" ht="15.75" customHeight="1" s="1411">
      <c r="A882" s="6" t="n"/>
      <c r="B882" s="6" t="n"/>
      <c r="C882" s="6" t="n"/>
      <c r="D882" s="6" t="n"/>
      <c r="E882" s="6" t="n"/>
      <c r="F882" s="6" t="n"/>
      <c r="G882" s="6" t="n"/>
      <c r="H882" s="6" t="n"/>
      <c r="I882" s="6" t="n"/>
      <c r="J882" s="6" t="n"/>
      <c r="K882" s="6" t="n"/>
      <c r="L882" s="6" t="n"/>
      <c r="M882" s="6" t="n"/>
      <c r="N882" s="6" t="n"/>
    </row>
    <row r="883" ht="15.75" customHeight="1" s="1411">
      <c r="A883" s="6" t="n"/>
      <c r="B883" s="6" t="n"/>
      <c r="C883" s="6" t="n"/>
      <c r="D883" s="6" t="n"/>
      <c r="E883" s="6" t="n"/>
      <c r="F883" s="6" t="n"/>
      <c r="G883" s="6" t="n"/>
      <c r="H883" s="6" t="n"/>
      <c r="I883" s="6" t="n"/>
      <c r="J883" s="6" t="n"/>
      <c r="K883" s="6" t="n"/>
      <c r="L883" s="6" t="n"/>
      <c r="M883" s="6" t="n"/>
      <c r="N883" s="6" t="n"/>
    </row>
    <row r="884" ht="15.75" customHeight="1" s="1411">
      <c r="A884" s="6" t="n"/>
      <c r="B884" s="6" t="n"/>
      <c r="C884" s="6" t="n"/>
      <c r="D884" s="6" t="n"/>
      <c r="E884" s="6" t="n"/>
      <c r="F884" s="6" t="n"/>
      <c r="G884" s="6" t="n"/>
      <c r="H884" s="6" t="n"/>
      <c r="I884" s="6" t="n"/>
      <c r="J884" s="6" t="n"/>
      <c r="K884" s="6" t="n"/>
      <c r="L884" s="6" t="n"/>
      <c r="M884" s="6" t="n"/>
      <c r="N884" s="6" t="n"/>
    </row>
    <row r="885" ht="15.75" customHeight="1" s="1411">
      <c r="A885" s="6" t="n"/>
      <c r="B885" s="6" t="n"/>
      <c r="C885" s="6" t="n"/>
      <c r="D885" s="6" t="n"/>
      <c r="E885" s="6" t="n"/>
      <c r="F885" s="6" t="n"/>
      <c r="G885" s="6" t="n"/>
      <c r="H885" s="6" t="n"/>
      <c r="I885" s="6" t="n"/>
      <c r="J885" s="6" t="n"/>
      <c r="K885" s="6" t="n"/>
      <c r="L885" s="6" t="n"/>
      <c r="M885" s="6" t="n"/>
      <c r="N885" s="6" t="n"/>
    </row>
    <row r="886" ht="15.75" customHeight="1" s="1411">
      <c r="A886" s="6" t="n"/>
      <c r="B886" s="6" t="n"/>
      <c r="C886" s="6" t="n"/>
      <c r="D886" s="6" t="n"/>
      <c r="E886" s="6" t="n"/>
      <c r="F886" s="6" t="n"/>
      <c r="G886" s="6" t="n"/>
      <c r="H886" s="6" t="n"/>
      <c r="I886" s="6" t="n"/>
      <c r="J886" s="6" t="n"/>
      <c r="K886" s="6" t="n"/>
      <c r="L886" s="6" t="n"/>
      <c r="M886" s="6" t="n"/>
      <c r="N886" s="6" t="n"/>
    </row>
    <row r="887" ht="15.75" customHeight="1" s="1411">
      <c r="A887" s="6" t="n"/>
      <c r="B887" s="6" t="n"/>
      <c r="C887" s="6" t="n"/>
      <c r="D887" s="6" t="n"/>
      <c r="E887" s="6" t="n"/>
      <c r="F887" s="6" t="n"/>
      <c r="G887" s="6" t="n"/>
      <c r="H887" s="6" t="n"/>
      <c r="I887" s="6" t="n"/>
      <c r="J887" s="6" t="n"/>
      <c r="K887" s="6" t="n"/>
      <c r="L887" s="6" t="n"/>
      <c r="M887" s="6" t="n"/>
      <c r="N887" s="6" t="n"/>
    </row>
    <row r="888" ht="15.75" customHeight="1" s="1411">
      <c r="A888" s="6" t="n"/>
      <c r="B888" s="6" t="n"/>
      <c r="C888" s="6" t="n"/>
      <c r="D888" s="6" t="n"/>
      <c r="E888" s="6" t="n"/>
      <c r="F888" s="6" t="n"/>
      <c r="G888" s="6" t="n"/>
      <c r="H888" s="6" t="n"/>
      <c r="I888" s="6" t="n"/>
      <c r="J888" s="6" t="n"/>
      <c r="K888" s="6" t="n"/>
      <c r="L888" s="6" t="n"/>
      <c r="M888" s="6" t="n"/>
      <c r="N888" s="6" t="n"/>
    </row>
    <row r="889" ht="15.75" customHeight="1" s="1411">
      <c r="A889" s="6" t="n"/>
      <c r="B889" s="6" t="n"/>
      <c r="C889" s="6" t="n"/>
      <c r="D889" s="6" t="n"/>
      <c r="E889" s="6" t="n"/>
      <c r="F889" s="6" t="n"/>
      <c r="G889" s="6" t="n"/>
      <c r="H889" s="6" t="n"/>
      <c r="I889" s="6" t="n"/>
      <c r="J889" s="6" t="n"/>
      <c r="K889" s="6" t="n"/>
      <c r="L889" s="6" t="n"/>
      <c r="M889" s="6" t="n"/>
      <c r="N889" s="6" t="n"/>
    </row>
    <row r="890" ht="15.75" customHeight="1" s="1411">
      <c r="A890" s="6" t="n"/>
      <c r="B890" s="6" t="n"/>
      <c r="C890" s="6" t="n"/>
      <c r="D890" s="6" t="n"/>
      <c r="E890" s="6" t="n"/>
      <c r="F890" s="6" t="n"/>
      <c r="G890" s="6" t="n"/>
      <c r="H890" s="6" t="n"/>
      <c r="I890" s="6" t="n"/>
      <c r="J890" s="6" t="n"/>
      <c r="K890" s="6" t="n"/>
      <c r="L890" s="6" t="n"/>
      <c r="M890" s="6" t="n"/>
      <c r="N890" s="6" t="n"/>
    </row>
    <row r="891" ht="15.75" customHeight="1" s="1411">
      <c r="A891" s="6" t="n"/>
      <c r="B891" s="6" t="n"/>
      <c r="C891" s="6" t="n"/>
      <c r="D891" s="6" t="n"/>
      <c r="E891" s="6" t="n"/>
      <c r="F891" s="6" t="n"/>
      <c r="G891" s="6" t="n"/>
      <c r="H891" s="6" t="n"/>
      <c r="I891" s="6" t="n"/>
      <c r="J891" s="6" t="n"/>
      <c r="K891" s="6" t="n"/>
      <c r="L891" s="6" t="n"/>
      <c r="M891" s="6" t="n"/>
      <c r="N891" s="6" t="n"/>
    </row>
    <row r="892" ht="15.75" customHeight="1" s="1411">
      <c r="A892" s="6" t="n"/>
      <c r="B892" s="6" t="n"/>
      <c r="C892" s="6" t="n"/>
      <c r="D892" s="6" t="n"/>
      <c r="E892" s="6" t="n"/>
      <c r="F892" s="6" t="n"/>
      <c r="G892" s="6" t="n"/>
      <c r="H892" s="6" t="n"/>
      <c r="I892" s="6" t="n"/>
      <c r="J892" s="6" t="n"/>
      <c r="K892" s="6" t="n"/>
      <c r="L892" s="6" t="n"/>
      <c r="M892" s="6" t="n"/>
      <c r="N892" s="6" t="n"/>
    </row>
    <row r="893" ht="15.75" customHeight="1" s="1411">
      <c r="A893" s="6" t="n"/>
      <c r="B893" s="6" t="n"/>
      <c r="C893" s="6" t="n"/>
      <c r="D893" s="6" t="n"/>
      <c r="E893" s="6" t="n"/>
      <c r="F893" s="6" t="n"/>
      <c r="G893" s="6" t="n"/>
      <c r="H893" s="6" t="n"/>
      <c r="I893" s="6" t="n"/>
      <c r="J893" s="6" t="n"/>
      <c r="K893" s="6" t="n"/>
      <c r="L893" s="6" t="n"/>
      <c r="M893" s="6" t="n"/>
      <c r="N893" s="6" t="n"/>
    </row>
    <row r="894" ht="15.75" customHeight="1" s="1411">
      <c r="A894" s="6" t="n"/>
      <c r="B894" s="6" t="n"/>
      <c r="C894" s="6" t="n"/>
      <c r="D894" s="6" t="n"/>
      <c r="E894" s="6" t="n"/>
      <c r="F894" s="6" t="n"/>
      <c r="G894" s="6" t="n"/>
      <c r="H894" s="6" t="n"/>
      <c r="I894" s="6" t="n"/>
      <c r="J894" s="6" t="n"/>
      <c r="K894" s="6" t="n"/>
      <c r="L894" s="6" t="n"/>
      <c r="M894" s="6" t="n"/>
      <c r="N894" s="6" t="n"/>
    </row>
    <row r="895" ht="15.75" customHeight="1" s="1411">
      <c r="A895" s="6" t="n"/>
      <c r="B895" s="6" t="n"/>
      <c r="C895" s="6" t="n"/>
      <c r="D895" s="6" t="n"/>
      <c r="E895" s="6" t="n"/>
      <c r="F895" s="6" t="n"/>
      <c r="G895" s="6" t="n"/>
      <c r="H895" s="6" t="n"/>
      <c r="I895" s="6" t="n"/>
      <c r="J895" s="6" t="n"/>
      <c r="K895" s="6" t="n"/>
      <c r="L895" s="6" t="n"/>
      <c r="M895" s="6" t="n"/>
      <c r="N895" s="6" t="n"/>
    </row>
    <row r="896" ht="15.75" customHeight="1" s="1411">
      <c r="A896" s="6" t="n"/>
      <c r="B896" s="6" t="n"/>
      <c r="C896" s="6" t="n"/>
      <c r="D896" s="6" t="n"/>
      <c r="E896" s="6" t="n"/>
      <c r="F896" s="6" t="n"/>
      <c r="G896" s="6" t="n"/>
      <c r="H896" s="6" t="n"/>
      <c r="I896" s="6" t="n"/>
      <c r="J896" s="6" t="n"/>
      <c r="K896" s="6" t="n"/>
      <c r="L896" s="6" t="n"/>
      <c r="M896" s="6" t="n"/>
      <c r="N896" s="6" t="n"/>
    </row>
    <row r="897" ht="15.75" customHeight="1" s="1411">
      <c r="A897" s="6" t="n"/>
      <c r="B897" s="6" t="n"/>
      <c r="C897" s="6" t="n"/>
      <c r="D897" s="6" t="n"/>
      <c r="E897" s="6" t="n"/>
      <c r="F897" s="6" t="n"/>
      <c r="G897" s="6" t="n"/>
      <c r="H897" s="6" t="n"/>
      <c r="I897" s="6" t="n"/>
      <c r="J897" s="6" t="n"/>
      <c r="K897" s="6" t="n"/>
      <c r="L897" s="6" t="n"/>
      <c r="M897" s="6" t="n"/>
      <c r="N897" s="6" t="n"/>
    </row>
    <row r="898" ht="15.75" customHeight="1" s="1411">
      <c r="A898" s="6" t="n"/>
      <c r="B898" s="6" t="n"/>
      <c r="C898" s="6" t="n"/>
      <c r="D898" s="6" t="n"/>
      <c r="E898" s="6" t="n"/>
      <c r="F898" s="6" t="n"/>
      <c r="G898" s="6" t="n"/>
      <c r="H898" s="6" t="n"/>
      <c r="I898" s="6" t="n"/>
      <c r="J898" s="6" t="n"/>
      <c r="K898" s="6" t="n"/>
      <c r="L898" s="6" t="n"/>
      <c r="M898" s="6" t="n"/>
      <c r="N898" s="6" t="n"/>
    </row>
    <row r="899" ht="15.75" customHeight="1" s="1411">
      <c r="A899" s="6" t="n"/>
      <c r="B899" s="6" t="n"/>
      <c r="C899" s="6" t="n"/>
      <c r="D899" s="6" t="n"/>
      <c r="E899" s="6" t="n"/>
      <c r="F899" s="6" t="n"/>
      <c r="G899" s="6" t="n"/>
      <c r="H899" s="6" t="n"/>
      <c r="I899" s="6" t="n"/>
      <c r="J899" s="6" t="n"/>
      <c r="K899" s="6" t="n"/>
      <c r="L899" s="6" t="n"/>
      <c r="M899" s="6" t="n"/>
      <c r="N899" s="6" t="n"/>
    </row>
    <row r="900" ht="15.75" customHeight="1" s="1411">
      <c r="A900" s="6" t="n"/>
      <c r="B900" s="6" t="n"/>
      <c r="C900" s="6" t="n"/>
      <c r="D900" s="6" t="n"/>
      <c r="E900" s="6" t="n"/>
      <c r="F900" s="6" t="n"/>
      <c r="G900" s="6" t="n"/>
      <c r="H900" s="6" t="n"/>
      <c r="I900" s="6" t="n"/>
      <c r="J900" s="6" t="n"/>
      <c r="K900" s="6" t="n"/>
      <c r="L900" s="6" t="n"/>
      <c r="M900" s="6" t="n"/>
      <c r="N900" s="6" t="n"/>
    </row>
    <row r="901" ht="15.75" customHeight="1" s="1411">
      <c r="A901" s="6" t="n"/>
      <c r="B901" s="6" t="n"/>
      <c r="C901" s="6" t="n"/>
      <c r="D901" s="6" t="n"/>
      <c r="E901" s="6" t="n"/>
      <c r="F901" s="6" t="n"/>
      <c r="G901" s="6" t="n"/>
      <c r="H901" s="6" t="n"/>
      <c r="I901" s="6" t="n"/>
      <c r="J901" s="6" t="n"/>
      <c r="K901" s="6" t="n"/>
      <c r="L901" s="6" t="n"/>
      <c r="M901" s="6" t="n"/>
      <c r="N901" s="6" t="n"/>
    </row>
    <row r="902" ht="15.75" customHeight="1" s="1411">
      <c r="A902" s="6" t="n"/>
      <c r="B902" s="6" t="n"/>
      <c r="C902" s="6" t="n"/>
      <c r="D902" s="6" t="n"/>
      <c r="E902" s="6" t="n"/>
      <c r="F902" s="6" t="n"/>
      <c r="G902" s="6" t="n"/>
      <c r="H902" s="6" t="n"/>
      <c r="I902" s="6" t="n"/>
      <c r="J902" s="6" t="n"/>
      <c r="K902" s="6" t="n"/>
      <c r="L902" s="6" t="n"/>
      <c r="M902" s="6" t="n"/>
      <c r="N902" s="6" t="n"/>
    </row>
    <row r="903" ht="15.75" customHeight="1" s="1411">
      <c r="A903" s="6" t="n"/>
      <c r="B903" s="6" t="n"/>
      <c r="C903" s="6" t="n"/>
      <c r="D903" s="6" t="n"/>
      <c r="E903" s="6" t="n"/>
      <c r="F903" s="6" t="n"/>
      <c r="G903" s="6" t="n"/>
      <c r="H903" s="6" t="n"/>
      <c r="I903" s="6" t="n"/>
      <c r="J903" s="6" t="n"/>
      <c r="K903" s="6" t="n"/>
      <c r="L903" s="6" t="n"/>
      <c r="M903" s="6" t="n"/>
      <c r="N903" s="6" t="n"/>
    </row>
    <row r="904" ht="15.75" customHeight="1" s="1411">
      <c r="A904" s="6" t="n"/>
      <c r="B904" s="6" t="n"/>
      <c r="C904" s="6" t="n"/>
      <c r="D904" s="6" t="n"/>
      <c r="E904" s="6" t="n"/>
      <c r="F904" s="6" t="n"/>
      <c r="G904" s="6" t="n"/>
      <c r="H904" s="6" t="n"/>
      <c r="I904" s="6" t="n"/>
      <c r="J904" s="6" t="n"/>
      <c r="K904" s="6" t="n"/>
      <c r="L904" s="6" t="n"/>
      <c r="M904" s="6" t="n"/>
      <c r="N904" s="6" t="n"/>
    </row>
    <row r="905" ht="15.75" customHeight="1" s="1411">
      <c r="A905" s="6" t="n"/>
      <c r="B905" s="6" t="n"/>
      <c r="C905" s="6" t="n"/>
      <c r="D905" s="6" t="n"/>
      <c r="E905" s="6" t="n"/>
      <c r="F905" s="6" t="n"/>
      <c r="G905" s="6" t="n"/>
      <c r="H905" s="6" t="n"/>
      <c r="I905" s="6" t="n"/>
      <c r="J905" s="6" t="n"/>
      <c r="K905" s="6" t="n"/>
      <c r="L905" s="6" t="n"/>
      <c r="M905" s="6" t="n"/>
      <c r="N905" s="6" t="n"/>
    </row>
    <row r="906" ht="15.75" customHeight="1" s="1411">
      <c r="A906" s="6" t="n"/>
      <c r="B906" s="6" t="n"/>
      <c r="C906" s="6" t="n"/>
      <c r="D906" s="6" t="n"/>
      <c r="E906" s="6" t="n"/>
      <c r="F906" s="6" t="n"/>
      <c r="G906" s="6" t="n"/>
      <c r="H906" s="6" t="n"/>
      <c r="I906" s="6" t="n"/>
      <c r="J906" s="6" t="n"/>
      <c r="K906" s="6" t="n"/>
      <c r="L906" s="6" t="n"/>
      <c r="M906" s="6" t="n"/>
      <c r="N906" s="6" t="n"/>
    </row>
    <row r="907" ht="15.75" customHeight="1" s="1411">
      <c r="A907" s="6" t="n"/>
      <c r="B907" s="6" t="n"/>
      <c r="C907" s="6" t="n"/>
      <c r="D907" s="6" t="n"/>
      <c r="E907" s="6" t="n"/>
      <c r="F907" s="6" t="n"/>
      <c r="G907" s="6" t="n"/>
      <c r="H907" s="6" t="n"/>
      <c r="I907" s="6" t="n"/>
      <c r="J907" s="6" t="n"/>
      <c r="K907" s="6" t="n"/>
      <c r="L907" s="6" t="n"/>
      <c r="M907" s="6" t="n"/>
      <c r="N907" s="6" t="n"/>
    </row>
    <row r="908" ht="15.75" customHeight="1" s="1411">
      <c r="A908" s="6" t="n"/>
      <c r="B908" s="6" t="n"/>
      <c r="C908" s="6" t="n"/>
      <c r="D908" s="6" t="n"/>
      <c r="E908" s="6" t="n"/>
      <c r="F908" s="6" t="n"/>
      <c r="G908" s="6" t="n"/>
      <c r="H908" s="6" t="n"/>
      <c r="I908" s="6" t="n"/>
      <c r="J908" s="6" t="n"/>
      <c r="K908" s="6" t="n"/>
      <c r="L908" s="6" t="n"/>
      <c r="M908" s="6" t="n"/>
      <c r="N908" s="6" t="n"/>
    </row>
    <row r="909" ht="15.75" customHeight="1" s="1411">
      <c r="A909" s="6" t="n"/>
      <c r="B909" s="6" t="n"/>
      <c r="C909" s="6" t="n"/>
      <c r="D909" s="6" t="n"/>
      <c r="E909" s="6" t="n"/>
      <c r="F909" s="6" t="n"/>
      <c r="G909" s="6" t="n"/>
      <c r="H909" s="6" t="n"/>
      <c r="I909" s="6" t="n"/>
      <c r="J909" s="6" t="n"/>
      <c r="K909" s="6" t="n"/>
      <c r="L909" s="6" t="n"/>
      <c r="M909" s="6" t="n"/>
      <c r="N909" s="6" t="n"/>
    </row>
    <row r="910" ht="15.75" customHeight="1" s="1411">
      <c r="A910" s="6" t="n"/>
      <c r="B910" s="6" t="n"/>
      <c r="C910" s="6" t="n"/>
      <c r="D910" s="6" t="n"/>
      <c r="E910" s="6" t="n"/>
      <c r="F910" s="6" t="n"/>
      <c r="G910" s="6" t="n"/>
      <c r="H910" s="6" t="n"/>
      <c r="I910" s="6" t="n"/>
      <c r="J910" s="6" t="n"/>
      <c r="K910" s="6" t="n"/>
      <c r="L910" s="6" t="n"/>
      <c r="M910" s="6" t="n"/>
      <c r="N910" s="6" t="n"/>
    </row>
    <row r="911" ht="15.75" customHeight="1" s="1411">
      <c r="A911" s="6" t="n"/>
      <c r="B911" s="6" t="n"/>
      <c r="C911" s="6" t="n"/>
      <c r="D911" s="6" t="n"/>
      <c r="E911" s="6" t="n"/>
      <c r="F911" s="6" t="n"/>
      <c r="G911" s="6" t="n"/>
      <c r="H911" s="6" t="n"/>
      <c r="I911" s="6" t="n"/>
      <c r="J911" s="6" t="n"/>
      <c r="K911" s="6" t="n"/>
      <c r="L911" s="6" t="n"/>
      <c r="M911" s="6" t="n"/>
      <c r="N911" s="6" t="n"/>
    </row>
    <row r="912" ht="15.75" customHeight="1" s="1411">
      <c r="A912" s="6" t="n"/>
      <c r="B912" s="6" t="n"/>
      <c r="C912" s="6" t="n"/>
      <c r="D912" s="6" t="n"/>
      <c r="E912" s="6" t="n"/>
      <c r="F912" s="6" t="n"/>
      <c r="G912" s="6" t="n"/>
      <c r="H912" s="6" t="n"/>
      <c r="I912" s="6" t="n"/>
      <c r="J912" s="6" t="n"/>
      <c r="K912" s="6" t="n"/>
      <c r="L912" s="6" t="n"/>
      <c r="M912" s="6" t="n"/>
      <c r="N912" s="6" t="n"/>
    </row>
    <row r="913" ht="15.75" customHeight="1" s="1411">
      <c r="A913" s="6" t="n"/>
      <c r="B913" s="6" t="n"/>
      <c r="C913" s="6" t="n"/>
      <c r="D913" s="6" t="n"/>
      <c r="E913" s="6" t="n"/>
      <c r="F913" s="6" t="n"/>
      <c r="G913" s="6" t="n"/>
      <c r="H913" s="6" t="n"/>
      <c r="I913" s="6" t="n"/>
      <c r="J913" s="6" t="n"/>
      <c r="K913" s="6" t="n"/>
      <c r="L913" s="6" t="n"/>
      <c r="M913" s="6" t="n"/>
      <c r="N913" s="6" t="n"/>
    </row>
    <row r="914" ht="15.75" customHeight="1" s="1411">
      <c r="A914" s="6" t="n"/>
      <c r="B914" s="6" t="n"/>
      <c r="C914" s="6" t="n"/>
      <c r="D914" s="6" t="n"/>
      <c r="E914" s="6" t="n"/>
      <c r="F914" s="6" t="n"/>
      <c r="G914" s="6" t="n"/>
      <c r="H914" s="6" t="n"/>
      <c r="I914" s="6" t="n"/>
      <c r="J914" s="6" t="n"/>
      <c r="K914" s="6" t="n"/>
      <c r="L914" s="6" t="n"/>
      <c r="M914" s="6" t="n"/>
      <c r="N914" s="6" t="n"/>
    </row>
    <row r="915" ht="15.75" customHeight="1" s="1411">
      <c r="A915" s="6" t="n"/>
      <c r="B915" s="6" t="n"/>
      <c r="C915" s="6" t="n"/>
      <c r="D915" s="6" t="n"/>
      <c r="E915" s="6" t="n"/>
      <c r="F915" s="6" t="n"/>
      <c r="G915" s="6" t="n"/>
      <c r="H915" s="6" t="n"/>
      <c r="I915" s="6" t="n"/>
      <c r="J915" s="6" t="n"/>
      <c r="K915" s="6" t="n"/>
      <c r="L915" s="6" t="n"/>
      <c r="M915" s="6" t="n"/>
      <c r="N915" s="6" t="n"/>
    </row>
    <row r="916" ht="15.75" customHeight="1" s="1411">
      <c r="A916" s="6" t="n"/>
      <c r="B916" s="6" t="n"/>
      <c r="C916" s="6" t="n"/>
      <c r="D916" s="6" t="n"/>
      <c r="E916" s="6" t="n"/>
      <c r="F916" s="6" t="n"/>
      <c r="G916" s="6" t="n"/>
      <c r="H916" s="6" t="n"/>
      <c r="I916" s="6" t="n"/>
      <c r="J916" s="6" t="n"/>
      <c r="K916" s="6" t="n"/>
      <c r="L916" s="6" t="n"/>
      <c r="M916" s="6" t="n"/>
      <c r="N916" s="6" t="n"/>
    </row>
    <row r="917" ht="15.75" customHeight="1" s="1411">
      <c r="A917" s="6" t="n"/>
      <c r="B917" s="6" t="n"/>
      <c r="C917" s="6" t="n"/>
      <c r="D917" s="6" t="n"/>
      <c r="E917" s="6" t="n"/>
      <c r="F917" s="6" t="n"/>
      <c r="G917" s="6" t="n"/>
      <c r="H917" s="6" t="n"/>
      <c r="I917" s="6" t="n"/>
      <c r="J917" s="6" t="n"/>
      <c r="K917" s="6" t="n"/>
      <c r="L917" s="6" t="n"/>
      <c r="M917" s="6" t="n"/>
      <c r="N917" s="6" t="n"/>
    </row>
    <row r="918" ht="15.75" customHeight="1" s="1411">
      <c r="A918" s="6" t="n"/>
      <c r="B918" s="6" t="n"/>
      <c r="C918" s="6" t="n"/>
      <c r="D918" s="6" t="n"/>
      <c r="E918" s="6" t="n"/>
      <c r="F918" s="6" t="n"/>
      <c r="G918" s="6" t="n"/>
      <c r="H918" s="6" t="n"/>
      <c r="I918" s="6" t="n"/>
      <c r="J918" s="6" t="n"/>
      <c r="K918" s="6" t="n"/>
      <c r="L918" s="6" t="n"/>
      <c r="M918" s="6" t="n"/>
      <c r="N918" s="6" t="n"/>
    </row>
    <row r="919" ht="15.75" customHeight="1" s="1411">
      <c r="A919" s="6" t="n"/>
      <c r="B919" s="6" t="n"/>
      <c r="C919" s="6" t="n"/>
      <c r="D919" s="6" t="n"/>
      <c r="E919" s="6" t="n"/>
      <c r="F919" s="6" t="n"/>
      <c r="G919" s="6" t="n"/>
      <c r="H919" s="6" t="n"/>
      <c r="I919" s="6" t="n"/>
      <c r="J919" s="6" t="n"/>
      <c r="K919" s="6" t="n"/>
      <c r="L919" s="6" t="n"/>
      <c r="M919" s="6" t="n"/>
      <c r="N919" s="6" t="n"/>
    </row>
    <row r="920" ht="15.75" customHeight="1" s="1411">
      <c r="A920" s="6" t="n"/>
      <c r="B920" s="6" t="n"/>
      <c r="C920" s="6" t="n"/>
      <c r="D920" s="6" t="n"/>
      <c r="E920" s="6" t="n"/>
      <c r="F920" s="6" t="n"/>
      <c r="G920" s="6" t="n"/>
      <c r="H920" s="6" t="n"/>
      <c r="I920" s="6" t="n"/>
      <c r="J920" s="6" t="n"/>
      <c r="K920" s="6" t="n"/>
      <c r="L920" s="6" t="n"/>
      <c r="M920" s="6" t="n"/>
      <c r="N920" s="6" t="n"/>
    </row>
    <row r="921" ht="15.75" customHeight="1" s="1411">
      <c r="A921" s="6" t="n"/>
      <c r="B921" s="6" t="n"/>
      <c r="C921" s="6" t="n"/>
      <c r="D921" s="6" t="n"/>
      <c r="E921" s="6" t="n"/>
      <c r="F921" s="6" t="n"/>
      <c r="G921" s="6" t="n"/>
      <c r="H921" s="6" t="n"/>
      <c r="I921" s="6" t="n"/>
      <c r="J921" s="6" t="n"/>
      <c r="K921" s="6" t="n"/>
      <c r="L921" s="6" t="n"/>
      <c r="M921" s="6" t="n"/>
      <c r="N921" s="6" t="n"/>
    </row>
    <row r="922" ht="15.75" customHeight="1" s="1411">
      <c r="A922" s="6" t="n"/>
      <c r="B922" s="6" t="n"/>
      <c r="C922" s="6" t="n"/>
      <c r="D922" s="6" t="n"/>
      <c r="E922" s="6" t="n"/>
      <c r="F922" s="6" t="n"/>
      <c r="G922" s="6" t="n"/>
      <c r="H922" s="6" t="n"/>
      <c r="I922" s="6" t="n"/>
      <c r="J922" s="6" t="n"/>
      <c r="K922" s="6" t="n"/>
      <c r="L922" s="6" t="n"/>
      <c r="M922" s="6" t="n"/>
      <c r="N922" s="6" t="n"/>
    </row>
    <row r="923" ht="15.75" customHeight="1" s="1411">
      <c r="A923" s="6" t="n"/>
      <c r="B923" s="6" t="n"/>
      <c r="C923" s="6" t="n"/>
      <c r="D923" s="6" t="n"/>
      <c r="E923" s="6" t="n"/>
      <c r="F923" s="6" t="n"/>
      <c r="G923" s="6" t="n"/>
      <c r="H923" s="6" t="n"/>
      <c r="I923" s="6" t="n"/>
      <c r="J923" s="6" t="n"/>
      <c r="K923" s="6" t="n"/>
      <c r="L923" s="6" t="n"/>
      <c r="M923" s="6" t="n"/>
      <c r="N923" s="6" t="n"/>
    </row>
    <row r="924" ht="15.75" customHeight="1" s="1411">
      <c r="A924" s="6" t="n"/>
      <c r="B924" s="6" t="n"/>
      <c r="C924" s="6" t="n"/>
      <c r="D924" s="6" t="n"/>
      <c r="E924" s="6" t="n"/>
      <c r="F924" s="6" t="n"/>
      <c r="G924" s="6" t="n"/>
      <c r="H924" s="6" t="n"/>
      <c r="I924" s="6" t="n"/>
      <c r="J924" s="6" t="n"/>
      <c r="K924" s="6" t="n"/>
      <c r="L924" s="6" t="n"/>
      <c r="M924" s="6" t="n"/>
      <c r="N924" s="6" t="n"/>
    </row>
    <row r="925" ht="15.75" customHeight="1" s="1411">
      <c r="A925" s="6" t="n"/>
      <c r="B925" s="6" t="n"/>
      <c r="C925" s="6" t="n"/>
      <c r="D925" s="6" t="n"/>
      <c r="E925" s="6" t="n"/>
      <c r="F925" s="6" t="n"/>
      <c r="G925" s="6" t="n"/>
      <c r="H925" s="6" t="n"/>
      <c r="I925" s="6" t="n"/>
      <c r="J925" s="6" t="n"/>
      <c r="K925" s="6" t="n"/>
      <c r="L925" s="6" t="n"/>
      <c r="M925" s="6" t="n"/>
      <c r="N925" s="6" t="n"/>
    </row>
    <row r="926" ht="15.75" customHeight="1" s="1411">
      <c r="A926" s="6" t="n"/>
      <c r="B926" s="6" t="n"/>
      <c r="C926" s="6" t="n"/>
      <c r="D926" s="6" t="n"/>
      <c r="E926" s="6" t="n"/>
      <c r="F926" s="6" t="n"/>
      <c r="G926" s="6" t="n"/>
      <c r="H926" s="6" t="n"/>
      <c r="I926" s="6" t="n"/>
      <c r="J926" s="6" t="n"/>
      <c r="K926" s="6" t="n"/>
      <c r="L926" s="6" t="n"/>
      <c r="M926" s="6" t="n"/>
      <c r="N926" s="6" t="n"/>
    </row>
    <row r="927" ht="15.75" customHeight="1" s="1411">
      <c r="A927" s="6" t="n"/>
      <c r="B927" s="6" t="n"/>
      <c r="C927" s="6" t="n"/>
      <c r="D927" s="6" t="n"/>
      <c r="E927" s="6" t="n"/>
      <c r="F927" s="6" t="n"/>
      <c r="G927" s="6" t="n"/>
      <c r="H927" s="6" t="n"/>
      <c r="I927" s="6" t="n"/>
      <c r="J927" s="6" t="n"/>
      <c r="K927" s="6" t="n"/>
      <c r="L927" s="6" t="n"/>
      <c r="M927" s="6" t="n"/>
      <c r="N927" s="6" t="n"/>
    </row>
    <row r="928" ht="15.75" customHeight="1" s="1411">
      <c r="A928" s="6" t="n"/>
      <c r="B928" s="6" t="n"/>
      <c r="C928" s="6" t="n"/>
      <c r="D928" s="6" t="n"/>
      <c r="E928" s="6" t="n"/>
      <c r="F928" s="6" t="n"/>
      <c r="G928" s="6" t="n"/>
      <c r="H928" s="6" t="n"/>
      <c r="I928" s="6" t="n"/>
      <c r="J928" s="6" t="n"/>
      <c r="K928" s="6" t="n"/>
      <c r="L928" s="6" t="n"/>
      <c r="M928" s="6" t="n"/>
      <c r="N928" s="6" t="n"/>
    </row>
    <row r="929" ht="15.75" customHeight="1" s="1411">
      <c r="A929" s="6" t="n"/>
      <c r="B929" s="6" t="n"/>
      <c r="C929" s="6" t="n"/>
      <c r="D929" s="6" t="n"/>
      <c r="E929" s="6" t="n"/>
      <c r="F929" s="6" t="n"/>
      <c r="G929" s="6" t="n"/>
      <c r="H929" s="6" t="n"/>
      <c r="I929" s="6" t="n"/>
      <c r="J929" s="6" t="n"/>
      <c r="K929" s="6" t="n"/>
      <c r="L929" s="6" t="n"/>
      <c r="M929" s="6" t="n"/>
      <c r="N929" s="6" t="n"/>
    </row>
    <row r="930" ht="15.75" customHeight="1" s="1411">
      <c r="A930" s="6" t="n"/>
      <c r="B930" s="6" t="n"/>
      <c r="C930" s="6" t="n"/>
      <c r="D930" s="6" t="n"/>
      <c r="E930" s="6" t="n"/>
      <c r="F930" s="6" t="n"/>
      <c r="G930" s="6" t="n"/>
      <c r="H930" s="6" t="n"/>
      <c r="I930" s="6" t="n"/>
      <c r="J930" s="6" t="n"/>
      <c r="K930" s="6" t="n"/>
      <c r="L930" s="6" t="n"/>
      <c r="M930" s="6" t="n"/>
      <c r="N930" s="6" t="n"/>
    </row>
    <row r="931" ht="15.75" customHeight="1" s="1411">
      <c r="A931" s="6" t="n"/>
      <c r="B931" s="6" t="n"/>
      <c r="C931" s="6" t="n"/>
      <c r="D931" s="6" t="n"/>
      <c r="E931" s="6" t="n"/>
      <c r="F931" s="6" t="n"/>
      <c r="G931" s="6" t="n"/>
      <c r="H931" s="6" t="n"/>
      <c r="I931" s="6" t="n"/>
      <c r="J931" s="6" t="n"/>
      <c r="K931" s="6" t="n"/>
      <c r="L931" s="6" t="n"/>
      <c r="M931" s="6" t="n"/>
      <c r="N931" s="6" t="n"/>
    </row>
    <row r="932" ht="15.75" customHeight="1" s="1411">
      <c r="A932" s="6" t="n"/>
      <c r="B932" s="6" t="n"/>
      <c r="C932" s="6" t="n"/>
      <c r="D932" s="6" t="n"/>
      <c r="E932" s="6" t="n"/>
      <c r="F932" s="6" t="n"/>
      <c r="G932" s="6" t="n"/>
      <c r="H932" s="6" t="n"/>
      <c r="I932" s="6" t="n"/>
      <c r="J932" s="6" t="n"/>
      <c r="K932" s="6" t="n"/>
      <c r="L932" s="6" t="n"/>
      <c r="M932" s="6" t="n"/>
      <c r="N932" s="6" t="n"/>
    </row>
    <row r="933" ht="15.75" customHeight="1" s="1411">
      <c r="A933" s="6" t="n"/>
      <c r="B933" s="6" t="n"/>
      <c r="C933" s="6" t="n"/>
      <c r="D933" s="6" t="n"/>
      <c r="E933" s="6" t="n"/>
      <c r="F933" s="6" t="n"/>
      <c r="G933" s="6" t="n"/>
      <c r="H933" s="6" t="n"/>
      <c r="I933" s="6" t="n"/>
      <c r="J933" s="6" t="n"/>
      <c r="K933" s="6" t="n"/>
      <c r="L933" s="6" t="n"/>
      <c r="M933" s="6" t="n"/>
      <c r="N933" s="6" t="n"/>
    </row>
    <row r="934" ht="15.75" customHeight="1" s="1411">
      <c r="A934" s="6" t="n"/>
      <c r="B934" s="6" t="n"/>
      <c r="C934" s="6" t="n"/>
      <c r="D934" s="6" t="n"/>
      <c r="E934" s="6" t="n"/>
      <c r="F934" s="6" t="n"/>
      <c r="G934" s="6" t="n"/>
      <c r="H934" s="6" t="n"/>
      <c r="I934" s="6" t="n"/>
      <c r="J934" s="6" t="n"/>
      <c r="K934" s="6" t="n"/>
      <c r="L934" s="6" t="n"/>
      <c r="M934" s="6" t="n"/>
      <c r="N934" s="6" t="n"/>
    </row>
    <row r="935" ht="15.75" customHeight="1" s="1411">
      <c r="A935" s="6" t="n"/>
      <c r="B935" s="6" t="n"/>
      <c r="C935" s="6" t="n"/>
      <c r="D935" s="6" t="n"/>
      <c r="E935" s="6" t="n"/>
      <c r="F935" s="6" t="n"/>
      <c r="G935" s="6" t="n"/>
      <c r="H935" s="6" t="n"/>
      <c r="I935" s="6" t="n"/>
      <c r="J935" s="6" t="n"/>
      <c r="K935" s="6" t="n"/>
      <c r="L935" s="6" t="n"/>
      <c r="M935" s="6" t="n"/>
      <c r="N935" s="6" t="n"/>
    </row>
    <row r="936" ht="15.75" customHeight="1" s="1411">
      <c r="A936" s="6" t="n"/>
      <c r="B936" s="6" t="n"/>
      <c r="C936" s="6" t="n"/>
      <c r="D936" s="6" t="n"/>
      <c r="E936" s="6" t="n"/>
      <c r="F936" s="6" t="n"/>
      <c r="G936" s="6" t="n"/>
      <c r="H936" s="6" t="n"/>
      <c r="I936" s="6" t="n"/>
      <c r="J936" s="6" t="n"/>
      <c r="K936" s="6" t="n"/>
      <c r="L936" s="6" t="n"/>
      <c r="M936" s="6" t="n"/>
      <c r="N936" s="6" t="n"/>
    </row>
    <row r="937" ht="15.75" customHeight="1" s="1411">
      <c r="A937" s="6" t="n"/>
      <c r="B937" s="6" t="n"/>
      <c r="C937" s="6" t="n"/>
      <c r="D937" s="6" t="n"/>
      <c r="E937" s="6" t="n"/>
      <c r="F937" s="6" t="n"/>
      <c r="G937" s="6" t="n"/>
      <c r="H937" s="6" t="n"/>
      <c r="I937" s="6" t="n"/>
      <c r="J937" s="6" t="n"/>
      <c r="K937" s="6" t="n"/>
      <c r="L937" s="6" t="n"/>
      <c r="M937" s="6" t="n"/>
      <c r="N937" s="6" t="n"/>
    </row>
    <row r="938" ht="15.75" customHeight="1" s="1411">
      <c r="A938" s="6" t="n"/>
      <c r="B938" s="6" t="n"/>
      <c r="C938" s="6" t="n"/>
      <c r="D938" s="6" t="n"/>
      <c r="E938" s="6" t="n"/>
      <c r="F938" s="6" t="n"/>
      <c r="G938" s="6" t="n"/>
      <c r="H938" s="6" t="n"/>
      <c r="I938" s="6" t="n"/>
      <c r="J938" s="6" t="n"/>
      <c r="K938" s="6" t="n"/>
      <c r="L938" s="6" t="n"/>
      <c r="M938" s="6" t="n"/>
      <c r="N938" s="6" t="n"/>
    </row>
    <row r="939" ht="15.75" customHeight="1" s="1411">
      <c r="A939" s="6" t="n"/>
      <c r="B939" s="6" t="n"/>
      <c r="C939" s="6" t="n"/>
      <c r="D939" s="6" t="n"/>
      <c r="E939" s="6" t="n"/>
      <c r="F939" s="6" t="n"/>
      <c r="G939" s="6" t="n"/>
      <c r="H939" s="6" t="n"/>
      <c r="I939" s="6" t="n"/>
      <c r="J939" s="6" t="n"/>
      <c r="K939" s="6" t="n"/>
      <c r="L939" s="6" t="n"/>
      <c r="M939" s="6" t="n"/>
      <c r="N939" s="6" t="n"/>
    </row>
    <row r="940" ht="15.75" customHeight="1" s="1411">
      <c r="A940" s="6" t="n"/>
      <c r="B940" s="6" t="n"/>
      <c r="C940" s="6" t="n"/>
      <c r="D940" s="6" t="n"/>
      <c r="E940" s="6" t="n"/>
      <c r="F940" s="6" t="n"/>
      <c r="G940" s="6" t="n"/>
      <c r="H940" s="6" t="n"/>
      <c r="I940" s="6" t="n"/>
      <c r="J940" s="6" t="n"/>
      <c r="K940" s="6" t="n"/>
      <c r="L940" s="6" t="n"/>
      <c r="M940" s="6" t="n"/>
      <c r="N940" s="6" t="n"/>
    </row>
    <row r="941" ht="15.75" customHeight="1" s="1411">
      <c r="A941" s="6" t="n"/>
      <c r="B941" s="6" t="n"/>
      <c r="C941" s="6" t="n"/>
      <c r="D941" s="6" t="n"/>
      <c r="E941" s="6" t="n"/>
      <c r="F941" s="6" t="n"/>
      <c r="G941" s="6" t="n"/>
      <c r="H941" s="6" t="n"/>
      <c r="I941" s="6" t="n"/>
      <c r="J941" s="6" t="n"/>
      <c r="K941" s="6" t="n"/>
      <c r="L941" s="6" t="n"/>
      <c r="M941" s="6" t="n"/>
      <c r="N941" s="6" t="n"/>
    </row>
    <row r="942" ht="15.75" customHeight="1" s="1411">
      <c r="A942" s="6" t="n"/>
      <c r="B942" s="6" t="n"/>
      <c r="C942" s="6" t="n"/>
      <c r="D942" s="6" t="n"/>
      <c r="E942" s="6" t="n"/>
      <c r="F942" s="6" t="n"/>
      <c r="G942" s="6" t="n"/>
      <c r="H942" s="6" t="n"/>
      <c r="I942" s="6" t="n"/>
      <c r="J942" s="6" t="n"/>
      <c r="K942" s="6" t="n"/>
      <c r="L942" s="6" t="n"/>
      <c r="M942" s="6" t="n"/>
      <c r="N942" s="6" t="n"/>
    </row>
    <row r="943" ht="15.75" customHeight="1" s="1411">
      <c r="A943" s="6" t="n"/>
      <c r="B943" s="6" t="n"/>
      <c r="C943" s="6" t="n"/>
      <c r="D943" s="6" t="n"/>
      <c r="E943" s="6" t="n"/>
      <c r="F943" s="6" t="n"/>
      <c r="G943" s="6" t="n"/>
      <c r="H943" s="6" t="n"/>
      <c r="I943" s="6" t="n"/>
      <c r="J943" s="6" t="n"/>
      <c r="K943" s="6" t="n"/>
      <c r="L943" s="6" t="n"/>
      <c r="M943" s="6" t="n"/>
      <c r="N943" s="6" t="n"/>
    </row>
    <row r="944" ht="15.75" customHeight="1" s="1411">
      <c r="A944" s="6" t="n"/>
      <c r="B944" s="6" t="n"/>
      <c r="C944" s="6" t="n"/>
      <c r="D944" s="6" t="n"/>
      <c r="E944" s="6" t="n"/>
      <c r="F944" s="6" t="n"/>
      <c r="G944" s="6" t="n"/>
      <c r="H944" s="6" t="n"/>
      <c r="I944" s="6" t="n"/>
      <c r="J944" s="6" t="n"/>
      <c r="K944" s="6" t="n"/>
      <c r="L944" s="6" t="n"/>
      <c r="M944" s="6" t="n"/>
      <c r="N944" s="6" t="n"/>
    </row>
    <row r="945" ht="15.75" customHeight="1" s="1411">
      <c r="A945" s="6" t="n"/>
      <c r="B945" s="6" t="n"/>
      <c r="C945" s="6" t="n"/>
      <c r="D945" s="6" t="n"/>
      <c r="E945" s="6" t="n"/>
      <c r="F945" s="6" t="n"/>
      <c r="G945" s="6" t="n"/>
      <c r="H945" s="6" t="n"/>
      <c r="I945" s="6" t="n"/>
      <c r="J945" s="6" t="n"/>
      <c r="K945" s="6" t="n"/>
      <c r="L945" s="6" t="n"/>
      <c r="M945" s="6" t="n"/>
      <c r="N945" s="6" t="n"/>
    </row>
    <row r="946" ht="15.75" customHeight="1" s="1411">
      <c r="A946" s="6" t="n"/>
      <c r="B946" s="6" t="n"/>
      <c r="C946" s="6" t="n"/>
      <c r="D946" s="6" t="n"/>
      <c r="E946" s="6" t="n"/>
      <c r="F946" s="6" t="n"/>
      <c r="G946" s="6" t="n"/>
      <c r="H946" s="6" t="n"/>
      <c r="I946" s="6" t="n"/>
      <c r="J946" s="6" t="n"/>
      <c r="K946" s="6" t="n"/>
      <c r="L946" s="6" t="n"/>
      <c r="M946" s="6" t="n"/>
      <c r="N946" s="6" t="n"/>
    </row>
    <row r="947" ht="15.75" customHeight="1" s="1411">
      <c r="A947" s="6" t="n"/>
      <c r="B947" s="6" t="n"/>
      <c r="C947" s="6" t="n"/>
      <c r="D947" s="6" t="n"/>
      <c r="E947" s="6" t="n"/>
      <c r="F947" s="6" t="n"/>
      <c r="G947" s="6" t="n"/>
      <c r="H947" s="6" t="n"/>
      <c r="I947" s="6" t="n"/>
      <c r="J947" s="6" t="n"/>
      <c r="K947" s="6" t="n"/>
      <c r="L947" s="6" t="n"/>
      <c r="M947" s="6" t="n"/>
      <c r="N947" s="6" t="n"/>
    </row>
    <row r="948" ht="15.75" customHeight="1" s="1411">
      <c r="A948" s="6" t="n"/>
      <c r="B948" s="6" t="n"/>
      <c r="C948" s="6" t="n"/>
      <c r="D948" s="6" t="n"/>
      <c r="E948" s="6" t="n"/>
      <c r="F948" s="6" t="n"/>
      <c r="G948" s="6" t="n"/>
      <c r="H948" s="6" t="n"/>
      <c r="I948" s="6" t="n"/>
      <c r="J948" s="6" t="n"/>
      <c r="K948" s="6" t="n"/>
      <c r="L948" s="6" t="n"/>
      <c r="M948" s="6" t="n"/>
      <c r="N948" s="6" t="n"/>
    </row>
    <row r="949" ht="15.75" customHeight="1" s="1411">
      <c r="A949" s="6" t="n"/>
      <c r="B949" s="6" t="n"/>
      <c r="C949" s="6" t="n"/>
      <c r="D949" s="6" t="n"/>
      <c r="E949" s="6" t="n"/>
      <c r="F949" s="6" t="n"/>
      <c r="G949" s="6" t="n"/>
      <c r="H949" s="6" t="n"/>
      <c r="I949" s="6" t="n"/>
      <c r="J949" s="6" t="n"/>
      <c r="K949" s="6" t="n"/>
      <c r="L949" s="6" t="n"/>
      <c r="M949" s="6" t="n"/>
      <c r="N949" s="6" t="n"/>
    </row>
    <row r="950" ht="15.75" customHeight="1" s="1411">
      <c r="A950" s="6" t="n"/>
      <c r="B950" s="6" t="n"/>
      <c r="C950" s="6" t="n"/>
      <c r="D950" s="6" t="n"/>
      <c r="E950" s="6" t="n"/>
      <c r="F950" s="6" t="n"/>
      <c r="G950" s="6" t="n"/>
      <c r="H950" s="6" t="n"/>
      <c r="I950" s="6" t="n"/>
      <c r="J950" s="6" t="n"/>
      <c r="K950" s="6" t="n"/>
      <c r="L950" s="6" t="n"/>
      <c r="M950" s="6" t="n"/>
      <c r="N950" s="6" t="n"/>
    </row>
    <row r="951" ht="15.75" customHeight="1" s="1411">
      <c r="A951" s="6" t="n"/>
      <c r="B951" s="6" t="n"/>
      <c r="C951" s="6" t="n"/>
      <c r="D951" s="6" t="n"/>
      <c r="E951" s="6" t="n"/>
      <c r="F951" s="6" t="n"/>
      <c r="G951" s="6" t="n"/>
      <c r="H951" s="6" t="n"/>
      <c r="I951" s="6" t="n"/>
      <c r="J951" s="6" t="n"/>
      <c r="K951" s="6" t="n"/>
      <c r="L951" s="6" t="n"/>
      <c r="M951" s="6" t="n"/>
      <c r="N951" s="6" t="n"/>
    </row>
    <row r="952" ht="15.75" customHeight="1" s="1411">
      <c r="A952" s="6" t="n"/>
      <c r="B952" s="6" t="n"/>
      <c r="C952" s="6" t="n"/>
      <c r="D952" s="6" t="n"/>
      <c r="E952" s="6" t="n"/>
      <c r="F952" s="6" t="n"/>
      <c r="G952" s="6" t="n"/>
      <c r="H952" s="6" t="n"/>
      <c r="I952" s="6" t="n"/>
      <c r="J952" s="6" t="n"/>
      <c r="K952" s="6" t="n"/>
      <c r="L952" s="6" t="n"/>
      <c r="M952" s="6" t="n"/>
      <c r="N952" s="6" t="n"/>
    </row>
    <row r="953" ht="15.75" customHeight="1" s="1411">
      <c r="A953" s="6" t="n"/>
      <c r="B953" s="6" t="n"/>
      <c r="C953" s="6" t="n"/>
      <c r="D953" s="6" t="n"/>
      <c r="E953" s="6" t="n"/>
      <c r="F953" s="6" t="n"/>
      <c r="G953" s="6" t="n"/>
      <c r="H953" s="6" t="n"/>
      <c r="I953" s="6" t="n"/>
      <c r="J953" s="6" t="n"/>
      <c r="K953" s="6" t="n"/>
      <c r="L953" s="6" t="n"/>
      <c r="M953" s="6" t="n"/>
      <c r="N953" s="6" t="n"/>
    </row>
    <row r="954" ht="15.75" customHeight="1" s="1411">
      <c r="A954" s="6" t="n"/>
      <c r="B954" s="6" t="n"/>
      <c r="C954" s="6" t="n"/>
      <c r="D954" s="6" t="n"/>
      <c r="E954" s="6" t="n"/>
      <c r="F954" s="6" t="n"/>
      <c r="G954" s="6" t="n"/>
      <c r="H954" s="6" t="n"/>
      <c r="I954" s="6" t="n"/>
      <c r="J954" s="6" t="n"/>
      <c r="K954" s="6" t="n"/>
      <c r="L954" s="6" t="n"/>
      <c r="M954" s="6" t="n"/>
      <c r="N954" s="6" t="n"/>
    </row>
    <row r="955" ht="15.75" customHeight="1" s="1411">
      <c r="A955" s="6" t="n"/>
      <c r="B955" s="6" t="n"/>
      <c r="C955" s="6" t="n"/>
      <c r="D955" s="6" t="n"/>
      <c r="E955" s="6" t="n"/>
      <c r="F955" s="6" t="n"/>
      <c r="G955" s="6" t="n"/>
      <c r="H955" s="6" t="n"/>
      <c r="I955" s="6" t="n"/>
      <c r="J955" s="6" t="n"/>
      <c r="K955" s="6" t="n"/>
      <c r="L955" s="6" t="n"/>
      <c r="M955" s="6" t="n"/>
      <c r="N955" s="6" t="n"/>
    </row>
    <row r="956" ht="15.75" customHeight="1" s="1411">
      <c r="A956" s="6" t="n"/>
      <c r="B956" s="6" t="n"/>
      <c r="C956" s="6" t="n"/>
      <c r="D956" s="6" t="n"/>
      <c r="E956" s="6" t="n"/>
      <c r="F956" s="6" t="n"/>
      <c r="G956" s="6" t="n"/>
      <c r="H956" s="6" t="n"/>
      <c r="I956" s="6" t="n"/>
      <c r="J956" s="6" t="n"/>
      <c r="K956" s="6" t="n"/>
      <c r="L956" s="6" t="n"/>
      <c r="M956" s="6" t="n"/>
      <c r="N956" s="6" t="n"/>
    </row>
    <row r="957" ht="15.75" customHeight="1" s="1411">
      <c r="A957" s="6" t="n"/>
      <c r="B957" s="6" t="n"/>
      <c r="C957" s="6" t="n"/>
      <c r="D957" s="6" t="n"/>
      <c r="E957" s="6" t="n"/>
      <c r="F957" s="6" t="n"/>
      <c r="G957" s="6" t="n"/>
      <c r="H957" s="6" t="n"/>
      <c r="I957" s="6" t="n"/>
      <c r="J957" s="6" t="n"/>
      <c r="K957" s="6" t="n"/>
      <c r="L957" s="6" t="n"/>
      <c r="M957" s="6" t="n"/>
      <c r="N957" s="6" t="n"/>
    </row>
    <row r="958" ht="15.75" customHeight="1" s="1411">
      <c r="A958" s="6" t="n"/>
      <c r="B958" s="6" t="n"/>
      <c r="C958" s="6" t="n"/>
      <c r="D958" s="6" t="n"/>
      <c r="E958" s="6" t="n"/>
      <c r="F958" s="6" t="n"/>
      <c r="G958" s="6" t="n"/>
      <c r="H958" s="6" t="n"/>
      <c r="I958" s="6" t="n"/>
      <c r="J958" s="6" t="n"/>
      <c r="K958" s="6" t="n"/>
      <c r="L958" s="6" t="n"/>
      <c r="M958" s="6" t="n"/>
      <c r="N958" s="6" t="n"/>
    </row>
    <row r="959" ht="15.75" customHeight="1" s="1411">
      <c r="A959" s="6" t="n"/>
      <c r="B959" s="6" t="n"/>
      <c r="C959" s="6" t="n"/>
      <c r="D959" s="6" t="n"/>
      <c r="E959" s="6" t="n"/>
      <c r="F959" s="6" t="n"/>
      <c r="G959" s="6" t="n"/>
      <c r="H959" s="6" t="n"/>
      <c r="I959" s="6" t="n"/>
      <c r="J959" s="6" t="n"/>
      <c r="K959" s="6" t="n"/>
      <c r="L959" s="6" t="n"/>
      <c r="M959" s="6" t="n"/>
      <c r="N959" s="6" t="n"/>
    </row>
    <row r="960" ht="15.75" customHeight="1" s="1411">
      <c r="A960" s="6" t="n"/>
      <c r="B960" s="6" t="n"/>
      <c r="C960" s="6" t="n"/>
      <c r="D960" s="6" t="n"/>
      <c r="E960" s="6" t="n"/>
      <c r="F960" s="6" t="n"/>
      <c r="G960" s="6" t="n"/>
      <c r="H960" s="6" t="n"/>
      <c r="I960" s="6" t="n"/>
      <c r="J960" s="6" t="n"/>
      <c r="K960" s="6" t="n"/>
      <c r="L960" s="6" t="n"/>
      <c r="M960" s="6" t="n"/>
      <c r="N960" s="6" t="n"/>
    </row>
    <row r="961" ht="15.75" customHeight="1" s="1411">
      <c r="A961" s="6" t="n"/>
      <c r="B961" s="6" t="n"/>
      <c r="C961" s="6" t="n"/>
      <c r="D961" s="6" t="n"/>
      <c r="E961" s="6" t="n"/>
      <c r="F961" s="6" t="n"/>
      <c r="G961" s="6" t="n"/>
      <c r="H961" s="6" t="n"/>
      <c r="I961" s="6" t="n"/>
      <c r="J961" s="6" t="n"/>
      <c r="K961" s="6" t="n"/>
      <c r="L961" s="6" t="n"/>
      <c r="M961" s="6" t="n"/>
      <c r="N961" s="6" t="n"/>
    </row>
    <row r="962" ht="15.75" customHeight="1" s="1411">
      <c r="A962" s="6" t="n"/>
      <c r="B962" s="6" t="n"/>
      <c r="C962" s="6" t="n"/>
      <c r="D962" s="6" t="n"/>
      <c r="E962" s="6" t="n"/>
      <c r="F962" s="6" t="n"/>
      <c r="G962" s="6" t="n"/>
      <c r="H962" s="6" t="n"/>
      <c r="I962" s="6" t="n"/>
      <c r="J962" s="6" t="n"/>
      <c r="K962" s="6" t="n"/>
      <c r="L962" s="6" t="n"/>
      <c r="M962" s="6" t="n"/>
      <c r="N962" s="6" t="n"/>
    </row>
    <row r="963" ht="15.75" customHeight="1" s="1411">
      <c r="A963" s="6" t="n"/>
      <c r="B963" s="6" t="n"/>
      <c r="C963" s="6" t="n"/>
      <c r="D963" s="6" t="n"/>
      <c r="E963" s="6" t="n"/>
      <c r="F963" s="6" t="n"/>
      <c r="G963" s="6" t="n"/>
      <c r="H963" s="6" t="n"/>
      <c r="I963" s="6" t="n"/>
      <c r="J963" s="6" t="n"/>
      <c r="K963" s="6" t="n"/>
      <c r="L963" s="6" t="n"/>
      <c r="M963" s="6" t="n"/>
      <c r="N963" s="6" t="n"/>
    </row>
    <row r="964" ht="15.75" customHeight="1" s="1411">
      <c r="A964" s="6" t="n"/>
      <c r="B964" s="6" t="n"/>
      <c r="C964" s="6" t="n"/>
      <c r="D964" s="6" t="n"/>
      <c r="E964" s="6" t="n"/>
      <c r="F964" s="6" t="n"/>
      <c r="G964" s="6" t="n"/>
      <c r="H964" s="6" t="n"/>
      <c r="I964" s="6" t="n"/>
      <c r="J964" s="6" t="n"/>
      <c r="K964" s="6" t="n"/>
      <c r="L964" s="6" t="n"/>
      <c r="M964" s="6" t="n"/>
      <c r="N964" s="6" t="n"/>
    </row>
    <row r="965" ht="15.75" customHeight="1" s="1411">
      <c r="A965" s="6" t="n"/>
      <c r="B965" s="6" t="n"/>
      <c r="C965" s="6" t="n"/>
      <c r="D965" s="6" t="n"/>
      <c r="E965" s="6" t="n"/>
      <c r="F965" s="6" t="n"/>
      <c r="G965" s="6" t="n"/>
      <c r="H965" s="6" t="n"/>
      <c r="I965" s="6" t="n"/>
      <c r="J965" s="6" t="n"/>
      <c r="K965" s="6" t="n"/>
      <c r="L965" s="6" t="n"/>
      <c r="M965" s="6" t="n"/>
      <c r="N965" s="6" t="n"/>
    </row>
    <row r="966" ht="15.75" customHeight="1" s="1411">
      <c r="A966" s="6" t="n"/>
      <c r="B966" s="6" t="n"/>
      <c r="C966" s="6" t="n"/>
      <c r="D966" s="6" t="n"/>
      <c r="E966" s="6" t="n"/>
      <c r="F966" s="6" t="n"/>
      <c r="G966" s="6" t="n"/>
      <c r="H966" s="6" t="n"/>
      <c r="I966" s="6" t="n"/>
      <c r="J966" s="6" t="n"/>
      <c r="K966" s="6" t="n"/>
      <c r="L966" s="6" t="n"/>
      <c r="M966" s="6" t="n"/>
      <c r="N966" s="6" t="n"/>
    </row>
    <row r="967" ht="15.75" customHeight="1" s="1411">
      <c r="A967" s="6" t="n"/>
      <c r="B967" s="6" t="n"/>
      <c r="C967" s="6" t="n"/>
      <c r="D967" s="6" t="n"/>
      <c r="E967" s="6" t="n"/>
      <c r="F967" s="6" t="n"/>
      <c r="G967" s="6" t="n"/>
      <c r="H967" s="6" t="n"/>
      <c r="I967" s="6" t="n"/>
      <c r="J967" s="6" t="n"/>
      <c r="K967" s="6" t="n"/>
      <c r="L967" s="6" t="n"/>
      <c r="M967" s="6" t="n"/>
      <c r="N967" s="6" t="n"/>
    </row>
    <row r="968" ht="15.75" customHeight="1" s="1411">
      <c r="A968" s="6" t="n"/>
      <c r="B968" s="6" t="n"/>
      <c r="C968" s="6" t="n"/>
      <c r="D968" s="6" t="n"/>
      <c r="E968" s="6" t="n"/>
      <c r="F968" s="6" t="n"/>
      <c r="G968" s="6" t="n"/>
      <c r="H968" s="6" t="n"/>
      <c r="I968" s="6" t="n"/>
      <c r="J968" s="6" t="n"/>
      <c r="K968" s="6" t="n"/>
      <c r="L968" s="6" t="n"/>
      <c r="M968" s="6" t="n"/>
      <c r="N968" s="6" t="n"/>
    </row>
    <row r="969" ht="15.75" customHeight="1" s="1411">
      <c r="A969" s="6" t="n"/>
      <c r="B969" s="6" t="n"/>
      <c r="C969" s="6" t="n"/>
      <c r="D969" s="6" t="n"/>
      <c r="E969" s="6" t="n"/>
      <c r="F969" s="6" t="n"/>
      <c r="G969" s="6" t="n"/>
      <c r="H969" s="6" t="n"/>
      <c r="I969" s="6" t="n"/>
      <c r="J969" s="6" t="n"/>
      <c r="K969" s="6" t="n"/>
      <c r="L969" s="6" t="n"/>
      <c r="M969" s="6" t="n"/>
      <c r="N969" s="6" t="n"/>
    </row>
    <row r="970" ht="15.75" customHeight="1" s="1411">
      <c r="A970" s="6" t="n"/>
      <c r="B970" s="6" t="n"/>
      <c r="C970" s="6" t="n"/>
      <c r="D970" s="6" t="n"/>
      <c r="E970" s="6" t="n"/>
      <c r="F970" s="6" t="n"/>
      <c r="G970" s="6" t="n"/>
      <c r="H970" s="6" t="n"/>
      <c r="I970" s="6" t="n"/>
      <c r="J970" s="6" t="n"/>
      <c r="K970" s="6" t="n"/>
      <c r="L970" s="6" t="n"/>
      <c r="M970" s="6" t="n"/>
      <c r="N970" s="6" t="n"/>
    </row>
    <row r="971" ht="15.75" customHeight="1" s="1411">
      <c r="A971" s="6" t="n"/>
      <c r="B971" s="6" t="n"/>
      <c r="C971" s="6" t="n"/>
      <c r="D971" s="6" t="n"/>
      <c r="E971" s="6" t="n"/>
      <c r="F971" s="6" t="n"/>
      <c r="G971" s="6" t="n"/>
      <c r="H971" s="6" t="n"/>
      <c r="I971" s="6" t="n"/>
      <c r="J971" s="6" t="n"/>
      <c r="K971" s="6" t="n"/>
      <c r="L971" s="6" t="n"/>
      <c r="M971" s="6" t="n"/>
      <c r="N971" s="6" t="n"/>
    </row>
    <row r="972" ht="15.75" customHeight="1" s="1411">
      <c r="A972" s="6" t="n"/>
      <c r="B972" s="6" t="n"/>
      <c r="C972" s="6" t="n"/>
      <c r="D972" s="6" t="n"/>
      <c r="E972" s="6" t="n"/>
      <c r="F972" s="6" t="n"/>
      <c r="G972" s="6" t="n"/>
      <c r="H972" s="6" t="n"/>
      <c r="I972" s="6" t="n"/>
      <c r="J972" s="6" t="n"/>
      <c r="K972" s="6" t="n"/>
      <c r="L972" s="6" t="n"/>
      <c r="M972" s="6" t="n"/>
      <c r="N972" s="6" t="n"/>
    </row>
    <row r="973" ht="15.75" customHeight="1" s="1411">
      <c r="A973" s="6" t="n"/>
      <c r="B973" s="6" t="n"/>
      <c r="C973" s="6" t="n"/>
      <c r="D973" s="6" t="n"/>
      <c r="E973" s="6" t="n"/>
      <c r="F973" s="6" t="n"/>
      <c r="G973" s="6" t="n"/>
      <c r="H973" s="6" t="n"/>
      <c r="I973" s="6" t="n"/>
      <c r="J973" s="6" t="n"/>
      <c r="K973" s="6" t="n"/>
      <c r="L973" s="6" t="n"/>
      <c r="M973" s="6" t="n"/>
      <c r="N973" s="6" t="n"/>
    </row>
    <row r="974" ht="15.75" customHeight="1" s="1411">
      <c r="A974" s="6" t="n"/>
      <c r="B974" s="6" t="n"/>
      <c r="C974" s="6" t="n"/>
      <c r="D974" s="6" t="n"/>
      <c r="E974" s="6" t="n"/>
      <c r="F974" s="6" t="n"/>
      <c r="G974" s="6" t="n"/>
      <c r="H974" s="6" t="n"/>
      <c r="I974" s="6" t="n"/>
      <c r="J974" s="6" t="n"/>
      <c r="K974" s="6" t="n"/>
      <c r="L974" s="6" t="n"/>
      <c r="M974" s="6" t="n"/>
      <c r="N974" s="6" t="n"/>
    </row>
    <row r="975" ht="15.75" customHeight="1" s="1411">
      <c r="A975" s="6" t="n"/>
      <c r="B975" s="6" t="n"/>
      <c r="C975" s="6" t="n"/>
      <c r="D975" s="6" t="n"/>
      <c r="E975" s="6" t="n"/>
      <c r="F975" s="6" t="n"/>
      <c r="G975" s="6" t="n"/>
      <c r="H975" s="6" t="n"/>
      <c r="I975" s="6" t="n"/>
      <c r="J975" s="6" t="n"/>
      <c r="K975" s="6" t="n"/>
      <c r="L975" s="6" t="n"/>
      <c r="M975" s="6" t="n"/>
      <c r="N975" s="6" t="n"/>
    </row>
    <row r="976" ht="15.75" customHeight="1" s="1411">
      <c r="A976" s="6" t="n"/>
      <c r="B976" s="6" t="n"/>
      <c r="C976" s="6" t="n"/>
      <c r="D976" s="6" t="n"/>
      <c r="E976" s="6" t="n"/>
      <c r="F976" s="6" t="n"/>
      <c r="G976" s="6" t="n"/>
      <c r="H976" s="6" t="n"/>
      <c r="I976" s="6" t="n"/>
      <c r="J976" s="6" t="n"/>
      <c r="K976" s="6" t="n"/>
      <c r="L976" s="6" t="n"/>
      <c r="M976" s="6" t="n"/>
      <c r="N976" s="6" t="n"/>
    </row>
    <row r="977" ht="15.75" customHeight="1" s="1411">
      <c r="A977" s="6" t="n"/>
      <c r="B977" s="6" t="n"/>
      <c r="C977" s="6" t="n"/>
      <c r="D977" s="6" t="n"/>
      <c r="E977" s="6" t="n"/>
      <c r="F977" s="6" t="n"/>
      <c r="G977" s="6" t="n"/>
      <c r="H977" s="6" t="n"/>
      <c r="I977" s="6" t="n"/>
      <c r="J977" s="6" t="n"/>
      <c r="K977" s="6" t="n"/>
      <c r="L977" s="6" t="n"/>
      <c r="M977" s="6" t="n"/>
      <c r="N977" s="6" t="n"/>
    </row>
    <row r="978" ht="15.75" customHeight="1" s="1411">
      <c r="A978" s="6" t="n"/>
      <c r="B978" s="6" t="n"/>
      <c r="C978" s="6" t="n"/>
      <c r="D978" s="6" t="n"/>
      <c r="E978" s="6" t="n"/>
      <c r="F978" s="6" t="n"/>
      <c r="G978" s="6" t="n"/>
      <c r="H978" s="6" t="n"/>
      <c r="I978" s="6" t="n"/>
      <c r="J978" s="6" t="n"/>
      <c r="K978" s="6" t="n"/>
      <c r="L978" s="6" t="n"/>
      <c r="M978" s="6" t="n"/>
      <c r="N978" s="6" t="n"/>
    </row>
    <row r="979" ht="15.75" customHeight="1" s="1411">
      <c r="A979" s="6" t="n"/>
      <c r="B979" s="6" t="n"/>
      <c r="C979" s="6" t="n"/>
      <c r="D979" s="6" t="n"/>
      <c r="E979" s="6" t="n"/>
      <c r="F979" s="6" t="n"/>
      <c r="G979" s="6" t="n"/>
      <c r="H979" s="6" t="n"/>
      <c r="I979" s="6" t="n"/>
      <c r="J979" s="6" t="n"/>
      <c r="K979" s="6" t="n"/>
      <c r="L979" s="6" t="n"/>
      <c r="M979" s="6" t="n"/>
      <c r="N979" s="6" t="n"/>
    </row>
    <row r="980" ht="15.75" customHeight="1" s="1411">
      <c r="A980" s="6" t="n"/>
      <c r="B980" s="6" t="n"/>
      <c r="C980" s="6" t="n"/>
      <c r="D980" s="6" t="n"/>
      <c r="E980" s="6" t="n"/>
      <c r="F980" s="6" t="n"/>
      <c r="G980" s="6" t="n"/>
      <c r="H980" s="6" t="n"/>
      <c r="I980" s="6" t="n"/>
      <c r="J980" s="6" t="n"/>
      <c r="K980" s="6" t="n"/>
      <c r="L980" s="6" t="n"/>
      <c r="M980" s="6" t="n"/>
      <c r="N980" s="6" t="n"/>
    </row>
    <row r="981" ht="15.75" customHeight="1" s="1411">
      <c r="A981" s="6" t="n"/>
      <c r="B981" s="6" t="n"/>
      <c r="C981" s="6" t="n"/>
      <c r="D981" s="6" t="n"/>
      <c r="E981" s="6" t="n"/>
      <c r="F981" s="6" t="n"/>
      <c r="G981" s="6" t="n"/>
      <c r="H981" s="6" t="n"/>
      <c r="I981" s="6" t="n"/>
      <c r="J981" s="6" t="n"/>
      <c r="K981" s="6" t="n"/>
      <c r="L981" s="6" t="n"/>
      <c r="M981" s="6" t="n"/>
      <c r="N981" s="6" t="n"/>
    </row>
    <row r="982" ht="15.75" customHeight="1" s="1411">
      <c r="A982" s="6" t="n"/>
      <c r="B982" s="6" t="n"/>
      <c r="C982" s="6" t="n"/>
      <c r="D982" s="6" t="n"/>
      <c r="E982" s="6" t="n"/>
      <c r="F982" s="6" t="n"/>
      <c r="G982" s="6" t="n"/>
      <c r="H982" s="6" t="n"/>
      <c r="I982" s="6" t="n"/>
      <c r="J982" s="6" t="n"/>
      <c r="K982" s="6" t="n"/>
      <c r="L982" s="6" t="n"/>
      <c r="M982" s="6" t="n"/>
      <c r="N982" s="6" t="n"/>
    </row>
    <row r="983" ht="15.75" customHeight="1" s="1411">
      <c r="A983" s="6" t="n"/>
      <c r="B983" s="6" t="n"/>
      <c r="C983" s="6" t="n"/>
      <c r="D983" s="6" t="n"/>
      <c r="E983" s="6" t="n"/>
      <c r="F983" s="6" t="n"/>
      <c r="G983" s="6" t="n"/>
      <c r="H983" s="6" t="n"/>
      <c r="I983" s="6" t="n"/>
      <c r="J983" s="6" t="n"/>
      <c r="K983" s="6" t="n"/>
      <c r="L983" s="6" t="n"/>
      <c r="M983" s="6" t="n"/>
      <c r="N983" s="6" t="n"/>
    </row>
    <row r="984" ht="15.75" customHeight="1" s="1411">
      <c r="A984" s="6" t="n"/>
      <c r="B984" s="6" t="n"/>
      <c r="C984" s="6" t="n"/>
      <c r="D984" s="6" t="n"/>
      <c r="E984" s="6" t="n"/>
      <c r="F984" s="6" t="n"/>
      <c r="G984" s="6" t="n"/>
      <c r="H984" s="6" t="n"/>
      <c r="I984" s="6" t="n"/>
      <c r="J984" s="6" t="n"/>
      <c r="K984" s="6" t="n"/>
      <c r="L984" s="6" t="n"/>
      <c r="M984" s="6" t="n"/>
      <c r="N984" s="6" t="n"/>
    </row>
    <row r="985" ht="15.75" customHeight="1" s="1411">
      <c r="A985" s="6" t="n"/>
      <c r="B985" s="6" t="n"/>
      <c r="C985" s="6" t="n"/>
      <c r="D985" s="6" t="n"/>
      <c r="E985" s="6" t="n"/>
      <c r="F985" s="6" t="n"/>
      <c r="G985" s="6" t="n"/>
      <c r="H985" s="6" t="n"/>
      <c r="I985" s="6" t="n"/>
      <c r="J985" s="6" t="n"/>
      <c r="K985" s="6" t="n"/>
      <c r="L985" s="6" t="n"/>
      <c r="M985" s="6" t="n"/>
      <c r="N985" s="6" t="n"/>
    </row>
    <row r="986" ht="15.75" customHeight="1" s="1411">
      <c r="A986" s="6" t="n"/>
      <c r="B986" s="6" t="n"/>
      <c r="C986" s="6" t="n"/>
      <c r="D986" s="6" t="n"/>
      <c r="E986" s="6" t="n"/>
      <c r="F986" s="6" t="n"/>
      <c r="G986" s="6" t="n"/>
      <c r="H986" s="6" t="n"/>
      <c r="I986" s="6" t="n"/>
      <c r="J986" s="6" t="n"/>
      <c r="K986" s="6" t="n"/>
      <c r="L986" s="6" t="n"/>
      <c r="M986" s="6" t="n"/>
      <c r="N986" s="6" t="n"/>
    </row>
    <row r="987" ht="15.75" customHeight="1" s="1411">
      <c r="A987" s="6" t="n"/>
      <c r="B987" s="6" t="n"/>
      <c r="C987" s="6" t="n"/>
      <c r="D987" s="6" t="n"/>
      <c r="E987" s="6" t="n"/>
      <c r="F987" s="6" t="n"/>
      <c r="G987" s="6" t="n"/>
      <c r="H987" s="6" t="n"/>
      <c r="I987" s="6" t="n"/>
      <c r="J987" s="6" t="n"/>
      <c r="K987" s="6" t="n"/>
      <c r="L987" s="6" t="n"/>
      <c r="M987" s="6" t="n"/>
      <c r="N987" s="6" t="n"/>
    </row>
    <row r="988" ht="15.75" customHeight="1" s="1411">
      <c r="A988" s="6" t="n"/>
      <c r="B988" s="6" t="n"/>
      <c r="C988" s="6" t="n"/>
      <c r="D988" s="6" t="n"/>
      <c r="E988" s="6" t="n"/>
      <c r="F988" s="6" t="n"/>
      <c r="G988" s="6" t="n"/>
      <c r="H988" s="6" t="n"/>
      <c r="I988" s="6" t="n"/>
      <c r="J988" s="6" t="n"/>
      <c r="K988" s="6" t="n"/>
      <c r="L988" s="6" t="n"/>
      <c r="M988" s="6" t="n"/>
      <c r="N988" s="6" t="n"/>
    </row>
    <row r="989" ht="15.75" customHeight="1" s="1411">
      <c r="A989" s="6" t="n"/>
      <c r="B989" s="6" t="n"/>
      <c r="C989" s="6" t="n"/>
      <c r="D989" s="6" t="n"/>
      <c r="E989" s="6" t="n"/>
      <c r="F989" s="6" t="n"/>
      <c r="G989" s="6" t="n"/>
      <c r="H989" s="6" t="n"/>
      <c r="I989" s="6" t="n"/>
      <c r="J989" s="6" t="n"/>
      <c r="K989" s="6" t="n"/>
      <c r="L989" s="6" t="n"/>
      <c r="M989" s="6" t="n"/>
      <c r="N989" s="6" t="n"/>
    </row>
    <row r="990" ht="15.75" customHeight="1" s="1411">
      <c r="A990" s="6" t="n"/>
      <c r="B990" s="6" t="n"/>
      <c r="C990" s="6" t="n"/>
      <c r="D990" s="6" t="n"/>
      <c r="E990" s="6" t="n"/>
      <c r="F990" s="6" t="n"/>
      <c r="G990" s="6" t="n"/>
      <c r="H990" s="6" t="n"/>
      <c r="I990" s="6" t="n"/>
      <c r="J990" s="6" t="n"/>
      <c r="K990" s="6" t="n"/>
      <c r="L990" s="6" t="n"/>
      <c r="M990" s="6" t="n"/>
      <c r="N990" s="6" t="n"/>
    </row>
    <row r="991" ht="15.75" customHeight="1" s="1411">
      <c r="A991" s="6" t="n"/>
      <c r="B991" s="6" t="n"/>
      <c r="C991" s="6" t="n"/>
      <c r="D991" s="6" t="n"/>
      <c r="E991" s="6" t="n"/>
      <c r="F991" s="6" t="n"/>
      <c r="G991" s="6" t="n"/>
      <c r="H991" s="6" t="n"/>
      <c r="I991" s="6" t="n"/>
      <c r="J991" s="6" t="n"/>
      <c r="K991" s="6" t="n"/>
      <c r="L991" s="6" t="n"/>
      <c r="M991" s="6" t="n"/>
      <c r="N991" s="6" t="n"/>
    </row>
    <row r="992" ht="15.75" customHeight="1" s="1411">
      <c r="A992" s="6" t="n"/>
      <c r="B992" s="6" t="n"/>
      <c r="C992" s="6" t="n"/>
      <c r="D992" s="6" t="n"/>
      <c r="E992" s="6" t="n"/>
      <c r="F992" s="6" t="n"/>
      <c r="G992" s="6" t="n"/>
      <c r="H992" s="6" t="n"/>
      <c r="I992" s="6" t="n"/>
      <c r="J992" s="6" t="n"/>
      <c r="K992" s="6" t="n"/>
      <c r="L992" s="6" t="n"/>
      <c r="M992" s="6" t="n"/>
      <c r="N992" s="6" t="n"/>
    </row>
    <row r="993" ht="15.75" customHeight="1" s="1411">
      <c r="A993" s="6" t="n"/>
      <c r="B993" s="6" t="n"/>
      <c r="C993" s="6" t="n"/>
      <c r="D993" s="6" t="n"/>
      <c r="E993" s="6" t="n"/>
      <c r="F993" s="6" t="n"/>
      <c r="G993" s="6" t="n"/>
      <c r="H993" s="6" t="n"/>
      <c r="I993" s="6" t="n"/>
      <c r="J993" s="6" t="n"/>
      <c r="K993" s="6" t="n"/>
      <c r="L993" s="6" t="n"/>
      <c r="M993" s="6" t="n"/>
      <c r="N993" s="6" t="n"/>
    </row>
    <row r="994" ht="15.75" customHeight="1" s="1411">
      <c r="A994" s="6" t="n"/>
      <c r="B994" s="6" t="n"/>
      <c r="C994" s="6" t="n"/>
      <c r="D994" s="6" t="n"/>
      <c r="E994" s="6" t="n"/>
      <c r="F994" s="6" t="n"/>
      <c r="G994" s="6" t="n"/>
      <c r="H994" s="6" t="n"/>
      <c r="I994" s="6" t="n"/>
      <c r="J994" s="6" t="n"/>
      <c r="K994" s="6" t="n"/>
      <c r="L994" s="6" t="n"/>
      <c r="M994" s="6" t="n"/>
      <c r="N994" s="6" t="n"/>
    </row>
    <row r="995" ht="15.75" customHeight="1" s="1411">
      <c r="A995" s="6" t="n"/>
      <c r="B995" s="6" t="n"/>
      <c r="C995" s="6" t="n"/>
      <c r="D995" s="6" t="n"/>
      <c r="E995" s="6" t="n"/>
      <c r="F995" s="6" t="n"/>
      <c r="G995" s="6" t="n"/>
      <c r="H995" s="6" t="n"/>
      <c r="I995" s="6" t="n"/>
      <c r="J995" s="6" t="n"/>
      <c r="K995" s="6" t="n"/>
      <c r="L995" s="6" t="n"/>
      <c r="M995" s="6" t="n"/>
      <c r="N995" s="6" t="n"/>
    </row>
    <row r="996" ht="15.75" customHeight="1" s="1411">
      <c r="A996" s="6" t="n"/>
      <c r="B996" s="6" t="n"/>
      <c r="C996" s="6" t="n"/>
      <c r="D996" s="6" t="n"/>
      <c r="E996" s="6" t="n"/>
      <c r="F996" s="6" t="n"/>
      <c r="G996" s="6" t="n"/>
      <c r="H996" s="6" t="n"/>
      <c r="I996" s="6" t="n"/>
      <c r="J996" s="6" t="n"/>
      <c r="K996" s="6" t="n"/>
      <c r="L996" s="6" t="n"/>
      <c r="M996" s="6" t="n"/>
      <c r="N996" s="6" t="n"/>
    </row>
    <row r="997" ht="15.75" customHeight="1" s="1411">
      <c r="A997" s="6" t="n"/>
      <c r="B997" s="6" t="n"/>
      <c r="C997" s="6" t="n"/>
      <c r="D997" s="6" t="n"/>
      <c r="E997" s="6" t="n"/>
      <c r="F997" s="6" t="n"/>
      <c r="G997" s="6" t="n"/>
      <c r="H997" s="6" t="n"/>
      <c r="I997" s="6" t="n"/>
      <c r="J997" s="6" t="n"/>
      <c r="K997" s="6" t="n"/>
      <c r="L997" s="6" t="n"/>
      <c r="M997" s="6" t="n"/>
      <c r="N997" s="6" t="n"/>
    </row>
    <row r="998" ht="15.75" customHeight="1" s="1411">
      <c r="A998" s="6" t="n"/>
      <c r="B998" s="6" t="n"/>
      <c r="C998" s="6" t="n"/>
      <c r="D998" s="6" t="n"/>
      <c r="E998" s="6" t="n"/>
      <c r="F998" s="6" t="n"/>
      <c r="G998" s="6" t="n"/>
      <c r="H998" s="6" t="n"/>
      <c r="I998" s="6" t="n"/>
      <c r="J998" s="6" t="n"/>
      <c r="K998" s="6" t="n"/>
      <c r="L998" s="6" t="n"/>
      <c r="M998" s="6" t="n"/>
      <c r="N998" s="6" t="n"/>
    </row>
    <row r="999" ht="15.75" customHeight="1" s="1411">
      <c r="A999" s="6" t="n"/>
      <c r="B999" s="6" t="n"/>
      <c r="C999" s="6" t="n"/>
      <c r="D999" s="6" t="n"/>
      <c r="E999" s="6" t="n"/>
      <c r="F999" s="6" t="n"/>
      <c r="G999" s="6" t="n"/>
      <c r="H999" s="6" t="n"/>
      <c r="I999" s="6" t="n"/>
      <c r="J999" s="6" t="n"/>
      <c r="K999" s="6" t="n"/>
      <c r="L999" s="6" t="n"/>
      <c r="M999" s="6" t="n"/>
      <c r="N999" s="6" t="n"/>
    </row>
    <row r="1000" ht="15.75" customHeight="1" s="1411">
      <c r="A1000" s="6" t="n"/>
      <c r="B1000" s="6" t="n"/>
      <c r="C1000" s="6" t="n"/>
      <c r="D1000" s="6" t="n"/>
      <c r="E1000" s="6" t="n"/>
      <c r="F1000" s="6" t="n"/>
      <c r="G1000" s="6" t="n"/>
      <c r="H1000" s="6" t="n"/>
      <c r="I1000" s="6" t="n"/>
      <c r="J1000" s="6" t="n"/>
      <c r="K1000" s="6" t="n"/>
      <c r="L1000" s="6" t="n"/>
      <c r="M1000" s="6" t="n"/>
      <c r="N1000" s="6" t="n"/>
    </row>
  </sheetData>
  <mergeCells count="141">
    <mergeCell ref="F15:N15"/>
    <mergeCell ref="J64:N64"/>
    <mergeCell ref="A48:N48"/>
    <mergeCell ref="E26:N26"/>
    <mergeCell ref="F68:G68"/>
    <mergeCell ref="D84:E84"/>
    <mergeCell ref="F84:G84"/>
    <mergeCell ref="D77:E77"/>
    <mergeCell ref="A61:N61"/>
    <mergeCell ref="D86:E86"/>
    <mergeCell ref="J77:N77"/>
    <mergeCell ref="F86:G86"/>
    <mergeCell ref="F80:G80"/>
    <mergeCell ref="F56:N56"/>
    <mergeCell ref="J74:N74"/>
    <mergeCell ref="D70:E70"/>
    <mergeCell ref="F79:G79"/>
    <mergeCell ref="F70:G70"/>
    <mergeCell ref="A89:N89"/>
    <mergeCell ref="H79:I79"/>
    <mergeCell ref="F52:N52"/>
    <mergeCell ref="D78:E78"/>
    <mergeCell ref="J85:N85"/>
    <mergeCell ref="F81:G81"/>
    <mergeCell ref="H81:I81"/>
    <mergeCell ref="D62:E62"/>
    <mergeCell ref="F57:N57"/>
    <mergeCell ref="J66:N66"/>
    <mergeCell ref="D71:E71"/>
    <mergeCell ref="A23:N23"/>
    <mergeCell ref="F71:G71"/>
    <mergeCell ref="J75:N75"/>
    <mergeCell ref="E28:N28"/>
    <mergeCell ref="H65:I65"/>
    <mergeCell ref="F54:N54"/>
    <mergeCell ref="H87:I87"/>
    <mergeCell ref="F19:N19"/>
    <mergeCell ref="D64:E64"/>
    <mergeCell ref="H62:I62"/>
    <mergeCell ref="H71:I71"/>
    <mergeCell ref="E30:N30"/>
    <mergeCell ref="A83:N83"/>
    <mergeCell ref="F20:N20"/>
    <mergeCell ref="F63:G63"/>
    <mergeCell ref="J81:N81"/>
    <mergeCell ref="H63:I63"/>
    <mergeCell ref="F17:N17"/>
    <mergeCell ref="E32:N32"/>
    <mergeCell ref="F74:G74"/>
    <mergeCell ref="H74:I74"/>
    <mergeCell ref="A1:N1"/>
    <mergeCell ref="J87:N87"/>
    <mergeCell ref="H68:I68"/>
    <mergeCell ref="D76:E76"/>
    <mergeCell ref="F76:G76"/>
    <mergeCell ref="F85:G85"/>
    <mergeCell ref="H85:I85"/>
    <mergeCell ref="J65:N65"/>
    <mergeCell ref="D66:E66"/>
    <mergeCell ref="F66:G66"/>
    <mergeCell ref="D75:E75"/>
    <mergeCell ref="J79:N79"/>
    <mergeCell ref="E33:N33"/>
    <mergeCell ref="F75:G75"/>
    <mergeCell ref="H69:I69"/>
    <mergeCell ref="E98:N98"/>
    <mergeCell ref="F62:G62"/>
    <mergeCell ref="J63:N63"/>
    <mergeCell ref="E35:N35"/>
    <mergeCell ref="H75:I75"/>
    <mergeCell ref="H80:I80"/>
    <mergeCell ref="A14:N14"/>
    <mergeCell ref="A97:N97"/>
    <mergeCell ref="A4:N4"/>
    <mergeCell ref="E34:N34"/>
    <mergeCell ref="D79:E79"/>
    <mergeCell ref="F64:G64"/>
    <mergeCell ref="E36:N36"/>
    <mergeCell ref="A40:N40"/>
    <mergeCell ref="F87:G87"/>
    <mergeCell ref="J67:N67"/>
    <mergeCell ref="D63:E63"/>
    <mergeCell ref="A24:N24"/>
    <mergeCell ref="D81:E81"/>
    <mergeCell ref="F18:N18"/>
    <mergeCell ref="E100:N100"/>
    <mergeCell ref="D65:E65"/>
    <mergeCell ref="J69:N69"/>
    <mergeCell ref="J84:N84"/>
    <mergeCell ref="J78:N78"/>
    <mergeCell ref="E37:N37"/>
    <mergeCell ref="E102:N102"/>
    <mergeCell ref="J80:N80"/>
    <mergeCell ref="J70:N70"/>
    <mergeCell ref="A50:N50"/>
    <mergeCell ref="A2:N2"/>
    <mergeCell ref="H84:I84"/>
    <mergeCell ref="A47:N47"/>
    <mergeCell ref="H66:I66"/>
    <mergeCell ref="F77:G77"/>
    <mergeCell ref="H77:I77"/>
    <mergeCell ref="H86:I86"/>
    <mergeCell ref="D67:E67"/>
    <mergeCell ref="D85:E85"/>
    <mergeCell ref="J76:N76"/>
    <mergeCell ref="E99:N99"/>
    <mergeCell ref="F59:N59"/>
    <mergeCell ref="F55:N55"/>
    <mergeCell ref="D69:E69"/>
    <mergeCell ref="F21:N21"/>
    <mergeCell ref="E27:N27"/>
    <mergeCell ref="H67:I67"/>
    <mergeCell ref="F69:G69"/>
    <mergeCell ref="F51:N51"/>
    <mergeCell ref="F78:G78"/>
    <mergeCell ref="H78:I78"/>
    <mergeCell ref="E101:N101"/>
    <mergeCell ref="F65:G65"/>
    <mergeCell ref="A73:N73"/>
    <mergeCell ref="E25:N25"/>
    <mergeCell ref="D80:E80"/>
    <mergeCell ref="J68:N68"/>
    <mergeCell ref="H64:I64"/>
    <mergeCell ref="A90:N90"/>
    <mergeCell ref="F58:N58"/>
    <mergeCell ref="H70:I70"/>
    <mergeCell ref="J86:N86"/>
    <mergeCell ref="D87:E87"/>
    <mergeCell ref="E29:N29"/>
    <mergeCell ref="E38:N38"/>
    <mergeCell ref="F53:N53"/>
    <mergeCell ref="E103:N103"/>
    <mergeCell ref="F67:G67"/>
    <mergeCell ref="F16:N16"/>
    <mergeCell ref="D74:E74"/>
    <mergeCell ref="D68:E68"/>
    <mergeCell ref="E31:N31"/>
    <mergeCell ref="H76:I76"/>
    <mergeCell ref="J62:N62"/>
    <mergeCell ref="J71:N71"/>
    <mergeCell ref="E104:N104"/>
  </mergeCells>
  <conditionalFormatting sqref="B98:B104">
    <cfRule type="expression" priority="1" dxfId="0">
      <formula>ISNUMBER(SEARCH("CHECK",$B98))</formula>
    </cfRule>
    <cfRule type="expression" priority="2" dxfId="1">
      <formula>ISNUMBER(SEARCH("BELOW",$B98))</formula>
    </cfRule>
    <cfRule type="expression" priority="3" dxfId="0">
      <formula>ISNUMBER(SEARCH("NEGATIVE",$B98))</formula>
    </cfRule>
    <cfRule type="expression" priority="4" dxfId="0">
      <formula>ISNUMBER(SEARCH("LOSS",$B98))</formula>
    </cfRule>
  </conditionalFormatting>
  <pageMargins left="0.75" right="0.75" top="1" bottom="1" header="0" footer="0"/>
  <pageSetup orientation="portrait" paperSize="9"/>
</worksheet>
</file>

<file path=xl/worksheets/sheet14.xml><?xml version="1.0" encoding="utf-8"?>
<worksheet xmlns="http://schemas.openxmlformats.org/spreadsheetml/2006/main">
  <sheetPr>
    <outlinePr summaryBelow="1" summaryRight="1"/>
    <pageSetUpPr/>
  </sheetPr>
  <dimension ref="A1:Z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6" customWidth="1" style="1411" min="1" max="1"/>
    <col width="16" customWidth="1" style="1411" min="2" max="2"/>
    <col width="22" customWidth="1" style="1411" min="3" max="3"/>
    <col width="54" customWidth="1" style="1411" min="4" max="4"/>
    <col width="14" customWidth="1" style="1411" min="5" max="10"/>
    <col width="16" customWidth="1" style="1411" min="11" max="11"/>
  </cols>
  <sheetData>
    <row r="1" ht="13.5" customHeight="1" s="1411">
      <c r="A1" s="1540" t="inlineStr">
        <is>
          <t>⚠  EDIT ONLY YELLOW CELLS  —  ALL OTHER CELLS ARE LOCKED AND PROTECTED</t>
        </is>
      </c>
      <c r="L1" s="6" t="n"/>
      <c r="M1" s="6" t="n"/>
      <c r="N1" s="6" t="n"/>
      <c r="O1" s="6" t="n"/>
      <c r="P1" s="6" t="n"/>
      <c r="Q1" s="6" t="n"/>
      <c r="R1" s="6" t="n"/>
      <c r="S1" s="6" t="n"/>
      <c r="T1" s="6" t="n"/>
      <c r="U1" s="6" t="n"/>
      <c r="V1" s="6" t="n"/>
      <c r="W1" s="6" t="n"/>
      <c r="X1" s="6" t="n"/>
      <c r="Y1" s="6" t="n"/>
      <c r="Z1" s="6" t="n"/>
    </row>
    <row r="2" ht="31.5" customHeight="1" s="1411">
      <c r="A2" s="1379" t="inlineStr">
        <is>
          <t>NO DICE BOROUGH  —  EVENTS &amp; ACTIVATION CALENDAR  |  May 2026 – April 2027</t>
        </is>
      </c>
      <c r="E2" s="268" t="n"/>
      <c r="F2" s="268" t="n"/>
      <c r="G2" s="268" t="n"/>
      <c r="H2" s="268" t="n"/>
      <c r="I2" s="268" t="n"/>
      <c r="J2" s="268" t="n"/>
      <c r="K2" s="268" t="n"/>
      <c r="L2" s="268" t="n"/>
      <c r="M2" s="268" t="n"/>
      <c r="N2" s="268" t="n"/>
      <c r="O2" s="268" t="n"/>
      <c r="P2" s="268" t="n"/>
      <c r="Q2" s="268" t="n"/>
      <c r="R2" s="268" t="n"/>
      <c r="S2" s="268" t="n"/>
      <c r="T2" s="268" t="n"/>
      <c r="U2" s="268" t="n"/>
      <c r="V2" s="268" t="n"/>
      <c r="W2" s="268" t="n"/>
      <c r="X2" s="268" t="n"/>
      <c r="Y2" s="268" t="n"/>
      <c r="Z2" s="268" t="n"/>
    </row>
    <row r="3" ht="7.5" customHeight="1" s="1411">
      <c r="A3" s="269" t="inlineStr">
        <is>
          <t>Monthly activation plan for the full 12-month trading period — reopening to end of first year</t>
        </is>
      </c>
      <c r="B3" s="6" t="n"/>
      <c r="C3" s="6" t="n"/>
      <c r="D3" s="6" t="n"/>
      <c r="E3" s="268" t="n"/>
      <c r="F3" s="268" t="n"/>
      <c r="G3" s="268" t="n"/>
      <c r="H3" s="268" t="n"/>
      <c r="I3" s="268" t="n"/>
      <c r="J3" s="268" t="n"/>
      <c r="K3" s="268" t="n"/>
      <c r="L3" s="268" t="n"/>
      <c r="M3" s="268" t="n"/>
      <c r="N3" s="268" t="n"/>
      <c r="O3" s="268" t="n"/>
      <c r="P3" s="268" t="n"/>
      <c r="Q3" s="268" t="n"/>
      <c r="R3" s="268" t="n"/>
      <c r="S3" s="268" t="n"/>
      <c r="T3" s="268" t="n"/>
      <c r="U3" s="268" t="n"/>
      <c r="V3" s="268" t="n"/>
      <c r="W3" s="268" t="n"/>
      <c r="X3" s="268" t="n"/>
      <c r="Y3" s="268" t="n"/>
      <c r="Z3" s="268" t="n"/>
    </row>
    <row r="4" ht="30" customHeight="1" s="1411">
      <c r="A4" s="268" t="n"/>
      <c r="E4" s="268" t="n"/>
      <c r="F4" s="268" t="n"/>
      <c r="G4" s="268" t="n"/>
      <c r="H4" s="268" t="n"/>
      <c r="I4" s="268" t="n"/>
      <c r="J4" s="268" t="n"/>
      <c r="K4" s="268" t="n"/>
      <c r="L4" s="268" t="n"/>
      <c r="M4" s="268" t="n"/>
      <c r="N4" s="268" t="n"/>
      <c r="O4" s="268" t="n"/>
      <c r="P4" s="268" t="n"/>
      <c r="Q4" s="268" t="n"/>
      <c r="R4" s="268" t="n"/>
      <c r="S4" s="268" t="n"/>
      <c r="T4" s="268" t="n"/>
      <c r="U4" s="268" t="n"/>
      <c r="V4" s="268" t="n"/>
      <c r="W4" s="268" t="n"/>
      <c r="X4" s="268" t="n"/>
      <c r="Y4" s="268" t="n"/>
      <c r="Z4" s="268" t="n"/>
    </row>
    <row r="5" ht="19.5" customHeight="1" s="1411">
      <c r="A5" s="630" t="inlineStr">
        <is>
          <t>MONTHLY ACTIVATION PLAN  —  ALL 12 MONTHS</t>
        </is>
      </c>
      <c r="B5" s="6" t="n"/>
      <c r="C5" s="6" t="n"/>
      <c r="D5" s="6" t="n"/>
      <c r="E5" s="268" t="n"/>
      <c r="F5" s="268" t="n"/>
      <c r="G5" s="268" t="n"/>
      <c r="H5" s="268" t="n"/>
      <c r="I5" s="268" t="n"/>
      <c r="J5" s="268" t="n"/>
      <c r="K5" s="268" t="n"/>
      <c r="L5" s="268" t="n"/>
      <c r="M5" s="268" t="n"/>
      <c r="N5" s="268" t="n"/>
      <c r="O5" s="268" t="n"/>
      <c r="P5" s="268" t="n"/>
      <c r="Q5" s="268" t="n"/>
      <c r="R5" s="268" t="n"/>
      <c r="S5" s="268" t="n"/>
      <c r="T5" s="268" t="n"/>
      <c r="U5" s="268" t="n"/>
      <c r="V5" s="268" t="n"/>
      <c r="W5" s="268" t="n"/>
      <c r="X5" s="268" t="n"/>
      <c r="Y5" s="268" t="n"/>
      <c r="Z5" s="268" t="n"/>
    </row>
    <row r="6" ht="31.5" customHeight="1" s="1411">
      <c r="A6" s="271" t="inlineStr">
        <is>
          <t>Month</t>
        </is>
      </c>
      <c r="B6" s="271" t="inlineStr">
        <is>
          <t>Season Focus</t>
        </is>
      </c>
      <c r="C6" s="271" t="inlineStr">
        <is>
          <t>Key Hook</t>
        </is>
      </c>
      <c r="D6" s="271" t="inlineStr">
        <is>
          <t>Activation Strategy</t>
        </is>
      </c>
      <c r="E6" s="268" t="n"/>
      <c r="F6" s="268" t="n"/>
      <c r="G6" s="268" t="n"/>
      <c r="H6" s="268" t="n"/>
      <c r="I6" s="268" t="n"/>
      <c r="J6" s="268" t="n"/>
      <c r="K6" s="268" t="n"/>
      <c r="L6" s="268" t="n"/>
      <c r="M6" s="268" t="n"/>
      <c r="N6" s="268" t="n"/>
      <c r="O6" s="268" t="n"/>
      <c r="P6" s="268" t="n"/>
      <c r="Q6" s="268" t="n"/>
      <c r="R6" s="268" t="n"/>
      <c r="S6" s="268" t="n"/>
      <c r="T6" s="268" t="n"/>
      <c r="U6" s="268" t="n"/>
      <c r="V6" s="268" t="n"/>
      <c r="W6" s="268" t="n"/>
      <c r="X6" s="268" t="n"/>
      <c r="Y6" s="268" t="n"/>
      <c r="Z6" s="268" t="n"/>
    </row>
    <row r="7" ht="31.5" customHeight="1" s="1411">
      <c r="A7" s="596" t="inlineStr">
        <is>
          <t>May 2026</t>
        </is>
      </c>
      <c r="B7" s="596" t="inlineStr">
        <is>
          <t>Grand Relaunch</t>
        </is>
      </c>
      <c r="C7" s="596" t="inlineStr">
        <is>
          <t>Reopening + Bank Hols</t>
        </is>
      </c>
      <c r="D7" s="612" t="inlineStr">
        <is>
          <t>Grand reopening event. Loyalty push to Plonk Borough community. DJ nights launch Fri &amp; Sat. Garden season opens. Bank hols 4 &amp; 26 May.</t>
        </is>
      </c>
      <c r="E7" s="268" t="n"/>
      <c r="F7" s="268" t="n"/>
      <c r="G7" s="268" t="n"/>
      <c r="H7" s="268" t="n"/>
      <c r="I7" s="268" t="n"/>
      <c r="J7" s="268" t="n"/>
      <c r="K7" s="268" t="n"/>
      <c r="L7" s="268" t="n"/>
      <c r="M7" s="268" t="n"/>
      <c r="N7" s="268" t="n"/>
      <c r="O7" s="268" t="n"/>
      <c r="P7" s="268" t="n"/>
      <c r="Q7" s="268" t="n"/>
      <c r="R7" s="268" t="n"/>
      <c r="S7" s="268" t="n"/>
      <c r="T7" s="268" t="n"/>
      <c r="U7" s="268" t="n"/>
      <c r="V7" s="268" t="n"/>
      <c r="W7" s="268" t="n"/>
      <c r="X7" s="268" t="n"/>
      <c r="Y7" s="268" t="n"/>
      <c r="Z7" s="268" t="n"/>
    </row>
    <row r="8" ht="31.5" customHeight="1" s="1411">
      <c r="A8" s="734" t="inlineStr">
        <is>
          <t>June 2026</t>
        </is>
      </c>
      <c r="B8" s="734" t="inlineStr">
        <is>
          <t>Summer Build</t>
        </is>
      </c>
      <c r="C8" s="734" t="inlineStr">
        <is>
          <t>Corporate Q2 Close</t>
        </is>
      </c>
      <c r="D8" s="613" t="inlineStr">
        <is>
          <t>Corporate Q2 end-of-quarter team nights. University leavers events. DJ nights. Wimbledon late June — drink packages.</t>
        </is>
      </c>
      <c r="E8" s="268" t="n"/>
      <c r="F8" s="268" t="n"/>
      <c r="G8" s="268" t="n"/>
      <c r="H8" s="268" t="n"/>
      <c r="I8" s="268" t="n"/>
      <c r="J8" s="268" t="n"/>
      <c r="K8" s="268" t="n"/>
      <c r="L8" s="268" t="n"/>
      <c r="M8" s="268" t="n"/>
      <c r="N8" s="268" t="n"/>
      <c r="O8" s="268" t="n"/>
      <c r="P8" s="268" t="n"/>
      <c r="Q8" s="268" t="n"/>
      <c r="R8" s="268" t="n"/>
      <c r="S8" s="268" t="n"/>
      <c r="T8" s="268" t="n"/>
      <c r="U8" s="268" t="n"/>
      <c r="V8" s="268" t="n"/>
      <c r="W8" s="268" t="n"/>
      <c r="X8" s="268" t="n"/>
      <c r="Y8" s="268" t="n"/>
      <c r="Z8" s="268" t="n"/>
    </row>
    <row r="9" ht="31.5" customHeight="1" s="1411">
      <c r="A9" s="596" t="inlineStr">
        <is>
          <t>July 2026</t>
        </is>
      </c>
      <c r="B9" s="596" t="inlineStr">
        <is>
          <t>Summer Peak</t>
        </is>
      </c>
      <c r="C9" s="596" t="inlineStr">
        <is>
          <t>School Hols + DJ Nights</t>
        </is>
      </c>
      <c r="D9" s="612" t="inlineStr">
        <is>
          <t>Schools out ~22 Jul. Families + gaming. Weekly DJ nights every Fri &amp; Sat. World Cup if applicable. Garden bar running.</t>
        </is>
      </c>
      <c r="E9" s="268" t="n"/>
      <c r="F9" s="268" t="n"/>
      <c r="G9" s="268" t="n"/>
      <c r="H9" s="268" t="n"/>
      <c r="I9" s="268" t="n"/>
      <c r="J9" s="268" t="n"/>
      <c r="K9" s="268" t="n"/>
      <c r="L9" s="268" t="n"/>
      <c r="M9" s="268" t="n"/>
      <c r="N9" s="268" t="n"/>
      <c r="O9" s="268" t="n"/>
      <c r="P9" s="268" t="n"/>
      <c r="Q9" s="268" t="n"/>
      <c r="R9" s="268" t="n"/>
      <c r="S9" s="268" t="n"/>
      <c r="T9" s="268" t="n"/>
      <c r="U9" s="268" t="n"/>
      <c r="V9" s="268" t="n"/>
      <c r="W9" s="268" t="n"/>
      <c r="X9" s="268" t="n"/>
      <c r="Y9" s="268" t="n"/>
      <c r="Z9" s="268" t="n"/>
    </row>
    <row r="10" ht="31.5" customHeight="1" s="1411">
      <c r="A10" s="734" t="inlineStr">
        <is>
          <t>August 2026</t>
        </is>
      </c>
      <c r="B10" s="734" t="inlineStr">
        <is>
          <t>★★★ Peak</t>
        </is>
      </c>
      <c r="C10" s="734" t="inlineStr">
        <is>
          <t>School Hols + Bank Hol</t>
        </is>
      </c>
      <c r="D10" s="613" t="inlineStr">
        <is>
          <t>Full school holidays all month. Garden bar at capacity. DJ nights. August bank holiday 31st. Biggest footfall month.</t>
        </is>
      </c>
      <c r="E10" s="268" t="n"/>
      <c r="F10" s="268" t="n"/>
      <c r="G10" s="268" t="n"/>
      <c r="H10" s="268" t="n"/>
      <c r="I10" s="268" t="n"/>
      <c r="J10" s="268" t="n"/>
      <c r="K10" s="268" t="n"/>
      <c r="L10" s="268" t="n"/>
      <c r="M10" s="268" t="n"/>
      <c r="N10" s="268" t="n"/>
      <c r="O10" s="268" t="n"/>
      <c r="P10" s="268" t="n"/>
      <c r="Q10" s="268" t="n"/>
      <c r="R10" s="268" t="n"/>
      <c r="S10" s="268" t="n"/>
      <c r="T10" s="268" t="n"/>
      <c r="U10" s="268" t="n"/>
      <c r="V10" s="268" t="n"/>
      <c r="W10" s="268" t="n"/>
      <c r="X10" s="268" t="n"/>
      <c r="Y10" s="268" t="n"/>
      <c r="Z10" s="268" t="n"/>
    </row>
    <row r="11" ht="31.5" customHeight="1" s="1411">
      <c r="A11" s="596" t="inlineStr">
        <is>
          <t>September 2026</t>
        </is>
      </c>
      <c r="B11" s="596" t="inlineStr">
        <is>
          <t>★★★ Freshers</t>
        </is>
      </c>
      <c r="C11" s="596" t="inlineStr">
        <is>
          <t>University Freshers</t>
        </is>
      </c>
      <c r="D11" s="612" t="inlineStr">
        <is>
          <t>FRESHERS mid-September — biggest new-customer acquisition of the year. Student nights. Gaming leagues restart. DJ nights.</t>
        </is>
      </c>
      <c r="E11" s="268" t="n"/>
      <c r="F11" s="268" t="n"/>
      <c r="G11" s="268" t="n"/>
      <c r="H11" s="268" t="n"/>
      <c r="I11" s="268" t="n"/>
      <c r="J11" s="268" t="n"/>
      <c r="K11" s="268" t="n"/>
      <c r="L11" s="268" t="n"/>
      <c r="M11" s="268" t="n"/>
      <c r="N11" s="268" t="n"/>
      <c r="O11" s="268" t="n"/>
      <c r="P11" s="268" t="n"/>
      <c r="Q11" s="268" t="n"/>
      <c r="R11" s="268" t="n"/>
      <c r="S11" s="268" t="n"/>
      <c r="T11" s="268" t="n"/>
      <c r="U11" s="268" t="n"/>
      <c r="V11" s="268" t="n"/>
      <c r="W11" s="268" t="n"/>
      <c r="X11" s="268" t="n"/>
      <c r="Y11" s="268" t="n"/>
      <c r="Z11" s="268" t="n"/>
    </row>
    <row r="12" ht="31.5" customHeight="1" s="1411">
      <c r="A12" s="734" t="inlineStr">
        <is>
          <t>October 2026</t>
        </is>
      </c>
      <c r="B12" s="734" t="inlineStr">
        <is>
          <t>★★ Events</t>
        </is>
      </c>
      <c r="C12" s="734" t="inlineStr">
        <is>
          <t>Half Term + Halloween</t>
        </is>
      </c>
      <c r="D12" s="613" t="inlineStr">
        <is>
          <t>School half term 26–30 Oct. Ticketed Halloween events. Corporate Q3 close team nights. DJ nights.</t>
        </is>
      </c>
      <c r="E12" s="268" t="n"/>
      <c r="F12" s="268" t="n"/>
      <c r="G12" s="268" t="n"/>
      <c r="H12" s="268" t="n"/>
      <c r="I12" s="268" t="n"/>
      <c r="J12" s="268" t="n"/>
      <c r="K12" s="268" t="n"/>
      <c r="L12" s="268" t="n"/>
      <c r="M12" s="268" t="n"/>
      <c r="N12" s="268" t="n"/>
      <c r="O12" s="268" t="n"/>
      <c r="P12" s="268" t="n"/>
      <c r="Q12" s="268" t="n"/>
      <c r="R12" s="268" t="n"/>
      <c r="S12" s="268" t="n"/>
      <c r="T12" s="268" t="n"/>
      <c r="U12" s="268" t="n"/>
      <c r="V12" s="268" t="n"/>
      <c r="W12" s="268" t="n"/>
      <c r="X12" s="268" t="n"/>
      <c r="Y12" s="268" t="n"/>
      <c r="Z12" s="268" t="n"/>
    </row>
    <row r="13" ht="31.5" customHeight="1" s="1411">
      <c r="A13" s="596" t="inlineStr">
        <is>
          <t>November 2026</t>
        </is>
      </c>
      <c r="B13" s="596" t="inlineStr">
        <is>
          <t>★★★ Xmas Build</t>
        </is>
      </c>
      <c r="C13" s="596" t="inlineStr">
        <is>
          <t>Christmas Corporate</t>
        </is>
      </c>
      <c r="D13" s="612" t="inlineStr">
        <is>
          <t>Christmas corporate season STARTS. Office party bookings. Private venue hires. DJ nights every weekend. Pre-Xmas energy.</t>
        </is>
      </c>
      <c r="E13" s="268" t="n"/>
      <c r="F13" s="268" t="n"/>
      <c r="G13" s="268" t="n"/>
      <c r="H13" s="268" t="n"/>
      <c r="I13" s="268" t="n"/>
      <c r="J13" s="268" t="n"/>
      <c r="K13" s="268" t="n"/>
      <c r="L13" s="268" t="n"/>
      <c r="M13" s="268" t="n"/>
      <c r="N13" s="268" t="n"/>
      <c r="O13" s="268" t="n"/>
      <c r="P13" s="268" t="n"/>
      <c r="Q13" s="268" t="n"/>
      <c r="R13" s="268" t="n"/>
      <c r="S13" s="268" t="n"/>
      <c r="T13" s="268" t="n"/>
      <c r="U13" s="268" t="n"/>
      <c r="V13" s="268" t="n"/>
      <c r="W13" s="268" t="n"/>
      <c r="X13" s="268" t="n"/>
      <c r="Y13" s="268" t="n"/>
      <c r="Z13" s="268" t="n"/>
    </row>
    <row r="14" ht="31.5" customHeight="1" s="1411">
      <c r="A14" s="734" t="inlineStr">
        <is>
          <t>December 2026</t>
        </is>
      </c>
      <c r="B14" s="734" t="inlineStr">
        <is>
          <t>★★★ Peak</t>
        </is>
      </c>
      <c r="C14" s="734" t="inlineStr">
        <is>
          <t>Christmas + NYE</t>
        </is>
      </c>
      <c r="D14" s="613" t="inlineStr">
        <is>
          <t>Corporate Christmas buyouts. Party packages. Ticketed NYE event. Peak pricing and maximum capacity. Proven £121k base in 2025.</t>
        </is>
      </c>
      <c r="E14" s="268" t="n"/>
      <c r="F14" s="268" t="n"/>
      <c r="G14" s="268" t="n"/>
      <c r="H14" s="268" t="n"/>
      <c r="I14" s="268" t="n"/>
      <c r="J14" s="268" t="n"/>
      <c r="K14" s="268" t="n"/>
      <c r="L14" s="268" t="n"/>
      <c r="M14" s="268" t="n"/>
      <c r="N14" s="268" t="n"/>
      <c r="O14" s="268" t="n"/>
      <c r="P14" s="268" t="n"/>
      <c r="Q14" s="268" t="n"/>
      <c r="R14" s="268" t="n"/>
      <c r="S14" s="268" t="n"/>
      <c r="T14" s="268" t="n"/>
      <c r="U14" s="268" t="n"/>
      <c r="V14" s="268" t="n"/>
      <c r="W14" s="268" t="n"/>
      <c r="X14" s="268" t="n"/>
      <c r="Y14" s="268" t="n"/>
      <c r="Z14" s="268" t="n"/>
    </row>
    <row r="15" ht="31.5" customHeight="1" s="1411">
      <c r="A15" s="596" t="inlineStr">
        <is>
          <t>January 2027</t>
        </is>
      </c>
      <c r="B15" s="596" t="inlineStr">
        <is>
          <t>Steady</t>
        </is>
      </c>
      <c r="C15" s="596" t="inlineStr">
        <is>
          <t>Students Return</t>
        </is>
      </c>
      <c r="D15" s="612" t="inlineStr">
        <is>
          <t>Students return ~12 Jan. Community leagues. DJ nights Fri &amp; Sat. Post-Xmas quiet but loyalty programme active.</t>
        </is>
      </c>
      <c r="E15" s="268" t="n"/>
      <c r="F15" s="268" t="n"/>
      <c r="G15" s="268" t="n"/>
      <c r="H15" s="268" t="n"/>
      <c r="I15" s="268" t="n"/>
      <c r="J15" s="268" t="n"/>
      <c r="K15" s="268" t="n"/>
      <c r="L15" s="268" t="n"/>
      <c r="M15" s="268" t="n"/>
      <c r="N15" s="268" t="n"/>
      <c r="O15" s="268" t="n"/>
      <c r="P15" s="268" t="n"/>
      <c r="Q15" s="268" t="n"/>
      <c r="R15" s="268" t="n"/>
      <c r="S15" s="268" t="n"/>
      <c r="T15" s="268" t="n"/>
      <c r="U15" s="268" t="n"/>
      <c r="V15" s="268" t="n"/>
      <c r="W15" s="268" t="n"/>
      <c r="X15" s="268" t="n"/>
      <c r="Y15" s="268" t="n"/>
      <c r="Z15" s="268" t="n"/>
    </row>
    <row r="16" ht="31.5" customHeight="1" s="1411">
      <c r="A16" s="734" t="inlineStr">
        <is>
          <t>February 2027</t>
        </is>
      </c>
      <c r="B16" s="734" t="inlineStr">
        <is>
          <t>Build</t>
        </is>
      </c>
      <c r="C16" s="734" t="inlineStr">
        <is>
          <t>Valentine's + Half Term</t>
        </is>
      </c>
      <c r="D16" s="613" t="inlineStr">
        <is>
          <t>Valentine's packages. School half term 16–20 Feb. DJ nights. Q4 rent payment this month (Nov+Dec+Jan based).</t>
        </is>
      </c>
      <c r="E16" s="268" t="n"/>
      <c r="F16" s="268" t="n"/>
      <c r="G16" s="268" t="n"/>
      <c r="H16" s="268" t="n"/>
      <c r="I16" s="268" t="n"/>
      <c r="J16" s="268" t="n"/>
      <c r="K16" s="268" t="n"/>
      <c r="L16" s="268" t="n"/>
      <c r="M16" s="268" t="n"/>
      <c r="N16" s="268" t="n"/>
      <c r="O16" s="268" t="n"/>
      <c r="P16" s="268" t="n"/>
      <c r="Q16" s="268" t="n"/>
      <c r="R16" s="268" t="n"/>
      <c r="S16" s="268" t="n"/>
      <c r="T16" s="268" t="n"/>
      <c r="U16" s="268" t="n"/>
      <c r="V16" s="268" t="n"/>
      <c r="W16" s="268" t="n"/>
      <c r="X16" s="268" t="n"/>
      <c r="Y16" s="268" t="n"/>
      <c r="Z16" s="268" t="n"/>
    </row>
    <row r="17" ht="31.5" customHeight="1" s="1411">
      <c r="A17" s="596" t="inlineStr">
        <is>
          <t>March 2027</t>
        </is>
      </c>
      <c r="B17" s="596" t="inlineStr">
        <is>
          <t>Build</t>
        </is>
      </c>
      <c r="C17" s="596" t="inlineStr">
        <is>
          <t>Corporate Q1 Close</t>
        </is>
      </c>
      <c r="D17" s="612" t="inlineStr">
        <is>
          <t>End-of-quarter corporate team nights. Spring build. University term. DJ nights.</t>
        </is>
      </c>
      <c r="E17" s="268" t="n"/>
      <c r="F17" s="268" t="n"/>
      <c r="G17" s="268" t="n"/>
      <c r="H17" s="268" t="n"/>
      <c r="I17" s="268" t="n"/>
      <c r="J17" s="268" t="n"/>
      <c r="K17" s="268" t="n"/>
      <c r="L17" s="268" t="n"/>
      <c r="M17" s="268" t="n"/>
      <c r="N17" s="268" t="n"/>
      <c r="O17" s="268" t="n"/>
      <c r="P17" s="268" t="n"/>
      <c r="Q17" s="268" t="n"/>
      <c r="R17" s="268" t="n"/>
      <c r="S17" s="268" t="n"/>
      <c r="T17" s="268" t="n"/>
      <c r="U17" s="268" t="n"/>
      <c r="V17" s="268" t="n"/>
      <c r="W17" s="268" t="n"/>
      <c r="X17" s="268" t="n"/>
      <c r="Y17" s="268" t="n"/>
      <c r="Z17" s="268" t="n"/>
    </row>
    <row r="18" ht="30" customHeight="1" s="1411">
      <c r="A18" s="734" t="inlineStr">
        <is>
          <t>April 2027</t>
        </is>
      </c>
      <c r="B18" s="734" t="inlineStr">
        <is>
          <t>★ Spring Peak</t>
        </is>
      </c>
      <c r="C18" s="734" t="inlineStr">
        <is>
          <t>Easter + Half Term</t>
        </is>
      </c>
      <c r="D18" s="613" t="inlineStr">
        <is>
          <t>Easter 2–6 Apr. School half term. Spring gaming packages. Family bookings. Last month of trading period.</t>
        </is>
      </c>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19.5" customHeight="1" s="1411">
      <c r="A19" s="1038" t="inlineStr">
        <is>
          <t>Events &amp; gaming activation designed to bridge the remaining gap from base forecast (+29%) to the 35% growth target — targeting ~10% incremental uplift</t>
        </is>
      </c>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30" customHeight="1" s="1411">
      <c r="A20" s="6" t="n"/>
      <c r="L20" s="6" t="n"/>
      <c r="M20" s="6" t="n"/>
      <c r="N20" s="6" t="n"/>
      <c r="O20" s="6" t="n"/>
      <c r="P20" s="6" t="n"/>
      <c r="Q20" s="6" t="n"/>
      <c r="R20" s="6" t="n"/>
      <c r="S20" s="6" t="n"/>
      <c r="T20" s="6" t="n"/>
      <c r="U20" s="6" t="n"/>
      <c r="V20" s="6" t="n"/>
      <c r="W20" s="6" t="n"/>
      <c r="X20" s="6" t="n"/>
      <c r="Y20" s="6" t="n"/>
      <c r="Z20" s="6" t="n"/>
    </row>
    <row r="21" ht="19.5" customHeight="1" s="1411">
      <c r="A21" s="1039" t="inlineStr">
        <is>
          <t xml:space="preserve">  SECTION 1 — GROWTH BRIDGE: HOW EVENTS GET US FROM +29% TO +35%</t>
        </is>
      </c>
      <c r="B21" s="1040" t="n"/>
      <c r="C21" s="1040" t="n"/>
      <c r="D21" s="1040" t="n"/>
      <c r="E21" s="1040" t="n"/>
      <c r="F21" s="1680" t="n"/>
      <c r="G21" s="1680" t="n"/>
      <c r="H21" s="1680" t="n"/>
      <c r="I21" s="1680" t="n"/>
      <c r="J21" s="1680" t="n"/>
      <c r="K21" s="1680" t="n"/>
      <c r="L21" s="6" t="n"/>
      <c r="M21" s="6" t="n"/>
      <c r="N21" s="6" t="n"/>
      <c r="O21" s="6" t="n"/>
      <c r="P21" s="6" t="n"/>
      <c r="Q21" s="6" t="n"/>
      <c r="R21" s="6" t="n"/>
      <c r="S21" s="6" t="n"/>
      <c r="T21" s="6" t="n"/>
      <c r="U21" s="6" t="n"/>
      <c r="V21" s="6" t="n"/>
      <c r="W21" s="6" t="n"/>
      <c r="X21" s="6" t="n"/>
      <c r="Y21" s="6" t="n"/>
      <c r="Z21" s="6" t="n"/>
    </row>
    <row r="22" ht="19.5" customHeight="1" s="1411">
      <c r="A22" s="1042" t="inlineStr">
        <is>
          <t>Revenue Line</t>
        </is>
      </c>
      <c r="B22" s="1043" t="inlineStr">
        <is>
          <t>Amount (£)</t>
        </is>
      </c>
      <c r="C22" s="1043" t="inlineStr">
        <is>
          <t>% Uplift</t>
        </is>
      </c>
      <c r="D22" s="1044" t="n"/>
      <c r="E22" s="1045" t="inlineStr">
        <is>
          <t>Notes</t>
        </is>
      </c>
      <c r="F22" s="1040" t="n"/>
      <c r="G22" s="1040" t="n"/>
      <c r="H22" s="1040" t="n"/>
      <c r="I22" s="1040" t="n"/>
      <c r="J22" s="1040" t="n"/>
      <c r="K22" s="1040" t="n"/>
      <c r="L22" s="6" t="n"/>
      <c r="M22" s="6" t="n"/>
      <c r="N22" s="6" t="n"/>
      <c r="O22" s="6" t="n"/>
      <c r="P22" s="6" t="n"/>
      <c r="Q22" s="6" t="n"/>
      <c r="R22" s="6" t="n"/>
      <c r="S22" s="6" t="n"/>
      <c r="T22" s="6" t="n"/>
      <c r="U22" s="6" t="n"/>
      <c r="V22" s="6" t="n"/>
      <c r="W22" s="6" t="n"/>
      <c r="X22" s="6" t="n"/>
      <c r="Y22" s="6" t="n"/>
      <c r="Z22" s="6" t="n"/>
    </row>
    <row r="23" ht="30" customHeight="1" s="1411">
      <c r="A23" s="1046" t="inlineStr">
        <is>
          <t>2025 Actual Revenue</t>
        </is>
      </c>
      <c r="B23" s="1047">
        <f>'Monthly Summary'!C15</f>
        <v/>
      </c>
      <c r="C23" s="1048" t="n"/>
      <c r="D23" s="1048" t="n"/>
      <c r="E23" s="1049" t="inlineStr">
        <is>
          <t>Verified 52-week actuals</t>
        </is>
      </c>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19.5" customHeight="1" s="1411">
      <c r="A24" s="1050" t="inlineStr">
        <is>
          <t>Events Uplift (this plan)</t>
        </is>
      </c>
      <c r="B24" s="1051">
        <f>C103</f>
        <v/>
      </c>
      <c r="C24" s="1052">
        <f>IF(B23&lt;&gt;0,B24/B23,0)</f>
        <v/>
      </c>
      <c r="D24" s="1053" t="inlineStr">
        <is>
          <t>✓</t>
        </is>
      </c>
      <c r="E24" s="1054" t="inlineStr">
        <is>
          <t>Gaming repricing + sport calendar + DJ bar uplift programme</t>
        </is>
      </c>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30" customHeight="1" s="1411">
      <c r="A25" s="1050" t="inlineStr">
        <is>
          <t>Projected Total with Events</t>
        </is>
      </c>
      <c r="B25" s="1055">
        <f>SUM(B22,B23)</f>
        <v/>
      </c>
      <c r="C25" s="1056" t="n"/>
      <c r="D25" s="1053" t="inlineStr">
        <is>
          <t>★</t>
        </is>
      </c>
      <c r="E25" s="1057" t="inlineStr">
        <is>
          <t>Exceeds 35% target — provides headroom</t>
        </is>
      </c>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30" customHeight="1" s="1411">
      <c r="A26" s="1050" t="inlineStr">
        <is>
          <t>+25% Base Forecast</t>
        </is>
      </c>
      <c r="B26" s="1058">
        <f>'Base Case Forecast'!N5</f>
        <v/>
      </c>
      <c r="C26" s="1056" t="n"/>
      <c r="D26" s="1056" t="n"/>
      <c r="E26" s="1054" t="inlineStr">
        <is>
          <t>Core relaunch:new  brand, new interior, new garden, some uppricing, food offering brought inhouse</t>
        </is>
      </c>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19.5" customHeight="1" s="1411">
      <c r="A27" s="1059" t="inlineStr">
        <is>
          <t>Gap to 35% Target</t>
        </is>
      </c>
      <c r="B27" s="1060">
        <f>B25-B23</f>
        <v/>
      </c>
      <c r="C27" s="1061" t="inlineStr">
        <is>
          <t>+ 5.9%</t>
        </is>
      </c>
      <c r="D27" s="1062" t="inlineStr">
        <is>
          <t>⚠</t>
        </is>
      </c>
      <c r="E27" s="1063" t="inlineStr">
        <is>
          <t>Remaining gap that events activation must cover</t>
        </is>
      </c>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9.5" customHeight="1" s="1411">
      <c r="A28" s="1064" t="inlineStr">
        <is>
          <t>35% Target (for reference)</t>
        </is>
      </c>
      <c r="B28" s="1065">
        <f>B25</f>
        <v/>
      </c>
      <c r="C28" s="1066" t="inlineStr">
        <is>
          <t>+35.0%</t>
        </is>
      </c>
      <c r="D28" s="1067" t="n"/>
      <c r="E28" s="1068" t="inlineStr">
        <is>
          <t>2025 actuals × 1.35</t>
        </is>
      </c>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9.5" customHeight="1" s="1411">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30" customHeight="1" s="1411">
      <c r="A30" s="1069" t="inlineStr">
        <is>
          <t xml:space="preserve">  SECTION 2 — REGULAR EVENTS</t>
        </is>
      </c>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9.5" customHeight="1" s="1411">
      <c r="A31" s="1070" t="inlineStr">
        <is>
          <t xml:space="preserve">  2A — Gaming &amp; Activity Pricing Uplift</t>
        </is>
      </c>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9.5" customHeight="1" s="1411">
      <c r="A32" s="1071" t="inlineStr">
        <is>
          <t>Activity</t>
        </is>
      </c>
      <c r="B32" s="6" t="n"/>
      <c r="C32" s="1072" t="inlineStr">
        <is>
          <t>Capacity</t>
        </is>
      </c>
      <c r="D32" s="1072" t="inlineStr">
        <is>
          <t>Old Price</t>
        </is>
      </c>
      <c r="E32" s="1072" t="inlineStr">
        <is>
          <t>New Price</t>
        </is>
      </c>
      <c r="F32" s="1072" t="inlineStr">
        <is>
          <t>Price Rise</t>
        </is>
      </c>
      <c r="G32" s="1072" t="inlineStr">
        <is>
          <t>Break-even</t>
        </is>
      </c>
      <c r="H32" s="1072" t="inlineStr">
        <is>
          <t>Annual Sessions</t>
        </is>
      </c>
      <c r="I32" s="1073" t="inlineStr">
        <is>
          <t>Annual Uplift</t>
        </is>
      </c>
      <c r="J32" s="6" t="n"/>
      <c r="K32" s="6" t="n"/>
      <c r="L32" s="6" t="n"/>
      <c r="M32" s="6" t="n"/>
      <c r="N32" s="6" t="n"/>
      <c r="O32" s="6" t="n"/>
      <c r="P32" s="6" t="n"/>
      <c r="Q32" s="6" t="n"/>
      <c r="R32" s="6" t="n"/>
      <c r="S32" s="6" t="n"/>
      <c r="T32" s="6" t="n"/>
      <c r="U32" s="6" t="n"/>
      <c r="V32" s="6" t="n"/>
      <c r="W32" s="6" t="n"/>
      <c r="X32" s="6" t="n"/>
      <c r="Y32" s="6" t="n"/>
      <c r="Z32" s="6" t="n"/>
    </row>
    <row r="33" ht="19.5" customHeight="1" s="1411">
      <c r="A33" s="1074" t="inlineStr">
        <is>
          <t>Ongoing Pool Nights</t>
        </is>
      </c>
      <c r="B33" s="6" t="n"/>
      <c r="C33" s="1075" t="n">
        <v>12</v>
      </c>
      <c r="D33" s="1076" t="n"/>
      <c r="E33" s="1077" t="n">
        <v>8</v>
      </c>
      <c r="F33" s="1077" t="n">
        <v>8</v>
      </c>
      <c r="G33" s="1078">
        <f>ROUND(E33*F33,0)</f>
        <v/>
      </c>
      <c r="H33" s="1078">
        <f>C33*G33</f>
        <v/>
      </c>
      <c r="I33" s="1079" t="n">
        <v>1872</v>
      </c>
      <c r="J33" s="6" t="n"/>
      <c r="K33" s="6" t="n"/>
      <c r="L33" s="6" t="n"/>
      <c r="M33" s="6" t="n"/>
      <c r="N33" s="6" t="n"/>
      <c r="O33" s="6" t="n"/>
      <c r="P33" s="6" t="n"/>
      <c r="Q33" s="6" t="n"/>
      <c r="R33" s="6" t="n"/>
      <c r="S33" s="6" t="n"/>
      <c r="T33" s="6" t="n"/>
      <c r="U33" s="6" t="n"/>
      <c r="V33" s="6" t="n"/>
      <c r="W33" s="6" t="n"/>
      <c r="X33" s="6" t="n"/>
      <c r="Y33" s="6" t="n"/>
      <c r="Z33" s="6" t="n"/>
    </row>
    <row r="34" ht="19.5" customHeight="1" s="1411">
      <c r="A34" s="1080" t="inlineStr">
        <is>
          <t>Mario Kart / PONG Competition</t>
        </is>
      </c>
      <c r="B34" s="6" t="n"/>
      <c r="C34" s="1075" t="n">
        <v>20</v>
      </c>
      <c r="D34" s="1081" t="inlineStr">
        <is>
          <t>-</t>
        </is>
      </c>
      <c r="E34" s="1077" t="n">
        <v>8</v>
      </c>
      <c r="F34" s="1077" t="n">
        <v>8</v>
      </c>
      <c r="G34" s="1082">
        <f>ROUND(E34*F34,0)</f>
        <v/>
      </c>
      <c r="H34" s="1082">
        <f>C34*G34</f>
        <v/>
      </c>
      <c r="I34" s="1079" t="n">
        <v>6720</v>
      </c>
      <c r="J34" s="6" t="n"/>
      <c r="K34" s="6" t="n"/>
      <c r="L34" s="6" t="n"/>
      <c r="M34" s="6" t="n"/>
      <c r="N34" s="6" t="n"/>
      <c r="O34" s="6" t="n"/>
      <c r="P34" s="6" t="n"/>
      <c r="Q34" s="6" t="n"/>
      <c r="R34" s="6" t="n"/>
      <c r="S34" s="6" t="n"/>
      <c r="T34" s="6" t="n"/>
      <c r="U34" s="6" t="n"/>
      <c r="V34" s="6" t="n"/>
      <c r="W34" s="6" t="n"/>
      <c r="X34" s="6" t="n"/>
      <c r="Y34" s="6" t="n"/>
      <c r="Z34" s="6" t="n"/>
    </row>
    <row r="35" ht="30" customHeight="1" s="1411">
      <c r="A35" s="1074" t="inlineStr">
        <is>
          <t>New Seasonal Alt Games Events</t>
        </is>
      </c>
      <c r="B35" s="6" t="n"/>
      <c r="C35" s="1075" t="n">
        <v>20</v>
      </c>
      <c r="D35" s="1076" t="inlineStr">
        <is>
          <t>-</t>
        </is>
      </c>
      <c r="E35" s="1077" t="n">
        <v>8</v>
      </c>
      <c r="F35" s="1077" t="n">
        <v>8</v>
      </c>
      <c r="G35" s="1078">
        <f>ROUND(E34*F34,0)</f>
        <v/>
      </c>
      <c r="H35" s="1078">
        <f>C34*G34</f>
        <v/>
      </c>
      <c r="I35" s="1079" t="n">
        <v>6720</v>
      </c>
      <c r="J35" s="6" t="n"/>
      <c r="K35" s="6" t="n"/>
      <c r="L35" s="6" t="n"/>
      <c r="M35" s="6" t="n"/>
      <c r="N35" s="6" t="n"/>
      <c r="O35" s="6" t="n"/>
      <c r="P35" s="6" t="n"/>
      <c r="Q35" s="6" t="n"/>
      <c r="R35" s="6" t="n"/>
      <c r="S35" s="6" t="n"/>
      <c r="T35" s="6" t="n"/>
      <c r="U35" s="6" t="n"/>
      <c r="V35" s="6" t="n"/>
      <c r="W35" s="6" t="n"/>
      <c r="X35" s="6" t="n"/>
      <c r="Y35" s="6" t="n"/>
      <c r="Z35" s="6" t="n"/>
    </row>
    <row r="36" ht="30" customHeight="1" s="1411">
      <c r="A36" s="1083" t="inlineStr">
        <is>
          <t xml:space="preserve">  ★  Seasonal Games Events — NEW SECTOR: Mini Golf Tournaments, Darts, Bingo, Chess Nights. £8/ticket per player. 26 events/year. Max 20 participants. All ticket income is incremental uplift.</t>
        </is>
      </c>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9.5" customHeight="1" s="1411">
      <c r="A37" s="1084" t="inlineStr">
        <is>
          <t>TOTAL REGULAR EVENTS PRICING UPLIFT</t>
        </is>
      </c>
      <c r="B37" s="6" t="n"/>
      <c r="C37" s="6" t="n"/>
      <c r="D37" s="6" t="n"/>
      <c r="E37" s="6" t="n"/>
      <c r="F37" s="6" t="n"/>
      <c r="G37" s="6" t="n"/>
      <c r="H37" s="1085">
        <f>SUM(H33:H36)</f>
        <v/>
      </c>
      <c r="I37" s="6" t="n"/>
      <c r="J37" s="6" t="n"/>
      <c r="K37" s="6" t="n"/>
      <c r="L37" s="6" t="n"/>
      <c r="M37" s="6" t="n"/>
      <c r="N37" s="6" t="n"/>
      <c r="O37" s="6" t="n"/>
      <c r="P37" s="6" t="n"/>
      <c r="Q37" s="6" t="n"/>
      <c r="R37" s="6" t="n"/>
      <c r="S37" s="6" t="n"/>
      <c r="T37" s="6" t="n"/>
      <c r="U37" s="6" t="n"/>
      <c r="V37" s="6" t="n"/>
      <c r="W37" s="6" t="n"/>
      <c r="X37" s="6" t="n"/>
      <c r="Y37" s="6" t="n"/>
      <c r="Z37" s="6" t="n"/>
    </row>
    <row r="38" ht="30" customHeight="1" s="1411">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30" customHeight="1" s="1411">
      <c r="A39" s="1070" t="inlineStr">
        <is>
          <t xml:space="preserve">  2B — DJ Programme: Bar Turnover Uplift</t>
        </is>
      </c>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9.5" customHeight="1" s="1411">
      <c r="A40" s="1038" t="inlineStr">
        <is>
          <t>Bar uplift via increased footfall and dwell time. No ticket sales. DJ cost: £0 if brand/collab sponsored  |  £25/hr (£100/session) if unsponsored. Hospitality: £20 food &amp; drink per session.</t>
        </is>
      </c>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9.5" customHeight="1" s="1411">
      <c r="A41" s="1086" t="inlineStr">
        <is>
          <t>Session</t>
        </is>
      </c>
      <c r="B41" s="1072" t="inlineStr">
        <is>
          <t>Day</t>
        </is>
      </c>
      <c r="C41" s="1072" t="inlineStr">
        <is>
          <t>Time</t>
        </is>
      </c>
      <c r="D41" s="1072" t="inlineStr">
        <is>
          <t>Hrs</t>
        </is>
      </c>
      <c r="E41" s="1072" t="inlineStr">
        <is>
          <t>Extra Footfall</t>
        </is>
      </c>
      <c r="F41" s="1072" t="inlineStr">
        <is>
          <t>Avg Spend</t>
        </is>
      </c>
      <c r="G41" s="1072" t="inlineStr">
        <is>
          <t>Bar Uplift/Session</t>
        </is>
      </c>
      <c r="H41" s="1072" t="inlineStr">
        <is>
          <t>Hospitality Cost</t>
        </is>
      </c>
      <c r="I41" s="1072" t="inlineStr">
        <is>
          <t>DJ Cost (unsponsored)</t>
        </is>
      </c>
      <c r="J41" s="1072" t="inlineStr">
        <is>
          <t>Weeks</t>
        </is>
      </c>
      <c r="K41" s="1072" t="inlineStr">
        <is>
          <t>Annual Bar Uplift</t>
        </is>
      </c>
      <c r="L41" s="6" t="n"/>
      <c r="M41" s="6" t="n"/>
      <c r="N41" s="6" t="n"/>
      <c r="O41" s="6" t="n"/>
      <c r="P41" s="6" t="n"/>
      <c r="Q41" s="6" t="n"/>
      <c r="R41" s="6" t="n"/>
      <c r="S41" s="6" t="n"/>
      <c r="T41" s="6" t="n"/>
      <c r="U41" s="6" t="n"/>
      <c r="V41" s="6" t="n"/>
      <c r="W41" s="6" t="n"/>
      <c r="X41" s="6" t="n"/>
      <c r="Y41" s="6" t="n"/>
      <c r="Z41" s="6" t="n"/>
    </row>
    <row r="42" ht="19.5" customHeight="1" s="1411">
      <c r="A42" s="1087" t="inlineStr">
        <is>
          <t>Thursday Night</t>
        </is>
      </c>
      <c r="B42" s="1088" t="inlineStr">
        <is>
          <t>Thu</t>
        </is>
      </c>
      <c r="C42" s="1088" t="inlineStr">
        <is>
          <t>7pm–11pm</t>
        </is>
      </c>
      <c r="D42" s="1088" t="inlineStr">
        <is>
          <t>4hr</t>
        </is>
      </c>
      <c r="E42" s="1075" t="n">
        <v>15</v>
      </c>
      <c r="F42" s="1089" t="n">
        <v>12</v>
      </c>
      <c r="G42" s="1090">
        <f>E42*F42</f>
        <v/>
      </c>
      <c r="H42" s="1089" t="n">
        <v>20</v>
      </c>
      <c r="I42" s="1091" t="n"/>
      <c r="J42" s="1075" t="n">
        <v>48</v>
      </c>
      <c r="K42" s="1092">
        <f>J42*G42*H42</f>
        <v/>
      </c>
      <c r="L42" s="6" t="n"/>
      <c r="M42" s="6" t="n"/>
      <c r="N42" s="6" t="n"/>
      <c r="O42" s="6" t="n"/>
      <c r="P42" s="6" t="n"/>
      <c r="Q42" s="6" t="n"/>
      <c r="R42" s="6" t="n"/>
      <c r="S42" s="6" t="n"/>
      <c r="T42" s="6" t="n"/>
      <c r="U42" s="6" t="n"/>
      <c r="V42" s="6" t="n"/>
      <c r="W42" s="6" t="n"/>
      <c r="X42" s="6" t="n"/>
      <c r="Y42" s="6" t="n"/>
      <c r="Z42" s="6" t="n"/>
    </row>
    <row r="43" ht="19.5" customHeight="1" s="1411">
      <c r="A43" s="1093" t="inlineStr">
        <is>
          <t>Friday Night</t>
        </is>
      </c>
      <c r="B43" s="1076" t="inlineStr">
        <is>
          <t>Fri</t>
        </is>
      </c>
      <c r="C43" s="1076" t="inlineStr">
        <is>
          <t>8pm–12am</t>
        </is>
      </c>
      <c r="D43" s="1076" t="inlineStr">
        <is>
          <t>4hr</t>
        </is>
      </c>
      <c r="E43" s="1075" t="n">
        <v>30</v>
      </c>
      <c r="F43" s="1089" t="n">
        <v>15</v>
      </c>
      <c r="G43" s="1094">
        <f>E42*F42</f>
        <v/>
      </c>
      <c r="H43" s="1089" t="n">
        <v>20</v>
      </c>
      <c r="I43" s="1089" t="n">
        <v>100</v>
      </c>
      <c r="J43" s="1075" t="n">
        <v>48</v>
      </c>
      <c r="K43" s="1095">
        <f>J43*G43*H43</f>
        <v/>
      </c>
      <c r="L43" s="6" t="n"/>
      <c r="M43" s="6" t="n"/>
      <c r="N43" s="6" t="n"/>
      <c r="O43" s="6" t="n"/>
      <c r="P43" s="6" t="n"/>
      <c r="Q43" s="6" t="n"/>
      <c r="R43" s="6" t="n"/>
      <c r="S43" s="6" t="n"/>
      <c r="T43" s="6" t="n"/>
      <c r="U43" s="6" t="n"/>
      <c r="V43" s="6" t="n"/>
      <c r="W43" s="6" t="n"/>
      <c r="X43" s="6" t="n"/>
      <c r="Y43" s="6" t="n"/>
      <c r="Z43" s="6" t="n"/>
    </row>
    <row r="44" ht="19.5" customHeight="1" s="1411">
      <c r="A44" s="1087" t="inlineStr">
        <is>
          <t>Saturday Early</t>
        </is>
      </c>
      <c r="B44" s="1088" t="inlineStr">
        <is>
          <t>Sat</t>
        </is>
      </c>
      <c r="C44" s="1088" t="inlineStr">
        <is>
          <t>4pm–8pm</t>
        </is>
      </c>
      <c r="D44" s="1088" t="inlineStr">
        <is>
          <t>4hr</t>
        </is>
      </c>
      <c r="E44" s="1075" t="n">
        <v>20</v>
      </c>
      <c r="F44" s="1089" t="n">
        <v>15</v>
      </c>
      <c r="G44" s="1090">
        <f>E43*F43</f>
        <v/>
      </c>
      <c r="H44" s="1089" t="n">
        <v>20</v>
      </c>
      <c r="I44" s="1089" t="n">
        <v>100</v>
      </c>
      <c r="J44" s="1075" t="n">
        <v>48</v>
      </c>
      <c r="K44" s="1092">
        <f>J43*G43*H43</f>
        <v/>
      </c>
      <c r="L44" s="6" t="n"/>
      <c r="M44" s="6" t="n"/>
      <c r="N44" s="6" t="n"/>
      <c r="O44" s="6" t="n"/>
      <c r="P44" s="6" t="n"/>
      <c r="Q44" s="6" t="n"/>
      <c r="R44" s="6" t="n"/>
      <c r="S44" s="6" t="n"/>
      <c r="T44" s="6" t="n"/>
      <c r="U44" s="6" t="n"/>
      <c r="V44" s="6" t="n"/>
      <c r="W44" s="6" t="n"/>
      <c r="X44" s="6" t="n"/>
      <c r="Y44" s="6" t="n"/>
      <c r="Z44" s="6" t="n"/>
    </row>
    <row r="45" ht="19.5" customHeight="1" s="1411">
      <c r="A45" s="1093" t="inlineStr">
        <is>
          <t>Saturday Night</t>
        </is>
      </c>
      <c r="B45" s="1076" t="inlineStr">
        <is>
          <t>Sat</t>
        </is>
      </c>
      <c r="C45" s="1076" t="inlineStr">
        <is>
          <t>8pm–12am</t>
        </is>
      </c>
      <c r="D45" s="1076" t="inlineStr">
        <is>
          <t>4hr</t>
        </is>
      </c>
      <c r="E45" s="1075" t="n">
        <v>40</v>
      </c>
      <c r="F45" s="1089" t="n">
        <v>20</v>
      </c>
      <c r="G45" s="1094">
        <f>E44*F44</f>
        <v/>
      </c>
      <c r="H45" s="1089" t="n">
        <v>20</v>
      </c>
      <c r="I45" s="1089" t="n">
        <v>100</v>
      </c>
      <c r="J45" s="1075" t="n">
        <v>48</v>
      </c>
      <c r="K45" s="1095">
        <f>J44*G44*H44</f>
        <v/>
      </c>
      <c r="L45" s="6" t="n"/>
      <c r="M45" s="6" t="n"/>
      <c r="N45" s="6" t="n"/>
      <c r="O45" s="6" t="n"/>
      <c r="P45" s="6" t="n"/>
      <c r="Q45" s="6" t="n"/>
      <c r="R45" s="6" t="n"/>
      <c r="S45" s="6" t="n"/>
      <c r="T45" s="6" t="n"/>
      <c r="U45" s="6" t="n"/>
      <c r="V45" s="6" t="n"/>
      <c r="W45" s="6" t="n"/>
      <c r="X45" s="6" t="n"/>
      <c r="Y45" s="6" t="n"/>
      <c r="Z45" s="6" t="n"/>
    </row>
    <row r="46" ht="30" customHeight="1" s="1411">
      <c r="A46" s="1096" t="inlineStr">
        <is>
          <t>TOTALS</t>
        </is>
      </c>
      <c r="B46" s="6" t="n"/>
      <c r="C46" s="6" t="n"/>
      <c r="D46" s="6" t="n"/>
      <c r="E46" s="6" t="n"/>
      <c r="F46" s="6" t="n"/>
      <c r="G46" s="6" t="n"/>
      <c r="H46" s="6" t="n"/>
      <c r="I46" s="6" t="n"/>
      <c r="J46" s="6" t="n"/>
      <c r="K46" s="1097">
        <f>SUM(K42:K45)</f>
        <v/>
      </c>
      <c r="L46" s="6" t="n"/>
      <c r="M46" s="6" t="n"/>
      <c r="N46" s="6" t="n"/>
      <c r="O46" s="6" t="n"/>
      <c r="P46" s="6" t="n"/>
      <c r="Q46" s="6" t="n"/>
      <c r="R46" s="6" t="n"/>
      <c r="S46" s="6" t="n"/>
      <c r="T46" s="6" t="n"/>
      <c r="U46" s="6" t="n"/>
      <c r="V46" s="6" t="n"/>
      <c r="W46" s="6" t="n"/>
      <c r="X46" s="6" t="n"/>
      <c r="Y46" s="6" t="n"/>
      <c r="Z46" s="6" t="n"/>
    </row>
    <row r="47" ht="30" customHeight="1" s="1411">
      <c r="A47" s="1098" t="inlineStr">
        <is>
          <t>Net Annual Uplift — Sponsored (DJ fee = £0, hospitality only)</t>
        </is>
      </c>
      <c r="B47" s="6" t="n"/>
      <c r="C47" s="6" t="n"/>
      <c r="D47" s="6" t="n"/>
      <c r="E47" s="6" t="n"/>
      <c r="F47" s="6" t="n"/>
      <c r="G47" s="6" t="n"/>
      <c r="H47" s="6" t="n"/>
      <c r="I47" s="6" t="n"/>
      <c r="J47" s="6" t="n"/>
      <c r="K47" s="1099">
        <f>K45*0.78</f>
        <v/>
      </c>
      <c r="L47" s="6" t="n"/>
      <c r="M47" s="6" t="n"/>
      <c r="N47" s="6" t="n"/>
      <c r="O47" s="6" t="n"/>
      <c r="P47" s="6" t="n"/>
      <c r="Q47" s="6" t="n"/>
      <c r="R47" s="6" t="n"/>
      <c r="S47" s="6" t="n"/>
      <c r="T47" s="6" t="n"/>
      <c r="U47" s="6" t="n"/>
      <c r="V47" s="6" t="n"/>
      <c r="W47" s="6" t="n"/>
      <c r="X47" s="6" t="n"/>
      <c r="Y47" s="6" t="n"/>
      <c r="Z47" s="6" t="n"/>
    </row>
    <row r="48" ht="30" customHeight="1" s="1411">
      <c r="A48" s="1100" t="inlineStr">
        <is>
          <t>Net Annual Uplift — Unsponsored (DJ fee £25/hr + hospitality)</t>
        </is>
      </c>
      <c r="B48" s="6" t="n"/>
      <c r="C48" s="6" t="n"/>
      <c r="D48" s="6" t="n"/>
      <c r="E48" s="6" t="n"/>
      <c r="F48" s="6" t="n"/>
      <c r="G48" s="6" t="n"/>
      <c r="H48" s="6" t="n"/>
      <c r="I48" s="6" t="n"/>
      <c r="J48" s="6" t="n"/>
      <c r="K48" s="1101">
        <f>K45*0.56</f>
        <v/>
      </c>
      <c r="L48" s="6" t="n"/>
      <c r="M48" s="6" t="n"/>
      <c r="N48" s="6" t="n"/>
      <c r="O48" s="6" t="n"/>
      <c r="P48" s="6" t="n"/>
      <c r="Q48" s="6" t="n"/>
      <c r="R48" s="6" t="n"/>
      <c r="S48" s="6" t="n"/>
      <c r="T48" s="6" t="n"/>
      <c r="U48" s="6" t="n"/>
      <c r="V48" s="6" t="n"/>
      <c r="W48" s="6" t="n"/>
      <c r="X48" s="6" t="n"/>
      <c r="Y48" s="6" t="n"/>
      <c r="Z48" s="6" t="n"/>
    </row>
    <row r="49" ht="19.5" customHeight="1" s="1411">
      <c r="A49" s="1102" t="inlineStr">
        <is>
          <t>Brand/Collab Fee Saving if Sponsored (£300/session × 4 × 48wk)</t>
        </is>
      </c>
      <c r="B49" s="6" t="n"/>
      <c r="C49" s="6" t="n"/>
      <c r="D49" s="6" t="n"/>
      <c r="E49" s="6" t="n"/>
      <c r="F49" s="6" t="n"/>
      <c r="G49" s="6" t="n"/>
      <c r="H49" s="6" t="n"/>
      <c r="I49" s="6" t="n"/>
      <c r="J49" s="6" t="n"/>
      <c r="K49" s="1103">
        <f>K45*0.7</f>
        <v/>
      </c>
      <c r="L49" s="6" t="n"/>
      <c r="M49" s="6" t="n"/>
      <c r="N49" s="6" t="n"/>
      <c r="O49" s="6" t="n"/>
      <c r="P49" s="6" t="n"/>
      <c r="Q49" s="6" t="n"/>
      <c r="R49" s="6" t="n"/>
      <c r="S49" s="6" t="n"/>
      <c r="T49" s="6" t="n"/>
      <c r="U49" s="6" t="n"/>
      <c r="V49" s="6" t="n"/>
      <c r="W49" s="6" t="n"/>
      <c r="X49" s="6" t="n"/>
      <c r="Y49" s="6" t="n"/>
      <c r="Z49" s="6" t="n"/>
    </row>
    <row r="50" ht="30" customHeight="1" s="1411">
      <c r="A50" s="6" t="n"/>
      <c r="L50" s="6" t="n"/>
      <c r="M50" s="6" t="n"/>
      <c r="N50" s="6" t="n"/>
      <c r="O50" s="6" t="n"/>
      <c r="P50" s="6" t="n"/>
      <c r="Q50" s="6" t="n"/>
      <c r="R50" s="6" t="n"/>
      <c r="S50" s="6" t="n"/>
      <c r="T50" s="6" t="n"/>
      <c r="U50" s="6" t="n"/>
      <c r="V50" s="6" t="n"/>
      <c r="W50" s="6" t="n"/>
      <c r="X50" s="6" t="n"/>
      <c r="Y50" s="6" t="n"/>
      <c r="Z50" s="6" t="n"/>
    </row>
    <row r="51" ht="19.5" customHeight="1" s="1411">
      <c r="A51" s="1104" t="inlineStr">
        <is>
          <t>★  SATURDAY TARGET  |  Early (4–8pm): +£300/session  +  Late (8pm–12am): +£800/session  =  +£1,100 per DJ Saturday  |  Makes £5,000+ trading days the consistent norm</t>
        </is>
      </c>
      <c r="B51" s="1105" t="n"/>
      <c r="C51" s="1105" t="n"/>
      <c r="D51" s="1105" t="n"/>
      <c r="E51" s="1105" t="n"/>
      <c r="F51" s="1105" t="n"/>
      <c r="G51" s="1105" t="n"/>
      <c r="H51" s="1105" t="n"/>
      <c r="I51" s="1105" t="n"/>
      <c r="J51" s="1105" t="n"/>
      <c r="K51" s="1105" t="n"/>
      <c r="L51" s="6" t="n"/>
      <c r="M51" s="6" t="n"/>
      <c r="N51" s="6" t="n"/>
      <c r="O51" s="6" t="n"/>
      <c r="P51" s="6" t="n"/>
      <c r="Q51" s="6" t="n"/>
      <c r="R51" s="6" t="n"/>
      <c r="S51" s="6" t="n"/>
      <c r="T51" s="6" t="n"/>
      <c r="U51" s="6" t="n"/>
      <c r="V51" s="6" t="n"/>
      <c r="W51" s="6" t="n"/>
      <c r="X51" s="6" t="n"/>
      <c r="Y51" s="6" t="n"/>
      <c r="Z51" s="6" t="n"/>
    </row>
    <row r="52" ht="19.5"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row>
    <row r="53" ht="19.5"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row>
    <row r="54" ht="19.5"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row>
    <row r="55" ht="19.5"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row>
    <row r="56" ht="19.5"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row>
    <row r="57" ht="19.5"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row>
    <row r="58" ht="19.5"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row>
    <row r="59" ht="19.5"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row>
    <row r="60" ht="19.5"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row>
    <row r="61" ht="19.5"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row>
    <row r="62" ht="19.5"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row>
    <row r="63" ht="19.5"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row>
    <row r="64" ht="19.5"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row>
    <row r="65" ht="19.5"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row>
    <row r="66" ht="19.5"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row>
    <row r="67" ht="19.5"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row>
    <row r="68" ht="19.5"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row>
    <row r="69" ht="19.5"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row>
    <row r="70" ht="19.5"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row>
    <row r="71" ht="19.5"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row>
    <row r="72" ht="19.5"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row>
    <row r="73" ht="19.5"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row>
    <row r="74" ht="19.5"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row>
    <row r="75" ht="19.5"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row>
    <row r="76" ht="19.5"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row>
    <row r="77" ht="19.5"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row>
    <row r="78" ht="19.5"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row>
    <row r="79" ht="19.5"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row>
    <row r="80" ht="19.5"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row>
    <row r="81" ht="19.5"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row>
    <row r="82" ht="19.5"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row>
    <row r="83" ht="19.5"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row>
    <row r="84" ht="19.5"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row>
    <row r="85" ht="19.5"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row>
    <row r="86" ht="19.5"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row>
    <row r="87" ht="19.5"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row>
    <row r="88" ht="19.5"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row>
    <row r="89" ht="19.5"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row>
    <row r="90" ht="19.5"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row>
    <row r="91" ht="19.5"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row>
    <row r="92" ht="19.5"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row>
    <row r="93" ht="19.5"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row>
    <row r="94" ht="19.5"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row>
    <row r="95" ht="19.5"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row>
    <row r="96" ht="19.5"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row>
    <row r="97" ht="19.5"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row>
    <row r="98" ht="19.5"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row>
    <row r="99" ht="19.5"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row>
    <row r="100" ht="19.5"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row>
    <row r="101" ht="19.5"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row>
    <row r="102" ht="19.5"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row>
    <row r="103" ht="19.5"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row>
    <row r="104" ht="19.5"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row>
    <row r="105" ht="19.5"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row>
    <row r="106" ht="19.5"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row>
    <row r="107" ht="19.5"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row>
    <row r="108" ht="19.5"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row>
    <row r="109" ht="19.5"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row>
    <row r="110" ht="19.5"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row>
    <row r="111" ht="19.5"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row>
    <row r="112" ht="19.5"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row>
    <row r="113" ht="19.5"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row>
    <row r="114" ht="19.5"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row>
    <row r="115" ht="19.5"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row>
    <row r="116" ht="19.5"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row>
    <row r="117" ht="19.5"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row>
    <row r="118" ht="19.5"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row>
    <row r="119" ht="19.5"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row>
    <row r="120" ht="19.5"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row>
    <row r="121" ht="19.5"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row>
    <row r="122" ht="19.5"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row>
    <row r="123" ht="19.5"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row>
    <row r="124" ht="19.5"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row>
    <row r="125" ht="19.5"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row>
    <row r="126" ht="19.5"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row>
    <row r="127" ht="19.5"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row>
    <row r="128" ht="19.5"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row>
    <row r="129" ht="19.5"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row>
    <row r="130" ht="19.5"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row>
    <row r="131" ht="19.5"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row>
    <row r="132" ht="19.5"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row>
    <row r="133" ht="19.5"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row>
    <row r="134" ht="19.5"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row>
    <row r="135" ht="19.5"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row>
    <row r="136" ht="19.5"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row>
    <row r="137" ht="19.5"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row>
    <row r="138" ht="19.5"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row>
    <row r="139" ht="19.5"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row>
    <row r="140" ht="19.5"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row>
    <row r="141" ht="19.5"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row>
    <row r="142" ht="19.5"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row>
    <row r="143" ht="19.5"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row>
    <row r="144" ht="19.5"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row>
    <row r="145" ht="19.5"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row>
    <row r="146" ht="19.5"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row>
    <row r="147" ht="19.5"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row>
    <row r="148" ht="19.5"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row>
    <row r="149" ht="19.5"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row>
    <row r="150" ht="19.5"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row>
    <row r="151" ht="19.5"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row>
    <row r="152" ht="19.5"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row>
    <row r="153" ht="19.5"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row>
    <row r="154" ht="19.5"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row>
    <row r="155" ht="19.5"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row>
    <row r="156" ht="19.5"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row>
    <row r="157" ht="19.5"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row>
    <row r="158" ht="19.5"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row>
    <row r="159" ht="19.5"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row>
    <row r="160" ht="19.5"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row>
    <row r="161" ht="19.5"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row>
    <row r="162" ht="19.5"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row>
    <row r="163" ht="19.5"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row>
    <row r="164" ht="19.5"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row>
    <row r="165" ht="19.5"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row>
    <row r="166" ht="19.5"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row>
    <row r="167" ht="19.5"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row>
    <row r="168" ht="19.5"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row>
    <row r="169" ht="19.5"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row>
    <row r="170" ht="19.5"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row>
    <row r="171" ht="19.5"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row>
    <row r="172" ht="19.5"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row>
    <row r="173" ht="19.5"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row>
    <row r="174" ht="19.5"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row>
    <row r="175" ht="19.5"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row>
    <row r="176" ht="19.5"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row>
    <row r="177" ht="19.5"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row>
    <row r="178" ht="19.5"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row>
    <row r="179" ht="19.5"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row>
    <row r="180" ht="19.5"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row>
    <row r="181" ht="19.5"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row>
    <row r="182" ht="19.5"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row>
    <row r="183" ht="19.5"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row>
    <row r="184" ht="19.5"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row>
    <row r="185" ht="19.5"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row>
    <row r="186" ht="19.5"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row>
    <row r="187" ht="19.5"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row>
    <row r="188" ht="19.5"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row>
    <row r="189" ht="19.5"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row>
    <row r="190" ht="19.5"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row>
    <row r="191" ht="19.5"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row>
    <row r="192" ht="19.5"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row>
    <row r="193" ht="19.5"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row>
    <row r="194" ht="19.5"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row>
    <row r="195" ht="19.5"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row>
    <row r="196" ht="19.5"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row>
    <row r="197" ht="19.5"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row>
    <row r="198" ht="19.5"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row>
    <row r="199" ht="19.5"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row>
    <row r="200" ht="19.5"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row>
    <row r="201" ht="19.5"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row>
    <row r="202" ht="19.5"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row>
    <row r="203" ht="19.5"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row>
    <row r="204" ht="19.5"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row>
    <row r="205" ht="19.5"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row>
    <row r="206" ht="19.5"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row>
    <row r="207" ht="19.5"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row>
    <row r="208" ht="19.5"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row>
    <row r="209" ht="19.5"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row>
    <row r="210" ht="19.5"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row>
    <row r="211" ht="19.5"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row>
    <row r="212" ht="19.5"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row>
    <row r="213" ht="19.5"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row>
    <row r="214" ht="19.5"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row>
    <row r="215" ht="19.5"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row>
    <row r="216" ht="19.5"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row>
    <row r="217" ht="19.5"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row>
    <row r="218" ht="19.5"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row>
    <row r="219" ht="19.5"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row>
    <row r="220" ht="19.5" customHeight="1" s="1411">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9.5" customHeight="1" s="141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9.5" customHeight="1" s="1411">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9.5" customHeight="1" s="1411">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9.5" customHeight="1" s="1411">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9.5" customHeight="1" s="1411">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9.5" customHeight="1" s="1411">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9.5" customHeight="1" s="1411">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9.5" customHeight="1" s="1411">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9.5" customHeight="1" s="1411">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9.5" customHeight="1" s="1411">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9.5" customHeight="1" s="141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9.5" customHeight="1" s="1411">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9.5" customHeight="1" s="1411">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9.5" customHeight="1" s="1411">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9.5" customHeight="1" s="1411">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9.5" customHeight="1" s="1411">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9.5" customHeight="1" s="1411">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9.5" customHeight="1" s="1411">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9.5" customHeight="1" s="1411">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9.5" customHeight="1" s="1411">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9.5" customHeight="1" s="141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9.5" customHeight="1" s="1411">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9.5" customHeight="1" s="1411">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9.5" customHeight="1" s="1411">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9.5" customHeight="1" s="1411">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9.5" customHeight="1" s="1411">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9.5" customHeight="1" s="1411">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9.5" customHeight="1" s="1411">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9.5" customHeight="1" s="1411">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9.5" customHeight="1" s="1411">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9.5" customHeight="1" s="141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5.75" customHeight="1" s="1411">
      <c r="A252" s="6" t="n"/>
      <c r="B252" s="6" t="n"/>
      <c r="C252" s="6" t="n"/>
      <c r="D252" s="6" t="n"/>
      <c r="E252" s="6" t="n"/>
      <c r="F252" s="6" t="n"/>
      <c r="G252" s="6" t="n"/>
      <c r="H252" s="6" t="n"/>
      <c r="I252" s="6" t="n"/>
      <c r="J252" s="6" t="n"/>
      <c r="K252" s="6" t="n"/>
    </row>
    <row r="253" ht="15.75" customHeight="1" s="1411">
      <c r="A253" s="6" t="n"/>
      <c r="B253" s="6" t="n"/>
      <c r="C253" s="6" t="n"/>
      <c r="D253" s="6" t="n"/>
      <c r="E253" s="6" t="n"/>
      <c r="F253" s="6" t="n"/>
      <c r="G253" s="6" t="n"/>
      <c r="H253" s="6" t="n"/>
      <c r="I253" s="6" t="n"/>
      <c r="J253" s="6" t="n"/>
      <c r="K253" s="6" t="n"/>
    </row>
    <row r="254" ht="15.75" customHeight="1" s="1411">
      <c r="A254" s="6" t="n"/>
      <c r="B254" s="6" t="n"/>
      <c r="C254" s="6" t="n"/>
      <c r="D254" s="6" t="n"/>
      <c r="E254" s="6" t="n"/>
      <c r="F254" s="6" t="n"/>
      <c r="G254" s="6" t="n"/>
      <c r="H254" s="6" t="n"/>
      <c r="I254" s="6" t="n"/>
      <c r="J254" s="6" t="n"/>
      <c r="K254" s="6" t="n"/>
    </row>
    <row r="255" ht="15.75" customHeight="1" s="1411">
      <c r="A255" s="6" t="n"/>
      <c r="B255" s="6" t="n"/>
      <c r="C255" s="6" t="n"/>
      <c r="D255" s="6" t="n"/>
      <c r="E255" s="6" t="n"/>
      <c r="F255" s="6" t="n"/>
      <c r="G255" s="6" t="n"/>
      <c r="H255" s="6" t="n"/>
      <c r="I255" s="6" t="n"/>
      <c r="J255" s="6" t="n"/>
      <c r="K255" s="6" t="n"/>
    </row>
    <row r="256" ht="15.75" customHeight="1" s="1411">
      <c r="A256" s="6" t="n"/>
      <c r="B256" s="6" t="n"/>
      <c r="C256" s="6" t="n"/>
      <c r="D256" s="6" t="n"/>
      <c r="E256" s="6" t="n"/>
      <c r="F256" s="6" t="n"/>
      <c r="G256" s="6" t="n"/>
      <c r="H256" s="6" t="n"/>
      <c r="I256" s="6" t="n"/>
      <c r="J256" s="6" t="n"/>
      <c r="K256" s="6" t="n"/>
    </row>
    <row r="257" ht="15.75" customHeight="1" s="1411">
      <c r="A257" s="6" t="n"/>
      <c r="B257" s="6" t="n"/>
      <c r="C257" s="6" t="n"/>
      <c r="D257" s="6" t="n"/>
      <c r="E257" s="6" t="n"/>
      <c r="F257" s="6" t="n"/>
      <c r="G257" s="6" t="n"/>
      <c r="H257" s="6" t="n"/>
      <c r="I257" s="6" t="n"/>
      <c r="J257" s="6" t="n"/>
      <c r="K257" s="6" t="n"/>
    </row>
    <row r="258" ht="15.75" customHeight="1" s="1411">
      <c r="A258" s="6" t="n"/>
      <c r="B258" s="6" t="n"/>
      <c r="C258" s="6" t="n"/>
      <c r="D258" s="6" t="n"/>
      <c r="E258" s="6" t="n"/>
      <c r="F258" s="6" t="n"/>
      <c r="G258" s="6" t="n"/>
      <c r="H258" s="6" t="n"/>
      <c r="I258" s="6" t="n"/>
      <c r="J258" s="6" t="n"/>
      <c r="K258" s="6" t="n"/>
    </row>
    <row r="259" ht="15.75" customHeight="1" s="1411">
      <c r="A259" s="6" t="n"/>
      <c r="B259" s="6" t="n"/>
      <c r="C259" s="6" t="n"/>
      <c r="D259" s="6" t="n"/>
      <c r="E259" s="6" t="n"/>
      <c r="F259" s="6" t="n"/>
      <c r="G259" s="6" t="n"/>
      <c r="H259" s="6" t="n"/>
      <c r="I259" s="6" t="n"/>
      <c r="J259" s="6" t="n"/>
      <c r="K259" s="6" t="n"/>
    </row>
    <row r="260" ht="15.75" customHeight="1" s="1411">
      <c r="A260" s="6" t="n"/>
      <c r="B260" s="6" t="n"/>
      <c r="C260" s="6" t="n"/>
      <c r="D260" s="6" t="n"/>
      <c r="E260" s="6" t="n"/>
      <c r="F260" s="6" t="n"/>
      <c r="G260" s="6" t="n"/>
      <c r="H260" s="6" t="n"/>
      <c r="I260" s="6" t="n"/>
      <c r="J260" s="6" t="n"/>
      <c r="K260" s="6" t="n"/>
    </row>
    <row r="261" ht="15.75" customHeight="1" s="1411">
      <c r="A261" s="6" t="n"/>
      <c r="B261" s="6" t="n"/>
      <c r="C261" s="6" t="n"/>
      <c r="D261" s="6" t="n"/>
      <c r="E261" s="6" t="n"/>
      <c r="F261" s="6" t="n"/>
      <c r="G261" s="6" t="n"/>
      <c r="H261" s="6" t="n"/>
      <c r="I261" s="6" t="n"/>
      <c r="J261" s="6" t="n"/>
      <c r="K261" s="6" t="n"/>
    </row>
    <row r="262" ht="15.75" customHeight="1" s="1411">
      <c r="A262" s="6" t="n"/>
      <c r="B262" s="6" t="n"/>
      <c r="C262" s="6" t="n"/>
      <c r="D262" s="6" t="n"/>
      <c r="E262" s="6" t="n"/>
      <c r="F262" s="6" t="n"/>
      <c r="G262" s="6" t="n"/>
      <c r="H262" s="6" t="n"/>
      <c r="I262" s="6" t="n"/>
      <c r="J262" s="6" t="n"/>
      <c r="K262" s="6" t="n"/>
    </row>
    <row r="263" ht="15.75" customHeight="1" s="1411">
      <c r="A263" s="6" t="n"/>
      <c r="B263" s="6" t="n"/>
      <c r="C263" s="6" t="n"/>
      <c r="D263" s="6" t="n"/>
      <c r="E263" s="6" t="n"/>
      <c r="F263" s="6" t="n"/>
      <c r="G263" s="6" t="n"/>
      <c r="H263" s="6" t="n"/>
      <c r="I263" s="6" t="n"/>
      <c r="J263" s="6" t="n"/>
      <c r="K263" s="6" t="n"/>
    </row>
    <row r="264" ht="15.75" customHeight="1" s="1411">
      <c r="A264" s="6" t="n"/>
      <c r="B264" s="6" t="n"/>
      <c r="C264" s="6" t="n"/>
      <c r="D264" s="6" t="n"/>
      <c r="E264" s="6" t="n"/>
      <c r="F264" s="6" t="n"/>
      <c r="G264" s="6" t="n"/>
      <c r="H264" s="6" t="n"/>
      <c r="I264" s="6" t="n"/>
      <c r="J264" s="6" t="n"/>
      <c r="K264" s="6" t="n"/>
    </row>
    <row r="265" ht="15.75" customHeight="1" s="1411">
      <c r="A265" s="6" t="n"/>
      <c r="B265" s="6" t="n"/>
      <c r="C265" s="6" t="n"/>
      <c r="D265" s="6" t="n"/>
      <c r="E265" s="6" t="n"/>
      <c r="F265" s="6" t="n"/>
      <c r="G265" s="6" t="n"/>
      <c r="H265" s="6" t="n"/>
      <c r="I265" s="6" t="n"/>
      <c r="J265" s="6" t="n"/>
      <c r="K265" s="6" t="n"/>
    </row>
    <row r="266" ht="15.75" customHeight="1" s="1411">
      <c r="A266" s="6" t="n"/>
      <c r="B266" s="6" t="n"/>
      <c r="C266" s="6" t="n"/>
      <c r="D266" s="6" t="n"/>
      <c r="E266" s="6" t="n"/>
      <c r="F266" s="6" t="n"/>
      <c r="G266" s="6" t="n"/>
      <c r="H266" s="6" t="n"/>
      <c r="I266" s="6" t="n"/>
      <c r="J266" s="6" t="n"/>
      <c r="K266" s="6" t="n"/>
    </row>
    <row r="267" ht="15.75" customHeight="1" s="1411">
      <c r="A267" s="6" t="n"/>
      <c r="B267" s="6" t="n"/>
      <c r="C267" s="6" t="n"/>
      <c r="D267" s="6" t="n"/>
      <c r="E267" s="6" t="n"/>
      <c r="F267" s="6" t="n"/>
      <c r="G267" s="6" t="n"/>
      <c r="H267" s="6" t="n"/>
      <c r="I267" s="6" t="n"/>
      <c r="J267" s="6" t="n"/>
      <c r="K267" s="6" t="n"/>
    </row>
    <row r="268" ht="15.75" customHeight="1" s="1411">
      <c r="A268" s="6" t="n"/>
      <c r="B268" s="6" t="n"/>
      <c r="C268" s="6" t="n"/>
      <c r="D268" s="6" t="n"/>
      <c r="E268" s="6" t="n"/>
      <c r="F268" s="6" t="n"/>
      <c r="G268" s="6" t="n"/>
      <c r="H268" s="6" t="n"/>
      <c r="I268" s="6" t="n"/>
      <c r="J268" s="6" t="n"/>
      <c r="K268" s="6" t="n"/>
    </row>
    <row r="269" ht="15.75" customHeight="1" s="1411">
      <c r="A269" s="6" t="n"/>
      <c r="B269" s="6" t="n"/>
      <c r="C269" s="6" t="n"/>
      <c r="D269" s="6" t="n"/>
      <c r="E269" s="6" t="n"/>
      <c r="F269" s="6" t="n"/>
      <c r="G269" s="6" t="n"/>
      <c r="H269" s="6" t="n"/>
      <c r="I269" s="6" t="n"/>
      <c r="J269" s="6" t="n"/>
      <c r="K269" s="6" t="n"/>
    </row>
    <row r="270" ht="15.75" customHeight="1" s="1411">
      <c r="A270" s="6" t="n"/>
      <c r="B270" s="6" t="n"/>
      <c r="C270" s="6" t="n"/>
      <c r="D270" s="6" t="n"/>
      <c r="E270" s="6" t="n"/>
      <c r="F270" s="6" t="n"/>
      <c r="G270" s="6" t="n"/>
      <c r="H270" s="6" t="n"/>
      <c r="I270" s="6" t="n"/>
      <c r="J270" s="6" t="n"/>
      <c r="K270" s="6" t="n"/>
    </row>
    <row r="271" ht="15.75" customHeight="1" s="1411">
      <c r="A271" s="6" t="n"/>
      <c r="B271" s="6" t="n"/>
      <c r="C271" s="6" t="n"/>
      <c r="D271" s="6" t="n"/>
      <c r="E271" s="6" t="n"/>
      <c r="F271" s="6" t="n"/>
      <c r="G271" s="6" t="n"/>
      <c r="H271" s="6" t="n"/>
      <c r="I271" s="6" t="n"/>
      <c r="J271" s="6" t="n"/>
      <c r="K271" s="6" t="n"/>
    </row>
    <row r="272" ht="15.75" customHeight="1" s="1411">
      <c r="A272" s="6" t="n"/>
      <c r="B272" s="6" t="n"/>
      <c r="C272" s="6" t="n"/>
      <c r="D272" s="6" t="n"/>
      <c r="E272" s="6" t="n"/>
      <c r="F272" s="6" t="n"/>
      <c r="G272" s="6" t="n"/>
      <c r="H272" s="6" t="n"/>
      <c r="I272" s="6" t="n"/>
      <c r="J272" s="6" t="n"/>
      <c r="K272" s="6" t="n"/>
    </row>
    <row r="273" ht="15.75" customHeight="1" s="1411">
      <c r="A273" s="6" t="n"/>
      <c r="B273" s="6" t="n"/>
      <c r="C273" s="6" t="n"/>
      <c r="D273" s="6" t="n"/>
      <c r="E273" s="6" t="n"/>
      <c r="F273" s="6" t="n"/>
      <c r="G273" s="6" t="n"/>
      <c r="H273" s="6" t="n"/>
      <c r="I273" s="6" t="n"/>
      <c r="J273" s="6" t="n"/>
      <c r="K273" s="6" t="n"/>
    </row>
    <row r="274" ht="15.75" customHeight="1" s="1411">
      <c r="A274" s="6" t="n"/>
      <c r="B274" s="6" t="n"/>
      <c r="C274" s="6" t="n"/>
      <c r="D274" s="6" t="n"/>
      <c r="E274" s="6" t="n"/>
      <c r="F274" s="6" t="n"/>
      <c r="G274" s="6" t="n"/>
      <c r="H274" s="6" t="n"/>
      <c r="I274" s="6" t="n"/>
      <c r="J274" s="6" t="n"/>
      <c r="K274" s="6" t="n"/>
    </row>
    <row r="275" ht="15.75" customHeight="1" s="1411">
      <c r="A275" s="6" t="n"/>
      <c r="B275" s="6" t="n"/>
      <c r="C275" s="6" t="n"/>
      <c r="D275" s="6" t="n"/>
      <c r="E275" s="6" t="n"/>
      <c r="F275" s="6" t="n"/>
      <c r="G275" s="6" t="n"/>
      <c r="H275" s="6" t="n"/>
      <c r="I275" s="6" t="n"/>
      <c r="J275" s="6" t="n"/>
      <c r="K275" s="6" t="n"/>
    </row>
    <row r="276" ht="15.75" customHeight="1" s="1411">
      <c r="A276" s="6" t="n"/>
      <c r="B276" s="6" t="n"/>
      <c r="C276" s="6" t="n"/>
      <c r="D276" s="6" t="n"/>
      <c r="E276" s="6" t="n"/>
      <c r="F276" s="6" t="n"/>
      <c r="G276" s="6" t="n"/>
      <c r="H276" s="6" t="n"/>
      <c r="I276" s="6" t="n"/>
      <c r="J276" s="6" t="n"/>
      <c r="K276" s="6" t="n"/>
    </row>
    <row r="277" ht="15.75" customHeight="1" s="1411">
      <c r="A277" s="6" t="n"/>
      <c r="B277" s="6" t="n"/>
      <c r="C277" s="6" t="n"/>
      <c r="D277" s="6" t="n"/>
      <c r="E277" s="6" t="n"/>
      <c r="F277" s="6" t="n"/>
      <c r="G277" s="6" t="n"/>
      <c r="H277" s="6" t="n"/>
      <c r="I277" s="6" t="n"/>
      <c r="J277" s="6" t="n"/>
      <c r="K277" s="6" t="n"/>
    </row>
    <row r="278" ht="15.75" customHeight="1" s="1411">
      <c r="A278" s="6" t="n"/>
      <c r="B278" s="6" t="n"/>
      <c r="C278" s="6" t="n"/>
      <c r="D278" s="6" t="n"/>
      <c r="E278" s="6" t="n"/>
      <c r="F278" s="6" t="n"/>
      <c r="G278" s="6" t="n"/>
      <c r="H278" s="6" t="n"/>
      <c r="I278" s="6" t="n"/>
      <c r="J278" s="6" t="n"/>
      <c r="K278" s="6" t="n"/>
    </row>
    <row r="279" ht="15.75" customHeight="1" s="1411">
      <c r="A279" s="6" t="n"/>
      <c r="B279" s="6" t="n"/>
      <c r="C279" s="6" t="n"/>
      <c r="D279" s="6" t="n"/>
      <c r="E279" s="6" t="n"/>
      <c r="F279" s="6" t="n"/>
      <c r="G279" s="6" t="n"/>
      <c r="H279" s="6" t="n"/>
      <c r="I279" s="6" t="n"/>
      <c r="J279" s="6" t="n"/>
      <c r="K279" s="6" t="n"/>
    </row>
    <row r="280" ht="15.75" customHeight="1" s="1411">
      <c r="A280" s="6" t="n"/>
      <c r="B280" s="6" t="n"/>
      <c r="C280" s="6" t="n"/>
      <c r="D280" s="6" t="n"/>
      <c r="E280" s="6" t="n"/>
      <c r="F280" s="6" t="n"/>
      <c r="G280" s="6" t="n"/>
      <c r="H280" s="6" t="n"/>
      <c r="I280" s="6" t="n"/>
      <c r="J280" s="6" t="n"/>
      <c r="K280" s="6" t="n"/>
    </row>
    <row r="281" ht="15.75" customHeight="1" s="1411">
      <c r="A281" s="6" t="n"/>
      <c r="B281" s="6" t="n"/>
      <c r="C281" s="6" t="n"/>
      <c r="D281" s="6" t="n"/>
      <c r="E281" s="6" t="n"/>
      <c r="F281" s="6" t="n"/>
      <c r="G281" s="6" t="n"/>
      <c r="H281" s="6" t="n"/>
      <c r="I281" s="6" t="n"/>
      <c r="J281" s="6" t="n"/>
      <c r="K281" s="6" t="n"/>
    </row>
    <row r="282" ht="15.75" customHeight="1" s="1411">
      <c r="A282" s="6" t="n"/>
      <c r="B282" s="6" t="n"/>
      <c r="C282" s="6" t="n"/>
      <c r="D282" s="6" t="n"/>
      <c r="E282" s="6" t="n"/>
      <c r="F282" s="6" t="n"/>
      <c r="G282" s="6" t="n"/>
      <c r="H282" s="6" t="n"/>
      <c r="I282" s="6" t="n"/>
      <c r="J282" s="6" t="n"/>
      <c r="K282" s="6" t="n"/>
    </row>
    <row r="283" ht="15.75" customHeight="1" s="1411">
      <c r="A283" s="6" t="n"/>
      <c r="B283" s="6" t="n"/>
      <c r="C283" s="6" t="n"/>
      <c r="D283" s="6" t="n"/>
      <c r="E283" s="6" t="n"/>
      <c r="F283" s="6" t="n"/>
      <c r="G283" s="6" t="n"/>
      <c r="H283" s="6" t="n"/>
      <c r="I283" s="6" t="n"/>
      <c r="J283" s="6" t="n"/>
      <c r="K283" s="6" t="n"/>
    </row>
    <row r="284" ht="15.75" customHeight="1" s="1411">
      <c r="A284" s="6" t="n"/>
      <c r="B284" s="6" t="n"/>
      <c r="C284" s="6" t="n"/>
      <c r="D284" s="6" t="n"/>
      <c r="E284" s="6" t="n"/>
      <c r="F284" s="6" t="n"/>
      <c r="G284" s="6" t="n"/>
      <c r="H284" s="6" t="n"/>
      <c r="I284" s="6" t="n"/>
      <c r="J284" s="6" t="n"/>
      <c r="K284" s="6" t="n"/>
    </row>
    <row r="285" ht="15.75" customHeight="1" s="1411">
      <c r="A285" s="6" t="n"/>
      <c r="B285" s="6" t="n"/>
      <c r="C285" s="6" t="n"/>
      <c r="D285" s="6" t="n"/>
      <c r="E285" s="6" t="n"/>
      <c r="F285" s="6" t="n"/>
      <c r="G285" s="6" t="n"/>
      <c r="H285" s="6" t="n"/>
      <c r="I285" s="6" t="n"/>
      <c r="J285" s="6" t="n"/>
      <c r="K285" s="6" t="n"/>
    </row>
    <row r="286" ht="15.75" customHeight="1" s="1411">
      <c r="A286" s="6" t="n"/>
      <c r="B286" s="6" t="n"/>
      <c r="C286" s="6" t="n"/>
      <c r="D286" s="6" t="n"/>
      <c r="E286" s="6" t="n"/>
      <c r="F286" s="6" t="n"/>
      <c r="G286" s="6" t="n"/>
      <c r="H286" s="6" t="n"/>
      <c r="I286" s="6" t="n"/>
      <c r="J286" s="6" t="n"/>
      <c r="K286" s="6" t="n"/>
    </row>
    <row r="287" ht="15.75" customHeight="1" s="1411">
      <c r="A287" s="6" t="n"/>
      <c r="B287" s="6" t="n"/>
      <c r="C287" s="6" t="n"/>
      <c r="D287" s="6" t="n"/>
      <c r="E287" s="6" t="n"/>
      <c r="F287" s="6" t="n"/>
      <c r="G287" s="6" t="n"/>
      <c r="H287" s="6" t="n"/>
      <c r="I287" s="6" t="n"/>
      <c r="J287" s="6" t="n"/>
      <c r="K287" s="6" t="n"/>
    </row>
    <row r="288" ht="15.75" customHeight="1" s="1411">
      <c r="A288" s="6" t="n"/>
      <c r="B288" s="6" t="n"/>
      <c r="C288" s="6" t="n"/>
      <c r="D288" s="6" t="n"/>
      <c r="E288" s="6" t="n"/>
      <c r="F288" s="6" t="n"/>
      <c r="G288" s="6" t="n"/>
      <c r="H288" s="6" t="n"/>
      <c r="I288" s="6" t="n"/>
      <c r="J288" s="6" t="n"/>
      <c r="K288" s="6" t="n"/>
    </row>
    <row r="289" ht="15.75" customHeight="1" s="1411">
      <c r="A289" s="6" t="n"/>
      <c r="B289" s="6" t="n"/>
      <c r="C289" s="6" t="n"/>
      <c r="D289" s="6" t="n"/>
      <c r="E289" s="6" t="n"/>
      <c r="F289" s="6" t="n"/>
      <c r="G289" s="6" t="n"/>
      <c r="H289" s="6" t="n"/>
      <c r="I289" s="6" t="n"/>
      <c r="J289" s="6" t="n"/>
      <c r="K289" s="6" t="n"/>
    </row>
    <row r="290" ht="15.75" customHeight="1" s="1411">
      <c r="A290" s="6" t="n"/>
      <c r="B290" s="6" t="n"/>
      <c r="C290" s="6" t="n"/>
      <c r="D290" s="6" t="n"/>
      <c r="E290" s="6" t="n"/>
      <c r="F290" s="6" t="n"/>
      <c r="G290" s="6" t="n"/>
      <c r="H290" s="6" t="n"/>
      <c r="I290" s="6" t="n"/>
      <c r="J290" s="6" t="n"/>
      <c r="K290" s="6" t="n"/>
    </row>
    <row r="291" ht="15.75" customHeight="1" s="1411">
      <c r="A291" s="6" t="n"/>
      <c r="B291" s="6" t="n"/>
      <c r="C291" s="6" t="n"/>
      <c r="D291" s="6" t="n"/>
      <c r="E291" s="6" t="n"/>
      <c r="F291" s="6" t="n"/>
      <c r="G291" s="6" t="n"/>
      <c r="H291" s="6" t="n"/>
      <c r="I291" s="6" t="n"/>
      <c r="J291" s="6" t="n"/>
      <c r="K291" s="6" t="n"/>
    </row>
    <row r="292" ht="15.75" customHeight="1" s="1411">
      <c r="A292" s="6" t="n"/>
      <c r="B292" s="6" t="n"/>
      <c r="C292" s="6" t="n"/>
      <c r="D292" s="6" t="n"/>
      <c r="E292" s="6" t="n"/>
      <c r="F292" s="6" t="n"/>
      <c r="G292" s="6" t="n"/>
      <c r="H292" s="6" t="n"/>
      <c r="I292" s="6" t="n"/>
      <c r="J292" s="6" t="n"/>
      <c r="K292" s="6" t="n"/>
    </row>
    <row r="293" ht="15.75" customHeight="1" s="1411">
      <c r="A293" s="6" t="n"/>
      <c r="B293" s="6" t="n"/>
      <c r="C293" s="6" t="n"/>
      <c r="D293" s="6" t="n"/>
      <c r="E293" s="6" t="n"/>
      <c r="F293" s="6" t="n"/>
      <c r="G293" s="6" t="n"/>
      <c r="H293" s="6" t="n"/>
      <c r="I293" s="6" t="n"/>
      <c r="J293" s="6" t="n"/>
      <c r="K293" s="6" t="n"/>
    </row>
    <row r="294" ht="15.75" customHeight="1" s="1411">
      <c r="A294" s="6" t="n"/>
      <c r="B294" s="6" t="n"/>
      <c r="C294" s="6" t="n"/>
      <c r="D294" s="6" t="n"/>
      <c r="E294" s="6" t="n"/>
      <c r="F294" s="6" t="n"/>
      <c r="G294" s="6" t="n"/>
      <c r="H294" s="6" t="n"/>
      <c r="I294" s="6" t="n"/>
      <c r="J294" s="6" t="n"/>
      <c r="K294" s="6" t="n"/>
    </row>
    <row r="295" ht="15.75" customHeight="1" s="1411">
      <c r="A295" s="6" t="n"/>
      <c r="B295" s="6" t="n"/>
      <c r="C295" s="6" t="n"/>
      <c r="D295" s="6" t="n"/>
      <c r="E295" s="6" t="n"/>
      <c r="F295" s="6" t="n"/>
      <c r="G295" s="6" t="n"/>
      <c r="H295" s="6" t="n"/>
      <c r="I295" s="6" t="n"/>
      <c r="J295" s="6" t="n"/>
      <c r="K295" s="6" t="n"/>
    </row>
    <row r="296" ht="15.75" customHeight="1" s="1411">
      <c r="A296" s="6" t="n"/>
      <c r="B296" s="6" t="n"/>
      <c r="C296" s="6" t="n"/>
      <c r="D296" s="6" t="n"/>
      <c r="E296" s="6" t="n"/>
      <c r="F296" s="6" t="n"/>
      <c r="G296" s="6" t="n"/>
      <c r="H296" s="6" t="n"/>
      <c r="I296" s="6" t="n"/>
      <c r="J296" s="6" t="n"/>
      <c r="K296" s="6" t="n"/>
    </row>
    <row r="297" ht="15.75" customHeight="1" s="1411">
      <c r="A297" s="6" t="n"/>
      <c r="B297" s="6" t="n"/>
      <c r="C297" s="6" t="n"/>
      <c r="D297" s="6" t="n"/>
      <c r="E297" s="6" t="n"/>
      <c r="F297" s="6" t="n"/>
      <c r="G297" s="6" t="n"/>
      <c r="H297" s="6" t="n"/>
      <c r="I297" s="6" t="n"/>
      <c r="J297" s="6" t="n"/>
      <c r="K297" s="6" t="n"/>
    </row>
    <row r="298" ht="15.75" customHeight="1" s="1411">
      <c r="A298" s="6" t="n"/>
      <c r="B298" s="6" t="n"/>
      <c r="C298" s="6" t="n"/>
      <c r="D298" s="6" t="n"/>
      <c r="E298" s="6" t="n"/>
      <c r="F298" s="6" t="n"/>
      <c r="G298" s="6" t="n"/>
      <c r="H298" s="6" t="n"/>
      <c r="I298" s="6" t="n"/>
      <c r="J298" s="6" t="n"/>
      <c r="K298" s="6" t="n"/>
    </row>
    <row r="299" ht="15.75" customHeight="1" s="1411">
      <c r="A299" s="6" t="n"/>
      <c r="B299" s="6" t="n"/>
      <c r="C299" s="6" t="n"/>
      <c r="D299" s="6" t="n"/>
      <c r="E299" s="6" t="n"/>
      <c r="F299" s="6" t="n"/>
      <c r="G299" s="6" t="n"/>
      <c r="H299" s="6" t="n"/>
      <c r="I299" s="6" t="n"/>
      <c r="J299" s="6" t="n"/>
      <c r="K299" s="6" t="n"/>
    </row>
    <row r="300" ht="15.75" customHeight="1" s="1411">
      <c r="A300" s="6" t="n"/>
      <c r="B300" s="6" t="n"/>
      <c r="C300" s="6" t="n"/>
      <c r="D300" s="6" t="n"/>
      <c r="E300" s="6" t="n"/>
      <c r="F300" s="6" t="n"/>
      <c r="G300" s="6" t="n"/>
      <c r="H300" s="6" t="n"/>
      <c r="I300" s="6" t="n"/>
      <c r="J300" s="6" t="n"/>
      <c r="K300" s="6" t="n"/>
    </row>
    <row r="301" ht="15.75" customHeight="1" s="1411">
      <c r="A301" s="6" t="n"/>
      <c r="B301" s="6" t="n"/>
      <c r="C301" s="6" t="n"/>
      <c r="D301" s="6" t="n"/>
      <c r="E301" s="6" t="n"/>
      <c r="F301" s="6" t="n"/>
      <c r="G301" s="6" t="n"/>
      <c r="H301" s="6" t="n"/>
      <c r="I301" s="6" t="n"/>
      <c r="J301" s="6" t="n"/>
      <c r="K301" s="6" t="n"/>
    </row>
    <row r="302" ht="15.75" customHeight="1" s="1411">
      <c r="A302" s="6" t="n"/>
      <c r="B302" s="6" t="n"/>
      <c r="C302" s="6" t="n"/>
      <c r="D302" s="6" t="n"/>
      <c r="E302" s="6" t="n"/>
      <c r="F302" s="6" t="n"/>
      <c r="G302" s="6" t="n"/>
      <c r="H302" s="6" t="n"/>
      <c r="I302" s="6" t="n"/>
      <c r="J302" s="6" t="n"/>
      <c r="K302" s="6" t="n"/>
    </row>
    <row r="303" ht="15.75" customHeight="1" s="1411">
      <c r="A303" s="6" t="n"/>
      <c r="B303" s="6" t="n"/>
      <c r="C303" s="6" t="n"/>
      <c r="D303" s="6" t="n"/>
      <c r="E303" s="6" t="n"/>
      <c r="F303" s="6" t="n"/>
      <c r="G303" s="6" t="n"/>
      <c r="H303" s="6" t="n"/>
      <c r="I303" s="6" t="n"/>
      <c r="J303" s="6" t="n"/>
      <c r="K303" s="6" t="n"/>
    </row>
    <row r="304" ht="15.75" customHeight="1" s="1411">
      <c r="A304" s="6" t="n"/>
      <c r="B304" s="6" t="n"/>
      <c r="C304" s="6" t="n"/>
      <c r="D304" s="6" t="n"/>
      <c r="E304" s="6" t="n"/>
      <c r="F304" s="6" t="n"/>
      <c r="G304" s="6" t="n"/>
      <c r="H304" s="6" t="n"/>
      <c r="I304" s="6" t="n"/>
      <c r="J304" s="6" t="n"/>
      <c r="K304" s="6" t="n"/>
    </row>
    <row r="305" ht="15.75" customHeight="1" s="1411">
      <c r="A305" s="6" t="n"/>
      <c r="B305" s="6" t="n"/>
      <c r="C305" s="6" t="n"/>
      <c r="D305" s="6" t="n"/>
      <c r="E305" s="6" t="n"/>
      <c r="F305" s="6" t="n"/>
      <c r="G305" s="6" t="n"/>
      <c r="H305" s="6" t="n"/>
      <c r="I305" s="6" t="n"/>
      <c r="J305" s="6" t="n"/>
      <c r="K305" s="6" t="n"/>
    </row>
    <row r="306" ht="15.75" customHeight="1" s="1411">
      <c r="A306" s="6" t="n"/>
      <c r="B306" s="6" t="n"/>
      <c r="C306" s="6" t="n"/>
      <c r="D306" s="6" t="n"/>
      <c r="E306" s="6" t="n"/>
      <c r="F306" s="6" t="n"/>
      <c r="G306" s="6" t="n"/>
      <c r="H306" s="6" t="n"/>
      <c r="I306" s="6" t="n"/>
      <c r="J306" s="6" t="n"/>
      <c r="K306" s="6" t="n"/>
    </row>
    <row r="307" ht="15.75" customHeight="1" s="1411">
      <c r="A307" s="6" t="n"/>
      <c r="B307" s="6" t="n"/>
      <c r="C307" s="6" t="n"/>
      <c r="D307" s="6" t="n"/>
      <c r="E307" s="6" t="n"/>
      <c r="F307" s="6" t="n"/>
      <c r="G307" s="6" t="n"/>
      <c r="H307" s="6" t="n"/>
      <c r="I307" s="6" t="n"/>
      <c r="J307" s="6" t="n"/>
      <c r="K307" s="6" t="n"/>
    </row>
    <row r="308" ht="15.75" customHeight="1" s="1411">
      <c r="A308" s="6" t="n"/>
      <c r="B308" s="6" t="n"/>
      <c r="C308" s="6" t="n"/>
      <c r="D308" s="6" t="n"/>
      <c r="E308" s="6" t="n"/>
      <c r="F308" s="6" t="n"/>
      <c r="G308" s="6" t="n"/>
      <c r="H308" s="6" t="n"/>
      <c r="I308" s="6" t="n"/>
      <c r="J308" s="6" t="n"/>
      <c r="K308" s="6" t="n"/>
    </row>
    <row r="309" ht="15.75" customHeight="1" s="1411">
      <c r="A309" s="6" t="n"/>
      <c r="B309" s="6" t="n"/>
      <c r="C309" s="6" t="n"/>
      <c r="D309" s="6" t="n"/>
      <c r="E309" s="6" t="n"/>
      <c r="F309" s="6" t="n"/>
      <c r="G309" s="6" t="n"/>
      <c r="H309" s="6" t="n"/>
      <c r="I309" s="6" t="n"/>
      <c r="J309" s="6" t="n"/>
      <c r="K309" s="6" t="n"/>
    </row>
    <row r="310" ht="15.75" customHeight="1" s="1411">
      <c r="A310" s="6" t="n"/>
      <c r="B310" s="6" t="n"/>
      <c r="C310" s="6" t="n"/>
      <c r="D310" s="6" t="n"/>
      <c r="E310" s="6" t="n"/>
      <c r="F310" s="6" t="n"/>
      <c r="G310" s="6" t="n"/>
      <c r="H310" s="6" t="n"/>
      <c r="I310" s="6" t="n"/>
      <c r="J310" s="6" t="n"/>
      <c r="K310" s="6" t="n"/>
    </row>
    <row r="311" ht="15.75" customHeight="1" s="1411">
      <c r="A311" s="6" t="n"/>
      <c r="B311" s="6" t="n"/>
      <c r="C311" s="6" t="n"/>
      <c r="D311" s="6" t="n"/>
      <c r="E311" s="6" t="n"/>
      <c r="F311" s="6" t="n"/>
      <c r="G311" s="6" t="n"/>
      <c r="H311" s="6" t="n"/>
      <c r="I311" s="6" t="n"/>
      <c r="J311" s="6" t="n"/>
      <c r="K311" s="6" t="n"/>
    </row>
    <row r="312" ht="15.75" customHeight="1" s="1411">
      <c r="A312" s="6" t="n"/>
      <c r="B312" s="6" t="n"/>
      <c r="C312" s="6" t="n"/>
      <c r="D312" s="6" t="n"/>
      <c r="E312" s="6" t="n"/>
      <c r="F312" s="6" t="n"/>
      <c r="G312" s="6" t="n"/>
      <c r="H312" s="6" t="n"/>
      <c r="I312" s="6" t="n"/>
      <c r="J312" s="6" t="n"/>
      <c r="K312" s="6" t="n"/>
    </row>
    <row r="313" ht="15.75" customHeight="1" s="1411">
      <c r="A313" s="6" t="n"/>
      <c r="B313" s="6" t="n"/>
      <c r="C313" s="6" t="n"/>
      <c r="D313" s="6" t="n"/>
      <c r="E313" s="6" t="n"/>
      <c r="F313" s="6" t="n"/>
      <c r="G313" s="6" t="n"/>
      <c r="H313" s="6" t="n"/>
      <c r="I313" s="6" t="n"/>
      <c r="J313" s="6" t="n"/>
      <c r="K313" s="6" t="n"/>
    </row>
    <row r="314" ht="15.75" customHeight="1" s="1411">
      <c r="A314" s="6" t="n"/>
      <c r="B314" s="6" t="n"/>
      <c r="C314" s="6" t="n"/>
      <c r="D314" s="6" t="n"/>
      <c r="E314" s="6" t="n"/>
      <c r="F314" s="6" t="n"/>
      <c r="G314" s="6" t="n"/>
      <c r="H314" s="6" t="n"/>
      <c r="I314" s="6" t="n"/>
      <c r="J314" s="6" t="n"/>
      <c r="K314" s="6" t="n"/>
    </row>
    <row r="315" ht="15.75" customHeight="1" s="1411">
      <c r="A315" s="6" t="n"/>
      <c r="B315" s="6" t="n"/>
      <c r="C315" s="6" t="n"/>
      <c r="D315" s="6" t="n"/>
      <c r="E315" s="6" t="n"/>
      <c r="F315" s="6" t="n"/>
      <c r="G315" s="6" t="n"/>
      <c r="H315" s="6" t="n"/>
      <c r="I315" s="6" t="n"/>
      <c r="J315" s="6" t="n"/>
      <c r="K315" s="6" t="n"/>
    </row>
    <row r="316" ht="15.75" customHeight="1" s="1411">
      <c r="A316" s="6" t="n"/>
      <c r="B316" s="6" t="n"/>
      <c r="C316" s="6" t="n"/>
      <c r="D316" s="6" t="n"/>
      <c r="E316" s="6" t="n"/>
      <c r="F316" s="6" t="n"/>
      <c r="G316" s="6" t="n"/>
      <c r="H316" s="6" t="n"/>
      <c r="I316" s="6" t="n"/>
      <c r="J316" s="6" t="n"/>
      <c r="K316" s="6" t="n"/>
    </row>
    <row r="317" ht="15.75" customHeight="1" s="1411">
      <c r="A317" s="6" t="n"/>
      <c r="B317" s="6" t="n"/>
      <c r="C317" s="6" t="n"/>
      <c r="D317" s="6" t="n"/>
      <c r="E317" s="6" t="n"/>
      <c r="F317" s="6" t="n"/>
      <c r="G317" s="6" t="n"/>
      <c r="H317" s="6" t="n"/>
      <c r="I317" s="6" t="n"/>
      <c r="J317" s="6" t="n"/>
      <c r="K317" s="6" t="n"/>
    </row>
    <row r="318" ht="15.75" customHeight="1" s="1411">
      <c r="A318" s="6" t="n"/>
      <c r="B318" s="6" t="n"/>
      <c r="C318" s="6" t="n"/>
      <c r="D318" s="6" t="n"/>
      <c r="E318" s="6" t="n"/>
      <c r="F318" s="6" t="n"/>
      <c r="G318" s="6" t="n"/>
      <c r="H318" s="6" t="n"/>
      <c r="I318" s="6" t="n"/>
      <c r="J318" s="6" t="n"/>
      <c r="K318" s="6" t="n"/>
    </row>
    <row r="319" ht="15.75" customHeight="1" s="1411">
      <c r="A319" s="6" t="n"/>
      <c r="B319" s="6" t="n"/>
      <c r="C319" s="6" t="n"/>
      <c r="D319" s="6" t="n"/>
      <c r="E319" s="6" t="n"/>
      <c r="F319" s="6" t="n"/>
      <c r="G319" s="6" t="n"/>
      <c r="H319" s="6" t="n"/>
      <c r="I319" s="6" t="n"/>
      <c r="J319" s="6" t="n"/>
      <c r="K319" s="6" t="n"/>
    </row>
    <row r="320" ht="15.75" customHeight="1" s="1411">
      <c r="A320" s="6" t="n"/>
      <c r="B320" s="6" t="n"/>
      <c r="C320" s="6" t="n"/>
      <c r="D320" s="6" t="n"/>
      <c r="E320" s="6" t="n"/>
      <c r="F320" s="6" t="n"/>
      <c r="G320" s="6" t="n"/>
      <c r="H320" s="6" t="n"/>
      <c r="I320" s="6" t="n"/>
      <c r="J320" s="6" t="n"/>
      <c r="K320" s="6" t="n"/>
    </row>
    <row r="321" ht="15.75" customHeight="1" s="1411">
      <c r="A321" s="6" t="n"/>
      <c r="B321" s="6" t="n"/>
      <c r="C321" s="6" t="n"/>
      <c r="D321" s="6" t="n"/>
      <c r="E321" s="6" t="n"/>
      <c r="F321" s="6" t="n"/>
      <c r="G321" s="6" t="n"/>
      <c r="H321" s="6" t="n"/>
      <c r="I321" s="6" t="n"/>
      <c r="J321" s="6" t="n"/>
      <c r="K321" s="6" t="n"/>
    </row>
    <row r="322" ht="15.75" customHeight="1" s="1411">
      <c r="A322" s="6" t="n"/>
      <c r="B322" s="6" t="n"/>
      <c r="C322" s="6" t="n"/>
      <c r="D322" s="6" t="n"/>
      <c r="E322" s="6" t="n"/>
      <c r="F322" s="6" t="n"/>
      <c r="G322" s="6" t="n"/>
      <c r="H322" s="6" t="n"/>
      <c r="I322" s="6" t="n"/>
      <c r="J322" s="6" t="n"/>
      <c r="K322" s="6" t="n"/>
    </row>
    <row r="323" ht="15.75" customHeight="1" s="1411">
      <c r="A323" s="6" t="n"/>
      <c r="B323" s="6" t="n"/>
      <c r="C323" s="6" t="n"/>
      <c r="D323" s="6" t="n"/>
      <c r="E323" s="6" t="n"/>
      <c r="F323" s="6" t="n"/>
      <c r="G323" s="6" t="n"/>
      <c r="H323" s="6" t="n"/>
      <c r="I323" s="6" t="n"/>
      <c r="J323" s="6" t="n"/>
      <c r="K323" s="6" t="n"/>
    </row>
    <row r="324" ht="15.75" customHeight="1" s="1411">
      <c r="A324" s="6" t="n"/>
      <c r="B324" s="6" t="n"/>
      <c r="C324" s="6" t="n"/>
      <c r="D324" s="6" t="n"/>
      <c r="E324" s="6" t="n"/>
      <c r="F324" s="6" t="n"/>
      <c r="G324" s="6" t="n"/>
      <c r="H324" s="6" t="n"/>
      <c r="I324" s="6" t="n"/>
      <c r="J324" s="6" t="n"/>
      <c r="K324" s="6" t="n"/>
    </row>
    <row r="325" ht="15.75" customHeight="1" s="1411">
      <c r="A325" s="6" t="n"/>
      <c r="B325" s="6" t="n"/>
      <c r="C325" s="6" t="n"/>
      <c r="D325" s="6" t="n"/>
      <c r="E325" s="6" t="n"/>
      <c r="F325" s="6" t="n"/>
      <c r="G325" s="6" t="n"/>
      <c r="H325" s="6" t="n"/>
      <c r="I325" s="6" t="n"/>
      <c r="J325" s="6" t="n"/>
      <c r="K325" s="6" t="n"/>
    </row>
    <row r="326" ht="15.75" customHeight="1" s="1411">
      <c r="A326" s="6" t="n"/>
      <c r="B326" s="6" t="n"/>
      <c r="C326" s="6" t="n"/>
      <c r="D326" s="6" t="n"/>
      <c r="E326" s="6" t="n"/>
      <c r="F326" s="6" t="n"/>
      <c r="G326" s="6" t="n"/>
      <c r="H326" s="6" t="n"/>
      <c r="I326" s="6" t="n"/>
      <c r="J326" s="6" t="n"/>
      <c r="K326" s="6" t="n"/>
    </row>
    <row r="327" ht="15.75" customHeight="1" s="1411">
      <c r="A327" s="6" t="n"/>
      <c r="B327" s="6" t="n"/>
      <c r="C327" s="6" t="n"/>
      <c r="D327" s="6" t="n"/>
      <c r="E327" s="6" t="n"/>
      <c r="F327" s="6" t="n"/>
      <c r="G327" s="6" t="n"/>
      <c r="H327" s="6" t="n"/>
      <c r="I327" s="6" t="n"/>
      <c r="J327" s="6" t="n"/>
      <c r="K327" s="6" t="n"/>
    </row>
    <row r="328" ht="15.75" customHeight="1" s="1411">
      <c r="A328" s="6" t="n"/>
      <c r="B328" s="6" t="n"/>
      <c r="C328" s="6" t="n"/>
      <c r="D328" s="6" t="n"/>
      <c r="E328" s="6" t="n"/>
      <c r="F328" s="6" t="n"/>
      <c r="G328" s="6" t="n"/>
      <c r="H328" s="6" t="n"/>
      <c r="I328" s="6" t="n"/>
      <c r="J328" s="6" t="n"/>
      <c r="K328" s="6" t="n"/>
    </row>
    <row r="329" ht="15.75" customHeight="1" s="1411">
      <c r="A329" s="6" t="n"/>
      <c r="B329" s="6" t="n"/>
      <c r="C329" s="6" t="n"/>
      <c r="D329" s="6" t="n"/>
      <c r="E329" s="6" t="n"/>
      <c r="F329" s="6" t="n"/>
      <c r="G329" s="6" t="n"/>
      <c r="H329" s="6" t="n"/>
      <c r="I329" s="6" t="n"/>
      <c r="J329" s="6" t="n"/>
      <c r="K329" s="6" t="n"/>
    </row>
    <row r="330" ht="15.75" customHeight="1" s="1411">
      <c r="A330" s="6" t="n"/>
      <c r="B330" s="6" t="n"/>
      <c r="C330" s="6" t="n"/>
      <c r="D330" s="6" t="n"/>
      <c r="E330" s="6" t="n"/>
      <c r="F330" s="6" t="n"/>
      <c r="G330" s="6" t="n"/>
      <c r="H330" s="6" t="n"/>
      <c r="I330" s="6" t="n"/>
      <c r="J330" s="6" t="n"/>
      <c r="K330" s="6" t="n"/>
    </row>
    <row r="331" ht="15.75" customHeight="1" s="1411">
      <c r="A331" s="6" t="n"/>
      <c r="B331" s="6" t="n"/>
      <c r="C331" s="6" t="n"/>
      <c r="D331" s="6" t="n"/>
      <c r="E331" s="6" t="n"/>
      <c r="F331" s="6" t="n"/>
      <c r="G331" s="6" t="n"/>
      <c r="H331" s="6" t="n"/>
      <c r="I331" s="6" t="n"/>
      <c r="J331" s="6" t="n"/>
      <c r="K331" s="6" t="n"/>
    </row>
    <row r="332" ht="15.75" customHeight="1" s="1411">
      <c r="A332" s="6" t="n"/>
      <c r="B332" s="6" t="n"/>
      <c r="C332" s="6" t="n"/>
      <c r="D332" s="6" t="n"/>
      <c r="E332" s="6" t="n"/>
      <c r="F332" s="6" t="n"/>
      <c r="G332" s="6" t="n"/>
      <c r="H332" s="6" t="n"/>
      <c r="I332" s="6" t="n"/>
      <c r="J332" s="6" t="n"/>
      <c r="K332" s="6" t="n"/>
    </row>
    <row r="333" ht="15.75" customHeight="1" s="1411">
      <c r="A333" s="6" t="n"/>
      <c r="B333" s="6" t="n"/>
      <c r="C333" s="6" t="n"/>
      <c r="D333" s="6" t="n"/>
      <c r="E333" s="6" t="n"/>
      <c r="F333" s="6" t="n"/>
      <c r="G333" s="6" t="n"/>
      <c r="H333" s="6" t="n"/>
      <c r="I333" s="6" t="n"/>
      <c r="J333" s="6" t="n"/>
      <c r="K333" s="6" t="n"/>
    </row>
    <row r="334" ht="15.75" customHeight="1" s="1411">
      <c r="A334" s="6" t="n"/>
      <c r="B334" s="6" t="n"/>
      <c r="C334" s="6" t="n"/>
      <c r="D334" s="6" t="n"/>
      <c r="E334" s="6" t="n"/>
      <c r="F334" s="6" t="n"/>
      <c r="G334" s="6" t="n"/>
      <c r="H334" s="6" t="n"/>
      <c r="I334" s="6" t="n"/>
      <c r="J334" s="6" t="n"/>
      <c r="K334" s="6" t="n"/>
    </row>
    <row r="335" ht="15.75" customHeight="1" s="1411">
      <c r="A335" s="6" t="n"/>
      <c r="B335" s="6" t="n"/>
      <c r="C335" s="6" t="n"/>
      <c r="D335" s="6" t="n"/>
      <c r="E335" s="6" t="n"/>
      <c r="F335" s="6" t="n"/>
      <c r="G335" s="6" t="n"/>
      <c r="H335" s="6" t="n"/>
      <c r="I335" s="6" t="n"/>
      <c r="J335" s="6" t="n"/>
      <c r="K335" s="6" t="n"/>
    </row>
    <row r="336" ht="15.75" customHeight="1" s="1411">
      <c r="A336" s="6" t="n"/>
      <c r="B336" s="6" t="n"/>
      <c r="C336" s="6" t="n"/>
      <c r="D336" s="6" t="n"/>
      <c r="E336" s="6" t="n"/>
      <c r="F336" s="6" t="n"/>
      <c r="G336" s="6" t="n"/>
      <c r="H336" s="6" t="n"/>
      <c r="I336" s="6" t="n"/>
      <c r="J336" s="6" t="n"/>
      <c r="K336" s="6" t="n"/>
    </row>
    <row r="337" ht="15.75" customHeight="1" s="1411">
      <c r="A337" s="6" t="n"/>
      <c r="B337" s="6" t="n"/>
      <c r="C337" s="6" t="n"/>
      <c r="D337" s="6" t="n"/>
      <c r="E337" s="6" t="n"/>
      <c r="F337" s="6" t="n"/>
      <c r="G337" s="6" t="n"/>
      <c r="H337" s="6" t="n"/>
      <c r="I337" s="6" t="n"/>
      <c r="J337" s="6" t="n"/>
      <c r="K337" s="6" t="n"/>
    </row>
    <row r="338" ht="15.75" customHeight="1" s="1411">
      <c r="A338" s="6" t="n"/>
      <c r="B338" s="6" t="n"/>
      <c r="C338" s="6" t="n"/>
      <c r="D338" s="6" t="n"/>
      <c r="E338" s="6" t="n"/>
      <c r="F338" s="6" t="n"/>
      <c r="G338" s="6" t="n"/>
      <c r="H338" s="6" t="n"/>
      <c r="I338" s="6" t="n"/>
      <c r="J338" s="6" t="n"/>
      <c r="K338" s="6" t="n"/>
    </row>
    <row r="339" ht="15.75" customHeight="1" s="1411">
      <c r="A339" s="6" t="n"/>
      <c r="B339" s="6" t="n"/>
      <c r="C339" s="6" t="n"/>
      <c r="D339" s="6" t="n"/>
      <c r="E339" s="6" t="n"/>
      <c r="F339" s="6" t="n"/>
      <c r="G339" s="6" t="n"/>
      <c r="H339" s="6" t="n"/>
      <c r="I339" s="6" t="n"/>
      <c r="J339" s="6" t="n"/>
      <c r="K339" s="6" t="n"/>
    </row>
    <row r="340" ht="15.75" customHeight="1" s="1411">
      <c r="A340" s="6" t="n"/>
      <c r="B340" s="6" t="n"/>
      <c r="C340" s="6" t="n"/>
      <c r="D340" s="6" t="n"/>
      <c r="E340" s="6" t="n"/>
      <c r="F340" s="6" t="n"/>
      <c r="G340" s="6" t="n"/>
      <c r="H340" s="6" t="n"/>
      <c r="I340" s="6" t="n"/>
      <c r="J340" s="6" t="n"/>
      <c r="K340" s="6" t="n"/>
    </row>
    <row r="341" ht="15.75" customHeight="1" s="1411">
      <c r="A341" s="6" t="n"/>
      <c r="B341" s="6" t="n"/>
      <c r="C341" s="6" t="n"/>
      <c r="D341" s="6" t="n"/>
      <c r="E341" s="6" t="n"/>
      <c r="F341" s="6" t="n"/>
      <c r="G341" s="6" t="n"/>
      <c r="H341" s="6" t="n"/>
      <c r="I341" s="6" t="n"/>
      <c r="J341" s="6" t="n"/>
      <c r="K341" s="6" t="n"/>
    </row>
    <row r="342" ht="15.75" customHeight="1" s="1411">
      <c r="A342" s="6" t="n"/>
      <c r="B342" s="6" t="n"/>
      <c r="C342" s="6" t="n"/>
      <c r="D342" s="6" t="n"/>
      <c r="E342" s="6" t="n"/>
      <c r="F342" s="6" t="n"/>
      <c r="G342" s="6" t="n"/>
      <c r="H342" s="6" t="n"/>
      <c r="I342" s="6" t="n"/>
      <c r="J342" s="6" t="n"/>
      <c r="K342" s="6" t="n"/>
    </row>
    <row r="343" ht="15.75" customHeight="1" s="1411">
      <c r="A343" s="6" t="n"/>
      <c r="B343" s="6" t="n"/>
      <c r="C343" s="6" t="n"/>
      <c r="D343" s="6" t="n"/>
      <c r="E343" s="6" t="n"/>
      <c r="F343" s="6" t="n"/>
      <c r="G343" s="6" t="n"/>
      <c r="H343" s="6" t="n"/>
      <c r="I343" s="6" t="n"/>
      <c r="J343" s="6" t="n"/>
      <c r="K343" s="6" t="n"/>
    </row>
    <row r="344" ht="15.75" customHeight="1" s="1411">
      <c r="A344" s="6" t="n"/>
      <c r="B344" s="6" t="n"/>
      <c r="C344" s="6" t="n"/>
      <c r="D344" s="6" t="n"/>
      <c r="E344" s="6" t="n"/>
      <c r="F344" s="6" t="n"/>
      <c r="G344" s="6" t="n"/>
      <c r="H344" s="6" t="n"/>
      <c r="I344" s="6" t="n"/>
      <c r="J344" s="6" t="n"/>
      <c r="K344" s="6" t="n"/>
    </row>
    <row r="345" ht="15.75" customHeight="1" s="1411">
      <c r="A345" s="6" t="n"/>
      <c r="B345" s="6" t="n"/>
      <c r="C345" s="6" t="n"/>
      <c r="D345" s="6" t="n"/>
      <c r="E345" s="6" t="n"/>
      <c r="F345" s="6" t="n"/>
      <c r="G345" s="6" t="n"/>
      <c r="H345" s="6" t="n"/>
      <c r="I345" s="6" t="n"/>
      <c r="J345" s="6" t="n"/>
      <c r="K345" s="6" t="n"/>
    </row>
    <row r="346" ht="15.75" customHeight="1" s="1411">
      <c r="A346" s="6" t="n"/>
      <c r="B346" s="6" t="n"/>
      <c r="C346" s="6" t="n"/>
      <c r="D346" s="6" t="n"/>
      <c r="E346" s="6" t="n"/>
      <c r="F346" s="6" t="n"/>
      <c r="G346" s="6" t="n"/>
      <c r="H346" s="6" t="n"/>
      <c r="I346" s="6" t="n"/>
      <c r="J346" s="6" t="n"/>
      <c r="K346" s="6" t="n"/>
    </row>
    <row r="347" ht="15.75" customHeight="1" s="1411">
      <c r="A347" s="6" t="n"/>
      <c r="B347" s="6" t="n"/>
      <c r="C347" s="6" t="n"/>
      <c r="D347" s="6" t="n"/>
      <c r="E347" s="6" t="n"/>
      <c r="F347" s="6" t="n"/>
      <c r="G347" s="6" t="n"/>
      <c r="H347" s="6" t="n"/>
      <c r="I347" s="6" t="n"/>
      <c r="J347" s="6" t="n"/>
      <c r="K347" s="6" t="n"/>
    </row>
    <row r="348" ht="15.75" customHeight="1" s="1411">
      <c r="A348" s="6" t="n"/>
      <c r="B348" s="6" t="n"/>
      <c r="C348" s="6" t="n"/>
      <c r="D348" s="6" t="n"/>
      <c r="E348" s="6" t="n"/>
      <c r="F348" s="6" t="n"/>
      <c r="G348" s="6" t="n"/>
      <c r="H348" s="6" t="n"/>
      <c r="I348" s="6" t="n"/>
      <c r="J348" s="6" t="n"/>
      <c r="K348" s="6" t="n"/>
    </row>
    <row r="349" ht="15.75" customHeight="1" s="1411">
      <c r="A349" s="6" t="n"/>
      <c r="B349" s="6" t="n"/>
      <c r="C349" s="6" t="n"/>
      <c r="D349" s="6" t="n"/>
      <c r="E349" s="6" t="n"/>
      <c r="F349" s="6" t="n"/>
      <c r="G349" s="6" t="n"/>
      <c r="H349" s="6" t="n"/>
      <c r="I349" s="6" t="n"/>
      <c r="J349" s="6" t="n"/>
      <c r="K349" s="6" t="n"/>
    </row>
    <row r="350" ht="15.75" customHeight="1" s="1411">
      <c r="A350" s="6" t="n"/>
      <c r="B350" s="6" t="n"/>
      <c r="C350" s="6" t="n"/>
      <c r="D350" s="6" t="n"/>
      <c r="E350" s="6" t="n"/>
      <c r="F350" s="6" t="n"/>
      <c r="G350" s="6" t="n"/>
      <c r="H350" s="6" t="n"/>
      <c r="I350" s="6" t="n"/>
      <c r="J350" s="6" t="n"/>
      <c r="K350" s="6" t="n"/>
    </row>
    <row r="351" ht="15.75" customHeight="1" s="1411">
      <c r="A351" s="6" t="n"/>
      <c r="B351" s="6" t="n"/>
      <c r="C351" s="6" t="n"/>
      <c r="D351" s="6" t="n"/>
      <c r="E351" s="6" t="n"/>
      <c r="F351" s="6" t="n"/>
      <c r="G351" s="6" t="n"/>
      <c r="H351" s="6" t="n"/>
      <c r="I351" s="6" t="n"/>
      <c r="J351" s="6" t="n"/>
      <c r="K351" s="6" t="n"/>
    </row>
    <row r="352" ht="15.75" customHeight="1" s="1411">
      <c r="A352" s="6" t="n"/>
      <c r="B352" s="6" t="n"/>
      <c r="C352" s="6" t="n"/>
      <c r="D352" s="6" t="n"/>
      <c r="E352" s="6" t="n"/>
      <c r="F352" s="6" t="n"/>
      <c r="G352" s="6" t="n"/>
      <c r="H352" s="6" t="n"/>
      <c r="I352" s="6" t="n"/>
      <c r="J352" s="6" t="n"/>
      <c r="K352" s="6" t="n"/>
    </row>
    <row r="353" ht="15.75" customHeight="1" s="1411">
      <c r="A353" s="6" t="n"/>
      <c r="B353" s="6" t="n"/>
      <c r="C353" s="6" t="n"/>
      <c r="D353" s="6" t="n"/>
      <c r="E353" s="6" t="n"/>
      <c r="F353" s="6" t="n"/>
      <c r="G353" s="6" t="n"/>
      <c r="H353" s="6" t="n"/>
      <c r="I353" s="6" t="n"/>
      <c r="J353" s="6" t="n"/>
      <c r="K353" s="6" t="n"/>
    </row>
    <row r="354" ht="15.75" customHeight="1" s="1411">
      <c r="A354" s="6" t="n"/>
      <c r="B354" s="6" t="n"/>
      <c r="C354" s="6" t="n"/>
      <c r="D354" s="6" t="n"/>
      <c r="E354" s="6" t="n"/>
      <c r="F354" s="6" t="n"/>
      <c r="G354" s="6" t="n"/>
      <c r="H354" s="6" t="n"/>
      <c r="I354" s="6" t="n"/>
      <c r="J354" s="6" t="n"/>
      <c r="K354" s="6" t="n"/>
    </row>
    <row r="355" ht="15.75" customHeight="1" s="1411">
      <c r="A355" s="6" t="n"/>
      <c r="B355" s="6" t="n"/>
      <c r="C355" s="6" t="n"/>
      <c r="D355" s="6" t="n"/>
      <c r="E355" s="6" t="n"/>
      <c r="F355" s="6" t="n"/>
      <c r="G355" s="6" t="n"/>
      <c r="H355" s="6" t="n"/>
      <c r="I355" s="6" t="n"/>
      <c r="J355" s="6" t="n"/>
      <c r="K355" s="6" t="n"/>
    </row>
    <row r="356" ht="15.75" customHeight="1" s="1411">
      <c r="A356" s="6" t="n"/>
      <c r="B356" s="6" t="n"/>
      <c r="C356" s="6" t="n"/>
      <c r="D356" s="6" t="n"/>
      <c r="E356" s="6" t="n"/>
      <c r="F356" s="6" t="n"/>
      <c r="G356" s="6" t="n"/>
      <c r="H356" s="6" t="n"/>
      <c r="I356" s="6" t="n"/>
      <c r="J356" s="6" t="n"/>
      <c r="K356" s="6" t="n"/>
    </row>
    <row r="357" ht="15.75" customHeight="1" s="1411">
      <c r="A357" s="6" t="n"/>
      <c r="B357" s="6" t="n"/>
      <c r="C357" s="6" t="n"/>
      <c r="D357" s="6" t="n"/>
      <c r="E357" s="6" t="n"/>
      <c r="F357" s="6" t="n"/>
      <c r="G357" s="6" t="n"/>
      <c r="H357" s="6" t="n"/>
      <c r="I357" s="6" t="n"/>
      <c r="J357" s="6" t="n"/>
      <c r="K357" s="6" t="n"/>
    </row>
    <row r="358" ht="15.75" customHeight="1" s="1411">
      <c r="A358" s="6" t="n"/>
      <c r="B358" s="6" t="n"/>
      <c r="C358" s="6" t="n"/>
      <c r="D358" s="6" t="n"/>
      <c r="E358" s="6" t="n"/>
      <c r="F358" s="6" t="n"/>
      <c r="G358" s="6" t="n"/>
      <c r="H358" s="6" t="n"/>
      <c r="I358" s="6" t="n"/>
      <c r="J358" s="6" t="n"/>
      <c r="K358" s="6" t="n"/>
    </row>
    <row r="359" ht="15.75" customHeight="1" s="1411">
      <c r="A359" s="6" t="n"/>
      <c r="B359" s="6" t="n"/>
      <c r="C359" s="6" t="n"/>
      <c r="D359" s="6" t="n"/>
      <c r="E359" s="6" t="n"/>
      <c r="F359" s="6" t="n"/>
      <c r="G359" s="6" t="n"/>
      <c r="H359" s="6" t="n"/>
      <c r="I359" s="6" t="n"/>
      <c r="J359" s="6" t="n"/>
      <c r="K359" s="6" t="n"/>
    </row>
    <row r="360" ht="15.75" customHeight="1" s="1411">
      <c r="A360" s="6" t="n"/>
      <c r="B360" s="6" t="n"/>
      <c r="C360" s="6" t="n"/>
      <c r="D360" s="6" t="n"/>
      <c r="E360" s="6" t="n"/>
      <c r="F360" s="6" t="n"/>
      <c r="G360" s="6" t="n"/>
      <c r="H360" s="6" t="n"/>
      <c r="I360" s="6" t="n"/>
      <c r="J360" s="6" t="n"/>
      <c r="K360" s="6" t="n"/>
    </row>
    <row r="361" ht="15.75" customHeight="1" s="1411">
      <c r="A361" s="6" t="n"/>
      <c r="B361" s="6" t="n"/>
      <c r="C361" s="6" t="n"/>
      <c r="D361" s="6" t="n"/>
      <c r="E361" s="6" t="n"/>
      <c r="F361" s="6" t="n"/>
      <c r="G361" s="6" t="n"/>
      <c r="H361" s="6" t="n"/>
      <c r="I361" s="6" t="n"/>
      <c r="J361" s="6" t="n"/>
      <c r="K361" s="6" t="n"/>
    </row>
    <row r="362" ht="15.75" customHeight="1" s="1411">
      <c r="A362" s="6" t="n"/>
      <c r="B362" s="6" t="n"/>
      <c r="C362" s="6" t="n"/>
      <c r="D362" s="6" t="n"/>
      <c r="E362" s="6" t="n"/>
      <c r="F362" s="6" t="n"/>
      <c r="G362" s="6" t="n"/>
      <c r="H362" s="6" t="n"/>
      <c r="I362" s="6" t="n"/>
      <c r="J362" s="6" t="n"/>
      <c r="K362" s="6" t="n"/>
    </row>
    <row r="363" ht="15.75" customHeight="1" s="1411">
      <c r="A363" s="6" t="n"/>
      <c r="B363" s="6" t="n"/>
      <c r="C363" s="6" t="n"/>
      <c r="D363" s="6" t="n"/>
      <c r="E363" s="6" t="n"/>
      <c r="F363" s="6" t="n"/>
      <c r="G363" s="6" t="n"/>
      <c r="H363" s="6" t="n"/>
      <c r="I363" s="6" t="n"/>
      <c r="J363" s="6" t="n"/>
      <c r="K363" s="6" t="n"/>
    </row>
    <row r="364" ht="15.75" customHeight="1" s="1411">
      <c r="A364" s="6" t="n"/>
      <c r="B364" s="6" t="n"/>
      <c r="C364" s="6" t="n"/>
      <c r="D364" s="6" t="n"/>
      <c r="E364" s="6" t="n"/>
      <c r="F364" s="6" t="n"/>
      <c r="G364" s="6" t="n"/>
      <c r="H364" s="6" t="n"/>
      <c r="I364" s="6" t="n"/>
      <c r="J364" s="6" t="n"/>
      <c r="K364" s="6" t="n"/>
    </row>
    <row r="365" ht="15.75" customHeight="1" s="1411">
      <c r="A365" s="6" t="n"/>
      <c r="B365" s="6" t="n"/>
      <c r="C365" s="6" t="n"/>
      <c r="D365" s="6" t="n"/>
      <c r="E365" s="6" t="n"/>
      <c r="F365" s="6" t="n"/>
      <c r="G365" s="6" t="n"/>
      <c r="H365" s="6" t="n"/>
      <c r="I365" s="6" t="n"/>
      <c r="J365" s="6" t="n"/>
      <c r="K365" s="6" t="n"/>
    </row>
    <row r="366" ht="15.75" customHeight="1" s="1411">
      <c r="A366" s="6" t="n"/>
      <c r="B366" s="6" t="n"/>
      <c r="C366" s="6" t="n"/>
      <c r="D366" s="6" t="n"/>
      <c r="E366" s="6" t="n"/>
      <c r="F366" s="6" t="n"/>
      <c r="G366" s="6" t="n"/>
      <c r="H366" s="6" t="n"/>
      <c r="I366" s="6" t="n"/>
      <c r="J366" s="6" t="n"/>
      <c r="K366" s="6" t="n"/>
    </row>
    <row r="367" ht="15.75" customHeight="1" s="1411">
      <c r="A367" s="6" t="n"/>
      <c r="B367" s="6" t="n"/>
      <c r="C367" s="6" t="n"/>
      <c r="D367" s="6" t="n"/>
      <c r="E367" s="6" t="n"/>
      <c r="F367" s="6" t="n"/>
      <c r="G367" s="6" t="n"/>
      <c r="H367" s="6" t="n"/>
      <c r="I367" s="6" t="n"/>
      <c r="J367" s="6" t="n"/>
      <c r="K367" s="6" t="n"/>
    </row>
    <row r="368" ht="15.75" customHeight="1" s="1411">
      <c r="A368" s="6" t="n"/>
      <c r="B368" s="6" t="n"/>
      <c r="C368" s="6" t="n"/>
      <c r="D368" s="6" t="n"/>
      <c r="E368" s="6" t="n"/>
      <c r="F368" s="6" t="n"/>
      <c r="G368" s="6" t="n"/>
      <c r="H368" s="6" t="n"/>
      <c r="I368" s="6" t="n"/>
      <c r="J368" s="6" t="n"/>
      <c r="K368" s="6" t="n"/>
    </row>
    <row r="369" ht="15.75" customHeight="1" s="1411">
      <c r="A369" s="6" t="n"/>
      <c r="B369" s="6" t="n"/>
      <c r="C369" s="6" t="n"/>
      <c r="D369" s="6" t="n"/>
      <c r="E369" s="6" t="n"/>
      <c r="F369" s="6" t="n"/>
      <c r="G369" s="6" t="n"/>
      <c r="H369" s="6" t="n"/>
      <c r="I369" s="6" t="n"/>
      <c r="J369" s="6" t="n"/>
      <c r="K369" s="6" t="n"/>
    </row>
    <row r="370" ht="15.75" customHeight="1" s="1411">
      <c r="A370" s="6" t="n"/>
      <c r="B370" s="6" t="n"/>
      <c r="C370" s="6" t="n"/>
      <c r="D370" s="6" t="n"/>
      <c r="E370" s="6" t="n"/>
      <c r="F370" s="6" t="n"/>
      <c r="G370" s="6" t="n"/>
      <c r="H370" s="6" t="n"/>
      <c r="I370" s="6" t="n"/>
      <c r="J370" s="6" t="n"/>
      <c r="K370" s="6" t="n"/>
    </row>
    <row r="371" ht="15.75" customHeight="1" s="1411">
      <c r="A371" s="6" t="n"/>
      <c r="B371" s="6" t="n"/>
      <c r="C371" s="6" t="n"/>
      <c r="D371" s="6" t="n"/>
      <c r="E371" s="6" t="n"/>
      <c r="F371" s="6" t="n"/>
      <c r="G371" s="6" t="n"/>
      <c r="H371" s="6" t="n"/>
      <c r="I371" s="6" t="n"/>
      <c r="J371" s="6" t="n"/>
      <c r="K371" s="6" t="n"/>
    </row>
    <row r="372" ht="15.75" customHeight="1" s="1411">
      <c r="A372" s="6" t="n"/>
      <c r="B372" s="6" t="n"/>
      <c r="C372" s="6" t="n"/>
      <c r="D372" s="6" t="n"/>
      <c r="E372" s="6" t="n"/>
      <c r="F372" s="6" t="n"/>
      <c r="G372" s="6" t="n"/>
      <c r="H372" s="6" t="n"/>
      <c r="I372" s="6" t="n"/>
      <c r="J372" s="6" t="n"/>
      <c r="K372" s="6" t="n"/>
    </row>
    <row r="373" ht="15.75" customHeight="1" s="1411">
      <c r="A373" s="6" t="n"/>
      <c r="B373" s="6" t="n"/>
      <c r="C373" s="6" t="n"/>
      <c r="D373" s="6" t="n"/>
      <c r="E373" s="6" t="n"/>
      <c r="F373" s="6" t="n"/>
      <c r="G373" s="6" t="n"/>
      <c r="H373" s="6" t="n"/>
      <c r="I373" s="6" t="n"/>
      <c r="J373" s="6" t="n"/>
      <c r="K373" s="6" t="n"/>
    </row>
    <row r="374" ht="15.75" customHeight="1" s="1411">
      <c r="A374" s="6" t="n"/>
      <c r="B374" s="6" t="n"/>
      <c r="C374" s="6" t="n"/>
      <c r="D374" s="6" t="n"/>
      <c r="E374" s="6" t="n"/>
      <c r="F374" s="6" t="n"/>
      <c r="G374" s="6" t="n"/>
      <c r="H374" s="6" t="n"/>
      <c r="I374" s="6" t="n"/>
      <c r="J374" s="6" t="n"/>
      <c r="K374" s="6" t="n"/>
    </row>
    <row r="375" ht="15.75" customHeight="1" s="1411">
      <c r="A375" s="6" t="n"/>
      <c r="B375" s="6" t="n"/>
      <c r="C375" s="6" t="n"/>
      <c r="D375" s="6" t="n"/>
      <c r="E375" s="6" t="n"/>
      <c r="F375" s="6" t="n"/>
      <c r="G375" s="6" t="n"/>
      <c r="H375" s="6" t="n"/>
      <c r="I375" s="6" t="n"/>
      <c r="J375" s="6" t="n"/>
      <c r="K375" s="6" t="n"/>
    </row>
    <row r="376" ht="15.75" customHeight="1" s="1411">
      <c r="A376" s="6" t="n"/>
      <c r="B376" s="6" t="n"/>
      <c r="C376" s="6" t="n"/>
      <c r="D376" s="6" t="n"/>
      <c r="E376" s="6" t="n"/>
      <c r="F376" s="6" t="n"/>
      <c r="G376" s="6" t="n"/>
      <c r="H376" s="6" t="n"/>
      <c r="I376" s="6" t="n"/>
      <c r="J376" s="6" t="n"/>
      <c r="K376" s="6" t="n"/>
    </row>
    <row r="377" ht="15.75" customHeight="1" s="1411">
      <c r="A377" s="6" t="n"/>
      <c r="B377" s="6" t="n"/>
      <c r="C377" s="6" t="n"/>
      <c r="D377" s="6" t="n"/>
      <c r="E377" s="6" t="n"/>
      <c r="F377" s="6" t="n"/>
      <c r="G377" s="6" t="n"/>
      <c r="H377" s="6" t="n"/>
      <c r="I377" s="6" t="n"/>
      <c r="J377" s="6" t="n"/>
      <c r="K377" s="6" t="n"/>
    </row>
    <row r="378" ht="15.75" customHeight="1" s="1411">
      <c r="A378" s="6" t="n"/>
      <c r="B378" s="6" t="n"/>
      <c r="C378" s="6" t="n"/>
      <c r="D378" s="6" t="n"/>
      <c r="E378" s="6" t="n"/>
      <c r="F378" s="6" t="n"/>
      <c r="G378" s="6" t="n"/>
      <c r="H378" s="6" t="n"/>
      <c r="I378" s="6" t="n"/>
      <c r="J378" s="6" t="n"/>
      <c r="K378" s="6" t="n"/>
    </row>
    <row r="379" ht="15.75" customHeight="1" s="1411">
      <c r="A379" s="6" t="n"/>
      <c r="B379" s="6" t="n"/>
      <c r="C379" s="6" t="n"/>
      <c r="D379" s="6" t="n"/>
      <c r="E379" s="6" t="n"/>
      <c r="F379" s="6" t="n"/>
      <c r="G379" s="6" t="n"/>
      <c r="H379" s="6" t="n"/>
      <c r="I379" s="6" t="n"/>
      <c r="J379" s="6" t="n"/>
      <c r="K379" s="6" t="n"/>
    </row>
    <row r="380" ht="15.75" customHeight="1" s="1411">
      <c r="A380" s="6" t="n"/>
      <c r="B380" s="6" t="n"/>
      <c r="C380" s="6" t="n"/>
      <c r="D380" s="6" t="n"/>
      <c r="E380" s="6" t="n"/>
      <c r="F380" s="6" t="n"/>
      <c r="G380" s="6" t="n"/>
      <c r="H380" s="6" t="n"/>
      <c r="I380" s="6" t="n"/>
      <c r="J380" s="6" t="n"/>
      <c r="K380" s="6" t="n"/>
    </row>
    <row r="381" ht="15.75" customHeight="1" s="1411">
      <c r="A381" s="6" t="n"/>
      <c r="B381" s="6" t="n"/>
      <c r="C381" s="6" t="n"/>
      <c r="D381" s="6" t="n"/>
      <c r="E381" s="6" t="n"/>
      <c r="F381" s="6" t="n"/>
      <c r="G381" s="6" t="n"/>
      <c r="H381" s="6" t="n"/>
      <c r="I381" s="6" t="n"/>
      <c r="J381" s="6" t="n"/>
      <c r="K381" s="6" t="n"/>
    </row>
    <row r="382" ht="15.75" customHeight="1" s="1411">
      <c r="A382" s="6" t="n"/>
      <c r="B382" s="6" t="n"/>
      <c r="C382" s="6" t="n"/>
      <c r="D382" s="6" t="n"/>
      <c r="E382" s="6" t="n"/>
      <c r="F382" s="6" t="n"/>
      <c r="G382" s="6" t="n"/>
      <c r="H382" s="6" t="n"/>
      <c r="I382" s="6" t="n"/>
      <c r="J382" s="6" t="n"/>
      <c r="K382" s="6" t="n"/>
    </row>
    <row r="383" ht="15.75" customHeight="1" s="1411">
      <c r="A383" s="6" t="n"/>
      <c r="B383" s="6" t="n"/>
      <c r="C383" s="6" t="n"/>
      <c r="D383" s="6" t="n"/>
      <c r="E383" s="6" t="n"/>
      <c r="F383" s="6" t="n"/>
      <c r="G383" s="6" t="n"/>
      <c r="H383" s="6" t="n"/>
      <c r="I383" s="6" t="n"/>
      <c r="J383" s="6" t="n"/>
      <c r="K383" s="6" t="n"/>
    </row>
    <row r="384" ht="15.75" customHeight="1" s="1411">
      <c r="A384" s="6" t="n"/>
      <c r="B384" s="6" t="n"/>
      <c r="C384" s="6" t="n"/>
      <c r="D384" s="6" t="n"/>
      <c r="E384" s="6" t="n"/>
      <c r="F384" s="6" t="n"/>
      <c r="G384" s="6" t="n"/>
      <c r="H384" s="6" t="n"/>
      <c r="I384" s="6" t="n"/>
      <c r="J384" s="6" t="n"/>
      <c r="K384" s="6" t="n"/>
    </row>
    <row r="385" ht="15.75" customHeight="1" s="1411">
      <c r="A385" s="6" t="n"/>
      <c r="B385" s="6" t="n"/>
      <c r="C385" s="6" t="n"/>
      <c r="D385" s="6" t="n"/>
      <c r="E385" s="6" t="n"/>
      <c r="F385" s="6" t="n"/>
      <c r="G385" s="6" t="n"/>
      <c r="H385" s="6" t="n"/>
      <c r="I385" s="6" t="n"/>
      <c r="J385" s="6" t="n"/>
      <c r="K385" s="6" t="n"/>
    </row>
    <row r="386" ht="15.75" customHeight="1" s="1411">
      <c r="A386" s="6" t="n"/>
      <c r="B386" s="6" t="n"/>
      <c r="C386" s="6" t="n"/>
      <c r="D386" s="6" t="n"/>
      <c r="E386" s="6" t="n"/>
      <c r="F386" s="6" t="n"/>
      <c r="G386" s="6" t="n"/>
      <c r="H386" s="6" t="n"/>
      <c r="I386" s="6" t="n"/>
      <c r="J386" s="6" t="n"/>
      <c r="K386" s="6" t="n"/>
    </row>
    <row r="387" ht="15.75" customHeight="1" s="1411">
      <c r="A387" s="6" t="n"/>
      <c r="B387" s="6" t="n"/>
      <c r="C387" s="6" t="n"/>
      <c r="D387" s="6" t="n"/>
      <c r="E387" s="6" t="n"/>
      <c r="F387" s="6" t="n"/>
      <c r="G387" s="6" t="n"/>
      <c r="H387" s="6" t="n"/>
      <c r="I387" s="6" t="n"/>
      <c r="J387" s="6" t="n"/>
      <c r="K387" s="6" t="n"/>
    </row>
    <row r="388" ht="15.75" customHeight="1" s="1411">
      <c r="A388" s="6" t="n"/>
      <c r="B388" s="6" t="n"/>
      <c r="C388" s="6" t="n"/>
      <c r="D388" s="6" t="n"/>
      <c r="E388" s="6" t="n"/>
      <c r="F388" s="6" t="n"/>
      <c r="G388" s="6" t="n"/>
      <c r="H388" s="6" t="n"/>
      <c r="I388" s="6" t="n"/>
      <c r="J388" s="6" t="n"/>
      <c r="K388" s="6" t="n"/>
    </row>
    <row r="389" ht="15.75" customHeight="1" s="1411">
      <c r="A389" s="6" t="n"/>
      <c r="B389" s="6" t="n"/>
      <c r="C389" s="6" t="n"/>
      <c r="D389" s="6" t="n"/>
      <c r="E389" s="6" t="n"/>
      <c r="F389" s="6" t="n"/>
      <c r="G389" s="6" t="n"/>
      <c r="H389" s="6" t="n"/>
      <c r="I389" s="6" t="n"/>
      <c r="J389" s="6" t="n"/>
      <c r="K389" s="6" t="n"/>
    </row>
    <row r="390" ht="15.75" customHeight="1" s="1411">
      <c r="A390" s="6" t="n"/>
      <c r="B390" s="6" t="n"/>
      <c r="C390" s="6" t="n"/>
      <c r="D390" s="6" t="n"/>
      <c r="E390" s="6" t="n"/>
      <c r="F390" s="6" t="n"/>
      <c r="G390" s="6" t="n"/>
      <c r="H390" s="6" t="n"/>
      <c r="I390" s="6" t="n"/>
      <c r="J390" s="6" t="n"/>
      <c r="K390" s="6" t="n"/>
    </row>
    <row r="391" ht="15.75" customHeight="1" s="1411">
      <c r="A391" s="6" t="n"/>
      <c r="B391" s="6" t="n"/>
      <c r="C391" s="6" t="n"/>
      <c r="D391" s="6" t="n"/>
      <c r="E391" s="6" t="n"/>
      <c r="F391" s="6" t="n"/>
      <c r="G391" s="6" t="n"/>
      <c r="H391" s="6" t="n"/>
      <c r="I391" s="6" t="n"/>
      <c r="J391" s="6" t="n"/>
      <c r="K391" s="6" t="n"/>
    </row>
    <row r="392" ht="15.75" customHeight="1" s="1411">
      <c r="A392" s="6" t="n"/>
      <c r="B392" s="6" t="n"/>
      <c r="C392" s="6" t="n"/>
      <c r="D392" s="6" t="n"/>
      <c r="E392" s="6" t="n"/>
      <c r="F392" s="6" t="n"/>
      <c r="G392" s="6" t="n"/>
      <c r="H392" s="6" t="n"/>
      <c r="I392" s="6" t="n"/>
      <c r="J392" s="6" t="n"/>
      <c r="K392" s="6" t="n"/>
    </row>
    <row r="393" ht="15.75" customHeight="1" s="1411">
      <c r="A393" s="6" t="n"/>
      <c r="B393" s="6" t="n"/>
      <c r="C393" s="6" t="n"/>
      <c r="D393" s="6" t="n"/>
      <c r="E393" s="6" t="n"/>
      <c r="F393" s="6" t="n"/>
      <c r="G393" s="6" t="n"/>
      <c r="H393" s="6" t="n"/>
      <c r="I393" s="6" t="n"/>
      <c r="J393" s="6" t="n"/>
      <c r="K393" s="6" t="n"/>
    </row>
    <row r="394" ht="15.75" customHeight="1" s="1411">
      <c r="A394" s="6" t="n"/>
      <c r="B394" s="6" t="n"/>
      <c r="C394" s="6" t="n"/>
      <c r="D394" s="6" t="n"/>
      <c r="E394" s="6" t="n"/>
      <c r="F394" s="6" t="n"/>
      <c r="G394" s="6" t="n"/>
      <c r="H394" s="6" t="n"/>
      <c r="I394" s="6" t="n"/>
      <c r="J394" s="6" t="n"/>
      <c r="K394" s="6" t="n"/>
    </row>
    <row r="395" ht="15.75" customHeight="1" s="1411">
      <c r="A395" s="6" t="n"/>
      <c r="B395" s="6" t="n"/>
      <c r="C395" s="6" t="n"/>
      <c r="D395" s="6" t="n"/>
      <c r="E395" s="6" t="n"/>
      <c r="F395" s="6" t="n"/>
      <c r="G395" s="6" t="n"/>
      <c r="H395" s="6" t="n"/>
      <c r="I395" s="6" t="n"/>
      <c r="J395" s="6" t="n"/>
      <c r="K395" s="6" t="n"/>
    </row>
    <row r="396" ht="15.75" customHeight="1" s="1411">
      <c r="A396" s="6" t="n"/>
      <c r="B396" s="6" t="n"/>
      <c r="C396" s="6" t="n"/>
      <c r="D396" s="6" t="n"/>
      <c r="E396" s="6" t="n"/>
      <c r="F396" s="6" t="n"/>
      <c r="G396" s="6" t="n"/>
      <c r="H396" s="6" t="n"/>
      <c r="I396" s="6" t="n"/>
      <c r="J396" s="6" t="n"/>
      <c r="K396" s="6" t="n"/>
    </row>
    <row r="397" ht="15.75" customHeight="1" s="1411">
      <c r="A397" s="6" t="n"/>
      <c r="B397" s="6" t="n"/>
      <c r="C397" s="6" t="n"/>
      <c r="D397" s="6" t="n"/>
      <c r="E397" s="6" t="n"/>
      <c r="F397" s="6" t="n"/>
      <c r="G397" s="6" t="n"/>
      <c r="H397" s="6" t="n"/>
      <c r="I397" s="6" t="n"/>
      <c r="J397" s="6" t="n"/>
      <c r="K397" s="6" t="n"/>
    </row>
    <row r="398" ht="15.75" customHeight="1" s="1411">
      <c r="A398" s="6" t="n"/>
      <c r="B398" s="6" t="n"/>
      <c r="C398" s="6" t="n"/>
      <c r="D398" s="6" t="n"/>
      <c r="E398" s="6" t="n"/>
      <c r="F398" s="6" t="n"/>
      <c r="G398" s="6" t="n"/>
      <c r="H398" s="6" t="n"/>
      <c r="I398" s="6" t="n"/>
      <c r="J398" s="6" t="n"/>
      <c r="K398" s="6" t="n"/>
    </row>
    <row r="399" ht="15.75" customHeight="1" s="1411">
      <c r="A399" s="6" t="n"/>
      <c r="B399" s="6" t="n"/>
      <c r="C399" s="6" t="n"/>
      <c r="D399" s="6" t="n"/>
      <c r="E399" s="6" t="n"/>
      <c r="F399" s="6" t="n"/>
      <c r="G399" s="6" t="n"/>
      <c r="H399" s="6" t="n"/>
      <c r="I399" s="6" t="n"/>
      <c r="J399" s="6" t="n"/>
      <c r="K399" s="6" t="n"/>
    </row>
    <row r="400" ht="15.75" customHeight="1" s="1411">
      <c r="A400" s="6" t="n"/>
      <c r="B400" s="6" t="n"/>
      <c r="C400" s="6" t="n"/>
      <c r="D400" s="6" t="n"/>
      <c r="E400" s="6" t="n"/>
      <c r="F400" s="6" t="n"/>
      <c r="G400" s="6" t="n"/>
      <c r="H400" s="6" t="n"/>
      <c r="I400" s="6" t="n"/>
      <c r="J400" s="6" t="n"/>
      <c r="K400" s="6" t="n"/>
    </row>
    <row r="401" ht="15.75" customHeight="1" s="1411">
      <c r="A401" s="6" t="n"/>
      <c r="B401" s="6" t="n"/>
      <c r="C401" s="6" t="n"/>
      <c r="D401" s="6" t="n"/>
      <c r="E401" s="6" t="n"/>
      <c r="F401" s="6" t="n"/>
      <c r="G401" s="6" t="n"/>
      <c r="H401" s="6" t="n"/>
      <c r="I401" s="6" t="n"/>
      <c r="J401" s="6" t="n"/>
      <c r="K401" s="6" t="n"/>
    </row>
    <row r="402" ht="15.75" customHeight="1" s="1411">
      <c r="A402" s="6" t="n"/>
      <c r="B402" s="6" t="n"/>
      <c r="C402" s="6" t="n"/>
      <c r="D402" s="6" t="n"/>
      <c r="E402" s="6" t="n"/>
      <c r="F402" s="6" t="n"/>
      <c r="G402" s="6" t="n"/>
      <c r="H402" s="6" t="n"/>
      <c r="I402" s="6" t="n"/>
      <c r="J402" s="6" t="n"/>
      <c r="K402" s="6" t="n"/>
    </row>
    <row r="403" ht="15.75" customHeight="1" s="1411">
      <c r="A403" s="6" t="n"/>
      <c r="B403" s="6" t="n"/>
      <c r="C403" s="6" t="n"/>
      <c r="D403" s="6" t="n"/>
      <c r="E403" s="6" t="n"/>
      <c r="F403" s="6" t="n"/>
      <c r="G403" s="6" t="n"/>
      <c r="H403" s="6" t="n"/>
      <c r="I403" s="6" t="n"/>
      <c r="J403" s="6" t="n"/>
      <c r="K403" s="6" t="n"/>
    </row>
    <row r="404" ht="15.75" customHeight="1" s="1411">
      <c r="A404" s="6" t="n"/>
      <c r="B404" s="6" t="n"/>
      <c r="C404" s="6" t="n"/>
      <c r="D404" s="6" t="n"/>
      <c r="E404" s="6" t="n"/>
      <c r="F404" s="6" t="n"/>
      <c r="G404" s="6" t="n"/>
      <c r="H404" s="6" t="n"/>
      <c r="I404" s="6" t="n"/>
      <c r="J404" s="6" t="n"/>
      <c r="K404" s="6" t="n"/>
    </row>
    <row r="405" ht="15.75" customHeight="1" s="1411">
      <c r="A405" s="6" t="n"/>
      <c r="B405" s="6" t="n"/>
      <c r="C405" s="6" t="n"/>
      <c r="D405" s="6" t="n"/>
      <c r="E405" s="6" t="n"/>
      <c r="F405" s="6" t="n"/>
      <c r="G405" s="6" t="n"/>
      <c r="H405" s="6" t="n"/>
      <c r="I405" s="6" t="n"/>
      <c r="J405" s="6" t="n"/>
      <c r="K405" s="6" t="n"/>
    </row>
    <row r="406" ht="15.75" customHeight="1" s="1411">
      <c r="A406" s="6" t="n"/>
      <c r="B406" s="6" t="n"/>
      <c r="C406" s="6" t="n"/>
      <c r="D406" s="6" t="n"/>
      <c r="E406" s="6" t="n"/>
      <c r="F406" s="6" t="n"/>
      <c r="G406" s="6" t="n"/>
      <c r="H406" s="6" t="n"/>
      <c r="I406" s="6" t="n"/>
      <c r="J406" s="6" t="n"/>
      <c r="K406" s="6" t="n"/>
    </row>
    <row r="407" ht="15.75" customHeight="1" s="1411">
      <c r="A407" s="6" t="n"/>
      <c r="B407" s="6" t="n"/>
      <c r="C407" s="6" t="n"/>
      <c r="D407" s="6" t="n"/>
      <c r="E407" s="6" t="n"/>
      <c r="F407" s="6" t="n"/>
      <c r="G407" s="6" t="n"/>
      <c r="H407" s="6" t="n"/>
      <c r="I407" s="6" t="n"/>
      <c r="J407" s="6" t="n"/>
      <c r="K407" s="6" t="n"/>
    </row>
    <row r="408" ht="15.75" customHeight="1" s="1411">
      <c r="A408" s="6" t="n"/>
      <c r="B408" s="6" t="n"/>
      <c r="C408" s="6" t="n"/>
      <c r="D408" s="6" t="n"/>
      <c r="E408" s="6" t="n"/>
      <c r="F408" s="6" t="n"/>
      <c r="G408" s="6" t="n"/>
      <c r="H408" s="6" t="n"/>
      <c r="I408" s="6" t="n"/>
      <c r="J408" s="6" t="n"/>
      <c r="K408" s="6" t="n"/>
    </row>
    <row r="409" ht="15.75" customHeight="1" s="1411">
      <c r="A409" s="6" t="n"/>
      <c r="B409" s="6" t="n"/>
      <c r="C409" s="6" t="n"/>
      <c r="D409" s="6" t="n"/>
      <c r="E409" s="6" t="n"/>
      <c r="F409" s="6" t="n"/>
      <c r="G409" s="6" t="n"/>
      <c r="H409" s="6" t="n"/>
      <c r="I409" s="6" t="n"/>
      <c r="J409" s="6" t="n"/>
      <c r="K409" s="6" t="n"/>
    </row>
    <row r="410" ht="15.75" customHeight="1" s="1411">
      <c r="A410" s="6" t="n"/>
      <c r="B410" s="6" t="n"/>
      <c r="C410" s="6" t="n"/>
      <c r="D410" s="6" t="n"/>
      <c r="E410" s="6" t="n"/>
      <c r="F410" s="6" t="n"/>
      <c r="G410" s="6" t="n"/>
      <c r="H410" s="6" t="n"/>
      <c r="I410" s="6" t="n"/>
      <c r="J410" s="6" t="n"/>
      <c r="K410" s="6" t="n"/>
    </row>
    <row r="411" ht="15.75" customHeight="1" s="1411">
      <c r="A411" s="6" t="n"/>
      <c r="B411" s="6" t="n"/>
      <c r="C411" s="6" t="n"/>
      <c r="D411" s="6" t="n"/>
      <c r="E411" s="6" t="n"/>
      <c r="F411" s="6" t="n"/>
      <c r="G411" s="6" t="n"/>
      <c r="H411" s="6" t="n"/>
      <c r="I411" s="6" t="n"/>
      <c r="J411" s="6" t="n"/>
      <c r="K411" s="6" t="n"/>
    </row>
    <row r="412" ht="15.75" customHeight="1" s="1411">
      <c r="A412" s="6" t="n"/>
      <c r="B412" s="6" t="n"/>
      <c r="C412" s="6" t="n"/>
      <c r="D412" s="6" t="n"/>
      <c r="E412" s="6" t="n"/>
      <c r="F412" s="6" t="n"/>
      <c r="G412" s="6" t="n"/>
      <c r="H412" s="6" t="n"/>
      <c r="I412" s="6" t="n"/>
      <c r="J412" s="6" t="n"/>
      <c r="K412" s="6" t="n"/>
    </row>
    <row r="413" ht="15.75" customHeight="1" s="1411">
      <c r="A413" s="6" t="n"/>
      <c r="B413" s="6" t="n"/>
      <c r="C413" s="6" t="n"/>
      <c r="D413" s="6" t="n"/>
      <c r="E413" s="6" t="n"/>
      <c r="F413" s="6" t="n"/>
      <c r="G413" s="6" t="n"/>
      <c r="H413" s="6" t="n"/>
      <c r="I413" s="6" t="n"/>
      <c r="J413" s="6" t="n"/>
      <c r="K413" s="6" t="n"/>
    </row>
    <row r="414" ht="15.75" customHeight="1" s="1411">
      <c r="A414" s="6" t="n"/>
      <c r="B414" s="6" t="n"/>
      <c r="C414" s="6" t="n"/>
      <c r="D414" s="6" t="n"/>
      <c r="E414" s="6" t="n"/>
      <c r="F414" s="6" t="n"/>
      <c r="G414" s="6" t="n"/>
      <c r="H414" s="6" t="n"/>
      <c r="I414" s="6" t="n"/>
      <c r="J414" s="6" t="n"/>
      <c r="K414" s="6" t="n"/>
    </row>
    <row r="415" ht="15.75" customHeight="1" s="1411">
      <c r="A415" s="6" t="n"/>
      <c r="B415" s="6" t="n"/>
      <c r="C415" s="6" t="n"/>
      <c r="D415" s="6" t="n"/>
      <c r="E415" s="6" t="n"/>
      <c r="F415" s="6" t="n"/>
      <c r="G415" s="6" t="n"/>
      <c r="H415" s="6" t="n"/>
      <c r="I415" s="6" t="n"/>
      <c r="J415" s="6" t="n"/>
      <c r="K415" s="6" t="n"/>
    </row>
    <row r="416" ht="15.75" customHeight="1" s="1411">
      <c r="A416" s="6" t="n"/>
      <c r="B416" s="6" t="n"/>
      <c r="C416" s="6" t="n"/>
      <c r="D416" s="6" t="n"/>
      <c r="E416" s="6" t="n"/>
      <c r="F416" s="6" t="n"/>
      <c r="G416" s="6" t="n"/>
      <c r="H416" s="6" t="n"/>
      <c r="I416" s="6" t="n"/>
      <c r="J416" s="6" t="n"/>
      <c r="K416" s="6" t="n"/>
    </row>
    <row r="417" ht="15.75" customHeight="1" s="1411">
      <c r="A417" s="6" t="n"/>
      <c r="B417" s="6" t="n"/>
      <c r="C417" s="6" t="n"/>
      <c r="D417" s="6" t="n"/>
      <c r="E417" s="6" t="n"/>
      <c r="F417" s="6" t="n"/>
      <c r="G417" s="6" t="n"/>
      <c r="H417" s="6" t="n"/>
      <c r="I417" s="6" t="n"/>
      <c r="J417" s="6" t="n"/>
      <c r="K417" s="6" t="n"/>
    </row>
    <row r="418" ht="15.75" customHeight="1" s="1411">
      <c r="A418" s="6" t="n"/>
      <c r="B418" s="6" t="n"/>
      <c r="C418" s="6" t="n"/>
      <c r="D418" s="6" t="n"/>
      <c r="E418" s="6" t="n"/>
      <c r="F418" s="6" t="n"/>
      <c r="G418" s="6" t="n"/>
      <c r="H418" s="6" t="n"/>
      <c r="I418" s="6" t="n"/>
      <c r="J418" s="6" t="n"/>
      <c r="K418" s="6" t="n"/>
    </row>
    <row r="419" ht="15.75" customHeight="1" s="1411">
      <c r="A419" s="6" t="n"/>
      <c r="B419" s="6" t="n"/>
      <c r="C419" s="6" t="n"/>
      <c r="D419" s="6" t="n"/>
      <c r="E419" s="6" t="n"/>
      <c r="F419" s="6" t="n"/>
      <c r="G419" s="6" t="n"/>
      <c r="H419" s="6" t="n"/>
      <c r="I419" s="6" t="n"/>
      <c r="J419" s="6" t="n"/>
      <c r="K419" s="6" t="n"/>
    </row>
    <row r="420" ht="15.75" customHeight="1" s="1411">
      <c r="A420" s="6" t="n"/>
      <c r="B420" s="6" t="n"/>
      <c r="C420" s="6" t="n"/>
      <c r="D420" s="6" t="n"/>
      <c r="E420" s="6" t="n"/>
      <c r="F420" s="6" t="n"/>
      <c r="G420" s="6" t="n"/>
      <c r="H420" s="6" t="n"/>
      <c r="I420" s="6" t="n"/>
      <c r="J420" s="6" t="n"/>
      <c r="K420" s="6" t="n"/>
    </row>
    <row r="421" ht="15.75" customHeight="1" s="1411">
      <c r="A421" s="6" t="n"/>
      <c r="B421" s="6" t="n"/>
      <c r="C421" s="6" t="n"/>
      <c r="D421" s="6" t="n"/>
      <c r="E421" s="6" t="n"/>
      <c r="F421" s="6" t="n"/>
      <c r="G421" s="6" t="n"/>
      <c r="H421" s="6" t="n"/>
      <c r="I421" s="6" t="n"/>
      <c r="J421" s="6" t="n"/>
      <c r="K421" s="6" t="n"/>
    </row>
    <row r="422" ht="15.75" customHeight="1" s="1411">
      <c r="A422" s="6" t="n"/>
      <c r="B422" s="6" t="n"/>
      <c r="C422" s="6" t="n"/>
      <c r="D422" s="6" t="n"/>
      <c r="E422" s="6" t="n"/>
      <c r="F422" s="6" t="n"/>
      <c r="G422" s="6" t="n"/>
      <c r="H422" s="6" t="n"/>
      <c r="I422" s="6" t="n"/>
      <c r="J422" s="6" t="n"/>
      <c r="K422" s="6" t="n"/>
    </row>
    <row r="423" ht="15.75" customHeight="1" s="1411">
      <c r="A423" s="6" t="n"/>
      <c r="B423" s="6" t="n"/>
      <c r="C423" s="6" t="n"/>
      <c r="D423" s="6" t="n"/>
      <c r="E423" s="6" t="n"/>
      <c r="F423" s="6" t="n"/>
      <c r="G423" s="6" t="n"/>
      <c r="H423" s="6" t="n"/>
      <c r="I423" s="6" t="n"/>
      <c r="J423" s="6" t="n"/>
      <c r="K423" s="6" t="n"/>
    </row>
    <row r="424" ht="15.75" customHeight="1" s="1411">
      <c r="A424" s="6" t="n"/>
      <c r="B424" s="6" t="n"/>
      <c r="C424" s="6" t="n"/>
      <c r="D424" s="6" t="n"/>
      <c r="E424" s="6" t="n"/>
      <c r="F424" s="6" t="n"/>
      <c r="G424" s="6" t="n"/>
      <c r="H424" s="6" t="n"/>
      <c r="I424" s="6" t="n"/>
      <c r="J424" s="6" t="n"/>
      <c r="K424" s="6" t="n"/>
    </row>
    <row r="425" ht="15.75" customHeight="1" s="1411">
      <c r="A425" s="6" t="n"/>
      <c r="B425" s="6" t="n"/>
      <c r="C425" s="6" t="n"/>
      <c r="D425" s="6" t="n"/>
      <c r="E425" s="6" t="n"/>
      <c r="F425" s="6" t="n"/>
      <c r="G425" s="6" t="n"/>
      <c r="H425" s="6" t="n"/>
      <c r="I425" s="6" t="n"/>
      <c r="J425" s="6" t="n"/>
      <c r="K425" s="6" t="n"/>
    </row>
    <row r="426" ht="15.75" customHeight="1" s="1411">
      <c r="A426" s="6" t="n"/>
      <c r="B426" s="6" t="n"/>
      <c r="C426" s="6" t="n"/>
      <c r="D426" s="6" t="n"/>
      <c r="E426" s="6" t="n"/>
      <c r="F426" s="6" t="n"/>
      <c r="G426" s="6" t="n"/>
      <c r="H426" s="6" t="n"/>
      <c r="I426" s="6" t="n"/>
      <c r="J426" s="6" t="n"/>
      <c r="K426" s="6" t="n"/>
    </row>
    <row r="427" ht="15.75" customHeight="1" s="1411">
      <c r="A427" s="6" t="n"/>
      <c r="B427" s="6" t="n"/>
      <c r="C427" s="6" t="n"/>
      <c r="D427" s="6" t="n"/>
      <c r="E427" s="6" t="n"/>
      <c r="F427" s="6" t="n"/>
      <c r="G427" s="6" t="n"/>
      <c r="H427" s="6" t="n"/>
      <c r="I427" s="6" t="n"/>
      <c r="J427" s="6" t="n"/>
      <c r="K427" s="6" t="n"/>
    </row>
    <row r="428" ht="15.75" customHeight="1" s="1411">
      <c r="A428" s="6" t="n"/>
      <c r="B428" s="6" t="n"/>
      <c r="C428" s="6" t="n"/>
      <c r="D428" s="6" t="n"/>
      <c r="E428" s="6" t="n"/>
      <c r="F428" s="6" t="n"/>
      <c r="G428" s="6" t="n"/>
      <c r="H428" s="6" t="n"/>
      <c r="I428" s="6" t="n"/>
      <c r="J428" s="6" t="n"/>
      <c r="K428" s="6" t="n"/>
    </row>
    <row r="429" ht="15.75" customHeight="1" s="1411">
      <c r="A429" s="6" t="n"/>
      <c r="B429" s="6" t="n"/>
      <c r="C429" s="6" t="n"/>
      <c r="D429" s="6" t="n"/>
      <c r="E429" s="6" t="n"/>
      <c r="F429" s="6" t="n"/>
      <c r="G429" s="6" t="n"/>
      <c r="H429" s="6" t="n"/>
      <c r="I429" s="6" t="n"/>
      <c r="J429" s="6" t="n"/>
      <c r="K429" s="6" t="n"/>
    </row>
    <row r="430" ht="15.75" customHeight="1" s="1411">
      <c r="A430" s="6" t="n"/>
      <c r="B430" s="6" t="n"/>
      <c r="C430" s="6" t="n"/>
      <c r="D430" s="6" t="n"/>
      <c r="E430" s="6" t="n"/>
      <c r="F430" s="6" t="n"/>
      <c r="G430" s="6" t="n"/>
      <c r="H430" s="6" t="n"/>
      <c r="I430" s="6" t="n"/>
      <c r="J430" s="6" t="n"/>
      <c r="K430" s="6" t="n"/>
    </row>
    <row r="431" ht="15.75" customHeight="1" s="1411">
      <c r="A431" s="6" t="n"/>
      <c r="B431" s="6" t="n"/>
      <c r="C431" s="6" t="n"/>
      <c r="D431" s="6" t="n"/>
      <c r="E431" s="6" t="n"/>
      <c r="F431" s="6" t="n"/>
      <c r="G431" s="6" t="n"/>
      <c r="H431" s="6" t="n"/>
      <c r="I431" s="6" t="n"/>
      <c r="J431" s="6" t="n"/>
      <c r="K431" s="6" t="n"/>
    </row>
    <row r="432" ht="15.75" customHeight="1" s="1411">
      <c r="A432" s="6" t="n"/>
      <c r="B432" s="6" t="n"/>
      <c r="C432" s="6" t="n"/>
      <c r="D432" s="6" t="n"/>
      <c r="E432" s="6" t="n"/>
      <c r="F432" s="6" t="n"/>
      <c r="G432" s="6" t="n"/>
      <c r="H432" s="6" t="n"/>
      <c r="I432" s="6" t="n"/>
      <c r="J432" s="6" t="n"/>
      <c r="K432" s="6" t="n"/>
    </row>
    <row r="433" ht="15.75" customHeight="1" s="1411">
      <c r="A433" s="6" t="n"/>
      <c r="B433" s="6" t="n"/>
      <c r="C433" s="6" t="n"/>
      <c r="D433" s="6" t="n"/>
      <c r="E433" s="6" t="n"/>
      <c r="F433" s="6" t="n"/>
      <c r="G433" s="6" t="n"/>
      <c r="H433" s="6" t="n"/>
      <c r="I433" s="6" t="n"/>
      <c r="J433" s="6" t="n"/>
      <c r="K433" s="6" t="n"/>
    </row>
    <row r="434" ht="15.75" customHeight="1" s="1411">
      <c r="A434" s="6" t="n"/>
      <c r="B434" s="6" t="n"/>
      <c r="C434" s="6" t="n"/>
      <c r="D434" s="6" t="n"/>
      <c r="E434" s="6" t="n"/>
      <c r="F434" s="6" t="n"/>
      <c r="G434" s="6" t="n"/>
      <c r="H434" s="6" t="n"/>
      <c r="I434" s="6" t="n"/>
      <c r="J434" s="6" t="n"/>
      <c r="K434" s="6" t="n"/>
    </row>
    <row r="435" ht="15.75" customHeight="1" s="1411">
      <c r="A435" s="6" t="n"/>
      <c r="B435" s="6" t="n"/>
      <c r="C435" s="6" t="n"/>
      <c r="D435" s="6" t="n"/>
      <c r="E435" s="6" t="n"/>
      <c r="F435" s="6" t="n"/>
      <c r="G435" s="6" t="n"/>
      <c r="H435" s="6" t="n"/>
      <c r="I435" s="6" t="n"/>
      <c r="J435" s="6" t="n"/>
      <c r="K435" s="6" t="n"/>
    </row>
    <row r="436" ht="15.75" customHeight="1" s="1411">
      <c r="A436" s="6" t="n"/>
      <c r="B436" s="6" t="n"/>
      <c r="C436" s="6" t="n"/>
      <c r="D436" s="6" t="n"/>
      <c r="E436" s="6" t="n"/>
      <c r="F436" s="6" t="n"/>
      <c r="G436" s="6" t="n"/>
      <c r="H436" s="6" t="n"/>
      <c r="I436" s="6" t="n"/>
      <c r="J436" s="6" t="n"/>
      <c r="K436" s="6" t="n"/>
    </row>
    <row r="437" ht="15.75" customHeight="1" s="1411">
      <c r="A437" s="6" t="n"/>
      <c r="B437" s="6" t="n"/>
      <c r="C437" s="6" t="n"/>
      <c r="D437" s="6" t="n"/>
      <c r="E437" s="6" t="n"/>
      <c r="F437" s="6" t="n"/>
      <c r="G437" s="6" t="n"/>
      <c r="H437" s="6" t="n"/>
      <c r="I437" s="6" t="n"/>
      <c r="J437" s="6" t="n"/>
      <c r="K437" s="6" t="n"/>
    </row>
    <row r="438" ht="15.75" customHeight="1" s="1411">
      <c r="A438" s="6" t="n"/>
      <c r="B438" s="6" t="n"/>
      <c r="C438" s="6" t="n"/>
      <c r="D438" s="6" t="n"/>
      <c r="E438" s="6" t="n"/>
      <c r="F438" s="6" t="n"/>
      <c r="G438" s="6" t="n"/>
      <c r="H438" s="6" t="n"/>
      <c r="I438" s="6" t="n"/>
      <c r="J438" s="6" t="n"/>
      <c r="K438" s="6" t="n"/>
    </row>
    <row r="439" ht="15.75" customHeight="1" s="1411">
      <c r="A439" s="6" t="n"/>
      <c r="B439" s="6" t="n"/>
      <c r="C439" s="6" t="n"/>
      <c r="D439" s="6" t="n"/>
      <c r="E439" s="6" t="n"/>
      <c r="F439" s="6" t="n"/>
      <c r="G439" s="6" t="n"/>
      <c r="H439" s="6" t="n"/>
      <c r="I439" s="6" t="n"/>
      <c r="J439" s="6" t="n"/>
      <c r="K439" s="6" t="n"/>
    </row>
    <row r="440" ht="15.75" customHeight="1" s="1411">
      <c r="A440" s="6" t="n"/>
      <c r="B440" s="6" t="n"/>
      <c r="C440" s="6" t="n"/>
      <c r="D440" s="6" t="n"/>
      <c r="E440" s="6" t="n"/>
      <c r="F440" s="6" t="n"/>
      <c r="G440" s="6" t="n"/>
      <c r="H440" s="6" t="n"/>
      <c r="I440" s="6" t="n"/>
      <c r="J440" s="6" t="n"/>
      <c r="K440" s="6" t="n"/>
    </row>
    <row r="441" ht="15.75" customHeight="1" s="1411">
      <c r="A441" s="6" t="n"/>
      <c r="B441" s="6" t="n"/>
      <c r="C441" s="6" t="n"/>
      <c r="D441" s="6" t="n"/>
      <c r="E441" s="6" t="n"/>
      <c r="F441" s="6" t="n"/>
      <c r="G441" s="6" t="n"/>
      <c r="H441" s="6" t="n"/>
      <c r="I441" s="6" t="n"/>
      <c r="J441" s="6" t="n"/>
      <c r="K441" s="6" t="n"/>
    </row>
    <row r="442" ht="15.75" customHeight="1" s="1411">
      <c r="A442" s="6" t="n"/>
      <c r="B442" s="6" t="n"/>
      <c r="C442" s="6" t="n"/>
      <c r="D442" s="6" t="n"/>
      <c r="E442" s="6" t="n"/>
      <c r="F442" s="6" t="n"/>
      <c r="G442" s="6" t="n"/>
      <c r="H442" s="6" t="n"/>
      <c r="I442" s="6" t="n"/>
      <c r="J442" s="6" t="n"/>
      <c r="K442" s="6" t="n"/>
    </row>
    <row r="443" ht="15.75" customHeight="1" s="1411">
      <c r="A443" s="6" t="n"/>
      <c r="B443" s="6" t="n"/>
      <c r="C443" s="6" t="n"/>
      <c r="D443" s="6" t="n"/>
      <c r="E443" s="6" t="n"/>
      <c r="F443" s="6" t="n"/>
      <c r="G443" s="6" t="n"/>
      <c r="H443" s="6" t="n"/>
      <c r="I443" s="6" t="n"/>
      <c r="J443" s="6" t="n"/>
      <c r="K443" s="6" t="n"/>
    </row>
    <row r="444" ht="15.75" customHeight="1" s="1411">
      <c r="A444" s="6" t="n"/>
      <c r="B444" s="6" t="n"/>
      <c r="C444" s="6" t="n"/>
      <c r="D444" s="6" t="n"/>
      <c r="E444" s="6" t="n"/>
      <c r="F444" s="6" t="n"/>
      <c r="G444" s="6" t="n"/>
      <c r="H444" s="6" t="n"/>
      <c r="I444" s="6" t="n"/>
      <c r="J444" s="6" t="n"/>
      <c r="K444" s="6" t="n"/>
    </row>
    <row r="445" ht="15.75" customHeight="1" s="1411">
      <c r="A445" s="6" t="n"/>
      <c r="B445" s="6" t="n"/>
      <c r="C445" s="6" t="n"/>
      <c r="D445" s="6" t="n"/>
      <c r="E445" s="6" t="n"/>
      <c r="F445" s="6" t="n"/>
      <c r="G445" s="6" t="n"/>
      <c r="H445" s="6" t="n"/>
      <c r="I445" s="6" t="n"/>
      <c r="J445" s="6" t="n"/>
      <c r="K445" s="6" t="n"/>
    </row>
    <row r="446" ht="15.75" customHeight="1" s="1411">
      <c r="A446" s="6" t="n"/>
      <c r="B446" s="6" t="n"/>
      <c r="C446" s="6" t="n"/>
      <c r="D446" s="6" t="n"/>
      <c r="E446" s="6" t="n"/>
      <c r="F446" s="6" t="n"/>
      <c r="G446" s="6" t="n"/>
      <c r="H446" s="6" t="n"/>
      <c r="I446" s="6" t="n"/>
      <c r="J446" s="6" t="n"/>
      <c r="K446" s="6" t="n"/>
    </row>
    <row r="447" ht="15.75" customHeight="1" s="1411">
      <c r="A447" s="6" t="n"/>
      <c r="B447" s="6" t="n"/>
      <c r="C447" s="6" t="n"/>
      <c r="D447" s="6" t="n"/>
      <c r="E447" s="6" t="n"/>
      <c r="F447" s="6" t="n"/>
      <c r="G447" s="6" t="n"/>
      <c r="H447" s="6" t="n"/>
      <c r="I447" s="6" t="n"/>
      <c r="J447" s="6" t="n"/>
      <c r="K447" s="6" t="n"/>
    </row>
    <row r="448" ht="15.75" customHeight="1" s="1411">
      <c r="A448" s="6" t="n"/>
      <c r="B448" s="6" t="n"/>
      <c r="C448" s="6" t="n"/>
      <c r="D448" s="6" t="n"/>
      <c r="E448" s="6" t="n"/>
      <c r="F448" s="6" t="n"/>
      <c r="G448" s="6" t="n"/>
      <c r="H448" s="6" t="n"/>
      <c r="I448" s="6" t="n"/>
      <c r="J448" s="6" t="n"/>
      <c r="K448" s="6" t="n"/>
    </row>
    <row r="449" ht="15.75" customHeight="1" s="1411">
      <c r="A449" s="6" t="n"/>
      <c r="B449" s="6" t="n"/>
      <c r="C449" s="6" t="n"/>
      <c r="D449" s="6" t="n"/>
      <c r="E449" s="6" t="n"/>
      <c r="F449" s="6" t="n"/>
      <c r="G449" s="6" t="n"/>
      <c r="H449" s="6" t="n"/>
      <c r="I449" s="6" t="n"/>
      <c r="J449" s="6" t="n"/>
      <c r="K449" s="6" t="n"/>
    </row>
    <row r="450" ht="15.75" customHeight="1" s="1411">
      <c r="A450" s="6" t="n"/>
      <c r="B450" s="6" t="n"/>
      <c r="C450" s="6" t="n"/>
      <c r="D450" s="6" t="n"/>
      <c r="E450" s="6" t="n"/>
      <c r="F450" s="6" t="n"/>
      <c r="G450" s="6" t="n"/>
      <c r="H450" s="6" t="n"/>
      <c r="I450" s="6" t="n"/>
      <c r="J450" s="6" t="n"/>
      <c r="K450" s="6" t="n"/>
    </row>
    <row r="451" ht="15.75" customHeight="1" s="1411">
      <c r="A451" s="6" t="n"/>
      <c r="B451" s="6" t="n"/>
      <c r="C451" s="6" t="n"/>
      <c r="D451" s="6" t="n"/>
      <c r="E451" s="6" t="n"/>
      <c r="F451" s="6" t="n"/>
      <c r="G451" s="6" t="n"/>
      <c r="H451" s="6" t="n"/>
      <c r="I451" s="6" t="n"/>
      <c r="J451" s="6" t="n"/>
      <c r="K451" s="6" t="n"/>
    </row>
    <row r="452" ht="15.75" customHeight="1" s="1411">
      <c r="A452" s="6" t="n"/>
      <c r="B452" s="6" t="n"/>
      <c r="C452" s="6" t="n"/>
      <c r="D452" s="6" t="n"/>
      <c r="E452" s="6" t="n"/>
      <c r="F452" s="6" t="n"/>
      <c r="G452" s="6" t="n"/>
      <c r="H452" s="6" t="n"/>
      <c r="I452" s="6" t="n"/>
      <c r="J452" s="6" t="n"/>
      <c r="K452" s="6" t="n"/>
    </row>
    <row r="453" ht="15.75" customHeight="1" s="1411">
      <c r="A453" s="6" t="n"/>
      <c r="B453" s="6" t="n"/>
      <c r="C453" s="6" t="n"/>
      <c r="D453" s="6" t="n"/>
      <c r="E453" s="6" t="n"/>
      <c r="F453" s="6" t="n"/>
      <c r="G453" s="6" t="n"/>
      <c r="H453" s="6" t="n"/>
      <c r="I453" s="6" t="n"/>
      <c r="J453" s="6" t="n"/>
      <c r="K453" s="6" t="n"/>
    </row>
    <row r="454" ht="15.75" customHeight="1" s="1411">
      <c r="A454" s="6" t="n"/>
      <c r="B454" s="6" t="n"/>
      <c r="C454" s="6" t="n"/>
      <c r="D454" s="6" t="n"/>
      <c r="E454" s="6" t="n"/>
      <c r="F454" s="6" t="n"/>
      <c r="G454" s="6" t="n"/>
      <c r="H454" s="6" t="n"/>
      <c r="I454" s="6" t="n"/>
      <c r="J454" s="6" t="n"/>
      <c r="K454" s="6" t="n"/>
    </row>
    <row r="455" ht="15.75" customHeight="1" s="1411">
      <c r="A455" s="6" t="n"/>
      <c r="B455" s="6" t="n"/>
      <c r="C455" s="6" t="n"/>
      <c r="D455" s="6" t="n"/>
      <c r="E455" s="6" t="n"/>
      <c r="F455" s="6" t="n"/>
      <c r="G455" s="6" t="n"/>
      <c r="H455" s="6" t="n"/>
      <c r="I455" s="6" t="n"/>
      <c r="J455" s="6" t="n"/>
      <c r="K455" s="6" t="n"/>
    </row>
    <row r="456" ht="15.75" customHeight="1" s="1411">
      <c r="A456" s="6" t="n"/>
      <c r="B456" s="6" t="n"/>
      <c r="C456" s="6" t="n"/>
      <c r="D456" s="6" t="n"/>
      <c r="E456" s="6" t="n"/>
      <c r="F456" s="6" t="n"/>
      <c r="G456" s="6" t="n"/>
      <c r="H456" s="6" t="n"/>
      <c r="I456" s="6" t="n"/>
      <c r="J456" s="6" t="n"/>
      <c r="K456" s="6" t="n"/>
    </row>
    <row r="457" ht="15.75" customHeight="1" s="1411">
      <c r="A457" s="6" t="n"/>
      <c r="B457" s="6" t="n"/>
      <c r="C457" s="6" t="n"/>
      <c r="D457" s="6" t="n"/>
      <c r="E457" s="6" t="n"/>
      <c r="F457" s="6" t="n"/>
      <c r="G457" s="6" t="n"/>
      <c r="H457" s="6" t="n"/>
      <c r="I457" s="6" t="n"/>
      <c r="J457" s="6" t="n"/>
      <c r="K457" s="6" t="n"/>
    </row>
    <row r="458" ht="15.75" customHeight="1" s="1411">
      <c r="A458" s="6" t="n"/>
      <c r="B458" s="6" t="n"/>
      <c r="C458" s="6" t="n"/>
      <c r="D458" s="6" t="n"/>
      <c r="E458" s="6" t="n"/>
      <c r="F458" s="6" t="n"/>
      <c r="G458" s="6" t="n"/>
      <c r="H458" s="6" t="n"/>
      <c r="I458" s="6" t="n"/>
      <c r="J458" s="6" t="n"/>
      <c r="K458" s="6" t="n"/>
    </row>
    <row r="459" ht="15.75" customHeight="1" s="1411">
      <c r="A459" s="6" t="n"/>
      <c r="B459" s="6" t="n"/>
      <c r="C459" s="6" t="n"/>
      <c r="D459" s="6" t="n"/>
      <c r="E459" s="6" t="n"/>
      <c r="F459" s="6" t="n"/>
      <c r="G459" s="6" t="n"/>
      <c r="H459" s="6" t="n"/>
      <c r="I459" s="6" t="n"/>
      <c r="J459" s="6" t="n"/>
      <c r="K459" s="6" t="n"/>
    </row>
    <row r="460" ht="15.75" customHeight="1" s="1411">
      <c r="A460" s="6" t="n"/>
      <c r="B460" s="6" t="n"/>
      <c r="C460" s="6" t="n"/>
      <c r="D460" s="6" t="n"/>
      <c r="E460" s="6" t="n"/>
      <c r="F460" s="6" t="n"/>
      <c r="G460" s="6" t="n"/>
      <c r="H460" s="6" t="n"/>
      <c r="I460" s="6" t="n"/>
      <c r="J460" s="6" t="n"/>
      <c r="K460" s="6" t="n"/>
    </row>
    <row r="461" ht="15.75" customHeight="1" s="1411">
      <c r="A461" s="6" t="n"/>
      <c r="B461" s="6" t="n"/>
      <c r="C461" s="6" t="n"/>
      <c r="D461" s="6" t="n"/>
      <c r="E461" s="6" t="n"/>
      <c r="F461" s="6" t="n"/>
      <c r="G461" s="6" t="n"/>
      <c r="H461" s="6" t="n"/>
      <c r="I461" s="6" t="n"/>
      <c r="J461" s="6" t="n"/>
      <c r="K461" s="6" t="n"/>
    </row>
    <row r="462" ht="15.75" customHeight="1" s="1411">
      <c r="A462" s="6" t="n"/>
      <c r="B462" s="6" t="n"/>
      <c r="C462" s="6" t="n"/>
      <c r="D462" s="6" t="n"/>
      <c r="E462" s="6" t="n"/>
      <c r="F462" s="6" t="n"/>
      <c r="G462" s="6" t="n"/>
      <c r="H462" s="6" t="n"/>
      <c r="I462" s="6" t="n"/>
      <c r="J462" s="6" t="n"/>
      <c r="K462" s="6" t="n"/>
    </row>
    <row r="463" ht="15.75" customHeight="1" s="1411">
      <c r="A463" s="6" t="n"/>
      <c r="B463" s="6" t="n"/>
      <c r="C463" s="6" t="n"/>
      <c r="D463" s="6" t="n"/>
      <c r="E463" s="6" t="n"/>
      <c r="F463" s="6" t="n"/>
      <c r="G463" s="6" t="n"/>
      <c r="H463" s="6" t="n"/>
      <c r="I463" s="6" t="n"/>
      <c r="J463" s="6" t="n"/>
      <c r="K463" s="6" t="n"/>
    </row>
    <row r="464" ht="15.75" customHeight="1" s="1411">
      <c r="A464" s="6" t="n"/>
      <c r="B464" s="6" t="n"/>
      <c r="C464" s="6" t="n"/>
      <c r="D464" s="6" t="n"/>
      <c r="E464" s="6" t="n"/>
      <c r="F464" s="6" t="n"/>
      <c r="G464" s="6" t="n"/>
      <c r="H464" s="6" t="n"/>
      <c r="I464" s="6" t="n"/>
      <c r="J464" s="6" t="n"/>
      <c r="K464" s="6" t="n"/>
    </row>
    <row r="465" ht="15.75" customHeight="1" s="1411">
      <c r="A465" s="6" t="n"/>
      <c r="B465" s="6" t="n"/>
      <c r="C465" s="6" t="n"/>
      <c r="D465" s="6" t="n"/>
      <c r="E465" s="6" t="n"/>
      <c r="F465" s="6" t="n"/>
      <c r="G465" s="6" t="n"/>
      <c r="H465" s="6" t="n"/>
      <c r="I465" s="6" t="n"/>
      <c r="J465" s="6" t="n"/>
      <c r="K465" s="6" t="n"/>
    </row>
    <row r="466" ht="15.75" customHeight="1" s="1411">
      <c r="A466" s="6" t="n"/>
      <c r="B466" s="6" t="n"/>
      <c r="C466" s="6" t="n"/>
      <c r="D466" s="6" t="n"/>
      <c r="E466" s="6" t="n"/>
      <c r="F466" s="6" t="n"/>
      <c r="G466" s="6" t="n"/>
      <c r="H466" s="6" t="n"/>
      <c r="I466" s="6" t="n"/>
      <c r="J466" s="6" t="n"/>
      <c r="K466" s="6" t="n"/>
    </row>
    <row r="467" ht="15.75" customHeight="1" s="1411">
      <c r="A467" s="6" t="n"/>
      <c r="B467" s="6" t="n"/>
      <c r="C467" s="6" t="n"/>
      <c r="D467" s="6" t="n"/>
      <c r="E467" s="6" t="n"/>
      <c r="F467" s="6" t="n"/>
      <c r="G467" s="6" t="n"/>
      <c r="H467" s="6" t="n"/>
      <c r="I467" s="6" t="n"/>
      <c r="J467" s="6" t="n"/>
      <c r="K467" s="6" t="n"/>
    </row>
    <row r="468" ht="15.75" customHeight="1" s="1411">
      <c r="A468" s="6" t="n"/>
      <c r="B468" s="6" t="n"/>
      <c r="C468" s="6" t="n"/>
      <c r="D468" s="6" t="n"/>
      <c r="E468" s="6" t="n"/>
      <c r="F468" s="6" t="n"/>
      <c r="G468" s="6" t="n"/>
      <c r="H468" s="6" t="n"/>
      <c r="I468" s="6" t="n"/>
      <c r="J468" s="6" t="n"/>
      <c r="K468" s="6" t="n"/>
    </row>
    <row r="469" ht="15.75" customHeight="1" s="1411">
      <c r="A469" s="6" t="n"/>
      <c r="B469" s="6" t="n"/>
      <c r="C469" s="6" t="n"/>
      <c r="D469" s="6" t="n"/>
      <c r="E469" s="6" t="n"/>
      <c r="F469" s="6" t="n"/>
      <c r="G469" s="6" t="n"/>
      <c r="H469" s="6" t="n"/>
      <c r="I469" s="6" t="n"/>
      <c r="J469" s="6" t="n"/>
      <c r="K469" s="6" t="n"/>
    </row>
    <row r="470" ht="15.75" customHeight="1" s="1411">
      <c r="A470" s="6" t="n"/>
      <c r="B470" s="6" t="n"/>
      <c r="C470" s="6" t="n"/>
      <c r="D470" s="6" t="n"/>
      <c r="E470" s="6" t="n"/>
      <c r="F470" s="6" t="n"/>
      <c r="G470" s="6" t="n"/>
      <c r="H470" s="6" t="n"/>
      <c r="I470" s="6" t="n"/>
      <c r="J470" s="6" t="n"/>
      <c r="K470" s="6" t="n"/>
    </row>
    <row r="471" ht="15.75" customHeight="1" s="1411">
      <c r="A471" s="6" t="n"/>
      <c r="B471" s="6" t="n"/>
      <c r="C471" s="6" t="n"/>
      <c r="D471" s="6" t="n"/>
      <c r="E471" s="6" t="n"/>
      <c r="F471" s="6" t="n"/>
      <c r="G471" s="6" t="n"/>
      <c r="H471" s="6" t="n"/>
      <c r="I471" s="6" t="n"/>
      <c r="J471" s="6" t="n"/>
      <c r="K471" s="6" t="n"/>
    </row>
    <row r="472" ht="15.75" customHeight="1" s="1411">
      <c r="A472" s="6" t="n"/>
      <c r="B472" s="6" t="n"/>
      <c r="C472" s="6" t="n"/>
      <c r="D472" s="6" t="n"/>
      <c r="E472" s="6" t="n"/>
      <c r="F472" s="6" t="n"/>
      <c r="G472" s="6" t="n"/>
      <c r="H472" s="6" t="n"/>
      <c r="I472" s="6" t="n"/>
      <c r="J472" s="6" t="n"/>
      <c r="K472" s="6" t="n"/>
    </row>
    <row r="473" ht="15.75" customHeight="1" s="1411">
      <c r="A473" s="6" t="n"/>
      <c r="B473" s="6" t="n"/>
      <c r="C473" s="6" t="n"/>
      <c r="D473" s="6" t="n"/>
      <c r="E473" s="6" t="n"/>
      <c r="F473" s="6" t="n"/>
      <c r="G473" s="6" t="n"/>
      <c r="H473" s="6" t="n"/>
      <c r="I473" s="6" t="n"/>
      <c r="J473" s="6" t="n"/>
      <c r="K473" s="6" t="n"/>
    </row>
    <row r="474" ht="15.75" customHeight="1" s="1411">
      <c r="A474" s="6" t="n"/>
      <c r="B474" s="6" t="n"/>
      <c r="C474" s="6" t="n"/>
      <c r="D474" s="6" t="n"/>
      <c r="E474" s="6" t="n"/>
      <c r="F474" s="6" t="n"/>
      <c r="G474" s="6" t="n"/>
      <c r="H474" s="6" t="n"/>
      <c r="I474" s="6" t="n"/>
      <c r="J474" s="6" t="n"/>
      <c r="K474" s="6" t="n"/>
    </row>
    <row r="475" ht="15.75" customHeight="1" s="1411">
      <c r="A475" s="6" t="n"/>
      <c r="B475" s="6" t="n"/>
      <c r="C475" s="6" t="n"/>
      <c r="D475" s="6" t="n"/>
      <c r="E475" s="6" t="n"/>
      <c r="F475" s="6" t="n"/>
      <c r="G475" s="6" t="n"/>
      <c r="H475" s="6" t="n"/>
      <c r="I475" s="6" t="n"/>
      <c r="J475" s="6" t="n"/>
      <c r="K475" s="6" t="n"/>
    </row>
    <row r="476" ht="15.75" customHeight="1" s="1411">
      <c r="A476" s="6" t="n"/>
      <c r="B476" s="6" t="n"/>
      <c r="C476" s="6" t="n"/>
      <c r="D476" s="6" t="n"/>
      <c r="E476" s="6" t="n"/>
      <c r="F476" s="6" t="n"/>
      <c r="G476" s="6" t="n"/>
      <c r="H476" s="6" t="n"/>
      <c r="I476" s="6" t="n"/>
      <c r="J476" s="6" t="n"/>
      <c r="K476" s="6" t="n"/>
    </row>
    <row r="477" ht="15.75" customHeight="1" s="1411">
      <c r="A477" s="6" t="n"/>
      <c r="B477" s="6" t="n"/>
      <c r="C477" s="6" t="n"/>
      <c r="D477" s="6" t="n"/>
      <c r="E477" s="6" t="n"/>
      <c r="F477" s="6" t="n"/>
      <c r="G477" s="6" t="n"/>
      <c r="H477" s="6" t="n"/>
      <c r="I477" s="6" t="n"/>
      <c r="J477" s="6" t="n"/>
      <c r="K477" s="6" t="n"/>
    </row>
    <row r="478" ht="15.75" customHeight="1" s="1411">
      <c r="A478" s="6" t="n"/>
      <c r="B478" s="6" t="n"/>
      <c r="C478" s="6" t="n"/>
      <c r="D478" s="6" t="n"/>
      <c r="E478" s="6" t="n"/>
      <c r="F478" s="6" t="n"/>
      <c r="G478" s="6" t="n"/>
      <c r="H478" s="6" t="n"/>
      <c r="I478" s="6" t="n"/>
      <c r="J478" s="6" t="n"/>
      <c r="K478" s="6" t="n"/>
    </row>
    <row r="479" ht="15.75" customHeight="1" s="1411">
      <c r="A479" s="6" t="n"/>
      <c r="B479" s="6" t="n"/>
      <c r="C479" s="6" t="n"/>
      <c r="D479" s="6" t="n"/>
      <c r="E479" s="6" t="n"/>
      <c r="F479" s="6" t="n"/>
      <c r="G479" s="6" t="n"/>
      <c r="H479" s="6" t="n"/>
      <c r="I479" s="6" t="n"/>
      <c r="J479" s="6" t="n"/>
      <c r="K479" s="6" t="n"/>
    </row>
    <row r="480" ht="15.75" customHeight="1" s="1411">
      <c r="A480" s="6" t="n"/>
      <c r="B480" s="6" t="n"/>
      <c r="C480" s="6" t="n"/>
      <c r="D480" s="6" t="n"/>
      <c r="E480" s="6" t="n"/>
      <c r="F480" s="6" t="n"/>
      <c r="G480" s="6" t="n"/>
      <c r="H480" s="6" t="n"/>
      <c r="I480" s="6" t="n"/>
      <c r="J480" s="6" t="n"/>
      <c r="K480" s="6" t="n"/>
    </row>
    <row r="481" ht="15.75" customHeight="1" s="1411">
      <c r="A481" s="6" t="n"/>
      <c r="B481" s="6" t="n"/>
      <c r="C481" s="6" t="n"/>
      <c r="D481" s="6" t="n"/>
      <c r="E481" s="6" t="n"/>
      <c r="F481" s="6" t="n"/>
      <c r="G481" s="6" t="n"/>
      <c r="H481" s="6" t="n"/>
      <c r="I481" s="6" t="n"/>
      <c r="J481" s="6" t="n"/>
      <c r="K481" s="6" t="n"/>
    </row>
    <row r="482" ht="15.75" customHeight="1" s="1411">
      <c r="A482" s="6" t="n"/>
      <c r="B482" s="6" t="n"/>
      <c r="C482" s="6" t="n"/>
      <c r="D482" s="6" t="n"/>
      <c r="E482" s="6" t="n"/>
      <c r="F482" s="6" t="n"/>
      <c r="G482" s="6" t="n"/>
      <c r="H482" s="6" t="n"/>
      <c r="I482" s="6" t="n"/>
      <c r="J482" s="6" t="n"/>
      <c r="K482" s="6" t="n"/>
    </row>
    <row r="483" ht="15.75" customHeight="1" s="1411">
      <c r="A483" s="6" t="n"/>
      <c r="B483" s="6" t="n"/>
      <c r="C483" s="6" t="n"/>
      <c r="D483" s="6" t="n"/>
      <c r="E483" s="6" t="n"/>
      <c r="F483" s="6" t="n"/>
      <c r="G483" s="6" t="n"/>
      <c r="H483" s="6" t="n"/>
      <c r="I483" s="6" t="n"/>
      <c r="J483" s="6" t="n"/>
      <c r="K483" s="6" t="n"/>
    </row>
    <row r="484" ht="15.75" customHeight="1" s="1411">
      <c r="A484" s="6" t="n"/>
      <c r="B484" s="6" t="n"/>
      <c r="C484" s="6" t="n"/>
      <c r="D484" s="6" t="n"/>
      <c r="E484" s="6" t="n"/>
      <c r="F484" s="6" t="n"/>
      <c r="G484" s="6" t="n"/>
      <c r="H484" s="6" t="n"/>
      <c r="I484" s="6" t="n"/>
      <c r="J484" s="6" t="n"/>
      <c r="K484" s="6" t="n"/>
    </row>
    <row r="485" ht="15.75" customHeight="1" s="1411">
      <c r="A485" s="6" t="n"/>
      <c r="B485" s="6" t="n"/>
      <c r="C485" s="6" t="n"/>
      <c r="D485" s="6" t="n"/>
      <c r="E485" s="6" t="n"/>
      <c r="F485" s="6" t="n"/>
      <c r="G485" s="6" t="n"/>
      <c r="H485" s="6" t="n"/>
      <c r="I485" s="6" t="n"/>
      <c r="J485" s="6" t="n"/>
      <c r="K485" s="6" t="n"/>
    </row>
    <row r="486" ht="15.75" customHeight="1" s="1411">
      <c r="A486" s="6" t="n"/>
      <c r="B486" s="6" t="n"/>
      <c r="C486" s="6" t="n"/>
      <c r="D486" s="6" t="n"/>
      <c r="E486" s="6" t="n"/>
      <c r="F486" s="6" t="n"/>
      <c r="G486" s="6" t="n"/>
      <c r="H486" s="6" t="n"/>
      <c r="I486" s="6" t="n"/>
      <c r="J486" s="6" t="n"/>
      <c r="K486" s="6" t="n"/>
    </row>
    <row r="487" ht="15.75" customHeight="1" s="1411">
      <c r="A487" s="6" t="n"/>
      <c r="B487" s="6" t="n"/>
      <c r="C487" s="6" t="n"/>
      <c r="D487" s="6" t="n"/>
      <c r="E487" s="6" t="n"/>
      <c r="F487" s="6" t="n"/>
      <c r="G487" s="6" t="n"/>
      <c r="H487" s="6" t="n"/>
      <c r="I487" s="6" t="n"/>
      <c r="J487" s="6" t="n"/>
      <c r="K487" s="6" t="n"/>
    </row>
    <row r="488" ht="15.75" customHeight="1" s="1411">
      <c r="A488" s="6" t="n"/>
      <c r="B488" s="6" t="n"/>
      <c r="C488" s="6" t="n"/>
      <c r="D488" s="6" t="n"/>
      <c r="E488" s="6" t="n"/>
      <c r="F488" s="6" t="n"/>
      <c r="G488" s="6" t="n"/>
      <c r="H488" s="6" t="n"/>
      <c r="I488" s="6" t="n"/>
      <c r="J488" s="6" t="n"/>
      <c r="K488" s="6" t="n"/>
    </row>
    <row r="489" ht="15.75" customHeight="1" s="1411">
      <c r="A489" s="6" t="n"/>
      <c r="B489" s="6" t="n"/>
      <c r="C489" s="6" t="n"/>
      <c r="D489" s="6" t="n"/>
      <c r="E489" s="6" t="n"/>
      <c r="F489" s="6" t="n"/>
      <c r="G489" s="6" t="n"/>
      <c r="H489" s="6" t="n"/>
      <c r="I489" s="6" t="n"/>
      <c r="J489" s="6" t="n"/>
      <c r="K489" s="6" t="n"/>
    </row>
    <row r="490" ht="15.75" customHeight="1" s="1411">
      <c r="A490" s="6" t="n"/>
      <c r="B490" s="6" t="n"/>
      <c r="C490" s="6" t="n"/>
      <c r="D490" s="6" t="n"/>
      <c r="E490" s="6" t="n"/>
      <c r="F490" s="6" t="n"/>
      <c r="G490" s="6" t="n"/>
      <c r="H490" s="6" t="n"/>
      <c r="I490" s="6" t="n"/>
      <c r="J490" s="6" t="n"/>
      <c r="K490" s="6" t="n"/>
    </row>
    <row r="491" ht="15.75" customHeight="1" s="1411">
      <c r="A491" s="6" t="n"/>
      <c r="B491" s="6" t="n"/>
      <c r="C491" s="6" t="n"/>
      <c r="D491" s="6" t="n"/>
      <c r="E491" s="6" t="n"/>
      <c r="F491" s="6" t="n"/>
      <c r="G491" s="6" t="n"/>
      <c r="H491" s="6" t="n"/>
      <c r="I491" s="6" t="n"/>
      <c r="J491" s="6" t="n"/>
      <c r="K491" s="6" t="n"/>
    </row>
    <row r="492" ht="15.75" customHeight="1" s="1411">
      <c r="A492" s="6" t="n"/>
      <c r="B492" s="6" t="n"/>
      <c r="C492" s="6" t="n"/>
      <c r="D492" s="6" t="n"/>
      <c r="E492" s="6" t="n"/>
      <c r="F492" s="6" t="n"/>
      <c r="G492" s="6" t="n"/>
      <c r="H492" s="6" t="n"/>
      <c r="I492" s="6" t="n"/>
      <c r="J492" s="6" t="n"/>
      <c r="K492" s="6" t="n"/>
    </row>
    <row r="493" ht="15.75" customHeight="1" s="1411">
      <c r="A493" s="6" t="n"/>
      <c r="B493" s="6" t="n"/>
      <c r="C493" s="6" t="n"/>
      <c r="D493" s="6" t="n"/>
      <c r="E493" s="6" t="n"/>
      <c r="F493" s="6" t="n"/>
      <c r="G493" s="6" t="n"/>
      <c r="H493" s="6" t="n"/>
      <c r="I493" s="6" t="n"/>
      <c r="J493" s="6" t="n"/>
      <c r="K493" s="6" t="n"/>
    </row>
    <row r="494" ht="15.75" customHeight="1" s="1411">
      <c r="A494" s="6" t="n"/>
      <c r="B494" s="6" t="n"/>
      <c r="C494" s="6" t="n"/>
      <c r="D494" s="6" t="n"/>
      <c r="E494" s="6" t="n"/>
      <c r="F494" s="6" t="n"/>
      <c r="G494" s="6" t="n"/>
      <c r="H494" s="6" t="n"/>
      <c r="I494" s="6" t="n"/>
      <c r="J494" s="6" t="n"/>
      <c r="K494" s="6" t="n"/>
    </row>
    <row r="495" ht="15.75" customHeight="1" s="1411">
      <c r="A495" s="6" t="n"/>
      <c r="B495" s="6" t="n"/>
      <c r="C495" s="6" t="n"/>
      <c r="D495" s="6" t="n"/>
      <c r="E495" s="6" t="n"/>
      <c r="F495" s="6" t="n"/>
      <c r="G495" s="6" t="n"/>
      <c r="H495" s="6" t="n"/>
      <c r="I495" s="6" t="n"/>
      <c r="J495" s="6" t="n"/>
      <c r="K495" s="6" t="n"/>
    </row>
    <row r="496" ht="15.75" customHeight="1" s="1411">
      <c r="A496" s="6" t="n"/>
      <c r="B496" s="6" t="n"/>
      <c r="C496" s="6" t="n"/>
      <c r="D496" s="6" t="n"/>
      <c r="E496" s="6" t="n"/>
      <c r="F496" s="6" t="n"/>
      <c r="G496" s="6" t="n"/>
      <c r="H496" s="6" t="n"/>
      <c r="I496" s="6" t="n"/>
      <c r="J496" s="6" t="n"/>
      <c r="K496" s="6" t="n"/>
    </row>
    <row r="497" ht="15.75" customHeight="1" s="1411">
      <c r="A497" s="6" t="n"/>
      <c r="B497" s="6" t="n"/>
      <c r="C497" s="6" t="n"/>
      <c r="D497" s="6" t="n"/>
      <c r="E497" s="6" t="n"/>
      <c r="F497" s="6" t="n"/>
      <c r="G497" s="6" t="n"/>
      <c r="H497" s="6" t="n"/>
      <c r="I497" s="6" t="n"/>
      <c r="J497" s="6" t="n"/>
      <c r="K497" s="6" t="n"/>
    </row>
    <row r="498" ht="15.75" customHeight="1" s="1411">
      <c r="A498" s="6" t="n"/>
      <c r="B498" s="6" t="n"/>
      <c r="C498" s="6" t="n"/>
      <c r="D498" s="6" t="n"/>
      <c r="E498" s="6" t="n"/>
      <c r="F498" s="6" t="n"/>
      <c r="G498" s="6" t="n"/>
      <c r="H498" s="6" t="n"/>
      <c r="I498" s="6" t="n"/>
      <c r="J498" s="6" t="n"/>
      <c r="K498" s="6" t="n"/>
    </row>
    <row r="499" ht="15.75" customHeight="1" s="1411">
      <c r="A499" s="6" t="n"/>
      <c r="B499" s="6" t="n"/>
      <c r="C499" s="6" t="n"/>
      <c r="D499" s="6" t="n"/>
      <c r="E499" s="6" t="n"/>
      <c r="F499" s="6" t="n"/>
      <c r="G499" s="6" t="n"/>
      <c r="H499" s="6" t="n"/>
      <c r="I499" s="6" t="n"/>
      <c r="J499" s="6" t="n"/>
      <c r="K499" s="6" t="n"/>
    </row>
    <row r="500" ht="15.75" customHeight="1" s="1411">
      <c r="A500" s="6" t="n"/>
      <c r="B500" s="6" t="n"/>
      <c r="C500" s="6" t="n"/>
      <c r="D500" s="6" t="n"/>
      <c r="E500" s="6" t="n"/>
      <c r="F500" s="6" t="n"/>
      <c r="G500" s="6" t="n"/>
      <c r="H500" s="6" t="n"/>
      <c r="I500" s="6" t="n"/>
      <c r="J500" s="6" t="n"/>
      <c r="K500" s="6" t="n"/>
    </row>
    <row r="501" ht="15.75" customHeight="1" s="1411">
      <c r="A501" s="6" t="n"/>
      <c r="B501" s="6" t="n"/>
      <c r="C501" s="6" t="n"/>
      <c r="D501" s="6" t="n"/>
      <c r="E501" s="6" t="n"/>
      <c r="F501" s="6" t="n"/>
      <c r="G501" s="6" t="n"/>
      <c r="H501" s="6" t="n"/>
      <c r="I501" s="6" t="n"/>
      <c r="J501" s="6" t="n"/>
      <c r="K501" s="6" t="n"/>
    </row>
    <row r="502" ht="15.75" customHeight="1" s="1411">
      <c r="A502" s="6" t="n"/>
      <c r="B502" s="6" t="n"/>
      <c r="C502" s="6" t="n"/>
      <c r="D502" s="6" t="n"/>
      <c r="E502" s="6" t="n"/>
      <c r="F502" s="6" t="n"/>
      <c r="G502" s="6" t="n"/>
      <c r="H502" s="6" t="n"/>
      <c r="I502" s="6" t="n"/>
      <c r="J502" s="6" t="n"/>
      <c r="K502" s="6" t="n"/>
    </row>
    <row r="503" ht="15.75" customHeight="1" s="1411">
      <c r="A503" s="6" t="n"/>
      <c r="B503" s="6" t="n"/>
      <c r="C503" s="6" t="n"/>
      <c r="D503" s="6" t="n"/>
      <c r="E503" s="6" t="n"/>
      <c r="F503" s="6" t="n"/>
      <c r="G503" s="6" t="n"/>
      <c r="H503" s="6" t="n"/>
      <c r="I503" s="6" t="n"/>
      <c r="J503" s="6" t="n"/>
      <c r="K503" s="6" t="n"/>
    </row>
    <row r="504" ht="15.75" customHeight="1" s="1411">
      <c r="A504" s="6" t="n"/>
      <c r="B504" s="6" t="n"/>
      <c r="C504" s="6" t="n"/>
      <c r="D504" s="6" t="n"/>
      <c r="E504" s="6" t="n"/>
      <c r="F504" s="6" t="n"/>
      <c r="G504" s="6" t="n"/>
      <c r="H504" s="6" t="n"/>
      <c r="I504" s="6" t="n"/>
      <c r="J504" s="6" t="n"/>
      <c r="K504" s="6" t="n"/>
    </row>
    <row r="505" ht="15.75" customHeight="1" s="1411">
      <c r="A505" s="6" t="n"/>
      <c r="B505" s="6" t="n"/>
      <c r="C505" s="6" t="n"/>
      <c r="D505" s="6" t="n"/>
      <c r="E505" s="6" t="n"/>
      <c r="F505" s="6" t="n"/>
      <c r="G505" s="6" t="n"/>
      <c r="H505" s="6" t="n"/>
      <c r="I505" s="6" t="n"/>
      <c r="J505" s="6" t="n"/>
      <c r="K505" s="6" t="n"/>
    </row>
    <row r="506" ht="15.75" customHeight="1" s="1411">
      <c r="A506" s="6" t="n"/>
      <c r="B506" s="6" t="n"/>
      <c r="C506" s="6" t="n"/>
      <c r="D506" s="6" t="n"/>
      <c r="E506" s="6" t="n"/>
      <c r="F506" s="6" t="n"/>
      <c r="G506" s="6" t="n"/>
      <c r="H506" s="6" t="n"/>
      <c r="I506" s="6" t="n"/>
      <c r="J506" s="6" t="n"/>
      <c r="K506" s="6" t="n"/>
    </row>
    <row r="507" ht="15.75" customHeight="1" s="1411">
      <c r="A507" s="6" t="n"/>
      <c r="B507" s="6" t="n"/>
      <c r="C507" s="6" t="n"/>
      <c r="D507" s="6" t="n"/>
      <c r="E507" s="6" t="n"/>
      <c r="F507" s="6" t="n"/>
      <c r="G507" s="6" t="n"/>
      <c r="H507" s="6" t="n"/>
      <c r="I507" s="6" t="n"/>
      <c r="J507" s="6" t="n"/>
      <c r="K507" s="6" t="n"/>
    </row>
    <row r="508" ht="15.75" customHeight="1" s="1411">
      <c r="A508" s="6" t="n"/>
      <c r="B508" s="6" t="n"/>
      <c r="C508" s="6" t="n"/>
      <c r="D508" s="6" t="n"/>
      <c r="E508" s="6" t="n"/>
      <c r="F508" s="6" t="n"/>
      <c r="G508" s="6" t="n"/>
      <c r="H508" s="6" t="n"/>
      <c r="I508" s="6" t="n"/>
      <c r="J508" s="6" t="n"/>
      <c r="K508" s="6" t="n"/>
    </row>
    <row r="509" ht="15.75" customHeight="1" s="1411">
      <c r="A509" s="6" t="n"/>
      <c r="B509" s="6" t="n"/>
      <c r="C509" s="6" t="n"/>
      <c r="D509" s="6" t="n"/>
      <c r="E509" s="6" t="n"/>
      <c r="F509" s="6" t="n"/>
      <c r="G509" s="6" t="n"/>
      <c r="H509" s="6" t="n"/>
      <c r="I509" s="6" t="n"/>
      <c r="J509" s="6" t="n"/>
      <c r="K509" s="6" t="n"/>
    </row>
    <row r="510" ht="15.75" customHeight="1" s="1411">
      <c r="A510" s="6" t="n"/>
      <c r="B510" s="6" t="n"/>
      <c r="C510" s="6" t="n"/>
      <c r="D510" s="6" t="n"/>
      <c r="E510" s="6" t="n"/>
      <c r="F510" s="6" t="n"/>
      <c r="G510" s="6" t="n"/>
      <c r="H510" s="6" t="n"/>
      <c r="I510" s="6" t="n"/>
      <c r="J510" s="6" t="n"/>
      <c r="K510" s="6" t="n"/>
    </row>
    <row r="511" ht="15.75" customHeight="1" s="1411">
      <c r="A511" s="6" t="n"/>
      <c r="B511" s="6" t="n"/>
      <c r="C511" s="6" t="n"/>
      <c r="D511" s="6" t="n"/>
      <c r="E511" s="6" t="n"/>
      <c r="F511" s="6" t="n"/>
      <c r="G511" s="6" t="n"/>
      <c r="H511" s="6" t="n"/>
      <c r="I511" s="6" t="n"/>
      <c r="J511" s="6" t="n"/>
      <c r="K511" s="6" t="n"/>
    </row>
    <row r="512" ht="15.75" customHeight="1" s="1411">
      <c r="A512" s="6" t="n"/>
      <c r="B512" s="6" t="n"/>
      <c r="C512" s="6" t="n"/>
      <c r="D512" s="6" t="n"/>
      <c r="E512" s="6" t="n"/>
      <c r="F512" s="6" t="n"/>
      <c r="G512" s="6" t="n"/>
      <c r="H512" s="6" t="n"/>
      <c r="I512" s="6" t="n"/>
      <c r="J512" s="6" t="n"/>
      <c r="K512" s="6" t="n"/>
    </row>
    <row r="513" ht="15.75" customHeight="1" s="1411">
      <c r="A513" s="6" t="n"/>
      <c r="B513" s="6" t="n"/>
      <c r="C513" s="6" t="n"/>
      <c r="D513" s="6" t="n"/>
      <c r="E513" s="6" t="n"/>
      <c r="F513" s="6" t="n"/>
      <c r="G513" s="6" t="n"/>
      <c r="H513" s="6" t="n"/>
      <c r="I513" s="6" t="n"/>
      <c r="J513" s="6" t="n"/>
      <c r="K513" s="6" t="n"/>
    </row>
    <row r="514" ht="15.75" customHeight="1" s="1411">
      <c r="A514" s="6" t="n"/>
      <c r="B514" s="6" t="n"/>
      <c r="C514" s="6" t="n"/>
      <c r="D514" s="6" t="n"/>
      <c r="E514" s="6" t="n"/>
      <c r="F514" s="6" t="n"/>
      <c r="G514" s="6" t="n"/>
      <c r="H514" s="6" t="n"/>
      <c r="I514" s="6" t="n"/>
      <c r="J514" s="6" t="n"/>
      <c r="K514" s="6" t="n"/>
    </row>
    <row r="515" ht="15.75" customHeight="1" s="1411">
      <c r="A515" s="6" t="n"/>
      <c r="B515" s="6" t="n"/>
      <c r="C515" s="6" t="n"/>
      <c r="D515" s="6" t="n"/>
      <c r="E515" s="6" t="n"/>
      <c r="F515" s="6" t="n"/>
      <c r="G515" s="6" t="n"/>
      <c r="H515" s="6" t="n"/>
      <c r="I515" s="6" t="n"/>
      <c r="J515" s="6" t="n"/>
      <c r="K515" s="6" t="n"/>
    </row>
    <row r="516" ht="15.75" customHeight="1" s="1411">
      <c r="A516" s="6" t="n"/>
      <c r="B516" s="6" t="n"/>
      <c r="C516" s="6" t="n"/>
      <c r="D516" s="6" t="n"/>
      <c r="E516" s="6" t="n"/>
      <c r="F516" s="6" t="n"/>
      <c r="G516" s="6" t="n"/>
      <c r="H516" s="6" t="n"/>
      <c r="I516" s="6" t="n"/>
      <c r="J516" s="6" t="n"/>
      <c r="K516" s="6" t="n"/>
    </row>
    <row r="517" ht="15.75" customHeight="1" s="1411">
      <c r="A517" s="6" t="n"/>
      <c r="B517" s="6" t="n"/>
      <c r="C517" s="6" t="n"/>
      <c r="D517" s="6" t="n"/>
      <c r="E517" s="6" t="n"/>
      <c r="F517" s="6" t="n"/>
      <c r="G517" s="6" t="n"/>
      <c r="H517" s="6" t="n"/>
      <c r="I517" s="6" t="n"/>
      <c r="J517" s="6" t="n"/>
      <c r="K517" s="6" t="n"/>
    </row>
    <row r="518" ht="15.75" customHeight="1" s="1411">
      <c r="A518" s="6" t="n"/>
      <c r="B518" s="6" t="n"/>
      <c r="C518" s="6" t="n"/>
      <c r="D518" s="6" t="n"/>
      <c r="E518" s="6" t="n"/>
      <c r="F518" s="6" t="n"/>
      <c r="G518" s="6" t="n"/>
      <c r="H518" s="6" t="n"/>
      <c r="I518" s="6" t="n"/>
      <c r="J518" s="6" t="n"/>
      <c r="K518" s="6" t="n"/>
    </row>
    <row r="519" ht="15.75" customHeight="1" s="1411">
      <c r="A519" s="6" t="n"/>
      <c r="B519" s="6" t="n"/>
      <c r="C519" s="6" t="n"/>
      <c r="D519" s="6" t="n"/>
      <c r="E519" s="6" t="n"/>
      <c r="F519" s="6" t="n"/>
      <c r="G519" s="6" t="n"/>
      <c r="H519" s="6" t="n"/>
      <c r="I519" s="6" t="n"/>
      <c r="J519" s="6" t="n"/>
      <c r="K519" s="6" t="n"/>
    </row>
    <row r="520" ht="15.75" customHeight="1" s="1411">
      <c r="A520" s="6" t="n"/>
      <c r="B520" s="6" t="n"/>
      <c r="C520" s="6" t="n"/>
      <c r="D520" s="6" t="n"/>
      <c r="E520" s="6" t="n"/>
      <c r="F520" s="6" t="n"/>
      <c r="G520" s="6" t="n"/>
      <c r="H520" s="6" t="n"/>
      <c r="I520" s="6" t="n"/>
      <c r="J520" s="6" t="n"/>
      <c r="K520" s="6" t="n"/>
    </row>
    <row r="521" ht="15.75" customHeight="1" s="1411">
      <c r="A521" s="6" t="n"/>
      <c r="B521" s="6" t="n"/>
      <c r="C521" s="6" t="n"/>
      <c r="D521" s="6" t="n"/>
      <c r="E521" s="6" t="n"/>
      <c r="F521" s="6" t="n"/>
      <c r="G521" s="6" t="n"/>
      <c r="H521" s="6" t="n"/>
      <c r="I521" s="6" t="n"/>
      <c r="J521" s="6" t="n"/>
      <c r="K521" s="6" t="n"/>
    </row>
    <row r="522" ht="15.75" customHeight="1" s="1411">
      <c r="A522" s="6" t="n"/>
      <c r="B522" s="6" t="n"/>
      <c r="C522" s="6" t="n"/>
      <c r="D522" s="6" t="n"/>
      <c r="E522" s="6" t="n"/>
      <c r="F522" s="6" t="n"/>
      <c r="G522" s="6" t="n"/>
      <c r="H522" s="6" t="n"/>
      <c r="I522" s="6" t="n"/>
      <c r="J522" s="6" t="n"/>
      <c r="K522" s="6" t="n"/>
    </row>
    <row r="523" ht="15.75" customHeight="1" s="1411">
      <c r="A523" s="6" t="n"/>
      <c r="B523" s="6" t="n"/>
      <c r="C523" s="6" t="n"/>
      <c r="D523" s="6" t="n"/>
      <c r="E523" s="6" t="n"/>
      <c r="F523" s="6" t="n"/>
      <c r="G523" s="6" t="n"/>
      <c r="H523" s="6" t="n"/>
      <c r="I523" s="6" t="n"/>
      <c r="J523" s="6" t="n"/>
      <c r="K523" s="6" t="n"/>
    </row>
    <row r="524" ht="15.75" customHeight="1" s="1411">
      <c r="A524" s="6" t="n"/>
      <c r="B524" s="6" t="n"/>
      <c r="C524" s="6" t="n"/>
      <c r="D524" s="6" t="n"/>
      <c r="E524" s="6" t="n"/>
      <c r="F524" s="6" t="n"/>
      <c r="G524" s="6" t="n"/>
      <c r="H524" s="6" t="n"/>
      <c r="I524" s="6" t="n"/>
      <c r="J524" s="6" t="n"/>
      <c r="K524" s="6" t="n"/>
    </row>
    <row r="525" ht="15.75" customHeight="1" s="1411">
      <c r="A525" s="6" t="n"/>
      <c r="B525" s="6" t="n"/>
      <c r="C525" s="6" t="n"/>
      <c r="D525" s="6" t="n"/>
      <c r="E525" s="6" t="n"/>
      <c r="F525" s="6" t="n"/>
      <c r="G525" s="6" t="n"/>
      <c r="H525" s="6" t="n"/>
      <c r="I525" s="6" t="n"/>
      <c r="J525" s="6" t="n"/>
      <c r="K525" s="6" t="n"/>
    </row>
    <row r="526" ht="15.75" customHeight="1" s="1411">
      <c r="A526" s="6" t="n"/>
      <c r="B526" s="6" t="n"/>
      <c r="C526" s="6" t="n"/>
      <c r="D526" s="6" t="n"/>
      <c r="E526" s="6" t="n"/>
      <c r="F526" s="6" t="n"/>
      <c r="G526" s="6" t="n"/>
      <c r="H526" s="6" t="n"/>
      <c r="I526" s="6" t="n"/>
      <c r="J526" s="6" t="n"/>
      <c r="K526" s="6" t="n"/>
    </row>
    <row r="527" ht="15.75" customHeight="1" s="1411">
      <c r="A527" s="6" t="n"/>
      <c r="B527" s="6" t="n"/>
      <c r="C527" s="6" t="n"/>
      <c r="D527" s="6" t="n"/>
      <c r="E527" s="6" t="n"/>
      <c r="F527" s="6" t="n"/>
      <c r="G527" s="6" t="n"/>
      <c r="H527" s="6" t="n"/>
      <c r="I527" s="6" t="n"/>
      <c r="J527" s="6" t="n"/>
      <c r="K527" s="6" t="n"/>
    </row>
    <row r="528" ht="15.75" customHeight="1" s="1411">
      <c r="A528" s="6" t="n"/>
      <c r="B528" s="6" t="n"/>
      <c r="C528" s="6" t="n"/>
      <c r="D528" s="6" t="n"/>
      <c r="E528" s="6" t="n"/>
      <c r="F528" s="6" t="n"/>
      <c r="G528" s="6" t="n"/>
      <c r="H528" s="6" t="n"/>
      <c r="I528" s="6" t="n"/>
      <c r="J528" s="6" t="n"/>
      <c r="K528" s="6" t="n"/>
    </row>
    <row r="529" ht="15.75" customHeight="1" s="1411">
      <c r="A529" s="6" t="n"/>
      <c r="B529" s="6" t="n"/>
      <c r="C529" s="6" t="n"/>
      <c r="D529" s="6" t="n"/>
      <c r="E529" s="6" t="n"/>
      <c r="F529" s="6" t="n"/>
      <c r="G529" s="6" t="n"/>
      <c r="H529" s="6" t="n"/>
      <c r="I529" s="6" t="n"/>
      <c r="J529" s="6" t="n"/>
      <c r="K529" s="6" t="n"/>
    </row>
    <row r="530" ht="15.75" customHeight="1" s="1411">
      <c r="A530" s="6" t="n"/>
      <c r="B530" s="6" t="n"/>
      <c r="C530" s="6" t="n"/>
      <c r="D530" s="6" t="n"/>
      <c r="E530" s="6" t="n"/>
      <c r="F530" s="6" t="n"/>
      <c r="G530" s="6" t="n"/>
      <c r="H530" s="6" t="n"/>
      <c r="I530" s="6" t="n"/>
      <c r="J530" s="6" t="n"/>
      <c r="K530" s="6" t="n"/>
    </row>
    <row r="531" ht="15.75" customHeight="1" s="1411">
      <c r="A531" s="6" t="n"/>
      <c r="B531" s="6" t="n"/>
      <c r="C531" s="6" t="n"/>
      <c r="D531" s="6" t="n"/>
      <c r="E531" s="6" t="n"/>
      <c r="F531" s="6" t="n"/>
      <c r="G531" s="6" t="n"/>
      <c r="H531" s="6" t="n"/>
      <c r="I531" s="6" t="n"/>
      <c r="J531" s="6" t="n"/>
      <c r="K531" s="6" t="n"/>
    </row>
    <row r="532" ht="15.75" customHeight="1" s="1411">
      <c r="A532" s="6" t="n"/>
      <c r="B532" s="6" t="n"/>
      <c r="C532" s="6" t="n"/>
      <c r="D532" s="6" t="n"/>
      <c r="E532" s="6" t="n"/>
      <c r="F532" s="6" t="n"/>
      <c r="G532" s="6" t="n"/>
      <c r="H532" s="6" t="n"/>
      <c r="I532" s="6" t="n"/>
      <c r="J532" s="6" t="n"/>
      <c r="K532" s="6" t="n"/>
    </row>
    <row r="533" ht="15.75" customHeight="1" s="1411">
      <c r="A533" s="6" t="n"/>
      <c r="B533" s="6" t="n"/>
      <c r="C533" s="6" t="n"/>
      <c r="D533" s="6" t="n"/>
      <c r="E533" s="6" t="n"/>
      <c r="F533" s="6" t="n"/>
      <c r="G533" s="6" t="n"/>
      <c r="H533" s="6" t="n"/>
      <c r="I533" s="6" t="n"/>
      <c r="J533" s="6" t="n"/>
      <c r="K533" s="6" t="n"/>
    </row>
    <row r="534" ht="15.75" customHeight="1" s="1411">
      <c r="A534" s="6" t="n"/>
      <c r="B534" s="6" t="n"/>
      <c r="C534" s="6" t="n"/>
      <c r="D534" s="6" t="n"/>
      <c r="E534" s="6" t="n"/>
      <c r="F534" s="6" t="n"/>
      <c r="G534" s="6" t="n"/>
      <c r="H534" s="6" t="n"/>
      <c r="I534" s="6" t="n"/>
      <c r="J534" s="6" t="n"/>
      <c r="K534" s="6" t="n"/>
    </row>
    <row r="535" ht="15.75" customHeight="1" s="1411">
      <c r="A535" s="6" t="n"/>
      <c r="B535" s="6" t="n"/>
      <c r="C535" s="6" t="n"/>
      <c r="D535" s="6" t="n"/>
      <c r="E535" s="6" t="n"/>
      <c r="F535" s="6" t="n"/>
      <c r="G535" s="6" t="n"/>
      <c r="H535" s="6" t="n"/>
      <c r="I535" s="6" t="n"/>
      <c r="J535" s="6" t="n"/>
      <c r="K535" s="6" t="n"/>
    </row>
    <row r="536" ht="15.75" customHeight="1" s="1411">
      <c r="A536" s="6" t="n"/>
      <c r="B536" s="6" t="n"/>
      <c r="C536" s="6" t="n"/>
      <c r="D536" s="6" t="n"/>
      <c r="E536" s="6" t="n"/>
      <c r="F536" s="6" t="n"/>
      <c r="G536" s="6" t="n"/>
      <c r="H536" s="6" t="n"/>
      <c r="I536" s="6" t="n"/>
      <c r="J536" s="6" t="n"/>
      <c r="K536" s="6" t="n"/>
    </row>
    <row r="537" ht="15.75" customHeight="1" s="1411">
      <c r="A537" s="6" t="n"/>
      <c r="B537" s="6" t="n"/>
      <c r="C537" s="6" t="n"/>
      <c r="D537" s="6" t="n"/>
      <c r="E537" s="6" t="n"/>
      <c r="F537" s="6" t="n"/>
      <c r="G537" s="6" t="n"/>
      <c r="H537" s="6" t="n"/>
      <c r="I537" s="6" t="n"/>
      <c r="J537" s="6" t="n"/>
      <c r="K537" s="6" t="n"/>
    </row>
    <row r="538" ht="15.75" customHeight="1" s="1411">
      <c r="A538" s="6" t="n"/>
      <c r="B538" s="6" t="n"/>
      <c r="C538" s="6" t="n"/>
      <c r="D538" s="6" t="n"/>
      <c r="E538" s="6" t="n"/>
      <c r="F538" s="6" t="n"/>
      <c r="G538" s="6" t="n"/>
      <c r="H538" s="6" t="n"/>
      <c r="I538" s="6" t="n"/>
      <c r="J538" s="6" t="n"/>
      <c r="K538" s="6" t="n"/>
    </row>
    <row r="539" ht="15.75" customHeight="1" s="1411">
      <c r="A539" s="6" t="n"/>
      <c r="B539" s="6" t="n"/>
      <c r="C539" s="6" t="n"/>
      <c r="D539" s="6" t="n"/>
      <c r="E539" s="6" t="n"/>
      <c r="F539" s="6" t="n"/>
      <c r="G539" s="6" t="n"/>
      <c r="H539" s="6" t="n"/>
      <c r="I539" s="6" t="n"/>
      <c r="J539" s="6" t="n"/>
      <c r="K539" s="6" t="n"/>
    </row>
    <row r="540" ht="15.75" customHeight="1" s="1411">
      <c r="A540" s="6" t="n"/>
      <c r="B540" s="6" t="n"/>
      <c r="C540" s="6" t="n"/>
      <c r="D540" s="6" t="n"/>
      <c r="E540" s="6" t="n"/>
      <c r="F540" s="6" t="n"/>
      <c r="G540" s="6" t="n"/>
      <c r="H540" s="6" t="n"/>
      <c r="I540" s="6" t="n"/>
      <c r="J540" s="6" t="n"/>
      <c r="K540" s="6" t="n"/>
    </row>
    <row r="541" ht="15.75" customHeight="1" s="1411">
      <c r="A541" s="6" t="n"/>
      <c r="B541" s="6" t="n"/>
      <c r="C541" s="6" t="n"/>
      <c r="D541" s="6" t="n"/>
      <c r="E541" s="6" t="n"/>
      <c r="F541" s="6" t="n"/>
      <c r="G541" s="6" t="n"/>
      <c r="H541" s="6" t="n"/>
      <c r="I541" s="6" t="n"/>
      <c r="J541" s="6" t="n"/>
      <c r="K541" s="6" t="n"/>
    </row>
    <row r="542" ht="15.75" customHeight="1" s="1411">
      <c r="A542" s="6" t="n"/>
      <c r="B542" s="6" t="n"/>
      <c r="C542" s="6" t="n"/>
      <c r="D542" s="6" t="n"/>
      <c r="E542" s="6" t="n"/>
      <c r="F542" s="6" t="n"/>
      <c r="G542" s="6" t="n"/>
      <c r="H542" s="6" t="n"/>
      <c r="I542" s="6" t="n"/>
      <c r="J542" s="6" t="n"/>
      <c r="K542" s="6" t="n"/>
    </row>
    <row r="543" ht="15.75" customHeight="1" s="1411">
      <c r="A543" s="6" t="n"/>
      <c r="B543" s="6" t="n"/>
      <c r="C543" s="6" t="n"/>
      <c r="D543" s="6" t="n"/>
      <c r="E543" s="6" t="n"/>
      <c r="F543" s="6" t="n"/>
      <c r="G543" s="6" t="n"/>
      <c r="H543" s="6" t="n"/>
      <c r="I543" s="6" t="n"/>
      <c r="J543" s="6" t="n"/>
      <c r="K543" s="6" t="n"/>
    </row>
    <row r="544" ht="15.75" customHeight="1" s="1411">
      <c r="A544" s="6" t="n"/>
      <c r="B544" s="6" t="n"/>
      <c r="C544" s="6" t="n"/>
      <c r="D544" s="6" t="n"/>
      <c r="E544" s="6" t="n"/>
      <c r="F544" s="6" t="n"/>
      <c r="G544" s="6" t="n"/>
      <c r="H544" s="6" t="n"/>
      <c r="I544" s="6" t="n"/>
      <c r="J544" s="6" t="n"/>
      <c r="K544" s="6" t="n"/>
    </row>
    <row r="545" ht="15.75" customHeight="1" s="1411">
      <c r="A545" s="6" t="n"/>
      <c r="B545" s="6" t="n"/>
      <c r="C545" s="6" t="n"/>
      <c r="D545" s="6" t="n"/>
      <c r="E545" s="6" t="n"/>
      <c r="F545" s="6" t="n"/>
      <c r="G545" s="6" t="n"/>
      <c r="H545" s="6" t="n"/>
      <c r="I545" s="6" t="n"/>
      <c r="J545" s="6" t="n"/>
      <c r="K545" s="6" t="n"/>
    </row>
    <row r="546" ht="15.75" customHeight="1" s="1411">
      <c r="A546" s="6" t="n"/>
      <c r="B546" s="6" t="n"/>
      <c r="C546" s="6" t="n"/>
      <c r="D546" s="6" t="n"/>
      <c r="E546" s="6" t="n"/>
      <c r="F546" s="6" t="n"/>
      <c r="G546" s="6" t="n"/>
      <c r="H546" s="6" t="n"/>
      <c r="I546" s="6" t="n"/>
      <c r="J546" s="6" t="n"/>
      <c r="K546" s="6" t="n"/>
    </row>
    <row r="547" ht="15.75" customHeight="1" s="1411">
      <c r="A547" s="6" t="n"/>
      <c r="B547" s="6" t="n"/>
      <c r="C547" s="6" t="n"/>
      <c r="D547" s="6" t="n"/>
      <c r="E547" s="6" t="n"/>
      <c r="F547" s="6" t="n"/>
      <c r="G547" s="6" t="n"/>
      <c r="H547" s="6" t="n"/>
      <c r="I547" s="6" t="n"/>
      <c r="J547" s="6" t="n"/>
      <c r="K547" s="6" t="n"/>
    </row>
    <row r="548" ht="15.75" customHeight="1" s="1411">
      <c r="A548" s="6" t="n"/>
      <c r="B548" s="6" t="n"/>
      <c r="C548" s="6" t="n"/>
      <c r="D548" s="6" t="n"/>
      <c r="E548" s="6" t="n"/>
      <c r="F548" s="6" t="n"/>
      <c r="G548" s="6" t="n"/>
      <c r="H548" s="6" t="n"/>
      <c r="I548" s="6" t="n"/>
      <c r="J548" s="6" t="n"/>
      <c r="K548" s="6" t="n"/>
    </row>
    <row r="549" ht="15.75" customHeight="1" s="1411">
      <c r="A549" s="6" t="n"/>
      <c r="B549" s="6" t="n"/>
      <c r="C549" s="6" t="n"/>
      <c r="D549" s="6" t="n"/>
      <c r="E549" s="6" t="n"/>
      <c r="F549" s="6" t="n"/>
      <c r="G549" s="6" t="n"/>
      <c r="H549" s="6" t="n"/>
      <c r="I549" s="6" t="n"/>
      <c r="J549" s="6" t="n"/>
      <c r="K549" s="6" t="n"/>
    </row>
    <row r="550" ht="15.75" customHeight="1" s="1411">
      <c r="A550" s="6" t="n"/>
      <c r="B550" s="6" t="n"/>
      <c r="C550" s="6" t="n"/>
      <c r="D550" s="6" t="n"/>
      <c r="E550" s="6" t="n"/>
      <c r="F550" s="6" t="n"/>
      <c r="G550" s="6" t="n"/>
      <c r="H550" s="6" t="n"/>
      <c r="I550" s="6" t="n"/>
      <c r="J550" s="6" t="n"/>
      <c r="K550" s="6" t="n"/>
    </row>
    <row r="551" ht="15.75" customHeight="1" s="1411">
      <c r="A551" s="6" t="n"/>
      <c r="B551" s="6" t="n"/>
      <c r="C551" s="6" t="n"/>
      <c r="D551" s="6" t="n"/>
      <c r="E551" s="6" t="n"/>
      <c r="F551" s="6" t="n"/>
      <c r="G551" s="6" t="n"/>
      <c r="H551" s="6" t="n"/>
      <c r="I551" s="6" t="n"/>
      <c r="J551" s="6" t="n"/>
      <c r="K551" s="6" t="n"/>
    </row>
    <row r="552" ht="15.75" customHeight="1" s="1411">
      <c r="A552" s="6" t="n"/>
      <c r="B552" s="6" t="n"/>
      <c r="C552" s="6" t="n"/>
      <c r="D552" s="6" t="n"/>
      <c r="E552" s="6" t="n"/>
      <c r="F552" s="6" t="n"/>
      <c r="G552" s="6" t="n"/>
      <c r="H552" s="6" t="n"/>
      <c r="I552" s="6" t="n"/>
      <c r="J552" s="6" t="n"/>
      <c r="K552" s="6" t="n"/>
    </row>
    <row r="553" ht="15.75" customHeight="1" s="1411">
      <c r="A553" s="6" t="n"/>
      <c r="B553" s="6" t="n"/>
      <c r="C553" s="6" t="n"/>
      <c r="D553" s="6" t="n"/>
      <c r="E553" s="6" t="n"/>
      <c r="F553" s="6" t="n"/>
      <c r="G553" s="6" t="n"/>
      <c r="H553" s="6" t="n"/>
      <c r="I553" s="6" t="n"/>
      <c r="J553" s="6" t="n"/>
      <c r="K553" s="6" t="n"/>
    </row>
    <row r="554" ht="15.75" customHeight="1" s="1411">
      <c r="A554" s="6" t="n"/>
      <c r="B554" s="6" t="n"/>
      <c r="C554" s="6" t="n"/>
      <c r="D554" s="6" t="n"/>
      <c r="E554" s="6" t="n"/>
      <c r="F554" s="6" t="n"/>
      <c r="G554" s="6" t="n"/>
      <c r="H554" s="6" t="n"/>
      <c r="I554" s="6" t="n"/>
      <c r="J554" s="6" t="n"/>
      <c r="K554" s="6" t="n"/>
    </row>
    <row r="555" ht="15.75" customHeight="1" s="1411">
      <c r="A555" s="6" t="n"/>
      <c r="B555" s="6" t="n"/>
      <c r="C555" s="6" t="n"/>
      <c r="D555" s="6" t="n"/>
      <c r="E555" s="6" t="n"/>
      <c r="F555" s="6" t="n"/>
      <c r="G555" s="6" t="n"/>
      <c r="H555" s="6" t="n"/>
      <c r="I555" s="6" t="n"/>
      <c r="J555" s="6" t="n"/>
      <c r="K555" s="6" t="n"/>
    </row>
    <row r="556" ht="15.75" customHeight="1" s="1411">
      <c r="A556" s="6" t="n"/>
      <c r="B556" s="6" t="n"/>
      <c r="C556" s="6" t="n"/>
      <c r="D556" s="6" t="n"/>
      <c r="E556" s="6" t="n"/>
      <c r="F556" s="6" t="n"/>
      <c r="G556" s="6" t="n"/>
      <c r="H556" s="6" t="n"/>
      <c r="I556" s="6" t="n"/>
      <c r="J556" s="6" t="n"/>
      <c r="K556" s="6" t="n"/>
    </row>
    <row r="557" ht="15.75" customHeight="1" s="1411">
      <c r="A557" s="6" t="n"/>
      <c r="B557" s="6" t="n"/>
      <c r="C557" s="6" t="n"/>
      <c r="D557" s="6" t="n"/>
      <c r="E557" s="6" t="n"/>
      <c r="F557" s="6" t="n"/>
      <c r="G557" s="6" t="n"/>
      <c r="H557" s="6" t="n"/>
      <c r="I557" s="6" t="n"/>
      <c r="J557" s="6" t="n"/>
      <c r="K557" s="6" t="n"/>
    </row>
    <row r="558" ht="15.75" customHeight="1" s="1411">
      <c r="A558" s="6" t="n"/>
      <c r="B558" s="6" t="n"/>
      <c r="C558" s="6" t="n"/>
      <c r="D558" s="6" t="n"/>
      <c r="E558" s="6" t="n"/>
      <c r="F558" s="6" t="n"/>
      <c r="G558" s="6" t="n"/>
      <c r="H558" s="6" t="n"/>
      <c r="I558" s="6" t="n"/>
      <c r="J558" s="6" t="n"/>
      <c r="K558" s="6" t="n"/>
    </row>
    <row r="559" ht="15.75" customHeight="1" s="1411">
      <c r="A559" s="6" t="n"/>
      <c r="B559" s="6" t="n"/>
      <c r="C559" s="6" t="n"/>
      <c r="D559" s="6" t="n"/>
      <c r="E559" s="6" t="n"/>
      <c r="F559" s="6" t="n"/>
      <c r="G559" s="6" t="n"/>
      <c r="H559" s="6" t="n"/>
      <c r="I559" s="6" t="n"/>
      <c r="J559" s="6" t="n"/>
      <c r="K559" s="6" t="n"/>
    </row>
    <row r="560" ht="15.75" customHeight="1" s="1411">
      <c r="A560" s="6" t="n"/>
      <c r="B560" s="6" t="n"/>
      <c r="C560" s="6" t="n"/>
      <c r="D560" s="6" t="n"/>
      <c r="E560" s="6" t="n"/>
      <c r="F560" s="6" t="n"/>
      <c r="G560" s="6" t="n"/>
      <c r="H560" s="6" t="n"/>
      <c r="I560" s="6" t="n"/>
      <c r="J560" s="6" t="n"/>
      <c r="K560" s="6" t="n"/>
    </row>
    <row r="561" ht="15.75" customHeight="1" s="1411">
      <c r="A561" s="6" t="n"/>
      <c r="B561" s="6" t="n"/>
      <c r="C561" s="6" t="n"/>
      <c r="D561" s="6" t="n"/>
      <c r="E561" s="6" t="n"/>
      <c r="F561" s="6" t="n"/>
      <c r="G561" s="6" t="n"/>
      <c r="H561" s="6" t="n"/>
      <c r="I561" s="6" t="n"/>
      <c r="J561" s="6" t="n"/>
      <c r="K561" s="6" t="n"/>
    </row>
    <row r="562" ht="15.75" customHeight="1" s="1411">
      <c r="A562" s="6" t="n"/>
      <c r="B562" s="6" t="n"/>
      <c r="C562" s="6" t="n"/>
      <c r="D562" s="6" t="n"/>
      <c r="E562" s="6" t="n"/>
      <c r="F562" s="6" t="n"/>
      <c r="G562" s="6" t="n"/>
      <c r="H562" s="6" t="n"/>
      <c r="I562" s="6" t="n"/>
      <c r="J562" s="6" t="n"/>
      <c r="K562" s="6" t="n"/>
    </row>
    <row r="563" ht="15.75" customHeight="1" s="1411">
      <c r="A563" s="6" t="n"/>
      <c r="B563" s="6" t="n"/>
      <c r="C563" s="6" t="n"/>
      <c r="D563" s="6" t="n"/>
      <c r="E563" s="6" t="n"/>
      <c r="F563" s="6" t="n"/>
      <c r="G563" s="6" t="n"/>
      <c r="H563" s="6" t="n"/>
      <c r="I563" s="6" t="n"/>
      <c r="J563" s="6" t="n"/>
      <c r="K563" s="6" t="n"/>
    </row>
    <row r="564" ht="15.75" customHeight="1" s="1411">
      <c r="A564" s="6" t="n"/>
      <c r="B564" s="6" t="n"/>
      <c r="C564" s="6" t="n"/>
      <c r="D564" s="6" t="n"/>
      <c r="E564" s="6" t="n"/>
      <c r="F564" s="6" t="n"/>
      <c r="G564" s="6" t="n"/>
      <c r="H564" s="6" t="n"/>
      <c r="I564" s="6" t="n"/>
      <c r="J564" s="6" t="n"/>
      <c r="K564" s="6" t="n"/>
    </row>
    <row r="565" ht="15.75" customHeight="1" s="1411">
      <c r="A565" s="6" t="n"/>
      <c r="B565" s="6" t="n"/>
      <c r="C565" s="6" t="n"/>
      <c r="D565" s="6" t="n"/>
      <c r="E565" s="6" t="n"/>
      <c r="F565" s="6" t="n"/>
      <c r="G565" s="6" t="n"/>
      <c r="H565" s="6" t="n"/>
      <c r="I565" s="6" t="n"/>
      <c r="J565" s="6" t="n"/>
      <c r="K565" s="6" t="n"/>
    </row>
    <row r="566" ht="15.75" customHeight="1" s="1411">
      <c r="A566" s="6" t="n"/>
      <c r="B566" s="6" t="n"/>
      <c r="C566" s="6" t="n"/>
      <c r="D566" s="6" t="n"/>
      <c r="E566" s="6" t="n"/>
      <c r="F566" s="6" t="n"/>
      <c r="G566" s="6" t="n"/>
      <c r="H566" s="6" t="n"/>
      <c r="I566" s="6" t="n"/>
      <c r="J566" s="6" t="n"/>
      <c r="K566" s="6" t="n"/>
    </row>
    <row r="567" ht="15.75" customHeight="1" s="1411">
      <c r="A567" s="6" t="n"/>
      <c r="B567" s="6" t="n"/>
      <c r="C567" s="6" t="n"/>
      <c r="D567" s="6" t="n"/>
      <c r="E567" s="6" t="n"/>
      <c r="F567" s="6" t="n"/>
      <c r="G567" s="6" t="n"/>
      <c r="H567" s="6" t="n"/>
      <c r="I567" s="6" t="n"/>
      <c r="J567" s="6" t="n"/>
      <c r="K567" s="6" t="n"/>
    </row>
    <row r="568" ht="15.75" customHeight="1" s="1411">
      <c r="A568" s="6" t="n"/>
      <c r="B568" s="6" t="n"/>
      <c r="C568" s="6" t="n"/>
      <c r="D568" s="6" t="n"/>
      <c r="E568" s="6" t="n"/>
      <c r="F568" s="6" t="n"/>
      <c r="G568" s="6" t="n"/>
      <c r="H568" s="6" t="n"/>
      <c r="I568" s="6" t="n"/>
      <c r="J568" s="6" t="n"/>
      <c r="K568" s="6" t="n"/>
    </row>
    <row r="569" ht="15.75" customHeight="1" s="1411">
      <c r="A569" s="6" t="n"/>
      <c r="B569" s="6" t="n"/>
      <c r="C569" s="6" t="n"/>
      <c r="D569" s="6" t="n"/>
      <c r="E569" s="6" t="n"/>
      <c r="F569" s="6" t="n"/>
      <c r="G569" s="6" t="n"/>
      <c r="H569" s="6" t="n"/>
      <c r="I569" s="6" t="n"/>
      <c r="J569" s="6" t="n"/>
      <c r="K569" s="6" t="n"/>
    </row>
    <row r="570" ht="15.75" customHeight="1" s="1411">
      <c r="A570" s="6" t="n"/>
      <c r="B570" s="6" t="n"/>
      <c r="C570" s="6" t="n"/>
      <c r="D570" s="6" t="n"/>
      <c r="E570" s="6" t="n"/>
      <c r="F570" s="6" t="n"/>
      <c r="G570" s="6" t="n"/>
      <c r="H570" s="6" t="n"/>
      <c r="I570" s="6" t="n"/>
      <c r="J570" s="6" t="n"/>
      <c r="K570" s="6" t="n"/>
    </row>
    <row r="571" ht="15.75" customHeight="1" s="1411">
      <c r="A571" s="6" t="n"/>
      <c r="B571" s="6" t="n"/>
      <c r="C571" s="6" t="n"/>
      <c r="D571" s="6" t="n"/>
      <c r="E571" s="6" t="n"/>
      <c r="F571" s="6" t="n"/>
      <c r="G571" s="6" t="n"/>
      <c r="H571" s="6" t="n"/>
      <c r="I571" s="6" t="n"/>
      <c r="J571" s="6" t="n"/>
      <c r="K571" s="6" t="n"/>
    </row>
    <row r="572" ht="15.75" customHeight="1" s="1411">
      <c r="A572" s="6" t="n"/>
      <c r="B572" s="6" t="n"/>
      <c r="C572" s="6" t="n"/>
      <c r="D572" s="6" t="n"/>
      <c r="E572" s="6" t="n"/>
      <c r="F572" s="6" t="n"/>
      <c r="G572" s="6" t="n"/>
      <c r="H572" s="6" t="n"/>
      <c r="I572" s="6" t="n"/>
      <c r="J572" s="6" t="n"/>
      <c r="K572" s="6" t="n"/>
    </row>
    <row r="573" ht="15.75" customHeight="1" s="1411">
      <c r="A573" s="6" t="n"/>
      <c r="B573" s="6" t="n"/>
      <c r="C573" s="6" t="n"/>
      <c r="D573" s="6" t="n"/>
      <c r="E573" s="6" t="n"/>
      <c r="F573" s="6" t="n"/>
      <c r="G573" s="6" t="n"/>
      <c r="H573" s="6" t="n"/>
      <c r="I573" s="6" t="n"/>
      <c r="J573" s="6" t="n"/>
      <c r="K573" s="6" t="n"/>
    </row>
    <row r="574" ht="15.75" customHeight="1" s="1411">
      <c r="A574" s="6" t="n"/>
      <c r="B574" s="6" t="n"/>
      <c r="C574" s="6" t="n"/>
      <c r="D574" s="6" t="n"/>
      <c r="E574" s="6" t="n"/>
      <c r="F574" s="6" t="n"/>
      <c r="G574" s="6" t="n"/>
      <c r="H574" s="6" t="n"/>
      <c r="I574" s="6" t="n"/>
      <c r="J574" s="6" t="n"/>
      <c r="K574" s="6" t="n"/>
    </row>
    <row r="575" ht="15.75" customHeight="1" s="1411">
      <c r="A575" s="6" t="n"/>
      <c r="B575" s="6" t="n"/>
      <c r="C575" s="6" t="n"/>
      <c r="D575" s="6" t="n"/>
      <c r="E575" s="6" t="n"/>
      <c r="F575" s="6" t="n"/>
      <c r="G575" s="6" t="n"/>
      <c r="H575" s="6" t="n"/>
      <c r="I575" s="6" t="n"/>
      <c r="J575" s="6" t="n"/>
      <c r="K575" s="6" t="n"/>
    </row>
    <row r="576" ht="15.75" customHeight="1" s="1411">
      <c r="A576" s="6" t="n"/>
      <c r="B576" s="6" t="n"/>
      <c r="C576" s="6" t="n"/>
      <c r="D576" s="6" t="n"/>
      <c r="E576" s="6" t="n"/>
      <c r="F576" s="6" t="n"/>
      <c r="G576" s="6" t="n"/>
      <c r="H576" s="6" t="n"/>
      <c r="I576" s="6" t="n"/>
      <c r="J576" s="6" t="n"/>
      <c r="K576" s="6" t="n"/>
    </row>
    <row r="577" ht="15.75" customHeight="1" s="1411">
      <c r="A577" s="6" t="n"/>
      <c r="B577" s="6" t="n"/>
      <c r="C577" s="6" t="n"/>
      <c r="D577" s="6" t="n"/>
      <c r="E577" s="6" t="n"/>
      <c r="F577" s="6" t="n"/>
      <c r="G577" s="6" t="n"/>
      <c r="H577" s="6" t="n"/>
      <c r="I577" s="6" t="n"/>
      <c r="J577" s="6" t="n"/>
      <c r="K577" s="6" t="n"/>
    </row>
    <row r="578" ht="15.75" customHeight="1" s="1411">
      <c r="A578" s="6" t="n"/>
      <c r="B578" s="6" t="n"/>
      <c r="C578" s="6" t="n"/>
      <c r="D578" s="6" t="n"/>
      <c r="E578" s="6" t="n"/>
      <c r="F578" s="6" t="n"/>
      <c r="G578" s="6" t="n"/>
      <c r="H578" s="6" t="n"/>
      <c r="I578" s="6" t="n"/>
      <c r="J578" s="6" t="n"/>
      <c r="K578" s="6" t="n"/>
    </row>
    <row r="579" ht="15.75" customHeight="1" s="1411">
      <c r="A579" s="6" t="n"/>
      <c r="B579" s="6" t="n"/>
      <c r="C579" s="6" t="n"/>
      <c r="D579" s="6" t="n"/>
      <c r="E579" s="6" t="n"/>
      <c r="F579" s="6" t="n"/>
      <c r="G579" s="6" t="n"/>
      <c r="H579" s="6" t="n"/>
      <c r="I579" s="6" t="n"/>
      <c r="J579" s="6" t="n"/>
      <c r="K579" s="6" t="n"/>
    </row>
    <row r="580" ht="15.75" customHeight="1" s="1411">
      <c r="A580" s="6" t="n"/>
      <c r="B580" s="6" t="n"/>
      <c r="C580" s="6" t="n"/>
      <c r="D580" s="6" t="n"/>
      <c r="E580" s="6" t="n"/>
      <c r="F580" s="6" t="n"/>
      <c r="G580" s="6" t="n"/>
      <c r="H580" s="6" t="n"/>
      <c r="I580" s="6" t="n"/>
      <c r="J580" s="6" t="n"/>
      <c r="K580" s="6" t="n"/>
    </row>
    <row r="581" ht="15.75" customHeight="1" s="1411">
      <c r="A581" s="6" t="n"/>
      <c r="B581" s="6" t="n"/>
      <c r="C581" s="6" t="n"/>
      <c r="D581" s="6" t="n"/>
      <c r="E581" s="6" t="n"/>
      <c r="F581" s="6" t="n"/>
      <c r="G581" s="6" t="n"/>
      <c r="H581" s="6" t="n"/>
      <c r="I581" s="6" t="n"/>
      <c r="J581" s="6" t="n"/>
      <c r="K581" s="6" t="n"/>
    </row>
    <row r="582" ht="15.75" customHeight="1" s="1411">
      <c r="A582" s="6" t="n"/>
      <c r="B582" s="6" t="n"/>
      <c r="C582" s="6" t="n"/>
      <c r="D582" s="6" t="n"/>
      <c r="E582" s="6" t="n"/>
      <c r="F582" s="6" t="n"/>
      <c r="G582" s="6" t="n"/>
      <c r="H582" s="6" t="n"/>
      <c r="I582" s="6" t="n"/>
      <c r="J582" s="6" t="n"/>
      <c r="K582" s="6" t="n"/>
    </row>
    <row r="583" ht="15.75" customHeight="1" s="1411">
      <c r="A583" s="6" t="n"/>
      <c r="B583" s="6" t="n"/>
      <c r="C583" s="6" t="n"/>
      <c r="D583" s="6" t="n"/>
      <c r="E583" s="6" t="n"/>
      <c r="F583" s="6" t="n"/>
      <c r="G583" s="6" t="n"/>
      <c r="H583" s="6" t="n"/>
      <c r="I583" s="6" t="n"/>
      <c r="J583" s="6" t="n"/>
      <c r="K583" s="6" t="n"/>
    </row>
    <row r="584" ht="15.75" customHeight="1" s="1411">
      <c r="A584" s="6" t="n"/>
      <c r="B584" s="6" t="n"/>
      <c r="C584" s="6" t="n"/>
      <c r="D584" s="6" t="n"/>
      <c r="E584" s="6" t="n"/>
      <c r="F584" s="6" t="n"/>
      <c r="G584" s="6" t="n"/>
      <c r="H584" s="6" t="n"/>
      <c r="I584" s="6" t="n"/>
      <c r="J584" s="6" t="n"/>
      <c r="K584" s="6" t="n"/>
    </row>
    <row r="585" ht="15.75" customHeight="1" s="1411">
      <c r="A585" s="6" t="n"/>
      <c r="B585" s="6" t="n"/>
      <c r="C585" s="6" t="n"/>
      <c r="D585" s="6" t="n"/>
      <c r="E585" s="6" t="n"/>
      <c r="F585" s="6" t="n"/>
      <c r="G585" s="6" t="n"/>
      <c r="H585" s="6" t="n"/>
      <c r="I585" s="6" t="n"/>
      <c r="J585" s="6" t="n"/>
      <c r="K585" s="6" t="n"/>
    </row>
    <row r="586" ht="15.75" customHeight="1" s="1411">
      <c r="A586" s="6" t="n"/>
      <c r="B586" s="6" t="n"/>
      <c r="C586" s="6" t="n"/>
      <c r="D586" s="6" t="n"/>
      <c r="E586" s="6" t="n"/>
      <c r="F586" s="6" t="n"/>
      <c r="G586" s="6" t="n"/>
      <c r="H586" s="6" t="n"/>
      <c r="I586" s="6" t="n"/>
      <c r="J586" s="6" t="n"/>
      <c r="K586" s="6" t="n"/>
    </row>
    <row r="587" ht="15.75" customHeight="1" s="1411">
      <c r="A587" s="6" t="n"/>
      <c r="B587" s="6" t="n"/>
      <c r="C587" s="6" t="n"/>
      <c r="D587" s="6" t="n"/>
      <c r="E587" s="6" t="n"/>
      <c r="F587" s="6" t="n"/>
      <c r="G587" s="6" t="n"/>
      <c r="H587" s="6" t="n"/>
      <c r="I587" s="6" t="n"/>
      <c r="J587" s="6" t="n"/>
      <c r="K587" s="6" t="n"/>
    </row>
    <row r="588" ht="15.75" customHeight="1" s="1411">
      <c r="A588" s="6" t="n"/>
      <c r="B588" s="6" t="n"/>
      <c r="C588" s="6" t="n"/>
      <c r="D588" s="6" t="n"/>
      <c r="E588" s="6" t="n"/>
      <c r="F588" s="6" t="n"/>
      <c r="G588" s="6" t="n"/>
      <c r="H588" s="6" t="n"/>
      <c r="I588" s="6" t="n"/>
      <c r="J588" s="6" t="n"/>
      <c r="K588" s="6" t="n"/>
    </row>
    <row r="589" ht="15.75" customHeight="1" s="1411">
      <c r="A589" s="6" t="n"/>
      <c r="B589" s="6" t="n"/>
      <c r="C589" s="6" t="n"/>
      <c r="D589" s="6" t="n"/>
      <c r="E589" s="6" t="n"/>
      <c r="F589" s="6" t="n"/>
      <c r="G589" s="6" t="n"/>
      <c r="H589" s="6" t="n"/>
      <c r="I589" s="6" t="n"/>
      <c r="J589" s="6" t="n"/>
      <c r="K589" s="6" t="n"/>
    </row>
    <row r="590" ht="15.75" customHeight="1" s="1411">
      <c r="A590" s="6" t="n"/>
      <c r="B590" s="6" t="n"/>
      <c r="C590" s="6" t="n"/>
      <c r="D590" s="6" t="n"/>
      <c r="E590" s="6" t="n"/>
      <c r="F590" s="6" t="n"/>
      <c r="G590" s="6" t="n"/>
      <c r="H590" s="6" t="n"/>
      <c r="I590" s="6" t="n"/>
      <c r="J590" s="6" t="n"/>
      <c r="K590" s="6" t="n"/>
    </row>
    <row r="591" ht="15.75" customHeight="1" s="1411">
      <c r="A591" s="6" t="n"/>
      <c r="B591" s="6" t="n"/>
      <c r="C591" s="6" t="n"/>
      <c r="D591" s="6" t="n"/>
      <c r="E591" s="6" t="n"/>
      <c r="F591" s="6" t="n"/>
      <c r="G591" s="6" t="n"/>
      <c r="H591" s="6" t="n"/>
      <c r="I591" s="6" t="n"/>
      <c r="J591" s="6" t="n"/>
      <c r="K591" s="6" t="n"/>
    </row>
    <row r="592" ht="15.75" customHeight="1" s="1411">
      <c r="A592" s="6" t="n"/>
      <c r="B592" s="6" t="n"/>
      <c r="C592" s="6" t="n"/>
      <c r="D592" s="6" t="n"/>
      <c r="E592" s="6" t="n"/>
      <c r="F592" s="6" t="n"/>
      <c r="G592" s="6" t="n"/>
      <c r="H592" s="6" t="n"/>
      <c r="I592" s="6" t="n"/>
      <c r="J592" s="6" t="n"/>
      <c r="K592" s="6" t="n"/>
    </row>
    <row r="593" ht="15.75" customHeight="1" s="1411">
      <c r="A593" s="6" t="n"/>
      <c r="B593" s="6" t="n"/>
      <c r="C593" s="6" t="n"/>
      <c r="D593" s="6" t="n"/>
      <c r="E593" s="6" t="n"/>
      <c r="F593" s="6" t="n"/>
      <c r="G593" s="6" t="n"/>
      <c r="H593" s="6" t="n"/>
      <c r="I593" s="6" t="n"/>
      <c r="J593" s="6" t="n"/>
      <c r="K593" s="6" t="n"/>
    </row>
    <row r="594" ht="15.75" customHeight="1" s="1411">
      <c r="A594" s="6" t="n"/>
      <c r="B594" s="6" t="n"/>
      <c r="C594" s="6" t="n"/>
      <c r="D594" s="6" t="n"/>
      <c r="E594" s="6" t="n"/>
      <c r="F594" s="6" t="n"/>
      <c r="G594" s="6" t="n"/>
      <c r="H594" s="6" t="n"/>
      <c r="I594" s="6" t="n"/>
      <c r="J594" s="6" t="n"/>
      <c r="K594" s="6" t="n"/>
    </row>
    <row r="595" ht="15.75" customHeight="1" s="1411">
      <c r="A595" s="6" t="n"/>
      <c r="B595" s="6" t="n"/>
      <c r="C595" s="6" t="n"/>
      <c r="D595" s="6" t="n"/>
      <c r="E595" s="6" t="n"/>
      <c r="F595" s="6" t="n"/>
      <c r="G595" s="6" t="n"/>
      <c r="H595" s="6" t="n"/>
      <c r="I595" s="6" t="n"/>
      <c r="J595" s="6" t="n"/>
      <c r="K595" s="6" t="n"/>
    </row>
    <row r="596" ht="15.75" customHeight="1" s="1411">
      <c r="A596" s="6" t="n"/>
      <c r="B596" s="6" t="n"/>
      <c r="C596" s="6" t="n"/>
      <c r="D596" s="6" t="n"/>
      <c r="E596" s="6" t="n"/>
      <c r="F596" s="6" t="n"/>
      <c r="G596" s="6" t="n"/>
      <c r="H596" s="6" t="n"/>
      <c r="I596" s="6" t="n"/>
      <c r="J596" s="6" t="n"/>
      <c r="K596" s="6" t="n"/>
    </row>
    <row r="597" ht="15.75" customHeight="1" s="1411">
      <c r="A597" s="6" t="n"/>
      <c r="B597" s="6" t="n"/>
      <c r="C597" s="6" t="n"/>
      <c r="D597" s="6" t="n"/>
      <c r="E597" s="6" t="n"/>
      <c r="F597" s="6" t="n"/>
      <c r="G597" s="6" t="n"/>
      <c r="H597" s="6" t="n"/>
      <c r="I597" s="6" t="n"/>
      <c r="J597" s="6" t="n"/>
      <c r="K597" s="6" t="n"/>
    </row>
    <row r="598" ht="15.75" customHeight="1" s="1411">
      <c r="A598" s="6" t="n"/>
      <c r="B598" s="6" t="n"/>
      <c r="C598" s="6" t="n"/>
      <c r="D598" s="6" t="n"/>
      <c r="E598" s="6" t="n"/>
      <c r="F598" s="6" t="n"/>
      <c r="G598" s="6" t="n"/>
      <c r="H598" s="6" t="n"/>
      <c r="I598" s="6" t="n"/>
      <c r="J598" s="6" t="n"/>
      <c r="K598" s="6" t="n"/>
    </row>
    <row r="599" ht="15.75" customHeight="1" s="1411">
      <c r="A599" s="6" t="n"/>
      <c r="B599" s="6" t="n"/>
      <c r="C599" s="6" t="n"/>
      <c r="D599" s="6" t="n"/>
      <c r="E599" s="6" t="n"/>
      <c r="F599" s="6" t="n"/>
      <c r="G599" s="6" t="n"/>
      <c r="H599" s="6" t="n"/>
      <c r="I599" s="6" t="n"/>
      <c r="J599" s="6" t="n"/>
      <c r="K599" s="6" t="n"/>
    </row>
    <row r="600" ht="15.75" customHeight="1" s="1411">
      <c r="A600" s="6" t="n"/>
      <c r="B600" s="6" t="n"/>
      <c r="C600" s="6" t="n"/>
      <c r="D600" s="6" t="n"/>
      <c r="E600" s="6" t="n"/>
      <c r="F600" s="6" t="n"/>
      <c r="G600" s="6" t="n"/>
      <c r="H600" s="6" t="n"/>
      <c r="I600" s="6" t="n"/>
      <c r="J600" s="6" t="n"/>
      <c r="K600" s="6" t="n"/>
    </row>
    <row r="601" ht="15.75" customHeight="1" s="1411">
      <c r="A601" s="6" t="n"/>
      <c r="B601" s="6" t="n"/>
      <c r="C601" s="6" t="n"/>
      <c r="D601" s="6" t="n"/>
      <c r="E601" s="6" t="n"/>
      <c r="F601" s="6" t="n"/>
      <c r="G601" s="6" t="n"/>
      <c r="H601" s="6" t="n"/>
      <c r="I601" s="6" t="n"/>
      <c r="J601" s="6" t="n"/>
      <c r="K601" s="6" t="n"/>
    </row>
    <row r="602" ht="15.75" customHeight="1" s="1411">
      <c r="A602" s="6" t="n"/>
      <c r="B602" s="6" t="n"/>
      <c r="C602" s="6" t="n"/>
      <c r="D602" s="6" t="n"/>
      <c r="E602" s="6" t="n"/>
      <c r="F602" s="6" t="n"/>
      <c r="G602" s="6" t="n"/>
      <c r="H602" s="6" t="n"/>
      <c r="I602" s="6" t="n"/>
      <c r="J602" s="6" t="n"/>
      <c r="K602" s="6" t="n"/>
    </row>
    <row r="603" ht="15.75" customHeight="1" s="1411">
      <c r="A603" s="6" t="n"/>
      <c r="B603" s="6" t="n"/>
      <c r="C603" s="6" t="n"/>
      <c r="D603" s="6" t="n"/>
      <c r="E603" s="6" t="n"/>
      <c r="F603" s="6" t="n"/>
      <c r="G603" s="6" t="n"/>
      <c r="H603" s="6" t="n"/>
      <c r="I603" s="6" t="n"/>
      <c r="J603" s="6" t="n"/>
      <c r="K603" s="6" t="n"/>
    </row>
    <row r="604" ht="15.75" customHeight="1" s="1411">
      <c r="A604" s="6" t="n"/>
      <c r="B604" s="6" t="n"/>
      <c r="C604" s="6" t="n"/>
      <c r="D604" s="6" t="n"/>
      <c r="E604" s="6" t="n"/>
      <c r="F604" s="6" t="n"/>
      <c r="G604" s="6" t="n"/>
      <c r="H604" s="6" t="n"/>
      <c r="I604" s="6" t="n"/>
      <c r="J604" s="6" t="n"/>
      <c r="K604" s="6" t="n"/>
    </row>
    <row r="605" ht="15.75" customHeight="1" s="1411">
      <c r="A605" s="6" t="n"/>
      <c r="B605" s="6" t="n"/>
      <c r="C605" s="6" t="n"/>
      <c r="D605" s="6" t="n"/>
      <c r="E605" s="6" t="n"/>
      <c r="F605" s="6" t="n"/>
      <c r="G605" s="6" t="n"/>
      <c r="H605" s="6" t="n"/>
      <c r="I605" s="6" t="n"/>
      <c r="J605" s="6" t="n"/>
      <c r="K605" s="6" t="n"/>
    </row>
    <row r="606" ht="15.75" customHeight="1" s="1411">
      <c r="A606" s="6" t="n"/>
      <c r="B606" s="6" t="n"/>
      <c r="C606" s="6" t="n"/>
      <c r="D606" s="6" t="n"/>
      <c r="E606" s="6" t="n"/>
      <c r="F606" s="6" t="n"/>
      <c r="G606" s="6" t="n"/>
      <c r="H606" s="6" t="n"/>
      <c r="I606" s="6" t="n"/>
      <c r="J606" s="6" t="n"/>
      <c r="K606" s="6" t="n"/>
    </row>
    <row r="607" ht="15.75" customHeight="1" s="1411">
      <c r="A607" s="6" t="n"/>
      <c r="B607" s="6" t="n"/>
      <c r="C607" s="6" t="n"/>
      <c r="D607" s="6" t="n"/>
      <c r="E607" s="6" t="n"/>
      <c r="F607" s="6" t="n"/>
      <c r="G607" s="6" t="n"/>
      <c r="H607" s="6" t="n"/>
      <c r="I607" s="6" t="n"/>
      <c r="J607" s="6" t="n"/>
      <c r="K607" s="6" t="n"/>
    </row>
    <row r="608" ht="15.75" customHeight="1" s="1411">
      <c r="A608" s="6" t="n"/>
      <c r="B608" s="6" t="n"/>
      <c r="C608" s="6" t="n"/>
      <c r="D608" s="6" t="n"/>
      <c r="E608" s="6" t="n"/>
      <c r="F608" s="6" t="n"/>
      <c r="G608" s="6" t="n"/>
      <c r="H608" s="6" t="n"/>
      <c r="I608" s="6" t="n"/>
      <c r="J608" s="6" t="n"/>
      <c r="K608" s="6" t="n"/>
    </row>
    <row r="609" ht="15.75" customHeight="1" s="1411">
      <c r="A609" s="6" t="n"/>
      <c r="B609" s="6" t="n"/>
      <c r="C609" s="6" t="n"/>
      <c r="D609" s="6" t="n"/>
      <c r="E609" s="6" t="n"/>
      <c r="F609" s="6" t="n"/>
      <c r="G609" s="6" t="n"/>
      <c r="H609" s="6" t="n"/>
      <c r="I609" s="6" t="n"/>
      <c r="J609" s="6" t="n"/>
      <c r="K609" s="6" t="n"/>
    </row>
    <row r="610" ht="15.75" customHeight="1" s="1411">
      <c r="A610" s="6" t="n"/>
      <c r="B610" s="6" t="n"/>
      <c r="C610" s="6" t="n"/>
      <c r="D610" s="6" t="n"/>
      <c r="E610" s="6" t="n"/>
      <c r="F610" s="6" t="n"/>
      <c r="G610" s="6" t="n"/>
      <c r="H610" s="6" t="n"/>
      <c r="I610" s="6" t="n"/>
      <c r="J610" s="6" t="n"/>
      <c r="K610" s="6" t="n"/>
    </row>
    <row r="611" ht="15.75" customHeight="1" s="1411">
      <c r="A611" s="6" t="n"/>
      <c r="B611" s="6" t="n"/>
      <c r="C611" s="6" t="n"/>
      <c r="D611" s="6" t="n"/>
      <c r="E611" s="6" t="n"/>
      <c r="F611" s="6" t="n"/>
      <c r="G611" s="6" t="n"/>
      <c r="H611" s="6" t="n"/>
      <c r="I611" s="6" t="n"/>
      <c r="J611" s="6" t="n"/>
      <c r="K611" s="6" t="n"/>
    </row>
    <row r="612" ht="15.75" customHeight="1" s="1411">
      <c r="A612" s="6" t="n"/>
      <c r="B612" s="6" t="n"/>
      <c r="C612" s="6" t="n"/>
      <c r="D612" s="6" t="n"/>
      <c r="E612" s="6" t="n"/>
      <c r="F612" s="6" t="n"/>
      <c r="G612" s="6" t="n"/>
      <c r="H612" s="6" t="n"/>
      <c r="I612" s="6" t="n"/>
      <c r="J612" s="6" t="n"/>
      <c r="K612" s="6" t="n"/>
    </row>
    <row r="613" ht="15.75" customHeight="1" s="1411">
      <c r="A613" s="6" t="n"/>
      <c r="B613" s="6" t="n"/>
      <c r="C613" s="6" t="n"/>
      <c r="D613" s="6" t="n"/>
      <c r="E613" s="6" t="n"/>
      <c r="F613" s="6" t="n"/>
      <c r="G613" s="6" t="n"/>
      <c r="H613" s="6" t="n"/>
      <c r="I613" s="6" t="n"/>
      <c r="J613" s="6" t="n"/>
      <c r="K613" s="6" t="n"/>
    </row>
    <row r="614" ht="15.75" customHeight="1" s="1411">
      <c r="A614" s="6" t="n"/>
      <c r="B614" s="6" t="n"/>
      <c r="C614" s="6" t="n"/>
      <c r="D614" s="6" t="n"/>
      <c r="E614" s="6" t="n"/>
      <c r="F614" s="6" t="n"/>
      <c r="G614" s="6" t="n"/>
      <c r="H614" s="6" t="n"/>
      <c r="I614" s="6" t="n"/>
      <c r="J614" s="6" t="n"/>
      <c r="K614" s="6" t="n"/>
    </row>
    <row r="615" ht="15.75" customHeight="1" s="1411">
      <c r="A615" s="6" t="n"/>
      <c r="B615" s="6" t="n"/>
      <c r="C615" s="6" t="n"/>
      <c r="D615" s="6" t="n"/>
      <c r="E615" s="6" t="n"/>
      <c r="F615" s="6" t="n"/>
      <c r="G615" s="6" t="n"/>
      <c r="H615" s="6" t="n"/>
      <c r="I615" s="6" t="n"/>
      <c r="J615" s="6" t="n"/>
      <c r="K615" s="6" t="n"/>
    </row>
    <row r="616" ht="15.75" customHeight="1" s="1411">
      <c r="A616" s="6" t="n"/>
      <c r="B616" s="6" t="n"/>
      <c r="C616" s="6" t="n"/>
      <c r="D616" s="6" t="n"/>
      <c r="E616" s="6" t="n"/>
      <c r="F616" s="6" t="n"/>
      <c r="G616" s="6" t="n"/>
      <c r="H616" s="6" t="n"/>
      <c r="I616" s="6" t="n"/>
      <c r="J616" s="6" t="n"/>
      <c r="K616" s="6" t="n"/>
    </row>
    <row r="617" ht="15.75" customHeight="1" s="1411">
      <c r="A617" s="6" t="n"/>
      <c r="B617" s="6" t="n"/>
      <c r="C617" s="6" t="n"/>
      <c r="D617" s="6" t="n"/>
      <c r="E617" s="6" t="n"/>
      <c r="F617" s="6" t="n"/>
      <c r="G617" s="6" t="n"/>
      <c r="H617" s="6" t="n"/>
      <c r="I617" s="6" t="n"/>
      <c r="J617" s="6" t="n"/>
      <c r="K617" s="6" t="n"/>
    </row>
    <row r="618" ht="15.75" customHeight="1" s="1411">
      <c r="A618" s="6" t="n"/>
      <c r="B618" s="6" t="n"/>
      <c r="C618" s="6" t="n"/>
      <c r="D618" s="6" t="n"/>
      <c r="E618" s="6" t="n"/>
      <c r="F618" s="6" t="n"/>
      <c r="G618" s="6" t="n"/>
      <c r="H618" s="6" t="n"/>
      <c r="I618" s="6" t="n"/>
      <c r="J618" s="6" t="n"/>
      <c r="K618" s="6" t="n"/>
    </row>
    <row r="619" ht="15.75" customHeight="1" s="1411">
      <c r="A619" s="6" t="n"/>
      <c r="B619" s="6" t="n"/>
      <c r="C619" s="6" t="n"/>
      <c r="D619" s="6" t="n"/>
      <c r="E619" s="6" t="n"/>
      <c r="F619" s="6" t="n"/>
      <c r="G619" s="6" t="n"/>
      <c r="H619" s="6" t="n"/>
      <c r="I619" s="6" t="n"/>
      <c r="J619" s="6" t="n"/>
      <c r="K619" s="6" t="n"/>
    </row>
    <row r="620" ht="15.75" customHeight="1" s="1411">
      <c r="A620" s="6" t="n"/>
      <c r="B620" s="6" t="n"/>
      <c r="C620" s="6" t="n"/>
      <c r="D620" s="6" t="n"/>
      <c r="E620" s="6" t="n"/>
      <c r="F620" s="6" t="n"/>
      <c r="G620" s="6" t="n"/>
      <c r="H620" s="6" t="n"/>
      <c r="I620" s="6" t="n"/>
      <c r="J620" s="6" t="n"/>
      <c r="K620" s="6" t="n"/>
    </row>
    <row r="621" ht="15.75" customHeight="1" s="1411">
      <c r="A621" s="6" t="n"/>
      <c r="B621" s="6" t="n"/>
      <c r="C621" s="6" t="n"/>
      <c r="D621" s="6" t="n"/>
      <c r="E621" s="6" t="n"/>
      <c r="F621" s="6" t="n"/>
      <c r="G621" s="6" t="n"/>
      <c r="H621" s="6" t="n"/>
      <c r="I621" s="6" t="n"/>
      <c r="J621" s="6" t="n"/>
      <c r="K621" s="6" t="n"/>
    </row>
    <row r="622" ht="15.75" customHeight="1" s="1411">
      <c r="A622" s="6" t="n"/>
      <c r="B622" s="6" t="n"/>
      <c r="C622" s="6" t="n"/>
      <c r="D622" s="6" t="n"/>
      <c r="E622" s="6" t="n"/>
      <c r="F622" s="6" t="n"/>
      <c r="G622" s="6" t="n"/>
      <c r="H622" s="6" t="n"/>
      <c r="I622" s="6" t="n"/>
      <c r="J622" s="6" t="n"/>
      <c r="K622" s="6" t="n"/>
    </row>
    <row r="623" ht="15.75" customHeight="1" s="1411">
      <c r="A623" s="6" t="n"/>
      <c r="B623" s="6" t="n"/>
      <c r="C623" s="6" t="n"/>
      <c r="D623" s="6" t="n"/>
      <c r="E623" s="6" t="n"/>
      <c r="F623" s="6" t="n"/>
      <c r="G623" s="6" t="n"/>
      <c r="H623" s="6" t="n"/>
      <c r="I623" s="6" t="n"/>
      <c r="J623" s="6" t="n"/>
      <c r="K623" s="6" t="n"/>
    </row>
    <row r="624" ht="15.75" customHeight="1" s="1411">
      <c r="A624" s="6" t="n"/>
      <c r="B624" s="6" t="n"/>
      <c r="C624" s="6" t="n"/>
      <c r="D624" s="6" t="n"/>
      <c r="E624" s="6" t="n"/>
      <c r="F624" s="6" t="n"/>
      <c r="G624" s="6" t="n"/>
      <c r="H624" s="6" t="n"/>
      <c r="I624" s="6" t="n"/>
      <c r="J624" s="6" t="n"/>
      <c r="K624" s="6" t="n"/>
    </row>
    <row r="625" ht="15.75" customHeight="1" s="1411">
      <c r="A625" s="6" t="n"/>
      <c r="B625" s="6" t="n"/>
      <c r="C625" s="6" t="n"/>
      <c r="D625" s="6" t="n"/>
      <c r="E625" s="6" t="n"/>
      <c r="F625" s="6" t="n"/>
      <c r="G625" s="6" t="n"/>
      <c r="H625" s="6" t="n"/>
      <c r="I625" s="6" t="n"/>
      <c r="J625" s="6" t="n"/>
      <c r="K625" s="6" t="n"/>
    </row>
    <row r="626" ht="15.75" customHeight="1" s="1411">
      <c r="A626" s="6" t="n"/>
      <c r="B626" s="6" t="n"/>
      <c r="C626" s="6" t="n"/>
      <c r="D626" s="6" t="n"/>
      <c r="E626" s="6" t="n"/>
      <c r="F626" s="6" t="n"/>
      <c r="G626" s="6" t="n"/>
      <c r="H626" s="6" t="n"/>
      <c r="I626" s="6" t="n"/>
      <c r="J626" s="6" t="n"/>
      <c r="K626" s="6" t="n"/>
    </row>
    <row r="627" ht="15.75" customHeight="1" s="1411">
      <c r="A627" s="6" t="n"/>
      <c r="B627" s="6" t="n"/>
      <c r="C627" s="6" t="n"/>
      <c r="D627" s="6" t="n"/>
      <c r="E627" s="6" t="n"/>
      <c r="F627" s="6" t="n"/>
      <c r="G627" s="6" t="n"/>
      <c r="H627" s="6" t="n"/>
      <c r="I627" s="6" t="n"/>
      <c r="J627" s="6" t="n"/>
      <c r="K627" s="6" t="n"/>
    </row>
    <row r="628" ht="15.75" customHeight="1" s="1411">
      <c r="A628" s="6" t="n"/>
      <c r="B628" s="6" t="n"/>
      <c r="C628" s="6" t="n"/>
      <c r="D628" s="6" t="n"/>
      <c r="E628" s="6" t="n"/>
      <c r="F628" s="6" t="n"/>
      <c r="G628" s="6" t="n"/>
      <c r="H628" s="6" t="n"/>
      <c r="I628" s="6" t="n"/>
      <c r="J628" s="6" t="n"/>
      <c r="K628" s="6" t="n"/>
    </row>
    <row r="629" ht="15.75" customHeight="1" s="1411">
      <c r="A629" s="6" t="n"/>
      <c r="B629" s="6" t="n"/>
      <c r="C629" s="6" t="n"/>
      <c r="D629" s="6" t="n"/>
      <c r="E629" s="6" t="n"/>
      <c r="F629" s="6" t="n"/>
      <c r="G629" s="6" t="n"/>
      <c r="H629" s="6" t="n"/>
      <c r="I629" s="6" t="n"/>
      <c r="J629" s="6" t="n"/>
      <c r="K629" s="6" t="n"/>
    </row>
    <row r="630" ht="15.75" customHeight="1" s="1411">
      <c r="A630" s="6" t="n"/>
      <c r="B630" s="6" t="n"/>
      <c r="C630" s="6" t="n"/>
      <c r="D630" s="6" t="n"/>
      <c r="E630" s="6" t="n"/>
      <c r="F630" s="6" t="n"/>
      <c r="G630" s="6" t="n"/>
      <c r="H630" s="6" t="n"/>
      <c r="I630" s="6" t="n"/>
      <c r="J630" s="6" t="n"/>
      <c r="K630" s="6" t="n"/>
    </row>
    <row r="631" ht="15.75" customHeight="1" s="1411">
      <c r="A631" s="6" t="n"/>
      <c r="B631" s="6" t="n"/>
      <c r="C631" s="6" t="n"/>
      <c r="D631" s="6" t="n"/>
      <c r="E631" s="6" t="n"/>
      <c r="F631" s="6" t="n"/>
      <c r="G631" s="6" t="n"/>
      <c r="H631" s="6" t="n"/>
      <c r="I631" s="6" t="n"/>
      <c r="J631" s="6" t="n"/>
      <c r="K631" s="6" t="n"/>
    </row>
    <row r="632" ht="15.75" customHeight="1" s="1411">
      <c r="A632" s="6" t="n"/>
      <c r="B632" s="6" t="n"/>
      <c r="C632" s="6" t="n"/>
      <c r="D632" s="6" t="n"/>
      <c r="E632" s="6" t="n"/>
      <c r="F632" s="6" t="n"/>
      <c r="G632" s="6" t="n"/>
      <c r="H632" s="6" t="n"/>
      <c r="I632" s="6" t="n"/>
      <c r="J632" s="6" t="n"/>
      <c r="K632" s="6" t="n"/>
    </row>
    <row r="633" ht="15.75" customHeight="1" s="1411">
      <c r="A633" s="6" t="n"/>
      <c r="B633" s="6" t="n"/>
      <c r="C633" s="6" t="n"/>
      <c r="D633" s="6" t="n"/>
      <c r="E633" s="6" t="n"/>
      <c r="F633" s="6" t="n"/>
      <c r="G633" s="6" t="n"/>
      <c r="H633" s="6" t="n"/>
      <c r="I633" s="6" t="n"/>
      <c r="J633" s="6" t="n"/>
      <c r="K633" s="6" t="n"/>
    </row>
    <row r="634" ht="15.75" customHeight="1" s="1411">
      <c r="A634" s="6" t="n"/>
      <c r="B634" s="6" t="n"/>
      <c r="C634" s="6" t="n"/>
      <c r="D634" s="6" t="n"/>
      <c r="E634" s="6" t="n"/>
      <c r="F634" s="6" t="n"/>
      <c r="G634" s="6" t="n"/>
      <c r="H634" s="6" t="n"/>
      <c r="I634" s="6" t="n"/>
      <c r="J634" s="6" t="n"/>
      <c r="K634" s="6" t="n"/>
    </row>
    <row r="635" ht="15.75" customHeight="1" s="1411">
      <c r="A635" s="6" t="n"/>
      <c r="B635" s="6" t="n"/>
      <c r="C635" s="6" t="n"/>
      <c r="D635" s="6" t="n"/>
      <c r="E635" s="6" t="n"/>
      <c r="F635" s="6" t="n"/>
      <c r="G635" s="6" t="n"/>
      <c r="H635" s="6" t="n"/>
      <c r="I635" s="6" t="n"/>
      <c r="J635" s="6" t="n"/>
      <c r="K635" s="6" t="n"/>
    </row>
    <row r="636" ht="15.75" customHeight="1" s="1411">
      <c r="A636" s="6" t="n"/>
      <c r="B636" s="6" t="n"/>
      <c r="C636" s="6" t="n"/>
      <c r="D636" s="6" t="n"/>
      <c r="E636" s="6" t="n"/>
      <c r="F636" s="6" t="n"/>
      <c r="G636" s="6" t="n"/>
      <c r="H636" s="6" t="n"/>
      <c r="I636" s="6" t="n"/>
      <c r="J636" s="6" t="n"/>
      <c r="K636" s="6" t="n"/>
    </row>
    <row r="637" ht="15.75" customHeight="1" s="1411">
      <c r="A637" s="6" t="n"/>
      <c r="B637" s="6" t="n"/>
      <c r="C637" s="6" t="n"/>
      <c r="D637" s="6" t="n"/>
      <c r="E637" s="6" t="n"/>
      <c r="F637" s="6" t="n"/>
      <c r="G637" s="6" t="n"/>
      <c r="H637" s="6" t="n"/>
      <c r="I637" s="6" t="n"/>
      <c r="J637" s="6" t="n"/>
      <c r="K637" s="6" t="n"/>
    </row>
    <row r="638" ht="15.75" customHeight="1" s="1411">
      <c r="A638" s="6" t="n"/>
      <c r="B638" s="6" t="n"/>
      <c r="C638" s="6" t="n"/>
      <c r="D638" s="6" t="n"/>
      <c r="E638" s="6" t="n"/>
      <c r="F638" s="6" t="n"/>
      <c r="G638" s="6" t="n"/>
      <c r="H638" s="6" t="n"/>
      <c r="I638" s="6" t="n"/>
      <c r="J638" s="6" t="n"/>
      <c r="K638" s="6" t="n"/>
    </row>
    <row r="639" ht="15.75" customHeight="1" s="1411">
      <c r="A639" s="6" t="n"/>
      <c r="B639" s="6" t="n"/>
      <c r="C639" s="6" t="n"/>
      <c r="D639" s="6" t="n"/>
      <c r="E639" s="6" t="n"/>
      <c r="F639" s="6" t="n"/>
      <c r="G639" s="6" t="n"/>
      <c r="H639" s="6" t="n"/>
      <c r="I639" s="6" t="n"/>
      <c r="J639" s="6" t="n"/>
      <c r="K639" s="6" t="n"/>
    </row>
    <row r="640" ht="15.75" customHeight="1" s="1411">
      <c r="A640" s="6" t="n"/>
      <c r="B640" s="6" t="n"/>
      <c r="C640" s="6" t="n"/>
      <c r="D640" s="6" t="n"/>
      <c r="E640" s="6" t="n"/>
      <c r="F640" s="6" t="n"/>
      <c r="G640" s="6" t="n"/>
      <c r="H640" s="6" t="n"/>
      <c r="I640" s="6" t="n"/>
      <c r="J640" s="6" t="n"/>
      <c r="K640" s="6" t="n"/>
    </row>
    <row r="641" ht="15.75" customHeight="1" s="1411">
      <c r="A641" s="6" t="n"/>
      <c r="B641" s="6" t="n"/>
      <c r="C641" s="6" t="n"/>
      <c r="D641" s="6" t="n"/>
      <c r="E641" s="6" t="n"/>
      <c r="F641" s="6" t="n"/>
      <c r="G641" s="6" t="n"/>
      <c r="H641" s="6" t="n"/>
      <c r="I641" s="6" t="n"/>
      <c r="J641" s="6" t="n"/>
      <c r="K641" s="6" t="n"/>
    </row>
    <row r="642" ht="15.75" customHeight="1" s="1411">
      <c r="A642" s="6" t="n"/>
      <c r="B642" s="6" t="n"/>
      <c r="C642" s="6" t="n"/>
      <c r="D642" s="6" t="n"/>
      <c r="E642" s="6" t="n"/>
      <c r="F642" s="6" t="n"/>
      <c r="G642" s="6" t="n"/>
      <c r="H642" s="6" t="n"/>
      <c r="I642" s="6" t="n"/>
      <c r="J642" s="6" t="n"/>
      <c r="K642" s="6" t="n"/>
    </row>
    <row r="643" ht="15.75" customHeight="1" s="1411">
      <c r="A643" s="6" t="n"/>
      <c r="B643" s="6" t="n"/>
      <c r="C643" s="6" t="n"/>
      <c r="D643" s="6" t="n"/>
      <c r="E643" s="6" t="n"/>
      <c r="F643" s="6" t="n"/>
      <c r="G643" s="6" t="n"/>
      <c r="H643" s="6" t="n"/>
      <c r="I643" s="6" t="n"/>
      <c r="J643" s="6" t="n"/>
      <c r="K643" s="6" t="n"/>
    </row>
    <row r="644" ht="15.75" customHeight="1" s="1411">
      <c r="A644" s="6" t="n"/>
      <c r="B644" s="6" t="n"/>
      <c r="C644" s="6" t="n"/>
      <c r="D644" s="6" t="n"/>
      <c r="E644" s="6" t="n"/>
      <c r="F644" s="6" t="n"/>
      <c r="G644" s="6" t="n"/>
      <c r="H644" s="6" t="n"/>
      <c r="I644" s="6" t="n"/>
      <c r="J644" s="6" t="n"/>
      <c r="K644" s="6" t="n"/>
    </row>
    <row r="645" ht="15.75" customHeight="1" s="1411">
      <c r="A645" s="6" t="n"/>
      <c r="B645" s="6" t="n"/>
      <c r="C645" s="6" t="n"/>
      <c r="D645" s="6" t="n"/>
      <c r="E645" s="6" t="n"/>
      <c r="F645" s="6" t="n"/>
      <c r="G645" s="6" t="n"/>
      <c r="H645" s="6" t="n"/>
      <c r="I645" s="6" t="n"/>
      <c r="J645" s="6" t="n"/>
      <c r="K645" s="6" t="n"/>
    </row>
    <row r="646" ht="15.75" customHeight="1" s="1411">
      <c r="A646" s="6" t="n"/>
      <c r="B646" s="6" t="n"/>
      <c r="C646" s="6" t="n"/>
      <c r="D646" s="6" t="n"/>
      <c r="E646" s="6" t="n"/>
      <c r="F646" s="6" t="n"/>
      <c r="G646" s="6" t="n"/>
      <c r="H646" s="6" t="n"/>
      <c r="I646" s="6" t="n"/>
      <c r="J646" s="6" t="n"/>
      <c r="K646" s="6" t="n"/>
    </row>
    <row r="647" ht="15.75" customHeight="1" s="1411">
      <c r="A647" s="6" t="n"/>
      <c r="B647" s="6" t="n"/>
      <c r="C647" s="6" t="n"/>
      <c r="D647" s="6" t="n"/>
      <c r="E647" s="6" t="n"/>
      <c r="F647" s="6" t="n"/>
      <c r="G647" s="6" t="n"/>
      <c r="H647" s="6" t="n"/>
      <c r="I647" s="6" t="n"/>
      <c r="J647" s="6" t="n"/>
      <c r="K647" s="6" t="n"/>
    </row>
    <row r="648" ht="15.75" customHeight="1" s="1411">
      <c r="A648" s="6" t="n"/>
      <c r="B648" s="6" t="n"/>
      <c r="C648" s="6" t="n"/>
      <c r="D648" s="6" t="n"/>
      <c r="E648" s="6" t="n"/>
      <c r="F648" s="6" t="n"/>
      <c r="G648" s="6" t="n"/>
      <c r="H648" s="6" t="n"/>
      <c r="I648" s="6" t="n"/>
      <c r="J648" s="6" t="n"/>
      <c r="K648" s="6" t="n"/>
    </row>
    <row r="649" ht="15.75" customHeight="1" s="1411">
      <c r="A649" s="6" t="n"/>
      <c r="B649" s="6" t="n"/>
      <c r="C649" s="6" t="n"/>
      <c r="D649" s="6" t="n"/>
      <c r="E649" s="6" t="n"/>
      <c r="F649" s="6" t="n"/>
      <c r="G649" s="6" t="n"/>
      <c r="H649" s="6" t="n"/>
      <c r="I649" s="6" t="n"/>
      <c r="J649" s="6" t="n"/>
      <c r="K649" s="6" t="n"/>
    </row>
    <row r="650" ht="15.75" customHeight="1" s="1411">
      <c r="A650" s="6" t="n"/>
      <c r="B650" s="6" t="n"/>
      <c r="C650" s="6" t="n"/>
      <c r="D650" s="6" t="n"/>
      <c r="E650" s="6" t="n"/>
      <c r="F650" s="6" t="n"/>
      <c r="G650" s="6" t="n"/>
      <c r="H650" s="6" t="n"/>
      <c r="I650" s="6" t="n"/>
      <c r="J650" s="6" t="n"/>
      <c r="K650" s="6" t="n"/>
    </row>
    <row r="651" ht="15.75" customHeight="1" s="1411">
      <c r="A651" s="6" t="n"/>
      <c r="B651" s="6" t="n"/>
      <c r="C651" s="6" t="n"/>
      <c r="D651" s="6" t="n"/>
      <c r="E651" s="6" t="n"/>
      <c r="F651" s="6" t="n"/>
      <c r="G651" s="6" t="n"/>
      <c r="H651" s="6" t="n"/>
      <c r="I651" s="6" t="n"/>
      <c r="J651" s="6" t="n"/>
      <c r="K651" s="6" t="n"/>
    </row>
    <row r="652" ht="15.75" customHeight="1" s="1411">
      <c r="A652" s="6" t="n"/>
      <c r="B652" s="6" t="n"/>
      <c r="C652" s="6" t="n"/>
      <c r="D652" s="6" t="n"/>
      <c r="E652" s="6" t="n"/>
      <c r="F652" s="6" t="n"/>
      <c r="G652" s="6" t="n"/>
      <c r="H652" s="6" t="n"/>
      <c r="I652" s="6" t="n"/>
      <c r="J652" s="6" t="n"/>
      <c r="K652" s="6" t="n"/>
    </row>
    <row r="653" ht="15.75" customHeight="1" s="1411">
      <c r="A653" s="6" t="n"/>
      <c r="B653" s="6" t="n"/>
      <c r="C653" s="6" t="n"/>
      <c r="D653" s="6" t="n"/>
      <c r="E653" s="6" t="n"/>
      <c r="F653" s="6" t="n"/>
      <c r="G653" s="6" t="n"/>
      <c r="H653" s="6" t="n"/>
      <c r="I653" s="6" t="n"/>
      <c r="J653" s="6" t="n"/>
      <c r="K653" s="6" t="n"/>
    </row>
    <row r="654" ht="15.75" customHeight="1" s="1411">
      <c r="A654" s="6" t="n"/>
      <c r="B654" s="6" t="n"/>
      <c r="C654" s="6" t="n"/>
      <c r="D654" s="6" t="n"/>
      <c r="E654" s="6" t="n"/>
      <c r="F654" s="6" t="n"/>
      <c r="G654" s="6" t="n"/>
      <c r="H654" s="6" t="n"/>
      <c r="I654" s="6" t="n"/>
      <c r="J654" s="6" t="n"/>
      <c r="K654" s="6" t="n"/>
    </row>
    <row r="655" ht="15.75" customHeight="1" s="1411">
      <c r="A655" s="6" t="n"/>
      <c r="B655" s="6" t="n"/>
      <c r="C655" s="6" t="n"/>
      <c r="D655" s="6" t="n"/>
      <c r="E655" s="6" t="n"/>
      <c r="F655" s="6" t="n"/>
      <c r="G655" s="6" t="n"/>
      <c r="H655" s="6" t="n"/>
      <c r="I655" s="6" t="n"/>
      <c r="J655" s="6" t="n"/>
      <c r="K655" s="6" t="n"/>
    </row>
    <row r="656" ht="15.75" customHeight="1" s="1411">
      <c r="A656" s="6" t="n"/>
      <c r="B656" s="6" t="n"/>
      <c r="C656" s="6" t="n"/>
      <c r="D656" s="6" t="n"/>
      <c r="E656" s="6" t="n"/>
      <c r="F656" s="6" t="n"/>
      <c r="G656" s="6" t="n"/>
      <c r="H656" s="6" t="n"/>
      <c r="I656" s="6" t="n"/>
      <c r="J656" s="6" t="n"/>
      <c r="K656" s="6" t="n"/>
    </row>
    <row r="657" ht="15.75" customHeight="1" s="1411">
      <c r="A657" s="6" t="n"/>
      <c r="B657" s="6" t="n"/>
      <c r="C657" s="6" t="n"/>
      <c r="D657" s="6" t="n"/>
      <c r="E657" s="6" t="n"/>
      <c r="F657" s="6" t="n"/>
      <c r="G657" s="6" t="n"/>
      <c r="H657" s="6" t="n"/>
      <c r="I657" s="6" t="n"/>
      <c r="J657" s="6" t="n"/>
      <c r="K657" s="6" t="n"/>
    </row>
    <row r="658" ht="15.75" customHeight="1" s="1411">
      <c r="A658" s="6" t="n"/>
      <c r="B658" s="6" t="n"/>
      <c r="C658" s="6" t="n"/>
      <c r="D658" s="6" t="n"/>
      <c r="E658" s="6" t="n"/>
      <c r="F658" s="6" t="n"/>
      <c r="G658" s="6" t="n"/>
      <c r="H658" s="6" t="n"/>
      <c r="I658" s="6" t="n"/>
      <c r="J658" s="6" t="n"/>
      <c r="K658" s="6" t="n"/>
    </row>
    <row r="659" ht="15.75" customHeight="1" s="1411">
      <c r="A659" s="6" t="n"/>
      <c r="B659" s="6" t="n"/>
      <c r="C659" s="6" t="n"/>
      <c r="D659" s="6" t="n"/>
      <c r="E659" s="6" t="n"/>
      <c r="F659" s="6" t="n"/>
      <c r="G659" s="6" t="n"/>
      <c r="H659" s="6" t="n"/>
      <c r="I659" s="6" t="n"/>
      <c r="J659" s="6" t="n"/>
      <c r="K659" s="6" t="n"/>
    </row>
    <row r="660" ht="15.75" customHeight="1" s="1411">
      <c r="A660" s="6" t="n"/>
      <c r="B660" s="6" t="n"/>
      <c r="C660" s="6" t="n"/>
      <c r="D660" s="6" t="n"/>
      <c r="E660" s="6" t="n"/>
      <c r="F660" s="6" t="n"/>
      <c r="G660" s="6" t="n"/>
      <c r="H660" s="6" t="n"/>
      <c r="I660" s="6" t="n"/>
      <c r="J660" s="6" t="n"/>
      <c r="K660" s="6" t="n"/>
    </row>
    <row r="661" ht="15.75" customHeight="1" s="1411">
      <c r="A661" s="6" t="n"/>
      <c r="B661" s="6" t="n"/>
      <c r="C661" s="6" t="n"/>
      <c r="D661" s="6" t="n"/>
      <c r="E661" s="6" t="n"/>
      <c r="F661" s="6" t="n"/>
      <c r="G661" s="6" t="n"/>
      <c r="H661" s="6" t="n"/>
      <c r="I661" s="6" t="n"/>
      <c r="J661" s="6" t="n"/>
      <c r="K661" s="6" t="n"/>
    </row>
    <row r="662" ht="15.75" customHeight="1" s="1411">
      <c r="A662" s="6" t="n"/>
      <c r="B662" s="6" t="n"/>
      <c r="C662" s="6" t="n"/>
      <c r="D662" s="6" t="n"/>
      <c r="E662" s="6" t="n"/>
      <c r="F662" s="6" t="n"/>
      <c r="G662" s="6" t="n"/>
      <c r="H662" s="6" t="n"/>
      <c r="I662" s="6" t="n"/>
      <c r="J662" s="6" t="n"/>
      <c r="K662" s="6" t="n"/>
    </row>
    <row r="663" ht="15.75" customHeight="1" s="1411">
      <c r="A663" s="6" t="n"/>
      <c r="B663" s="6" t="n"/>
      <c r="C663" s="6" t="n"/>
      <c r="D663" s="6" t="n"/>
      <c r="E663" s="6" t="n"/>
      <c r="F663" s="6" t="n"/>
      <c r="G663" s="6" t="n"/>
      <c r="H663" s="6" t="n"/>
      <c r="I663" s="6" t="n"/>
      <c r="J663" s="6" t="n"/>
      <c r="K663" s="6" t="n"/>
    </row>
    <row r="664" ht="15.75" customHeight="1" s="1411">
      <c r="A664" s="6" t="n"/>
      <c r="B664" s="6" t="n"/>
      <c r="C664" s="6" t="n"/>
      <c r="D664" s="6" t="n"/>
      <c r="E664" s="6" t="n"/>
      <c r="F664" s="6" t="n"/>
      <c r="G664" s="6" t="n"/>
      <c r="H664" s="6" t="n"/>
      <c r="I664" s="6" t="n"/>
      <c r="J664" s="6" t="n"/>
      <c r="K664" s="6" t="n"/>
    </row>
    <row r="665" ht="15.75" customHeight="1" s="1411">
      <c r="A665" s="6" t="n"/>
      <c r="B665" s="6" t="n"/>
      <c r="C665" s="6" t="n"/>
      <c r="D665" s="6" t="n"/>
      <c r="E665" s="6" t="n"/>
      <c r="F665" s="6" t="n"/>
      <c r="G665" s="6" t="n"/>
      <c r="H665" s="6" t="n"/>
      <c r="I665" s="6" t="n"/>
      <c r="J665" s="6" t="n"/>
      <c r="K665" s="6" t="n"/>
    </row>
    <row r="666" ht="15.75" customHeight="1" s="1411">
      <c r="A666" s="6" t="n"/>
      <c r="B666" s="6" t="n"/>
      <c r="C666" s="6" t="n"/>
      <c r="D666" s="6" t="n"/>
      <c r="E666" s="6" t="n"/>
      <c r="F666" s="6" t="n"/>
      <c r="G666" s="6" t="n"/>
      <c r="H666" s="6" t="n"/>
      <c r="I666" s="6" t="n"/>
      <c r="J666" s="6" t="n"/>
      <c r="K666" s="6" t="n"/>
    </row>
    <row r="667" ht="15.75" customHeight="1" s="1411">
      <c r="A667" s="6" t="n"/>
      <c r="B667" s="6" t="n"/>
      <c r="C667" s="6" t="n"/>
      <c r="D667" s="6" t="n"/>
      <c r="E667" s="6" t="n"/>
      <c r="F667" s="6" t="n"/>
      <c r="G667" s="6" t="n"/>
      <c r="H667" s="6" t="n"/>
      <c r="I667" s="6" t="n"/>
      <c r="J667" s="6" t="n"/>
      <c r="K667" s="6" t="n"/>
    </row>
    <row r="668" ht="15.75" customHeight="1" s="1411">
      <c r="A668" s="6" t="n"/>
      <c r="B668" s="6" t="n"/>
      <c r="C668" s="6" t="n"/>
      <c r="D668" s="6" t="n"/>
      <c r="E668" s="6" t="n"/>
      <c r="F668" s="6" t="n"/>
      <c r="G668" s="6" t="n"/>
      <c r="H668" s="6" t="n"/>
      <c r="I668" s="6" t="n"/>
      <c r="J668" s="6" t="n"/>
      <c r="K668" s="6" t="n"/>
    </row>
    <row r="669" ht="15.75" customHeight="1" s="1411">
      <c r="A669" s="6" t="n"/>
      <c r="B669" s="6" t="n"/>
      <c r="C669" s="6" t="n"/>
      <c r="D669" s="6" t="n"/>
      <c r="E669" s="6" t="n"/>
      <c r="F669" s="6" t="n"/>
      <c r="G669" s="6" t="n"/>
      <c r="H669" s="6" t="n"/>
      <c r="I669" s="6" t="n"/>
      <c r="J669" s="6" t="n"/>
      <c r="K669" s="6" t="n"/>
    </row>
    <row r="670" ht="15.75" customHeight="1" s="1411">
      <c r="A670" s="6" t="n"/>
      <c r="B670" s="6" t="n"/>
      <c r="C670" s="6" t="n"/>
      <c r="D670" s="6" t="n"/>
      <c r="E670" s="6" t="n"/>
      <c r="F670" s="6" t="n"/>
      <c r="G670" s="6" t="n"/>
      <c r="H670" s="6" t="n"/>
      <c r="I670" s="6" t="n"/>
      <c r="J670" s="6" t="n"/>
      <c r="K670" s="6" t="n"/>
    </row>
    <row r="671" ht="15.75" customHeight="1" s="1411">
      <c r="A671" s="6" t="n"/>
      <c r="B671" s="6" t="n"/>
      <c r="C671" s="6" t="n"/>
      <c r="D671" s="6" t="n"/>
      <c r="E671" s="6" t="n"/>
      <c r="F671" s="6" t="n"/>
      <c r="G671" s="6" t="n"/>
      <c r="H671" s="6" t="n"/>
      <c r="I671" s="6" t="n"/>
      <c r="J671" s="6" t="n"/>
      <c r="K671" s="6" t="n"/>
    </row>
    <row r="672" ht="15.75" customHeight="1" s="1411">
      <c r="A672" s="6" t="n"/>
      <c r="B672" s="6" t="n"/>
      <c r="C672" s="6" t="n"/>
      <c r="D672" s="6" t="n"/>
      <c r="E672" s="6" t="n"/>
      <c r="F672" s="6" t="n"/>
      <c r="G672" s="6" t="n"/>
      <c r="H672" s="6" t="n"/>
      <c r="I672" s="6" t="n"/>
      <c r="J672" s="6" t="n"/>
      <c r="K672" s="6" t="n"/>
    </row>
    <row r="673" ht="15.75" customHeight="1" s="1411">
      <c r="A673" s="6" t="n"/>
      <c r="B673" s="6" t="n"/>
      <c r="C673" s="6" t="n"/>
      <c r="D673" s="6" t="n"/>
      <c r="E673" s="6" t="n"/>
      <c r="F673" s="6" t="n"/>
      <c r="G673" s="6" t="n"/>
      <c r="H673" s="6" t="n"/>
      <c r="I673" s="6" t="n"/>
      <c r="J673" s="6" t="n"/>
      <c r="K673" s="6" t="n"/>
    </row>
    <row r="674" ht="15.75" customHeight="1" s="1411">
      <c r="A674" s="6" t="n"/>
      <c r="B674" s="6" t="n"/>
      <c r="C674" s="6" t="n"/>
      <c r="D674" s="6" t="n"/>
      <c r="E674" s="6" t="n"/>
      <c r="F674" s="6" t="n"/>
      <c r="G674" s="6" t="n"/>
      <c r="H674" s="6" t="n"/>
      <c r="I674" s="6" t="n"/>
      <c r="J674" s="6" t="n"/>
      <c r="K674" s="6" t="n"/>
    </row>
    <row r="675" ht="15.75" customHeight="1" s="1411">
      <c r="A675" s="6" t="n"/>
      <c r="B675" s="6" t="n"/>
      <c r="C675" s="6" t="n"/>
      <c r="D675" s="6" t="n"/>
      <c r="E675" s="6" t="n"/>
      <c r="F675" s="6" t="n"/>
      <c r="G675" s="6" t="n"/>
      <c r="H675" s="6" t="n"/>
      <c r="I675" s="6" t="n"/>
      <c r="J675" s="6" t="n"/>
      <c r="K675" s="6" t="n"/>
    </row>
    <row r="676" ht="15.75" customHeight="1" s="1411">
      <c r="A676" s="6" t="n"/>
      <c r="B676" s="6" t="n"/>
      <c r="C676" s="6" t="n"/>
      <c r="D676" s="6" t="n"/>
      <c r="E676" s="6" t="n"/>
      <c r="F676" s="6" t="n"/>
      <c r="G676" s="6" t="n"/>
      <c r="H676" s="6" t="n"/>
      <c r="I676" s="6" t="n"/>
      <c r="J676" s="6" t="n"/>
      <c r="K676" s="6" t="n"/>
    </row>
    <row r="677" ht="15.75" customHeight="1" s="1411">
      <c r="A677" s="6" t="n"/>
      <c r="B677" s="6" t="n"/>
      <c r="C677" s="6" t="n"/>
      <c r="D677" s="6" t="n"/>
      <c r="E677" s="6" t="n"/>
      <c r="F677" s="6" t="n"/>
      <c r="G677" s="6" t="n"/>
      <c r="H677" s="6" t="n"/>
      <c r="I677" s="6" t="n"/>
      <c r="J677" s="6" t="n"/>
      <c r="K677" s="6" t="n"/>
    </row>
    <row r="678" ht="15.75" customHeight="1" s="1411">
      <c r="A678" s="6" t="n"/>
      <c r="B678" s="6" t="n"/>
      <c r="C678" s="6" t="n"/>
      <c r="D678" s="6" t="n"/>
      <c r="E678" s="6" t="n"/>
      <c r="F678" s="6" t="n"/>
      <c r="G678" s="6" t="n"/>
      <c r="H678" s="6" t="n"/>
      <c r="I678" s="6" t="n"/>
      <c r="J678" s="6" t="n"/>
      <c r="K678" s="6" t="n"/>
    </row>
    <row r="679" ht="15.75" customHeight="1" s="1411">
      <c r="A679" s="6" t="n"/>
      <c r="B679" s="6" t="n"/>
      <c r="C679" s="6" t="n"/>
      <c r="D679" s="6" t="n"/>
      <c r="E679" s="6" t="n"/>
      <c r="F679" s="6" t="n"/>
      <c r="G679" s="6" t="n"/>
      <c r="H679" s="6" t="n"/>
      <c r="I679" s="6" t="n"/>
      <c r="J679" s="6" t="n"/>
      <c r="K679" s="6" t="n"/>
    </row>
    <row r="680" ht="15.75" customHeight="1" s="1411">
      <c r="A680" s="6" t="n"/>
      <c r="B680" s="6" t="n"/>
      <c r="C680" s="6" t="n"/>
      <c r="D680" s="6" t="n"/>
      <c r="E680" s="6" t="n"/>
      <c r="F680" s="6" t="n"/>
      <c r="G680" s="6" t="n"/>
      <c r="H680" s="6" t="n"/>
      <c r="I680" s="6" t="n"/>
      <c r="J680" s="6" t="n"/>
      <c r="K680" s="6" t="n"/>
    </row>
    <row r="681" ht="15.75" customHeight="1" s="1411">
      <c r="A681" s="6" t="n"/>
      <c r="B681" s="6" t="n"/>
      <c r="C681" s="6" t="n"/>
      <c r="D681" s="6" t="n"/>
      <c r="E681" s="6" t="n"/>
      <c r="F681" s="6" t="n"/>
      <c r="G681" s="6" t="n"/>
      <c r="H681" s="6" t="n"/>
      <c r="I681" s="6" t="n"/>
      <c r="J681" s="6" t="n"/>
      <c r="K681" s="6" t="n"/>
    </row>
    <row r="682" ht="15.75" customHeight="1" s="1411">
      <c r="A682" s="6" t="n"/>
      <c r="B682" s="6" t="n"/>
      <c r="C682" s="6" t="n"/>
      <c r="D682" s="6" t="n"/>
      <c r="E682" s="6" t="n"/>
      <c r="F682" s="6" t="n"/>
      <c r="G682" s="6" t="n"/>
      <c r="H682" s="6" t="n"/>
      <c r="I682" s="6" t="n"/>
      <c r="J682" s="6" t="n"/>
      <c r="K682" s="6" t="n"/>
    </row>
    <row r="683" ht="15.75" customHeight="1" s="1411">
      <c r="A683" s="6" t="n"/>
      <c r="B683" s="6" t="n"/>
      <c r="C683" s="6" t="n"/>
      <c r="D683" s="6" t="n"/>
      <c r="E683" s="6" t="n"/>
      <c r="F683" s="6" t="n"/>
      <c r="G683" s="6" t="n"/>
      <c r="H683" s="6" t="n"/>
      <c r="I683" s="6" t="n"/>
      <c r="J683" s="6" t="n"/>
      <c r="K683" s="6" t="n"/>
    </row>
    <row r="684" ht="15.75" customHeight="1" s="1411">
      <c r="A684" s="6" t="n"/>
      <c r="B684" s="6" t="n"/>
      <c r="C684" s="6" t="n"/>
      <c r="D684" s="6" t="n"/>
      <c r="E684" s="6" t="n"/>
      <c r="F684" s="6" t="n"/>
      <c r="G684" s="6" t="n"/>
      <c r="H684" s="6" t="n"/>
      <c r="I684" s="6" t="n"/>
      <c r="J684" s="6" t="n"/>
      <c r="K684" s="6" t="n"/>
    </row>
    <row r="685" ht="15.75" customHeight="1" s="1411">
      <c r="A685" s="6" t="n"/>
      <c r="B685" s="6" t="n"/>
      <c r="C685" s="6" t="n"/>
      <c r="D685" s="6" t="n"/>
      <c r="E685" s="6" t="n"/>
      <c r="F685" s="6" t="n"/>
      <c r="G685" s="6" t="n"/>
      <c r="H685" s="6" t="n"/>
      <c r="I685" s="6" t="n"/>
      <c r="J685" s="6" t="n"/>
      <c r="K685" s="6" t="n"/>
    </row>
    <row r="686" ht="15.75" customHeight="1" s="1411">
      <c r="A686" s="6" t="n"/>
      <c r="B686" s="6" t="n"/>
      <c r="C686" s="6" t="n"/>
      <c r="D686" s="6" t="n"/>
      <c r="E686" s="6" t="n"/>
      <c r="F686" s="6" t="n"/>
      <c r="G686" s="6" t="n"/>
      <c r="H686" s="6" t="n"/>
      <c r="I686" s="6" t="n"/>
      <c r="J686" s="6" t="n"/>
      <c r="K686" s="6" t="n"/>
    </row>
    <row r="687" ht="15.75" customHeight="1" s="1411">
      <c r="A687" s="6" t="n"/>
      <c r="B687" s="6" t="n"/>
      <c r="C687" s="6" t="n"/>
      <c r="D687" s="6" t="n"/>
      <c r="E687" s="6" t="n"/>
      <c r="F687" s="6" t="n"/>
      <c r="G687" s="6" t="n"/>
      <c r="H687" s="6" t="n"/>
      <c r="I687" s="6" t="n"/>
      <c r="J687" s="6" t="n"/>
      <c r="K687" s="6" t="n"/>
    </row>
    <row r="688" ht="15.75" customHeight="1" s="1411">
      <c r="A688" s="6" t="n"/>
      <c r="B688" s="6" t="n"/>
      <c r="C688" s="6" t="n"/>
      <c r="D688" s="6" t="n"/>
      <c r="E688" s="6" t="n"/>
      <c r="F688" s="6" t="n"/>
      <c r="G688" s="6" t="n"/>
      <c r="H688" s="6" t="n"/>
      <c r="I688" s="6" t="n"/>
      <c r="J688" s="6" t="n"/>
      <c r="K688" s="6" t="n"/>
    </row>
    <row r="689" ht="15.75" customHeight="1" s="1411">
      <c r="A689" s="6" t="n"/>
      <c r="B689" s="6" t="n"/>
      <c r="C689" s="6" t="n"/>
      <c r="D689" s="6" t="n"/>
      <c r="E689" s="6" t="n"/>
      <c r="F689" s="6" t="n"/>
      <c r="G689" s="6" t="n"/>
      <c r="H689" s="6" t="n"/>
      <c r="I689" s="6" t="n"/>
      <c r="J689" s="6" t="n"/>
      <c r="K689" s="6" t="n"/>
    </row>
    <row r="690" ht="15.75" customHeight="1" s="1411">
      <c r="A690" s="6" t="n"/>
      <c r="B690" s="6" t="n"/>
      <c r="C690" s="6" t="n"/>
      <c r="D690" s="6" t="n"/>
      <c r="E690" s="6" t="n"/>
      <c r="F690" s="6" t="n"/>
      <c r="G690" s="6" t="n"/>
      <c r="H690" s="6" t="n"/>
      <c r="I690" s="6" t="n"/>
      <c r="J690" s="6" t="n"/>
      <c r="K690" s="6" t="n"/>
    </row>
    <row r="691" ht="15.75" customHeight="1" s="1411">
      <c r="A691" s="6" t="n"/>
      <c r="B691" s="6" t="n"/>
      <c r="C691" s="6" t="n"/>
      <c r="D691" s="6" t="n"/>
      <c r="E691" s="6" t="n"/>
      <c r="F691" s="6" t="n"/>
      <c r="G691" s="6" t="n"/>
      <c r="H691" s="6" t="n"/>
      <c r="I691" s="6" t="n"/>
      <c r="J691" s="6" t="n"/>
      <c r="K691" s="6" t="n"/>
    </row>
    <row r="692" ht="15.75" customHeight="1" s="1411">
      <c r="A692" s="6" t="n"/>
      <c r="B692" s="6" t="n"/>
      <c r="C692" s="6" t="n"/>
      <c r="D692" s="6" t="n"/>
      <c r="E692" s="6" t="n"/>
      <c r="F692" s="6" t="n"/>
      <c r="G692" s="6" t="n"/>
      <c r="H692" s="6" t="n"/>
      <c r="I692" s="6" t="n"/>
      <c r="J692" s="6" t="n"/>
      <c r="K692" s="6" t="n"/>
    </row>
    <row r="693" ht="15.75" customHeight="1" s="1411">
      <c r="A693" s="6" t="n"/>
      <c r="B693" s="6" t="n"/>
      <c r="C693" s="6" t="n"/>
      <c r="D693" s="6" t="n"/>
      <c r="E693" s="6" t="n"/>
      <c r="F693" s="6" t="n"/>
      <c r="G693" s="6" t="n"/>
      <c r="H693" s="6" t="n"/>
      <c r="I693" s="6" t="n"/>
      <c r="J693" s="6" t="n"/>
      <c r="K693" s="6" t="n"/>
    </row>
    <row r="694" ht="15.75" customHeight="1" s="1411">
      <c r="A694" s="6" t="n"/>
      <c r="B694" s="6" t="n"/>
      <c r="C694" s="6" t="n"/>
      <c r="D694" s="6" t="n"/>
      <c r="E694" s="6" t="n"/>
      <c r="F694" s="6" t="n"/>
      <c r="G694" s="6" t="n"/>
      <c r="H694" s="6" t="n"/>
      <c r="I694" s="6" t="n"/>
      <c r="J694" s="6" t="n"/>
      <c r="K694" s="6" t="n"/>
    </row>
    <row r="695" ht="15.75" customHeight="1" s="1411">
      <c r="A695" s="6" t="n"/>
      <c r="B695" s="6" t="n"/>
      <c r="C695" s="6" t="n"/>
      <c r="D695" s="6" t="n"/>
      <c r="E695" s="6" t="n"/>
      <c r="F695" s="6" t="n"/>
      <c r="G695" s="6" t="n"/>
      <c r="H695" s="6" t="n"/>
      <c r="I695" s="6" t="n"/>
      <c r="J695" s="6" t="n"/>
      <c r="K695" s="6" t="n"/>
    </row>
    <row r="696" ht="15.75" customHeight="1" s="1411">
      <c r="A696" s="6" t="n"/>
      <c r="B696" s="6" t="n"/>
      <c r="C696" s="6" t="n"/>
      <c r="D696" s="6" t="n"/>
      <c r="E696" s="6" t="n"/>
      <c r="F696" s="6" t="n"/>
      <c r="G696" s="6" t="n"/>
      <c r="H696" s="6" t="n"/>
      <c r="I696" s="6" t="n"/>
      <c r="J696" s="6" t="n"/>
      <c r="K696" s="6" t="n"/>
    </row>
    <row r="697" ht="15.75" customHeight="1" s="1411">
      <c r="A697" s="6" t="n"/>
      <c r="B697" s="6" t="n"/>
      <c r="C697" s="6" t="n"/>
      <c r="D697" s="6" t="n"/>
      <c r="E697" s="6" t="n"/>
      <c r="F697" s="6" t="n"/>
      <c r="G697" s="6" t="n"/>
      <c r="H697" s="6" t="n"/>
      <c r="I697" s="6" t="n"/>
      <c r="J697" s="6" t="n"/>
      <c r="K697" s="6" t="n"/>
    </row>
    <row r="698" ht="15.75" customHeight="1" s="1411">
      <c r="A698" s="6" t="n"/>
      <c r="B698" s="6" t="n"/>
      <c r="C698" s="6" t="n"/>
      <c r="D698" s="6" t="n"/>
      <c r="E698" s="6" t="n"/>
      <c r="F698" s="6" t="n"/>
      <c r="G698" s="6" t="n"/>
      <c r="H698" s="6" t="n"/>
      <c r="I698" s="6" t="n"/>
      <c r="J698" s="6" t="n"/>
      <c r="K698" s="6" t="n"/>
    </row>
    <row r="699" ht="15.75" customHeight="1" s="1411">
      <c r="A699" s="6" t="n"/>
      <c r="B699" s="6" t="n"/>
      <c r="C699" s="6" t="n"/>
      <c r="D699" s="6" t="n"/>
      <c r="E699" s="6" t="n"/>
      <c r="F699" s="6" t="n"/>
      <c r="G699" s="6" t="n"/>
      <c r="H699" s="6" t="n"/>
      <c r="I699" s="6" t="n"/>
      <c r="J699" s="6" t="n"/>
      <c r="K699" s="6" t="n"/>
    </row>
    <row r="700" ht="15.75" customHeight="1" s="1411">
      <c r="A700" s="6" t="n"/>
      <c r="B700" s="6" t="n"/>
      <c r="C700" s="6" t="n"/>
      <c r="D700" s="6" t="n"/>
      <c r="E700" s="6" t="n"/>
      <c r="F700" s="6" t="n"/>
      <c r="G700" s="6" t="n"/>
      <c r="H700" s="6" t="n"/>
      <c r="I700" s="6" t="n"/>
      <c r="J700" s="6" t="n"/>
      <c r="K700" s="6" t="n"/>
    </row>
    <row r="701" ht="15.75" customHeight="1" s="1411">
      <c r="A701" s="6" t="n"/>
      <c r="B701" s="6" t="n"/>
      <c r="C701" s="6" t="n"/>
      <c r="D701" s="6" t="n"/>
      <c r="E701" s="6" t="n"/>
      <c r="F701" s="6" t="n"/>
      <c r="G701" s="6" t="n"/>
      <c r="H701" s="6" t="n"/>
      <c r="I701" s="6" t="n"/>
      <c r="J701" s="6" t="n"/>
      <c r="K701" s="6" t="n"/>
    </row>
    <row r="702" ht="15.75" customHeight="1" s="1411">
      <c r="A702" s="6" t="n"/>
      <c r="B702" s="6" t="n"/>
      <c r="C702" s="6" t="n"/>
      <c r="D702" s="6" t="n"/>
      <c r="E702" s="6" t="n"/>
      <c r="F702" s="6" t="n"/>
      <c r="G702" s="6" t="n"/>
      <c r="H702" s="6" t="n"/>
      <c r="I702" s="6" t="n"/>
      <c r="J702" s="6" t="n"/>
      <c r="K702" s="6" t="n"/>
    </row>
    <row r="703" ht="15.75" customHeight="1" s="1411">
      <c r="A703" s="6" t="n"/>
      <c r="B703" s="6" t="n"/>
      <c r="C703" s="6" t="n"/>
      <c r="D703" s="6" t="n"/>
      <c r="E703" s="6" t="n"/>
      <c r="F703" s="6" t="n"/>
      <c r="G703" s="6" t="n"/>
      <c r="H703" s="6" t="n"/>
      <c r="I703" s="6" t="n"/>
      <c r="J703" s="6" t="n"/>
      <c r="K703" s="6" t="n"/>
    </row>
    <row r="704" ht="15.75" customHeight="1" s="1411">
      <c r="A704" s="6" t="n"/>
      <c r="B704" s="6" t="n"/>
      <c r="C704" s="6" t="n"/>
      <c r="D704" s="6" t="n"/>
      <c r="E704" s="6" t="n"/>
      <c r="F704" s="6" t="n"/>
      <c r="G704" s="6" t="n"/>
      <c r="H704" s="6" t="n"/>
      <c r="I704" s="6" t="n"/>
      <c r="J704" s="6" t="n"/>
      <c r="K704" s="6" t="n"/>
    </row>
    <row r="705" ht="15.75" customHeight="1" s="1411">
      <c r="A705" s="6" t="n"/>
      <c r="B705" s="6" t="n"/>
      <c r="C705" s="6" t="n"/>
      <c r="D705" s="6" t="n"/>
      <c r="E705" s="6" t="n"/>
      <c r="F705" s="6" t="n"/>
      <c r="G705" s="6" t="n"/>
      <c r="H705" s="6" t="n"/>
      <c r="I705" s="6" t="n"/>
      <c r="J705" s="6" t="n"/>
      <c r="K705" s="6" t="n"/>
    </row>
    <row r="706" ht="15.75" customHeight="1" s="1411">
      <c r="A706" s="6" t="n"/>
      <c r="B706" s="6" t="n"/>
      <c r="C706" s="6" t="n"/>
      <c r="D706" s="6" t="n"/>
      <c r="E706" s="6" t="n"/>
      <c r="F706" s="6" t="n"/>
      <c r="G706" s="6" t="n"/>
      <c r="H706" s="6" t="n"/>
      <c r="I706" s="6" t="n"/>
      <c r="J706" s="6" t="n"/>
      <c r="K706" s="6" t="n"/>
    </row>
    <row r="707" ht="15.75" customHeight="1" s="1411">
      <c r="A707" s="6" t="n"/>
      <c r="B707" s="6" t="n"/>
      <c r="C707" s="6" t="n"/>
      <c r="D707" s="6" t="n"/>
      <c r="E707" s="6" t="n"/>
      <c r="F707" s="6" t="n"/>
      <c r="G707" s="6" t="n"/>
      <c r="H707" s="6" t="n"/>
      <c r="I707" s="6" t="n"/>
      <c r="J707" s="6" t="n"/>
      <c r="K707" s="6" t="n"/>
    </row>
    <row r="708" ht="15.75" customHeight="1" s="1411">
      <c r="A708" s="6" t="n"/>
      <c r="B708" s="6" t="n"/>
      <c r="C708" s="6" t="n"/>
      <c r="D708" s="6" t="n"/>
      <c r="E708" s="6" t="n"/>
      <c r="F708" s="6" t="n"/>
      <c r="G708" s="6" t="n"/>
      <c r="H708" s="6" t="n"/>
      <c r="I708" s="6" t="n"/>
      <c r="J708" s="6" t="n"/>
      <c r="K708" s="6" t="n"/>
    </row>
    <row r="709" ht="15.75" customHeight="1" s="1411">
      <c r="A709" s="6" t="n"/>
      <c r="B709" s="6" t="n"/>
      <c r="C709" s="6" t="n"/>
      <c r="D709" s="6" t="n"/>
      <c r="E709" s="6" t="n"/>
      <c r="F709" s="6" t="n"/>
      <c r="G709" s="6" t="n"/>
      <c r="H709" s="6" t="n"/>
      <c r="I709" s="6" t="n"/>
      <c r="J709" s="6" t="n"/>
      <c r="K709" s="6" t="n"/>
    </row>
    <row r="710" ht="15.75" customHeight="1" s="1411">
      <c r="A710" s="6" t="n"/>
      <c r="B710" s="6" t="n"/>
      <c r="C710" s="6" t="n"/>
      <c r="D710" s="6" t="n"/>
      <c r="E710" s="6" t="n"/>
      <c r="F710" s="6" t="n"/>
      <c r="G710" s="6" t="n"/>
      <c r="H710" s="6" t="n"/>
      <c r="I710" s="6" t="n"/>
      <c r="J710" s="6" t="n"/>
      <c r="K710" s="6" t="n"/>
    </row>
    <row r="711" ht="15.75" customHeight="1" s="1411">
      <c r="A711" s="6" t="n"/>
      <c r="B711" s="6" t="n"/>
      <c r="C711" s="6" t="n"/>
      <c r="D711" s="6" t="n"/>
      <c r="E711" s="6" t="n"/>
      <c r="F711" s="6" t="n"/>
      <c r="G711" s="6" t="n"/>
      <c r="H711" s="6" t="n"/>
      <c r="I711" s="6" t="n"/>
      <c r="J711" s="6" t="n"/>
      <c r="K711" s="6" t="n"/>
    </row>
    <row r="712" ht="15.75" customHeight="1" s="1411">
      <c r="A712" s="6" t="n"/>
      <c r="B712" s="6" t="n"/>
      <c r="C712" s="6" t="n"/>
      <c r="D712" s="6" t="n"/>
      <c r="E712" s="6" t="n"/>
      <c r="F712" s="6" t="n"/>
      <c r="G712" s="6" t="n"/>
      <c r="H712" s="6" t="n"/>
      <c r="I712" s="6" t="n"/>
      <c r="J712" s="6" t="n"/>
      <c r="K712" s="6" t="n"/>
    </row>
    <row r="713" ht="15.75" customHeight="1" s="1411">
      <c r="A713" s="6" t="n"/>
      <c r="B713" s="6" t="n"/>
      <c r="C713" s="6" t="n"/>
      <c r="D713" s="6" t="n"/>
      <c r="E713" s="6" t="n"/>
      <c r="F713" s="6" t="n"/>
      <c r="G713" s="6" t="n"/>
      <c r="H713" s="6" t="n"/>
      <c r="I713" s="6" t="n"/>
      <c r="J713" s="6" t="n"/>
      <c r="K713" s="6" t="n"/>
    </row>
    <row r="714" ht="15.75" customHeight="1" s="1411">
      <c r="A714" s="6" t="n"/>
      <c r="B714" s="6" t="n"/>
      <c r="C714" s="6" t="n"/>
      <c r="D714" s="6" t="n"/>
      <c r="E714" s="6" t="n"/>
      <c r="F714" s="6" t="n"/>
      <c r="G714" s="6" t="n"/>
      <c r="H714" s="6" t="n"/>
      <c r="I714" s="6" t="n"/>
      <c r="J714" s="6" t="n"/>
      <c r="K714" s="6" t="n"/>
    </row>
    <row r="715" ht="15.75" customHeight="1" s="1411">
      <c r="A715" s="6" t="n"/>
      <c r="B715" s="6" t="n"/>
      <c r="C715" s="6" t="n"/>
      <c r="D715" s="6" t="n"/>
      <c r="E715" s="6" t="n"/>
      <c r="F715" s="6" t="n"/>
      <c r="G715" s="6" t="n"/>
      <c r="H715" s="6" t="n"/>
      <c r="I715" s="6" t="n"/>
      <c r="J715" s="6" t="n"/>
      <c r="K715" s="6" t="n"/>
    </row>
    <row r="716" ht="15.75" customHeight="1" s="1411">
      <c r="A716" s="6" t="n"/>
      <c r="B716" s="6" t="n"/>
      <c r="C716" s="6" t="n"/>
      <c r="D716" s="6" t="n"/>
      <c r="E716" s="6" t="n"/>
      <c r="F716" s="6" t="n"/>
      <c r="G716" s="6" t="n"/>
      <c r="H716" s="6" t="n"/>
      <c r="I716" s="6" t="n"/>
      <c r="J716" s="6" t="n"/>
      <c r="K716" s="6" t="n"/>
    </row>
    <row r="717" ht="15.75" customHeight="1" s="1411">
      <c r="A717" s="6" t="n"/>
      <c r="B717" s="6" t="n"/>
      <c r="C717" s="6" t="n"/>
      <c r="D717" s="6" t="n"/>
      <c r="E717" s="6" t="n"/>
      <c r="F717" s="6" t="n"/>
      <c r="G717" s="6" t="n"/>
      <c r="H717" s="6" t="n"/>
      <c r="I717" s="6" t="n"/>
      <c r="J717" s="6" t="n"/>
      <c r="K717" s="6" t="n"/>
    </row>
    <row r="718" ht="15.75" customHeight="1" s="1411">
      <c r="A718" s="6" t="n"/>
      <c r="B718" s="6" t="n"/>
      <c r="C718" s="6" t="n"/>
      <c r="D718" s="6" t="n"/>
      <c r="E718" s="6" t="n"/>
      <c r="F718" s="6" t="n"/>
      <c r="G718" s="6" t="n"/>
      <c r="H718" s="6" t="n"/>
      <c r="I718" s="6" t="n"/>
      <c r="J718" s="6" t="n"/>
      <c r="K718" s="6" t="n"/>
    </row>
    <row r="719" ht="15.75" customHeight="1" s="1411">
      <c r="A719" s="6" t="n"/>
      <c r="B719" s="6" t="n"/>
      <c r="C719" s="6" t="n"/>
      <c r="D719" s="6" t="n"/>
      <c r="E719" s="6" t="n"/>
      <c r="F719" s="6" t="n"/>
      <c r="G719" s="6" t="n"/>
      <c r="H719" s="6" t="n"/>
      <c r="I719" s="6" t="n"/>
      <c r="J719" s="6" t="n"/>
      <c r="K719" s="6" t="n"/>
    </row>
    <row r="720" ht="15.75" customHeight="1" s="1411">
      <c r="A720" s="6" t="n"/>
      <c r="B720" s="6" t="n"/>
      <c r="C720" s="6" t="n"/>
      <c r="D720" s="6" t="n"/>
      <c r="E720" s="6" t="n"/>
      <c r="F720" s="6" t="n"/>
      <c r="G720" s="6" t="n"/>
      <c r="H720" s="6" t="n"/>
      <c r="I720" s="6" t="n"/>
      <c r="J720" s="6" t="n"/>
      <c r="K720" s="6" t="n"/>
    </row>
    <row r="721" ht="15.75" customHeight="1" s="1411">
      <c r="A721" s="6" t="n"/>
      <c r="B721" s="6" t="n"/>
      <c r="C721" s="6" t="n"/>
      <c r="D721" s="6" t="n"/>
      <c r="E721" s="6" t="n"/>
      <c r="F721" s="6" t="n"/>
      <c r="G721" s="6" t="n"/>
      <c r="H721" s="6" t="n"/>
      <c r="I721" s="6" t="n"/>
      <c r="J721" s="6" t="n"/>
      <c r="K721" s="6" t="n"/>
    </row>
    <row r="722" ht="15.75" customHeight="1" s="1411">
      <c r="A722" s="6" t="n"/>
      <c r="B722" s="6" t="n"/>
      <c r="C722" s="6" t="n"/>
      <c r="D722" s="6" t="n"/>
      <c r="E722" s="6" t="n"/>
      <c r="F722" s="6" t="n"/>
      <c r="G722" s="6" t="n"/>
      <c r="H722" s="6" t="n"/>
      <c r="I722" s="6" t="n"/>
      <c r="J722" s="6" t="n"/>
      <c r="K722" s="6" t="n"/>
    </row>
    <row r="723" ht="15.75" customHeight="1" s="1411">
      <c r="A723" s="6" t="n"/>
      <c r="B723" s="6" t="n"/>
      <c r="C723" s="6" t="n"/>
      <c r="D723" s="6" t="n"/>
      <c r="E723" s="6" t="n"/>
      <c r="F723" s="6" t="n"/>
      <c r="G723" s="6" t="n"/>
      <c r="H723" s="6" t="n"/>
      <c r="I723" s="6" t="n"/>
      <c r="J723" s="6" t="n"/>
      <c r="K723" s="6" t="n"/>
    </row>
    <row r="724" ht="15.75" customHeight="1" s="1411">
      <c r="A724" s="6" t="n"/>
      <c r="B724" s="6" t="n"/>
      <c r="C724" s="6" t="n"/>
      <c r="D724" s="6" t="n"/>
      <c r="E724" s="6" t="n"/>
      <c r="F724" s="6" t="n"/>
      <c r="G724" s="6" t="n"/>
      <c r="H724" s="6" t="n"/>
      <c r="I724" s="6" t="n"/>
      <c r="J724" s="6" t="n"/>
      <c r="K724" s="6" t="n"/>
    </row>
    <row r="725" ht="15.75" customHeight="1" s="1411">
      <c r="A725" s="6" t="n"/>
      <c r="B725" s="6" t="n"/>
      <c r="C725" s="6" t="n"/>
      <c r="D725" s="6" t="n"/>
      <c r="E725" s="6" t="n"/>
      <c r="F725" s="6" t="n"/>
      <c r="G725" s="6" t="n"/>
      <c r="H725" s="6" t="n"/>
      <c r="I725" s="6" t="n"/>
      <c r="J725" s="6" t="n"/>
      <c r="K725" s="6" t="n"/>
    </row>
    <row r="726" ht="15.75" customHeight="1" s="1411">
      <c r="A726" s="6" t="n"/>
      <c r="B726" s="6" t="n"/>
      <c r="C726" s="6" t="n"/>
      <c r="D726" s="6" t="n"/>
      <c r="E726" s="6" t="n"/>
      <c r="F726" s="6" t="n"/>
      <c r="G726" s="6" t="n"/>
      <c r="H726" s="6" t="n"/>
      <c r="I726" s="6" t="n"/>
      <c r="J726" s="6" t="n"/>
      <c r="K726" s="6" t="n"/>
    </row>
    <row r="727" ht="15.75" customHeight="1" s="1411">
      <c r="A727" s="6" t="n"/>
      <c r="B727" s="6" t="n"/>
      <c r="C727" s="6" t="n"/>
      <c r="D727" s="6" t="n"/>
      <c r="E727" s="6" t="n"/>
      <c r="F727" s="6" t="n"/>
      <c r="G727" s="6" t="n"/>
      <c r="H727" s="6" t="n"/>
      <c r="I727" s="6" t="n"/>
      <c r="J727" s="6" t="n"/>
      <c r="K727" s="6" t="n"/>
    </row>
    <row r="728" ht="15.75" customHeight="1" s="1411">
      <c r="A728" s="6" t="n"/>
      <c r="B728" s="6" t="n"/>
      <c r="C728" s="6" t="n"/>
      <c r="D728" s="6" t="n"/>
      <c r="E728" s="6" t="n"/>
      <c r="F728" s="6" t="n"/>
      <c r="G728" s="6" t="n"/>
      <c r="H728" s="6" t="n"/>
      <c r="I728" s="6" t="n"/>
      <c r="J728" s="6" t="n"/>
      <c r="K728" s="6" t="n"/>
    </row>
    <row r="729" ht="15.75" customHeight="1" s="1411">
      <c r="A729" s="6" t="n"/>
      <c r="B729" s="6" t="n"/>
      <c r="C729" s="6" t="n"/>
      <c r="D729" s="6" t="n"/>
      <c r="E729" s="6" t="n"/>
      <c r="F729" s="6" t="n"/>
      <c r="G729" s="6" t="n"/>
      <c r="H729" s="6" t="n"/>
      <c r="I729" s="6" t="n"/>
      <c r="J729" s="6" t="n"/>
      <c r="K729" s="6" t="n"/>
    </row>
    <row r="730" ht="15.75" customHeight="1" s="1411">
      <c r="A730" s="6" t="n"/>
      <c r="B730" s="6" t="n"/>
      <c r="C730" s="6" t="n"/>
      <c r="D730" s="6" t="n"/>
      <c r="E730" s="6" t="n"/>
      <c r="F730" s="6" t="n"/>
      <c r="G730" s="6" t="n"/>
      <c r="H730" s="6" t="n"/>
      <c r="I730" s="6" t="n"/>
      <c r="J730" s="6" t="n"/>
      <c r="K730" s="6" t="n"/>
    </row>
    <row r="731" ht="15.75" customHeight="1" s="1411">
      <c r="A731" s="6" t="n"/>
      <c r="B731" s="6" t="n"/>
      <c r="C731" s="6" t="n"/>
      <c r="D731" s="6" t="n"/>
      <c r="E731" s="6" t="n"/>
      <c r="F731" s="6" t="n"/>
      <c r="G731" s="6" t="n"/>
      <c r="H731" s="6" t="n"/>
      <c r="I731" s="6" t="n"/>
      <c r="J731" s="6" t="n"/>
      <c r="K731" s="6" t="n"/>
    </row>
    <row r="732" ht="15.75" customHeight="1" s="1411">
      <c r="A732" s="6" t="n"/>
      <c r="B732" s="6" t="n"/>
      <c r="C732" s="6" t="n"/>
      <c r="D732" s="6" t="n"/>
      <c r="E732" s="6" t="n"/>
      <c r="F732" s="6" t="n"/>
      <c r="G732" s="6" t="n"/>
      <c r="H732" s="6" t="n"/>
      <c r="I732" s="6" t="n"/>
      <c r="J732" s="6" t="n"/>
      <c r="K732" s="6" t="n"/>
    </row>
    <row r="733" ht="15.75" customHeight="1" s="1411">
      <c r="A733" s="6" t="n"/>
      <c r="B733" s="6" t="n"/>
      <c r="C733" s="6" t="n"/>
      <c r="D733" s="6" t="n"/>
      <c r="E733" s="6" t="n"/>
      <c r="F733" s="6" t="n"/>
      <c r="G733" s="6" t="n"/>
      <c r="H733" s="6" t="n"/>
      <c r="I733" s="6" t="n"/>
      <c r="J733" s="6" t="n"/>
      <c r="K733" s="6" t="n"/>
    </row>
    <row r="734" ht="15.75" customHeight="1" s="1411">
      <c r="A734" s="6" t="n"/>
      <c r="B734" s="6" t="n"/>
      <c r="C734" s="6" t="n"/>
      <c r="D734" s="6" t="n"/>
      <c r="E734" s="6" t="n"/>
      <c r="F734" s="6" t="n"/>
      <c r="G734" s="6" t="n"/>
      <c r="H734" s="6" t="n"/>
      <c r="I734" s="6" t="n"/>
      <c r="J734" s="6" t="n"/>
      <c r="K734" s="6" t="n"/>
    </row>
    <row r="735" ht="15.75" customHeight="1" s="1411">
      <c r="A735" s="6" t="n"/>
      <c r="B735" s="6" t="n"/>
      <c r="C735" s="6" t="n"/>
      <c r="D735" s="6" t="n"/>
      <c r="E735" s="6" t="n"/>
      <c r="F735" s="6" t="n"/>
      <c r="G735" s="6" t="n"/>
      <c r="H735" s="6" t="n"/>
      <c r="I735" s="6" t="n"/>
      <c r="J735" s="6" t="n"/>
      <c r="K735" s="6" t="n"/>
    </row>
    <row r="736" ht="15.75" customHeight="1" s="1411">
      <c r="A736" s="6" t="n"/>
      <c r="B736" s="6" t="n"/>
      <c r="C736" s="6" t="n"/>
      <c r="D736" s="6" t="n"/>
      <c r="E736" s="6" t="n"/>
      <c r="F736" s="6" t="n"/>
      <c r="G736" s="6" t="n"/>
      <c r="H736" s="6" t="n"/>
      <c r="I736" s="6" t="n"/>
      <c r="J736" s="6" t="n"/>
      <c r="K736" s="6" t="n"/>
    </row>
    <row r="737" ht="15.75" customHeight="1" s="1411">
      <c r="A737" s="6" t="n"/>
      <c r="B737" s="6" t="n"/>
      <c r="C737" s="6" t="n"/>
      <c r="D737" s="6" t="n"/>
      <c r="E737" s="6" t="n"/>
      <c r="F737" s="6" t="n"/>
      <c r="G737" s="6" t="n"/>
      <c r="H737" s="6" t="n"/>
      <c r="I737" s="6" t="n"/>
      <c r="J737" s="6" t="n"/>
      <c r="K737" s="6" t="n"/>
    </row>
    <row r="738" ht="15.75" customHeight="1" s="1411">
      <c r="A738" s="6" t="n"/>
      <c r="B738" s="6" t="n"/>
      <c r="C738" s="6" t="n"/>
      <c r="D738" s="6" t="n"/>
      <c r="E738" s="6" t="n"/>
      <c r="F738" s="6" t="n"/>
      <c r="G738" s="6" t="n"/>
      <c r="H738" s="6" t="n"/>
      <c r="I738" s="6" t="n"/>
      <c r="J738" s="6" t="n"/>
      <c r="K738" s="6" t="n"/>
    </row>
    <row r="739" ht="15.75" customHeight="1" s="1411">
      <c r="A739" s="6" t="n"/>
      <c r="B739" s="6" t="n"/>
      <c r="C739" s="6" t="n"/>
      <c r="D739" s="6" t="n"/>
      <c r="E739" s="6" t="n"/>
      <c r="F739" s="6" t="n"/>
      <c r="G739" s="6" t="n"/>
      <c r="H739" s="6" t="n"/>
      <c r="I739" s="6" t="n"/>
      <c r="J739" s="6" t="n"/>
      <c r="K739" s="6" t="n"/>
    </row>
    <row r="740" ht="15.75" customHeight="1" s="1411">
      <c r="A740" s="6" t="n"/>
      <c r="B740" s="6" t="n"/>
      <c r="C740" s="6" t="n"/>
      <c r="D740" s="6" t="n"/>
      <c r="E740" s="6" t="n"/>
      <c r="F740" s="6" t="n"/>
      <c r="G740" s="6" t="n"/>
      <c r="H740" s="6" t="n"/>
      <c r="I740" s="6" t="n"/>
      <c r="J740" s="6" t="n"/>
      <c r="K740" s="6" t="n"/>
    </row>
    <row r="741" ht="15.75" customHeight="1" s="1411">
      <c r="A741" s="6" t="n"/>
      <c r="B741" s="6" t="n"/>
      <c r="C741" s="6" t="n"/>
      <c r="D741" s="6" t="n"/>
      <c r="E741" s="6" t="n"/>
      <c r="F741" s="6" t="n"/>
      <c r="G741" s="6" t="n"/>
      <c r="H741" s="6" t="n"/>
      <c r="I741" s="6" t="n"/>
      <c r="J741" s="6" t="n"/>
      <c r="K741" s="6" t="n"/>
    </row>
    <row r="742" ht="15.75" customHeight="1" s="1411">
      <c r="A742" s="6" t="n"/>
      <c r="B742" s="6" t="n"/>
      <c r="C742" s="6" t="n"/>
      <c r="D742" s="6" t="n"/>
      <c r="E742" s="6" t="n"/>
      <c r="F742" s="6" t="n"/>
      <c r="G742" s="6" t="n"/>
      <c r="H742" s="6" t="n"/>
      <c r="I742" s="6" t="n"/>
      <c r="J742" s="6" t="n"/>
      <c r="K742" s="6" t="n"/>
    </row>
    <row r="743" ht="15.75" customHeight="1" s="1411">
      <c r="A743" s="6" t="n"/>
      <c r="B743" s="6" t="n"/>
      <c r="C743" s="6" t="n"/>
      <c r="D743" s="6" t="n"/>
      <c r="E743" s="6" t="n"/>
      <c r="F743" s="6" t="n"/>
      <c r="G743" s="6" t="n"/>
      <c r="H743" s="6" t="n"/>
      <c r="I743" s="6" t="n"/>
      <c r="J743" s="6" t="n"/>
      <c r="K743" s="6" t="n"/>
    </row>
    <row r="744" ht="15.75" customHeight="1" s="1411">
      <c r="A744" s="6" t="n"/>
      <c r="B744" s="6" t="n"/>
      <c r="C744" s="6" t="n"/>
      <c r="D744" s="6" t="n"/>
      <c r="E744" s="6" t="n"/>
      <c r="F744" s="6" t="n"/>
      <c r="G744" s="6" t="n"/>
      <c r="H744" s="6" t="n"/>
      <c r="I744" s="6" t="n"/>
      <c r="J744" s="6" t="n"/>
      <c r="K744" s="6" t="n"/>
    </row>
    <row r="745" ht="15.75" customHeight="1" s="1411">
      <c r="A745" s="6" t="n"/>
      <c r="B745" s="6" t="n"/>
      <c r="C745" s="6" t="n"/>
      <c r="D745" s="6" t="n"/>
      <c r="E745" s="6" t="n"/>
      <c r="F745" s="6" t="n"/>
      <c r="G745" s="6" t="n"/>
      <c r="H745" s="6" t="n"/>
      <c r="I745" s="6" t="n"/>
      <c r="J745" s="6" t="n"/>
      <c r="K745" s="6" t="n"/>
    </row>
    <row r="746" ht="15.75" customHeight="1" s="1411">
      <c r="A746" s="6" t="n"/>
      <c r="B746" s="6" t="n"/>
      <c r="C746" s="6" t="n"/>
      <c r="D746" s="6" t="n"/>
      <c r="E746" s="6" t="n"/>
      <c r="F746" s="6" t="n"/>
      <c r="G746" s="6" t="n"/>
      <c r="H746" s="6" t="n"/>
      <c r="I746" s="6" t="n"/>
      <c r="J746" s="6" t="n"/>
      <c r="K746" s="6" t="n"/>
    </row>
    <row r="747" ht="15.75" customHeight="1" s="1411">
      <c r="A747" s="6" t="n"/>
      <c r="B747" s="6" t="n"/>
      <c r="C747" s="6" t="n"/>
      <c r="D747" s="6" t="n"/>
      <c r="E747" s="6" t="n"/>
      <c r="F747" s="6" t="n"/>
      <c r="G747" s="6" t="n"/>
      <c r="H747" s="6" t="n"/>
      <c r="I747" s="6" t="n"/>
      <c r="J747" s="6" t="n"/>
      <c r="K747" s="6" t="n"/>
    </row>
    <row r="748" ht="15.75" customHeight="1" s="1411">
      <c r="A748" s="6" t="n"/>
      <c r="B748" s="6" t="n"/>
      <c r="C748" s="6" t="n"/>
      <c r="D748" s="6" t="n"/>
      <c r="E748" s="6" t="n"/>
      <c r="F748" s="6" t="n"/>
      <c r="G748" s="6" t="n"/>
      <c r="H748" s="6" t="n"/>
      <c r="I748" s="6" t="n"/>
      <c r="J748" s="6" t="n"/>
      <c r="K748" s="6" t="n"/>
    </row>
    <row r="749" ht="15.75" customHeight="1" s="1411">
      <c r="A749" s="6" t="n"/>
      <c r="B749" s="6" t="n"/>
      <c r="C749" s="6" t="n"/>
      <c r="D749" s="6" t="n"/>
      <c r="E749" s="6" t="n"/>
      <c r="F749" s="6" t="n"/>
      <c r="G749" s="6" t="n"/>
      <c r="H749" s="6" t="n"/>
      <c r="I749" s="6" t="n"/>
      <c r="J749" s="6" t="n"/>
      <c r="K749" s="6" t="n"/>
    </row>
    <row r="750" ht="15.75" customHeight="1" s="1411">
      <c r="A750" s="6" t="n"/>
      <c r="B750" s="6" t="n"/>
      <c r="C750" s="6" t="n"/>
      <c r="D750" s="6" t="n"/>
      <c r="E750" s="6" t="n"/>
      <c r="F750" s="6" t="n"/>
      <c r="G750" s="6" t="n"/>
      <c r="H750" s="6" t="n"/>
      <c r="I750" s="6" t="n"/>
      <c r="J750" s="6" t="n"/>
      <c r="K750" s="6" t="n"/>
    </row>
    <row r="751" ht="15.75" customHeight="1" s="1411">
      <c r="A751" s="6" t="n"/>
      <c r="B751" s="6" t="n"/>
      <c r="C751" s="6" t="n"/>
      <c r="D751" s="6" t="n"/>
      <c r="E751" s="6" t="n"/>
      <c r="F751" s="6" t="n"/>
      <c r="G751" s="6" t="n"/>
      <c r="H751" s="6" t="n"/>
      <c r="I751" s="6" t="n"/>
      <c r="J751" s="6" t="n"/>
      <c r="K751" s="6" t="n"/>
    </row>
    <row r="752" ht="15.75" customHeight="1" s="1411">
      <c r="A752" s="6" t="n"/>
      <c r="B752" s="6" t="n"/>
      <c r="C752" s="6" t="n"/>
      <c r="D752" s="6" t="n"/>
      <c r="E752" s="6" t="n"/>
      <c r="F752" s="6" t="n"/>
      <c r="G752" s="6" t="n"/>
      <c r="H752" s="6" t="n"/>
      <c r="I752" s="6" t="n"/>
      <c r="J752" s="6" t="n"/>
      <c r="K752" s="6" t="n"/>
    </row>
    <row r="753" ht="15.75" customHeight="1" s="1411">
      <c r="A753" s="6" t="n"/>
      <c r="B753" s="6" t="n"/>
      <c r="C753" s="6" t="n"/>
      <c r="D753" s="6" t="n"/>
      <c r="E753" s="6" t="n"/>
      <c r="F753" s="6" t="n"/>
      <c r="G753" s="6" t="n"/>
      <c r="H753" s="6" t="n"/>
      <c r="I753" s="6" t="n"/>
      <c r="J753" s="6" t="n"/>
      <c r="K753" s="6" t="n"/>
    </row>
    <row r="754" ht="15.75" customHeight="1" s="1411">
      <c r="A754" s="6" t="n"/>
      <c r="B754" s="6" t="n"/>
      <c r="C754" s="6" t="n"/>
      <c r="D754" s="6" t="n"/>
      <c r="E754" s="6" t="n"/>
      <c r="F754" s="6" t="n"/>
      <c r="G754" s="6" t="n"/>
      <c r="H754" s="6" t="n"/>
      <c r="I754" s="6" t="n"/>
      <c r="J754" s="6" t="n"/>
      <c r="K754" s="6" t="n"/>
    </row>
    <row r="755" ht="15.75" customHeight="1" s="1411">
      <c r="A755" s="6" t="n"/>
      <c r="B755" s="6" t="n"/>
      <c r="C755" s="6" t="n"/>
      <c r="D755" s="6" t="n"/>
      <c r="E755" s="6" t="n"/>
      <c r="F755" s="6" t="n"/>
      <c r="G755" s="6" t="n"/>
      <c r="H755" s="6" t="n"/>
      <c r="I755" s="6" t="n"/>
      <c r="J755" s="6" t="n"/>
      <c r="K755" s="6" t="n"/>
    </row>
    <row r="756" ht="15.75" customHeight="1" s="1411">
      <c r="A756" s="6" t="n"/>
      <c r="B756" s="6" t="n"/>
      <c r="C756" s="6" t="n"/>
      <c r="D756" s="6" t="n"/>
      <c r="E756" s="6" t="n"/>
      <c r="F756" s="6" t="n"/>
      <c r="G756" s="6" t="n"/>
      <c r="H756" s="6" t="n"/>
      <c r="I756" s="6" t="n"/>
      <c r="J756" s="6" t="n"/>
      <c r="K756" s="6" t="n"/>
    </row>
    <row r="757" ht="15.75" customHeight="1" s="1411">
      <c r="A757" s="6" t="n"/>
      <c r="B757" s="6" t="n"/>
      <c r="C757" s="6" t="n"/>
      <c r="D757" s="6" t="n"/>
      <c r="E757" s="6" t="n"/>
      <c r="F757" s="6" t="n"/>
      <c r="G757" s="6" t="n"/>
      <c r="H757" s="6" t="n"/>
      <c r="I757" s="6" t="n"/>
      <c r="J757" s="6" t="n"/>
      <c r="K757" s="6" t="n"/>
    </row>
    <row r="758" ht="15.75" customHeight="1" s="1411">
      <c r="A758" s="6" t="n"/>
      <c r="B758" s="6" t="n"/>
      <c r="C758" s="6" t="n"/>
      <c r="D758" s="6" t="n"/>
      <c r="E758" s="6" t="n"/>
      <c r="F758" s="6" t="n"/>
      <c r="G758" s="6" t="n"/>
      <c r="H758" s="6" t="n"/>
      <c r="I758" s="6" t="n"/>
      <c r="J758" s="6" t="n"/>
      <c r="K758" s="6" t="n"/>
    </row>
    <row r="759" ht="15.75" customHeight="1" s="1411">
      <c r="A759" s="6" t="n"/>
      <c r="B759" s="6" t="n"/>
      <c r="C759" s="6" t="n"/>
      <c r="D759" s="6" t="n"/>
      <c r="E759" s="6" t="n"/>
      <c r="F759" s="6" t="n"/>
      <c r="G759" s="6" t="n"/>
      <c r="H759" s="6" t="n"/>
      <c r="I759" s="6" t="n"/>
      <c r="J759" s="6" t="n"/>
      <c r="K759" s="6" t="n"/>
    </row>
    <row r="760" ht="15.75" customHeight="1" s="1411">
      <c r="A760" s="6" t="n"/>
      <c r="B760" s="6" t="n"/>
      <c r="C760" s="6" t="n"/>
      <c r="D760" s="6" t="n"/>
      <c r="E760" s="6" t="n"/>
      <c r="F760" s="6" t="n"/>
      <c r="G760" s="6" t="n"/>
      <c r="H760" s="6" t="n"/>
      <c r="I760" s="6" t="n"/>
      <c r="J760" s="6" t="n"/>
      <c r="K760" s="6" t="n"/>
    </row>
    <row r="761" ht="15.75" customHeight="1" s="1411">
      <c r="A761" s="6" t="n"/>
      <c r="B761" s="6" t="n"/>
      <c r="C761" s="6" t="n"/>
      <c r="D761" s="6" t="n"/>
      <c r="E761" s="6" t="n"/>
      <c r="F761" s="6" t="n"/>
      <c r="G761" s="6" t="n"/>
      <c r="H761" s="6" t="n"/>
      <c r="I761" s="6" t="n"/>
      <c r="J761" s="6" t="n"/>
      <c r="K761" s="6" t="n"/>
    </row>
    <row r="762" ht="15.75" customHeight="1" s="1411">
      <c r="A762" s="6" t="n"/>
      <c r="B762" s="6" t="n"/>
      <c r="C762" s="6" t="n"/>
      <c r="D762" s="6" t="n"/>
      <c r="E762" s="6" t="n"/>
      <c r="F762" s="6" t="n"/>
      <c r="G762" s="6" t="n"/>
      <c r="H762" s="6" t="n"/>
      <c r="I762" s="6" t="n"/>
      <c r="J762" s="6" t="n"/>
      <c r="K762" s="6" t="n"/>
    </row>
    <row r="763" ht="15.75" customHeight="1" s="1411">
      <c r="A763" s="6" t="n"/>
      <c r="B763" s="6" t="n"/>
      <c r="C763" s="6" t="n"/>
      <c r="D763" s="6" t="n"/>
      <c r="E763" s="6" t="n"/>
      <c r="F763" s="6" t="n"/>
      <c r="G763" s="6" t="n"/>
      <c r="H763" s="6" t="n"/>
      <c r="I763" s="6" t="n"/>
      <c r="J763" s="6" t="n"/>
      <c r="K763" s="6" t="n"/>
    </row>
    <row r="764" ht="15.75" customHeight="1" s="1411">
      <c r="A764" s="6" t="n"/>
      <c r="B764" s="6" t="n"/>
      <c r="C764" s="6" t="n"/>
      <c r="D764" s="6" t="n"/>
      <c r="E764" s="6" t="n"/>
      <c r="F764" s="6" t="n"/>
      <c r="G764" s="6" t="n"/>
      <c r="H764" s="6" t="n"/>
      <c r="I764" s="6" t="n"/>
      <c r="J764" s="6" t="n"/>
      <c r="K764" s="6" t="n"/>
    </row>
    <row r="765" ht="15.75" customHeight="1" s="1411">
      <c r="A765" s="6" t="n"/>
      <c r="B765" s="6" t="n"/>
      <c r="C765" s="6" t="n"/>
      <c r="D765" s="6" t="n"/>
      <c r="E765" s="6" t="n"/>
      <c r="F765" s="6" t="n"/>
      <c r="G765" s="6" t="n"/>
      <c r="H765" s="6" t="n"/>
      <c r="I765" s="6" t="n"/>
      <c r="J765" s="6" t="n"/>
      <c r="K765" s="6" t="n"/>
    </row>
    <row r="766" ht="15.75" customHeight="1" s="1411">
      <c r="A766" s="6" t="n"/>
      <c r="B766" s="6" t="n"/>
      <c r="C766" s="6" t="n"/>
      <c r="D766" s="6" t="n"/>
      <c r="E766" s="6" t="n"/>
      <c r="F766" s="6" t="n"/>
      <c r="G766" s="6" t="n"/>
      <c r="H766" s="6" t="n"/>
      <c r="I766" s="6" t="n"/>
      <c r="J766" s="6" t="n"/>
      <c r="K766" s="6" t="n"/>
    </row>
    <row r="767" ht="15.75" customHeight="1" s="1411">
      <c r="A767" s="6" t="n"/>
      <c r="B767" s="6" t="n"/>
      <c r="C767" s="6" t="n"/>
      <c r="D767" s="6" t="n"/>
      <c r="E767" s="6" t="n"/>
      <c r="F767" s="6" t="n"/>
      <c r="G767" s="6" t="n"/>
      <c r="H767" s="6" t="n"/>
      <c r="I767" s="6" t="n"/>
      <c r="J767" s="6" t="n"/>
      <c r="K767" s="6" t="n"/>
    </row>
    <row r="768" ht="15.75" customHeight="1" s="1411">
      <c r="A768" s="6" t="n"/>
      <c r="B768" s="6" t="n"/>
      <c r="C768" s="6" t="n"/>
      <c r="D768" s="6" t="n"/>
      <c r="E768" s="6" t="n"/>
      <c r="F768" s="6" t="n"/>
      <c r="G768" s="6" t="n"/>
      <c r="H768" s="6" t="n"/>
      <c r="I768" s="6" t="n"/>
      <c r="J768" s="6" t="n"/>
      <c r="K768" s="6" t="n"/>
    </row>
    <row r="769" ht="15.75" customHeight="1" s="1411">
      <c r="A769" s="6" t="n"/>
      <c r="B769" s="6" t="n"/>
      <c r="C769" s="6" t="n"/>
      <c r="D769" s="6" t="n"/>
      <c r="E769" s="6" t="n"/>
      <c r="F769" s="6" t="n"/>
      <c r="G769" s="6" t="n"/>
      <c r="H769" s="6" t="n"/>
      <c r="I769" s="6" t="n"/>
      <c r="J769" s="6" t="n"/>
      <c r="K769" s="6" t="n"/>
    </row>
    <row r="770" ht="15.75" customHeight="1" s="1411">
      <c r="A770" s="6" t="n"/>
      <c r="B770" s="6" t="n"/>
      <c r="C770" s="6" t="n"/>
      <c r="D770" s="6" t="n"/>
      <c r="E770" s="6" t="n"/>
      <c r="F770" s="6" t="n"/>
      <c r="G770" s="6" t="n"/>
      <c r="H770" s="6" t="n"/>
      <c r="I770" s="6" t="n"/>
      <c r="J770" s="6" t="n"/>
      <c r="K770" s="6" t="n"/>
    </row>
    <row r="771" ht="15.75" customHeight="1" s="1411">
      <c r="A771" s="6" t="n"/>
      <c r="B771" s="6" t="n"/>
      <c r="C771" s="6" t="n"/>
      <c r="D771" s="6" t="n"/>
      <c r="E771" s="6" t="n"/>
      <c r="F771" s="6" t="n"/>
      <c r="G771" s="6" t="n"/>
      <c r="H771" s="6" t="n"/>
      <c r="I771" s="6" t="n"/>
      <c r="J771" s="6" t="n"/>
      <c r="K771" s="6" t="n"/>
    </row>
    <row r="772" ht="15.75" customHeight="1" s="1411">
      <c r="A772" s="6" t="n"/>
      <c r="B772" s="6" t="n"/>
      <c r="C772" s="6" t="n"/>
      <c r="D772" s="6" t="n"/>
      <c r="E772" s="6" t="n"/>
      <c r="F772" s="6" t="n"/>
      <c r="G772" s="6" t="n"/>
      <c r="H772" s="6" t="n"/>
      <c r="I772" s="6" t="n"/>
      <c r="J772" s="6" t="n"/>
      <c r="K772" s="6" t="n"/>
    </row>
    <row r="773" ht="15.75" customHeight="1" s="1411">
      <c r="A773" s="6" t="n"/>
      <c r="B773" s="6" t="n"/>
      <c r="C773" s="6" t="n"/>
      <c r="D773" s="6" t="n"/>
      <c r="E773" s="6" t="n"/>
      <c r="F773" s="6" t="n"/>
      <c r="G773" s="6" t="n"/>
      <c r="H773" s="6" t="n"/>
      <c r="I773" s="6" t="n"/>
      <c r="J773" s="6" t="n"/>
      <c r="K773" s="6" t="n"/>
    </row>
    <row r="774" ht="15.75" customHeight="1" s="1411">
      <c r="A774" s="6" t="n"/>
      <c r="B774" s="6" t="n"/>
      <c r="C774" s="6" t="n"/>
      <c r="D774" s="6" t="n"/>
      <c r="E774" s="6" t="n"/>
      <c r="F774" s="6" t="n"/>
      <c r="G774" s="6" t="n"/>
      <c r="H774" s="6" t="n"/>
      <c r="I774" s="6" t="n"/>
      <c r="J774" s="6" t="n"/>
      <c r="K774" s="6" t="n"/>
    </row>
    <row r="775" ht="15.75" customHeight="1" s="1411">
      <c r="A775" s="6" t="n"/>
      <c r="B775" s="6" t="n"/>
      <c r="C775" s="6" t="n"/>
      <c r="D775" s="6" t="n"/>
      <c r="E775" s="6" t="n"/>
      <c r="F775" s="6" t="n"/>
      <c r="G775" s="6" t="n"/>
      <c r="H775" s="6" t="n"/>
      <c r="I775" s="6" t="n"/>
      <c r="J775" s="6" t="n"/>
      <c r="K775" s="6" t="n"/>
    </row>
    <row r="776" ht="15.75" customHeight="1" s="1411">
      <c r="A776" s="6" t="n"/>
      <c r="B776" s="6" t="n"/>
      <c r="C776" s="6" t="n"/>
      <c r="D776" s="6" t="n"/>
      <c r="E776" s="6" t="n"/>
      <c r="F776" s="6" t="n"/>
      <c r="G776" s="6" t="n"/>
      <c r="H776" s="6" t="n"/>
      <c r="I776" s="6" t="n"/>
      <c r="J776" s="6" t="n"/>
      <c r="K776" s="6" t="n"/>
    </row>
    <row r="777" ht="15.75" customHeight="1" s="1411">
      <c r="A777" s="6" t="n"/>
      <c r="B777" s="6" t="n"/>
      <c r="C777" s="6" t="n"/>
      <c r="D777" s="6" t="n"/>
      <c r="E777" s="6" t="n"/>
      <c r="F777" s="6" t="n"/>
      <c r="G777" s="6" t="n"/>
      <c r="H777" s="6" t="n"/>
      <c r="I777" s="6" t="n"/>
      <c r="J777" s="6" t="n"/>
      <c r="K777" s="6" t="n"/>
    </row>
    <row r="778" ht="15.75" customHeight="1" s="1411">
      <c r="A778" s="6" t="n"/>
      <c r="B778" s="6" t="n"/>
      <c r="C778" s="6" t="n"/>
      <c r="D778" s="6" t="n"/>
      <c r="E778" s="6" t="n"/>
      <c r="F778" s="6" t="n"/>
      <c r="G778" s="6" t="n"/>
      <c r="H778" s="6" t="n"/>
      <c r="I778" s="6" t="n"/>
      <c r="J778" s="6" t="n"/>
      <c r="K778" s="6" t="n"/>
    </row>
    <row r="779" ht="15.75" customHeight="1" s="1411">
      <c r="A779" s="6" t="n"/>
      <c r="B779" s="6" t="n"/>
      <c r="C779" s="6" t="n"/>
      <c r="D779" s="6" t="n"/>
      <c r="E779" s="6" t="n"/>
      <c r="F779" s="6" t="n"/>
      <c r="G779" s="6" t="n"/>
      <c r="H779" s="6" t="n"/>
      <c r="I779" s="6" t="n"/>
      <c r="J779" s="6" t="n"/>
      <c r="K779" s="6" t="n"/>
    </row>
    <row r="780" ht="15.75" customHeight="1" s="1411">
      <c r="A780" s="6" t="n"/>
      <c r="B780" s="6" t="n"/>
      <c r="C780" s="6" t="n"/>
      <c r="D780" s="6" t="n"/>
      <c r="E780" s="6" t="n"/>
      <c r="F780" s="6" t="n"/>
      <c r="G780" s="6" t="n"/>
      <c r="H780" s="6" t="n"/>
      <c r="I780" s="6" t="n"/>
      <c r="J780" s="6" t="n"/>
      <c r="K780" s="6" t="n"/>
    </row>
    <row r="781" ht="15.75" customHeight="1" s="1411">
      <c r="A781" s="6" t="n"/>
      <c r="B781" s="6" t="n"/>
      <c r="C781" s="6" t="n"/>
      <c r="D781" s="6" t="n"/>
      <c r="E781" s="6" t="n"/>
      <c r="F781" s="6" t="n"/>
      <c r="G781" s="6" t="n"/>
      <c r="H781" s="6" t="n"/>
      <c r="I781" s="6" t="n"/>
      <c r="J781" s="6" t="n"/>
      <c r="K781" s="6" t="n"/>
    </row>
    <row r="782" ht="15.75" customHeight="1" s="1411">
      <c r="A782" s="6" t="n"/>
      <c r="B782" s="6" t="n"/>
      <c r="C782" s="6" t="n"/>
      <c r="D782" s="6" t="n"/>
      <c r="E782" s="6" t="n"/>
      <c r="F782" s="6" t="n"/>
      <c r="G782" s="6" t="n"/>
      <c r="H782" s="6" t="n"/>
      <c r="I782" s="6" t="n"/>
      <c r="J782" s="6" t="n"/>
      <c r="K782" s="6" t="n"/>
    </row>
    <row r="783" ht="15.75" customHeight="1" s="1411">
      <c r="A783" s="6" t="n"/>
      <c r="B783" s="6" t="n"/>
      <c r="C783" s="6" t="n"/>
      <c r="D783" s="6" t="n"/>
      <c r="E783" s="6" t="n"/>
      <c r="F783" s="6" t="n"/>
      <c r="G783" s="6" t="n"/>
      <c r="H783" s="6" t="n"/>
      <c r="I783" s="6" t="n"/>
      <c r="J783" s="6" t="n"/>
      <c r="K783" s="6" t="n"/>
    </row>
    <row r="784" ht="15.75" customHeight="1" s="1411">
      <c r="A784" s="6" t="n"/>
      <c r="B784" s="6" t="n"/>
      <c r="C784" s="6" t="n"/>
      <c r="D784" s="6" t="n"/>
      <c r="E784" s="6" t="n"/>
      <c r="F784" s="6" t="n"/>
      <c r="G784" s="6" t="n"/>
      <c r="H784" s="6" t="n"/>
      <c r="I784" s="6" t="n"/>
      <c r="J784" s="6" t="n"/>
      <c r="K784" s="6" t="n"/>
    </row>
    <row r="785" ht="15.75" customHeight="1" s="1411">
      <c r="A785" s="6" t="n"/>
      <c r="B785" s="6" t="n"/>
      <c r="C785" s="6" t="n"/>
      <c r="D785" s="6" t="n"/>
      <c r="E785" s="6" t="n"/>
      <c r="F785" s="6" t="n"/>
      <c r="G785" s="6" t="n"/>
      <c r="H785" s="6" t="n"/>
      <c r="I785" s="6" t="n"/>
      <c r="J785" s="6" t="n"/>
      <c r="K785" s="6" t="n"/>
    </row>
    <row r="786" ht="15.75" customHeight="1" s="1411">
      <c r="A786" s="6" t="n"/>
      <c r="B786" s="6" t="n"/>
      <c r="C786" s="6" t="n"/>
      <c r="D786" s="6" t="n"/>
      <c r="E786" s="6" t="n"/>
      <c r="F786" s="6" t="n"/>
      <c r="G786" s="6" t="n"/>
      <c r="H786" s="6" t="n"/>
      <c r="I786" s="6" t="n"/>
      <c r="J786" s="6" t="n"/>
      <c r="K786" s="6" t="n"/>
    </row>
    <row r="787" ht="15.75" customHeight="1" s="1411">
      <c r="A787" s="6" t="n"/>
      <c r="B787" s="6" t="n"/>
      <c r="C787" s="6" t="n"/>
      <c r="D787" s="6" t="n"/>
      <c r="E787" s="6" t="n"/>
      <c r="F787" s="6" t="n"/>
      <c r="G787" s="6" t="n"/>
      <c r="H787" s="6" t="n"/>
      <c r="I787" s="6" t="n"/>
      <c r="J787" s="6" t="n"/>
      <c r="K787" s="6" t="n"/>
    </row>
    <row r="788" ht="15.75" customHeight="1" s="1411">
      <c r="A788" s="6" t="n"/>
      <c r="B788" s="6" t="n"/>
      <c r="C788" s="6" t="n"/>
      <c r="D788" s="6" t="n"/>
      <c r="E788" s="6" t="n"/>
      <c r="F788" s="6" t="n"/>
      <c r="G788" s="6" t="n"/>
      <c r="H788" s="6" t="n"/>
      <c r="I788" s="6" t="n"/>
      <c r="J788" s="6" t="n"/>
      <c r="K788" s="6" t="n"/>
    </row>
    <row r="789" ht="15.75" customHeight="1" s="1411">
      <c r="A789" s="6" t="n"/>
      <c r="B789" s="6" t="n"/>
      <c r="C789" s="6" t="n"/>
      <c r="D789" s="6" t="n"/>
      <c r="E789" s="6" t="n"/>
      <c r="F789" s="6" t="n"/>
      <c r="G789" s="6" t="n"/>
      <c r="H789" s="6" t="n"/>
      <c r="I789" s="6" t="n"/>
      <c r="J789" s="6" t="n"/>
      <c r="K789" s="6" t="n"/>
    </row>
    <row r="790" ht="15.75" customHeight="1" s="1411">
      <c r="A790" s="6" t="n"/>
      <c r="B790" s="6" t="n"/>
      <c r="C790" s="6" t="n"/>
      <c r="D790" s="6" t="n"/>
      <c r="E790" s="6" t="n"/>
      <c r="F790" s="6" t="n"/>
      <c r="G790" s="6" t="n"/>
      <c r="H790" s="6" t="n"/>
      <c r="I790" s="6" t="n"/>
      <c r="J790" s="6" t="n"/>
      <c r="K790" s="6" t="n"/>
    </row>
    <row r="791" ht="15.75" customHeight="1" s="1411">
      <c r="A791" s="6" t="n"/>
      <c r="B791" s="6" t="n"/>
      <c r="C791" s="6" t="n"/>
      <c r="D791" s="6" t="n"/>
      <c r="E791" s="6" t="n"/>
      <c r="F791" s="6" t="n"/>
      <c r="G791" s="6" t="n"/>
      <c r="H791" s="6" t="n"/>
      <c r="I791" s="6" t="n"/>
      <c r="J791" s="6" t="n"/>
      <c r="K791" s="6" t="n"/>
    </row>
    <row r="792" ht="15.75" customHeight="1" s="1411">
      <c r="A792" s="6" t="n"/>
      <c r="B792" s="6" t="n"/>
      <c r="C792" s="6" t="n"/>
      <c r="D792" s="6" t="n"/>
      <c r="E792" s="6" t="n"/>
      <c r="F792" s="6" t="n"/>
      <c r="G792" s="6" t="n"/>
      <c r="H792" s="6" t="n"/>
      <c r="I792" s="6" t="n"/>
      <c r="J792" s="6" t="n"/>
      <c r="K792" s="6" t="n"/>
    </row>
    <row r="793" ht="15.75" customHeight="1" s="1411">
      <c r="A793" s="6" t="n"/>
      <c r="B793" s="6" t="n"/>
      <c r="C793" s="6" t="n"/>
      <c r="D793" s="6" t="n"/>
      <c r="E793" s="6" t="n"/>
      <c r="F793" s="6" t="n"/>
      <c r="G793" s="6" t="n"/>
      <c r="H793" s="6" t="n"/>
      <c r="I793" s="6" t="n"/>
      <c r="J793" s="6" t="n"/>
      <c r="K793" s="6" t="n"/>
    </row>
    <row r="794" ht="15.75" customHeight="1" s="1411">
      <c r="A794" s="6" t="n"/>
      <c r="B794" s="6" t="n"/>
      <c r="C794" s="6" t="n"/>
      <c r="D794" s="6" t="n"/>
      <c r="E794" s="6" t="n"/>
      <c r="F794" s="6" t="n"/>
      <c r="G794" s="6" t="n"/>
      <c r="H794" s="6" t="n"/>
      <c r="I794" s="6" t="n"/>
      <c r="J794" s="6" t="n"/>
      <c r="K794" s="6" t="n"/>
    </row>
    <row r="795" ht="15.75" customHeight="1" s="1411">
      <c r="A795" s="6" t="n"/>
      <c r="B795" s="6" t="n"/>
      <c r="C795" s="6" t="n"/>
      <c r="D795" s="6" t="n"/>
      <c r="E795" s="6" t="n"/>
      <c r="F795" s="6" t="n"/>
      <c r="G795" s="6" t="n"/>
      <c r="H795" s="6" t="n"/>
      <c r="I795" s="6" t="n"/>
      <c r="J795" s="6" t="n"/>
      <c r="K795" s="6" t="n"/>
    </row>
    <row r="796" ht="15.75" customHeight="1" s="1411">
      <c r="A796" s="6" t="n"/>
      <c r="B796" s="6" t="n"/>
      <c r="C796" s="6" t="n"/>
      <c r="D796" s="6" t="n"/>
      <c r="E796" s="6" t="n"/>
      <c r="F796" s="6" t="n"/>
      <c r="G796" s="6" t="n"/>
      <c r="H796" s="6" t="n"/>
      <c r="I796" s="6" t="n"/>
      <c r="J796" s="6" t="n"/>
      <c r="K796" s="6" t="n"/>
    </row>
    <row r="797" ht="15.75" customHeight="1" s="1411">
      <c r="A797" s="6" t="n"/>
      <c r="B797" s="6" t="n"/>
      <c r="C797" s="6" t="n"/>
      <c r="D797" s="6" t="n"/>
      <c r="E797" s="6" t="n"/>
      <c r="F797" s="6" t="n"/>
      <c r="G797" s="6" t="n"/>
      <c r="H797" s="6" t="n"/>
      <c r="I797" s="6" t="n"/>
      <c r="J797" s="6" t="n"/>
      <c r="K797" s="6" t="n"/>
    </row>
    <row r="798" ht="15.75" customHeight="1" s="1411">
      <c r="A798" s="6" t="n"/>
      <c r="B798" s="6" t="n"/>
      <c r="C798" s="6" t="n"/>
      <c r="D798" s="6" t="n"/>
      <c r="E798" s="6" t="n"/>
      <c r="F798" s="6" t="n"/>
      <c r="G798" s="6" t="n"/>
      <c r="H798" s="6" t="n"/>
      <c r="I798" s="6" t="n"/>
      <c r="J798" s="6" t="n"/>
      <c r="K798" s="6" t="n"/>
    </row>
    <row r="799" ht="15.75" customHeight="1" s="1411">
      <c r="A799" s="6" t="n"/>
      <c r="B799" s="6" t="n"/>
      <c r="C799" s="6" t="n"/>
      <c r="D799" s="6" t="n"/>
      <c r="E799" s="6" t="n"/>
      <c r="F799" s="6" t="n"/>
      <c r="G799" s="6" t="n"/>
      <c r="H799" s="6" t="n"/>
      <c r="I799" s="6" t="n"/>
      <c r="J799" s="6" t="n"/>
      <c r="K799" s="6" t="n"/>
    </row>
    <row r="800" ht="15.75" customHeight="1" s="1411">
      <c r="A800" s="6" t="n"/>
      <c r="B800" s="6" t="n"/>
      <c r="C800" s="6" t="n"/>
      <c r="D800" s="6" t="n"/>
      <c r="E800" s="6" t="n"/>
      <c r="F800" s="6" t="n"/>
      <c r="G800" s="6" t="n"/>
      <c r="H800" s="6" t="n"/>
      <c r="I800" s="6" t="n"/>
      <c r="J800" s="6" t="n"/>
      <c r="K800" s="6" t="n"/>
    </row>
    <row r="801" ht="15.75" customHeight="1" s="1411">
      <c r="A801" s="6" t="n"/>
      <c r="B801" s="6" t="n"/>
      <c r="C801" s="6" t="n"/>
      <c r="D801" s="6" t="n"/>
      <c r="E801" s="6" t="n"/>
      <c r="F801" s="6" t="n"/>
      <c r="G801" s="6" t="n"/>
      <c r="H801" s="6" t="n"/>
      <c r="I801" s="6" t="n"/>
      <c r="J801" s="6" t="n"/>
      <c r="K801" s="6" t="n"/>
    </row>
    <row r="802" ht="15.75" customHeight="1" s="1411">
      <c r="A802" s="6" t="n"/>
      <c r="B802" s="6" t="n"/>
      <c r="C802" s="6" t="n"/>
      <c r="D802" s="6" t="n"/>
      <c r="E802" s="6" t="n"/>
      <c r="F802" s="6" t="n"/>
      <c r="G802" s="6" t="n"/>
      <c r="H802" s="6" t="n"/>
      <c r="I802" s="6" t="n"/>
      <c r="J802" s="6" t="n"/>
      <c r="K802" s="6" t="n"/>
    </row>
    <row r="803" ht="15.75" customHeight="1" s="1411">
      <c r="A803" s="6" t="n"/>
      <c r="B803" s="6" t="n"/>
      <c r="C803" s="6" t="n"/>
      <c r="D803" s="6" t="n"/>
      <c r="E803" s="6" t="n"/>
      <c r="F803" s="6" t="n"/>
      <c r="G803" s="6" t="n"/>
      <c r="H803" s="6" t="n"/>
      <c r="I803" s="6" t="n"/>
      <c r="J803" s="6" t="n"/>
      <c r="K803" s="6" t="n"/>
    </row>
    <row r="804" ht="15.75" customHeight="1" s="1411">
      <c r="A804" s="6" t="n"/>
      <c r="B804" s="6" t="n"/>
      <c r="C804" s="6" t="n"/>
      <c r="D804" s="6" t="n"/>
      <c r="E804" s="6" t="n"/>
      <c r="F804" s="6" t="n"/>
      <c r="G804" s="6" t="n"/>
      <c r="H804" s="6" t="n"/>
      <c r="I804" s="6" t="n"/>
      <c r="J804" s="6" t="n"/>
      <c r="K804" s="6" t="n"/>
    </row>
    <row r="805" ht="15.75" customHeight="1" s="1411">
      <c r="A805" s="6" t="n"/>
      <c r="B805" s="6" t="n"/>
      <c r="C805" s="6" t="n"/>
      <c r="D805" s="6" t="n"/>
      <c r="E805" s="6" t="n"/>
      <c r="F805" s="6" t="n"/>
      <c r="G805" s="6" t="n"/>
      <c r="H805" s="6" t="n"/>
      <c r="I805" s="6" t="n"/>
      <c r="J805" s="6" t="n"/>
      <c r="K805" s="6" t="n"/>
    </row>
    <row r="806" ht="15.75" customHeight="1" s="1411">
      <c r="A806" s="6" t="n"/>
      <c r="B806" s="6" t="n"/>
      <c r="C806" s="6" t="n"/>
      <c r="D806" s="6" t="n"/>
      <c r="E806" s="6" t="n"/>
      <c r="F806" s="6" t="n"/>
      <c r="G806" s="6" t="n"/>
      <c r="H806" s="6" t="n"/>
      <c r="I806" s="6" t="n"/>
      <c r="J806" s="6" t="n"/>
      <c r="K806" s="6" t="n"/>
    </row>
    <row r="807" ht="15.75" customHeight="1" s="1411">
      <c r="A807" s="6" t="n"/>
      <c r="B807" s="6" t="n"/>
      <c r="C807" s="6" t="n"/>
      <c r="D807" s="6" t="n"/>
      <c r="E807" s="6" t="n"/>
      <c r="F807" s="6" t="n"/>
      <c r="G807" s="6" t="n"/>
      <c r="H807" s="6" t="n"/>
      <c r="I807" s="6" t="n"/>
      <c r="J807" s="6" t="n"/>
      <c r="K807" s="6" t="n"/>
    </row>
    <row r="808" ht="15.75" customHeight="1" s="1411">
      <c r="A808" s="6" t="n"/>
      <c r="B808" s="6" t="n"/>
      <c r="C808" s="6" t="n"/>
      <c r="D808" s="6" t="n"/>
      <c r="E808" s="6" t="n"/>
      <c r="F808" s="6" t="n"/>
      <c r="G808" s="6" t="n"/>
      <c r="H808" s="6" t="n"/>
      <c r="I808" s="6" t="n"/>
      <c r="J808" s="6" t="n"/>
      <c r="K808" s="6" t="n"/>
    </row>
    <row r="809" ht="15.75" customHeight="1" s="1411">
      <c r="A809" s="6" t="n"/>
      <c r="B809" s="6" t="n"/>
      <c r="C809" s="6" t="n"/>
      <c r="D809" s="6" t="n"/>
      <c r="E809" s="6" t="n"/>
      <c r="F809" s="6" t="n"/>
      <c r="G809" s="6" t="n"/>
      <c r="H809" s="6" t="n"/>
      <c r="I809" s="6" t="n"/>
      <c r="J809" s="6" t="n"/>
      <c r="K809" s="6" t="n"/>
    </row>
    <row r="810" ht="15.75" customHeight="1" s="1411">
      <c r="A810" s="6" t="n"/>
      <c r="B810" s="6" t="n"/>
      <c r="C810" s="6" t="n"/>
      <c r="D810" s="6" t="n"/>
      <c r="E810" s="6" t="n"/>
      <c r="F810" s="6" t="n"/>
      <c r="G810" s="6" t="n"/>
      <c r="H810" s="6" t="n"/>
      <c r="I810" s="6" t="n"/>
      <c r="J810" s="6" t="n"/>
      <c r="K810" s="6" t="n"/>
    </row>
    <row r="811" ht="15.75" customHeight="1" s="1411">
      <c r="A811" s="6" t="n"/>
      <c r="B811" s="6" t="n"/>
      <c r="C811" s="6" t="n"/>
      <c r="D811" s="6" t="n"/>
      <c r="E811" s="6" t="n"/>
      <c r="F811" s="6" t="n"/>
      <c r="G811" s="6" t="n"/>
      <c r="H811" s="6" t="n"/>
      <c r="I811" s="6" t="n"/>
      <c r="J811" s="6" t="n"/>
      <c r="K811" s="6" t="n"/>
    </row>
    <row r="812" ht="15.75" customHeight="1" s="1411">
      <c r="A812" s="6" t="n"/>
      <c r="B812" s="6" t="n"/>
      <c r="C812" s="6" t="n"/>
      <c r="D812" s="6" t="n"/>
      <c r="E812" s="6" t="n"/>
      <c r="F812" s="6" t="n"/>
      <c r="G812" s="6" t="n"/>
      <c r="H812" s="6" t="n"/>
      <c r="I812" s="6" t="n"/>
      <c r="J812" s="6" t="n"/>
      <c r="K812" s="6" t="n"/>
    </row>
    <row r="813" ht="15.75" customHeight="1" s="1411">
      <c r="A813" s="6" t="n"/>
      <c r="B813" s="6" t="n"/>
      <c r="C813" s="6" t="n"/>
      <c r="D813" s="6" t="n"/>
      <c r="E813" s="6" t="n"/>
      <c r="F813" s="6" t="n"/>
      <c r="G813" s="6" t="n"/>
      <c r="H813" s="6" t="n"/>
      <c r="I813" s="6" t="n"/>
      <c r="J813" s="6" t="n"/>
      <c r="K813" s="6" t="n"/>
    </row>
    <row r="814" ht="15.75" customHeight="1" s="1411">
      <c r="A814" s="6" t="n"/>
      <c r="B814" s="6" t="n"/>
      <c r="C814" s="6" t="n"/>
      <c r="D814" s="6" t="n"/>
      <c r="E814" s="6" t="n"/>
      <c r="F814" s="6" t="n"/>
      <c r="G814" s="6" t="n"/>
      <c r="H814" s="6" t="n"/>
      <c r="I814" s="6" t="n"/>
      <c r="J814" s="6" t="n"/>
      <c r="K814" s="6" t="n"/>
    </row>
    <row r="815" ht="15.75" customHeight="1" s="1411">
      <c r="A815" s="6" t="n"/>
      <c r="B815" s="6" t="n"/>
      <c r="C815" s="6" t="n"/>
      <c r="D815" s="6" t="n"/>
      <c r="E815" s="6" t="n"/>
      <c r="F815" s="6" t="n"/>
      <c r="G815" s="6" t="n"/>
      <c r="H815" s="6" t="n"/>
      <c r="I815" s="6" t="n"/>
      <c r="J815" s="6" t="n"/>
      <c r="K815" s="6" t="n"/>
    </row>
    <row r="816" ht="15.75" customHeight="1" s="1411">
      <c r="A816" s="6" t="n"/>
      <c r="B816" s="6" t="n"/>
      <c r="C816" s="6" t="n"/>
      <c r="D816" s="6" t="n"/>
      <c r="E816" s="6" t="n"/>
      <c r="F816" s="6" t="n"/>
      <c r="G816" s="6" t="n"/>
      <c r="H816" s="6" t="n"/>
      <c r="I816" s="6" t="n"/>
      <c r="J816" s="6" t="n"/>
      <c r="K816" s="6" t="n"/>
    </row>
    <row r="817" ht="15.75" customHeight="1" s="1411">
      <c r="A817" s="6" t="n"/>
      <c r="B817" s="6" t="n"/>
      <c r="C817" s="6" t="n"/>
      <c r="D817" s="6" t="n"/>
      <c r="E817" s="6" t="n"/>
      <c r="F817" s="6" t="n"/>
      <c r="G817" s="6" t="n"/>
      <c r="H817" s="6" t="n"/>
      <c r="I817" s="6" t="n"/>
      <c r="J817" s="6" t="n"/>
      <c r="K817" s="6" t="n"/>
    </row>
    <row r="818" ht="15.75" customHeight="1" s="1411">
      <c r="A818" s="6" t="n"/>
      <c r="B818" s="6" t="n"/>
      <c r="C818" s="6" t="n"/>
      <c r="D818" s="6" t="n"/>
      <c r="E818" s="6" t="n"/>
      <c r="F818" s="6" t="n"/>
      <c r="G818" s="6" t="n"/>
      <c r="H818" s="6" t="n"/>
      <c r="I818" s="6" t="n"/>
      <c r="J818" s="6" t="n"/>
      <c r="K818" s="6" t="n"/>
    </row>
    <row r="819" ht="15.75" customHeight="1" s="1411">
      <c r="A819" s="6" t="n"/>
      <c r="B819" s="6" t="n"/>
      <c r="C819" s="6" t="n"/>
      <c r="D819" s="6" t="n"/>
      <c r="E819" s="6" t="n"/>
      <c r="F819" s="6" t="n"/>
      <c r="G819" s="6" t="n"/>
      <c r="H819" s="6" t="n"/>
      <c r="I819" s="6" t="n"/>
      <c r="J819" s="6" t="n"/>
      <c r="K819" s="6" t="n"/>
    </row>
    <row r="820" ht="15.75" customHeight="1" s="1411">
      <c r="A820" s="6" t="n"/>
      <c r="B820" s="6" t="n"/>
      <c r="C820" s="6" t="n"/>
      <c r="D820" s="6" t="n"/>
      <c r="E820" s="6" t="n"/>
      <c r="F820" s="6" t="n"/>
      <c r="G820" s="6" t="n"/>
      <c r="H820" s="6" t="n"/>
      <c r="I820" s="6" t="n"/>
      <c r="J820" s="6" t="n"/>
      <c r="K820" s="6" t="n"/>
    </row>
    <row r="821" ht="15.75" customHeight="1" s="1411">
      <c r="A821" s="6" t="n"/>
      <c r="B821" s="6" t="n"/>
      <c r="C821" s="6" t="n"/>
      <c r="D821" s="6" t="n"/>
      <c r="E821" s="6" t="n"/>
      <c r="F821" s="6" t="n"/>
      <c r="G821" s="6" t="n"/>
      <c r="H821" s="6" t="n"/>
      <c r="I821" s="6" t="n"/>
      <c r="J821" s="6" t="n"/>
      <c r="K821" s="6" t="n"/>
    </row>
    <row r="822" ht="15.75" customHeight="1" s="1411">
      <c r="A822" s="6" t="n"/>
      <c r="B822" s="6" t="n"/>
      <c r="C822" s="6" t="n"/>
      <c r="D822" s="6" t="n"/>
      <c r="E822" s="6" t="n"/>
      <c r="F822" s="6" t="n"/>
      <c r="G822" s="6" t="n"/>
      <c r="H822" s="6" t="n"/>
      <c r="I822" s="6" t="n"/>
      <c r="J822" s="6" t="n"/>
      <c r="K822" s="6" t="n"/>
    </row>
    <row r="823" ht="15.75" customHeight="1" s="1411">
      <c r="A823" s="6" t="n"/>
      <c r="B823" s="6" t="n"/>
      <c r="C823" s="6" t="n"/>
      <c r="D823" s="6" t="n"/>
      <c r="E823" s="6" t="n"/>
      <c r="F823" s="6" t="n"/>
      <c r="G823" s="6" t="n"/>
      <c r="H823" s="6" t="n"/>
      <c r="I823" s="6" t="n"/>
      <c r="J823" s="6" t="n"/>
      <c r="K823" s="6" t="n"/>
    </row>
    <row r="824" ht="15.75" customHeight="1" s="1411">
      <c r="A824" s="6" t="n"/>
      <c r="B824" s="6" t="n"/>
      <c r="C824" s="6" t="n"/>
      <c r="D824" s="6" t="n"/>
      <c r="E824" s="6" t="n"/>
      <c r="F824" s="6" t="n"/>
      <c r="G824" s="6" t="n"/>
      <c r="H824" s="6" t="n"/>
      <c r="I824" s="6" t="n"/>
      <c r="J824" s="6" t="n"/>
      <c r="K824" s="6" t="n"/>
    </row>
    <row r="825" ht="15.75" customHeight="1" s="1411">
      <c r="A825" s="6" t="n"/>
      <c r="B825" s="6" t="n"/>
      <c r="C825" s="6" t="n"/>
      <c r="D825" s="6" t="n"/>
      <c r="E825" s="6" t="n"/>
      <c r="F825" s="6" t="n"/>
      <c r="G825" s="6" t="n"/>
      <c r="H825" s="6" t="n"/>
      <c r="I825" s="6" t="n"/>
      <c r="J825" s="6" t="n"/>
      <c r="K825" s="6" t="n"/>
    </row>
    <row r="826" ht="15.75" customHeight="1" s="1411">
      <c r="A826" s="6" t="n"/>
      <c r="B826" s="6" t="n"/>
      <c r="C826" s="6" t="n"/>
      <c r="D826" s="6" t="n"/>
      <c r="E826" s="6" t="n"/>
      <c r="F826" s="6" t="n"/>
      <c r="G826" s="6" t="n"/>
      <c r="H826" s="6" t="n"/>
      <c r="I826" s="6" t="n"/>
      <c r="J826" s="6" t="n"/>
      <c r="K826" s="6" t="n"/>
    </row>
    <row r="827" ht="15.75" customHeight="1" s="1411">
      <c r="A827" s="6" t="n"/>
      <c r="B827" s="6" t="n"/>
      <c r="C827" s="6" t="n"/>
      <c r="D827" s="6" t="n"/>
      <c r="E827" s="6" t="n"/>
      <c r="F827" s="6" t="n"/>
      <c r="G827" s="6" t="n"/>
      <c r="H827" s="6" t="n"/>
      <c r="I827" s="6" t="n"/>
      <c r="J827" s="6" t="n"/>
      <c r="K827" s="6" t="n"/>
    </row>
    <row r="828" ht="15.75" customHeight="1" s="1411">
      <c r="A828" s="6" t="n"/>
      <c r="B828" s="6" t="n"/>
      <c r="C828" s="6" t="n"/>
      <c r="D828" s="6" t="n"/>
      <c r="E828" s="6" t="n"/>
      <c r="F828" s="6" t="n"/>
      <c r="G828" s="6" t="n"/>
      <c r="H828" s="6" t="n"/>
      <c r="I828" s="6" t="n"/>
      <c r="J828" s="6" t="n"/>
      <c r="K828" s="6" t="n"/>
    </row>
    <row r="829" ht="15.75" customHeight="1" s="1411">
      <c r="A829" s="6" t="n"/>
      <c r="B829" s="6" t="n"/>
      <c r="C829" s="6" t="n"/>
      <c r="D829" s="6" t="n"/>
      <c r="E829" s="6" t="n"/>
      <c r="F829" s="6" t="n"/>
      <c r="G829" s="6" t="n"/>
      <c r="H829" s="6" t="n"/>
      <c r="I829" s="6" t="n"/>
      <c r="J829" s="6" t="n"/>
      <c r="K829" s="6" t="n"/>
    </row>
    <row r="830" ht="15.75" customHeight="1" s="1411">
      <c r="A830" s="6" t="n"/>
      <c r="B830" s="6" t="n"/>
      <c r="C830" s="6" t="n"/>
      <c r="D830" s="6" t="n"/>
      <c r="E830" s="6" t="n"/>
      <c r="F830" s="6" t="n"/>
      <c r="G830" s="6" t="n"/>
      <c r="H830" s="6" t="n"/>
      <c r="I830" s="6" t="n"/>
      <c r="J830" s="6" t="n"/>
      <c r="K830" s="6" t="n"/>
    </row>
    <row r="831" ht="15.75" customHeight="1" s="1411">
      <c r="A831" s="6" t="n"/>
      <c r="B831" s="6" t="n"/>
      <c r="C831" s="6" t="n"/>
      <c r="D831" s="6" t="n"/>
      <c r="E831" s="6" t="n"/>
      <c r="F831" s="6" t="n"/>
      <c r="G831" s="6" t="n"/>
      <c r="H831" s="6" t="n"/>
      <c r="I831" s="6" t="n"/>
      <c r="J831" s="6" t="n"/>
      <c r="K831" s="6" t="n"/>
    </row>
    <row r="832" ht="15.75" customHeight="1" s="1411">
      <c r="A832" s="6" t="n"/>
      <c r="B832" s="6" t="n"/>
      <c r="C832" s="6" t="n"/>
      <c r="D832" s="6" t="n"/>
      <c r="E832" s="6" t="n"/>
      <c r="F832" s="6" t="n"/>
      <c r="G832" s="6" t="n"/>
      <c r="H832" s="6" t="n"/>
      <c r="I832" s="6" t="n"/>
      <c r="J832" s="6" t="n"/>
      <c r="K832" s="6" t="n"/>
    </row>
    <row r="833" ht="15.75" customHeight="1" s="1411">
      <c r="A833" s="6" t="n"/>
      <c r="B833" s="6" t="n"/>
      <c r="C833" s="6" t="n"/>
      <c r="D833" s="6" t="n"/>
      <c r="E833" s="6" t="n"/>
      <c r="F833" s="6" t="n"/>
      <c r="G833" s="6" t="n"/>
      <c r="H833" s="6" t="n"/>
      <c r="I833" s="6" t="n"/>
      <c r="J833" s="6" t="n"/>
      <c r="K833" s="6" t="n"/>
    </row>
    <row r="834" ht="15.75" customHeight="1" s="1411">
      <c r="A834" s="6" t="n"/>
      <c r="B834" s="6" t="n"/>
      <c r="C834" s="6" t="n"/>
      <c r="D834" s="6" t="n"/>
      <c r="E834" s="6" t="n"/>
      <c r="F834" s="6" t="n"/>
      <c r="G834" s="6" t="n"/>
      <c r="H834" s="6" t="n"/>
      <c r="I834" s="6" t="n"/>
      <c r="J834" s="6" t="n"/>
      <c r="K834" s="6" t="n"/>
    </row>
    <row r="835" ht="15.75" customHeight="1" s="1411">
      <c r="A835" s="6" t="n"/>
      <c r="B835" s="6" t="n"/>
      <c r="C835" s="6" t="n"/>
      <c r="D835" s="6" t="n"/>
      <c r="E835" s="6" t="n"/>
      <c r="F835" s="6" t="n"/>
      <c r="G835" s="6" t="n"/>
      <c r="H835" s="6" t="n"/>
      <c r="I835" s="6" t="n"/>
      <c r="J835" s="6" t="n"/>
      <c r="K835" s="6" t="n"/>
    </row>
    <row r="836" ht="15.75" customHeight="1" s="1411">
      <c r="A836" s="6" t="n"/>
      <c r="B836" s="6" t="n"/>
      <c r="C836" s="6" t="n"/>
      <c r="D836" s="6" t="n"/>
      <c r="E836" s="6" t="n"/>
      <c r="F836" s="6" t="n"/>
      <c r="G836" s="6" t="n"/>
      <c r="H836" s="6" t="n"/>
      <c r="I836" s="6" t="n"/>
      <c r="J836" s="6" t="n"/>
      <c r="K836" s="6" t="n"/>
    </row>
    <row r="837" ht="15.75" customHeight="1" s="1411">
      <c r="A837" s="6" t="n"/>
      <c r="B837" s="6" t="n"/>
      <c r="C837" s="6" t="n"/>
      <c r="D837" s="6" t="n"/>
      <c r="E837" s="6" t="n"/>
      <c r="F837" s="6" t="n"/>
      <c r="G837" s="6" t="n"/>
      <c r="H837" s="6" t="n"/>
      <c r="I837" s="6" t="n"/>
      <c r="J837" s="6" t="n"/>
      <c r="K837" s="6" t="n"/>
    </row>
    <row r="838" ht="15.75" customHeight="1" s="1411">
      <c r="A838" s="6" t="n"/>
      <c r="B838" s="6" t="n"/>
      <c r="C838" s="6" t="n"/>
      <c r="D838" s="6" t="n"/>
      <c r="E838" s="6" t="n"/>
      <c r="F838" s="6" t="n"/>
      <c r="G838" s="6" t="n"/>
      <c r="H838" s="6" t="n"/>
      <c r="I838" s="6" t="n"/>
      <c r="J838" s="6" t="n"/>
      <c r="K838" s="6" t="n"/>
    </row>
    <row r="839" ht="15.75" customHeight="1" s="1411">
      <c r="A839" s="6" t="n"/>
      <c r="B839" s="6" t="n"/>
      <c r="C839" s="6" t="n"/>
      <c r="D839" s="6" t="n"/>
      <c r="E839" s="6" t="n"/>
      <c r="F839" s="6" t="n"/>
      <c r="G839" s="6" t="n"/>
      <c r="H839" s="6" t="n"/>
      <c r="I839" s="6" t="n"/>
      <c r="J839" s="6" t="n"/>
      <c r="K839" s="6" t="n"/>
    </row>
    <row r="840" ht="15.75" customHeight="1" s="1411">
      <c r="A840" s="6" t="n"/>
      <c r="B840" s="6" t="n"/>
      <c r="C840" s="6" t="n"/>
      <c r="D840" s="6" t="n"/>
      <c r="E840" s="6" t="n"/>
      <c r="F840" s="6" t="n"/>
      <c r="G840" s="6" t="n"/>
      <c r="H840" s="6" t="n"/>
      <c r="I840" s="6" t="n"/>
      <c r="J840" s="6" t="n"/>
      <c r="K840" s="6" t="n"/>
    </row>
    <row r="841" ht="15.75" customHeight="1" s="1411">
      <c r="A841" s="6" t="n"/>
      <c r="B841" s="6" t="n"/>
      <c r="C841" s="6" t="n"/>
      <c r="D841" s="6" t="n"/>
      <c r="E841" s="6" t="n"/>
      <c r="F841" s="6" t="n"/>
      <c r="G841" s="6" t="n"/>
      <c r="H841" s="6" t="n"/>
      <c r="I841" s="6" t="n"/>
      <c r="J841" s="6" t="n"/>
      <c r="K841" s="6" t="n"/>
    </row>
    <row r="842" ht="15.75" customHeight="1" s="1411">
      <c r="A842" s="6" t="n"/>
      <c r="B842" s="6" t="n"/>
      <c r="C842" s="6" t="n"/>
      <c r="D842" s="6" t="n"/>
      <c r="E842" s="6" t="n"/>
      <c r="F842" s="6" t="n"/>
      <c r="G842" s="6" t="n"/>
      <c r="H842" s="6" t="n"/>
      <c r="I842" s="6" t="n"/>
      <c r="J842" s="6" t="n"/>
      <c r="K842" s="6" t="n"/>
    </row>
    <row r="843" ht="15.75" customHeight="1" s="1411">
      <c r="A843" s="6" t="n"/>
      <c r="B843" s="6" t="n"/>
      <c r="C843" s="6" t="n"/>
      <c r="D843" s="6" t="n"/>
      <c r="E843" s="6" t="n"/>
      <c r="F843" s="6" t="n"/>
      <c r="G843" s="6" t="n"/>
      <c r="H843" s="6" t="n"/>
      <c r="I843" s="6" t="n"/>
      <c r="J843" s="6" t="n"/>
      <c r="K843" s="6" t="n"/>
    </row>
    <row r="844" ht="15.75" customHeight="1" s="1411">
      <c r="A844" s="6" t="n"/>
      <c r="B844" s="6" t="n"/>
      <c r="C844" s="6" t="n"/>
      <c r="D844" s="6" t="n"/>
      <c r="E844" s="6" t="n"/>
      <c r="F844" s="6" t="n"/>
      <c r="G844" s="6" t="n"/>
      <c r="H844" s="6" t="n"/>
      <c r="I844" s="6" t="n"/>
      <c r="J844" s="6" t="n"/>
      <c r="K844" s="6" t="n"/>
    </row>
    <row r="845" ht="15.75" customHeight="1" s="1411">
      <c r="A845" s="6" t="n"/>
      <c r="B845" s="6" t="n"/>
      <c r="C845" s="6" t="n"/>
      <c r="D845" s="6" t="n"/>
      <c r="E845" s="6" t="n"/>
      <c r="F845" s="6" t="n"/>
      <c r="G845" s="6" t="n"/>
      <c r="H845" s="6" t="n"/>
      <c r="I845" s="6" t="n"/>
      <c r="J845" s="6" t="n"/>
      <c r="K845" s="6" t="n"/>
    </row>
    <row r="846" ht="15.75" customHeight="1" s="1411">
      <c r="A846" s="6" t="n"/>
      <c r="B846" s="6" t="n"/>
      <c r="C846" s="6" t="n"/>
      <c r="D846" s="6" t="n"/>
      <c r="E846" s="6" t="n"/>
      <c r="F846" s="6" t="n"/>
      <c r="G846" s="6" t="n"/>
      <c r="H846" s="6" t="n"/>
      <c r="I846" s="6" t="n"/>
      <c r="J846" s="6" t="n"/>
      <c r="K846" s="6" t="n"/>
    </row>
    <row r="847" ht="15.75" customHeight="1" s="1411">
      <c r="A847" s="6" t="n"/>
      <c r="B847" s="6" t="n"/>
      <c r="C847" s="6" t="n"/>
      <c r="D847" s="6" t="n"/>
      <c r="E847" s="6" t="n"/>
      <c r="F847" s="6" t="n"/>
      <c r="G847" s="6" t="n"/>
      <c r="H847" s="6" t="n"/>
      <c r="I847" s="6" t="n"/>
      <c r="J847" s="6" t="n"/>
      <c r="K847" s="6" t="n"/>
    </row>
    <row r="848" ht="15.75" customHeight="1" s="1411">
      <c r="A848" s="6" t="n"/>
      <c r="B848" s="6" t="n"/>
      <c r="C848" s="6" t="n"/>
      <c r="D848" s="6" t="n"/>
      <c r="E848" s="6" t="n"/>
      <c r="F848" s="6" t="n"/>
      <c r="G848" s="6" t="n"/>
      <c r="H848" s="6" t="n"/>
      <c r="I848" s="6" t="n"/>
      <c r="J848" s="6" t="n"/>
      <c r="K848" s="6" t="n"/>
    </row>
    <row r="849" ht="15.75" customHeight="1" s="1411">
      <c r="A849" s="6" t="n"/>
      <c r="B849" s="6" t="n"/>
      <c r="C849" s="6" t="n"/>
      <c r="D849" s="6" t="n"/>
      <c r="E849" s="6" t="n"/>
      <c r="F849" s="6" t="n"/>
      <c r="G849" s="6" t="n"/>
      <c r="H849" s="6" t="n"/>
      <c r="I849" s="6" t="n"/>
      <c r="J849" s="6" t="n"/>
      <c r="K849" s="6" t="n"/>
    </row>
    <row r="850" ht="15.75" customHeight="1" s="1411">
      <c r="A850" s="6" t="n"/>
      <c r="B850" s="6" t="n"/>
      <c r="C850" s="6" t="n"/>
      <c r="D850" s="6" t="n"/>
      <c r="E850" s="6" t="n"/>
      <c r="F850" s="6" t="n"/>
      <c r="G850" s="6" t="n"/>
      <c r="H850" s="6" t="n"/>
      <c r="I850" s="6" t="n"/>
      <c r="J850" s="6" t="n"/>
      <c r="K850" s="6" t="n"/>
    </row>
    <row r="851" ht="15.75" customHeight="1" s="1411">
      <c r="A851" s="6" t="n"/>
      <c r="B851" s="6" t="n"/>
      <c r="C851" s="6" t="n"/>
      <c r="D851" s="6" t="n"/>
      <c r="E851" s="6" t="n"/>
      <c r="F851" s="6" t="n"/>
      <c r="G851" s="6" t="n"/>
      <c r="H851" s="6" t="n"/>
      <c r="I851" s="6" t="n"/>
      <c r="J851" s="6" t="n"/>
      <c r="K851" s="6" t="n"/>
    </row>
    <row r="852" ht="15.75" customHeight="1" s="1411">
      <c r="A852" s="6" t="n"/>
      <c r="B852" s="6" t="n"/>
      <c r="C852" s="6" t="n"/>
      <c r="D852" s="6" t="n"/>
      <c r="E852" s="6" t="n"/>
      <c r="F852" s="6" t="n"/>
      <c r="G852" s="6" t="n"/>
      <c r="H852" s="6" t="n"/>
      <c r="I852" s="6" t="n"/>
      <c r="J852" s="6" t="n"/>
      <c r="K852" s="6" t="n"/>
    </row>
    <row r="853" ht="15.75" customHeight="1" s="1411">
      <c r="A853" s="6" t="n"/>
      <c r="B853" s="6" t="n"/>
      <c r="C853" s="6" t="n"/>
      <c r="D853" s="6" t="n"/>
      <c r="E853" s="6" t="n"/>
      <c r="F853" s="6" t="n"/>
      <c r="G853" s="6" t="n"/>
      <c r="H853" s="6" t="n"/>
      <c r="I853" s="6" t="n"/>
      <c r="J853" s="6" t="n"/>
      <c r="K853" s="6" t="n"/>
    </row>
    <row r="854" ht="15.75" customHeight="1" s="1411">
      <c r="A854" s="6" t="n"/>
      <c r="B854" s="6" t="n"/>
      <c r="C854" s="6" t="n"/>
      <c r="D854" s="6" t="n"/>
      <c r="E854" s="6" t="n"/>
      <c r="F854" s="6" t="n"/>
      <c r="G854" s="6" t="n"/>
      <c r="H854" s="6" t="n"/>
      <c r="I854" s="6" t="n"/>
      <c r="J854" s="6" t="n"/>
      <c r="K854" s="6" t="n"/>
    </row>
    <row r="855" ht="15.75" customHeight="1" s="1411">
      <c r="A855" s="6" t="n"/>
      <c r="B855" s="6" t="n"/>
      <c r="C855" s="6" t="n"/>
      <c r="D855" s="6" t="n"/>
      <c r="E855" s="6" t="n"/>
      <c r="F855" s="6" t="n"/>
      <c r="G855" s="6" t="n"/>
      <c r="H855" s="6" t="n"/>
      <c r="I855" s="6" t="n"/>
      <c r="J855" s="6" t="n"/>
      <c r="K855" s="6" t="n"/>
    </row>
    <row r="856" ht="15.75" customHeight="1" s="1411">
      <c r="A856" s="6" t="n"/>
      <c r="B856" s="6" t="n"/>
      <c r="C856" s="6" t="n"/>
      <c r="D856" s="6" t="n"/>
      <c r="E856" s="6" t="n"/>
      <c r="F856" s="6" t="n"/>
      <c r="G856" s="6" t="n"/>
      <c r="H856" s="6" t="n"/>
      <c r="I856" s="6" t="n"/>
      <c r="J856" s="6" t="n"/>
      <c r="K856" s="6" t="n"/>
    </row>
    <row r="857" ht="15.75" customHeight="1" s="1411">
      <c r="A857" s="6" t="n"/>
      <c r="B857" s="6" t="n"/>
      <c r="C857" s="6" t="n"/>
      <c r="D857" s="6" t="n"/>
      <c r="E857" s="6" t="n"/>
      <c r="F857" s="6" t="n"/>
      <c r="G857" s="6" t="n"/>
      <c r="H857" s="6" t="n"/>
      <c r="I857" s="6" t="n"/>
      <c r="J857" s="6" t="n"/>
      <c r="K857" s="6" t="n"/>
    </row>
    <row r="858" ht="15.75" customHeight="1" s="1411">
      <c r="A858" s="6" t="n"/>
      <c r="B858" s="6" t="n"/>
      <c r="C858" s="6" t="n"/>
      <c r="D858" s="6" t="n"/>
      <c r="E858" s="6" t="n"/>
      <c r="F858" s="6" t="n"/>
      <c r="G858" s="6" t="n"/>
      <c r="H858" s="6" t="n"/>
      <c r="I858" s="6" t="n"/>
      <c r="J858" s="6" t="n"/>
      <c r="K858" s="6" t="n"/>
    </row>
    <row r="859" ht="15.75" customHeight="1" s="1411">
      <c r="A859" s="6" t="n"/>
      <c r="B859" s="6" t="n"/>
      <c r="C859" s="6" t="n"/>
      <c r="D859" s="6" t="n"/>
      <c r="E859" s="6" t="n"/>
      <c r="F859" s="6" t="n"/>
      <c r="G859" s="6" t="n"/>
      <c r="H859" s="6" t="n"/>
      <c r="I859" s="6" t="n"/>
      <c r="J859" s="6" t="n"/>
      <c r="K859" s="6" t="n"/>
    </row>
    <row r="860" ht="15.75" customHeight="1" s="1411">
      <c r="A860" s="6" t="n"/>
      <c r="B860" s="6" t="n"/>
      <c r="C860" s="6" t="n"/>
      <c r="D860" s="6" t="n"/>
      <c r="E860" s="6" t="n"/>
      <c r="F860" s="6" t="n"/>
      <c r="G860" s="6" t="n"/>
      <c r="H860" s="6" t="n"/>
      <c r="I860" s="6" t="n"/>
      <c r="J860" s="6" t="n"/>
      <c r="K860" s="6" t="n"/>
    </row>
    <row r="861" ht="15.75" customHeight="1" s="1411">
      <c r="A861" s="6" t="n"/>
      <c r="B861" s="6" t="n"/>
      <c r="C861" s="6" t="n"/>
      <c r="D861" s="6" t="n"/>
      <c r="E861" s="6" t="n"/>
      <c r="F861" s="6" t="n"/>
      <c r="G861" s="6" t="n"/>
      <c r="H861" s="6" t="n"/>
      <c r="I861" s="6" t="n"/>
      <c r="J861" s="6" t="n"/>
      <c r="K861" s="6" t="n"/>
    </row>
    <row r="862" ht="15.75" customHeight="1" s="1411">
      <c r="A862" s="6" t="n"/>
      <c r="B862" s="6" t="n"/>
      <c r="C862" s="6" t="n"/>
      <c r="D862" s="6" t="n"/>
      <c r="E862" s="6" t="n"/>
      <c r="F862" s="6" t="n"/>
      <c r="G862" s="6" t="n"/>
      <c r="H862" s="6" t="n"/>
      <c r="I862" s="6" t="n"/>
      <c r="J862" s="6" t="n"/>
      <c r="K862" s="6" t="n"/>
    </row>
    <row r="863" ht="15.75" customHeight="1" s="1411">
      <c r="A863" s="6" t="n"/>
      <c r="B863" s="6" t="n"/>
      <c r="C863" s="6" t="n"/>
      <c r="D863" s="6" t="n"/>
      <c r="E863" s="6" t="n"/>
      <c r="F863" s="6" t="n"/>
      <c r="G863" s="6" t="n"/>
      <c r="H863" s="6" t="n"/>
      <c r="I863" s="6" t="n"/>
      <c r="J863" s="6" t="n"/>
      <c r="K863" s="6" t="n"/>
    </row>
    <row r="864" ht="15.75" customHeight="1" s="1411">
      <c r="A864" s="6" t="n"/>
      <c r="B864" s="6" t="n"/>
      <c r="C864" s="6" t="n"/>
      <c r="D864" s="6" t="n"/>
      <c r="E864" s="6" t="n"/>
      <c r="F864" s="6" t="n"/>
      <c r="G864" s="6" t="n"/>
      <c r="H864" s="6" t="n"/>
      <c r="I864" s="6" t="n"/>
      <c r="J864" s="6" t="n"/>
      <c r="K864" s="6" t="n"/>
    </row>
    <row r="865" ht="15.75" customHeight="1" s="1411">
      <c r="A865" s="6" t="n"/>
      <c r="B865" s="6" t="n"/>
      <c r="C865" s="6" t="n"/>
      <c r="D865" s="6" t="n"/>
      <c r="E865" s="6" t="n"/>
      <c r="F865" s="6" t="n"/>
      <c r="G865" s="6" t="n"/>
      <c r="H865" s="6" t="n"/>
      <c r="I865" s="6" t="n"/>
      <c r="J865" s="6" t="n"/>
      <c r="K865" s="6" t="n"/>
    </row>
    <row r="866" ht="15.75" customHeight="1" s="1411">
      <c r="A866" s="6" t="n"/>
      <c r="B866" s="6" t="n"/>
      <c r="C866" s="6" t="n"/>
      <c r="D866" s="6" t="n"/>
      <c r="E866" s="6" t="n"/>
      <c r="F866" s="6" t="n"/>
      <c r="G866" s="6" t="n"/>
      <c r="H866" s="6" t="n"/>
      <c r="I866" s="6" t="n"/>
      <c r="J866" s="6" t="n"/>
      <c r="K866" s="6" t="n"/>
    </row>
    <row r="867" ht="15.75" customHeight="1" s="1411">
      <c r="A867" s="6" t="n"/>
      <c r="B867" s="6" t="n"/>
      <c r="C867" s="6" t="n"/>
      <c r="D867" s="6" t="n"/>
      <c r="E867" s="6" t="n"/>
      <c r="F867" s="6" t="n"/>
      <c r="G867" s="6" t="n"/>
      <c r="H867" s="6" t="n"/>
      <c r="I867" s="6" t="n"/>
      <c r="J867" s="6" t="n"/>
      <c r="K867" s="6" t="n"/>
    </row>
    <row r="868" ht="15.75" customHeight="1" s="1411">
      <c r="A868" s="6" t="n"/>
      <c r="B868" s="6" t="n"/>
      <c r="C868" s="6" t="n"/>
      <c r="D868" s="6" t="n"/>
      <c r="E868" s="6" t="n"/>
      <c r="F868" s="6" t="n"/>
      <c r="G868" s="6" t="n"/>
      <c r="H868" s="6" t="n"/>
      <c r="I868" s="6" t="n"/>
      <c r="J868" s="6" t="n"/>
      <c r="K868" s="6" t="n"/>
    </row>
    <row r="869" ht="15.75" customHeight="1" s="1411">
      <c r="A869" s="6" t="n"/>
      <c r="B869" s="6" t="n"/>
      <c r="C869" s="6" t="n"/>
      <c r="D869" s="6" t="n"/>
      <c r="E869" s="6" t="n"/>
      <c r="F869" s="6" t="n"/>
      <c r="G869" s="6" t="n"/>
      <c r="H869" s="6" t="n"/>
      <c r="I869" s="6" t="n"/>
      <c r="J869" s="6" t="n"/>
      <c r="K869" s="6" t="n"/>
    </row>
    <row r="870" ht="15.75" customHeight="1" s="1411">
      <c r="A870" s="6" t="n"/>
      <c r="B870" s="6" t="n"/>
      <c r="C870" s="6" t="n"/>
      <c r="D870" s="6" t="n"/>
      <c r="E870" s="6" t="n"/>
      <c r="F870" s="6" t="n"/>
      <c r="G870" s="6" t="n"/>
      <c r="H870" s="6" t="n"/>
      <c r="I870" s="6" t="n"/>
      <c r="J870" s="6" t="n"/>
      <c r="K870" s="6" t="n"/>
    </row>
    <row r="871" ht="15.75" customHeight="1" s="1411">
      <c r="A871" s="6" t="n"/>
      <c r="B871" s="6" t="n"/>
      <c r="C871" s="6" t="n"/>
      <c r="D871" s="6" t="n"/>
      <c r="E871" s="6" t="n"/>
      <c r="F871" s="6" t="n"/>
      <c r="G871" s="6" t="n"/>
      <c r="H871" s="6" t="n"/>
      <c r="I871" s="6" t="n"/>
      <c r="J871" s="6" t="n"/>
      <c r="K871" s="6" t="n"/>
    </row>
    <row r="872" ht="15.75" customHeight="1" s="1411">
      <c r="A872" s="6" t="n"/>
      <c r="B872" s="6" t="n"/>
      <c r="C872" s="6" t="n"/>
      <c r="D872" s="6" t="n"/>
      <c r="E872" s="6" t="n"/>
      <c r="F872" s="6" t="n"/>
      <c r="G872" s="6" t="n"/>
      <c r="H872" s="6" t="n"/>
      <c r="I872" s="6" t="n"/>
      <c r="J872" s="6" t="n"/>
      <c r="K872" s="6" t="n"/>
    </row>
    <row r="873" ht="15.75" customHeight="1" s="1411">
      <c r="A873" s="6" t="n"/>
      <c r="B873" s="6" t="n"/>
      <c r="C873" s="6" t="n"/>
      <c r="D873" s="6" t="n"/>
      <c r="E873" s="6" t="n"/>
      <c r="F873" s="6" t="n"/>
      <c r="G873" s="6" t="n"/>
      <c r="H873" s="6" t="n"/>
      <c r="I873" s="6" t="n"/>
      <c r="J873" s="6" t="n"/>
      <c r="K873" s="6" t="n"/>
    </row>
    <row r="874" ht="15.75" customHeight="1" s="1411">
      <c r="A874" s="6" t="n"/>
      <c r="B874" s="6" t="n"/>
      <c r="C874" s="6" t="n"/>
      <c r="D874" s="6" t="n"/>
      <c r="E874" s="6" t="n"/>
      <c r="F874" s="6" t="n"/>
      <c r="G874" s="6" t="n"/>
      <c r="H874" s="6" t="n"/>
      <c r="I874" s="6" t="n"/>
      <c r="J874" s="6" t="n"/>
      <c r="K874" s="6" t="n"/>
    </row>
    <row r="875" ht="15.75" customHeight="1" s="1411">
      <c r="A875" s="6" t="n"/>
      <c r="B875" s="6" t="n"/>
      <c r="C875" s="6" t="n"/>
      <c r="D875" s="6" t="n"/>
      <c r="E875" s="6" t="n"/>
      <c r="F875" s="6" t="n"/>
      <c r="G875" s="6" t="n"/>
      <c r="H875" s="6" t="n"/>
      <c r="I875" s="6" t="n"/>
      <c r="J875" s="6" t="n"/>
      <c r="K875" s="6" t="n"/>
    </row>
    <row r="876" ht="15.75" customHeight="1" s="1411">
      <c r="A876" s="6" t="n"/>
      <c r="B876" s="6" t="n"/>
      <c r="C876" s="6" t="n"/>
      <c r="D876" s="6" t="n"/>
      <c r="E876" s="6" t="n"/>
      <c r="F876" s="6" t="n"/>
      <c r="G876" s="6" t="n"/>
      <c r="H876" s="6" t="n"/>
      <c r="I876" s="6" t="n"/>
      <c r="J876" s="6" t="n"/>
      <c r="K876" s="6" t="n"/>
    </row>
    <row r="877" ht="15.75" customHeight="1" s="1411">
      <c r="A877" s="6" t="n"/>
      <c r="B877" s="6" t="n"/>
      <c r="C877" s="6" t="n"/>
      <c r="D877" s="6" t="n"/>
      <c r="E877" s="6" t="n"/>
      <c r="F877" s="6" t="n"/>
      <c r="G877" s="6" t="n"/>
      <c r="H877" s="6" t="n"/>
      <c r="I877" s="6" t="n"/>
      <c r="J877" s="6" t="n"/>
      <c r="K877" s="6" t="n"/>
    </row>
    <row r="878" ht="15.75" customHeight="1" s="1411">
      <c r="A878" s="6" t="n"/>
      <c r="B878" s="6" t="n"/>
      <c r="C878" s="6" t="n"/>
      <c r="D878" s="6" t="n"/>
      <c r="E878" s="6" t="n"/>
      <c r="F878" s="6" t="n"/>
      <c r="G878" s="6" t="n"/>
      <c r="H878" s="6" t="n"/>
      <c r="I878" s="6" t="n"/>
      <c r="J878" s="6" t="n"/>
      <c r="K878" s="6" t="n"/>
    </row>
    <row r="879" ht="15.75" customHeight="1" s="1411">
      <c r="A879" s="6" t="n"/>
      <c r="B879" s="6" t="n"/>
      <c r="C879" s="6" t="n"/>
      <c r="D879" s="6" t="n"/>
      <c r="E879" s="6" t="n"/>
      <c r="F879" s="6" t="n"/>
      <c r="G879" s="6" t="n"/>
      <c r="H879" s="6" t="n"/>
      <c r="I879" s="6" t="n"/>
      <c r="J879" s="6" t="n"/>
      <c r="K879" s="6" t="n"/>
    </row>
    <row r="880" ht="15.75" customHeight="1" s="1411">
      <c r="A880" s="6" t="n"/>
      <c r="B880" s="6" t="n"/>
      <c r="C880" s="6" t="n"/>
      <c r="D880" s="6" t="n"/>
      <c r="E880" s="6" t="n"/>
      <c r="F880" s="6" t="n"/>
      <c r="G880" s="6" t="n"/>
      <c r="H880" s="6" t="n"/>
      <c r="I880" s="6" t="n"/>
      <c r="J880" s="6" t="n"/>
      <c r="K880" s="6" t="n"/>
    </row>
    <row r="881" ht="15.75" customHeight="1" s="1411">
      <c r="A881" s="6" t="n"/>
      <c r="B881" s="6" t="n"/>
      <c r="C881" s="6" t="n"/>
      <c r="D881" s="6" t="n"/>
      <c r="E881" s="6" t="n"/>
      <c r="F881" s="6" t="n"/>
      <c r="G881" s="6" t="n"/>
      <c r="H881" s="6" t="n"/>
      <c r="I881" s="6" t="n"/>
      <c r="J881" s="6" t="n"/>
      <c r="K881" s="6" t="n"/>
    </row>
    <row r="882" ht="15.75" customHeight="1" s="1411">
      <c r="A882" s="6" t="n"/>
      <c r="B882" s="6" t="n"/>
      <c r="C882" s="6" t="n"/>
      <c r="D882" s="6" t="n"/>
      <c r="E882" s="6" t="n"/>
      <c r="F882" s="6" t="n"/>
      <c r="G882" s="6" t="n"/>
      <c r="H882" s="6" t="n"/>
      <c r="I882" s="6" t="n"/>
      <c r="J882" s="6" t="n"/>
      <c r="K882" s="6" t="n"/>
    </row>
    <row r="883" ht="15.75" customHeight="1" s="1411">
      <c r="A883" s="6" t="n"/>
      <c r="B883" s="6" t="n"/>
      <c r="C883" s="6" t="n"/>
      <c r="D883" s="6" t="n"/>
      <c r="E883" s="6" t="n"/>
      <c r="F883" s="6" t="n"/>
      <c r="G883" s="6" t="n"/>
      <c r="H883" s="6" t="n"/>
      <c r="I883" s="6" t="n"/>
      <c r="J883" s="6" t="n"/>
      <c r="K883" s="6" t="n"/>
    </row>
    <row r="884" ht="15.75" customHeight="1" s="1411">
      <c r="A884" s="6" t="n"/>
      <c r="B884" s="6" t="n"/>
      <c r="C884" s="6" t="n"/>
      <c r="D884" s="6" t="n"/>
      <c r="E884" s="6" t="n"/>
      <c r="F884" s="6" t="n"/>
      <c r="G884" s="6" t="n"/>
      <c r="H884" s="6" t="n"/>
      <c r="I884" s="6" t="n"/>
      <c r="J884" s="6" t="n"/>
      <c r="K884" s="6" t="n"/>
    </row>
    <row r="885" ht="15.75" customHeight="1" s="1411">
      <c r="A885" s="6" t="n"/>
      <c r="B885" s="6" t="n"/>
      <c r="C885" s="6" t="n"/>
      <c r="D885" s="6" t="n"/>
      <c r="E885" s="6" t="n"/>
      <c r="F885" s="6" t="n"/>
      <c r="G885" s="6" t="n"/>
      <c r="H885" s="6" t="n"/>
      <c r="I885" s="6" t="n"/>
      <c r="J885" s="6" t="n"/>
      <c r="K885" s="6" t="n"/>
    </row>
    <row r="886" ht="15.75" customHeight="1" s="1411">
      <c r="A886" s="6" t="n"/>
      <c r="B886" s="6" t="n"/>
      <c r="C886" s="6" t="n"/>
      <c r="D886" s="6" t="n"/>
      <c r="E886" s="6" t="n"/>
      <c r="F886" s="6" t="n"/>
      <c r="G886" s="6" t="n"/>
      <c r="H886" s="6" t="n"/>
      <c r="I886" s="6" t="n"/>
      <c r="J886" s="6" t="n"/>
      <c r="K886" s="6" t="n"/>
    </row>
    <row r="887" ht="15.75" customHeight="1" s="1411">
      <c r="A887" s="6" t="n"/>
      <c r="B887" s="6" t="n"/>
      <c r="C887" s="6" t="n"/>
      <c r="D887" s="6" t="n"/>
      <c r="E887" s="6" t="n"/>
      <c r="F887" s="6" t="n"/>
      <c r="G887" s="6" t="n"/>
      <c r="H887" s="6" t="n"/>
      <c r="I887" s="6" t="n"/>
      <c r="J887" s="6" t="n"/>
      <c r="K887" s="6" t="n"/>
    </row>
    <row r="888" ht="15.75" customHeight="1" s="1411">
      <c r="A888" s="6" t="n"/>
      <c r="B888" s="6" t="n"/>
      <c r="C888" s="6" t="n"/>
      <c r="D888" s="6" t="n"/>
      <c r="E888" s="6" t="n"/>
      <c r="F888" s="6" t="n"/>
      <c r="G888" s="6" t="n"/>
      <c r="H888" s="6" t="n"/>
      <c r="I888" s="6" t="n"/>
      <c r="J888" s="6" t="n"/>
      <c r="K888" s="6" t="n"/>
    </row>
    <row r="889" ht="15.75" customHeight="1" s="1411">
      <c r="A889" s="6" t="n"/>
      <c r="B889" s="6" t="n"/>
      <c r="C889" s="6" t="n"/>
      <c r="D889" s="6" t="n"/>
      <c r="E889" s="6" t="n"/>
      <c r="F889" s="6" t="n"/>
      <c r="G889" s="6" t="n"/>
      <c r="H889" s="6" t="n"/>
      <c r="I889" s="6" t="n"/>
      <c r="J889" s="6" t="n"/>
      <c r="K889" s="6" t="n"/>
    </row>
    <row r="890" ht="15.75" customHeight="1" s="1411">
      <c r="A890" s="6" t="n"/>
      <c r="B890" s="6" t="n"/>
      <c r="C890" s="6" t="n"/>
      <c r="D890" s="6" t="n"/>
      <c r="E890" s="6" t="n"/>
      <c r="F890" s="6" t="n"/>
      <c r="G890" s="6" t="n"/>
      <c r="H890" s="6" t="n"/>
      <c r="I890" s="6" t="n"/>
      <c r="J890" s="6" t="n"/>
      <c r="K890" s="6" t="n"/>
    </row>
    <row r="891" ht="15.75" customHeight="1" s="1411">
      <c r="A891" s="6" t="n"/>
      <c r="B891" s="6" t="n"/>
      <c r="C891" s="6" t="n"/>
      <c r="D891" s="6" t="n"/>
      <c r="E891" s="6" t="n"/>
      <c r="F891" s="6" t="n"/>
      <c r="G891" s="6" t="n"/>
      <c r="H891" s="6" t="n"/>
      <c r="I891" s="6" t="n"/>
      <c r="J891" s="6" t="n"/>
      <c r="K891" s="6" t="n"/>
    </row>
    <row r="892" ht="15.75" customHeight="1" s="1411">
      <c r="A892" s="6" t="n"/>
      <c r="B892" s="6" t="n"/>
      <c r="C892" s="6" t="n"/>
      <c r="D892" s="6" t="n"/>
      <c r="E892" s="6" t="n"/>
      <c r="F892" s="6" t="n"/>
      <c r="G892" s="6" t="n"/>
      <c r="H892" s="6" t="n"/>
      <c r="I892" s="6" t="n"/>
      <c r="J892" s="6" t="n"/>
      <c r="K892" s="6" t="n"/>
    </row>
    <row r="893" ht="15.75" customHeight="1" s="1411">
      <c r="A893" s="6" t="n"/>
      <c r="B893" s="6" t="n"/>
      <c r="C893" s="6" t="n"/>
      <c r="D893" s="6" t="n"/>
      <c r="E893" s="6" t="n"/>
      <c r="F893" s="6" t="n"/>
      <c r="G893" s="6" t="n"/>
      <c r="H893" s="6" t="n"/>
      <c r="I893" s="6" t="n"/>
      <c r="J893" s="6" t="n"/>
      <c r="K893" s="6" t="n"/>
    </row>
    <row r="894" ht="15.75" customHeight="1" s="1411">
      <c r="A894" s="6" t="n"/>
      <c r="B894" s="6" t="n"/>
      <c r="C894" s="6" t="n"/>
      <c r="D894" s="6" t="n"/>
      <c r="E894" s="6" t="n"/>
      <c r="F894" s="6" t="n"/>
      <c r="G894" s="6" t="n"/>
      <c r="H894" s="6" t="n"/>
      <c r="I894" s="6" t="n"/>
      <c r="J894" s="6" t="n"/>
      <c r="K894" s="6" t="n"/>
    </row>
    <row r="895" ht="15.75" customHeight="1" s="1411">
      <c r="A895" s="6" t="n"/>
      <c r="B895" s="6" t="n"/>
      <c r="C895" s="6" t="n"/>
      <c r="D895" s="6" t="n"/>
      <c r="E895" s="6" t="n"/>
      <c r="F895" s="6" t="n"/>
      <c r="G895" s="6" t="n"/>
      <c r="H895" s="6" t="n"/>
      <c r="I895" s="6" t="n"/>
      <c r="J895" s="6" t="n"/>
      <c r="K895" s="6" t="n"/>
    </row>
    <row r="896" ht="15.75" customHeight="1" s="1411">
      <c r="A896" s="6" t="n"/>
      <c r="B896" s="6" t="n"/>
      <c r="C896" s="6" t="n"/>
      <c r="D896" s="6" t="n"/>
      <c r="E896" s="6" t="n"/>
      <c r="F896" s="6" t="n"/>
      <c r="G896" s="6" t="n"/>
      <c r="H896" s="6" t="n"/>
      <c r="I896" s="6" t="n"/>
      <c r="J896" s="6" t="n"/>
      <c r="K896" s="6" t="n"/>
    </row>
    <row r="897" ht="15.75" customHeight="1" s="1411">
      <c r="A897" s="6" t="n"/>
      <c r="B897" s="6" t="n"/>
      <c r="C897" s="6" t="n"/>
      <c r="D897" s="6" t="n"/>
      <c r="E897" s="6" t="n"/>
      <c r="F897" s="6" t="n"/>
      <c r="G897" s="6" t="n"/>
      <c r="H897" s="6" t="n"/>
      <c r="I897" s="6" t="n"/>
      <c r="J897" s="6" t="n"/>
      <c r="K897" s="6" t="n"/>
    </row>
    <row r="898" ht="15.75" customHeight="1" s="1411">
      <c r="A898" s="6" t="n"/>
      <c r="B898" s="6" t="n"/>
      <c r="C898" s="6" t="n"/>
      <c r="D898" s="6" t="n"/>
      <c r="E898" s="6" t="n"/>
      <c r="F898" s="6" t="n"/>
      <c r="G898" s="6" t="n"/>
      <c r="H898" s="6" t="n"/>
      <c r="I898" s="6" t="n"/>
      <c r="J898" s="6" t="n"/>
      <c r="K898" s="6" t="n"/>
    </row>
    <row r="899" ht="15.75" customHeight="1" s="1411">
      <c r="A899" s="6" t="n"/>
      <c r="B899" s="6" t="n"/>
      <c r="C899" s="6" t="n"/>
      <c r="D899" s="6" t="n"/>
      <c r="E899" s="6" t="n"/>
      <c r="F899" s="6" t="n"/>
      <c r="G899" s="6" t="n"/>
      <c r="H899" s="6" t="n"/>
      <c r="I899" s="6" t="n"/>
      <c r="J899" s="6" t="n"/>
      <c r="K899" s="6" t="n"/>
    </row>
    <row r="900" ht="15.75" customHeight="1" s="1411">
      <c r="A900" s="6" t="n"/>
      <c r="B900" s="6" t="n"/>
      <c r="C900" s="6" t="n"/>
      <c r="D900" s="6" t="n"/>
      <c r="E900" s="6" t="n"/>
      <c r="F900" s="6" t="n"/>
      <c r="G900" s="6" t="n"/>
      <c r="H900" s="6" t="n"/>
      <c r="I900" s="6" t="n"/>
      <c r="J900" s="6" t="n"/>
      <c r="K900" s="6" t="n"/>
    </row>
    <row r="901" ht="15.75" customHeight="1" s="1411">
      <c r="A901" s="6" t="n"/>
      <c r="B901" s="6" t="n"/>
      <c r="C901" s="6" t="n"/>
      <c r="D901" s="6" t="n"/>
      <c r="E901" s="6" t="n"/>
      <c r="F901" s="6" t="n"/>
      <c r="G901" s="6" t="n"/>
      <c r="H901" s="6" t="n"/>
      <c r="I901" s="6" t="n"/>
      <c r="J901" s="6" t="n"/>
      <c r="K901" s="6" t="n"/>
    </row>
    <row r="902" ht="15.75" customHeight="1" s="1411">
      <c r="A902" s="6" t="n"/>
      <c r="B902" s="6" t="n"/>
      <c r="C902" s="6" t="n"/>
      <c r="D902" s="6" t="n"/>
      <c r="E902" s="6" t="n"/>
      <c r="F902" s="6" t="n"/>
      <c r="G902" s="6" t="n"/>
      <c r="H902" s="6" t="n"/>
      <c r="I902" s="6" t="n"/>
      <c r="J902" s="6" t="n"/>
      <c r="K902" s="6" t="n"/>
    </row>
    <row r="903" ht="15.75" customHeight="1" s="1411">
      <c r="A903" s="6" t="n"/>
      <c r="B903" s="6" t="n"/>
      <c r="C903" s="6" t="n"/>
      <c r="D903" s="6" t="n"/>
      <c r="E903" s="6" t="n"/>
      <c r="F903" s="6" t="n"/>
      <c r="G903" s="6" t="n"/>
      <c r="H903" s="6" t="n"/>
      <c r="I903" s="6" t="n"/>
      <c r="J903" s="6" t="n"/>
      <c r="K903" s="6" t="n"/>
    </row>
    <row r="904" ht="15.75" customHeight="1" s="1411">
      <c r="A904" s="6" t="n"/>
      <c r="B904" s="6" t="n"/>
      <c r="C904" s="6" t="n"/>
      <c r="D904" s="6" t="n"/>
      <c r="E904" s="6" t="n"/>
      <c r="F904" s="6" t="n"/>
      <c r="G904" s="6" t="n"/>
      <c r="H904" s="6" t="n"/>
      <c r="I904" s="6" t="n"/>
      <c r="J904" s="6" t="n"/>
      <c r="K904" s="6" t="n"/>
    </row>
    <row r="905" ht="15.75" customHeight="1" s="1411">
      <c r="A905" s="6" t="n"/>
      <c r="B905" s="6" t="n"/>
      <c r="C905" s="6" t="n"/>
      <c r="D905" s="6" t="n"/>
      <c r="E905" s="6" t="n"/>
      <c r="F905" s="6" t="n"/>
      <c r="G905" s="6" t="n"/>
      <c r="H905" s="6" t="n"/>
      <c r="I905" s="6" t="n"/>
      <c r="J905" s="6" t="n"/>
      <c r="K905" s="6" t="n"/>
    </row>
    <row r="906" ht="15.75" customHeight="1" s="1411">
      <c r="A906" s="6" t="n"/>
      <c r="B906" s="6" t="n"/>
      <c r="C906" s="6" t="n"/>
      <c r="D906" s="6" t="n"/>
      <c r="E906" s="6" t="n"/>
      <c r="F906" s="6" t="n"/>
      <c r="G906" s="6" t="n"/>
      <c r="H906" s="6" t="n"/>
      <c r="I906" s="6" t="n"/>
      <c r="J906" s="6" t="n"/>
      <c r="K906" s="6" t="n"/>
    </row>
    <row r="907" ht="15.75" customHeight="1" s="1411">
      <c r="A907" s="6" t="n"/>
      <c r="B907" s="6" t="n"/>
      <c r="C907" s="6" t="n"/>
      <c r="D907" s="6" t="n"/>
      <c r="E907" s="6" t="n"/>
      <c r="F907" s="6" t="n"/>
      <c r="G907" s="6" t="n"/>
      <c r="H907" s="6" t="n"/>
      <c r="I907" s="6" t="n"/>
      <c r="J907" s="6" t="n"/>
      <c r="K907" s="6" t="n"/>
    </row>
    <row r="908" ht="15.75" customHeight="1" s="1411">
      <c r="A908" s="6" t="n"/>
      <c r="B908" s="6" t="n"/>
      <c r="C908" s="6" t="n"/>
      <c r="D908" s="6" t="n"/>
      <c r="E908" s="6" t="n"/>
      <c r="F908" s="6" t="n"/>
      <c r="G908" s="6" t="n"/>
      <c r="H908" s="6" t="n"/>
      <c r="I908" s="6" t="n"/>
      <c r="J908" s="6" t="n"/>
      <c r="K908" s="6" t="n"/>
    </row>
    <row r="909" ht="15.75" customHeight="1" s="1411">
      <c r="A909" s="6" t="n"/>
      <c r="B909" s="6" t="n"/>
      <c r="C909" s="6" t="n"/>
      <c r="D909" s="6" t="n"/>
      <c r="E909" s="6" t="n"/>
      <c r="F909" s="6" t="n"/>
      <c r="G909" s="6" t="n"/>
      <c r="H909" s="6" t="n"/>
      <c r="I909" s="6" t="n"/>
      <c r="J909" s="6" t="n"/>
      <c r="K909" s="6" t="n"/>
    </row>
    <row r="910" ht="15.75" customHeight="1" s="1411">
      <c r="A910" s="6" t="n"/>
      <c r="B910" s="6" t="n"/>
      <c r="C910" s="6" t="n"/>
      <c r="D910" s="6" t="n"/>
      <c r="E910" s="6" t="n"/>
      <c r="F910" s="6" t="n"/>
      <c r="G910" s="6" t="n"/>
      <c r="H910" s="6" t="n"/>
      <c r="I910" s="6" t="n"/>
      <c r="J910" s="6" t="n"/>
      <c r="K910" s="6" t="n"/>
    </row>
    <row r="911" ht="15.75" customHeight="1" s="1411">
      <c r="A911" s="6" t="n"/>
      <c r="B911" s="6" t="n"/>
      <c r="C911" s="6" t="n"/>
      <c r="D911" s="6" t="n"/>
      <c r="E911" s="6" t="n"/>
      <c r="F911" s="6" t="n"/>
      <c r="G911" s="6" t="n"/>
      <c r="H911" s="6" t="n"/>
      <c r="I911" s="6" t="n"/>
      <c r="J911" s="6" t="n"/>
      <c r="K911" s="6" t="n"/>
    </row>
    <row r="912" ht="15.75" customHeight="1" s="1411">
      <c r="A912" s="6" t="n"/>
      <c r="B912" s="6" t="n"/>
      <c r="C912" s="6" t="n"/>
      <c r="D912" s="6" t="n"/>
      <c r="E912" s="6" t="n"/>
      <c r="F912" s="6" t="n"/>
      <c r="G912" s="6" t="n"/>
      <c r="H912" s="6" t="n"/>
      <c r="I912" s="6" t="n"/>
      <c r="J912" s="6" t="n"/>
      <c r="K912" s="6" t="n"/>
    </row>
    <row r="913" ht="15.75" customHeight="1" s="1411">
      <c r="A913" s="6" t="n"/>
      <c r="B913" s="6" t="n"/>
      <c r="C913" s="6" t="n"/>
      <c r="D913" s="6" t="n"/>
      <c r="E913" s="6" t="n"/>
      <c r="F913" s="6" t="n"/>
      <c r="G913" s="6" t="n"/>
      <c r="H913" s="6" t="n"/>
      <c r="I913" s="6" t="n"/>
      <c r="J913" s="6" t="n"/>
      <c r="K913" s="6" t="n"/>
    </row>
    <row r="914" ht="15.75" customHeight="1" s="1411">
      <c r="A914" s="6" t="n"/>
      <c r="B914" s="6" t="n"/>
      <c r="C914" s="6" t="n"/>
      <c r="D914" s="6" t="n"/>
      <c r="E914" s="6" t="n"/>
      <c r="F914" s="6" t="n"/>
      <c r="G914" s="6" t="n"/>
      <c r="H914" s="6" t="n"/>
      <c r="I914" s="6" t="n"/>
      <c r="J914" s="6" t="n"/>
      <c r="K914" s="6" t="n"/>
    </row>
    <row r="915" ht="15.75" customHeight="1" s="1411">
      <c r="A915" s="6" t="n"/>
      <c r="B915" s="6" t="n"/>
      <c r="C915" s="6" t="n"/>
      <c r="D915" s="6" t="n"/>
      <c r="E915" s="6" t="n"/>
      <c r="F915" s="6" t="n"/>
      <c r="G915" s="6" t="n"/>
      <c r="H915" s="6" t="n"/>
      <c r="I915" s="6" t="n"/>
      <c r="J915" s="6" t="n"/>
      <c r="K915" s="6" t="n"/>
    </row>
    <row r="916" ht="15.75" customHeight="1" s="1411">
      <c r="A916" s="6" t="n"/>
      <c r="B916" s="6" t="n"/>
      <c r="C916" s="6" t="n"/>
      <c r="D916" s="6" t="n"/>
      <c r="E916" s="6" t="n"/>
      <c r="F916" s="6" t="n"/>
      <c r="G916" s="6" t="n"/>
      <c r="H916" s="6" t="n"/>
      <c r="I916" s="6" t="n"/>
      <c r="J916" s="6" t="n"/>
      <c r="K916" s="6" t="n"/>
    </row>
    <row r="917" ht="15.75" customHeight="1" s="1411">
      <c r="A917" s="6" t="n"/>
      <c r="B917" s="6" t="n"/>
      <c r="C917" s="6" t="n"/>
      <c r="D917" s="6" t="n"/>
      <c r="E917" s="6" t="n"/>
      <c r="F917" s="6" t="n"/>
      <c r="G917" s="6" t="n"/>
      <c r="H917" s="6" t="n"/>
      <c r="I917" s="6" t="n"/>
      <c r="J917" s="6" t="n"/>
      <c r="K917" s="6" t="n"/>
    </row>
    <row r="918" ht="15.75" customHeight="1" s="1411">
      <c r="A918" s="6" t="n"/>
      <c r="B918" s="6" t="n"/>
      <c r="C918" s="6" t="n"/>
      <c r="D918" s="6" t="n"/>
      <c r="E918" s="6" t="n"/>
      <c r="F918" s="6" t="n"/>
      <c r="G918" s="6" t="n"/>
      <c r="H918" s="6" t="n"/>
      <c r="I918" s="6" t="n"/>
      <c r="J918" s="6" t="n"/>
      <c r="K918" s="6" t="n"/>
    </row>
    <row r="919" ht="15.75" customHeight="1" s="1411">
      <c r="A919" s="6" t="n"/>
      <c r="B919" s="6" t="n"/>
      <c r="C919" s="6" t="n"/>
      <c r="D919" s="6" t="n"/>
      <c r="E919" s="6" t="n"/>
      <c r="F919" s="6" t="n"/>
      <c r="G919" s="6" t="n"/>
      <c r="H919" s="6" t="n"/>
      <c r="I919" s="6" t="n"/>
      <c r="J919" s="6" t="n"/>
      <c r="K919" s="6" t="n"/>
    </row>
    <row r="920" ht="15.75" customHeight="1" s="1411">
      <c r="A920" s="6" t="n"/>
      <c r="B920" s="6" t="n"/>
      <c r="C920" s="6" t="n"/>
      <c r="D920" s="6" t="n"/>
      <c r="E920" s="6" t="n"/>
      <c r="F920" s="6" t="n"/>
      <c r="G920" s="6" t="n"/>
      <c r="H920" s="6" t="n"/>
      <c r="I920" s="6" t="n"/>
      <c r="J920" s="6" t="n"/>
      <c r="K920" s="6" t="n"/>
    </row>
    <row r="921" ht="15.75" customHeight="1" s="1411">
      <c r="A921" s="6" t="n"/>
      <c r="B921" s="6" t="n"/>
      <c r="C921" s="6" t="n"/>
      <c r="D921" s="6" t="n"/>
      <c r="E921" s="6" t="n"/>
      <c r="F921" s="6" t="n"/>
      <c r="G921" s="6" t="n"/>
      <c r="H921" s="6" t="n"/>
      <c r="I921" s="6" t="n"/>
      <c r="J921" s="6" t="n"/>
      <c r="K921" s="6" t="n"/>
    </row>
    <row r="922" ht="15.75" customHeight="1" s="1411">
      <c r="A922" s="6" t="n"/>
      <c r="B922" s="6" t="n"/>
      <c r="C922" s="6" t="n"/>
      <c r="D922" s="6" t="n"/>
      <c r="E922" s="6" t="n"/>
      <c r="F922" s="6" t="n"/>
      <c r="G922" s="6" t="n"/>
      <c r="H922" s="6" t="n"/>
      <c r="I922" s="6" t="n"/>
      <c r="J922" s="6" t="n"/>
      <c r="K922" s="6" t="n"/>
    </row>
    <row r="923" ht="15.75" customHeight="1" s="1411">
      <c r="A923" s="6" t="n"/>
      <c r="B923" s="6" t="n"/>
      <c r="C923" s="6" t="n"/>
      <c r="D923" s="6" t="n"/>
      <c r="E923" s="6" t="n"/>
      <c r="F923" s="6" t="n"/>
      <c r="G923" s="6" t="n"/>
      <c r="H923" s="6" t="n"/>
      <c r="I923" s="6" t="n"/>
      <c r="J923" s="6" t="n"/>
      <c r="K923" s="6" t="n"/>
    </row>
    <row r="924" ht="15.75" customHeight="1" s="1411">
      <c r="A924" s="6" t="n"/>
      <c r="B924" s="6" t="n"/>
      <c r="C924" s="6" t="n"/>
      <c r="D924" s="6" t="n"/>
      <c r="E924" s="6" t="n"/>
      <c r="F924" s="6" t="n"/>
      <c r="G924" s="6" t="n"/>
      <c r="H924" s="6" t="n"/>
      <c r="I924" s="6" t="n"/>
      <c r="J924" s="6" t="n"/>
      <c r="K924" s="6" t="n"/>
    </row>
    <row r="925" ht="15.75" customHeight="1" s="1411">
      <c r="A925" s="6" t="n"/>
      <c r="B925" s="6" t="n"/>
      <c r="C925" s="6" t="n"/>
      <c r="D925" s="6" t="n"/>
      <c r="E925" s="6" t="n"/>
      <c r="F925" s="6" t="n"/>
      <c r="G925" s="6" t="n"/>
      <c r="H925" s="6" t="n"/>
      <c r="I925" s="6" t="n"/>
      <c r="J925" s="6" t="n"/>
      <c r="K925" s="6" t="n"/>
    </row>
    <row r="926" ht="15.75" customHeight="1" s="1411">
      <c r="A926" s="6" t="n"/>
      <c r="B926" s="6" t="n"/>
      <c r="C926" s="6" t="n"/>
      <c r="D926" s="6" t="n"/>
      <c r="E926" s="6" t="n"/>
      <c r="F926" s="6" t="n"/>
      <c r="G926" s="6" t="n"/>
      <c r="H926" s="6" t="n"/>
      <c r="I926" s="6" t="n"/>
      <c r="J926" s="6" t="n"/>
      <c r="K926" s="6" t="n"/>
    </row>
    <row r="927" ht="15.75" customHeight="1" s="1411">
      <c r="A927" s="6" t="n"/>
      <c r="B927" s="6" t="n"/>
      <c r="C927" s="6" t="n"/>
      <c r="D927" s="6" t="n"/>
      <c r="E927" s="6" t="n"/>
      <c r="F927" s="6" t="n"/>
      <c r="G927" s="6" t="n"/>
      <c r="H927" s="6" t="n"/>
      <c r="I927" s="6" t="n"/>
      <c r="J927" s="6" t="n"/>
      <c r="K927" s="6" t="n"/>
    </row>
    <row r="928" ht="15.75" customHeight="1" s="1411">
      <c r="A928" s="6" t="n"/>
      <c r="B928" s="6" t="n"/>
      <c r="C928" s="6" t="n"/>
      <c r="D928" s="6" t="n"/>
      <c r="E928" s="6" t="n"/>
      <c r="F928" s="6" t="n"/>
      <c r="G928" s="6" t="n"/>
      <c r="H928" s="6" t="n"/>
      <c r="I928" s="6" t="n"/>
      <c r="J928" s="6" t="n"/>
      <c r="K928" s="6" t="n"/>
    </row>
    <row r="929" ht="15.75" customHeight="1" s="1411">
      <c r="A929" s="6" t="n"/>
      <c r="B929" s="6" t="n"/>
      <c r="C929" s="6" t="n"/>
      <c r="D929" s="6" t="n"/>
      <c r="E929" s="6" t="n"/>
      <c r="F929" s="6" t="n"/>
      <c r="G929" s="6" t="n"/>
      <c r="H929" s="6" t="n"/>
      <c r="I929" s="6" t="n"/>
      <c r="J929" s="6" t="n"/>
      <c r="K929" s="6" t="n"/>
    </row>
    <row r="930" ht="15.75" customHeight="1" s="1411">
      <c r="A930" s="6" t="n"/>
      <c r="B930" s="6" t="n"/>
      <c r="C930" s="6" t="n"/>
      <c r="D930" s="6" t="n"/>
      <c r="E930" s="6" t="n"/>
      <c r="F930" s="6" t="n"/>
      <c r="G930" s="6" t="n"/>
      <c r="H930" s="6" t="n"/>
      <c r="I930" s="6" t="n"/>
      <c r="J930" s="6" t="n"/>
      <c r="K930" s="6" t="n"/>
    </row>
    <row r="931" ht="15.75" customHeight="1" s="1411">
      <c r="A931" s="6" t="n"/>
      <c r="B931" s="6" t="n"/>
      <c r="C931" s="6" t="n"/>
      <c r="D931" s="6" t="n"/>
      <c r="E931" s="6" t="n"/>
      <c r="F931" s="6" t="n"/>
      <c r="G931" s="6" t="n"/>
      <c r="H931" s="6" t="n"/>
      <c r="I931" s="6" t="n"/>
      <c r="J931" s="6" t="n"/>
      <c r="K931" s="6" t="n"/>
    </row>
    <row r="932" ht="15.75" customHeight="1" s="1411">
      <c r="A932" s="6" t="n"/>
      <c r="B932" s="6" t="n"/>
      <c r="C932" s="6" t="n"/>
      <c r="D932" s="6" t="n"/>
      <c r="E932" s="6" t="n"/>
      <c r="F932" s="6" t="n"/>
      <c r="G932" s="6" t="n"/>
      <c r="H932" s="6" t="n"/>
      <c r="I932" s="6" t="n"/>
      <c r="J932" s="6" t="n"/>
      <c r="K932" s="6" t="n"/>
    </row>
    <row r="933" ht="15.75" customHeight="1" s="1411">
      <c r="A933" s="6" t="n"/>
      <c r="B933" s="6" t="n"/>
      <c r="C933" s="6" t="n"/>
      <c r="D933" s="6" t="n"/>
      <c r="E933" s="6" t="n"/>
      <c r="F933" s="6" t="n"/>
      <c r="G933" s="6" t="n"/>
      <c r="H933" s="6" t="n"/>
      <c r="I933" s="6" t="n"/>
      <c r="J933" s="6" t="n"/>
      <c r="K933" s="6" t="n"/>
    </row>
    <row r="934" ht="15.75" customHeight="1" s="1411">
      <c r="A934" s="6" t="n"/>
      <c r="B934" s="6" t="n"/>
      <c r="C934" s="6" t="n"/>
      <c r="D934" s="6" t="n"/>
      <c r="E934" s="6" t="n"/>
      <c r="F934" s="6" t="n"/>
      <c r="G934" s="6" t="n"/>
      <c r="H934" s="6" t="n"/>
      <c r="I934" s="6" t="n"/>
      <c r="J934" s="6" t="n"/>
      <c r="K934" s="6" t="n"/>
    </row>
    <row r="935" ht="15.75" customHeight="1" s="1411">
      <c r="A935" s="6" t="n"/>
      <c r="B935" s="6" t="n"/>
      <c r="C935" s="6" t="n"/>
      <c r="D935" s="6" t="n"/>
      <c r="E935" s="6" t="n"/>
      <c r="F935" s="6" t="n"/>
      <c r="G935" s="6" t="n"/>
      <c r="H935" s="6" t="n"/>
      <c r="I935" s="6" t="n"/>
      <c r="J935" s="6" t="n"/>
      <c r="K935" s="6" t="n"/>
    </row>
    <row r="936" ht="15.75" customHeight="1" s="1411">
      <c r="A936" s="6" t="n"/>
      <c r="B936" s="6" t="n"/>
      <c r="C936" s="6" t="n"/>
      <c r="D936" s="6" t="n"/>
      <c r="E936" s="6" t="n"/>
      <c r="F936" s="6" t="n"/>
      <c r="G936" s="6" t="n"/>
      <c r="H936" s="6" t="n"/>
      <c r="I936" s="6" t="n"/>
      <c r="J936" s="6" t="n"/>
      <c r="K936" s="6" t="n"/>
    </row>
    <row r="937" ht="15.75" customHeight="1" s="1411">
      <c r="A937" s="6" t="n"/>
      <c r="B937" s="6" t="n"/>
      <c r="C937" s="6" t="n"/>
      <c r="D937" s="6" t="n"/>
      <c r="E937" s="6" t="n"/>
      <c r="F937" s="6" t="n"/>
      <c r="G937" s="6" t="n"/>
      <c r="H937" s="6" t="n"/>
      <c r="I937" s="6" t="n"/>
      <c r="J937" s="6" t="n"/>
      <c r="K937" s="6" t="n"/>
    </row>
    <row r="938" ht="15.75" customHeight="1" s="1411">
      <c r="A938" s="6" t="n"/>
      <c r="B938" s="6" t="n"/>
      <c r="C938" s="6" t="n"/>
      <c r="D938" s="6" t="n"/>
      <c r="E938" s="6" t="n"/>
      <c r="F938" s="6" t="n"/>
      <c r="G938" s="6" t="n"/>
      <c r="H938" s="6" t="n"/>
      <c r="I938" s="6" t="n"/>
      <c r="J938" s="6" t="n"/>
      <c r="K938" s="6" t="n"/>
    </row>
    <row r="939" ht="15.75" customHeight="1" s="1411">
      <c r="A939" s="6" t="n"/>
      <c r="B939" s="6" t="n"/>
      <c r="C939" s="6" t="n"/>
      <c r="D939" s="6" t="n"/>
      <c r="E939" s="6" t="n"/>
      <c r="F939" s="6" t="n"/>
      <c r="G939" s="6" t="n"/>
      <c r="H939" s="6" t="n"/>
      <c r="I939" s="6" t="n"/>
      <c r="J939" s="6" t="n"/>
      <c r="K939" s="6" t="n"/>
    </row>
    <row r="940" ht="15.75" customHeight="1" s="1411">
      <c r="A940" s="6" t="n"/>
      <c r="B940" s="6" t="n"/>
      <c r="C940" s="6" t="n"/>
      <c r="D940" s="6" t="n"/>
      <c r="E940" s="6" t="n"/>
      <c r="F940" s="6" t="n"/>
      <c r="G940" s="6" t="n"/>
      <c r="H940" s="6" t="n"/>
      <c r="I940" s="6" t="n"/>
      <c r="J940" s="6" t="n"/>
      <c r="K940" s="6" t="n"/>
    </row>
    <row r="941" ht="15.75" customHeight="1" s="1411">
      <c r="A941" s="6" t="n"/>
      <c r="B941" s="6" t="n"/>
      <c r="C941" s="6" t="n"/>
      <c r="D941" s="6" t="n"/>
      <c r="E941" s="6" t="n"/>
      <c r="F941" s="6" t="n"/>
      <c r="G941" s="6" t="n"/>
      <c r="H941" s="6" t="n"/>
      <c r="I941" s="6" t="n"/>
      <c r="J941" s="6" t="n"/>
      <c r="K941" s="6" t="n"/>
    </row>
    <row r="942" ht="15.75" customHeight="1" s="1411">
      <c r="A942" s="6" t="n"/>
      <c r="B942" s="6" t="n"/>
      <c r="C942" s="6" t="n"/>
      <c r="D942" s="6" t="n"/>
      <c r="E942" s="6" t="n"/>
      <c r="F942" s="6" t="n"/>
      <c r="G942" s="6" t="n"/>
      <c r="H942" s="6" t="n"/>
      <c r="I942" s="6" t="n"/>
      <c r="J942" s="6" t="n"/>
      <c r="K942" s="6" t="n"/>
    </row>
    <row r="943" ht="15.75" customHeight="1" s="1411">
      <c r="A943" s="6" t="n"/>
      <c r="B943" s="6" t="n"/>
      <c r="C943" s="6" t="n"/>
      <c r="D943" s="6" t="n"/>
      <c r="E943" s="6" t="n"/>
      <c r="F943" s="6" t="n"/>
      <c r="G943" s="6" t="n"/>
      <c r="H943" s="6" t="n"/>
      <c r="I943" s="6" t="n"/>
      <c r="J943" s="6" t="n"/>
      <c r="K943" s="6" t="n"/>
    </row>
    <row r="944" ht="15.75" customHeight="1" s="1411">
      <c r="A944" s="6" t="n"/>
      <c r="B944" s="6" t="n"/>
      <c r="C944" s="6" t="n"/>
      <c r="D944" s="6" t="n"/>
      <c r="E944" s="6" t="n"/>
      <c r="F944" s="6" t="n"/>
      <c r="G944" s="6" t="n"/>
      <c r="H944" s="6" t="n"/>
      <c r="I944" s="6" t="n"/>
      <c r="J944" s="6" t="n"/>
      <c r="K944" s="6" t="n"/>
    </row>
    <row r="945" ht="15.75" customHeight="1" s="1411">
      <c r="A945" s="6" t="n"/>
      <c r="B945" s="6" t="n"/>
      <c r="C945" s="6" t="n"/>
      <c r="D945" s="6" t="n"/>
      <c r="E945" s="6" t="n"/>
      <c r="F945" s="6" t="n"/>
      <c r="G945" s="6" t="n"/>
      <c r="H945" s="6" t="n"/>
      <c r="I945" s="6" t="n"/>
      <c r="J945" s="6" t="n"/>
      <c r="K945" s="6" t="n"/>
    </row>
    <row r="946" ht="15.75" customHeight="1" s="1411">
      <c r="A946" s="6" t="n"/>
      <c r="B946" s="6" t="n"/>
      <c r="C946" s="6" t="n"/>
      <c r="D946" s="6" t="n"/>
      <c r="E946" s="6" t="n"/>
      <c r="F946" s="6" t="n"/>
      <c r="G946" s="6" t="n"/>
      <c r="H946" s="6" t="n"/>
      <c r="I946" s="6" t="n"/>
      <c r="J946" s="6" t="n"/>
      <c r="K946" s="6" t="n"/>
    </row>
    <row r="947" ht="15.75" customHeight="1" s="1411">
      <c r="A947" s="6" t="n"/>
      <c r="B947" s="6" t="n"/>
      <c r="C947" s="6" t="n"/>
      <c r="D947" s="6" t="n"/>
      <c r="E947" s="6" t="n"/>
      <c r="F947" s="6" t="n"/>
      <c r="G947" s="6" t="n"/>
      <c r="H947" s="6" t="n"/>
      <c r="I947" s="6" t="n"/>
      <c r="J947" s="6" t="n"/>
      <c r="K947" s="6" t="n"/>
    </row>
    <row r="948" ht="15.75" customHeight="1" s="1411">
      <c r="A948" s="6" t="n"/>
      <c r="B948" s="6" t="n"/>
      <c r="C948" s="6" t="n"/>
      <c r="D948" s="6" t="n"/>
      <c r="E948" s="6" t="n"/>
      <c r="F948" s="6" t="n"/>
      <c r="G948" s="6" t="n"/>
      <c r="H948" s="6" t="n"/>
      <c r="I948" s="6" t="n"/>
      <c r="J948" s="6" t="n"/>
      <c r="K948" s="6" t="n"/>
    </row>
    <row r="949" ht="15.75" customHeight="1" s="1411">
      <c r="A949" s="6" t="n"/>
      <c r="B949" s="6" t="n"/>
      <c r="C949" s="6" t="n"/>
      <c r="D949" s="6" t="n"/>
      <c r="E949" s="6" t="n"/>
      <c r="F949" s="6" t="n"/>
      <c r="G949" s="6" t="n"/>
      <c r="H949" s="6" t="n"/>
      <c r="I949" s="6" t="n"/>
      <c r="J949" s="6" t="n"/>
      <c r="K949" s="6" t="n"/>
    </row>
    <row r="950" ht="15.75" customHeight="1" s="1411">
      <c r="A950" s="6" t="n"/>
      <c r="B950" s="6" t="n"/>
      <c r="C950" s="6" t="n"/>
      <c r="D950" s="6" t="n"/>
      <c r="E950" s="6" t="n"/>
      <c r="F950" s="6" t="n"/>
      <c r="G950" s="6" t="n"/>
      <c r="H950" s="6" t="n"/>
      <c r="I950" s="6" t="n"/>
      <c r="J950" s="6" t="n"/>
      <c r="K950" s="6" t="n"/>
    </row>
    <row r="951" ht="15.75" customHeight="1" s="1411">
      <c r="A951" s="6" t="n"/>
      <c r="B951" s="6" t="n"/>
      <c r="C951" s="6" t="n"/>
      <c r="D951" s="6" t="n"/>
      <c r="E951" s="6" t="n"/>
      <c r="F951" s="6" t="n"/>
      <c r="G951" s="6" t="n"/>
      <c r="H951" s="6" t="n"/>
      <c r="I951" s="6" t="n"/>
      <c r="J951" s="6" t="n"/>
      <c r="K951" s="6" t="n"/>
    </row>
    <row r="952" ht="15.75" customHeight="1" s="1411">
      <c r="A952" s="6" t="n"/>
      <c r="B952" s="6" t="n"/>
      <c r="C952" s="6" t="n"/>
      <c r="D952" s="6" t="n"/>
      <c r="E952" s="6" t="n"/>
      <c r="F952" s="6" t="n"/>
      <c r="G952" s="6" t="n"/>
      <c r="H952" s="6" t="n"/>
      <c r="I952" s="6" t="n"/>
      <c r="J952" s="6" t="n"/>
      <c r="K952" s="6" t="n"/>
    </row>
    <row r="953" ht="15.75" customHeight="1" s="1411">
      <c r="A953" s="6" t="n"/>
      <c r="B953" s="6" t="n"/>
      <c r="C953" s="6" t="n"/>
      <c r="D953" s="6" t="n"/>
      <c r="E953" s="6" t="n"/>
      <c r="F953" s="6" t="n"/>
      <c r="G953" s="6" t="n"/>
      <c r="H953" s="6" t="n"/>
      <c r="I953" s="6" t="n"/>
      <c r="J953" s="6" t="n"/>
      <c r="K953" s="6" t="n"/>
    </row>
    <row r="954" ht="15.75" customHeight="1" s="1411">
      <c r="A954" s="6" t="n"/>
      <c r="B954" s="6" t="n"/>
      <c r="C954" s="6" t="n"/>
      <c r="D954" s="6" t="n"/>
      <c r="E954" s="6" t="n"/>
      <c r="F954" s="6" t="n"/>
      <c r="G954" s="6" t="n"/>
      <c r="H954" s="6" t="n"/>
      <c r="I954" s="6" t="n"/>
      <c r="J954" s="6" t="n"/>
      <c r="K954" s="6" t="n"/>
    </row>
    <row r="955" ht="15.75" customHeight="1" s="1411">
      <c r="A955" s="6" t="n"/>
      <c r="B955" s="6" t="n"/>
      <c r="C955" s="6" t="n"/>
      <c r="D955" s="6" t="n"/>
      <c r="E955" s="6" t="n"/>
      <c r="F955" s="6" t="n"/>
      <c r="G955" s="6" t="n"/>
      <c r="H955" s="6" t="n"/>
      <c r="I955" s="6" t="n"/>
      <c r="J955" s="6" t="n"/>
      <c r="K955" s="6" t="n"/>
    </row>
    <row r="956" ht="15.75" customHeight="1" s="1411">
      <c r="A956" s="6" t="n"/>
      <c r="B956" s="6" t="n"/>
      <c r="C956" s="6" t="n"/>
      <c r="D956" s="6" t="n"/>
      <c r="E956" s="6" t="n"/>
      <c r="F956" s="6" t="n"/>
      <c r="G956" s="6" t="n"/>
      <c r="H956" s="6" t="n"/>
      <c r="I956" s="6" t="n"/>
      <c r="J956" s="6" t="n"/>
      <c r="K956" s="6" t="n"/>
    </row>
    <row r="957" ht="15.75" customHeight="1" s="1411">
      <c r="A957" s="6" t="n"/>
      <c r="B957" s="6" t="n"/>
      <c r="C957" s="6" t="n"/>
      <c r="D957" s="6" t="n"/>
      <c r="E957" s="6" t="n"/>
      <c r="F957" s="6" t="n"/>
      <c r="G957" s="6" t="n"/>
      <c r="H957" s="6" t="n"/>
      <c r="I957" s="6" t="n"/>
      <c r="J957" s="6" t="n"/>
      <c r="K957" s="6" t="n"/>
    </row>
    <row r="958" ht="15.75" customHeight="1" s="1411">
      <c r="A958" s="6" t="n"/>
      <c r="B958" s="6" t="n"/>
      <c r="C958" s="6" t="n"/>
      <c r="D958" s="6" t="n"/>
      <c r="E958" s="6" t="n"/>
      <c r="F958" s="6" t="n"/>
      <c r="G958" s="6" t="n"/>
      <c r="H958" s="6" t="n"/>
      <c r="I958" s="6" t="n"/>
      <c r="J958" s="6" t="n"/>
      <c r="K958" s="6" t="n"/>
    </row>
    <row r="959" ht="15.75" customHeight="1" s="1411">
      <c r="A959" s="6" t="n"/>
      <c r="B959" s="6" t="n"/>
      <c r="C959" s="6" t="n"/>
      <c r="D959" s="6" t="n"/>
      <c r="E959" s="6" t="n"/>
      <c r="F959" s="6" t="n"/>
      <c r="G959" s="6" t="n"/>
      <c r="H959" s="6" t="n"/>
      <c r="I959" s="6" t="n"/>
      <c r="J959" s="6" t="n"/>
      <c r="K959" s="6" t="n"/>
    </row>
    <row r="960" ht="15.75" customHeight="1" s="1411">
      <c r="A960" s="6" t="n"/>
      <c r="B960" s="6" t="n"/>
      <c r="C960" s="6" t="n"/>
      <c r="D960" s="6" t="n"/>
      <c r="E960" s="6" t="n"/>
      <c r="F960" s="6" t="n"/>
      <c r="G960" s="6" t="n"/>
      <c r="H960" s="6" t="n"/>
      <c r="I960" s="6" t="n"/>
      <c r="J960" s="6" t="n"/>
      <c r="K960" s="6" t="n"/>
    </row>
    <row r="961" ht="15.75" customHeight="1" s="1411">
      <c r="A961" s="6" t="n"/>
      <c r="B961" s="6" t="n"/>
      <c r="C961" s="6" t="n"/>
      <c r="D961" s="6" t="n"/>
      <c r="E961" s="6" t="n"/>
      <c r="F961" s="6" t="n"/>
      <c r="G961" s="6" t="n"/>
      <c r="H961" s="6" t="n"/>
      <c r="I961" s="6" t="n"/>
      <c r="J961" s="6" t="n"/>
      <c r="K961" s="6" t="n"/>
    </row>
    <row r="962" ht="15.75" customHeight="1" s="1411">
      <c r="A962" s="6" t="n"/>
      <c r="B962" s="6" t="n"/>
      <c r="C962" s="6" t="n"/>
      <c r="D962" s="6" t="n"/>
      <c r="E962" s="6" t="n"/>
      <c r="F962" s="6" t="n"/>
      <c r="G962" s="6" t="n"/>
      <c r="H962" s="6" t="n"/>
      <c r="I962" s="6" t="n"/>
      <c r="J962" s="6" t="n"/>
      <c r="K962" s="6" t="n"/>
    </row>
    <row r="963" ht="15.75" customHeight="1" s="1411">
      <c r="A963" s="6" t="n"/>
      <c r="B963" s="6" t="n"/>
      <c r="C963" s="6" t="n"/>
      <c r="D963" s="6" t="n"/>
      <c r="E963" s="6" t="n"/>
      <c r="F963" s="6" t="n"/>
      <c r="G963" s="6" t="n"/>
      <c r="H963" s="6" t="n"/>
      <c r="I963" s="6" t="n"/>
      <c r="J963" s="6" t="n"/>
      <c r="K963" s="6" t="n"/>
    </row>
    <row r="964" ht="15.75" customHeight="1" s="1411">
      <c r="A964" s="6" t="n"/>
      <c r="B964" s="6" t="n"/>
      <c r="C964" s="6" t="n"/>
      <c r="D964" s="6" t="n"/>
      <c r="E964" s="6" t="n"/>
      <c r="F964" s="6" t="n"/>
      <c r="G964" s="6" t="n"/>
      <c r="H964" s="6" t="n"/>
      <c r="I964" s="6" t="n"/>
      <c r="J964" s="6" t="n"/>
      <c r="K964" s="6" t="n"/>
    </row>
    <row r="965" ht="15.75" customHeight="1" s="1411">
      <c r="A965" s="6" t="n"/>
      <c r="B965" s="6" t="n"/>
      <c r="C965" s="6" t="n"/>
      <c r="D965" s="6" t="n"/>
      <c r="E965" s="6" t="n"/>
      <c r="F965" s="6" t="n"/>
      <c r="G965" s="6" t="n"/>
      <c r="H965" s="6" t="n"/>
      <c r="I965" s="6" t="n"/>
      <c r="J965" s="6" t="n"/>
      <c r="K965" s="6" t="n"/>
    </row>
    <row r="966" ht="15.75" customHeight="1" s="1411">
      <c r="A966" s="6" t="n"/>
      <c r="B966" s="6" t="n"/>
      <c r="C966" s="6" t="n"/>
      <c r="D966" s="6" t="n"/>
      <c r="E966" s="6" t="n"/>
      <c r="F966" s="6" t="n"/>
      <c r="G966" s="6" t="n"/>
      <c r="H966" s="6" t="n"/>
      <c r="I966" s="6" t="n"/>
      <c r="J966" s="6" t="n"/>
      <c r="K966" s="6" t="n"/>
    </row>
    <row r="967" ht="15.75" customHeight="1" s="1411">
      <c r="A967" s="6" t="n"/>
      <c r="B967" s="6" t="n"/>
      <c r="C967" s="6" t="n"/>
      <c r="D967" s="6" t="n"/>
      <c r="E967" s="6" t="n"/>
      <c r="F967" s="6" t="n"/>
      <c r="G967" s="6" t="n"/>
      <c r="H967" s="6" t="n"/>
      <c r="I967" s="6" t="n"/>
      <c r="J967" s="6" t="n"/>
      <c r="K967" s="6" t="n"/>
    </row>
    <row r="968" ht="15.75" customHeight="1" s="1411">
      <c r="A968" s="6" t="n"/>
      <c r="B968" s="6" t="n"/>
      <c r="C968" s="6" t="n"/>
      <c r="D968" s="6" t="n"/>
      <c r="E968" s="6" t="n"/>
      <c r="F968" s="6" t="n"/>
      <c r="G968" s="6" t="n"/>
      <c r="H968" s="6" t="n"/>
      <c r="I968" s="6" t="n"/>
      <c r="J968" s="6" t="n"/>
      <c r="K968" s="6" t="n"/>
    </row>
    <row r="969" ht="15.75" customHeight="1" s="1411">
      <c r="A969" s="6" t="n"/>
      <c r="B969" s="6" t="n"/>
      <c r="C969" s="6" t="n"/>
      <c r="D969" s="6" t="n"/>
      <c r="E969" s="6" t="n"/>
      <c r="F969" s="6" t="n"/>
      <c r="G969" s="6" t="n"/>
      <c r="H969" s="6" t="n"/>
      <c r="I969" s="6" t="n"/>
      <c r="J969" s="6" t="n"/>
      <c r="K969" s="6" t="n"/>
    </row>
    <row r="970" ht="15.75" customHeight="1" s="1411">
      <c r="A970" s="6" t="n"/>
      <c r="B970" s="6" t="n"/>
      <c r="C970" s="6" t="n"/>
      <c r="D970" s="6" t="n"/>
      <c r="E970" s="6" t="n"/>
      <c r="F970" s="6" t="n"/>
      <c r="G970" s="6" t="n"/>
      <c r="H970" s="6" t="n"/>
      <c r="I970" s="6" t="n"/>
      <c r="J970" s="6" t="n"/>
      <c r="K970" s="6" t="n"/>
    </row>
    <row r="971" ht="15.75" customHeight="1" s="1411">
      <c r="A971" s="6" t="n"/>
      <c r="B971" s="6" t="n"/>
      <c r="C971" s="6" t="n"/>
      <c r="D971" s="6" t="n"/>
      <c r="E971" s="6" t="n"/>
      <c r="F971" s="6" t="n"/>
      <c r="G971" s="6" t="n"/>
      <c r="H971" s="6" t="n"/>
      <c r="I971" s="6" t="n"/>
      <c r="J971" s="6" t="n"/>
      <c r="K971" s="6" t="n"/>
    </row>
    <row r="972" ht="15.75" customHeight="1" s="1411">
      <c r="A972" s="6" t="n"/>
      <c r="B972" s="6" t="n"/>
      <c r="C972" s="6" t="n"/>
      <c r="D972" s="6" t="n"/>
      <c r="E972" s="6" t="n"/>
      <c r="F972" s="6" t="n"/>
      <c r="G972" s="6" t="n"/>
      <c r="H972" s="6" t="n"/>
      <c r="I972" s="6" t="n"/>
      <c r="J972" s="6" t="n"/>
      <c r="K972" s="6" t="n"/>
    </row>
    <row r="973" ht="15.75" customHeight="1" s="1411">
      <c r="A973" s="6" t="n"/>
      <c r="B973" s="6" t="n"/>
      <c r="C973" s="6" t="n"/>
      <c r="D973" s="6" t="n"/>
      <c r="E973" s="6" t="n"/>
      <c r="F973" s="6" t="n"/>
      <c r="G973" s="6" t="n"/>
      <c r="H973" s="6" t="n"/>
      <c r="I973" s="6" t="n"/>
      <c r="J973" s="6" t="n"/>
      <c r="K973" s="6" t="n"/>
    </row>
    <row r="974" ht="15.75" customHeight="1" s="1411">
      <c r="A974" s="6" t="n"/>
      <c r="B974" s="6" t="n"/>
      <c r="C974" s="6" t="n"/>
      <c r="D974" s="6" t="n"/>
      <c r="E974" s="6" t="n"/>
      <c r="F974" s="6" t="n"/>
      <c r="G974" s="6" t="n"/>
      <c r="H974" s="6" t="n"/>
      <c r="I974" s="6" t="n"/>
      <c r="J974" s="6" t="n"/>
      <c r="K974" s="6" t="n"/>
    </row>
    <row r="975" ht="15.75" customHeight="1" s="1411">
      <c r="A975" s="6" t="n"/>
      <c r="B975" s="6" t="n"/>
      <c r="C975" s="6" t="n"/>
      <c r="D975" s="6" t="n"/>
      <c r="E975" s="6" t="n"/>
      <c r="F975" s="6" t="n"/>
      <c r="G975" s="6" t="n"/>
      <c r="H975" s="6" t="n"/>
      <c r="I975" s="6" t="n"/>
      <c r="J975" s="6" t="n"/>
      <c r="K975" s="6" t="n"/>
    </row>
    <row r="976" ht="15.75" customHeight="1" s="1411">
      <c r="A976" s="6" t="n"/>
      <c r="B976" s="6" t="n"/>
      <c r="C976" s="6" t="n"/>
      <c r="D976" s="6" t="n"/>
      <c r="E976" s="6" t="n"/>
      <c r="F976" s="6" t="n"/>
      <c r="G976" s="6" t="n"/>
      <c r="H976" s="6" t="n"/>
      <c r="I976" s="6" t="n"/>
      <c r="J976" s="6" t="n"/>
      <c r="K976" s="6" t="n"/>
    </row>
    <row r="977" ht="15.75" customHeight="1" s="1411">
      <c r="A977" s="6" t="n"/>
      <c r="B977" s="6" t="n"/>
      <c r="C977" s="6" t="n"/>
      <c r="D977" s="6" t="n"/>
      <c r="E977" s="6" t="n"/>
      <c r="F977" s="6" t="n"/>
      <c r="G977" s="6" t="n"/>
      <c r="H977" s="6" t="n"/>
      <c r="I977" s="6" t="n"/>
      <c r="J977" s="6" t="n"/>
      <c r="K977" s="6" t="n"/>
    </row>
    <row r="978" ht="15.75" customHeight="1" s="1411">
      <c r="A978" s="6" t="n"/>
      <c r="B978" s="6" t="n"/>
      <c r="C978" s="6" t="n"/>
      <c r="D978" s="6" t="n"/>
      <c r="E978" s="6" t="n"/>
      <c r="F978" s="6" t="n"/>
      <c r="G978" s="6" t="n"/>
      <c r="H978" s="6" t="n"/>
      <c r="I978" s="6" t="n"/>
      <c r="J978" s="6" t="n"/>
      <c r="K978" s="6" t="n"/>
    </row>
    <row r="979" ht="15.75" customHeight="1" s="1411">
      <c r="A979" s="6" t="n"/>
      <c r="B979" s="6" t="n"/>
      <c r="C979" s="6" t="n"/>
      <c r="D979" s="6" t="n"/>
      <c r="E979" s="6" t="n"/>
      <c r="F979" s="6" t="n"/>
      <c r="G979" s="6" t="n"/>
      <c r="H979" s="6" t="n"/>
      <c r="I979" s="6" t="n"/>
      <c r="J979" s="6" t="n"/>
      <c r="K979" s="6" t="n"/>
    </row>
    <row r="980" ht="15.75" customHeight="1" s="1411">
      <c r="A980" s="6" t="n"/>
      <c r="B980" s="6" t="n"/>
      <c r="C980" s="6" t="n"/>
      <c r="D980" s="6" t="n"/>
      <c r="E980" s="6" t="n"/>
      <c r="F980" s="6" t="n"/>
      <c r="G980" s="6" t="n"/>
      <c r="H980" s="6" t="n"/>
      <c r="I980" s="6" t="n"/>
      <c r="J980" s="6" t="n"/>
      <c r="K980" s="6" t="n"/>
    </row>
    <row r="981" ht="15.75" customHeight="1" s="1411">
      <c r="A981" s="6" t="n"/>
      <c r="B981" s="6" t="n"/>
      <c r="C981" s="6" t="n"/>
      <c r="D981" s="6" t="n"/>
      <c r="E981" s="6" t="n"/>
      <c r="F981" s="6" t="n"/>
      <c r="G981" s="6" t="n"/>
      <c r="H981" s="6" t="n"/>
      <c r="I981" s="6" t="n"/>
      <c r="J981" s="6" t="n"/>
      <c r="K981" s="6" t="n"/>
    </row>
    <row r="982" ht="15.75" customHeight="1" s="1411">
      <c r="A982" s="6" t="n"/>
      <c r="B982" s="6" t="n"/>
      <c r="C982" s="6" t="n"/>
      <c r="D982" s="6" t="n"/>
      <c r="E982" s="6" t="n"/>
      <c r="F982" s="6" t="n"/>
      <c r="G982" s="6" t="n"/>
      <c r="H982" s="6" t="n"/>
      <c r="I982" s="6" t="n"/>
      <c r="J982" s="6" t="n"/>
      <c r="K982" s="6" t="n"/>
    </row>
    <row r="983" ht="15.75" customHeight="1" s="1411">
      <c r="A983" s="6" t="n"/>
      <c r="B983" s="6" t="n"/>
      <c r="C983" s="6" t="n"/>
      <c r="D983" s="6" t="n"/>
      <c r="E983" s="6" t="n"/>
      <c r="F983" s="6" t="n"/>
      <c r="G983" s="6" t="n"/>
      <c r="H983" s="6" t="n"/>
      <c r="I983" s="6" t="n"/>
      <c r="J983" s="6" t="n"/>
      <c r="K983" s="6" t="n"/>
    </row>
    <row r="984" ht="15.75" customHeight="1" s="1411">
      <c r="A984" s="6" t="n"/>
      <c r="B984" s="6" t="n"/>
      <c r="C984" s="6" t="n"/>
      <c r="D984" s="6" t="n"/>
      <c r="E984" s="6" t="n"/>
      <c r="F984" s="6" t="n"/>
      <c r="G984" s="6" t="n"/>
      <c r="H984" s="6" t="n"/>
      <c r="I984" s="6" t="n"/>
      <c r="J984" s="6" t="n"/>
      <c r="K984" s="6" t="n"/>
    </row>
    <row r="985" ht="15.75" customHeight="1" s="1411">
      <c r="A985" s="6" t="n"/>
      <c r="B985" s="6" t="n"/>
      <c r="C985" s="6" t="n"/>
      <c r="D985" s="6" t="n"/>
      <c r="E985" s="6" t="n"/>
      <c r="F985" s="6" t="n"/>
      <c r="G985" s="6" t="n"/>
      <c r="H985" s="6" t="n"/>
      <c r="I985" s="6" t="n"/>
      <c r="J985" s="6" t="n"/>
      <c r="K985" s="6" t="n"/>
    </row>
    <row r="986" ht="15.75" customHeight="1" s="1411">
      <c r="A986" s="6" t="n"/>
      <c r="B986" s="6" t="n"/>
      <c r="C986" s="6" t="n"/>
      <c r="D986" s="6" t="n"/>
      <c r="E986" s="6" t="n"/>
      <c r="F986" s="6" t="n"/>
      <c r="G986" s="6" t="n"/>
      <c r="H986" s="6" t="n"/>
      <c r="I986" s="6" t="n"/>
      <c r="J986" s="6" t="n"/>
      <c r="K986" s="6" t="n"/>
    </row>
    <row r="987" ht="15.75" customHeight="1" s="1411">
      <c r="A987" s="6" t="n"/>
      <c r="B987" s="6" t="n"/>
      <c r="C987" s="6" t="n"/>
      <c r="D987" s="6" t="n"/>
      <c r="E987" s="6" t="n"/>
      <c r="F987" s="6" t="n"/>
      <c r="G987" s="6" t="n"/>
      <c r="H987" s="6" t="n"/>
      <c r="I987" s="6" t="n"/>
      <c r="J987" s="6" t="n"/>
      <c r="K987" s="6" t="n"/>
    </row>
    <row r="988" ht="15.75" customHeight="1" s="1411">
      <c r="A988" s="6" t="n"/>
      <c r="B988" s="6" t="n"/>
      <c r="C988" s="6" t="n"/>
      <c r="D988" s="6" t="n"/>
      <c r="E988" s="6" t="n"/>
      <c r="F988" s="6" t="n"/>
      <c r="G988" s="6" t="n"/>
      <c r="H988" s="6" t="n"/>
      <c r="I988" s="6" t="n"/>
      <c r="J988" s="6" t="n"/>
      <c r="K988" s="6" t="n"/>
    </row>
    <row r="989" ht="15.75" customHeight="1" s="1411">
      <c r="A989" s="6" t="n"/>
      <c r="B989" s="6" t="n"/>
      <c r="C989" s="6" t="n"/>
      <c r="D989" s="6" t="n"/>
      <c r="E989" s="6" t="n"/>
      <c r="F989" s="6" t="n"/>
      <c r="G989" s="6" t="n"/>
      <c r="H989" s="6" t="n"/>
      <c r="I989" s="6" t="n"/>
      <c r="J989" s="6" t="n"/>
      <c r="K989" s="6" t="n"/>
    </row>
    <row r="990" ht="15.75" customHeight="1" s="1411">
      <c r="A990" s="6" t="n"/>
      <c r="B990" s="6" t="n"/>
      <c r="C990" s="6" t="n"/>
      <c r="D990" s="6" t="n"/>
      <c r="E990" s="6" t="n"/>
      <c r="F990" s="6" t="n"/>
      <c r="G990" s="6" t="n"/>
      <c r="H990" s="6" t="n"/>
      <c r="I990" s="6" t="n"/>
      <c r="J990" s="6" t="n"/>
      <c r="K990" s="6" t="n"/>
    </row>
    <row r="991" ht="15.75" customHeight="1" s="1411">
      <c r="A991" s="6" t="n"/>
      <c r="B991" s="6" t="n"/>
      <c r="C991" s="6" t="n"/>
      <c r="D991" s="6" t="n"/>
      <c r="E991" s="6" t="n"/>
      <c r="F991" s="6" t="n"/>
      <c r="G991" s="6" t="n"/>
      <c r="H991" s="6" t="n"/>
      <c r="I991" s="6" t="n"/>
      <c r="J991" s="6" t="n"/>
      <c r="K991" s="6" t="n"/>
    </row>
    <row r="992" ht="15.75" customHeight="1" s="1411">
      <c r="A992" s="6" t="n"/>
      <c r="B992" s="6" t="n"/>
      <c r="C992" s="6" t="n"/>
      <c r="D992" s="6" t="n"/>
      <c r="E992" s="6" t="n"/>
      <c r="F992" s="6" t="n"/>
      <c r="G992" s="6" t="n"/>
      <c r="H992" s="6" t="n"/>
      <c r="I992" s="6" t="n"/>
      <c r="J992" s="6" t="n"/>
      <c r="K992" s="6" t="n"/>
    </row>
    <row r="993" ht="15.75" customHeight="1" s="1411">
      <c r="A993" s="6" t="n"/>
      <c r="B993" s="6" t="n"/>
      <c r="C993" s="6" t="n"/>
      <c r="D993" s="6" t="n"/>
      <c r="E993" s="6" t="n"/>
      <c r="F993" s="6" t="n"/>
      <c r="G993" s="6" t="n"/>
      <c r="H993" s="6" t="n"/>
      <c r="I993" s="6" t="n"/>
      <c r="J993" s="6" t="n"/>
      <c r="K993" s="6" t="n"/>
    </row>
    <row r="994" ht="15.75" customHeight="1" s="1411">
      <c r="A994" s="6" t="n"/>
      <c r="B994" s="6" t="n"/>
      <c r="C994" s="6" t="n"/>
      <c r="D994" s="6" t="n"/>
      <c r="E994" s="6" t="n"/>
      <c r="F994" s="6" t="n"/>
      <c r="G994" s="6" t="n"/>
      <c r="H994" s="6" t="n"/>
      <c r="I994" s="6" t="n"/>
      <c r="J994" s="6" t="n"/>
      <c r="K994" s="6" t="n"/>
    </row>
    <row r="995" ht="15.75" customHeight="1" s="1411">
      <c r="A995" s="6" t="n"/>
      <c r="B995" s="6" t="n"/>
      <c r="C995" s="6" t="n"/>
      <c r="D995" s="6" t="n"/>
      <c r="E995" s="6" t="n"/>
      <c r="F995" s="6" t="n"/>
      <c r="G995" s="6" t="n"/>
      <c r="H995" s="6" t="n"/>
      <c r="I995" s="6" t="n"/>
      <c r="J995" s="6" t="n"/>
      <c r="K995" s="6" t="n"/>
    </row>
    <row r="996" ht="15.75" customHeight="1" s="1411">
      <c r="A996" s="6" t="n"/>
      <c r="B996" s="6" t="n"/>
      <c r="C996" s="6" t="n"/>
      <c r="D996" s="6" t="n"/>
      <c r="E996" s="6" t="n"/>
      <c r="F996" s="6" t="n"/>
      <c r="G996" s="6" t="n"/>
      <c r="H996" s="6" t="n"/>
      <c r="I996" s="6" t="n"/>
      <c r="J996" s="6" t="n"/>
      <c r="K996" s="6" t="n"/>
    </row>
    <row r="997" ht="15.75" customHeight="1" s="1411">
      <c r="A997" s="6" t="n"/>
      <c r="B997" s="6" t="n"/>
      <c r="C997" s="6" t="n"/>
      <c r="D997" s="6" t="n"/>
      <c r="E997" s="6" t="n"/>
      <c r="F997" s="6" t="n"/>
      <c r="G997" s="6" t="n"/>
      <c r="H997" s="6" t="n"/>
      <c r="I997" s="6" t="n"/>
      <c r="J997" s="6" t="n"/>
      <c r="K997" s="6" t="n"/>
    </row>
    <row r="998" ht="15.75" customHeight="1" s="1411">
      <c r="A998" s="6" t="n"/>
      <c r="B998" s="6" t="n"/>
      <c r="C998" s="6" t="n"/>
      <c r="D998" s="6" t="n"/>
      <c r="E998" s="6" t="n"/>
      <c r="F998" s="6" t="n"/>
      <c r="G998" s="6" t="n"/>
      <c r="H998" s="6" t="n"/>
      <c r="I998" s="6" t="n"/>
      <c r="J998" s="6" t="n"/>
      <c r="K998" s="6" t="n"/>
    </row>
    <row r="999" ht="15.75" customHeight="1" s="1411">
      <c r="A999" s="6" t="n"/>
      <c r="B999" s="6" t="n"/>
      <c r="C999" s="6" t="n"/>
      <c r="D999" s="6" t="n"/>
      <c r="E999" s="6" t="n"/>
      <c r="F999" s="6" t="n"/>
      <c r="G999" s="6" t="n"/>
      <c r="H999" s="6" t="n"/>
      <c r="I999" s="6" t="n"/>
      <c r="J999" s="6" t="n"/>
      <c r="K999" s="6" t="n"/>
    </row>
    <row r="1000" ht="15.75" customHeight="1" s="1411">
      <c r="A1000" s="6" t="n"/>
      <c r="B1000" s="6" t="n"/>
      <c r="C1000" s="6" t="n"/>
      <c r="D1000" s="6" t="n"/>
      <c r="E1000" s="6" t="n"/>
      <c r="F1000" s="6" t="n"/>
      <c r="G1000" s="6" t="n"/>
      <c r="H1000" s="6" t="n"/>
      <c r="I1000" s="6" t="n"/>
      <c r="J1000" s="6" t="n"/>
      <c r="K1000" s="6" t="n"/>
    </row>
  </sheetData>
  <mergeCells count="6">
    <mergeCell ref="A50:K50"/>
    <mergeCell ref="A20:K20"/>
    <mergeCell ref="A4:D4"/>
    <mergeCell ref="E21:K21"/>
    <mergeCell ref="A2:D2"/>
    <mergeCell ref="A1:K1"/>
  </mergeCells>
  <pageMargins left="0.75" right="0.75" top="1" bottom="1" header="0" footer="0"/>
  <pageSetup orientation="portrait" paperSize="9"/>
</worksheet>
</file>

<file path=xl/worksheets/sheet15.xml><?xml version="1.0" encoding="utf-8"?>
<worksheet xmlns="http://schemas.openxmlformats.org/spreadsheetml/2006/main">
  <sheetPr>
    <outlinePr summaryBelow="1" summaryRight="1"/>
    <pageSetUpPr/>
  </sheetPr>
  <dimension ref="A1:Z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2" customWidth="1" style="1411" min="1" max="1"/>
    <col width="14" customWidth="1" style="1411" min="2" max="2"/>
    <col width="13" customWidth="1" style="1411" min="3" max="14"/>
    <col width="8.710000000000001" customWidth="1" style="1411" min="15" max="26"/>
  </cols>
  <sheetData>
    <row r="1" ht="31.5" customHeight="1" s="1411">
      <c r="A1" s="1379" t="inlineStr">
        <is>
          <t>NO DICE BOROUGH  —  GROWTH DRIVERS  |  May 2026 – April 2027  |  How We Achieve +10%, +15% and +20%</t>
        </is>
      </c>
      <c r="I1" s="268" t="n"/>
      <c r="J1" s="268" t="n"/>
      <c r="K1" s="268" t="n"/>
      <c r="L1" s="268" t="n"/>
      <c r="M1" s="268" t="n"/>
      <c r="N1" s="268" t="n"/>
      <c r="O1" s="268" t="n"/>
      <c r="P1" s="268" t="n"/>
      <c r="Q1" s="268" t="n"/>
      <c r="R1" s="268" t="n"/>
      <c r="S1" s="268" t="n"/>
      <c r="T1" s="268" t="n"/>
      <c r="U1" s="268" t="n"/>
      <c r="V1" s="268" t="n"/>
      <c r="W1" s="6" t="n"/>
      <c r="X1" s="6" t="n"/>
      <c r="Y1" s="6" t="n"/>
      <c r="Z1" s="6" t="n"/>
    </row>
    <row r="2" ht="31.5" customHeight="1" s="1411">
      <c r="A2" s="269" t="inlineStr">
        <is>
          <t>Period base (2025 equiv months May–Apr): £741,644  |  Conservative target: £815,809  |  Base target: £852,891  |  Optimistic: £889,973  |  Fixed costs +10%  |  Variable capped @30%</t>
        </is>
      </c>
      <c r="I2" s="268" t="n"/>
      <c r="J2" s="268" t="n"/>
      <c r="K2" s="268" t="n"/>
      <c r="L2" s="268" t="n"/>
      <c r="M2" s="268" t="n"/>
      <c r="N2" s="268" t="n"/>
      <c r="O2" s="268" t="n"/>
      <c r="P2" s="268" t="n"/>
      <c r="Q2" s="268" t="n"/>
      <c r="R2" s="268" t="n"/>
      <c r="S2" s="268" t="n"/>
      <c r="T2" s="268" t="n"/>
      <c r="U2" s="268" t="n"/>
      <c r="V2" s="268" t="n"/>
      <c r="W2" s="6" t="n"/>
      <c r="X2" s="6" t="n"/>
      <c r="Y2" s="6" t="n"/>
      <c r="Z2" s="6" t="n"/>
    </row>
    <row r="3" ht="19.5" customHeight="1" s="1411">
      <c r="A3" s="268" t="n"/>
      <c r="B3" s="268" t="n"/>
      <c r="C3" s="268" t="n"/>
      <c r="D3" s="268" t="n"/>
      <c r="E3" s="268" t="n"/>
      <c r="F3" s="268" t="n"/>
      <c r="G3" s="268" t="n"/>
      <c r="H3" s="268" t="n"/>
      <c r="I3" s="268" t="n"/>
      <c r="J3" s="268" t="n"/>
      <c r="K3" s="268" t="n"/>
      <c r="L3" s="268" t="n"/>
      <c r="M3" s="268" t="n"/>
      <c r="N3" s="268" t="n"/>
      <c r="O3" s="268" t="n"/>
      <c r="P3" s="268" t="n"/>
      <c r="Q3" s="268" t="n"/>
      <c r="R3" s="268" t="n"/>
      <c r="S3" s="268" t="n"/>
      <c r="T3" s="268" t="n"/>
      <c r="U3" s="268" t="n"/>
      <c r="V3" s="268" t="n"/>
      <c r="W3" s="6" t="n"/>
      <c r="X3" s="6" t="n"/>
      <c r="Y3" s="6" t="n"/>
      <c r="Z3" s="6" t="n"/>
    </row>
    <row r="4" ht="27.75" customHeight="1" s="1411">
      <c r="A4" s="630" t="inlineStr">
        <is>
          <t>THE 6 GROWTH DRIVERS  —  Revenue uplift by driver across all three scenarios</t>
        </is>
      </c>
      <c r="I4" s="268" t="n"/>
      <c r="J4" s="268" t="n"/>
      <c r="K4" s="268" t="n"/>
      <c r="L4" s="268" t="n"/>
      <c r="M4" s="268" t="n"/>
      <c r="N4" s="268" t="n"/>
      <c r="O4" s="268" t="n"/>
      <c r="P4" s="268" t="n"/>
      <c r="Q4" s="268" t="n"/>
      <c r="R4" s="268" t="n"/>
      <c r="S4" s="268" t="n"/>
      <c r="T4" s="268" t="n"/>
      <c r="U4" s="268" t="n"/>
      <c r="V4" s="268" t="n"/>
      <c r="W4" s="6" t="n"/>
      <c r="X4" s="6" t="n"/>
      <c r="Y4" s="6" t="n"/>
      <c r="Z4" s="6" t="n"/>
    </row>
    <row r="5" ht="31.5" customHeight="1" s="1411">
      <c r="A5" s="777" t="inlineStr">
        <is>
          <t>Growth Driver</t>
        </is>
      </c>
      <c r="B5" s="777" t="inlineStr">
        <is>
          <t>% of Uplift</t>
        </is>
      </c>
      <c r="C5" s="1108" t="inlineStr">
        <is>
          <t>Conservative
+10% = £74k</t>
        </is>
      </c>
      <c r="D5" s="1108" t="inlineStr">
        <is>
          <t>Base Case
+15% = £111k</t>
        </is>
      </c>
      <c r="E5" s="1108" t="inlineStr">
        <is>
          <t>Optimistic
+20% = £148k</t>
        </is>
      </c>
      <c r="F5" s="777" t="inlineStr">
        <is>
          <t>Strength</t>
        </is>
      </c>
      <c r="G5" s="777" t="inlineStr">
        <is>
          <t>Season Peak</t>
        </is>
      </c>
      <c r="H5" s="777" t="inlineStr">
        <is>
          <t>How This Drives Revenue</t>
        </is>
      </c>
      <c r="I5" s="268" t="n"/>
      <c r="J5" s="268" t="n"/>
      <c r="K5" s="268" t="n"/>
      <c r="L5" s="268" t="n"/>
      <c r="M5" s="268" t="n"/>
      <c r="N5" s="268" t="n"/>
      <c r="O5" s="268" t="n"/>
      <c r="P5" s="268" t="n"/>
      <c r="Q5" s="268" t="n"/>
      <c r="R5" s="268" t="n"/>
      <c r="S5" s="268" t="n"/>
      <c r="T5" s="268" t="n"/>
      <c r="U5" s="268" t="n"/>
      <c r="V5" s="268" t="n"/>
      <c r="W5" s="6" t="n"/>
      <c r="X5" s="6" t="n"/>
      <c r="Y5" s="6" t="n"/>
      <c r="Z5" s="6" t="n"/>
    </row>
    <row r="6" ht="36" customHeight="1" s="1411">
      <c r="A6" s="652" t="inlineStr">
        <is>
          <t>Weekly DJ Nights (Fri &amp; Sat)</t>
        </is>
      </c>
      <c r="B6" s="1109" t="n">
        <v>0.28</v>
      </c>
      <c r="C6" s="597">
        <f>ROUND(B6*C12,0)</f>
        <v/>
      </c>
      <c r="D6" s="597">
        <f>ROUND(B6*D12,0)</f>
        <v/>
      </c>
      <c r="E6" s="597">
        <f>ROUND(B6*E12,0)</f>
        <v/>
      </c>
      <c r="F6" s="1110" t="inlineStr">
        <is>
          <t>██████████████</t>
        </is>
      </c>
      <c r="G6" s="1111" t="inlineStr">
        <is>
          <t>Nov, Dec, Aug, Jul</t>
        </is>
      </c>
      <c r="H6" s="740" t="inlineStr">
        <is>
          <t>Friday and Saturday weekly DJ nights all year. Average £800–1,200 bar uplift per night vs standard trading. Increases dwell time by 90 min, drives late-night spend and repeat visits.</t>
        </is>
      </c>
      <c r="I6" s="268" t="n"/>
      <c r="J6" s="268" t="n"/>
      <c r="K6" s="268" t="n"/>
      <c r="L6" s="268" t="n"/>
      <c r="M6" s="268" t="n"/>
      <c r="N6" s="268" t="n"/>
      <c r="O6" s="268" t="n"/>
      <c r="P6" s="268" t="n"/>
      <c r="Q6" s="268" t="n"/>
      <c r="R6" s="268" t="n"/>
      <c r="S6" s="268" t="n"/>
      <c r="T6" s="268" t="n"/>
      <c r="U6" s="268" t="n"/>
      <c r="V6" s="268" t="n"/>
      <c r="W6" s="6" t="n"/>
      <c r="X6" s="6" t="n"/>
      <c r="Y6" s="6" t="n"/>
      <c r="Z6" s="6" t="n"/>
    </row>
    <row r="7" ht="36" customHeight="1" s="1411">
      <c r="A7" s="617" t="inlineStr">
        <is>
          <t>Christmas Corporate Season (Nov–Dec)</t>
        </is>
      </c>
      <c r="B7" s="1112" t="n">
        <v>0.26</v>
      </c>
      <c r="C7" s="1113">
        <f>ROUND(B7*C12,0)</f>
        <v/>
      </c>
      <c r="D7" s="1113">
        <f>ROUND(B7*D12,0)</f>
        <v/>
      </c>
      <c r="E7" s="1113">
        <f>ROUND(B7*E12,0)</f>
        <v/>
      </c>
      <c r="F7" s="1114" t="inlineStr">
        <is>
          <t>█████████████░</t>
        </is>
      </c>
      <c r="G7" s="1115" t="inlineStr">
        <is>
          <t>Nov, Dec</t>
        </is>
      </c>
      <c r="H7" s="741" t="inlineStr">
        <is>
          <t>Corporate office parties, team nights out and private venue hires across November and December. Minimum spend packages from £25pp. We proved £121k in Dec 2025. Full-venue buyouts target £1,200–2,000 per event.</t>
        </is>
      </c>
      <c r="I7" s="268" t="n"/>
      <c r="J7" s="268" t="n"/>
      <c r="K7" s="268" t="n"/>
      <c r="L7" s="268" t="n"/>
      <c r="M7" s="268" t="n"/>
      <c r="N7" s="268" t="n"/>
      <c r="O7" s="268" t="n"/>
      <c r="P7" s="268" t="n"/>
      <c r="Q7" s="268" t="n"/>
      <c r="R7" s="268" t="n"/>
      <c r="S7" s="268" t="n"/>
      <c r="T7" s="268" t="n"/>
      <c r="U7" s="268" t="n"/>
      <c r="V7" s="268" t="n"/>
      <c r="W7" s="6" t="n"/>
      <c r="X7" s="6" t="n"/>
      <c r="Y7" s="6" t="n"/>
      <c r="Z7" s="6" t="n"/>
    </row>
    <row r="8" ht="36" customHeight="1" s="1411">
      <c r="A8" s="1116" t="inlineStr">
        <is>
          <t>School Holiday &amp; Family Gaming Peaks</t>
        </is>
      </c>
      <c r="B8" s="1109" t="n">
        <v>0.18</v>
      </c>
      <c r="C8" s="597">
        <f>ROUND(B8*C12,0)</f>
        <v/>
      </c>
      <c r="D8" s="597">
        <f>ROUND(B8*D12,0)</f>
        <v/>
      </c>
      <c r="E8" s="597">
        <f>ROUND(B8*E12,0)</f>
        <v/>
      </c>
      <c r="F8" s="1110" t="inlineStr">
        <is>
          <t>█████████░░░░░</t>
        </is>
      </c>
      <c r="G8" s="1111" t="inlineStr">
        <is>
          <t>Aug, Apr, Oct</t>
        </is>
      </c>
      <c r="H8" s="740" t="inlineStr">
        <is>
          <t>Activity bundles during school holidays: Easter (2–17 Apr), summer (22 Jul–31 Aug) and October half term (26–30 Oct). Mini golf, pool and ping pong packages. Kids birthday party hires and group family bookings.</t>
        </is>
      </c>
      <c r="I8" s="268" t="n"/>
      <c r="J8" s="268" t="n"/>
      <c r="K8" s="268" t="n"/>
      <c r="L8" s="268" t="n"/>
      <c r="M8" s="268" t="n"/>
      <c r="N8" s="268" t="n"/>
      <c r="O8" s="268" t="n"/>
      <c r="P8" s="268" t="n"/>
      <c r="Q8" s="268" t="n"/>
      <c r="R8" s="268" t="n"/>
      <c r="S8" s="268" t="n"/>
      <c r="T8" s="268" t="n"/>
      <c r="U8" s="268" t="n"/>
      <c r="V8" s="268" t="n"/>
      <c r="W8" s="6" t="n"/>
      <c r="X8" s="6" t="n"/>
      <c r="Y8" s="6" t="n"/>
      <c r="Z8" s="6" t="n"/>
    </row>
    <row r="9" ht="36" customHeight="1" s="1411">
      <c r="A9" s="617" t="inlineStr">
        <is>
          <t>University Freshers &amp; Term Events</t>
        </is>
      </c>
      <c r="B9" s="1112" t="n">
        <v>0.14</v>
      </c>
      <c r="C9" s="1113">
        <f>ROUND(B9*C12,0)</f>
        <v/>
      </c>
      <c r="D9" s="1113">
        <f>ROUND(B9*D12,0)</f>
        <v/>
      </c>
      <c r="E9" s="1113">
        <f>ROUND(B9*E12,0)</f>
        <v/>
      </c>
      <c r="F9" s="1114" t="inlineStr">
        <is>
          <t>███████░░░░░░░</t>
        </is>
      </c>
      <c r="G9" s="1115" t="inlineStr">
        <is>
          <t>Sep, Oct, Jan</t>
        </is>
      </c>
      <c r="H9" s="741" t="inlineStr">
        <is>
          <t>Borough has a large student catchment. Freshers (mid-Sep) is the biggest new-customer window of the year. Student DJ nights, end-of-term socials, competitive gaming evenings and society bookings throughout term time.</t>
        </is>
      </c>
      <c r="I9" s="268" t="n"/>
      <c r="J9" s="268" t="n"/>
      <c r="K9" s="268" t="n"/>
      <c r="L9" s="268" t="n"/>
      <c r="M9" s="268" t="n"/>
      <c r="N9" s="268" t="n"/>
      <c r="O9" s="268" t="n"/>
      <c r="P9" s="268" t="n"/>
      <c r="Q9" s="268" t="n"/>
      <c r="R9" s="268" t="n"/>
      <c r="S9" s="268" t="n"/>
      <c r="T9" s="268" t="n"/>
      <c r="U9" s="268" t="n"/>
      <c r="V9" s="268" t="n"/>
      <c r="W9" s="6" t="n"/>
      <c r="X9" s="6" t="n"/>
      <c r="Y9" s="6" t="n"/>
      <c r="Z9" s="6" t="n"/>
    </row>
    <row r="10" ht="36" customHeight="1" s="1411">
      <c r="A10" s="652" t="inlineStr">
        <is>
          <t>Corporate Q-End Private Hire</t>
        </is>
      </c>
      <c r="B10" s="1109" t="n">
        <v>0.1</v>
      </c>
      <c r="C10" s="597">
        <f>ROUND(B10*C12,0)</f>
        <v/>
      </c>
      <c r="D10" s="597">
        <f>ROUND(B10*D12,0)</f>
        <v/>
      </c>
      <c r="E10" s="597">
        <f>ROUND(B10*E12,0)</f>
        <v/>
      </c>
      <c r="F10" s="1110" t="inlineStr">
        <is>
          <t>█████░░░░░░░░░</t>
        </is>
      </c>
      <c r="G10" s="1111" t="inlineStr">
        <is>
          <t>Mar, Jun, Sep</t>
        </is>
      </c>
      <c r="H10" s="740" t="inlineStr">
        <is>
          <t>End-of-quarter team nights in March, June, September and December. Private hire rate £600–1,200 for 2–4 hours. Repeat corporate clients targeted for all four quarter-ends. No minimum guest count required.</t>
        </is>
      </c>
      <c r="I10" s="268" t="n"/>
      <c r="J10" s="268" t="n"/>
      <c r="K10" s="268" t="n"/>
      <c r="L10" s="268" t="n"/>
      <c r="M10" s="268" t="n"/>
      <c r="N10" s="268" t="n"/>
      <c r="O10" s="268" t="n"/>
      <c r="P10" s="268" t="n"/>
      <c r="Q10" s="268" t="n"/>
      <c r="R10" s="268" t="n"/>
      <c r="S10" s="268" t="n"/>
      <c r="T10" s="268" t="n"/>
      <c r="U10" s="268" t="n"/>
      <c r="V10" s="268" t="n"/>
      <c r="W10" s="6" t="n"/>
      <c r="X10" s="6" t="n"/>
      <c r="Y10" s="6" t="n"/>
      <c r="Z10" s="6" t="n"/>
    </row>
    <row r="11" ht="36" customHeight="1" s="1411">
      <c r="A11" s="648" t="inlineStr">
        <is>
          <t>Community Gaming Leagues</t>
        </is>
      </c>
      <c r="B11" s="1112" t="n">
        <v>0.04</v>
      </c>
      <c r="C11" s="1113">
        <f>ROUND(B11*C12,0)</f>
        <v/>
      </c>
      <c r="D11" s="1113">
        <f>ROUND(B11*D12,0)</f>
        <v/>
      </c>
      <c r="E11" s="1113">
        <f>ROUND(B11*E12,0)</f>
        <v/>
      </c>
      <c r="F11" s="1114" t="inlineStr">
        <is>
          <t>██░░░░░░░░░░░░</t>
        </is>
      </c>
      <c r="G11" s="1115" t="inlineStr">
        <is>
          <t>Sep, Jan, Oct</t>
        </is>
      </c>
      <c r="H11" s="741" t="inlineStr">
        <is>
          <t>Weekly pool, ping pong and mini golf leagues. Entry fees plus mandatory bar spend per player. Runs year-round with strongest uptake in term-time. Fills shoulder-period weeknights and builds a loyal returning base.</t>
        </is>
      </c>
      <c r="I11" s="268" t="n"/>
      <c r="J11" s="268" t="n"/>
      <c r="K11" s="268" t="n"/>
      <c r="L11" s="268" t="n"/>
      <c r="M11" s="268" t="n"/>
      <c r="N11" s="268" t="n"/>
      <c r="O11" s="268" t="n"/>
      <c r="P11" s="268" t="n"/>
      <c r="Q11" s="268" t="n"/>
      <c r="R11" s="268" t="n"/>
      <c r="S11" s="268" t="n"/>
      <c r="T11" s="268" t="n"/>
      <c r="U11" s="268" t="n"/>
      <c r="V11" s="268" t="n"/>
      <c r="W11" s="6" t="n"/>
      <c r="X11" s="6" t="n"/>
      <c r="Y11" s="6" t="n"/>
      <c r="Z11" s="6" t="n"/>
    </row>
    <row r="12" ht="19.5" customHeight="1" s="1411">
      <c r="A12" s="605" t="inlineStr">
        <is>
          <t>TOTAL UPLIFT</t>
        </is>
      </c>
      <c r="B12" s="1117" t="n">
        <v>1</v>
      </c>
      <c r="C12" s="606">
        <f>'Scenario Planning'!P33</f>
        <v/>
      </c>
      <c r="D12" s="606">
        <f>'Scenario Planning'!P49</f>
        <v/>
      </c>
      <c r="E12" s="606">
        <f>'Scenario Planning'!P63</f>
        <v/>
      </c>
      <c r="F12" s="1118" t="n"/>
      <c r="G12" s="1118" t="n"/>
      <c r="H12" s="1118" t="n"/>
      <c r="I12" s="268" t="n"/>
      <c r="J12" s="268" t="n"/>
      <c r="K12" s="268" t="n"/>
      <c r="L12" s="268" t="n"/>
      <c r="M12" s="268" t="n"/>
      <c r="N12" s="268" t="n"/>
      <c r="O12" s="268" t="n"/>
      <c r="P12" s="268" t="n"/>
      <c r="Q12" s="268" t="n"/>
      <c r="R12" s="268" t="n"/>
      <c r="S12" s="268" t="n"/>
      <c r="T12" s="268" t="n"/>
      <c r="U12" s="268" t="n"/>
      <c r="V12" s="268" t="n"/>
      <c r="W12" s="6" t="n"/>
      <c r="X12" s="6" t="n"/>
      <c r="Y12" s="6" t="n"/>
      <c r="Z12" s="6" t="n"/>
    </row>
    <row r="13" ht="19.5" customHeight="1" s="1411">
      <c r="A13" s="268" t="n"/>
      <c r="B13" s="268" t="n"/>
      <c r="C13" s="268" t="n"/>
      <c r="D13" s="268" t="n"/>
      <c r="E13" s="268" t="n"/>
      <c r="F13" s="268" t="n"/>
      <c r="G13" s="268" t="n"/>
      <c r="H13" s="268" t="n"/>
      <c r="I13" s="268" t="n"/>
      <c r="J13" s="268" t="n"/>
      <c r="K13" s="268" t="n"/>
      <c r="L13" s="268" t="n"/>
      <c r="M13" s="268" t="n"/>
      <c r="N13" s="268" t="n"/>
      <c r="O13" s="268" t="n"/>
      <c r="P13" s="268" t="n"/>
      <c r="Q13" s="268" t="n"/>
      <c r="R13" s="268" t="n"/>
      <c r="S13" s="268" t="n"/>
      <c r="T13" s="268" t="n"/>
      <c r="U13" s="268" t="n"/>
      <c r="V13" s="268" t="n"/>
      <c r="W13" s="6" t="n"/>
      <c r="X13" s="6" t="n"/>
      <c r="Y13" s="6" t="n"/>
      <c r="Z13" s="6" t="n"/>
    </row>
    <row r="14" ht="27.75" customHeight="1" s="1411">
      <c r="A14" s="630" t="inlineStr">
        <is>
          <t>MONTHLY REVENUE TARGETS  —  Where does the uplift land each month?</t>
        </is>
      </c>
      <c r="B14" s="6" t="n"/>
      <c r="C14" s="6" t="n"/>
      <c r="D14" s="6" t="n"/>
      <c r="E14" s="6" t="n"/>
      <c r="F14" s="6" t="n"/>
      <c r="G14" s="6" t="n"/>
      <c r="H14" s="6" t="n"/>
      <c r="I14" s="268" t="n"/>
      <c r="J14" s="268" t="n"/>
      <c r="K14" s="268" t="n"/>
      <c r="L14" s="268" t="n"/>
      <c r="M14" s="268" t="n"/>
      <c r="N14" s="268" t="n"/>
      <c r="O14" s="268" t="n"/>
      <c r="P14" s="268" t="n"/>
      <c r="Q14" s="268" t="n"/>
      <c r="R14" s="268" t="n"/>
      <c r="S14" s="268" t="n"/>
      <c r="T14" s="268" t="n"/>
      <c r="U14" s="268" t="n"/>
      <c r="V14" s="268" t="n"/>
      <c r="W14" s="6" t="n"/>
      <c r="X14" s="6" t="n"/>
      <c r="Y14" s="6" t="n"/>
      <c r="Z14" s="6" t="n"/>
    </row>
    <row r="15" ht="19.5" customHeight="1" s="1411">
      <c r="A15" s="268" t="n"/>
      <c r="B15" s="268" t="n"/>
      <c r="C15" s="268" t="n"/>
      <c r="D15" s="268" t="n"/>
      <c r="E15" s="268" t="n"/>
      <c r="F15" s="268" t="n"/>
      <c r="G15" s="268" t="n"/>
      <c r="H15" s="268" t="n"/>
      <c r="I15" s="268" t="n"/>
      <c r="J15" s="268" t="n"/>
      <c r="K15" s="268" t="n"/>
      <c r="L15" s="268" t="n"/>
      <c r="M15" s="268" t="n"/>
      <c r="N15" s="268" t="n"/>
      <c r="O15" s="268" t="n"/>
      <c r="P15" s="268" t="n"/>
      <c r="Q15" s="268" t="n"/>
      <c r="R15" s="268" t="n"/>
      <c r="S15" s="268" t="n"/>
      <c r="T15" s="268" t="n"/>
      <c r="U15" s="268" t="n"/>
      <c r="V15" s="268" t="n"/>
      <c r="W15" s="6" t="n"/>
      <c r="X15" s="6" t="n"/>
      <c r="Y15" s="6" t="n"/>
      <c r="Z15" s="6" t="n"/>
    </row>
    <row r="16" ht="27.75" customHeight="1" s="1411">
      <c r="A16" s="742" t="inlineStr">
        <is>
          <t>⚠  CONSERVATIVE  —  +10% Revenue  |  Revenue Target: £815,809  |  Uplift: £74,164</t>
        </is>
      </c>
      <c r="B16" s="6" t="n"/>
      <c r="C16" s="6" t="n"/>
      <c r="D16" s="6" t="n"/>
      <c r="E16" s="6" t="n"/>
      <c r="F16" s="6" t="n"/>
      <c r="G16" s="6" t="n"/>
      <c r="H16" s="6" t="n"/>
      <c r="I16" s="268" t="n"/>
      <c r="J16" s="268" t="n"/>
      <c r="K16" s="268" t="n"/>
      <c r="L16" s="268" t="n"/>
      <c r="M16" s="268" t="n"/>
      <c r="N16" s="268" t="n"/>
      <c r="O16" s="268" t="n"/>
      <c r="P16" s="268" t="n"/>
      <c r="Q16" s="268" t="n"/>
      <c r="R16" s="268" t="n"/>
      <c r="S16" s="268" t="n"/>
      <c r="T16" s="268" t="n"/>
      <c r="U16" s="268" t="n"/>
      <c r="V16" s="268" t="n"/>
      <c r="W16" s="6" t="n"/>
      <c r="X16" s="6" t="n"/>
      <c r="Y16" s="6" t="n"/>
      <c r="Z16" s="6" t="n"/>
    </row>
    <row r="17" ht="30" customHeight="1" s="1411">
      <c r="A17" s="1119" t="inlineStr">
        <is>
          <t>Month</t>
        </is>
      </c>
      <c r="B17" s="1119" t="inlineStr">
        <is>
          <t>2025 Actual</t>
        </is>
      </c>
      <c r="C17" s="1119" t="inlineStr">
        <is>
          <t>Target Revenue</t>
        </is>
      </c>
      <c r="D17" s="766" t="inlineStr">
        <is>
          <t xml:space="preserve">Weekly DJ Nights (Fri </t>
        </is>
      </c>
      <c r="E17" s="756" t="inlineStr">
        <is>
          <t>Christmas Corporate Se</t>
        </is>
      </c>
      <c r="F17" s="746" t="inlineStr">
        <is>
          <t>School Holiday &amp; Famil</t>
        </is>
      </c>
      <c r="G17" s="1120" t="inlineStr">
        <is>
          <t xml:space="preserve">University Freshers &amp; </t>
        </is>
      </c>
      <c r="H17" s="1120" t="inlineStr">
        <is>
          <t>Corporate Q-End Privat</t>
        </is>
      </c>
      <c r="I17" s="1121" t="inlineStr">
        <is>
          <t>Community Gaming Leagu</t>
        </is>
      </c>
      <c r="J17" s="268" t="n"/>
      <c r="K17" s="268" t="n"/>
      <c r="L17" s="268" t="n"/>
      <c r="M17" s="268" t="n"/>
      <c r="N17" s="268" t="n"/>
      <c r="O17" s="268" t="n"/>
      <c r="P17" s="268" t="n"/>
      <c r="Q17" s="268" t="n"/>
      <c r="R17" s="268" t="n"/>
      <c r="S17" s="268" t="n"/>
      <c r="T17" s="268" t="n"/>
      <c r="U17" s="268" t="n"/>
      <c r="V17" s="268" t="n"/>
      <c r="W17" s="6" t="n"/>
      <c r="X17" s="6" t="n"/>
      <c r="Y17" s="6" t="n"/>
      <c r="Z17" s="6" t="n"/>
    </row>
    <row r="18" ht="19.5" customHeight="1" s="1411">
      <c r="A18" s="1122" t="inlineStr">
        <is>
          <t>January</t>
        </is>
      </c>
      <c r="B18" s="1123">
        <f>'Monthly Summary'!C3</f>
        <v/>
      </c>
      <c r="C18" s="748">
        <f>'Scenario Planning'!J32</f>
        <v/>
      </c>
      <c r="D18" s="1124">
        <f>'Scenario Planning'!J48</f>
        <v/>
      </c>
      <c r="E18" s="1125">
        <f>'Scenario Planning'!J62</f>
        <v/>
      </c>
      <c r="F18" s="1126">
        <f>ROUND((D18-B18)*B6,0)</f>
        <v/>
      </c>
      <c r="G18" s="1127">
        <f>ROUND((D18-B18)*B7,0)</f>
        <v/>
      </c>
      <c r="H18" s="1127">
        <f>ROUND((D18-B18)*B8,0)</f>
        <v/>
      </c>
      <c r="I18" s="1128">
        <f>ROUND((D18-B18)*B9,0)</f>
        <v/>
      </c>
      <c r="J18" s="1129">
        <f>ROUND((D18-B18)*B10,0)</f>
        <v/>
      </c>
      <c r="K18" s="1129">
        <f>ROUND((D18-B18)*B11,0)</f>
        <v/>
      </c>
      <c r="L18" s="1129">
        <f>SUM(F18:K18)</f>
        <v/>
      </c>
      <c r="M18" s="268" t="n"/>
      <c r="N18" s="268" t="n"/>
      <c r="O18" s="268" t="n"/>
      <c r="P18" s="268" t="n"/>
      <c r="Q18" s="268" t="n"/>
      <c r="R18" s="268" t="n"/>
      <c r="S18" s="268" t="n"/>
      <c r="T18" s="268" t="n"/>
      <c r="U18" s="268" t="n"/>
      <c r="V18" s="268" t="n"/>
      <c r="W18" s="6" t="n"/>
      <c r="X18" s="6" t="n"/>
      <c r="Y18" s="6" t="n"/>
      <c r="Z18" s="6" t="n"/>
    </row>
    <row r="19" ht="19.5" customHeight="1" s="1411">
      <c r="A19" s="734" t="inlineStr">
        <is>
          <t>February</t>
        </is>
      </c>
      <c r="B19" s="601">
        <f>'Monthly Summary'!C4</f>
        <v/>
      </c>
      <c r="C19" s="1130">
        <f>'Scenario Planning'!K32</f>
        <v/>
      </c>
      <c r="D19" s="1124">
        <f>'Scenario Planning'!K48</f>
        <v/>
      </c>
      <c r="E19" s="1125">
        <f>'Scenario Planning'!K62</f>
        <v/>
      </c>
      <c r="F19" s="1126">
        <f>ROUND((D19-B19)*B6,0)</f>
        <v/>
      </c>
      <c r="G19" s="1127">
        <f>ROUND((D19-B19)*B7,0)</f>
        <v/>
      </c>
      <c r="H19" s="1127">
        <f>ROUND((D19-B19)*B8,0)</f>
        <v/>
      </c>
      <c r="I19" s="1128">
        <f>ROUND((D19-B19)*B9,0)</f>
        <v/>
      </c>
      <c r="J19" s="1129">
        <f>ROUND((D19-B19)*B10,0)</f>
        <v/>
      </c>
      <c r="K19" s="1129">
        <f>ROUND((D19-B19)*B11,0)</f>
        <v/>
      </c>
      <c r="L19" s="1129">
        <f>SUM(F19:K19)</f>
        <v/>
      </c>
      <c r="M19" s="268" t="n"/>
      <c r="N19" s="268" t="n"/>
      <c r="O19" s="268" t="n"/>
      <c r="P19" s="268" t="n"/>
      <c r="Q19" s="268" t="n"/>
      <c r="R19" s="268" t="n"/>
      <c r="S19" s="268" t="n"/>
      <c r="T19" s="268" t="n"/>
      <c r="U19" s="268" t="n"/>
      <c r="V19" s="268" t="n"/>
      <c r="W19" s="6" t="n"/>
      <c r="X19" s="6" t="n"/>
      <c r="Y19" s="6" t="n"/>
      <c r="Z19" s="6" t="n"/>
    </row>
    <row r="20" ht="19.5" customHeight="1" s="1411">
      <c r="A20" s="1122" t="inlineStr">
        <is>
          <t>March</t>
        </is>
      </c>
      <c r="B20" s="1123">
        <f>'Monthly Summary'!C5</f>
        <v/>
      </c>
      <c r="C20" s="748">
        <f>'Scenario Planning'!L32</f>
        <v/>
      </c>
      <c r="D20" s="1124">
        <f>'Scenario Planning'!L48</f>
        <v/>
      </c>
      <c r="E20" s="1125">
        <f>'Scenario Planning'!L62</f>
        <v/>
      </c>
      <c r="F20" s="1126">
        <f>ROUND((D20-B20)*B6,0)</f>
        <v/>
      </c>
      <c r="G20" s="1127">
        <f>ROUND((D20-B20)*B7,0)</f>
        <v/>
      </c>
      <c r="H20" s="1127">
        <f>ROUND((D20-B20)*B8,0)</f>
        <v/>
      </c>
      <c r="I20" s="1128">
        <f>ROUND((D20-B20)*B9,0)</f>
        <v/>
      </c>
      <c r="J20" s="1129">
        <f>ROUND((D20-B20)*B10,0)</f>
        <v/>
      </c>
      <c r="K20" s="1129">
        <f>ROUND((D20-B20)*B11,0)</f>
        <v/>
      </c>
      <c r="L20" s="1129">
        <f>SUM(F20:K20)</f>
        <v/>
      </c>
      <c r="M20" s="268" t="n"/>
      <c r="N20" s="268" t="n"/>
      <c r="O20" s="268" t="n"/>
      <c r="P20" s="268" t="n"/>
      <c r="Q20" s="268" t="n"/>
      <c r="R20" s="268" t="n"/>
      <c r="S20" s="268" t="n"/>
      <c r="T20" s="268" t="n"/>
      <c r="U20" s="268" t="n"/>
      <c r="V20" s="268" t="n"/>
      <c r="W20" s="6" t="n"/>
      <c r="X20" s="6" t="n"/>
      <c r="Y20" s="6" t="n"/>
      <c r="Z20" s="6" t="n"/>
    </row>
    <row r="21" ht="19.5" customHeight="1" s="1411">
      <c r="A21" s="734" t="inlineStr">
        <is>
          <t>April</t>
        </is>
      </c>
      <c r="B21" s="601">
        <f>'Monthly Summary'!C6</f>
        <v/>
      </c>
      <c r="C21" s="1130">
        <f>'Scenario Planning'!M32</f>
        <v/>
      </c>
      <c r="D21" s="1124">
        <f>'Scenario Planning'!M48</f>
        <v/>
      </c>
      <c r="E21" s="1125">
        <f>'Scenario Planning'!M62</f>
        <v/>
      </c>
      <c r="F21" s="1126">
        <f>ROUND((D21-B21)*B6,0)</f>
        <v/>
      </c>
      <c r="G21" s="1127">
        <f>ROUND((D21-B21)*B7,0)</f>
        <v/>
      </c>
      <c r="H21" s="1127">
        <f>ROUND((D21-B21)*B8,0)</f>
        <v/>
      </c>
      <c r="I21" s="1128">
        <f>ROUND((D21-B21)*B9,0)</f>
        <v/>
      </c>
      <c r="J21" s="1129">
        <f>ROUND((D21-B21)*B10,0)</f>
        <v/>
      </c>
      <c r="K21" s="1129">
        <f>ROUND((D21-B21)*B11,0)</f>
        <v/>
      </c>
      <c r="L21" s="1129">
        <f>SUM(F21:K21)</f>
        <v/>
      </c>
      <c r="M21" s="268" t="n"/>
      <c r="N21" s="268" t="n"/>
      <c r="O21" s="268" t="n"/>
      <c r="P21" s="268" t="n"/>
      <c r="Q21" s="268" t="n"/>
      <c r="R21" s="268" t="n"/>
      <c r="S21" s="268" t="n"/>
      <c r="T21" s="268" t="n"/>
      <c r="U21" s="268" t="n"/>
      <c r="V21" s="268" t="n"/>
      <c r="W21" s="6" t="n"/>
      <c r="X21" s="6" t="n"/>
      <c r="Y21" s="6" t="n"/>
      <c r="Z21" s="6" t="n"/>
    </row>
    <row r="22" ht="19.5" customHeight="1" s="1411">
      <c r="A22" s="1122" t="inlineStr">
        <is>
          <t>May</t>
        </is>
      </c>
      <c r="B22" s="1123">
        <f>'Monthly Summary'!C7</f>
        <v/>
      </c>
      <c r="C22" s="748">
        <f>'Scenario Planning'!B32</f>
        <v/>
      </c>
      <c r="D22" s="1124">
        <f>'Scenario Planning'!B48</f>
        <v/>
      </c>
      <c r="E22" s="1125">
        <f>'Scenario Planning'!B62</f>
        <v/>
      </c>
      <c r="F22" s="1126">
        <f>ROUND((D22-B22)*B6,0)</f>
        <v/>
      </c>
      <c r="G22" s="1127">
        <f>ROUND((D22-B22)*B7,0)</f>
        <v/>
      </c>
      <c r="H22" s="1127">
        <f>ROUND((D22-B22)*B8,0)</f>
        <v/>
      </c>
      <c r="I22" s="1128">
        <f>ROUND((D22-B22)*B9,0)</f>
        <v/>
      </c>
      <c r="J22" s="1129">
        <f>ROUND((D22-B22)*B10,0)</f>
        <v/>
      </c>
      <c r="K22" s="1129">
        <f>ROUND((D22-B22)*B11,0)</f>
        <v/>
      </c>
      <c r="L22" s="1129">
        <f>SUM(F22:K22)</f>
        <v/>
      </c>
      <c r="M22" s="268" t="n"/>
      <c r="N22" s="268" t="n"/>
      <c r="O22" s="268" t="n"/>
      <c r="P22" s="268" t="n"/>
      <c r="Q22" s="268" t="n"/>
      <c r="R22" s="268" t="n"/>
      <c r="S22" s="268" t="n"/>
      <c r="T22" s="268" t="n"/>
      <c r="U22" s="268" t="n"/>
      <c r="V22" s="268" t="n"/>
      <c r="W22" s="319" t="n"/>
      <c r="X22" s="319" t="n"/>
      <c r="Y22" s="319" t="n"/>
      <c r="Z22" s="319" t="n"/>
    </row>
    <row r="23" ht="19.5" customHeight="1" s="1411">
      <c r="A23" s="734" t="inlineStr">
        <is>
          <t>June</t>
        </is>
      </c>
      <c r="B23" s="601">
        <f>'Monthly Summary'!C8</f>
        <v/>
      </c>
      <c r="C23" s="1130">
        <f>'Scenario Planning'!C32</f>
        <v/>
      </c>
      <c r="D23" s="1124">
        <f>'Scenario Planning'!C48</f>
        <v/>
      </c>
      <c r="E23" s="1125">
        <f>'Scenario Planning'!C62</f>
        <v/>
      </c>
      <c r="F23" s="1126">
        <f>ROUND((D23-B23)*B6,0)</f>
        <v/>
      </c>
      <c r="G23" s="1127">
        <f>ROUND((D23-B23)*B7,0)</f>
        <v/>
      </c>
      <c r="H23" s="1127">
        <f>ROUND((D23-B23)*B8,0)</f>
        <v/>
      </c>
      <c r="I23" s="1128">
        <f>ROUND((D23-B23)*B9,0)</f>
        <v/>
      </c>
      <c r="J23" s="1129">
        <f>ROUND((D23-B23)*B10,0)</f>
        <v/>
      </c>
      <c r="K23" s="1129">
        <f>ROUND((D23-B23)*B11,0)</f>
        <v/>
      </c>
      <c r="L23" s="1129">
        <f>SUM(F23:K23)</f>
        <v/>
      </c>
      <c r="M23" s="268" t="n"/>
      <c r="N23" s="268" t="n"/>
      <c r="O23" s="268" t="n"/>
      <c r="P23" s="268" t="n"/>
      <c r="Q23" s="268" t="n"/>
      <c r="R23" s="268" t="n"/>
      <c r="S23" s="268" t="n"/>
      <c r="T23" s="268" t="n"/>
      <c r="U23" s="268" t="n"/>
      <c r="V23" s="268" t="n"/>
      <c r="W23" s="319" t="n"/>
      <c r="X23" s="319" t="n"/>
      <c r="Y23" s="319" t="n"/>
      <c r="Z23" s="319" t="n"/>
    </row>
    <row r="24" ht="19.5" customHeight="1" s="1411">
      <c r="A24" s="1122" t="inlineStr">
        <is>
          <t>July</t>
        </is>
      </c>
      <c r="B24" s="1123">
        <f>'Monthly Summary'!C9</f>
        <v/>
      </c>
      <c r="C24" s="748">
        <f>'Scenario Planning'!D32</f>
        <v/>
      </c>
      <c r="D24" s="1124">
        <f>'Scenario Planning'!D48</f>
        <v/>
      </c>
      <c r="E24" s="1125">
        <f>'Scenario Planning'!D62</f>
        <v/>
      </c>
      <c r="F24" s="1126">
        <f>ROUND((D24-B24)*B6,0)</f>
        <v/>
      </c>
      <c r="G24" s="1127">
        <f>ROUND((D24-B24)*B7,0)</f>
        <v/>
      </c>
      <c r="H24" s="1127">
        <f>ROUND((D24-B24)*B8,0)</f>
        <v/>
      </c>
      <c r="I24" s="1128">
        <f>ROUND((D24-B24)*B9,0)</f>
        <v/>
      </c>
      <c r="J24" s="1129">
        <f>ROUND((D24-B24)*B10,0)</f>
        <v/>
      </c>
      <c r="K24" s="1129">
        <f>ROUND((D24-B24)*B11,0)</f>
        <v/>
      </c>
      <c r="L24" s="1129">
        <f>SUM(F24:K24)</f>
        <v/>
      </c>
      <c r="M24" s="268" t="n"/>
      <c r="N24" s="268" t="n"/>
      <c r="O24" s="268" t="n"/>
      <c r="P24" s="268" t="n"/>
      <c r="Q24" s="268" t="n"/>
      <c r="R24" s="268" t="n"/>
      <c r="S24" s="268" t="n"/>
      <c r="T24" s="268" t="n"/>
      <c r="U24" s="268" t="n"/>
      <c r="V24" s="268" t="n"/>
      <c r="W24" s="319" t="n"/>
      <c r="X24" s="319" t="n"/>
      <c r="Y24" s="319" t="n"/>
      <c r="Z24" s="319" t="n"/>
    </row>
    <row r="25" ht="19.5" customHeight="1" s="1411">
      <c r="A25" s="734" t="inlineStr">
        <is>
          <t>August</t>
        </is>
      </c>
      <c r="B25" s="601">
        <f>'Monthly Summary'!C10</f>
        <v/>
      </c>
      <c r="C25" s="1130">
        <f>'Scenario Planning'!E32</f>
        <v/>
      </c>
      <c r="D25" s="1124">
        <f>'Scenario Planning'!E48</f>
        <v/>
      </c>
      <c r="E25" s="1125">
        <f>'Scenario Planning'!E62</f>
        <v/>
      </c>
      <c r="F25" s="1126">
        <f>ROUND((D25-B25)*B6,0)</f>
        <v/>
      </c>
      <c r="G25" s="1127">
        <f>ROUND((D25-B25)*B7,0)</f>
        <v/>
      </c>
      <c r="H25" s="1127">
        <f>ROUND((D25-B25)*B8,0)</f>
        <v/>
      </c>
      <c r="I25" s="1128">
        <f>ROUND((D25-B25)*B9,0)</f>
        <v/>
      </c>
      <c r="J25" s="1129">
        <f>ROUND((D25-B25)*B10,0)</f>
        <v/>
      </c>
      <c r="K25" s="1129">
        <f>ROUND((D25-B25)*B11,0)</f>
        <v/>
      </c>
      <c r="L25" s="1129">
        <f>SUM(F25:K25)</f>
        <v/>
      </c>
      <c r="M25" s="268" t="n"/>
      <c r="N25" s="268" t="n"/>
      <c r="O25" s="268" t="n"/>
      <c r="P25" s="268" t="n"/>
      <c r="Q25" s="268" t="n"/>
      <c r="R25" s="268" t="n"/>
      <c r="S25" s="268" t="n"/>
      <c r="T25" s="268" t="n"/>
      <c r="U25" s="268" t="n"/>
      <c r="V25" s="268" t="n"/>
      <c r="W25" s="319" t="n"/>
      <c r="X25" s="319" t="n"/>
      <c r="Y25" s="319" t="n"/>
      <c r="Z25" s="319" t="n"/>
    </row>
    <row r="26" ht="19.5" customHeight="1" s="1411">
      <c r="A26" s="1122" t="inlineStr">
        <is>
          <t>September</t>
        </is>
      </c>
      <c r="B26" s="1123">
        <f>'Monthly Summary'!C11</f>
        <v/>
      </c>
      <c r="C26" s="748">
        <f>'Scenario Planning'!F32</f>
        <v/>
      </c>
      <c r="D26" s="1124">
        <f>'Scenario Planning'!F48</f>
        <v/>
      </c>
      <c r="E26" s="1125">
        <f>'Scenario Planning'!F62</f>
        <v/>
      </c>
      <c r="F26" s="1126">
        <f>ROUND((D26-B26)*B6,0)</f>
        <v/>
      </c>
      <c r="G26" s="1127">
        <f>ROUND((D26-B26)*B7,0)</f>
        <v/>
      </c>
      <c r="H26" s="1127">
        <f>ROUND((D26-B26)*B8,0)</f>
        <v/>
      </c>
      <c r="I26" s="1128">
        <f>ROUND((D26-B26)*B9,0)</f>
        <v/>
      </c>
      <c r="J26" s="1129">
        <f>ROUND((D26-B26)*B10,0)</f>
        <v/>
      </c>
      <c r="K26" s="1129">
        <f>ROUND((D26-B26)*B11,0)</f>
        <v/>
      </c>
      <c r="L26" s="1129">
        <f>SUM(F26:K26)</f>
        <v/>
      </c>
      <c r="M26" s="268" t="n"/>
      <c r="N26" s="268" t="n"/>
      <c r="O26" s="268" t="n"/>
      <c r="P26" s="268" t="n"/>
      <c r="Q26" s="268" t="n"/>
      <c r="R26" s="268" t="n"/>
      <c r="S26" s="268" t="n"/>
      <c r="T26" s="268" t="n"/>
      <c r="U26" s="268" t="n"/>
      <c r="V26" s="268" t="n"/>
      <c r="W26" s="319" t="n"/>
      <c r="X26" s="319" t="n"/>
      <c r="Y26" s="319" t="n"/>
      <c r="Z26" s="319" t="n"/>
    </row>
    <row r="27" ht="19.5" customHeight="1" s="1411">
      <c r="A27" s="734" t="inlineStr">
        <is>
          <t>October</t>
        </is>
      </c>
      <c r="B27" s="601">
        <f>'Monthly Summary'!C12</f>
        <v/>
      </c>
      <c r="C27" s="1130">
        <f>'Scenario Planning'!G32</f>
        <v/>
      </c>
      <c r="D27" s="1124">
        <f>'Scenario Planning'!G48</f>
        <v/>
      </c>
      <c r="E27" s="1125">
        <f>'Scenario Planning'!G62</f>
        <v/>
      </c>
      <c r="F27" s="1126">
        <f>ROUND((D27-B27)*B6,0)</f>
        <v/>
      </c>
      <c r="G27" s="1127">
        <f>ROUND((D27-B27)*B7,0)</f>
        <v/>
      </c>
      <c r="H27" s="1127">
        <f>ROUND((D27-B27)*B8,0)</f>
        <v/>
      </c>
      <c r="I27" s="1128">
        <f>ROUND((D27-B27)*B9,0)</f>
        <v/>
      </c>
      <c r="J27" s="1129">
        <f>ROUND((D27-B27)*B10,0)</f>
        <v/>
      </c>
      <c r="K27" s="1129">
        <f>ROUND((D27-B27)*B11,0)</f>
        <v/>
      </c>
      <c r="L27" s="1129">
        <f>SUM(F27:K27)</f>
        <v/>
      </c>
      <c r="M27" s="268" t="n"/>
      <c r="N27" s="268" t="n"/>
      <c r="O27" s="268" t="n"/>
      <c r="P27" s="268" t="n"/>
      <c r="Q27" s="268" t="n"/>
      <c r="R27" s="268" t="n"/>
      <c r="S27" s="268" t="n"/>
      <c r="T27" s="268" t="n"/>
      <c r="U27" s="268" t="n"/>
      <c r="V27" s="268" t="n"/>
      <c r="W27" s="319" t="n"/>
      <c r="X27" s="319" t="n"/>
      <c r="Y27" s="319" t="n"/>
      <c r="Z27" s="319" t="n"/>
    </row>
    <row r="28" ht="19.5" customHeight="1" s="1411">
      <c r="A28" s="1122" t="inlineStr">
        <is>
          <t>November</t>
        </is>
      </c>
      <c r="B28" s="1123">
        <f>'Monthly Summary'!C13</f>
        <v/>
      </c>
      <c r="C28" s="748">
        <f>'Scenario Planning'!H32</f>
        <v/>
      </c>
      <c r="D28" s="1124">
        <f>'Scenario Planning'!H48</f>
        <v/>
      </c>
      <c r="E28" s="1125">
        <f>'Scenario Planning'!H62</f>
        <v/>
      </c>
      <c r="F28" s="1126">
        <f>ROUND((D28-B28)*B6,0)</f>
        <v/>
      </c>
      <c r="G28" s="1127">
        <f>ROUND((D28-B28)*B7,0)</f>
        <v/>
      </c>
      <c r="H28" s="1127">
        <f>ROUND((D28-B28)*B8,0)</f>
        <v/>
      </c>
      <c r="I28" s="1128">
        <f>ROUND((D28-B28)*B9,0)</f>
        <v/>
      </c>
      <c r="J28" s="1129">
        <f>ROUND((D28-B28)*B10,0)</f>
        <v/>
      </c>
      <c r="K28" s="1129">
        <f>ROUND((D28-B28)*B11,0)</f>
        <v/>
      </c>
      <c r="L28" s="1129">
        <f>SUM(F28:K28)</f>
        <v/>
      </c>
      <c r="M28" s="268" t="n"/>
      <c r="N28" s="268" t="n"/>
      <c r="O28" s="268" t="n"/>
      <c r="P28" s="268" t="n"/>
      <c r="Q28" s="268" t="n"/>
      <c r="R28" s="268" t="n"/>
      <c r="S28" s="268" t="n"/>
      <c r="T28" s="268" t="n"/>
      <c r="U28" s="268" t="n"/>
      <c r="V28" s="268" t="n"/>
      <c r="W28" s="319" t="n"/>
      <c r="X28" s="319" t="n"/>
      <c r="Y28" s="319" t="n"/>
      <c r="Z28" s="319" t="n"/>
    </row>
    <row r="29" ht="19.5" customHeight="1" s="1411">
      <c r="A29" s="734" t="inlineStr">
        <is>
          <t>December</t>
        </is>
      </c>
      <c r="B29" s="601">
        <f>'Monthly Summary'!C14</f>
        <v/>
      </c>
      <c r="C29" s="1130">
        <f>'Scenario Planning'!I32</f>
        <v/>
      </c>
      <c r="D29" s="1124">
        <f>'Scenario Planning'!I48</f>
        <v/>
      </c>
      <c r="E29" s="1125">
        <f>'Scenario Planning'!I62</f>
        <v/>
      </c>
      <c r="F29" s="1126">
        <f>ROUND((D29-B29)*B6,0)</f>
        <v/>
      </c>
      <c r="G29" s="1127">
        <f>ROUND((D29-B29)*B7,0)</f>
        <v/>
      </c>
      <c r="H29" s="1127">
        <f>ROUND((D29-B29)*B8,0)</f>
        <v/>
      </c>
      <c r="I29" s="1128">
        <f>ROUND((D29-B29)*B9,0)</f>
        <v/>
      </c>
      <c r="J29" s="1129">
        <f>ROUND((D29-B29)*B10,0)</f>
        <v/>
      </c>
      <c r="K29" s="1129">
        <f>ROUND((D29-B29)*B11,0)</f>
        <v/>
      </c>
      <c r="L29" s="1129">
        <f>SUM(F29:K29)</f>
        <v/>
      </c>
      <c r="M29" s="268" t="n"/>
      <c r="N29" s="268" t="n"/>
      <c r="O29" s="268" t="n"/>
      <c r="P29" s="268" t="n"/>
      <c r="Q29" s="268" t="n"/>
      <c r="R29" s="268" t="n"/>
      <c r="S29" s="268" t="n"/>
      <c r="T29" s="268" t="n"/>
      <c r="U29" s="268" t="n"/>
      <c r="V29" s="268" t="n"/>
      <c r="W29" s="319" t="n"/>
      <c r="X29" s="319" t="n"/>
      <c r="Y29" s="319" t="n"/>
      <c r="Z29" s="319" t="n"/>
    </row>
    <row r="30" ht="19.5" customHeight="1" s="1411">
      <c r="A30" s="897" t="inlineStr">
        <is>
          <t>ANNUAL TOTAL</t>
        </is>
      </c>
      <c r="B30" s="748">
        <f>SUM(B18:B29)</f>
        <v/>
      </c>
      <c r="C30" s="748">
        <f>SUM(C18:C29)</f>
        <v/>
      </c>
      <c r="D30" s="1131">
        <f>SUM(D18:D29)</f>
        <v/>
      </c>
      <c r="E30" s="1132">
        <f>SUM(E18:E29)</f>
        <v/>
      </c>
      <c r="F30" s="1133">
        <f>SUM(F18:F29)</f>
        <v/>
      </c>
      <c r="G30" s="1134">
        <f>SUM(G18:G29)</f>
        <v/>
      </c>
      <c r="H30" s="1134">
        <f>SUM(H18:H29)</f>
        <v/>
      </c>
      <c r="I30" s="1135">
        <f>SUM(I18:I29)</f>
        <v/>
      </c>
      <c r="J30" s="623">
        <f>SUM(J18:J29)</f>
        <v/>
      </c>
      <c r="K30" s="623">
        <f>SUM(K18:K29)</f>
        <v/>
      </c>
      <c r="L30" s="623">
        <f>SUM(L18:L29)</f>
        <v/>
      </c>
      <c r="M30" s="623">
        <f>SUM(M18:M29)</f>
        <v/>
      </c>
      <c r="N30" s="268" t="n"/>
      <c r="O30" s="268" t="n"/>
      <c r="P30" s="268" t="n"/>
      <c r="Q30" s="268" t="n"/>
      <c r="R30" s="268" t="n"/>
      <c r="S30" s="268" t="n"/>
      <c r="T30" s="268" t="n"/>
      <c r="U30" s="268" t="n"/>
      <c r="V30" s="268" t="n"/>
      <c r="W30" s="319" t="n"/>
      <c r="X30" s="319" t="n"/>
      <c r="Y30" s="319" t="n"/>
      <c r="Z30" s="319" t="n"/>
    </row>
    <row r="31" ht="19.5" customHeight="1" s="1411">
      <c r="A31" s="268" t="n"/>
      <c r="B31" s="268" t="n"/>
      <c r="C31" s="268" t="n"/>
      <c r="D31" s="268" t="n"/>
      <c r="E31" s="268" t="n"/>
      <c r="F31" s="268" t="n"/>
      <c r="G31" s="268" t="n"/>
      <c r="H31" s="268" t="n"/>
      <c r="I31" s="268" t="n"/>
      <c r="J31" s="268" t="n"/>
      <c r="K31" s="268" t="n"/>
      <c r="L31" s="268" t="n"/>
      <c r="M31" s="268" t="n"/>
      <c r="N31" s="268" t="n"/>
      <c r="O31" s="268" t="n"/>
      <c r="P31" s="268" t="n"/>
      <c r="Q31" s="268" t="n"/>
      <c r="R31" s="268" t="n"/>
      <c r="S31" s="268" t="n"/>
      <c r="T31" s="268" t="n"/>
      <c r="U31" s="268" t="n"/>
      <c r="V31" s="268" t="n"/>
      <c r="W31" s="319" t="n"/>
      <c r="X31" s="319" t="n"/>
      <c r="Y31" s="319" t="n"/>
      <c r="Z31" s="319" t="n"/>
    </row>
    <row r="32" ht="19.5" customHeight="1" s="1411">
      <c r="A32" s="268" t="n"/>
      <c r="B32" s="268" t="n"/>
      <c r="C32" s="268" t="n"/>
      <c r="D32" s="268" t="n"/>
      <c r="E32" s="268" t="n"/>
      <c r="F32" s="268" t="n"/>
      <c r="G32" s="268" t="n"/>
      <c r="H32" s="268" t="n"/>
      <c r="I32" s="268" t="n"/>
      <c r="J32" s="268" t="n"/>
      <c r="K32" s="268" t="n"/>
      <c r="L32" s="268" t="n"/>
      <c r="M32" s="268" t="n"/>
      <c r="N32" s="268" t="n"/>
      <c r="O32" s="268" t="n"/>
      <c r="P32" s="268" t="n"/>
      <c r="Q32" s="268" t="n"/>
      <c r="R32" s="268" t="n"/>
      <c r="S32" s="268" t="n"/>
      <c r="T32" s="268" t="n"/>
      <c r="U32" s="268" t="n"/>
      <c r="V32" s="268" t="n"/>
      <c r="W32" s="319" t="n"/>
      <c r="X32" s="319" t="n"/>
      <c r="Y32" s="319" t="n"/>
      <c r="Z32" s="319" t="n"/>
    </row>
    <row r="33" ht="27.75" customHeight="1" s="1411">
      <c r="A33" s="753" t="inlineStr">
        <is>
          <t>✓  BASE CASE  —  +15% Revenue  |  Revenue Target: £852,891  |  Uplift: £111,247</t>
        </is>
      </c>
      <c r="B33" s="6" t="n"/>
      <c r="C33" s="6" t="n"/>
      <c r="D33" s="6" t="n"/>
      <c r="E33" s="6" t="n"/>
      <c r="F33" s="6" t="n"/>
      <c r="G33" s="6" t="n"/>
      <c r="H33" s="6" t="n"/>
      <c r="I33" s="268" t="n"/>
      <c r="J33" s="268" t="n"/>
      <c r="K33" s="268" t="n"/>
      <c r="L33" s="268" t="n"/>
      <c r="M33" s="268" t="n"/>
      <c r="N33" s="268" t="n"/>
      <c r="O33" s="268" t="n"/>
      <c r="P33" s="268" t="n"/>
      <c r="Q33" s="268" t="n"/>
      <c r="R33" s="268" t="n"/>
      <c r="S33" s="268" t="n"/>
      <c r="T33" s="268" t="n"/>
      <c r="U33" s="268" t="n"/>
      <c r="V33" s="268" t="n"/>
      <c r="W33" s="319" t="n"/>
      <c r="X33" s="319" t="n"/>
      <c r="Y33" s="319" t="n"/>
      <c r="Z33" s="319" t="n"/>
    </row>
    <row r="34" ht="30" customHeight="1" s="1411">
      <c r="A34" s="1136" t="inlineStr">
        <is>
          <t>Month</t>
        </is>
      </c>
      <c r="B34" s="1136" t="inlineStr">
        <is>
          <t>2025 Actual</t>
        </is>
      </c>
      <c r="C34" s="1136" t="inlineStr">
        <is>
          <t>Target Revenue</t>
        </is>
      </c>
      <c r="D34" s="766" t="inlineStr">
        <is>
          <t xml:space="preserve">Weekly DJ Nights (Fri </t>
        </is>
      </c>
      <c r="E34" s="756" t="inlineStr">
        <is>
          <t>Christmas Corporate Se</t>
        </is>
      </c>
      <c r="F34" s="746" t="inlineStr">
        <is>
          <t>School Holiday &amp; Famil</t>
        </is>
      </c>
      <c r="G34" s="1120" t="inlineStr">
        <is>
          <t xml:space="preserve">University Freshers &amp; </t>
        </is>
      </c>
      <c r="H34" s="1120" t="inlineStr">
        <is>
          <t>Corporate Q-End Privat</t>
        </is>
      </c>
      <c r="I34" s="1121" t="inlineStr">
        <is>
          <t>Community Gaming Leagu</t>
        </is>
      </c>
      <c r="J34" s="268" t="n"/>
      <c r="K34" s="268" t="n"/>
      <c r="L34" s="268" t="n"/>
      <c r="M34" s="268" t="n"/>
      <c r="N34" s="268" t="n"/>
      <c r="O34" s="268" t="n"/>
      <c r="P34" s="268" t="n"/>
      <c r="Q34" s="268" t="n"/>
      <c r="R34" s="268" t="n"/>
      <c r="S34" s="268" t="n"/>
      <c r="T34" s="268" t="n"/>
      <c r="U34" s="268" t="n"/>
      <c r="V34" s="268" t="n"/>
      <c r="W34" s="319" t="n"/>
      <c r="X34" s="319" t="n"/>
      <c r="Y34" s="319" t="n"/>
      <c r="Z34" s="319" t="n"/>
    </row>
    <row r="35" ht="19.5" customHeight="1" s="1411">
      <c r="A35" s="1137" t="inlineStr">
        <is>
          <t>January</t>
        </is>
      </c>
      <c r="B35" s="913" t="n">
        <v>44327.92</v>
      </c>
      <c r="C35" s="910" t="n">
        <v>48978.6</v>
      </c>
      <c r="D35" s="1138" t="n">
        <v>908</v>
      </c>
      <c r="E35" s="1139" t="n"/>
      <c r="F35" s="1126" t="n">
        <v>454</v>
      </c>
      <c r="G35" s="1127" t="n">
        <v>1361</v>
      </c>
      <c r="H35" s="1127" t="n">
        <v>567</v>
      </c>
      <c r="I35" s="1128" t="n">
        <v>1361</v>
      </c>
      <c r="J35" s="268" t="n"/>
      <c r="K35" s="268" t="n"/>
      <c r="L35" s="268" t="n"/>
      <c r="M35" s="268" t="n"/>
      <c r="N35" s="268" t="n"/>
      <c r="O35" s="268" t="n"/>
      <c r="P35" s="268" t="n"/>
      <c r="Q35" s="268" t="n"/>
      <c r="R35" s="268" t="n"/>
      <c r="S35" s="268" t="n"/>
      <c r="T35" s="268" t="n"/>
      <c r="U35" s="268" t="n"/>
      <c r="V35" s="268" t="n"/>
      <c r="W35" s="319" t="n"/>
      <c r="X35" s="319" t="n"/>
      <c r="Y35" s="319" t="n"/>
      <c r="Z35" s="319" t="n"/>
    </row>
    <row r="36" ht="19.5" customHeight="1" s="1411">
      <c r="A36" s="734" t="inlineStr">
        <is>
          <t>February</t>
        </is>
      </c>
      <c r="B36" s="1113" t="n">
        <v>54393.48</v>
      </c>
      <c r="C36" s="1140" t="n">
        <v>61004.92</v>
      </c>
      <c r="D36" s="1138" t="n">
        <v>1537</v>
      </c>
      <c r="E36" s="1139" t="n"/>
      <c r="F36" s="1126" t="n">
        <v>1230</v>
      </c>
      <c r="G36" s="1127" t="n">
        <v>1537</v>
      </c>
      <c r="H36" s="1127" t="n">
        <v>769</v>
      </c>
      <c r="I36" s="1128" t="n">
        <v>1537</v>
      </c>
      <c r="J36" s="268" t="n"/>
      <c r="K36" s="268" t="n"/>
      <c r="L36" s="268" t="n"/>
      <c r="M36" s="268" t="n"/>
      <c r="N36" s="268" t="n"/>
      <c r="O36" s="268" t="n"/>
      <c r="P36" s="268" t="n"/>
      <c r="Q36" s="268" t="n"/>
      <c r="R36" s="268" t="n"/>
      <c r="S36" s="268" t="n"/>
      <c r="T36" s="268" t="n"/>
      <c r="U36" s="268" t="n"/>
      <c r="V36" s="268" t="n"/>
      <c r="W36" s="319" t="n"/>
      <c r="X36" s="319" t="n"/>
      <c r="Y36" s="319" t="n"/>
      <c r="Z36" s="319" t="n"/>
    </row>
    <row r="37" ht="19.5" customHeight="1" s="1411">
      <c r="A37" s="1137" t="inlineStr">
        <is>
          <t>March</t>
        </is>
      </c>
      <c r="B37" s="913" t="n">
        <v>60789.87</v>
      </c>
      <c r="C37" s="910" t="n">
        <v>68567.67</v>
      </c>
      <c r="D37" s="1138" t="n">
        <v>1496</v>
      </c>
      <c r="E37" s="1139" t="n"/>
      <c r="F37" s="1126" t="n">
        <v>598</v>
      </c>
      <c r="G37" s="1127" t="n">
        <v>1496</v>
      </c>
      <c r="H37" s="1127" t="n">
        <v>2692</v>
      </c>
      <c r="I37" s="1128" t="n">
        <v>1496</v>
      </c>
      <c r="J37" s="268" t="n"/>
      <c r="K37" s="268" t="n"/>
      <c r="L37" s="268" t="n"/>
      <c r="M37" s="268" t="n"/>
      <c r="N37" s="268" t="n"/>
      <c r="O37" s="268" t="n"/>
      <c r="P37" s="268" t="n"/>
      <c r="Q37" s="268" t="n"/>
      <c r="R37" s="268" t="n"/>
      <c r="S37" s="268" t="n"/>
      <c r="T37" s="268" t="n"/>
      <c r="U37" s="268" t="n"/>
      <c r="V37" s="268" t="n"/>
      <c r="W37" s="319" t="n"/>
      <c r="X37" s="319" t="n"/>
      <c r="Y37" s="319" t="n"/>
      <c r="Z37" s="319" t="n"/>
    </row>
    <row r="38" ht="19.5" customHeight="1" s="1411">
      <c r="A38" s="734" t="inlineStr">
        <is>
          <t>April</t>
        </is>
      </c>
      <c r="B38" s="1113" t="n">
        <v>51465.47</v>
      </c>
      <c r="C38" s="1140" t="n">
        <v>59367.21</v>
      </c>
      <c r="D38" s="1138" t="n">
        <v>1976</v>
      </c>
      <c r="E38" s="1139" t="n"/>
      <c r="F38" s="1126" t="n">
        <v>2694</v>
      </c>
      <c r="G38" s="1127" t="n">
        <v>898</v>
      </c>
      <c r="H38" s="1127" t="n">
        <v>898</v>
      </c>
      <c r="I38" s="1128" t="n">
        <v>1437</v>
      </c>
      <c r="J38" s="268" t="n"/>
      <c r="K38" s="268" t="n"/>
      <c r="L38" s="268" t="n"/>
      <c r="M38" s="268" t="n"/>
      <c r="N38" s="268" t="n"/>
      <c r="O38" s="268" t="n"/>
      <c r="P38" s="268" t="n"/>
      <c r="Q38" s="268" t="n"/>
      <c r="R38" s="268" t="n"/>
      <c r="S38" s="268" t="n"/>
      <c r="T38" s="268" t="n"/>
      <c r="U38" s="268" t="n"/>
      <c r="V38" s="268" t="n"/>
      <c r="W38" s="319" t="n"/>
      <c r="X38" s="319" t="n"/>
      <c r="Y38" s="319" t="n"/>
      <c r="Z38" s="319" t="n"/>
    </row>
    <row r="39" ht="19.5" customHeight="1" s="1411">
      <c r="A39" s="1137" t="inlineStr">
        <is>
          <t>May</t>
        </is>
      </c>
      <c r="B39" s="913" t="n">
        <v>59566.78</v>
      </c>
      <c r="C39" s="910" t="n">
        <v>67569.16</v>
      </c>
      <c r="D39" s="1138" t="n">
        <v>2223</v>
      </c>
      <c r="E39" s="1139" t="n"/>
      <c r="F39" s="1126" t="n">
        <v>1778</v>
      </c>
      <c r="G39" s="1127" t="n">
        <v>1111</v>
      </c>
      <c r="H39" s="1127" t="n">
        <v>1111</v>
      </c>
      <c r="I39" s="1128" t="n">
        <v>1778</v>
      </c>
      <c r="J39" s="268" t="n"/>
      <c r="K39" s="268" t="n"/>
      <c r="L39" s="268" t="n"/>
      <c r="M39" s="268" t="n"/>
      <c r="N39" s="268" t="n"/>
      <c r="O39" s="268" t="n"/>
      <c r="P39" s="268" t="n"/>
      <c r="Q39" s="268" t="n"/>
      <c r="R39" s="268" t="n"/>
      <c r="S39" s="268" t="n"/>
      <c r="T39" s="268" t="n"/>
      <c r="U39" s="268" t="n"/>
      <c r="V39" s="268" t="n"/>
      <c r="W39" s="319" t="n"/>
      <c r="X39" s="319" t="n"/>
      <c r="Y39" s="319" t="n"/>
      <c r="Z39" s="319" t="n"/>
    </row>
    <row r="40" ht="19.5" customHeight="1" s="1411">
      <c r="A40" s="734" t="inlineStr">
        <is>
          <t>June</t>
        </is>
      </c>
      <c r="B40" s="1113" t="n">
        <v>47669.63</v>
      </c>
      <c r="C40" s="1140" t="n">
        <v>53768.75</v>
      </c>
      <c r="D40" s="1138" t="n">
        <v>1271</v>
      </c>
      <c r="E40" s="1139" t="n"/>
      <c r="F40" s="1126" t="n">
        <v>508</v>
      </c>
      <c r="G40" s="1127" t="n">
        <v>1016</v>
      </c>
      <c r="H40" s="1127" t="n">
        <v>2287</v>
      </c>
      <c r="I40" s="1128" t="n">
        <v>1016</v>
      </c>
      <c r="J40" s="268" t="n"/>
      <c r="K40" s="268" t="n"/>
      <c r="L40" s="268" t="n"/>
      <c r="M40" s="268" t="n"/>
      <c r="N40" s="268" t="n"/>
      <c r="O40" s="268" t="n"/>
      <c r="P40" s="268" t="n"/>
      <c r="Q40" s="268" t="n"/>
      <c r="R40" s="268" t="n"/>
      <c r="S40" s="268" t="n"/>
      <c r="T40" s="268" t="n"/>
      <c r="U40" s="268" t="n"/>
      <c r="V40" s="268" t="n"/>
      <c r="W40" s="319" t="n"/>
      <c r="X40" s="319" t="n"/>
      <c r="Y40" s="319" t="n"/>
      <c r="Z40" s="319" t="n"/>
    </row>
    <row r="41" ht="19.5" customHeight="1" s="1411">
      <c r="A41" s="1137" t="inlineStr">
        <is>
          <t>July</t>
        </is>
      </c>
      <c r="B41" s="913" t="n">
        <v>46564.11</v>
      </c>
      <c r="C41" s="910" t="n">
        <v>53594.17</v>
      </c>
      <c r="D41" s="1138" t="n">
        <v>2176</v>
      </c>
      <c r="E41" s="1139" t="n"/>
      <c r="F41" s="1126" t="n">
        <v>2511</v>
      </c>
      <c r="G41" s="1127" t="n">
        <v>502</v>
      </c>
      <c r="H41" s="1127" t="n">
        <v>502</v>
      </c>
      <c r="I41" s="1128" t="n">
        <v>1339</v>
      </c>
      <c r="J41" s="268" t="n"/>
      <c r="K41" s="268" t="n"/>
      <c r="L41" s="268" t="n"/>
      <c r="M41" s="268" t="n"/>
      <c r="N41" s="268" t="n"/>
      <c r="O41" s="268" t="n"/>
      <c r="P41" s="268" t="n"/>
      <c r="Q41" s="268" t="n"/>
      <c r="R41" s="268" t="n"/>
      <c r="S41" s="268" t="n"/>
      <c r="T41" s="268" t="n"/>
      <c r="U41" s="268" t="n"/>
      <c r="V41" s="268" t="n"/>
      <c r="W41" s="319" t="n"/>
      <c r="X41" s="319" t="n"/>
      <c r="Y41" s="319" t="n"/>
      <c r="Z41" s="319" t="n"/>
    </row>
    <row r="42" ht="19.5" customHeight="1" s="1411">
      <c r="A42" s="734" t="inlineStr">
        <is>
          <t>August</t>
        </is>
      </c>
      <c r="B42" s="1113" t="n">
        <v>66094.17</v>
      </c>
      <c r="C42" s="1140" t="n">
        <v>77510.39</v>
      </c>
      <c r="D42" s="1138" t="n">
        <v>3632</v>
      </c>
      <c r="E42" s="1139" t="n"/>
      <c r="F42" s="1126" t="n">
        <v>5189</v>
      </c>
      <c r="G42" s="1127" t="n">
        <v>519</v>
      </c>
      <c r="H42" s="1127" t="n">
        <v>778</v>
      </c>
      <c r="I42" s="1128" t="n">
        <v>1297</v>
      </c>
      <c r="J42" s="268" t="n"/>
      <c r="K42" s="268" t="n"/>
      <c r="L42" s="268" t="n"/>
      <c r="M42" s="268" t="n"/>
      <c r="N42" s="268" t="n"/>
      <c r="O42" s="268" t="n"/>
      <c r="P42" s="268" t="n"/>
      <c r="Q42" s="268" t="n"/>
      <c r="R42" s="268" t="n"/>
      <c r="S42" s="268" t="n"/>
      <c r="T42" s="268" t="n"/>
      <c r="U42" s="268" t="n"/>
      <c r="V42" s="268" t="n"/>
      <c r="W42" s="319" t="n"/>
      <c r="X42" s="319" t="n"/>
      <c r="Y42" s="319" t="n"/>
      <c r="Z42" s="319" t="n"/>
    </row>
    <row r="43" ht="19.5" customHeight="1" s="1411">
      <c r="A43" s="1137" t="inlineStr">
        <is>
          <t>September</t>
        </is>
      </c>
      <c r="B43" s="913" t="n">
        <v>56355.03</v>
      </c>
      <c r="C43" s="910" t="n">
        <v>65368.01</v>
      </c>
      <c r="D43" s="1138" t="n">
        <v>1545</v>
      </c>
      <c r="E43" s="1139" t="n"/>
      <c r="F43" s="1126" t="n">
        <v>386</v>
      </c>
      <c r="G43" s="1127" t="n">
        <v>3219</v>
      </c>
      <c r="H43" s="1127" t="n">
        <v>1931</v>
      </c>
      <c r="I43" s="1128" t="n">
        <v>1931</v>
      </c>
      <c r="J43" s="268" t="n"/>
      <c r="K43" s="268" t="n"/>
      <c r="L43" s="268" t="n"/>
      <c r="M43" s="268" t="n"/>
      <c r="N43" s="268" t="n"/>
      <c r="O43" s="268" t="n"/>
      <c r="P43" s="268" t="n"/>
      <c r="Q43" s="268" t="n"/>
      <c r="R43" s="268" t="n"/>
      <c r="S43" s="268" t="n"/>
      <c r="T43" s="268" t="n"/>
      <c r="U43" s="268" t="n"/>
      <c r="V43" s="268" t="n"/>
      <c r="W43" s="319" t="n"/>
      <c r="X43" s="319" t="n"/>
      <c r="Y43" s="319" t="n"/>
      <c r="Z43" s="319" t="n"/>
    </row>
    <row r="44" ht="19.5" customHeight="1" s="1411">
      <c r="A44" s="734" t="inlineStr">
        <is>
          <t>October</t>
        </is>
      </c>
      <c r="B44" s="1113" t="n">
        <v>58919.07</v>
      </c>
      <c r="C44" s="1140" t="n">
        <v>67588.27</v>
      </c>
      <c r="D44" s="1138" t="n">
        <v>1589</v>
      </c>
      <c r="E44" s="1139" t="n">
        <v>722</v>
      </c>
      <c r="F44" s="1126" t="n">
        <v>1734</v>
      </c>
      <c r="G44" s="1127" t="n">
        <v>2167</v>
      </c>
      <c r="H44" s="1127" t="n">
        <v>722</v>
      </c>
      <c r="I44" s="1128" t="n">
        <v>1734</v>
      </c>
      <c r="J44" s="268" t="n"/>
      <c r="K44" s="268" t="n"/>
      <c r="L44" s="268" t="n"/>
      <c r="M44" s="268" t="n"/>
      <c r="N44" s="268" t="n"/>
      <c r="O44" s="268" t="n"/>
      <c r="P44" s="268" t="n"/>
      <c r="Q44" s="268" t="n"/>
      <c r="R44" s="268" t="n"/>
      <c r="S44" s="268" t="n"/>
      <c r="T44" s="268" t="n"/>
      <c r="U44" s="268" t="n"/>
      <c r="V44" s="268" t="n"/>
      <c r="W44" s="319" t="n"/>
      <c r="X44" s="319" t="n"/>
      <c r="Y44" s="319" t="n"/>
      <c r="Z44" s="319" t="n"/>
    </row>
    <row r="45" ht="19.5" customHeight="1" s="1411">
      <c r="A45" s="1137" t="inlineStr">
        <is>
          <t>November</t>
        </is>
      </c>
      <c r="B45" s="913" t="n">
        <v>73740.28999999999</v>
      </c>
      <c r="C45" s="910" t="n">
        <v>86005.46000000001</v>
      </c>
      <c r="D45" s="1138" t="n">
        <v>2967</v>
      </c>
      <c r="E45" s="1139" t="n">
        <v>3956</v>
      </c>
      <c r="F45" s="1126" t="n">
        <v>396</v>
      </c>
      <c r="G45" s="1127" t="n">
        <v>1978</v>
      </c>
      <c r="H45" s="1127" t="n">
        <v>989</v>
      </c>
      <c r="I45" s="1128" t="n">
        <v>1978</v>
      </c>
      <c r="J45" s="268" t="n"/>
      <c r="K45" s="268" t="n"/>
      <c r="L45" s="268" t="n"/>
      <c r="M45" s="268" t="n"/>
      <c r="N45" s="268" t="n"/>
      <c r="O45" s="268" t="n"/>
      <c r="P45" s="268" t="n"/>
      <c r="Q45" s="268" t="n"/>
      <c r="R45" s="268" t="n"/>
      <c r="S45" s="268" t="n"/>
      <c r="T45" s="268" t="n"/>
      <c r="U45" s="268" t="n"/>
      <c r="V45" s="268" t="n"/>
      <c r="W45" s="319" t="n"/>
      <c r="X45" s="319" t="n"/>
      <c r="Y45" s="319" t="n"/>
      <c r="Z45" s="319" t="n"/>
    </row>
    <row r="46" ht="19.5" customHeight="1" s="1411">
      <c r="A46" s="734" t="inlineStr">
        <is>
          <t>December</t>
        </is>
      </c>
      <c r="B46" s="1113" t="n">
        <v>121758.4</v>
      </c>
      <c r="C46" s="1140" t="n">
        <v>143568.24</v>
      </c>
      <c r="D46" s="1138" t="n">
        <v>5363</v>
      </c>
      <c r="E46" s="1139" t="n">
        <v>8939</v>
      </c>
      <c r="F46" s="1126" t="n">
        <v>358</v>
      </c>
      <c r="G46" s="1127" t="n">
        <v>1788</v>
      </c>
      <c r="H46" s="1127" t="n">
        <v>3575</v>
      </c>
      <c r="I46" s="1128" t="n">
        <v>1788</v>
      </c>
      <c r="J46" s="268" t="n"/>
      <c r="K46" s="268" t="n"/>
      <c r="L46" s="268" t="n"/>
      <c r="M46" s="268" t="n"/>
      <c r="N46" s="268" t="n"/>
      <c r="O46" s="268" t="n"/>
      <c r="P46" s="268" t="n"/>
      <c r="Q46" s="268" t="n"/>
      <c r="R46" s="268" t="n"/>
      <c r="S46" s="268" t="n"/>
      <c r="T46" s="268" t="n"/>
      <c r="U46" s="268" t="n"/>
      <c r="V46" s="268" t="n"/>
      <c r="W46" s="319" t="n"/>
      <c r="X46" s="319" t="n"/>
      <c r="Y46" s="319" t="n"/>
      <c r="Z46" s="319" t="n"/>
    </row>
    <row r="47" ht="19.5" customHeight="1" s="1411">
      <c r="A47" s="605" t="inlineStr">
        <is>
          <t>ANNUAL TOTAL</t>
        </is>
      </c>
      <c r="B47" s="910" t="n">
        <v>741644.22</v>
      </c>
      <c r="C47" s="910" t="n">
        <v>852890.85</v>
      </c>
      <c r="D47" s="1141" t="n">
        <v>31149</v>
      </c>
      <c r="E47" s="1142" t="n">
        <v>28924</v>
      </c>
      <c r="F47" s="1143" t="n">
        <v>20024</v>
      </c>
      <c r="G47" s="1144" t="n">
        <v>15575</v>
      </c>
      <c r="H47" s="1144" t="n">
        <v>11125</v>
      </c>
      <c r="I47" s="1145" t="n">
        <v>4450</v>
      </c>
      <c r="J47" s="268" t="n"/>
      <c r="K47" s="268" t="n"/>
      <c r="L47" s="268" t="n"/>
      <c r="M47" s="268" t="n"/>
      <c r="N47" s="268" t="n"/>
      <c r="O47" s="268" t="n"/>
      <c r="P47" s="268" t="n"/>
      <c r="Q47" s="268" t="n"/>
      <c r="R47" s="268" t="n"/>
      <c r="S47" s="268" t="n"/>
      <c r="T47" s="268" t="n"/>
      <c r="U47" s="268" t="n"/>
      <c r="V47" s="268" t="n"/>
      <c r="W47" s="319" t="n"/>
      <c r="X47" s="319" t="n"/>
      <c r="Y47" s="319" t="n"/>
      <c r="Z47" s="319" t="n"/>
    </row>
    <row r="48" ht="19.5" customHeight="1" s="1411">
      <c r="A48" s="268" t="n"/>
      <c r="B48" s="268" t="n"/>
      <c r="C48" s="268" t="n"/>
      <c r="D48" s="268" t="n"/>
      <c r="E48" s="268" t="n"/>
      <c r="F48" s="268" t="n"/>
      <c r="G48" s="268" t="n"/>
      <c r="H48" s="268" t="n"/>
      <c r="I48" s="268" t="n"/>
      <c r="J48" s="268" t="n"/>
      <c r="K48" s="268" t="n"/>
      <c r="L48" s="268" t="n"/>
      <c r="M48" s="268" t="n"/>
      <c r="N48" s="268" t="n"/>
      <c r="O48" s="268" t="n"/>
      <c r="P48" s="268" t="n"/>
      <c r="Q48" s="268" t="n"/>
      <c r="R48" s="268" t="n"/>
      <c r="S48" s="268" t="n"/>
      <c r="T48" s="268" t="n"/>
      <c r="U48" s="268" t="n"/>
      <c r="V48" s="268" t="n"/>
      <c r="W48" s="319" t="n"/>
      <c r="X48" s="319" t="n"/>
      <c r="Y48" s="319" t="n"/>
      <c r="Z48" s="319" t="n"/>
    </row>
    <row r="49" ht="19.5" customHeight="1" s="1411">
      <c r="A49" s="268" t="n"/>
      <c r="B49" s="268" t="n"/>
      <c r="C49" s="268" t="n"/>
      <c r="D49" s="268" t="n"/>
      <c r="E49" s="268" t="n"/>
      <c r="F49" s="268" t="n"/>
      <c r="G49" s="268" t="n"/>
      <c r="H49" s="268" t="n"/>
      <c r="I49" s="268" t="n"/>
      <c r="J49" s="268" t="n"/>
      <c r="K49" s="268" t="n"/>
      <c r="L49" s="268" t="n"/>
      <c r="M49" s="268" t="n"/>
      <c r="N49" s="268" t="n"/>
      <c r="O49" s="268" t="n"/>
      <c r="P49" s="268" t="n"/>
      <c r="Q49" s="268" t="n"/>
      <c r="R49" s="268" t="n"/>
      <c r="S49" s="268" t="n"/>
      <c r="T49" s="268" t="n"/>
      <c r="U49" s="268" t="n"/>
      <c r="V49" s="268" t="n"/>
      <c r="W49" s="319" t="n"/>
      <c r="X49" s="319" t="n"/>
      <c r="Y49" s="319" t="n"/>
      <c r="Z49" s="319" t="n"/>
    </row>
    <row r="50" ht="27.75" customHeight="1" s="1411">
      <c r="A50" s="761" t="inlineStr">
        <is>
          <t>★  OPTIMISTIC  —  +20% Revenue  |  Revenue Target: £889,973  |  Uplift: £148,329</t>
        </is>
      </c>
      <c r="I50" s="268" t="n"/>
      <c r="J50" s="268" t="n"/>
      <c r="K50" s="268" t="n"/>
      <c r="L50" s="268" t="n"/>
      <c r="M50" s="268" t="n"/>
      <c r="N50" s="268" t="n"/>
      <c r="O50" s="268" t="n"/>
      <c r="P50" s="268" t="n"/>
      <c r="Q50" s="268" t="n"/>
      <c r="R50" s="268" t="n"/>
      <c r="S50" s="268" t="n"/>
      <c r="T50" s="268" t="n"/>
      <c r="U50" s="268" t="n"/>
      <c r="V50" s="268" t="n"/>
      <c r="W50" s="319" t="n"/>
      <c r="X50" s="319" t="n"/>
      <c r="Y50" s="319" t="n"/>
      <c r="Z50" s="319" t="n"/>
    </row>
    <row r="51" ht="30" customHeight="1" s="1411">
      <c r="A51" s="1147" t="inlineStr">
        <is>
          <t>Month</t>
        </is>
      </c>
      <c r="B51" s="1147" t="inlineStr">
        <is>
          <t>2025 Actual</t>
        </is>
      </c>
      <c r="C51" s="1147" t="inlineStr">
        <is>
          <t>Target Revenue</t>
        </is>
      </c>
      <c r="D51" s="766" t="inlineStr">
        <is>
          <t xml:space="preserve">Weekly DJ Nights (Fri </t>
        </is>
      </c>
      <c r="E51" s="756" t="inlineStr">
        <is>
          <t>Christmas Corporate Se</t>
        </is>
      </c>
      <c r="F51" s="746" t="inlineStr">
        <is>
          <t>School Holiday &amp; Famil</t>
        </is>
      </c>
      <c r="G51" s="1120" t="inlineStr">
        <is>
          <t xml:space="preserve">University Freshers &amp; </t>
        </is>
      </c>
      <c r="H51" s="1120" t="inlineStr">
        <is>
          <t>Corporate Q-End Privat</t>
        </is>
      </c>
      <c r="I51" s="1121" t="inlineStr">
        <is>
          <t>Community Gaming Leagu</t>
        </is>
      </c>
      <c r="J51" s="268" t="n"/>
      <c r="K51" s="268" t="n"/>
      <c r="L51" s="268" t="n"/>
      <c r="M51" s="268" t="n"/>
      <c r="N51" s="268" t="n"/>
      <c r="O51" s="268" t="n"/>
      <c r="P51" s="268" t="n"/>
      <c r="Q51" s="268" t="n"/>
      <c r="R51" s="268" t="n"/>
      <c r="S51" s="268" t="n"/>
      <c r="T51" s="268" t="n"/>
      <c r="U51" s="268" t="n"/>
      <c r="V51" s="268" t="n"/>
      <c r="W51" s="319" t="n"/>
      <c r="X51" s="319" t="n"/>
      <c r="Y51" s="319" t="n"/>
      <c r="Z51" s="319" t="n"/>
    </row>
    <row r="52" ht="19.5" customHeight="1" s="1411">
      <c r="A52" s="1148" t="inlineStr">
        <is>
          <t>January</t>
        </is>
      </c>
      <c r="B52" s="922" t="n">
        <v>44327.92</v>
      </c>
      <c r="C52" s="770" t="n">
        <v>50528.83</v>
      </c>
      <c r="D52" s="1138" t="n">
        <v>1210</v>
      </c>
      <c r="E52" s="1139" t="n"/>
      <c r="F52" s="1126" t="n">
        <v>605</v>
      </c>
      <c r="G52" s="1127" t="n">
        <v>1815</v>
      </c>
      <c r="H52" s="1127" t="n">
        <v>756</v>
      </c>
      <c r="I52" s="1128" t="n">
        <v>1815</v>
      </c>
      <c r="J52" s="268" t="n"/>
      <c r="K52" s="268" t="n"/>
      <c r="L52" s="268" t="n"/>
      <c r="M52" s="268" t="n"/>
      <c r="N52" s="268" t="n"/>
      <c r="O52" s="268" t="n"/>
      <c r="P52" s="268" t="n"/>
      <c r="Q52" s="268" t="n"/>
      <c r="R52" s="268" t="n"/>
      <c r="S52" s="268" t="n"/>
      <c r="T52" s="268" t="n"/>
      <c r="U52" s="268" t="n"/>
      <c r="V52" s="268" t="n"/>
      <c r="W52" s="319" t="n"/>
      <c r="X52" s="319" t="n"/>
      <c r="Y52" s="319" t="n"/>
      <c r="Z52" s="319" t="n"/>
    </row>
    <row r="53" ht="19.5" customHeight="1" s="1411">
      <c r="A53" s="734" t="inlineStr">
        <is>
          <t>February</t>
        </is>
      </c>
      <c r="B53" s="1113" t="n">
        <v>54393.48</v>
      </c>
      <c r="C53" s="1140" t="n">
        <v>63208.73</v>
      </c>
      <c r="D53" s="1138" t="n">
        <v>2050</v>
      </c>
      <c r="E53" s="1139" t="n"/>
      <c r="F53" s="1126" t="n">
        <v>1640</v>
      </c>
      <c r="G53" s="1127" t="n">
        <v>2050</v>
      </c>
      <c r="H53" s="1127" t="n">
        <v>1025</v>
      </c>
      <c r="I53" s="1128" t="n">
        <v>2050</v>
      </c>
      <c r="J53" s="268" t="n"/>
      <c r="K53" s="268" t="n"/>
      <c r="L53" s="268" t="n"/>
      <c r="M53" s="268" t="n"/>
      <c r="N53" s="268" t="n"/>
      <c r="O53" s="268" t="n"/>
      <c r="P53" s="268" t="n"/>
      <c r="Q53" s="268" t="n"/>
      <c r="R53" s="268" t="n"/>
      <c r="S53" s="268" t="n"/>
      <c r="T53" s="268" t="n"/>
      <c r="U53" s="268" t="n"/>
      <c r="V53" s="268" t="n"/>
      <c r="W53" s="319" t="n"/>
      <c r="X53" s="319" t="n"/>
      <c r="Y53" s="319" t="n"/>
      <c r="Z53" s="319" t="n"/>
    </row>
    <row r="54" ht="19.5" customHeight="1" s="1411">
      <c r="A54" s="1148" t="inlineStr">
        <is>
          <t>March</t>
        </is>
      </c>
      <c r="B54" s="922" t="n">
        <v>60789.87</v>
      </c>
      <c r="C54" s="770" t="n">
        <v>71160.27</v>
      </c>
      <c r="D54" s="1138" t="n">
        <v>1994</v>
      </c>
      <c r="E54" s="1139" t="n"/>
      <c r="F54" s="1126" t="n">
        <v>798</v>
      </c>
      <c r="G54" s="1127" t="n">
        <v>1994</v>
      </c>
      <c r="H54" s="1127" t="n">
        <v>3590</v>
      </c>
      <c r="I54" s="1128" t="n">
        <v>1994</v>
      </c>
      <c r="J54" s="268" t="n"/>
      <c r="K54" s="268" t="n"/>
      <c r="L54" s="268" t="n"/>
      <c r="M54" s="268" t="n"/>
      <c r="N54" s="268" t="n"/>
      <c r="O54" s="268" t="n"/>
      <c r="P54" s="268" t="n"/>
      <c r="Q54" s="268" t="n"/>
      <c r="R54" s="268" t="n"/>
      <c r="S54" s="268" t="n"/>
      <c r="T54" s="268" t="n"/>
      <c r="U54" s="268" t="n"/>
      <c r="V54" s="268" t="n"/>
      <c r="W54" s="319" t="n"/>
      <c r="X54" s="319" t="n"/>
      <c r="Y54" s="319" t="n"/>
      <c r="Z54" s="319" t="n"/>
    </row>
    <row r="55" ht="19.5" customHeight="1" s="1411">
      <c r="A55" s="734" t="inlineStr">
        <is>
          <t>April</t>
        </is>
      </c>
      <c r="B55" s="1113" t="n">
        <v>51465.47</v>
      </c>
      <c r="C55" s="1140" t="n">
        <v>62001.12</v>
      </c>
      <c r="D55" s="1138" t="n">
        <v>2634</v>
      </c>
      <c r="E55" s="1139" t="n"/>
      <c r="F55" s="1126" t="n">
        <v>3592</v>
      </c>
      <c r="G55" s="1127" t="n">
        <v>1197</v>
      </c>
      <c r="H55" s="1127" t="n">
        <v>1197</v>
      </c>
      <c r="I55" s="1128" t="n">
        <v>1916</v>
      </c>
      <c r="J55" s="268" t="n"/>
      <c r="K55" s="268" t="n"/>
      <c r="L55" s="268" t="n"/>
      <c r="M55" s="268" t="n"/>
      <c r="N55" s="268" t="n"/>
      <c r="O55" s="268" t="n"/>
      <c r="P55" s="268" t="n"/>
      <c r="Q55" s="268" t="n"/>
      <c r="R55" s="268" t="n"/>
      <c r="S55" s="268" t="n"/>
      <c r="T55" s="268" t="n"/>
      <c r="U55" s="268" t="n"/>
      <c r="V55" s="268" t="n"/>
      <c r="W55" s="319" t="n"/>
      <c r="X55" s="319" t="n"/>
      <c r="Y55" s="319" t="n"/>
      <c r="Z55" s="319" t="n"/>
    </row>
    <row r="56" ht="19.5" customHeight="1" s="1411">
      <c r="A56" s="1148" t="inlineStr">
        <is>
          <t>May</t>
        </is>
      </c>
      <c r="B56" s="922" t="n">
        <v>59566.78</v>
      </c>
      <c r="C56" s="770" t="n">
        <v>70236.61</v>
      </c>
      <c r="D56" s="1138" t="n">
        <v>2964</v>
      </c>
      <c r="E56" s="1139" t="n"/>
      <c r="F56" s="1126" t="n">
        <v>2371</v>
      </c>
      <c r="G56" s="1127" t="n">
        <v>1482</v>
      </c>
      <c r="H56" s="1127" t="n">
        <v>1482</v>
      </c>
      <c r="I56" s="1128" t="n">
        <v>2371</v>
      </c>
      <c r="J56" s="268" t="n"/>
      <c r="K56" s="268" t="n"/>
      <c r="L56" s="268" t="n"/>
      <c r="M56" s="268" t="n"/>
      <c r="N56" s="268" t="n"/>
      <c r="O56" s="268" t="n"/>
      <c r="P56" s="268" t="n"/>
      <c r="Q56" s="268" t="n"/>
      <c r="R56" s="268" t="n"/>
      <c r="S56" s="268" t="n"/>
      <c r="T56" s="268" t="n"/>
      <c r="U56" s="268" t="n"/>
      <c r="V56" s="268" t="n"/>
      <c r="W56" s="319" t="n"/>
      <c r="X56" s="319" t="n"/>
      <c r="Y56" s="319" t="n"/>
      <c r="Z56" s="319" t="n"/>
    </row>
    <row r="57" ht="19.5" customHeight="1" s="1411">
      <c r="A57" s="734" t="inlineStr">
        <is>
          <t>June</t>
        </is>
      </c>
      <c r="B57" s="1113" t="n">
        <v>47669.63</v>
      </c>
      <c r="C57" s="1140" t="n">
        <v>55801.79</v>
      </c>
      <c r="D57" s="1138" t="n">
        <v>1694</v>
      </c>
      <c r="E57" s="1139" t="n"/>
      <c r="F57" s="1126" t="n">
        <v>678</v>
      </c>
      <c r="G57" s="1127" t="n">
        <v>1355</v>
      </c>
      <c r="H57" s="1127" t="n">
        <v>3050</v>
      </c>
      <c r="I57" s="1128" t="n">
        <v>1355</v>
      </c>
      <c r="J57" s="268" t="n"/>
      <c r="K57" s="268" t="n"/>
      <c r="L57" s="268" t="n"/>
      <c r="M57" s="268" t="n"/>
      <c r="N57" s="268" t="n"/>
      <c r="O57" s="268" t="n"/>
      <c r="P57" s="268" t="n"/>
      <c r="Q57" s="268" t="n"/>
      <c r="R57" s="268" t="n"/>
      <c r="S57" s="268" t="n"/>
      <c r="T57" s="268" t="n"/>
      <c r="U57" s="268" t="n"/>
      <c r="V57" s="268" t="n"/>
      <c r="W57" s="319" t="n"/>
      <c r="X57" s="319" t="n"/>
      <c r="Y57" s="319" t="n"/>
      <c r="Z57" s="319" t="n"/>
    </row>
    <row r="58" ht="19.5" customHeight="1" s="1411">
      <c r="A58" s="1148" t="inlineStr">
        <is>
          <t>July</t>
        </is>
      </c>
      <c r="B58" s="922" t="n">
        <v>46564.11</v>
      </c>
      <c r="C58" s="770" t="n">
        <v>55937.52</v>
      </c>
      <c r="D58" s="1138" t="n">
        <v>2901</v>
      </c>
      <c r="E58" s="1139" t="n"/>
      <c r="F58" s="1126" t="n">
        <v>3348</v>
      </c>
      <c r="G58" s="1127" t="n">
        <v>670</v>
      </c>
      <c r="H58" s="1127" t="n">
        <v>670</v>
      </c>
      <c r="I58" s="1128" t="n">
        <v>1785</v>
      </c>
      <c r="J58" s="268" t="n"/>
      <c r="K58" s="268" t="n"/>
      <c r="L58" s="268" t="n"/>
      <c r="M58" s="268" t="n"/>
      <c r="N58" s="268" t="n"/>
      <c r="O58" s="268" t="n"/>
      <c r="P58" s="268" t="n"/>
      <c r="Q58" s="268" t="n"/>
      <c r="R58" s="268" t="n"/>
      <c r="S58" s="268" t="n"/>
      <c r="T58" s="268" t="n"/>
      <c r="U58" s="268" t="n"/>
      <c r="V58" s="268" t="n"/>
      <c r="W58" s="319" t="n"/>
      <c r="X58" s="319" t="n"/>
      <c r="Y58" s="319" t="n"/>
      <c r="Z58" s="319" t="n"/>
    </row>
    <row r="59" ht="19.5" customHeight="1" s="1411">
      <c r="A59" s="734" t="inlineStr">
        <is>
          <t>August</t>
        </is>
      </c>
      <c r="B59" s="1113" t="n">
        <v>66094.17</v>
      </c>
      <c r="C59" s="1140" t="n">
        <v>81315.8</v>
      </c>
      <c r="D59" s="1138" t="n">
        <v>4843</v>
      </c>
      <c r="E59" s="1139" t="n"/>
      <c r="F59" s="1126" t="n">
        <v>6919</v>
      </c>
      <c r="G59" s="1127" t="n">
        <v>692</v>
      </c>
      <c r="H59" s="1127" t="n">
        <v>1038</v>
      </c>
      <c r="I59" s="1128" t="n">
        <v>1730</v>
      </c>
      <c r="J59" s="268" t="n"/>
      <c r="K59" s="268" t="n"/>
      <c r="L59" s="268" t="n"/>
      <c r="M59" s="268" t="n"/>
      <c r="N59" s="268" t="n"/>
      <c r="O59" s="268" t="n"/>
      <c r="P59" s="268" t="n"/>
      <c r="Q59" s="268" t="n"/>
      <c r="R59" s="268" t="n"/>
      <c r="S59" s="268" t="n"/>
      <c r="T59" s="268" t="n"/>
      <c r="U59" s="268" t="n"/>
      <c r="V59" s="268" t="n"/>
      <c r="W59" s="319" t="n"/>
      <c r="X59" s="319" t="n"/>
      <c r="Y59" s="319" t="n"/>
      <c r="Z59" s="319" t="n"/>
    </row>
    <row r="60" ht="19.5" customHeight="1" s="1411">
      <c r="A60" s="1148" t="inlineStr">
        <is>
          <t>September</t>
        </is>
      </c>
      <c r="B60" s="922" t="n">
        <v>56355.03</v>
      </c>
      <c r="C60" s="770" t="n">
        <v>68372.33</v>
      </c>
      <c r="D60" s="1138" t="n">
        <v>2060</v>
      </c>
      <c r="E60" s="1139" t="n"/>
      <c r="F60" s="1126" t="n">
        <v>515</v>
      </c>
      <c r="G60" s="1127" t="n">
        <v>4292</v>
      </c>
      <c r="H60" s="1127" t="n">
        <v>2575</v>
      </c>
      <c r="I60" s="1128" t="n">
        <v>2575</v>
      </c>
      <c r="J60" s="268" t="n"/>
      <c r="K60" s="268" t="n"/>
      <c r="L60" s="268" t="n"/>
      <c r="M60" s="268" t="n"/>
      <c r="N60" s="268" t="n"/>
      <c r="O60" s="268" t="n"/>
      <c r="P60" s="268" t="n"/>
      <c r="Q60" s="268" t="n"/>
      <c r="R60" s="268" t="n"/>
      <c r="S60" s="268" t="n"/>
      <c r="T60" s="268" t="n"/>
      <c r="U60" s="268" t="n"/>
      <c r="V60" s="268" t="n"/>
      <c r="W60" s="319" t="n"/>
      <c r="X60" s="319" t="n"/>
      <c r="Y60" s="319" t="n"/>
      <c r="Z60" s="319" t="n"/>
    </row>
    <row r="61" ht="19.5" customHeight="1" s="1411">
      <c r="A61" s="734" t="inlineStr">
        <is>
          <t>October</t>
        </is>
      </c>
      <c r="B61" s="1113" t="n">
        <v>58919.07</v>
      </c>
      <c r="C61" s="1140" t="n">
        <v>70478.00999999999</v>
      </c>
      <c r="D61" s="1138" t="n">
        <v>2119</v>
      </c>
      <c r="E61" s="1139" t="n">
        <v>963</v>
      </c>
      <c r="F61" s="1126" t="n">
        <v>2312</v>
      </c>
      <c r="G61" s="1127" t="n">
        <v>2890</v>
      </c>
      <c r="H61" s="1127" t="n">
        <v>963</v>
      </c>
      <c r="I61" s="1128" t="n">
        <v>2312</v>
      </c>
      <c r="J61" s="268" t="n"/>
      <c r="K61" s="268" t="n"/>
      <c r="L61" s="268" t="n"/>
      <c r="M61" s="268" t="n"/>
      <c r="N61" s="268" t="n"/>
      <c r="O61" s="268" t="n"/>
      <c r="P61" s="268" t="n"/>
      <c r="Q61" s="268" t="n"/>
      <c r="R61" s="268" t="n"/>
      <c r="S61" s="268" t="n"/>
      <c r="T61" s="268" t="n"/>
      <c r="U61" s="268" t="n"/>
      <c r="V61" s="268" t="n"/>
      <c r="W61" s="319" t="n"/>
      <c r="X61" s="319" t="n"/>
      <c r="Y61" s="319" t="n"/>
      <c r="Z61" s="319" t="n"/>
    </row>
    <row r="62" ht="19.5" customHeight="1" s="1411">
      <c r="A62" s="1148" t="inlineStr">
        <is>
          <t>November</t>
        </is>
      </c>
      <c r="B62" s="922" t="n">
        <v>73740.28999999999</v>
      </c>
      <c r="C62" s="770" t="n">
        <v>90093.86</v>
      </c>
      <c r="D62" s="1138" t="n">
        <v>3957</v>
      </c>
      <c r="E62" s="1139" t="n">
        <v>5275</v>
      </c>
      <c r="F62" s="1126" t="n">
        <v>528</v>
      </c>
      <c r="G62" s="1127" t="n">
        <v>2638</v>
      </c>
      <c r="H62" s="1127" t="n">
        <v>1319</v>
      </c>
      <c r="I62" s="1128" t="n">
        <v>2638</v>
      </c>
      <c r="J62" s="268" t="n"/>
      <c r="K62" s="268" t="n"/>
      <c r="L62" s="268" t="n"/>
      <c r="M62" s="268" t="n"/>
      <c r="N62" s="268" t="n"/>
      <c r="O62" s="268" t="n"/>
      <c r="P62" s="268" t="n"/>
      <c r="Q62" s="268" t="n"/>
      <c r="R62" s="268" t="n"/>
      <c r="S62" s="268" t="n"/>
      <c r="T62" s="268" t="n"/>
      <c r="U62" s="268" t="n"/>
      <c r="V62" s="268" t="n"/>
      <c r="W62" s="319" t="n"/>
      <c r="X62" s="319" t="n"/>
      <c r="Y62" s="319" t="n"/>
      <c r="Z62" s="319" t="n"/>
    </row>
    <row r="63" ht="19.5" customHeight="1" s="1411">
      <c r="A63" s="734" t="inlineStr">
        <is>
          <t>December</t>
        </is>
      </c>
      <c r="B63" s="1113" t="n">
        <v>121758.4</v>
      </c>
      <c r="C63" s="1140" t="n">
        <v>150838.19</v>
      </c>
      <c r="D63" s="1138" t="n">
        <v>7151</v>
      </c>
      <c r="E63" s="1139" t="n">
        <v>11918</v>
      </c>
      <c r="F63" s="1126" t="n">
        <v>477</v>
      </c>
      <c r="G63" s="1127" t="n">
        <v>2384</v>
      </c>
      <c r="H63" s="1127" t="n">
        <v>4767</v>
      </c>
      <c r="I63" s="1128" t="n">
        <v>2384</v>
      </c>
      <c r="J63" s="268" t="n"/>
      <c r="K63" s="268" t="n"/>
      <c r="L63" s="268" t="n"/>
      <c r="M63" s="268" t="n"/>
      <c r="N63" s="268" t="n"/>
      <c r="O63" s="268" t="n"/>
      <c r="P63" s="268" t="n"/>
      <c r="Q63" s="268" t="n"/>
      <c r="R63" s="268" t="n"/>
      <c r="S63" s="268" t="n"/>
      <c r="T63" s="268" t="n"/>
      <c r="U63" s="268" t="n"/>
      <c r="V63" s="268" t="n"/>
      <c r="W63" s="319" t="n"/>
      <c r="X63" s="319" t="n"/>
      <c r="Y63" s="319" t="n"/>
      <c r="Z63" s="319" t="n"/>
    </row>
    <row r="64" ht="19.5" customHeight="1" s="1411">
      <c r="A64" s="919" t="inlineStr">
        <is>
          <t>ANNUAL TOTAL</t>
        </is>
      </c>
      <c r="B64" s="770" t="n">
        <v>741644.22</v>
      </c>
      <c r="C64" s="770" t="n">
        <v>889973.0600000001</v>
      </c>
      <c r="D64" s="1141" t="n">
        <v>41532</v>
      </c>
      <c r="E64" s="1142" t="n">
        <v>38565</v>
      </c>
      <c r="F64" s="1143" t="n">
        <v>26699</v>
      </c>
      <c r="G64" s="1144" t="n">
        <v>20766</v>
      </c>
      <c r="H64" s="1144" t="n">
        <v>14833</v>
      </c>
      <c r="I64" s="1145" t="n">
        <v>5933</v>
      </c>
      <c r="J64" s="268" t="n"/>
      <c r="K64" s="268" t="n"/>
      <c r="L64" s="268" t="n"/>
      <c r="M64" s="268" t="n"/>
      <c r="N64" s="268" t="n"/>
      <c r="O64" s="268" t="n"/>
      <c r="P64" s="268" t="n"/>
      <c r="Q64" s="268" t="n"/>
      <c r="R64" s="268" t="n"/>
      <c r="S64" s="268" t="n"/>
      <c r="T64" s="268" t="n"/>
      <c r="U64" s="268" t="n"/>
      <c r="V64" s="268" t="n"/>
      <c r="W64" s="319" t="n"/>
      <c r="X64" s="319" t="n"/>
      <c r="Y64" s="319" t="n"/>
      <c r="Z64" s="319" t="n"/>
    </row>
    <row r="65" ht="19.5" customHeight="1" s="1411">
      <c r="A65" s="268" t="n"/>
      <c r="B65" s="268" t="n"/>
      <c r="C65" s="268" t="n"/>
      <c r="D65" s="268" t="n"/>
      <c r="E65" s="268" t="n"/>
      <c r="F65" s="268" t="n"/>
      <c r="G65" s="268" t="n"/>
      <c r="H65" s="268" t="n"/>
      <c r="I65" s="268" t="n"/>
      <c r="J65" s="268" t="n"/>
      <c r="K65" s="268" t="n"/>
      <c r="L65" s="268" t="n"/>
      <c r="M65" s="268" t="n"/>
      <c r="N65" s="268" t="n"/>
      <c r="O65" s="268" t="n"/>
      <c r="P65" s="268" t="n"/>
      <c r="Q65" s="268" t="n"/>
      <c r="R65" s="268" t="n"/>
      <c r="S65" s="268" t="n"/>
      <c r="T65" s="268" t="n"/>
      <c r="U65" s="268" t="n"/>
      <c r="V65" s="268" t="n"/>
      <c r="W65" s="319" t="n"/>
      <c r="X65" s="319" t="n"/>
      <c r="Y65" s="319" t="n"/>
      <c r="Z65" s="319" t="n"/>
    </row>
    <row r="66" ht="19.5" customHeight="1" s="1411">
      <c r="A66" s="268" t="n"/>
      <c r="B66" s="268" t="n"/>
      <c r="C66" s="268" t="n"/>
      <c r="D66" s="268" t="n"/>
      <c r="E66" s="268" t="n"/>
      <c r="F66" s="268" t="n"/>
      <c r="G66" s="268" t="n"/>
      <c r="H66" s="268" t="n"/>
      <c r="I66" s="268" t="n"/>
      <c r="J66" s="268" t="n"/>
      <c r="K66" s="268" t="n"/>
      <c r="L66" s="268" t="n"/>
      <c r="M66" s="268" t="n"/>
      <c r="N66" s="268" t="n"/>
      <c r="O66" s="268" t="n"/>
      <c r="P66" s="268" t="n"/>
      <c r="Q66" s="268" t="n"/>
      <c r="R66" s="268" t="n"/>
      <c r="S66" s="268" t="n"/>
      <c r="T66" s="268" t="n"/>
      <c r="U66" s="268" t="n"/>
      <c r="V66" s="268" t="n"/>
      <c r="W66" s="319" t="n"/>
      <c r="X66" s="319" t="n"/>
      <c r="Y66" s="319" t="n"/>
      <c r="Z66" s="319" t="n"/>
    </row>
    <row r="67" ht="27.75" customHeight="1" s="1411">
      <c r="A67" s="630" t="inlineStr">
        <is>
          <t>P&amp;L IMPACT BY SCENARIO  —  May 2026 – April 2027 (costs 2025 base + 10% fixed)</t>
        </is>
      </c>
      <c r="I67" s="268" t="n"/>
      <c r="J67" s="268" t="n"/>
      <c r="K67" s="268" t="n"/>
      <c r="L67" s="268" t="n"/>
      <c r="M67" s="268" t="n"/>
      <c r="N67" s="268" t="n"/>
      <c r="O67" s="268" t="n"/>
      <c r="P67" s="268" t="n"/>
      <c r="Q67" s="268" t="n"/>
      <c r="R67" s="268" t="n"/>
      <c r="S67" s="268" t="n"/>
      <c r="T67" s="268" t="n"/>
      <c r="U67" s="268" t="n"/>
      <c r="V67" s="268" t="n"/>
      <c r="W67" s="319" t="n"/>
      <c r="X67" s="319" t="n"/>
      <c r="Y67" s="319" t="n"/>
      <c r="Z67" s="319" t="n"/>
    </row>
    <row r="68" ht="21.75" customHeight="1" s="1411">
      <c r="A68" s="593" t="inlineStr">
        <is>
          <t>Metric</t>
        </is>
      </c>
      <c r="B68" s="593" t="inlineStr">
        <is>
          <t>2025 Actual</t>
        </is>
      </c>
      <c r="C68" s="593" t="inlineStr">
        <is>
          <t>Conservative +10%</t>
        </is>
      </c>
      <c r="D68" s="593" t="inlineStr">
        <is>
          <t>Base Case +15%</t>
        </is>
      </c>
      <c r="E68" s="593" t="inlineStr">
        <is>
          <t>Optimistic +20%</t>
        </is>
      </c>
      <c r="F68" s="268" t="n"/>
      <c r="G68" s="268" t="n"/>
      <c r="H68" s="268" t="n"/>
      <c r="I68" s="268" t="n"/>
      <c r="J68" s="268" t="n"/>
      <c r="K68" s="268" t="n"/>
      <c r="L68" s="268" t="n"/>
      <c r="M68" s="268" t="n"/>
      <c r="N68" s="268" t="n"/>
      <c r="O68" s="268" t="n"/>
      <c r="P68" s="268" t="n"/>
      <c r="Q68" s="268" t="n"/>
      <c r="R68" s="268" t="n"/>
      <c r="S68" s="268" t="n"/>
      <c r="T68" s="268" t="n"/>
      <c r="U68" s="268" t="n"/>
      <c r="V68" s="268" t="n"/>
      <c r="W68" s="319" t="n"/>
      <c r="X68" s="319" t="n"/>
      <c r="Y68" s="319" t="n"/>
      <c r="Z68" s="319" t="n"/>
    </row>
    <row r="69" ht="19.5" customHeight="1" s="1411">
      <c r="A69" s="596" t="inlineStr">
        <is>
          <t>Revenue</t>
        </is>
      </c>
      <c r="B69" s="597" t="n">
        <v>741644.22</v>
      </c>
      <c r="C69" s="905" t="n">
        <v>852890.86</v>
      </c>
      <c r="D69" s="913" t="n">
        <v>889973.05</v>
      </c>
      <c r="E69" s="922" t="n">
        <v>889973.0600000001</v>
      </c>
      <c r="F69" s="268" t="n"/>
      <c r="G69" s="268" t="n"/>
      <c r="H69" s="268" t="n"/>
      <c r="I69" s="268" t="n"/>
      <c r="J69" s="268" t="n"/>
      <c r="K69" s="268" t="n"/>
      <c r="L69" s="268" t="n"/>
      <c r="M69" s="268" t="n"/>
      <c r="N69" s="268" t="n"/>
      <c r="O69" s="268" t="n"/>
      <c r="P69" s="268" t="n"/>
      <c r="Q69" s="268" t="n"/>
      <c r="R69" s="268" t="n"/>
      <c r="S69" s="268" t="n"/>
      <c r="T69" s="268" t="n"/>
      <c r="U69" s="268" t="n"/>
      <c r="V69" s="268" t="n"/>
      <c r="W69" s="319" t="n"/>
      <c r="X69" s="319" t="n"/>
      <c r="Y69" s="319" t="n"/>
      <c r="Z69" s="319" t="n"/>
    </row>
    <row r="70" ht="19.5" customHeight="1" s="1411">
      <c r="A70" s="734" t="inlineStr">
        <is>
          <t>Operating Costs</t>
        </is>
      </c>
      <c r="B70" s="1113" t="n">
        <v>570600.3</v>
      </c>
      <c r="C70" s="905" t="n">
        <v>536535.75</v>
      </c>
      <c r="D70" s="913" t="n">
        <v>540762.97</v>
      </c>
      <c r="E70" s="922" t="n">
        <v>540869.72</v>
      </c>
      <c r="F70" s="268" t="n"/>
      <c r="G70" s="268" t="n"/>
      <c r="H70" s="268" t="n"/>
      <c r="I70" s="268" t="n"/>
      <c r="J70" s="268" t="n"/>
      <c r="K70" s="268" t="n"/>
      <c r="L70" s="268" t="n"/>
      <c r="M70" s="268" t="n"/>
      <c r="N70" s="268" t="n"/>
      <c r="O70" s="268" t="n"/>
      <c r="P70" s="268" t="n"/>
      <c r="Q70" s="268" t="n"/>
      <c r="R70" s="268" t="n"/>
      <c r="S70" s="268" t="n"/>
      <c r="T70" s="268" t="n"/>
      <c r="U70" s="268" t="n"/>
      <c r="V70" s="268" t="n"/>
      <c r="W70" s="319" t="n"/>
      <c r="X70" s="319" t="n"/>
      <c r="Y70" s="319" t="n"/>
      <c r="Z70" s="319" t="n"/>
    </row>
    <row r="71" ht="30" customHeight="1" s="1411">
      <c r="A71" s="732" t="inlineStr">
        <is>
          <t>Annual Rent Obligation (15% of revenue, quarterly in arrears)</t>
        </is>
      </c>
      <c r="B71" s="597" t="n">
        <v>111246.63</v>
      </c>
      <c r="C71" s="905" t="n">
        <v>127933.63</v>
      </c>
      <c r="D71" s="913" t="n">
        <v>133495.96</v>
      </c>
      <c r="E71" s="922" t="n">
        <v>133495.96</v>
      </c>
      <c r="F71" s="268" t="n"/>
      <c r="G71" s="268" t="n"/>
      <c r="H71" s="268" t="n"/>
      <c r="I71" s="268" t="n"/>
      <c r="J71" s="268" t="n"/>
      <c r="K71" s="268" t="n"/>
      <c r="L71" s="268" t="n"/>
      <c r="M71" s="268" t="n"/>
      <c r="N71" s="268" t="n"/>
      <c r="O71" s="268" t="n"/>
      <c r="P71" s="268" t="n"/>
      <c r="Q71" s="268" t="n"/>
      <c r="R71" s="268" t="n"/>
      <c r="S71" s="268" t="n"/>
      <c r="T71" s="268" t="n"/>
      <c r="U71" s="268" t="n"/>
      <c r="V71" s="268" t="n"/>
      <c r="W71" s="319" t="n"/>
      <c r="X71" s="319" t="n"/>
      <c r="Y71" s="319" t="n"/>
      <c r="Z71" s="319" t="n"/>
    </row>
    <row r="72" ht="19.5" customHeight="1" s="1411">
      <c r="A72" s="734" t="inlineStr">
        <is>
          <t>VAT Difference</t>
        </is>
      </c>
      <c r="B72" s="1113" t="n">
        <v>79094.23</v>
      </c>
      <c r="C72" s="905" t="n">
        <v>87066.71000000001</v>
      </c>
      <c r="D72" s="913" t="n">
        <v>91052.92</v>
      </c>
      <c r="E72" s="922" t="n">
        <v>95039.16</v>
      </c>
      <c r="F72" s="268" t="n"/>
      <c r="G72" s="268" t="n"/>
      <c r="H72" s="268" t="n"/>
      <c r="I72" s="268" t="n"/>
      <c r="J72" s="268" t="n"/>
      <c r="K72" s="268" t="n"/>
      <c r="L72" s="268" t="n"/>
      <c r="M72" s="268" t="n"/>
      <c r="N72" s="268" t="n"/>
      <c r="O72" s="268" t="n"/>
      <c r="P72" s="268" t="n"/>
      <c r="Q72" s="268" t="n"/>
      <c r="R72" s="268" t="n"/>
      <c r="S72" s="268" t="n"/>
      <c r="T72" s="268" t="n"/>
      <c r="U72" s="268" t="n"/>
      <c r="V72" s="268" t="n"/>
      <c r="W72" s="319" t="n"/>
      <c r="X72" s="319" t="n"/>
      <c r="Y72" s="319" t="n"/>
      <c r="Z72" s="319" t="n"/>
    </row>
    <row r="73" ht="19.5" customHeight="1" s="1411">
      <c r="A73" s="1149" t="inlineStr">
        <is>
          <t>Director Salary (£30,000 pa)</t>
        </is>
      </c>
      <c r="B73" s="1150" t="n">
        <v>30000</v>
      </c>
      <c r="C73" s="1150" t="n">
        <v>30000</v>
      </c>
      <c r="D73" s="1150" t="n">
        <v>30000</v>
      </c>
      <c r="E73" s="1150" t="n">
        <v>30000</v>
      </c>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9.5" customHeight="1" s="1411">
      <c r="A74" s="624" t="inlineStr">
        <is>
          <t>Profit (after director salary)</t>
        </is>
      </c>
      <c r="B74" s="599" t="n">
        <v>61949.69</v>
      </c>
      <c r="C74" s="894" t="n">
        <v>195276.81</v>
      </c>
      <c r="D74" s="909" t="n">
        <v>224137.11</v>
      </c>
      <c r="E74" s="918" t="n">
        <v>224064.16</v>
      </c>
      <c r="F74" s="268" t="n"/>
      <c r="G74" s="268" t="n"/>
      <c r="H74" s="268" t="n"/>
      <c r="I74" s="268" t="n"/>
      <c r="J74" s="268" t="n"/>
      <c r="K74" s="268" t="n"/>
      <c r="L74" s="268" t="n"/>
      <c r="M74" s="268" t="n"/>
      <c r="N74" s="268" t="n"/>
      <c r="O74" s="268" t="n"/>
      <c r="P74" s="268" t="n"/>
      <c r="Q74" s="268" t="n"/>
      <c r="R74" s="268" t="n"/>
      <c r="S74" s="268" t="n"/>
      <c r="T74" s="268" t="n"/>
      <c r="U74" s="268" t="n"/>
      <c r="V74" s="268" t="n"/>
      <c r="W74" s="319" t="n"/>
      <c r="X74" s="319" t="n"/>
      <c r="Y74" s="319" t="n"/>
      <c r="Z74" s="319" t="n"/>
    </row>
    <row r="75" ht="27.75" customHeight="1" s="1411">
      <c r="A75" s="600" t="inlineStr">
        <is>
          <t>Profit Margin (after director salary)</t>
        </is>
      </c>
      <c r="B75" s="1151" t="n">
        <v>0.124</v>
      </c>
      <c r="C75" s="1152" t="n">
        <v>0.204</v>
      </c>
      <c r="D75" s="1153" t="n">
        <v>0.229</v>
      </c>
      <c r="E75" s="1154" t="n">
        <v>0.2518</v>
      </c>
      <c r="F75" s="268" t="n"/>
      <c r="G75" s="268" t="n"/>
      <c r="H75" s="268" t="n"/>
      <c r="I75" s="268" t="n"/>
      <c r="J75" s="268" t="n"/>
      <c r="K75" s="268" t="n"/>
      <c r="L75" s="268" t="n"/>
      <c r="M75" s="268" t="n"/>
      <c r="N75" s="268" t="n"/>
      <c r="O75" s="268" t="n"/>
      <c r="P75" s="268" t="n"/>
      <c r="Q75" s="268" t="n"/>
      <c r="R75" s="268" t="n"/>
      <c r="S75" s="268" t="n"/>
      <c r="T75" s="268" t="n"/>
      <c r="U75" s="268" t="n"/>
      <c r="V75" s="268" t="n"/>
      <c r="W75" s="319" t="n"/>
      <c r="X75" s="319" t="n"/>
      <c r="Y75" s="319" t="n"/>
      <c r="Z75" s="319" t="n"/>
    </row>
    <row r="76" ht="19.5" customHeight="1" s="1411">
      <c r="A76" s="268" t="n"/>
      <c r="B76" s="268" t="n"/>
      <c r="C76" s="268" t="n"/>
      <c r="D76" s="268" t="n"/>
      <c r="E76" s="268" t="n"/>
      <c r="F76" s="268" t="n"/>
      <c r="G76" s="268" t="n"/>
      <c r="H76" s="268" t="n"/>
      <c r="I76" s="268" t="n"/>
      <c r="J76" s="268" t="n"/>
      <c r="K76" s="268" t="n"/>
      <c r="L76" s="268" t="n"/>
      <c r="M76" s="268" t="n"/>
      <c r="N76" s="268" t="n"/>
      <c r="O76" s="268" t="n"/>
      <c r="P76" s="268" t="n"/>
      <c r="Q76" s="268" t="n"/>
      <c r="R76" s="268" t="n"/>
      <c r="S76" s="268" t="n"/>
      <c r="T76" s="268" t="n"/>
      <c r="U76" s="268" t="n"/>
      <c r="V76" s="268" t="n"/>
      <c r="W76" s="319" t="n"/>
      <c r="X76" s="319" t="n"/>
      <c r="Y76" s="319" t="n"/>
      <c r="Z76" s="319" t="n"/>
    </row>
    <row r="77" ht="19.5" customHeight="1" s="1411">
      <c r="A77" s="268" t="n"/>
      <c r="B77" s="268" t="n"/>
      <c r="C77" s="268" t="n"/>
      <c r="D77" s="268" t="n"/>
      <c r="E77" s="268" t="n"/>
      <c r="F77" s="268" t="n"/>
      <c r="G77" s="268" t="n"/>
      <c r="H77" s="268" t="n"/>
      <c r="I77" s="268" t="n"/>
      <c r="J77" s="268" t="n"/>
      <c r="K77" s="268" t="n"/>
      <c r="L77" s="268" t="n"/>
      <c r="M77" s="268" t="n"/>
      <c r="N77" s="268" t="n"/>
      <c r="O77" s="268" t="n"/>
      <c r="P77" s="268" t="n"/>
      <c r="Q77" s="268" t="n"/>
      <c r="R77" s="268" t="n"/>
      <c r="S77" s="268" t="n"/>
      <c r="T77" s="268" t="n"/>
      <c r="U77" s="268" t="n"/>
      <c r="V77" s="268" t="n"/>
      <c r="W77" s="319" t="n"/>
      <c r="X77" s="319" t="n"/>
      <c r="Y77" s="319" t="n"/>
      <c r="Z77" s="319" t="n"/>
    </row>
    <row r="78" ht="19.5" customHeight="1" s="1411">
      <c r="A78" s="268" t="n"/>
      <c r="B78" s="268" t="n"/>
      <c r="C78" s="268" t="n"/>
      <c r="D78" s="268" t="n"/>
      <c r="E78" s="268" t="n"/>
      <c r="F78" s="268" t="n"/>
      <c r="G78" s="268" t="n"/>
      <c r="H78" s="268" t="n"/>
      <c r="I78" s="268" t="n"/>
      <c r="J78" s="268" t="n"/>
      <c r="K78" s="268" t="n"/>
      <c r="L78" s="268" t="n"/>
      <c r="M78" s="268" t="n"/>
      <c r="N78" s="268" t="n"/>
      <c r="O78" s="268" t="n"/>
      <c r="P78" s="268" t="n"/>
      <c r="Q78" s="268" t="n"/>
      <c r="R78" s="268" t="n"/>
      <c r="S78" s="268" t="n"/>
      <c r="T78" s="268" t="n"/>
      <c r="U78" s="268" t="n"/>
      <c r="V78" s="268" t="n"/>
      <c r="W78" s="319" t="n"/>
      <c r="X78" s="319" t="n"/>
      <c r="Y78" s="319" t="n"/>
      <c r="Z78" s="319" t="n"/>
    </row>
    <row r="79" ht="19.5" customHeight="1" s="1411">
      <c r="A79" s="268" t="n"/>
      <c r="B79" s="268" t="n"/>
      <c r="C79" s="268" t="n"/>
      <c r="D79" s="268" t="n"/>
      <c r="E79" s="268" t="n"/>
      <c r="F79" s="268" t="n"/>
      <c r="G79" s="268" t="n"/>
      <c r="H79" s="268" t="n"/>
      <c r="I79" s="268" t="n"/>
      <c r="J79" s="268" t="n"/>
      <c r="K79" s="268" t="n"/>
      <c r="L79" s="268" t="n"/>
      <c r="M79" s="268" t="n"/>
      <c r="N79" s="268" t="n"/>
      <c r="O79" s="268" t="n"/>
      <c r="P79" s="268" t="n"/>
      <c r="Q79" s="268" t="n"/>
      <c r="R79" s="268" t="n"/>
      <c r="S79" s="268" t="n"/>
      <c r="T79" s="268" t="n"/>
      <c r="U79" s="268" t="n"/>
      <c r="V79" s="268" t="n"/>
      <c r="W79" s="319" t="n"/>
      <c r="X79" s="319" t="n"/>
      <c r="Y79" s="319" t="n"/>
      <c r="Z79" s="319" t="n"/>
    </row>
    <row r="80" ht="19.5" customHeight="1" s="1411">
      <c r="A80" s="268" t="n"/>
      <c r="B80" s="268" t="n"/>
      <c r="C80" s="268" t="n"/>
      <c r="D80" s="268" t="n"/>
      <c r="E80" s="268" t="n"/>
      <c r="F80" s="268" t="n"/>
      <c r="G80" s="268" t="n"/>
      <c r="H80" s="268" t="n"/>
      <c r="I80" s="268" t="n"/>
      <c r="J80" s="268" t="n"/>
      <c r="K80" s="268" t="n"/>
      <c r="L80" s="268" t="n"/>
      <c r="M80" s="268" t="n"/>
      <c r="N80" s="268" t="n"/>
      <c r="O80" s="268" t="n"/>
      <c r="P80" s="268" t="n"/>
      <c r="Q80" s="268" t="n"/>
      <c r="R80" s="268" t="n"/>
      <c r="S80" s="268" t="n"/>
      <c r="T80" s="268" t="n"/>
      <c r="U80" s="268" t="n"/>
      <c r="V80" s="268" t="n"/>
      <c r="W80" s="319" t="n"/>
      <c r="X80" s="319" t="n"/>
      <c r="Y80" s="319" t="n"/>
      <c r="Z80" s="319" t="n"/>
    </row>
    <row r="81" ht="19.5" customHeight="1" s="1411">
      <c r="A81" s="268" t="n"/>
      <c r="B81" s="268" t="n"/>
      <c r="C81" s="268" t="n"/>
      <c r="D81" s="268" t="n"/>
      <c r="E81" s="268" t="n"/>
      <c r="F81" s="268" t="n"/>
      <c r="G81" s="268" t="n"/>
      <c r="H81" s="268" t="n"/>
      <c r="I81" s="268" t="n"/>
      <c r="J81" s="268" t="n"/>
      <c r="K81" s="268" t="n"/>
      <c r="L81" s="268" t="n"/>
      <c r="M81" s="268" t="n"/>
      <c r="N81" s="268" t="n"/>
      <c r="O81" s="268" t="n"/>
      <c r="P81" s="268" t="n"/>
      <c r="Q81" s="268" t="n"/>
      <c r="R81" s="268" t="n"/>
      <c r="S81" s="268" t="n"/>
      <c r="T81" s="268" t="n"/>
      <c r="U81" s="268" t="n"/>
      <c r="V81" s="268" t="n"/>
      <c r="W81" s="319" t="n"/>
      <c r="X81" s="319" t="n"/>
      <c r="Y81" s="319" t="n"/>
      <c r="Z81" s="319" t="n"/>
    </row>
    <row r="82" ht="19.5" customHeight="1" s="1411">
      <c r="A82" s="268" t="n"/>
      <c r="B82" s="268" t="n"/>
      <c r="C82" s="268" t="n"/>
      <c r="D82" s="268" t="n"/>
      <c r="E82" s="268" t="n"/>
      <c r="F82" s="268" t="n"/>
      <c r="G82" s="268" t="n"/>
      <c r="H82" s="268" t="n"/>
      <c r="I82" s="268" t="n"/>
      <c r="J82" s="268" t="n"/>
      <c r="K82" s="268" t="n"/>
      <c r="L82" s="268" t="n"/>
      <c r="M82" s="268" t="n"/>
      <c r="N82" s="268" t="n"/>
      <c r="O82" s="268" t="n"/>
      <c r="P82" s="268" t="n"/>
      <c r="Q82" s="268" t="n"/>
      <c r="R82" s="268" t="n"/>
      <c r="S82" s="268" t="n"/>
      <c r="T82" s="268" t="n"/>
      <c r="U82" s="268" t="n"/>
      <c r="V82" s="268" t="n"/>
      <c r="W82" s="319" t="n"/>
      <c r="X82" s="319" t="n"/>
      <c r="Y82" s="319" t="n"/>
      <c r="Z82" s="319" t="n"/>
    </row>
    <row r="83" ht="19.5" customHeight="1" s="1411">
      <c r="A83" s="268" t="n"/>
      <c r="B83" s="268" t="n"/>
      <c r="C83" s="268" t="n"/>
      <c r="D83" s="268" t="n"/>
      <c r="E83" s="268" t="n"/>
      <c r="F83" s="268" t="n"/>
      <c r="G83" s="268" t="n"/>
      <c r="H83" s="268" t="n"/>
      <c r="I83" s="268" t="n"/>
      <c r="J83" s="268" t="n"/>
      <c r="K83" s="268" t="n"/>
      <c r="L83" s="268" t="n"/>
      <c r="M83" s="268" t="n"/>
      <c r="N83" s="268" t="n"/>
      <c r="O83" s="268" t="n"/>
      <c r="P83" s="268" t="n"/>
      <c r="Q83" s="268" t="n"/>
      <c r="R83" s="268" t="n"/>
      <c r="S83" s="268" t="n"/>
      <c r="T83" s="268" t="n"/>
      <c r="U83" s="268" t="n"/>
      <c r="V83" s="268" t="n"/>
      <c r="W83" s="319" t="n"/>
      <c r="X83" s="319" t="n"/>
      <c r="Y83" s="319" t="n"/>
      <c r="Z83" s="319" t="n"/>
    </row>
    <row r="84" ht="19.5" customHeight="1" s="1411">
      <c r="A84" s="268" t="n"/>
      <c r="B84" s="268" t="n"/>
      <c r="C84" s="268" t="n"/>
      <c r="D84" s="268" t="n"/>
      <c r="E84" s="268" t="n"/>
      <c r="F84" s="268" t="n"/>
      <c r="G84" s="268" t="n"/>
      <c r="H84" s="268" t="n"/>
      <c r="I84" s="268" t="n"/>
      <c r="J84" s="268" t="n"/>
      <c r="K84" s="268" t="n"/>
      <c r="L84" s="268" t="n"/>
      <c r="M84" s="268" t="n"/>
      <c r="N84" s="268" t="n"/>
      <c r="O84" s="268" t="n"/>
      <c r="P84" s="268" t="n"/>
      <c r="Q84" s="268" t="n"/>
      <c r="R84" s="268" t="n"/>
      <c r="S84" s="268" t="n"/>
      <c r="T84" s="268" t="n"/>
      <c r="U84" s="268" t="n"/>
      <c r="V84" s="268" t="n"/>
      <c r="W84" s="319" t="n"/>
      <c r="X84" s="319" t="n"/>
      <c r="Y84" s="319" t="n"/>
      <c r="Z84" s="319" t="n"/>
    </row>
    <row r="85" ht="19.5" customHeight="1" s="1411">
      <c r="A85" s="268" t="n"/>
      <c r="B85" s="268" t="n"/>
      <c r="C85" s="268" t="n"/>
      <c r="D85" s="268" t="n"/>
      <c r="E85" s="268" t="n"/>
      <c r="F85" s="268" t="n"/>
      <c r="G85" s="268" t="n"/>
      <c r="H85" s="268" t="n"/>
      <c r="I85" s="268" t="n"/>
      <c r="J85" s="268" t="n"/>
      <c r="K85" s="268" t="n"/>
      <c r="L85" s="268" t="n"/>
      <c r="M85" s="268" t="n"/>
      <c r="N85" s="268" t="n"/>
      <c r="O85" s="268" t="n"/>
      <c r="P85" s="268" t="n"/>
      <c r="Q85" s="268" t="n"/>
      <c r="R85" s="268" t="n"/>
      <c r="S85" s="268" t="n"/>
      <c r="T85" s="268" t="n"/>
      <c r="U85" s="268" t="n"/>
      <c r="V85" s="268" t="n"/>
      <c r="W85" s="319" t="n"/>
      <c r="X85" s="319" t="n"/>
      <c r="Y85" s="319" t="n"/>
      <c r="Z85" s="319" t="n"/>
    </row>
    <row r="86" ht="19.5" customHeight="1" s="1411">
      <c r="A86" s="268" t="n"/>
      <c r="B86" s="268" t="n"/>
      <c r="C86" s="268" t="n"/>
      <c r="D86" s="268" t="n"/>
      <c r="E86" s="268" t="n"/>
      <c r="F86" s="268" t="n"/>
      <c r="G86" s="268" t="n"/>
      <c r="H86" s="268" t="n"/>
      <c r="I86" s="268" t="n"/>
      <c r="J86" s="268" t="n"/>
      <c r="K86" s="268" t="n"/>
      <c r="L86" s="268" t="n"/>
      <c r="M86" s="268" t="n"/>
      <c r="N86" s="268" t="n"/>
      <c r="O86" s="268" t="n"/>
      <c r="P86" s="268" t="n"/>
      <c r="Q86" s="268" t="n"/>
      <c r="R86" s="268" t="n"/>
      <c r="S86" s="268" t="n"/>
      <c r="T86" s="268" t="n"/>
      <c r="U86" s="268" t="n"/>
      <c r="V86" s="268" t="n"/>
      <c r="W86" s="319" t="n"/>
      <c r="X86" s="319" t="n"/>
      <c r="Y86" s="319" t="n"/>
      <c r="Z86" s="319" t="n"/>
    </row>
    <row r="87" ht="19.5" customHeight="1" s="1411">
      <c r="A87" s="268" t="n"/>
      <c r="B87" s="268" t="n"/>
      <c r="C87" s="268" t="n"/>
      <c r="D87" s="268" t="n"/>
      <c r="E87" s="268" t="n"/>
      <c r="F87" s="268" t="n"/>
      <c r="G87" s="268" t="n"/>
      <c r="H87" s="268" t="n"/>
      <c r="I87" s="268" t="n"/>
      <c r="J87" s="268" t="n"/>
      <c r="K87" s="268" t="n"/>
      <c r="L87" s="268" t="n"/>
      <c r="M87" s="268" t="n"/>
      <c r="N87" s="268" t="n"/>
      <c r="O87" s="268" t="n"/>
      <c r="P87" s="268" t="n"/>
      <c r="Q87" s="268" t="n"/>
      <c r="R87" s="268" t="n"/>
      <c r="S87" s="268" t="n"/>
      <c r="T87" s="268" t="n"/>
      <c r="U87" s="268" t="n"/>
      <c r="V87" s="268" t="n"/>
      <c r="W87" s="319" t="n"/>
      <c r="X87" s="319" t="n"/>
      <c r="Y87" s="319" t="n"/>
      <c r="Z87" s="319" t="n"/>
    </row>
    <row r="88" ht="19.5" customHeight="1" s="1411">
      <c r="A88" s="268" t="n"/>
      <c r="B88" s="268" t="n"/>
      <c r="C88" s="268" t="n"/>
      <c r="D88" s="268" t="n"/>
      <c r="E88" s="268" t="n"/>
      <c r="F88" s="268" t="n"/>
      <c r="G88" s="268" t="n"/>
      <c r="H88" s="268" t="n"/>
      <c r="I88" s="268" t="n"/>
      <c r="J88" s="268" t="n"/>
      <c r="K88" s="268" t="n"/>
      <c r="L88" s="268" t="n"/>
      <c r="M88" s="268" t="n"/>
      <c r="N88" s="268" t="n"/>
      <c r="O88" s="268" t="n"/>
      <c r="P88" s="268" t="n"/>
      <c r="Q88" s="268" t="n"/>
      <c r="R88" s="268" t="n"/>
      <c r="S88" s="268" t="n"/>
      <c r="T88" s="268" t="n"/>
      <c r="U88" s="268" t="n"/>
      <c r="V88" s="268" t="n"/>
      <c r="W88" s="319" t="n"/>
      <c r="X88" s="319" t="n"/>
      <c r="Y88" s="319" t="n"/>
      <c r="Z88" s="319" t="n"/>
    </row>
    <row r="89" ht="19.5" customHeight="1" s="1411">
      <c r="A89" s="268" t="n"/>
      <c r="B89" s="268" t="n"/>
      <c r="C89" s="268" t="n"/>
      <c r="D89" s="268" t="n"/>
      <c r="E89" s="268" t="n"/>
      <c r="F89" s="268" t="n"/>
      <c r="G89" s="268" t="n"/>
      <c r="H89" s="268" t="n"/>
      <c r="I89" s="268" t="n"/>
      <c r="J89" s="268" t="n"/>
      <c r="K89" s="268" t="n"/>
      <c r="L89" s="268" t="n"/>
      <c r="M89" s="268" t="n"/>
      <c r="N89" s="268" t="n"/>
      <c r="O89" s="268" t="n"/>
      <c r="P89" s="268" t="n"/>
      <c r="Q89" s="268" t="n"/>
      <c r="R89" s="268" t="n"/>
      <c r="S89" s="268" t="n"/>
      <c r="T89" s="268" t="n"/>
      <c r="U89" s="268" t="n"/>
      <c r="V89" s="268" t="n"/>
      <c r="W89" s="319" t="n"/>
      <c r="X89" s="319" t="n"/>
      <c r="Y89" s="319" t="n"/>
      <c r="Z89" s="319" t="n"/>
    </row>
    <row r="90" ht="19.5" customHeight="1" s="1411">
      <c r="A90" s="268" t="n"/>
      <c r="B90" s="268" t="n"/>
      <c r="C90" s="268" t="n"/>
      <c r="D90" s="268" t="n"/>
      <c r="E90" s="268" t="n"/>
      <c r="F90" s="268" t="n"/>
      <c r="G90" s="268" t="n"/>
      <c r="H90" s="268" t="n"/>
      <c r="I90" s="268" t="n"/>
      <c r="J90" s="268" t="n"/>
      <c r="K90" s="268" t="n"/>
      <c r="L90" s="268" t="n"/>
      <c r="M90" s="268" t="n"/>
      <c r="N90" s="268" t="n"/>
      <c r="O90" s="268" t="n"/>
      <c r="P90" s="268" t="n"/>
      <c r="Q90" s="268" t="n"/>
      <c r="R90" s="268" t="n"/>
      <c r="S90" s="268" t="n"/>
      <c r="T90" s="268" t="n"/>
      <c r="U90" s="268" t="n"/>
      <c r="V90" s="268" t="n"/>
      <c r="W90" s="319" t="n"/>
      <c r="X90" s="319" t="n"/>
      <c r="Y90" s="319" t="n"/>
      <c r="Z90" s="319" t="n"/>
    </row>
    <row r="91" ht="19.5" customHeight="1" s="1411">
      <c r="A91" s="268" t="n"/>
      <c r="B91" s="268" t="n"/>
      <c r="C91" s="268" t="n"/>
      <c r="D91" s="268" t="n"/>
      <c r="E91" s="268" t="n"/>
      <c r="F91" s="268" t="n"/>
      <c r="G91" s="268" t="n"/>
      <c r="H91" s="268" t="n"/>
      <c r="I91" s="268" t="n"/>
      <c r="J91" s="268" t="n"/>
      <c r="K91" s="268" t="n"/>
      <c r="L91" s="268" t="n"/>
      <c r="M91" s="268" t="n"/>
      <c r="N91" s="268" t="n"/>
      <c r="O91" s="268" t="n"/>
      <c r="P91" s="268" t="n"/>
      <c r="Q91" s="268" t="n"/>
      <c r="R91" s="268" t="n"/>
      <c r="S91" s="268" t="n"/>
      <c r="T91" s="268" t="n"/>
      <c r="U91" s="268" t="n"/>
      <c r="V91" s="268" t="n"/>
      <c r="W91" s="319" t="n"/>
      <c r="X91" s="319" t="n"/>
      <c r="Y91" s="319" t="n"/>
      <c r="Z91" s="319" t="n"/>
    </row>
    <row r="92" ht="19.5" customHeight="1" s="1411">
      <c r="A92" s="268" t="n"/>
      <c r="B92" s="268" t="n"/>
      <c r="C92" s="268" t="n"/>
      <c r="D92" s="268" t="n"/>
      <c r="E92" s="268" t="n"/>
      <c r="F92" s="268" t="n"/>
      <c r="G92" s="268" t="n"/>
      <c r="H92" s="268" t="n"/>
      <c r="I92" s="268" t="n"/>
      <c r="J92" s="268" t="n"/>
      <c r="K92" s="268" t="n"/>
      <c r="L92" s="268" t="n"/>
      <c r="M92" s="268" t="n"/>
      <c r="N92" s="268" t="n"/>
      <c r="O92" s="268" t="n"/>
      <c r="P92" s="268" t="n"/>
      <c r="Q92" s="268" t="n"/>
      <c r="R92" s="268" t="n"/>
      <c r="S92" s="268" t="n"/>
      <c r="T92" s="268" t="n"/>
      <c r="U92" s="268" t="n"/>
      <c r="V92" s="268" t="n"/>
      <c r="W92" s="319" t="n"/>
      <c r="X92" s="319" t="n"/>
      <c r="Y92" s="319" t="n"/>
      <c r="Z92" s="319" t="n"/>
    </row>
    <row r="93" ht="19.5" customHeight="1" s="1411">
      <c r="A93" s="268" t="n"/>
      <c r="B93" s="268" t="n"/>
      <c r="C93" s="268" t="n"/>
      <c r="D93" s="268" t="n"/>
      <c r="E93" s="268" t="n"/>
      <c r="F93" s="268" t="n"/>
      <c r="G93" s="268" t="n"/>
      <c r="H93" s="268" t="n"/>
      <c r="I93" s="268" t="n"/>
      <c r="J93" s="268" t="n"/>
      <c r="K93" s="268" t="n"/>
      <c r="L93" s="268" t="n"/>
      <c r="M93" s="268" t="n"/>
      <c r="N93" s="268" t="n"/>
      <c r="O93" s="268" t="n"/>
      <c r="P93" s="268" t="n"/>
      <c r="Q93" s="268" t="n"/>
      <c r="R93" s="268" t="n"/>
      <c r="S93" s="268" t="n"/>
      <c r="T93" s="268" t="n"/>
      <c r="U93" s="268" t="n"/>
      <c r="V93" s="268" t="n"/>
      <c r="W93" s="319" t="n"/>
      <c r="X93" s="319" t="n"/>
      <c r="Y93" s="319" t="n"/>
      <c r="Z93" s="319" t="n"/>
    </row>
    <row r="94" ht="19.5" customHeight="1" s="1411">
      <c r="A94" s="268" t="n"/>
      <c r="B94" s="268" t="n"/>
      <c r="C94" s="268" t="n"/>
      <c r="D94" s="268" t="n"/>
      <c r="E94" s="268" t="n"/>
      <c r="F94" s="268" t="n"/>
      <c r="G94" s="268" t="n"/>
      <c r="H94" s="268" t="n"/>
      <c r="I94" s="268" t="n"/>
      <c r="J94" s="268" t="n"/>
      <c r="K94" s="268" t="n"/>
      <c r="L94" s="268" t="n"/>
      <c r="M94" s="268" t="n"/>
      <c r="N94" s="268" t="n"/>
      <c r="O94" s="268" t="n"/>
      <c r="P94" s="268" t="n"/>
      <c r="Q94" s="268" t="n"/>
      <c r="R94" s="268" t="n"/>
      <c r="S94" s="268" t="n"/>
      <c r="T94" s="268" t="n"/>
      <c r="U94" s="268" t="n"/>
      <c r="V94" s="268" t="n"/>
      <c r="W94" s="319" t="n"/>
      <c r="X94" s="319" t="n"/>
      <c r="Y94" s="319" t="n"/>
      <c r="Z94" s="319" t="n"/>
    </row>
    <row r="95" ht="19.5" customHeight="1" s="1411">
      <c r="A95" s="268" t="n"/>
      <c r="B95" s="268" t="n"/>
      <c r="C95" s="268" t="n"/>
      <c r="D95" s="268" t="n"/>
      <c r="E95" s="268" t="n"/>
      <c r="F95" s="268" t="n"/>
      <c r="G95" s="268" t="n"/>
      <c r="H95" s="268" t="n"/>
      <c r="I95" s="268" t="n"/>
      <c r="J95" s="268" t="n"/>
      <c r="K95" s="268" t="n"/>
      <c r="L95" s="268" t="n"/>
      <c r="M95" s="268" t="n"/>
      <c r="N95" s="268" t="n"/>
      <c r="O95" s="268" t="n"/>
      <c r="P95" s="268" t="n"/>
      <c r="Q95" s="268" t="n"/>
      <c r="R95" s="268" t="n"/>
      <c r="S95" s="268" t="n"/>
      <c r="T95" s="268" t="n"/>
      <c r="U95" s="268" t="n"/>
      <c r="V95" s="268" t="n"/>
      <c r="W95" s="319" t="n"/>
      <c r="X95" s="319" t="n"/>
      <c r="Y95" s="319" t="n"/>
      <c r="Z95" s="319" t="n"/>
    </row>
    <row r="96" ht="19.5" customHeight="1" s="1411">
      <c r="A96" s="268" t="n"/>
      <c r="B96" s="268" t="n"/>
      <c r="C96" s="268" t="n"/>
      <c r="D96" s="268" t="n"/>
      <c r="E96" s="268" t="n"/>
      <c r="F96" s="268" t="n"/>
      <c r="G96" s="268" t="n"/>
      <c r="H96" s="268" t="n"/>
      <c r="I96" s="268" t="n"/>
      <c r="J96" s="268" t="n"/>
      <c r="K96" s="268" t="n"/>
      <c r="L96" s="268" t="n"/>
      <c r="M96" s="268" t="n"/>
      <c r="N96" s="268" t="n"/>
      <c r="O96" s="268" t="n"/>
      <c r="P96" s="268" t="n"/>
      <c r="Q96" s="268" t="n"/>
      <c r="R96" s="268" t="n"/>
      <c r="S96" s="268" t="n"/>
      <c r="T96" s="268" t="n"/>
      <c r="U96" s="268" t="n"/>
      <c r="V96" s="268" t="n"/>
      <c r="W96" s="319" t="n"/>
      <c r="X96" s="319" t="n"/>
      <c r="Y96" s="319" t="n"/>
      <c r="Z96" s="319" t="n"/>
    </row>
    <row r="97" ht="19.5" customHeight="1" s="1411">
      <c r="A97" s="268" t="n"/>
      <c r="B97" s="268" t="n"/>
      <c r="C97" s="268" t="n"/>
      <c r="D97" s="268" t="n"/>
      <c r="E97" s="268" t="n"/>
      <c r="F97" s="268" t="n"/>
      <c r="G97" s="268" t="n"/>
      <c r="H97" s="268" t="n"/>
      <c r="I97" s="268" t="n"/>
      <c r="J97" s="268" t="n"/>
      <c r="K97" s="268" t="n"/>
      <c r="L97" s="268" t="n"/>
      <c r="M97" s="268" t="n"/>
      <c r="N97" s="268" t="n"/>
      <c r="O97" s="268" t="n"/>
      <c r="P97" s="268" t="n"/>
      <c r="Q97" s="268" t="n"/>
      <c r="R97" s="268" t="n"/>
      <c r="S97" s="268" t="n"/>
      <c r="T97" s="268" t="n"/>
      <c r="U97" s="268" t="n"/>
      <c r="V97" s="268" t="n"/>
      <c r="W97" s="319" t="n"/>
      <c r="X97" s="319" t="n"/>
      <c r="Y97" s="319" t="n"/>
      <c r="Z97" s="319" t="n"/>
    </row>
    <row r="98" ht="19.5" customHeight="1" s="1411">
      <c r="A98" s="268" t="n"/>
      <c r="B98" s="268" t="n"/>
      <c r="C98" s="268" t="n"/>
      <c r="D98" s="268" t="n"/>
      <c r="E98" s="268" t="n"/>
      <c r="F98" s="268" t="n"/>
      <c r="G98" s="268" t="n"/>
      <c r="H98" s="268" t="n"/>
      <c r="I98" s="268" t="n"/>
      <c r="J98" s="268" t="n"/>
      <c r="K98" s="268" t="n"/>
      <c r="L98" s="268" t="n"/>
      <c r="M98" s="268" t="n"/>
      <c r="N98" s="268" t="n"/>
      <c r="O98" s="268" t="n"/>
      <c r="P98" s="268" t="n"/>
      <c r="Q98" s="268" t="n"/>
      <c r="R98" s="268" t="n"/>
      <c r="S98" s="268" t="n"/>
      <c r="T98" s="268" t="n"/>
      <c r="U98" s="268" t="n"/>
      <c r="V98" s="268" t="n"/>
      <c r="W98" s="319" t="n"/>
      <c r="X98" s="319" t="n"/>
      <c r="Y98" s="319" t="n"/>
      <c r="Z98" s="319" t="n"/>
    </row>
    <row r="99" ht="19.5" customHeight="1" s="1411">
      <c r="A99" s="268" t="n"/>
      <c r="B99" s="268" t="n"/>
      <c r="C99" s="268" t="n"/>
      <c r="D99" s="268" t="n"/>
      <c r="E99" s="268" t="n"/>
      <c r="F99" s="268" t="n"/>
      <c r="G99" s="268" t="n"/>
      <c r="H99" s="268" t="n"/>
      <c r="I99" s="268" t="n"/>
      <c r="J99" s="268" t="n"/>
      <c r="K99" s="268" t="n"/>
      <c r="L99" s="268" t="n"/>
      <c r="M99" s="268" t="n"/>
      <c r="N99" s="268" t="n"/>
      <c r="O99" s="268" t="n"/>
      <c r="P99" s="268" t="n"/>
      <c r="Q99" s="268" t="n"/>
      <c r="R99" s="268" t="n"/>
      <c r="S99" s="268" t="n"/>
      <c r="T99" s="268" t="n"/>
      <c r="U99" s="268" t="n"/>
      <c r="V99" s="268" t="n"/>
      <c r="W99" s="319" t="n"/>
      <c r="X99" s="319" t="n"/>
      <c r="Y99" s="319" t="n"/>
      <c r="Z99" s="319" t="n"/>
    </row>
    <row r="100" ht="19.5" customHeight="1" s="1411">
      <c r="A100" s="268" t="n"/>
      <c r="B100" s="268" t="n"/>
      <c r="C100" s="268" t="n"/>
      <c r="D100" s="268" t="n"/>
      <c r="E100" s="268" t="n"/>
      <c r="F100" s="268" t="n"/>
      <c r="G100" s="268" t="n"/>
      <c r="H100" s="268" t="n"/>
      <c r="I100" s="268" t="n"/>
      <c r="J100" s="268" t="n"/>
      <c r="K100" s="268" t="n"/>
      <c r="L100" s="268" t="n"/>
      <c r="M100" s="268" t="n"/>
      <c r="N100" s="268" t="n"/>
      <c r="O100" s="268" t="n"/>
      <c r="P100" s="268" t="n"/>
      <c r="Q100" s="268" t="n"/>
      <c r="R100" s="268" t="n"/>
      <c r="S100" s="268" t="n"/>
      <c r="T100" s="268" t="n"/>
      <c r="U100" s="268" t="n"/>
      <c r="V100" s="268" t="n"/>
      <c r="W100" s="319" t="n"/>
      <c r="X100" s="319" t="n"/>
      <c r="Y100" s="319" t="n"/>
      <c r="Z100" s="319" t="n"/>
    </row>
    <row r="101" ht="19.5" customHeight="1" s="1411">
      <c r="A101" s="268" t="n"/>
      <c r="B101" s="268" t="n"/>
      <c r="C101" s="268" t="n"/>
      <c r="D101" s="268" t="n"/>
      <c r="E101" s="268" t="n"/>
      <c r="F101" s="268" t="n"/>
      <c r="G101" s="268" t="n"/>
      <c r="H101" s="268" t="n"/>
      <c r="I101" s="268" t="n"/>
      <c r="J101" s="268" t="n"/>
      <c r="K101" s="268" t="n"/>
      <c r="L101" s="268" t="n"/>
      <c r="M101" s="268" t="n"/>
      <c r="N101" s="268" t="n"/>
      <c r="O101" s="268" t="n"/>
      <c r="P101" s="268" t="n"/>
      <c r="Q101" s="268" t="n"/>
      <c r="R101" s="268" t="n"/>
      <c r="S101" s="268" t="n"/>
      <c r="T101" s="268" t="n"/>
      <c r="U101" s="268" t="n"/>
      <c r="V101" s="268" t="n"/>
      <c r="W101" s="319" t="n"/>
      <c r="X101" s="319" t="n"/>
      <c r="Y101" s="319" t="n"/>
      <c r="Z101" s="319" t="n"/>
    </row>
    <row r="102" ht="19.5" customHeight="1" s="1411">
      <c r="A102" s="268" t="n"/>
      <c r="B102" s="268" t="n"/>
      <c r="C102" s="268" t="n"/>
      <c r="D102" s="268" t="n"/>
      <c r="E102" s="268" t="n"/>
      <c r="F102" s="268" t="n"/>
      <c r="G102" s="268" t="n"/>
      <c r="H102" s="268" t="n"/>
      <c r="I102" s="268" t="n"/>
      <c r="J102" s="268" t="n"/>
      <c r="K102" s="268" t="n"/>
      <c r="L102" s="268" t="n"/>
      <c r="M102" s="268" t="n"/>
      <c r="N102" s="268" t="n"/>
      <c r="O102" s="268" t="n"/>
      <c r="P102" s="268" t="n"/>
      <c r="Q102" s="268" t="n"/>
      <c r="R102" s="268" t="n"/>
      <c r="S102" s="268" t="n"/>
      <c r="T102" s="268" t="n"/>
      <c r="U102" s="268" t="n"/>
      <c r="V102" s="268" t="n"/>
      <c r="W102" s="319" t="n"/>
      <c r="X102" s="319" t="n"/>
      <c r="Y102" s="319" t="n"/>
      <c r="Z102" s="319" t="n"/>
    </row>
    <row r="103" ht="19.5" customHeight="1" s="1411">
      <c r="A103" s="268" t="n"/>
      <c r="B103" s="268" t="n"/>
      <c r="C103" s="268" t="n"/>
      <c r="D103" s="268" t="n"/>
      <c r="E103" s="268" t="n"/>
      <c r="F103" s="268" t="n"/>
      <c r="G103" s="268" t="n"/>
      <c r="H103" s="268" t="n"/>
      <c r="I103" s="268" t="n"/>
      <c r="J103" s="268" t="n"/>
      <c r="K103" s="268" t="n"/>
      <c r="L103" s="268" t="n"/>
      <c r="M103" s="268" t="n"/>
      <c r="N103" s="268" t="n"/>
      <c r="O103" s="268" t="n"/>
      <c r="P103" s="268" t="n"/>
      <c r="Q103" s="268" t="n"/>
      <c r="R103" s="268" t="n"/>
      <c r="S103" s="268" t="n"/>
      <c r="T103" s="268" t="n"/>
      <c r="U103" s="268" t="n"/>
      <c r="V103" s="268" t="n"/>
      <c r="W103" s="319" t="n"/>
      <c r="X103" s="319" t="n"/>
      <c r="Y103" s="319" t="n"/>
      <c r="Z103" s="319" t="n"/>
    </row>
    <row r="104" ht="19.5" customHeight="1" s="1411">
      <c r="A104" s="268" t="n"/>
      <c r="B104" s="268" t="n"/>
      <c r="C104" s="268" t="n"/>
      <c r="D104" s="268" t="n"/>
      <c r="E104" s="268" t="n"/>
      <c r="F104" s="268" t="n"/>
      <c r="G104" s="268" t="n"/>
      <c r="H104" s="268" t="n"/>
      <c r="I104" s="268" t="n"/>
      <c r="J104" s="268" t="n"/>
      <c r="K104" s="268" t="n"/>
      <c r="L104" s="268" t="n"/>
      <c r="M104" s="268" t="n"/>
      <c r="N104" s="268" t="n"/>
      <c r="O104" s="268" t="n"/>
      <c r="P104" s="268" t="n"/>
      <c r="Q104" s="268" t="n"/>
      <c r="R104" s="268" t="n"/>
      <c r="S104" s="268" t="n"/>
      <c r="T104" s="268" t="n"/>
      <c r="U104" s="268" t="n"/>
      <c r="V104" s="268" t="n"/>
      <c r="W104" s="319" t="n"/>
      <c r="X104" s="319" t="n"/>
      <c r="Y104" s="319" t="n"/>
      <c r="Z104" s="319" t="n"/>
    </row>
    <row r="105" ht="19.5" customHeight="1" s="1411">
      <c r="A105" s="268" t="n"/>
      <c r="B105" s="268" t="n"/>
      <c r="C105" s="268" t="n"/>
      <c r="D105" s="268" t="n"/>
      <c r="E105" s="268" t="n"/>
      <c r="F105" s="268" t="n"/>
      <c r="G105" s="268" t="n"/>
      <c r="H105" s="268" t="n"/>
      <c r="I105" s="268" t="n"/>
      <c r="J105" s="268" t="n"/>
      <c r="K105" s="268" t="n"/>
      <c r="L105" s="268" t="n"/>
      <c r="M105" s="268" t="n"/>
      <c r="N105" s="268" t="n"/>
      <c r="O105" s="268" t="n"/>
      <c r="P105" s="268" t="n"/>
      <c r="Q105" s="268" t="n"/>
      <c r="R105" s="268" t="n"/>
      <c r="S105" s="268" t="n"/>
      <c r="T105" s="268" t="n"/>
      <c r="U105" s="268" t="n"/>
      <c r="V105" s="268" t="n"/>
      <c r="W105" s="319" t="n"/>
      <c r="X105" s="319" t="n"/>
      <c r="Y105" s="319" t="n"/>
      <c r="Z105" s="319" t="n"/>
    </row>
    <row r="106" ht="19.5" customHeight="1" s="1411">
      <c r="A106" s="268" t="n"/>
      <c r="B106" s="268" t="n"/>
      <c r="C106" s="268" t="n"/>
      <c r="D106" s="268" t="n"/>
      <c r="E106" s="268" t="n"/>
      <c r="F106" s="268" t="n"/>
      <c r="G106" s="268" t="n"/>
      <c r="H106" s="268" t="n"/>
      <c r="I106" s="268" t="n"/>
      <c r="J106" s="268" t="n"/>
      <c r="K106" s="268" t="n"/>
      <c r="L106" s="268" t="n"/>
      <c r="M106" s="268" t="n"/>
      <c r="N106" s="268" t="n"/>
      <c r="O106" s="268" t="n"/>
      <c r="P106" s="268" t="n"/>
      <c r="Q106" s="268" t="n"/>
      <c r="R106" s="268" t="n"/>
      <c r="S106" s="268" t="n"/>
      <c r="T106" s="268" t="n"/>
      <c r="U106" s="268" t="n"/>
      <c r="V106" s="268" t="n"/>
      <c r="W106" s="319" t="n"/>
      <c r="X106" s="319" t="n"/>
      <c r="Y106" s="319" t="n"/>
      <c r="Z106" s="319" t="n"/>
    </row>
    <row r="107" ht="19.5" customHeight="1" s="1411">
      <c r="A107" s="268" t="n"/>
      <c r="B107" s="268" t="n"/>
      <c r="C107" s="268" t="n"/>
      <c r="D107" s="268" t="n"/>
      <c r="E107" s="268" t="n"/>
      <c r="F107" s="268" t="n"/>
      <c r="G107" s="268" t="n"/>
      <c r="H107" s="268" t="n"/>
      <c r="I107" s="268" t="n"/>
      <c r="J107" s="268" t="n"/>
      <c r="K107" s="268" t="n"/>
      <c r="L107" s="268" t="n"/>
      <c r="M107" s="268" t="n"/>
      <c r="N107" s="268" t="n"/>
      <c r="O107" s="268" t="n"/>
      <c r="P107" s="268" t="n"/>
      <c r="Q107" s="268" t="n"/>
      <c r="R107" s="268" t="n"/>
      <c r="S107" s="268" t="n"/>
      <c r="T107" s="268" t="n"/>
      <c r="U107" s="268" t="n"/>
      <c r="V107" s="268" t="n"/>
      <c r="W107" s="319" t="n"/>
      <c r="X107" s="319" t="n"/>
      <c r="Y107" s="319" t="n"/>
      <c r="Z107" s="319" t="n"/>
    </row>
    <row r="108" ht="19.5" customHeight="1" s="1411">
      <c r="A108" s="268" t="n"/>
      <c r="B108" s="268" t="n"/>
      <c r="C108" s="268" t="n"/>
      <c r="D108" s="268" t="n"/>
      <c r="E108" s="268" t="n"/>
      <c r="F108" s="268" t="n"/>
      <c r="G108" s="268" t="n"/>
      <c r="H108" s="268" t="n"/>
      <c r="I108" s="268" t="n"/>
      <c r="J108" s="268" t="n"/>
      <c r="K108" s="268" t="n"/>
      <c r="L108" s="268" t="n"/>
      <c r="M108" s="268" t="n"/>
      <c r="N108" s="268" t="n"/>
      <c r="O108" s="268" t="n"/>
      <c r="P108" s="268" t="n"/>
      <c r="Q108" s="268" t="n"/>
      <c r="R108" s="268" t="n"/>
      <c r="S108" s="268" t="n"/>
      <c r="T108" s="268" t="n"/>
      <c r="U108" s="268" t="n"/>
      <c r="V108" s="268" t="n"/>
      <c r="W108" s="319" t="n"/>
      <c r="X108" s="319" t="n"/>
      <c r="Y108" s="319" t="n"/>
      <c r="Z108" s="319" t="n"/>
    </row>
    <row r="109" ht="19.5" customHeight="1" s="1411">
      <c r="A109" s="268" t="n"/>
      <c r="B109" s="268" t="n"/>
      <c r="C109" s="268" t="n"/>
      <c r="D109" s="268" t="n"/>
      <c r="E109" s="268" t="n"/>
      <c r="F109" s="268" t="n"/>
      <c r="G109" s="268" t="n"/>
      <c r="H109" s="268" t="n"/>
      <c r="I109" s="268" t="n"/>
      <c r="J109" s="268" t="n"/>
      <c r="K109" s="268" t="n"/>
      <c r="L109" s="268" t="n"/>
      <c r="M109" s="268" t="n"/>
      <c r="N109" s="268" t="n"/>
      <c r="O109" s="268" t="n"/>
      <c r="P109" s="268" t="n"/>
      <c r="Q109" s="268" t="n"/>
      <c r="R109" s="268" t="n"/>
      <c r="S109" s="268" t="n"/>
      <c r="T109" s="268" t="n"/>
      <c r="U109" s="268" t="n"/>
      <c r="V109" s="268" t="n"/>
      <c r="W109" s="319" t="n"/>
      <c r="X109" s="319" t="n"/>
      <c r="Y109" s="319" t="n"/>
      <c r="Z109" s="319" t="n"/>
    </row>
    <row r="110" ht="19.5" customHeight="1" s="1411">
      <c r="A110" s="268" t="n"/>
      <c r="B110" s="268" t="n"/>
      <c r="C110" s="268" t="n"/>
      <c r="D110" s="268" t="n"/>
      <c r="E110" s="268" t="n"/>
      <c r="F110" s="268" t="n"/>
      <c r="G110" s="268" t="n"/>
      <c r="H110" s="268" t="n"/>
      <c r="I110" s="268" t="n"/>
      <c r="J110" s="268" t="n"/>
      <c r="K110" s="268" t="n"/>
      <c r="L110" s="268" t="n"/>
      <c r="M110" s="268" t="n"/>
      <c r="N110" s="268" t="n"/>
      <c r="O110" s="268" t="n"/>
      <c r="P110" s="268" t="n"/>
      <c r="Q110" s="268" t="n"/>
      <c r="R110" s="268" t="n"/>
      <c r="S110" s="268" t="n"/>
      <c r="T110" s="268" t="n"/>
      <c r="U110" s="268" t="n"/>
      <c r="V110" s="268" t="n"/>
      <c r="W110" s="319" t="n"/>
      <c r="X110" s="319" t="n"/>
      <c r="Y110" s="319" t="n"/>
      <c r="Z110" s="319" t="n"/>
    </row>
    <row r="111" ht="19.5" customHeight="1" s="1411">
      <c r="A111" s="268" t="n"/>
      <c r="B111" s="268" t="n"/>
      <c r="C111" s="268" t="n"/>
      <c r="D111" s="268" t="n"/>
      <c r="E111" s="268" t="n"/>
      <c r="F111" s="268" t="n"/>
      <c r="G111" s="268" t="n"/>
      <c r="H111" s="268" t="n"/>
      <c r="I111" s="268" t="n"/>
      <c r="J111" s="268" t="n"/>
      <c r="K111" s="268" t="n"/>
      <c r="L111" s="268" t="n"/>
      <c r="M111" s="268" t="n"/>
      <c r="N111" s="268" t="n"/>
      <c r="O111" s="268" t="n"/>
      <c r="P111" s="268" t="n"/>
      <c r="Q111" s="268" t="n"/>
      <c r="R111" s="268" t="n"/>
      <c r="S111" s="268" t="n"/>
      <c r="T111" s="268" t="n"/>
      <c r="U111" s="268" t="n"/>
      <c r="V111" s="268" t="n"/>
      <c r="W111" s="319" t="n"/>
      <c r="X111" s="319" t="n"/>
      <c r="Y111" s="319" t="n"/>
      <c r="Z111" s="319" t="n"/>
    </row>
    <row r="112" ht="19.5" customHeight="1" s="1411">
      <c r="A112" s="268" t="n"/>
      <c r="B112" s="268" t="n"/>
      <c r="C112" s="268" t="n"/>
      <c r="D112" s="268" t="n"/>
      <c r="E112" s="268" t="n"/>
      <c r="F112" s="268" t="n"/>
      <c r="G112" s="268" t="n"/>
      <c r="H112" s="268" t="n"/>
      <c r="I112" s="268" t="n"/>
      <c r="J112" s="268" t="n"/>
      <c r="K112" s="268" t="n"/>
      <c r="L112" s="268" t="n"/>
      <c r="M112" s="268" t="n"/>
      <c r="N112" s="268" t="n"/>
      <c r="O112" s="268" t="n"/>
      <c r="P112" s="268" t="n"/>
      <c r="Q112" s="268" t="n"/>
      <c r="R112" s="268" t="n"/>
      <c r="S112" s="268" t="n"/>
      <c r="T112" s="268" t="n"/>
      <c r="U112" s="268" t="n"/>
      <c r="V112" s="268" t="n"/>
      <c r="W112" s="319" t="n"/>
      <c r="X112" s="319" t="n"/>
      <c r="Y112" s="319" t="n"/>
      <c r="Z112" s="319" t="n"/>
    </row>
    <row r="113" ht="19.5" customHeight="1" s="1411">
      <c r="A113" s="268" t="n"/>
      <c r="B113" s="268" t="n"/>
      <c r="C113" s="268" t="n"/>
      <c r="D113" s="268" t="n"/>
      <c r="E113" s="268" t="n"/>
      <c r="F113" s="268" t="n"/>
      <c r="G113" s="268" t="n"/>
      <c r="H113" s="268" t="n"/>
      <c r="I113" s="268" t="n"/>
      <c r="J113" s="268" t="n"/>
      <c r="K113" s="268" t="n"/>
      <c r="L113" s="268" t="n"/>
      <c r="M113" s="268" t="n"/>
      <c r="N113" s="268" t="n"/>
      <c r="O113" s="268" t="n"/>
      <c r="P113" s="268" t="n"/>
      <c r="Q113" s="268" t="n"/>
      <c r="R113" s="268" t="n"/>
      <c r="S113" s="268" t="n"/>
      <c r="T113" s="268" t="n"/>
      <c r="U113" s="268" t="n"/>
      <c r="V113" s="268" t="n"/>
      <c r="W113" s="319" t="n"/>
      <c r="X113" s="319" t="n"/>
      <c r="Y113" s="319" t="n"/>
      <c r="Z113" s="319" t="n"/>
    </row>
    <row r="114" ht="19.5" customHeight="1" s="1411">
      <c r="A114" s="268" t="n"/>
      <c r="B114" s="268" t="n"/>
      <c r="C114" s="268" t="n"/>
      <c r="D114" s="268" t="n"/>
      <c r="E114" s="268" t="n"/>
      <c r="F114" s="268" t="n"/>
      <c r="G114" s="268" t="n"/>
      <c r="H114" s="268" t="n"/>
      <c r="I114" s="268" t="n"/>
      <c r="J114" s="268" t="n"/>
      <c r="K114" s="268" t="n"/>
      <c r="L114" s="268" t="n"/>
      <c r="M114" s="268" t="n"/>
      <c r="N114" s="268" t="n"/>
      <c r="O114" s="268" t="n"/>
      <c r="P114" s="268" t="n"/>
      <c r="Q114" s="268" t="n"/>
      <c r="R114" s="268" t="n"/>
      <c r="S114" s="268" t="n"/>
      <c r="T114" s="268" t="n"/>
      <c r="U114" s="268" t="n"/>
      <c r="V114" s="268" t="n"/>
      <c r="W114" s="319" t="n"/>
      <c r="X114" s="319" t="n"/>
      <c r="Y114" s="319" t="n"/>
      <c r="Z114" s="319" t="n"/>
    </row>
    <row r="115" ht="19.5" customHeight="1" s="1411">
      <c r="A115" s="268" t="n"/>
      <c r="B115" s="268" t="n"/>
      <c r="C115" s="268" t="n"/>
      <c r="D115" s="268" t="n"/>
      <c r="E115" s="268" t="n"/>
      <c r="F115" s="268" t="n"/>
      <c r="G115" s="268" t="n"/>
      <c r="H115" s="268" t="n"/>
      <c r="I115" s="268" t="n"/>
      <c r="J115" s="268" t="n"/>
      <c r="K115" s="268" t="n"/>
      <c r="L115" s="268" t="n"/>
      <c r="M115" s="268" t="n"/>
      <c r="N115" s="268" t="n"/>
      <c r="O115" s="268" t="n"/>
      <c r="P115" s="268" t="n"/>
      <c r="Q115" s="268" t="n"/>
      <c r="R115" s="268" t="n"/>
      <c r="S115" s="268" t="n"/>
      <c r="T115" s="268" t="n"/>
      <c r="U115" s="268" t="n"/>
      <c r="V115" s="268" t="n"/>
      <c r="W115" s="319" t="n"/>
      <c r="X115" s="319" t="n"/>
      <c r="Y115" s="319" t="n"/>
      <c r="Z115" s="319" t="n"/>
    </row>
    <row r="116" ht="19.5" customHeight="1" s="1411">
      <c r="A116" s="268" t="n"/>
      <c r="B116" s="268" t="n"/>
      <c r="C116" s="268" t="n"/>
      <c r="D116" s="268" t="n"/>
      <c r="E116" s="268" t="n"/>
      <c r="F116" s="268" t="n"/>
      <c r="G116" s="268" t="n"/>
      <c r="H116" s="268" t="n"/>
      <c r="I116" s="268" t="n"/>
      <c r="J116" s="268" t="n"/>
      <c r="K116" s="268" t="n"/>
      <c r="L116" s="268" t="n"/>
      <c r="M116" s="268" t="n"/>
      <c r="N116" s="268" t="n"/>
      <c r="O116" s="268" t="n"/>
      <c r="P116" s="268" t="n"/>
      <c r="Q116" s="268" t="n"/>
      <c r="R116" s="268" t="n"/>
      <c r="S116" s="268" t="n"/>
      <c r="T116" s="268" t="n"/>
      <c r="U116" s="268" t="n"/>
      <c r="V116" s="268" t="n"/>
      <c r="W116" s="319" t="n"/>
      <c r="X116" s="319" t="n"/>
      <c r="Y116" s="319" t="n"/>
      <c r="Z116" s="319" t="n"/>
    </row>
    <row r="117" ht="19.5" customHeight="1" s="1411">
      <c r="A117" s="268" t="n"/>
      <c r="B117" s="268" t="n"/>
      <c r="C117" s="268" t="n"/>
      <c r="D117" s="268" t="n"/>
      <c r="E117" s="268" t="n"/>
      <c r="F117" s="268" t="n"/>
      <c r="G117" s="268" t="n"/>
      <c r="H117" s="268" t="n"/>
      <c r="I117" s="268" t="n"/>
      <c r="J117" s="268" t="n"/>
      <c r="K117" s="268" t="n"/>
      <c r="L117" s="268" t="n"/>
      <c r="M117" s="268" t="n"/>
      <c r="N117" s="268" t="n"/>
      <c r="O117" s="268" t="n"/>
      <c r="P117" s="268" t="n"/>
      <c r="Q117" s="268" t="n"/>
      <c r="R117" s="268" t="n"/>
      <c r="S117" s="268" t="n"/>
      <c r="T117" s="268" t="n"/>
      <c r="U117" s="268" t="n"/>
      <c r="V117" s="268" t="n"/>
      <c r="W117" s="319" t="n"/>
      <c r="X117" s="319" t="n"/>
      <c r="Y117" s="319" t="n"/>
      <c r="Z117" s="319" t="n"/>
    </row>
    <row r="118" ht="19.5" customHeight="1" s="1411">
      <c r="A118" s="268" t="n"/>
      <c r="B118" s="268" t="n"/>
      <c r="C118" s="268" t="n"/>
      <c r="D118" s="268" t="n"/>
      <c r="E118" s="268" t="n"/>
      <c r="F118" s="268" t="n"/>
      <c r="G118" s="268" t="n"/>
      <c r="H118" s="268" t="n"/>
      <c r="I118" s="268" t="n"/>
      <c r="J118" s="268" t="n"/>
      <c r="K118" s="268" t="n"/>
      <c r="L118" s="268" t="n"/>
      <c r="M118" s="268" t="n"/>
      <c r="N118" s="268" t="n"/>
      <c r="O118" s="268" t="n"/>
      <c r="P118" s="268" t="n"/>
      <c r="Q118" s="268" t="n"/>
      <c r="R118" s="268" t="n"/>
      <c r="S118" s="268" t="n"/>
      <c r="T118" s="268" t="n"/>
      <c r="U118" s="268" t="n"/>
      <c r="V118" s="268" t="n"/>
      <c r="W118" s="319" t="n"/>
      <c r="X118" s="319" t="n"/>
      <c r="Y118" s="319" t="n"/>
      <c r="Z118" s="319" t="n"/>
    </row>
    <row r="119" ht="19.5" customHeight="1" s="1411">
      <c r="A119" s="268" t="n"/>
      <c r="B119" s="268" t="n"/>
      <c r="C119" s="268" t="n"/>
      <c r="D119" s="268" t="n"/>
      <c r="E119" s="268" t="n"/>
      <c r="F119" s="268" t="n"/>
      <c r="G119" s="268" t="n"/>
      <c r="H119" s="268" t="n"/>
      <c r="I119" s="268" t="n"/>
      <c r="J119" s="268" t="n"/>
      <c r="K119" s="268" t="n"/>
      <c r="L119" s="268" t="n"/>
      <c r="M119" s="268" t="n"/>
      <c r="N119" s="268" t="n"/>
      <c r="O119" s="268" t="n"/>
      <c r="P119" s="268" t="n"/>
      <c r="Q119" s="268" t="n"/>
      <c r="R119" s="268" t="n"/>
      <c r="S119" s="268" t="n"/>
      <c r="T119" s="268" t="n"/>
      <c r="U119" s="268" t="n"/>
      <c r="V119" s="268" t="n"/>
      <c r="W119" s="319" t="n"/>
      <c r="X119" s="319" t="n"/>
      <c r="Y119" s="319" t="n"/>
      <c r="Z119" s="319" t="n"/>
    </row>
    <row r="120" ht="19.5" customHeight="1" s="1411">
      <c r="A120" s="268" t="n"/>
      <c r="B120" s="268" t="n"/>
      <c r="C120" s="268" t="n"/>
      <c r="D120" s="268" t="n"/>
      <c r="E120" s="268" t="n"/>
      <c r="F120" s="268" t="n"/>
      <c r="G120" s="268" t="n"/>
      <c r="H120" s="268" t="n"/>
      <c r="I120" s="268" t="n"/>
      <c r="J120" s="268" t="n"/>
      <c r="K120" s="268" t="n"/>
      <c r="L120" s="268" t="n"/>
      <c r="M120" s="268" t="n"/>
      <c r="N120" s="268" t="n"/>
      <c r="O120" s="268" t="n"/>
      <c r="P120" s="268" t="n"/>
      <c r="Q120" s="268" t="n"/>
      <c r="R120" s="268" t="n"/>
      <c r="S120" s="268" t="n"/>
      <c r="T120" s="268" t="n"/>
      <c r="U120" s="268" t="n"/>
      <c r="V120" s="268" t="n"/>
      <c r="W120" s="319" t="n"/>
      <c r="X120" s="319" t="n"/>
      <c r="Y120" s="319" t="n"/>
      <c r="Z120" s="319" t="n"/>
    </row>
    <row r="121" ht="19.5" customHeight="1" s="1411">
      <c r="A121" s="268" t="n"/>
      <c r="B121" s="268" t="n"/>
      <c r="C121" s="268" t="n"/>
      <c r="D121" s="268" t="n"/>
      <c r="E121" s="268" t="n"/>
      <c r="F121" s="268" t="n"/>
      <c r="G121" s="268" t="n"/>
      <c r="H121" s="268" t="n"/>
      <c r="I121" s="268" t="n"/>
      <c r="J121" s="268" t="n"/>
      <c r="K121" s="268" t="n"/>
      <c r="L121" s="268" t="n"/>
      <c r="M121" s="268" t="n"/>
      <c r="N121" s="268" t="n"/>
      <c r="O121" s="268" t="n"/>
      <c r="P121" s="268" t="n"/>
      <c r="Q121" s="268" t="n"/>
      <c r="R121" s="268" t="n"/>
      <c r="S121" s="268" t="n"/>
      <c r="T121" s="268" t="n"/>
      <c r="U121" s="268" t="n"/>
      <c r="V121" s="268" t="n"/>
      <c r="W121" s="319" t="n"/>
      <c r="X121" s="319" t="n"/>
      <c r="Y121" s="319" t="n"/>
      <c r="Z121" s="319" t="n"/>
    </row>
    <row r="122" ht="19.5" customHeight="1" s="1411">
      <c r="A122" s="268" t="n"/>
      <c r="B122" s="268" t="n"/>
      <c r="C122" s="268" t="n"/>
      <c r="D122" s="268" t="n"/>
      <c r="E122" s="268" t="n"/>
      <c r="F122" s="268" t="n"/>
      <c r="G122" s="268" t="n"/>
      <c r="H122" s="268" t="n"/>
      <c r="I122" s="268" t="n"/>
      <c r="J122" s="268" t="n"/>
      <c r="K122" s="268" t="n"/>
      <c r="L122" s="268" t="n"/>
      <c r="M122" s="268" t="n"/>
      <c r="N122" s="268" t="n"/>
      <c r="O122" s="268" t="n"/>
      <c r="P122" s="268" t="n"/>
      <c r="Q122" s="268" t="n"/>
      <c r="R122" s="268" t="n"/>
      <c r="S122" s="268" t="n"/>
      <c r="T122" s="268" t="n"/>
      <c r="U122" s="268" t="n"/>
      <c r="V122" s="268" t="n"/>
      <c r="W122" s="319" t="n"/>
      <c r="X122" s="319" t="n"/>
      <c r="Y122" s="319" t="n"/>
      <c r="Z122" s="319" t="n"/>
    </row>
    <row r="123" ht="19.5" customHeight="1" s="1411">
      <c r="A123" s="268" t="n"/>
      <c r="B123" s="268" t="n"/>
      <c r="C123" s="268" t="n"/>
      <c r="D123" s="268" t="n"/>
      <c r="E123" s="268" t="n"/>
      <c r="F123" s="268" t="n"/>
      <c r="G123" s="268" t="n"/>
      <c r="H123" s="268" t="n"/>
      <c r="I123" s="268" t="n"/>
      <c r="J123" s="268" t="n"/>
      <c r="K123" s="268" t="n"/>
      <c r="L123" s="268" t="n"/>
      <c r="M123" s="268" t="n"/>
      <c r="N123" s="268" t="n"/>
      <c r="O123" s="268" t="n"/>
      <c r="P123" s="268" t="n"/>
      <c r="Q123" s="268" t="n"/>
      <c r="R123" s="268" t="n"/>
      <c r="S123" s="268" t="n"/>
      <c r="T123" s="268" t="n"/>
      <c r="U123" s="268" t="n"/>
      <c r="V123" s="268" t="n"/>
      <c r="W123" s="319" t="n"/>
      <c r="X123" s="319" t="n"/>
      <c r="Y123" s="319" t="n"/>
      <c r="Z123" s="319" t="n"/>
    </row>
    <row r="124" ht="19.5" customHeight="1" s="1411">
      <c r="A124" s="268" t="n"/>
      <c r="B124" s="268" t="n"/>
      <c r="C124" s="268" t="n"/>
      <c r="D124" s="268" t="n"/>
      <c r="E124" s="268" t="n"/>
      <c r="F124" s="268" t="n"/>
      <c r="G124" s="268" t="n"/>
      <c r="H124" s="268" t="n"/>
      <c r="I124" s="268" t="n"/>
      <c r="J124" s="268" t="n"/>
      <c r="K124" s="268" t="n"/>
      <c r="L124" s="268" t="n"/>
      <c r="M124" s="268" t="n"/>
      <c r="N124" s="268" t="n"/>
      <c r="O124" s="268" t="n"/>
      <c r="P124" s="268" t="n"/>
      <c r="Q124" s="268" t="n"/>
      <c r="R124" s="268" t="n"/>
      <c r="S124" s="268" t="n"/>
      <c r="T124" s="268" t="n"/>
      <c r="U124" s="268" t="n"/>
      <c r="V124" s="268" t="n"/>
      <c r="W124" s="319" t="n"/>
      <c r="X124" s="319" t="n"/>
      <c r="Y124" s="319" t="n"/>
      <c r="Z124" s="319" t="n"/>
    </row>
    <row r="125" ht="19.5" customHeight="1" s="1411">
      <c r="A125" s="268" t="n"/>
      <c r="B125" s="268" t="n"/>
      <c r="C125" s="268" t="n"/>
      <c r="D125" s="268" t="n"/>
      <c r="E125" s="268" t="n"/>
      <c r="F125" s="268" t="n"/>
      <c r="G125" s="268" t="n"/>
      <c r="H125" s="268" t="n"/>
      <c r="I125" s="268" t="n"/>
      <c r="J125" s="268" t="n"/>
      <c r="K125" s="268" t="n"/>
      <c r="L125" s="268" t="n"/>
      <c r="M125" s="268" t="n"/>
      <c r="N125" s="268" t="n"/>
      <c r="O125" s="268" t="n"/>
      <c r="P125" s="268" t="n"/>
      <c r="Q125" s="268" t="n"/>
      <c r="R125" s="268" t="n"/>
      <c r="S125" s="268" t="n"/>
      <c r="T125" s="268" t="n"/>
      <c r="U125" s="268" t="n"/>
      <c r="V125" s="268" t="n"/>
      <c r="W125" s="319" t="n"/>
      <c r="X125" s="319" t="n"/>
      <c r="Y125" s="319" t="n"/>
      <c r="Z125" s="319" t="n"/>
    </row>
    <row r="126" ht="19.5" customHeight="1" s="1411">
      <c r="A126" s="268" t="n"/>
      <c r="B126" s="268" t="n"/>
      <c r="C126" s="268" t="n"/>
      <c r="D126" s="268" t="n"/>
      <c r="E126" s="268" t="n"/>
      <c r="F126" s="268" t="n"/>
      <c r="G126" s="268" t="n"/>
      <c r="H126" s="268" t="n"/>
      <c r="I126" s="268" t="n"/>
      <c r="J126" s="268" t="n"/>
      <c r="K126" s="268" t="n"/>
      <c r="L126" s="268" t="n"/>
      <c r="M126" s="268" t="n"/>
      <c r="N126" s="268" t="n"/>
      <c r="O126" s="268" t="n"/>
      <c r="P126" s="268" t="n"/>
      <c r="Q126" s="268" t="n"/>
      <c r="R126" s="268" t="n"/>
      <c r="S126" s="268" t="n"/>
      <c r="T126" s="268" t="n"/>
      <c r="U126" s="268" t="n"/>
      <c r="V126" s="268" t="n"/>
      <c r="W126" s="319" t="n"/>
      <c r="X126" s="319" t="n"/>
      <c r="Y126" s="319" t="n"/>
      <c r="Z126" s="319" t="n"/>
    </row>
    <row r="127" ht="19.5" customHeight="1" s="1411">
      <c r="A127" s="268" t="n"/>
      <c r="B127" s="268" t="n"/>
      <c r="C127" s="268" t="n"/>
      <c r="D127" s="268" t="n"/>
      <c r="E127" s="268" t="n"/>
      <c r="F127" s="268" t="n"/>
      <c r="G127" s="268" t="n"/>
      <c r="H127" s="268" t="n"/>
      <c r="I127" s="268" t="n"/>
      <c r="J127" s="268" t="n"/>
      <c r="K127" s="268" t="n"/>
      <c r="L127" s="268" t="n"/>
      <c r="M127" s="268" t="n"/>
      <c r="N127" s="268" t="n"/>
      <c r="O127" s="268" t="n"/>
      <c r="P127" s="268" t="n"/>
      <c r="Q127" s="268" t="n"/>
      <c r="R127" s="268" t="n"/>
      <c r="S127" s="268" t="n"/>
      <c r="T127" s="268" t="n"/>
      <c r="U127" s="268" t="n"/>
      <c r="V127" s="268" t="n"/>
      <c r="W127" s="319" t="n"/>
      <c r="X127" s="319" t="n"/>
      <c r="Y127" s="319" t="n"/>
      <c r="Z127" s="319" t="n"/>
    </row>
    <row r="128" ht="19.5" customHeight="1" s="1411">
      <c r="A128" s="268" t="n"/>
      <c r="B128" s="268" t="n"/>
      <c r="C128" s="268" t="n"/>
      <c r="D128" s="268" t="n"/>
      <c r="E128" s="268" t="n"/>
      <c r="F128" s="268" t="n"/>
      <c r="G128" s="268" t="n"/>
      <c r="H128" s="268" t="n"/>
      <c r="I128" s="268" t="n"/>
      <c r="J128" s="268" t="n"/>
      <c r="K128" s="268" t="n"/>
      <c r="L128" s="268" t="n"/>
      <c r="M128" s="268" t="n"/>
      <c r="N128" s="268" t="n"/>
      <c r="O128" s="268" t="n"/>
      <c r="P128" s="268" t="n"/>
      <c r="Q128" s="268" t="n"/>
      <c r="R128" s="268" t="n"/>
      <c r="S128" s="268" t="n"/>
      <c r="T128" s="268" t="n"/>
      <c r="U128" s="268" t="n"/>
      <c r="V128" s="268" t="n"/>
      <c r="W128" s="319" t="n"/>
      <c r="X128" s="319" t="n"/>
      <c r="Y128" s="319" t="n"/>
      <c r="Z128" s="319" t="n"/>
    </row>
    <row r="129" ht="19.5" customHeight="1" s="1411">
      <c r="A129" s="268" t="n"/>
      <c r="B129" s="268" t="n"/>
      <c r="C129" s="268" t="n"/>
      <c r="D129" s="268" t="n"/>
      <c r="E129" s="268" t="n"/>
      <c r="F129" s="268" t="n"/>
      <c r="G129" s="268" t="n"/>
      <c r="H129" s="268" t="n"/>
      <c r="I129" s="268" t="n"/>
      <c r="J129" s="268" t="n"/>
      <c r="K129" s="268" t="n"/>
      <c r="L129" s="268" t="n"/>
      <c r="M129" s="268" t="n"/>
      <c r="N129" s="268" t="n"/>
      <c r="O129" s="268" t="n"/>
      <c r="P129" s="268" t="n"/>
      <c r="Q129" s="268" t="n"/>
      <c r="R129" s="268" t="n"/>
      <c r="S129" s="268" t="n"/>
      <c r="T129" s="268" t="n"/>
      <c r="U129" s="268" t="n"/>
      <c r="V129" s="268" t="n"/>
      <c r="W129" s="319" t="n"/>
      <c r="X129" s="319" t="n"/>
      <c r="Y129" s="319" t="n"/>
      <c r="Z129" s="319" t="n"/>
    </row>
    <row r="130" ht="19.5" customHeight="1" s="1411">
      <c r="A130" s="268" t="n"/>
      <c r="B130" s="268" t="n"/>
      <c r="C130" s="268" t="n"/>
      <c r="D130" s="268" t="n"/>
      <c r="E130" s="268" t="n"/>
      <c r="F130" s="268" t="n"/>
      <c r="G130" s="268" t="n"/>
      <c r="H130" s="268" t="n"/>
      <c r="I130" s="268" t="n"/>
      <c r="J130" s="268" t="n"/>
      <c r="K130" s="268" t="n"/>
      <c r="L130" s="268" t="n"/>
      <c r="M130" s="268" t="n"/>
      <c r="N130" s="268" t="n"/>
      <c r="O130" s="268" t="n"/>
      <c r="P130" s="268" t="n"/>
      <c r="Q130" s="268" t="n"/>
      <c r="R130" s="268" t="n"/>
      <c r="S130" s="268" t="n"/>
      <c r="T130" s="268" t="n"/>
      <c r="U130" s="268" t="n"/>
      <c r="V130" s="268" t="n"/>
      <c r="W130" s="319" t="n"/>
      <c r="X130" s="319" t="n"/>
      <c r="Y130" s="319" t="n"/>
      <c r="Z130" s="319" t="n"/>
    </row>
    <row r="131" ht="19.5" customHeight="1" s="1411">
      <c r="A131" s="268" t="n"/>
      <c r="B131" s="268" t="n"/>
      <c r="C131" s="268" t="n"/>
      <c r="D131" s="268" t="n"/>
      <c r="E131" s="268" t="n"/>
      <c r="F131" s="268" t="n"/>
      <c r="G131" s="268" t="n"/>
      <c r="H131" s="268" t="n"/>
      <c r="I131" s="268" t="n"/>
      <c r="J131" s="268" t="n"/>
      <c r="K131" s="268" t="n"/>
      <c r="L131" s="268" t="n"/>
      <c r="M131" s="268" t="n"/>
      <c r="N131" s="268" t="n"/>
      <c r="O131" s="268" t="n"/>
      <c r="P131" s="268" t="n"/>
      <c r="Q131" s="268" t="n"/>
      <c r="R131" s="268" t="n"/>
      <c r="S131" s="268" t="n"/>
      <c r="T131" s="268" t="n"/>
      <c r="U131" s="268" t="n"/>
      <c r="V131" s="268" t="n"/>
      <c r="W131" s="319" t="n"/>
      <c r="X131" s="319" t="n"/>
      <c r="Y131" s="319" t="n"/>
      <c r="Z131" s="319" t="n"/>
    </row>
    <row r="132" ht="19.5" customHeight="1" s="1411">
      <c r="A132" s="268" t="n"/>
      <c r="B132" s="268" t="n"/>
      <c r="C132" s="268" t="n"/>
      <c r="D132" s="268" t="n"/>
      <c r="E132" s="268" t="n"/>
      <c r="F132" s="268" t="n"/>
      <c r="G132" s="268" t="n"/>
      <c r="H132" s="268" t="n"/>
      <c r="I132" s="268" t="n"/>
      <c r="J132" s="268" t="n"/>
      <c r="K132" s="268" t="n"/>
      <c r="L132" s="268" t="n"/>
      <c r="M132" s="268" t="n"/>
      <c r="N132" s="268" t="n"/>
      <c r="O132" s="268" t="n"/>
      <c r="P132" s="268" t="n"/>
      <c r="Q132" s="268" t="n"/>
      <c r="R132" s="268" t="n"/>
      <c r="S132" s="268" t="n"/>
      <c r="T132" s="268" t="n"/>
      <c r="U132" s="268" t="n"/>
      <c r="V132" s="268" t="n"/>
      <c r="W132" s="319" t="n"/>
      <c r="X132" s="319" t="n"/>
      <c r="Y132" s="319" t="n"/>
      <c r="Z132" s="319" t="n"/>
    </row>
    <row r="133" ht="19.5" customHeight="1" s="1411">
      <c r="A133" s="268" t="n"/>
      <c r="B133" s="268" t="n"/>
      <c r="C133" s="268" t="n"/>
      <c r="D133" s="268" t="n"/>
      <c r="E133" s="268" t="n"/>
      <c r="F133" s="268" t="n"/>
      <c r="G133" s="268" t="n"/>
      <c r="H133" s="268" t="n"/>
      <c r="I133" s="268" t="n"/>
      <c r="J133" s="268" t="n"/>
      <c r="K133" s="268" t="n"/>
      <c r="L133" s="268" t="n"/>
      <c r="M133" s="268" t="n"/>
      <c r="N133" s="268" t="n"/>
      <c r="O133" s="268" t="n"/>
      <c r="P133" s="268" t="n"/>
      <c r="Q133" s="268" t="n"/>
      <c r="R133" s="268" t="n"/>
      <c r="S133" s="268" t="n"/>
      <c r="T133" s="268" t="n"/>
      <c r="U133" s="268" t="n"/>
      <c r="V133" s="268" t="n"/>
      <c r="W133" s="319" t="n"/>
      <c r="X133" s="319" t="n"/>
      <c r="Y133" s="319" t="n"/>
      <c r="Z133" s="319" t="n"/>
    </row>
    <row r="134" ht="19.5" customHeight="1" s="1411">
      <c r="A134" s="268" t="n"/>
      <c r="B134" s="268" t="n"/>
      <c r="C134" s="268" t="n"/>
      <c r="D134" s="268" t="n"/>
      <c r="E134" s="268" t="n"/>
      <c r="F134" s="268" t="n"/>
      <c r="G134" s="268" t="n"/>
      <c r="H134" s="268" t="n"/>
      <c r="I134" s="268" t="n"/>
      <c r="J134" s="268" t="n"/>
      <c r="K134" s="268" t="n"/>
      <c r="L134" s="268" t="n"/>
      <c r="M134" s="268" t="n"/>
      <c r="N134" s="268" t="n"/>
      <c r="O134" s="268" t="n"/>
      <c r="P134" s="268" t="n"/>
      <c r="Q134" s="268" t="n"/>
      <c r="R134" s="268" t="n"/>
      <c r="S134" s="268" t="n"/>
      <c r="T134" s="268" t="n"/>
      <c r="U134" s="268" t="n"/>
      <c r="V134" s="268" t="n"/>
      <c r="W134" s="319" t="n"/>
      <c r="X134" s="319" t="n"/>
      <c r="Y134" s="319" t="n"/>
      <c r="Z134" s="319" t="n"/>
    </row>
    <row r="135" ht="19.5" customHeight="1" s="1411">
      <c r="A135" s="268" t="n"/>
      <c r="B135" s="268" t="n"/>
      <c r="C135" s="268" t="n"/>
      <c r="D135" s="268" t="n"/>
      <c r="E135" s="268" t="n"/>
      <c r="F135" s="268" t="n"/>
      <c r="G135" s="268" t="n"/>
      <c r="H135" s="268" t="n"/>
      <c r="I135" s="268" t="n"/>
      <c r="J135" s="268" t="n"/>
      <c r="K135" s="268" t="n"/>
      <c r="L135" s="268" t="n"/>
      <c r="M135" s="268" t="n"/>
      <c r="N135" s="268" t="n"/>
      <c r="O135" s="268" t="n"/>
      <c r="P135" s="268" t="n"/>
      <c r="Q135" s="268" t="n"/>
      <c r="R135" s="268" t="n"/>
      <c r="S135" s="268" t="n"/>
      <c r="T135" s="268" t="n"/>
      <c r="U135" s="268" t="n"/>
      <c r="V135" s="268" t="n"/>
      <c r="W135" s="319" t="n"/>
      <c r="X135" s="319" t="n"/>
      <c r="Y135" s="319" t="n"/>
      <c r="Z135" s="319" t="n"/>
    </row>
    <row r="136" ht="19.5" customHeight="1" s="1411">
      <c r="A136" s="268" t="n"/>
      <c r="B136" s="268" t="n"/>
      <c r="C136" s="268" t="n"/>
      <c r="D136" s="268" t="n"/>
      <c r="E136" s="268" t="n"/>
      <c r="F136" s="268" t="n"/>
      <c r="G136" s="268" t="n"/>
      <c r="H136" s="268" t="n"/>
      <c r="I136" s="268" t="n"/>
      <c r="J136" s="268" t="n"/>
      <c r="K136" s="268" t="n"/>
      <c r="L136" s="268" t="n"/>
      <c r="M136" s="268" t="n"/>
      <c r="N136" s="268" t="n"/>
      <c r="O136" s="268" t="n"/>
      <c r="P136" s="268" t="n"/>
      <c r="Q136" s="268" t="n"/>
      <c r="R136" s="268" t="n"/>
      <c r="S136" s="268" t="n"/>
      <c r="T136" s="268" t="n"/>
      <c r="U136" s="268" t="n"/>
      <c r="V136" s="268" t="n"/>
      <c r="W136" s="319" t="n"/>
      <c r="X136" s="319" t="n"/>
      <c r="Y136" s="319" t="n"/>
      <c r="Z136" s="319" t="n"/>
    </row>
    <row r="137" ht="19.5" customHeight="1" s="1411">
      <c r="A137" s="268" t="n"/>
      <c r="B137" s="268" t="n"/>
      <c r="C137" s="268" t="n"/>
      <c r="D137" s="268" t="n"/>
      <c r="E137" s="268" t="n"/>
      <c r="F137" s="268" t="n"/>
      <c r="G137" s="268" t="n"/>
      <c r="H137" s="268" t="n"/>
      <c r="I137" s="268" t="n"/>
      <c r="J137" s="268" t="n"/>
      <c r="K137" s="268" t="n"/>
      <c r="L137" s="268" t="n"/>
      <c r="M137" s="268" t="n"/>
      <c r="N137" s="268" t="n"/>
      <c r="O137" s="268" t="n"/>
      <c r="P137" s="268" t="n"/>
      <c r="Q137" s="268" t="n"/>
      <c r="R137" s="268" t="n"/>
      <c r="S137" s="268" t="n"/>
      <c r="T137" s="268" t="n"/>
      <c r="U137" s="268" t="n"/>
      <c r="V137" s="268" t="n"/>
      <c r="W137" s="319" t="n"/>
      <c r="X137" s="319" t="n"/>
      <c r="Y137" s="319" t="n"/>
      <c r="Z137" s="319" t="n"/>
    </row>
    <row r="138" ht="19.5" customHeight="1" s="1411">
      <c r="A138" s="268" t="n"/>
      <c r="B138" s="268" t="n"/>
      <c r="C138" s="268" t="n"/>
      <c r="D138" s="268" t="n"/>
      <c r="E138" s="268" t="n"/>
      <c r="F138" s="268" t="n"/>
      <c r="G138" s="268" t="n"/>
      <c r="H138" s="268" t="n"/>
      <c r="I138" s="268" t="n"/>
      <c r="J138" s="268" t="n"/>
      <c r="K138" s="268" t="n"/>
      <c r="L138" s="268" t="n"/>
      <c r="M138" s="268" t="n"/>
      <c r="N138" s="268" t="n"/>
      <c r="O138" s="268" t="n"/>
      <c r="P138" s="268" t="n"/>
      <c r="Q138" s="268" t="n"/>
      <c r="R138" s="268" t="n"/>
      <c r="S138" s="268" t="n"/>
      <c r="T138" s="268" t="n"/>
      <c r="U138" s="268" t="n"/>
      <c r="V138" s="268" t="n"/>
      <c r="W138" s="319" t="n"/>
      <c r="X138" s="319" t="n"/>
      <c r="Y138" s="319" t="n"/>
      <c r="Z138" s="319" t="n"/>
    </row>
    <row r="139" ht="19.5" customHeight="1" s="1411">
      <c r="A139" s="268" t="n"/>
      <c r="B139" s="268" t="n"/>
      <c r="C139" s="268" t="n"/>
      <c r="D139" s="268" t="n"/>
      <c r="E139" s="268" t="n"/>
      <c r="F139" s="268" t="n"/>
      <c r="G139" s="268" t="n"/>
      <c r="H139" s="268" t="n"/>
      <c r="I139" s="268" t="n"/>
      <c r="J139" s="268" t="n"/>
      <c r="K139" s="268" t="n"/>
      <c r="L139" s="268" t="n"/>
      <c r="M139" s="268" t="n"/>
      <c r="N139" s="268" t="n"/>
      <c r="O139" s="268" t="n"/>
      <c r="P139" s="268" t="n"/>
      <c r="Q139" s="268" t="n"/>
      <c r="R139" s="268" t="n"/>
      <c r="S139" s="268" t="n"/>
      <c r="T139" s="268" t="n"/>
      <c r="U139" s="268" t="n"/>
      <c r="V139" s="268" t="n"/>
      <c r="W139" s="319" t="n"/>
      <c r="X139" s="319" t="n"/>
      <c r="Y139" s="319" t="n"/>
      <c r="Z139" s="319" t="n"/>
    </row>
    <row r="140" ht="19.5" customHeight="1" s="1411">
      <c r="A140" s="268" t="n"/>
      <c r="B140" s="268" t="n"/>
      <c r="C140" s="268" t="n"/>
      <c r="D140" s="268" t="n"/>
      <c r="E140" s="268" t="n"/>
      <c r="F140" s="268" t="n"/>
      <c r="G140" s="268" t="n"/>
      <c r="H140" s="268" t="n"/>
      <c r="I140" s="268" t="n"/>
      <c r="J140" s="268" t="n"/>
      <c r="K140" s="268" t="n"/>
      <c r="L140" s="268" t="n"/>
      <c r="M140" s="268" t="n"/>
      <c r="N140" s="268" t="n"/>
      <c r="O140" s="268" t="n"/>
      <c r="P140" s="268" t="n"/>
      <c r="Q140" s="268" t="n"/>
      <c r="R140" s="268" t="n"/>
      <c r="S140" s="268" t="n"/>
      <c r="T140" s="268" t="n"/>
      <c r="U140" s="268" t="n"/>
      <c r="V140" s="268" t="n"/>
      <c r="W140" s="319" t="n"/>
      <c r="X140" s="319" t="n"/>
      <c r="Y140" s="319" t="n"/>
      <c r="Z140" s="319" t="n"/>
    </row>
    <row r="141" ht="19.5" customHeight="1" s="1411">
      <c r="A141" s="268" t="n"/>
      <c r="B141" s="268" t="n"/>
      <c r="C141" s="268" t="n"/>
      <c r="D141" s="268" t="n"/>
      <c r="E141" s="268" t="n"/>
      <c r="F141" s="268" t="n"/>
      <c r="G141" s="268" t="n"/>
      <c r="H141" s="268" t="n"/>
      <c r="I141" s="268" t="n"/>
      <c r="J141" s="268" t="n"/>
      <c r="K141" s="268" t="n"/>
      <c r="L141" s="268" t="n"/>
      <c r="M141" s="268" t="n"/>
      <c r="N141" s="268" t="n"/>
      <c r="O141" s="268" t="n"/>
      <c r="P141" s="268" t="n"/>
      <c r="Q141" s="268" t="n"/>
      <c r="R141" s="268" t="n"/>
      <c r="S141" s="268" t="n"/>
      <c r="T141" s="268" t="n"/>
      <c r="U141" s="268" t="n"/>
      <c r="V141" s="268" t="n"/>
      <c r="W141" s="319" t="n"/>
      <c r="X141" s="319" t="n"/>
      <c r="Y141" s="319" t="n"/>
      <c r="Z141" s="319" t="n"/>
    </row>
    <row r="142" ht="19.5" customHeight="1" s="1411">
      <c r="A142" s="268" t="n"/>
      <c r="B142" s="268" t="n"/>
      <c r="C142" s="268" t="n"/>
      <c r="D142" s="268" t="n"/>
      <c r="E142" s="268" t="n"/>
      <c r="F142" s="268" t="n"/>
      <c r="G142" s="268" t="n"/>
      <c r="H142" s="268" t="n"/>
      <c r="I142" s="268" t="n"/>
      <c r="J142" s="268" t="n"/>
      <c r="K142" s="268" t="n"/>
      <c r="L142" s="268" t="n"/>
      <c r="M142" s="268" t="n"/>
      <c r="N142" s="268" t="n"/>
      <c r="O142" s="268" t="n"/>
      <c r="P142" s="268" t="n"/>
      <c r="Q142" s="268" t="n"/>
      <c r="R142" s="268" t="n"/>
      <c r="S142" s="268" t="n"/>
      <c r="T142" s="268" t="n"/>
      <c r="U142" s="268" t="n"/>
      <c r="V142" s="268" t="n"/>
      <c r="W142" s="319" t="n"/>
      <c r="X142" s="319" t="n"/>
      <c r="Y142" s="319" t="n"/>
      <c r="Z142" s="319" t="n"/>
    </row>
    <row r="143" ht="19.5" customHeight="1" s="1411">
      <c r="A143" s="268" t="n"/>
      <c r="B143" s="268" t="n"/>
      <c r="C143" s="268" t="n"/>
      <c r="D143" s="268" t="n"/>
      <c r="E143" s="268" t="n"/>
      <c r="F143" s="268" t="n"/>
      <c r="G143" s="268" t="n"/>
      <c r="H143" s="268" t="n"/>
      <c r="I143" s="268" t="n"/>
      <c r="J143" s="268" t="n"/>
      <c r="K143" s="268" t="n"/>
      <c r="L143" s="268" t="n"/>
      <c r="M143" s="268" t="n"/>
      <c r="N143" s="268" t="n"/>
      <c r="O143" s="268" t="n"/>
      <c r="P143" s="268" t="n"/>
      <c r="Q143" s="268" t="n"/>
      <c r="R143" s="268" t="n"/>
      <c r="S143" s="268" t="n"/>
      <c r="T143" s="268" t="n"/>
      <c r="U143" s="268" t="n"/>
      <c r="V143" s="268" t="n"/>
      <c r="W143" s="319" t="n"/>
      <c r="X143" s="319" t="n"/>
      <c r="Y143" s="319" t="n"/>
      <c r="Z143" s="319" t="n"/>
    </row>
    <row r="144" ht="19.5" customHeight="1" s="1411">
      <c r="A144" s="268" t="n"/>
      <c r="B144" s="268" t="n"/>
      <c r="C144" s="268" t="n"/>
      <c r="D144" s="268" t="n"/>
      <c r="E144" s="268" t="n"/>
      <c r="F144" s="268" t="n"/>
      <c r="G144" s="268" t="n"/>
      <c r="H144" s="268" t="n"/>
      <c r="I144" s="268" t="n"/>
      <c r="J144" s="268" t="n"/>
      <c r="K144" s="268" t="n"/>
      <c r="L144" s="268" t="n"/>
      <c r="M144" s="268" t="n"/>
      <c r="N144" s="268" t="n"/>
      <c r="O144" s="268" t="n"/>
      <c r="P144" s="268" t="n"/>
      <c r="Q144" s="268" t="n"/>
      <c r="R144" s="268" t="n"/>
      <c r="S144" s="268" t="n"/>
      <c r="T144" s="268" t="n"/>
      <c r="U144" s="268" t="n"/>
      <c r="V144" s="268" t="n"/>
      <c r="W144" s="319" t="n"/>
      <c r="X144" s="319" t="n"/>
      <c r="Y144" s="319" t="n"/>
      <c r="Z144" s="319" t="n"/>
    </row>
    <row r="145" ht="19.5" customHeight="1" s="1411">
      <c r="A145" s="268" t="n"/>
      <c r="B145" s="268" t="n"/>
      <c r="C145" s="268" t="n"/>
      <c r="D145" s="268" t="n"/>
      <c r="E145" s="268" t="n"/>
      <c r="F145" s="268" t="n"/>
      <c r="G145" s="268" t="n"/>
      <c r="H145" s="268" t="n"/>
      <c r="I145" s="268" t="n"/>
      <c r="J145" s="268" t="n"/>
      <c r="K145" s="268" t="n"/>
      <c r="L145" s="268" t="n"/>
      <c r="M145" s="268" t="n"/>
      <c r="N145" s="268" t="n"/>
      <c r="O145" s="268" t="n"/>
      <c r="P145" s="268" t="n"/>
      <c r="Q145" s="268" t="n"/>
      <c r="R145" s="268" t="n"/>
      <c r="S145" s="268" t="n"/>
      <c r="T145" s="268" t="n"/>
      <c r="U145" s="268" t="n"/>
      <c r="V145" s="268" t="n"/>
      <c r="W145" s="319" t="n"/>
      <c r="X145" s="319" t="n"/>
      <c r="Y145" s="319" t="n"/>
      <c r="Z145" s="319" t="n"/>
    </row>
    <row r="146" ht="19.5" customHeight="1" s="1411">
      <c r="A146" s="268" t="n"/>
      <c r="B146" s="268" t="n"/>
      <c r="C146" s="268" t="n"/>
      <c r="D146" s="268" t="n"/>
      <c r="E146" s="268" t="n"/>
      <c r="F146" s="268" t="n"/>
      <c r="G146" s="268" t="n"/>
      <c r="H146" s="268" t="n"/>
      <c r="I146" s="268" t="n"/>
      <c r="J146" s="268" t="n"/>
      <c r="K146" s="268" t="n"/>
      <c r="L146" s="268" t="n"/>
      <c r="M146" s="268" t="n"/>
      <c r="N146" s="268" t="n"/>
      <c r="O146" s="268" t="n"/>
      <c r="P146" s="268" t="n"/>
      <c r="Q146" s="268" t="n"/>
      <c r="R146" s="268" t="n"/>
      <c r="S146" s="268" t="n"/>
      <c r="T146" s="268" t="n"/>
      <c r="U146" s="268" t="n"/>
      <c r="V146" s="268" t="n"/>
      <c r="W146" s="319" t="n"/>
      <c r="X146" s="319" t="n"/>
      <c r="Y146" s="319" t="n"/>
      <c r="Z146" s="319" t="n"/>
    </row>
    <row r="147" ht="19.5" customHeight="1" s="1411">
      <c r="A147" s="268" t="n"/>
      <c r="B147" s="268" t="n"/>
      <c r="C147" s="268" t="n"/>
      <c r="D147" s="268" t="n"/>
      <c r="E147" s="268" t="n"/>
      <c r="F147" s="268" t="n"/>
      <c r="G147" s="268" t="n"/>
      <c r="H147" s="268" t="n"/>
      <c r="I147" s="268" t="n"/>
      <c r="J147" s="268" t="n"/>
      <c r="K147" s="268" t="n"/>
      <c r="L147" s="268" t="n"/>
      <c r="M147" s="268" t="n"/>
      <c r="N147" s="268" t="n"/>
      <c r="O147" s="268" t="n"/>
      <c r="P147" s="268" t="n"/>
      <c r="Q147" s="268" t="n"/>
      <c r="R147" s="268" t="n"/>
      <c r="S147" s="268" t="n"/>
      <c r="T147" s="268" t="n"/>
      <c r="U147" s="268" t="n"/>
      <c r="V147" s="268" t="n"/>
      <c r="W147" s="319" t="n"/>
      <c r="X147" s="319" t="n"/>
      <c r="Y147" s="319" t="n"/>
      <c r="Z147" s="319" t="n"/>
    </row>
    <row r="148" ht="19.5" customHeight="1" s="1411">
      <c r="A148" s="268" t="n"/>
      <c r="B148" s="268" t="n"/>
      <c r="C148" s="268" t="n"/>
      <c r="D148" s="268" t="n"/>
      <c r="E148" s="268" t="n"/>
      <c r="F148" s="268" t="n"/>
      <c r="G148" s="268" t="n"/>
      <c r="H148" s="268" t="n"/>
      <c r="I148" s="268" t="n"/>
      <c r="J148" s="268" t="n"/>
      <c r="K148" s="268" t="n"/>
      <c r="L148" s="268" t="n"/>
      <c r="M148" s="268" t="n"/>
      <c r="N148" s="268" t="n"/>
      <c r="O148" s="268" t="n"/>
      <c r="P148" s="268" t="n"/>
      <c r="Q148" s="268" t="n"/>
      <c r="R148" s="268" t="n"/>
      <c r="S148" s="268" t="n"/>
      <c r="T148" s="268" t="n"/>
      <c r="U148" s="268" t="n"/>
      <c r="V148" s="268" t="n"/>
      <c r="W148" s="319" t="n"/>
      <c r="X148" s="319" t="n"/>
      <c r="Y148" s="319" t="n"/>
      <c r="Z148" s="319" t="n"/>
    </row>
    <row r="149" ht="19.5" customHeight="1" s="1411">
      <c r="A149" s="268" t="n"/>
      <c r="B149" s="268" t="n"/>
      <c r="C149" s="268" t="n"/>
      <c r="D149" s="268" t="n"/>
      <c r="E149" s="268" t="n"/>
      <c r="F149" s="268" t="n"/>
      <c r="G149" s="268" t="n"/>
      <c r="H149" s="268" t="n"/>
      <c r="I149" s="268" t="n"/>
      <c r="J149" s="268" t="n"/>
      <c r="K149" s="268" t="n"/>
      <c r="L149" s="268" t="n"/>
      <c r="M149" s="268" t="n"/>
      <c r="N149" s="268" t="n"/>
      <c r="O149" s="268" t="n"/>
      <c r="P149" s="268" t="n"/>
      <c r="Q149" s="268" t="n"/>
      <c r="R149" s="268" t="n"/>
      <c r="S149" s="268" t="n"/>
      <c r="T149" s="268" t="n"/>
      <c r="U149" s="268" t="n"/>
      <c r="V149" s="268" t="n"/>
      <c r="W149" s="319" t="n"/>
      <c r="X149" s="319" t="n"/>
      <c r="Y149" s="319" t="n"/>
      <c r="Z149" s="319" t="n"/>
    </row>
    <row r="150" ht="19.5" customHeight="1" s="1411">
      <c r="A150" s="268" t="n"/>
      <c r="B150" s="268" t="n"/>
      <c r="C150" s="268" t="n"/>
      <c r="D150" s="268" t="n"/>
      <c r="E150" s="268" t="n"/>
      <c r="F150" s="268" t="n"/>
      <c r="G150" s="268" t="n"/>
      <c r="H150" s="268" t="n"/>
      <c r="I150" s="268" t="n"/>
      <c r="J150" s="268" t="n"/>
      <c r="K150" s="268" t="n"/>
      <c r="L150" s="268" t="n"/>
      <c r="M150" s="268" t="n"/>
      <c r="N150" s="268" t="n"/>
      <c r="O150" s="268" t="n"/>
      <c r="P150" s="268" t="n"/>
      <c r="Q150" s="268" t="n"/>
      <c r="R150" s="268" t="n"/>
      <c r="S150" s="268" t="n"/>
      <c r="T150" s="268" t="n"/>
      <c r="U150" s="268" t="n"/>
      <c r="V150" s="268" t="n"/>
      <c r="W150" s="319" t="n"/>
      <c r="X150" s="319" t="n"/>
      <c r="Y150" s="319" t="n"/>
      <c r="Z150" s="319" t="n"/>
    </row>
    <row r="151" ht="19.5" customHeight="1" s="1411">
      <c r="A151" s="268" t="n"/>
      <c r="B151" s="268" t="n"/>
      <c r="C151" s="268" t="n"/>
      <c r="D151" s="268" t="n"/>
      <c r="E151" s="268" t="n"/>
      <c r="F151" s="268" t="n"/>
      <c r="G151" s="268" t="n"/>
      <c r="H151" s="268" t="n"/>
      <c r="I151" s="268" t="n"/>
      <c r="J151" s="268" t="n"/>
      <c r="K151" s="268" t="n"/>
      <c r="L151" s="268" t="n"/>
      <c r="M151" s="268" t="n"/>
      <c r="N151" s="268" t="n"/>
      <c r="O151" s="268" t="n"/>
      <c r="P151" s="268" t="n"/>
      <c r="Q151" s="268" t="n"/>
      <c r="R151" s="268" t="n"/>
      <c r="S151" s="268" t="n"/>
      <c r="T151" s="268" t="n"/>
      <c r="U151" s="268" t="n"/>
      <c r="V151" s="268" t="n"/>
      <c r="W151" s="319" t="n"/>
      <c r="X151" s="319" t="n"/>
      <c r="Y151" s="319" t="n"/>
      <c r="Z151" s="319" t="n"/>
    </row>
    <row r="152" ht="19.5" customHeight="1" s="1411">
      <c r="A152" s="268" t="n"/>
      <c r="B152" s="268" t="n"/>
      <c r="C152" s="268" t="n"/>
      <c r="D152" s="268" t="n"/>
      <c r="E152" s="268" t="n"/>
      <c r="F152" s="268" t="n"/>
      <c r="G152" s="268" t="n"/>
      <c r="H152" s="268" t="n"/>
      <c r="I152" s="268" t="n"/>
      <c r="J152" s="268" t="n"/>
      <c r="K152" s="268" t="n"/>
      <c r="L152" s="268" t="n"/>
      <c r="M152" s="268" t="n"/>
      <c r="N152" s="268" t="n"/>
      <c r="O152" s="268" t="n"/>
      <c r="P152" s="268" t="n"/>
      <c r="Q152" s="268" t="n"/>
      <c r="R152" s="268" t="n"/>
      <c r="S152" s="268" t="n"/>
      <c r="T152" s="268" t="n"/>
      <c r="U152" s="268" t="n"/>
      <c r="V152" s="268" t="n"/>
      <c r="W152" s="319" t="n"/>
      <c r="X152" s="319" t="n"/>
      <c r="Y152" s="319" t="n"/>
      <c r="Z152" s="319" t="n"/>
    </row>
    <row r="153" ht="19.5" customHeight="1" s="1411">
      <c r="A153" s="268" t="n"/>
      <c r="B153" s="268" t="n"/>
      <c r="C153" s="268" t="n"/>
      <c r="D153" s="268" t="n"/>
      <c r="E153" s="268" t="n"/>
      <c r="F153" s="268" t="n"/>
      <c r="G153" s="268" t="n"/>
      <c r="H153" s="268" t="n"/>
      <c r="I153" s="268" t="n"/>
      <c r="J153" s="268" t="n"/>
      <c r="K153" s="268" t="n"/>
      <c r="L153" s="268" t="n"/>
      <c r="M153" s="268" t="n"/>
      <c r="N153" s="268" t="n"/>
      <c r="O153" s="268" t="n"/>
      <c r="P153" s="268" t="n"/>
      <c r="Q153" s="268" t="n"/>
      <c r="R153" s="268" t="n"/>
      <c r="S153" s="268" t="n"/>
      <c r="T153" s="268" t="n"/>
      <c r="U153" s="268" t="n"/>
      <c r="V153" s="268" t="n"/>
      <c r="W153" s="319" t="n"/>
      <c r="X153" s="319" t="n"/>
      <c r="Y153" s="319" t="n"/>
      <c r="Z153" s="319" t="n"/>
    </row>
    <row r="154" ht="19.5" customHeight="1" s="1411">
      <c r="A154" s="268" t="n"/>
      <c r="B154" s="268" t="n"/>
      <c r="C154" s="268" t="n"/>
      <c r="D154" s="268" t="n"/>
      <c r="E154" s="268" t="n"/>
      <c r="F154" s="268" t="n"/>
      <c r="G154" s="268" t="n"/>
      <c r="H154" s="268" t="n"/>
      <c r="I154" s="268" t="n"/>
      <c r="J154" s="268" t="n"/>
      <c r="K154" s="268" t="n"/>
      <c r="L154" s="268" t="n"/>
      <c r="M154" s="268" t="n"/>
      <c r="N154" s="268" t="n"/>
      <c r="O154" s="268" t="n"/>
      <c r="P154" s="268" t="n"/>
      <c r="Q154" s="268" t="n"/>
      <c r="R154" s="268" t="n"/>
      <c r="S154" s="268" t="n"/>
      <c r="T154" s="268" t="n"/>
      <c r="U154" s="268" t="n"/>
      <c r="V154" s="268" t="n"/>
      <c r="W154" s="319" t="n"/>
      <c r="X154" s="319" t="n"/>
      <c r="Y154" s="319" t="n"/>
      <c r="Z154" s="319" t="n"/>
    </row>
    <row r="155" ht="19.5" customHeight="1" s="1411">
      <c r="A155" s="268" t="n"/>
      <c r="B155" s="268" t="n"/>
      <c r="C155" s="268" t="n"/>
      <c r="D155" s="268" t="n"/>
      <c r="E155" s="268" t="n"/>
      <c r="F155" s="268" t="n"/>
      <c r="G155" s="268" t="n"/>
      <c r="H155" s="268" t="n"/>
      <c r="I155" s="268" t="n"/>
      <c r="J155" s="268" t="n"/>
      <c r="K155" s="268" t="n"/>
      <c r="L155" s="268" t="n"/>
      <c r="M155" s="268" t="n"/>
      <c r="N155" s="268" t="n"/>
      <c r="O155" s="268" t="n"/>
      <c r="P155" s="268" t="n"/>
      <c r="Q155" s="268" t="n"/>
      <c r="R155" s="268" t="n"/>
      <c r="S155" s="268" t="n"/>
      <c r="T155" s="268" t="n"/>
      <c r="U155" s="268" t="n"/>
      <c r="V155" s="268" t="n"/>
      <c r="W155" s="319" t="n"/>
      <c r="X155" s="319" t="n"/>
      <c r="Y155" s="319" t="n"/>
      <c r="Z155" s="319" t="n"/>
    </row>
    <row r="156" ht="19.5" customHeight="1" s="1411">
      <c r="A156" s="268" t="n"/>
      <c r="B156" s="268" t="n"/>
      <c r="C156" s="268" t="n"/>
      <c r="D156" s="268" t="n"/>
      <c r="E156" s="268" t="n"/>
      <c r="F156" s="268" t="n"/>
      <c r="G156" s="268" t="n"/>
      <c r="H156" s="268" t="n"/>
      <c r="I156" s="268" t="n"/>
      <c r="J156" s="268" t="n"/>
      <c r="K156" s="268" t="n"/>
      <c r="L156" s="268" t="n"/>
      <c r="M156" s="268" t="n"/>
      <c r="N156" s="268" t="n"/>
      <c r="O156" s="268" t="n"/>
      <c r="P156" s="268" t="n"/>
      <c r="Q156" s="268" t="n"/>
      <c r="R156" s="268" t="n"/>
      <c r="S156" s="268" t="n"/>
      <c r="T156" s="268" t="n"/>
      <c r="U156" s="268" t="n"/>
      <c r="V156" s="268" t="n"/>
      <c r="W156" s="319" t="n"/>
      <c r="X156" s="319" t="n"/>
      <c r="Y156" s="319" t="n"/>
      <c r="Z156" s="319" t="n"/>
    </row>
    <row r="157" ht="19.5" customHeight="1" s="1411">
      <c r="A157" s="268" t="n"/>
      <c r="B157" s="268" t="n"/>
      <c r="C157" s="268" t="n"/>
      <c r="D157" s="268" t="n"/>
      <c r="E157" s="268" t="n"/>
      <c r="F157" s="268" t="n"/>
      <c r="G157" s="268" t="n"/>
      <c r="H157" s="268" t="n"/>
      <c r="I157" s="268" t="n"/>
      <c r="J157" s="268" t="n"/>
      <c r="K157" s="268" t="n"/>
      <c r="L157" s="268" t="n"/>
      <c r="M157" s="268" t="n"/>
      <c r="N157" s="268" t="n"/>
      <c r="O157" s="268" t="n"/>
      <c r="P157" s="268" t="n"/>
      <c r="Q157" s="268" t="n"/>
      <c r="R157" s="268" t="n"/>
      <c r="S157" s="268" t="n"/>
      <c r="T157" s="268" t="n"/>
      <c r="U157" s="268" t="n"/>
      <c r="V157" s="268" t="n"/>
      <c r="W157" s="319" t="n"/>
      <c r="X157" s="319" t="n"/>
      <c r="Y157" s="319" t="n"/>
      <c r="Z157" s="319" t="n"/>
    </row>
    <row r="158" ht="19.5" customHeight="1" s="1411">
      <c r="A158" s="268" t="n"/>
      <c r="B158" s="268" t="n"/>
      <c r="C158" s="268" t="n"/>
      <c r="D158" s="268" t="n"/>
      <c r="E158" s="268" t="n"/>
      <c r="F158" s="268" t="n"/>
      <c r="G158" s="268" t="n"/>
      <c r="H158" s="268" t="n"/>
      <c r="I158" s="268" t="n"/>
      <c r="J158" s="268" t="n"/>
      <c r="K158" s="268" t="n"/>
      <c r="L158" s="268" t="n"/>
      <c r="M158" s="268" t="n"/>
      <c r="N158" s="268" t="n"/>
      <c r="O158" s="268" t="n"/>
      <c r="P158" s="268" t="n"/>
      <c r="Q158" s="268" t="n"/>
      <c r="R158" s="268" t="n"/>
      <c r="S158" s="268" t="n"/>
      <c r="T158" s="268" t="n"/>
      <c r="U158" s="268" t="n"/>
      <c r="V158" s="268" t="n"/>
      <c r="W158" s="319" t="n"/>
      <c r="X158" s="319" t="n"/>
      <c r="Y158" s="319" t="n"/>
      <c r="Z158" s="319" t="n"/>
    </row>
    <row r="159" ht="19.5" customHeight="1" s="1411">
      <c r="A159" s="268" t="n"/>
      <c r="B159" s="268" t="n"/>
      <c r="C159" s="268" t="n"/>
      <c r="D159" s="268" t="n"/>
      <c r="E159" s="268" t="n"/>
      <c r="F159" s="268" t="n"/>
      <c r="G159" s="268" t="n"/>
      <c r="H159" s="268" t="n"/>
      <c r="I159" s="268" t="n"/>
      <c r="J159" s="268" t="n"/>
      <c r="K159" s="268" t="n"/>
      <c r="L159" s="268" t="n"/>
      <c r="M159" s="268" t="n"/>
      <c r="N159" s="268" t="n"/>
      <c r="O159" s="268" t="n"/>
      <c r="P159" s="268" t="n"/>
      <c r="Q159" s="268" t="n"/>
      <c r="R159" s="268" t="n"/>
      <c r="S159" s="268" t="n"/>
      <c r="T159" s="268" t="n"/>
      <c r="U159" s="268" t="n"/>
      <c r="V159" s="268" t="n"/>
      <c r="W159" s="319" t="n"/>
      <c r="X159" s="319" t="n"/>
      <c r="Y159" s="319" t="n"/>
      <c r="Z159" s="319" t="n"/>
    </row>
    <row r="160" ht="19.5" customHeight="1" s="1411">
      <c r="A160" s="268" t="n"/>
      <c r="B160" s="268" t="n"/>
      <c r="C160" s="268" t="n"/>
      <c r="D160" s="268" t="n"/>
      <c r="E160" s="268" t="n"/>
      <c r="F160" s="268" t="n"/>
      <c r="G160" s="268" t="n"/>
      <c r="H160" s="268" t="n"/>
      <c r="I160" s="268" t="n"/>
      <c r="J160" s="268" t="n"/>
      <c r="K160" s="268" t="n"/>
      <c r="L160" s="268" t="n"/>
      <c r="M160" s="268" t="n"/>
      <c r="N160" s="268" t="n"/>
      <c r="O160" s="268" t="n"/>
      <c r="P160" s="268" t="n"/>
      <c r="Q160" s="268" t="n"/>
      <c r="R160" s="268" t="n"/>
      <c r="S160" s="268" t="n"/>
      <c r="T160" s="268" t="n"/>
      <c r="U160" s="268" t="n"/>
      <c r="V160" s="268" t="n"/>
      <c r="W160" s="319" t="n"/>
      <c r="X160" s="319" t="n"/>
      <c r="Y160" s="319" t="n"/>
      <c r="Z160" s="319" t="n"/>
    </row>
    <row r="161" ht="19.5" customHeight="1" s="1411">
      <c r="A161" s="268" t="n"/>
      <c r="B161" s="268" t="n"/>
      <c r="C161" s="268" t="n"/>
      <c r="D161" s="268" t="n"/>
      <c r="E161" s="268" t="n"/>
      <c r="F161" s="268" t="n"/>
      <c r="G161" s="268" t="n"/>
      <c r="H161" s="268" t="n"/>
      <c r="I161" s="268" t="n"/>
      <c r="J161" s="268" t="n"/>
      <c r="K161" s="268" t="n"/>
      <c r="L161" s="268" t="n"/>
      <c r="M161" s="268" t="n"/>
      <c r="N161" s="268" t="n"/>
      <c r="O161" s="268" t="n"/>
      <c r="P161" s="268" t="n"/>
      <c r="Q161" s="268" t="n"/>
      <c r="R161" s="268" t="n"/>
      <c r="S161" s="268" t="n"/>
      <c r="T161" s="268" t="n"/>
      <c r="U161" s="268" t="n"/>
      <c r="V161" s="268" t="n"/>
      <c r="W161" s="319" t="n"/>
      <c r="X161" s="319" t="n"/>
      <c r="Y161" s="319" t="n"/>
      <c r="Z161" s="319" t="n"/>
    </row>
    <row r="162" ht="19.5" customHeight="1" s="1411">
      <c r="A162" s="268" t="n"/>
      <c r="B162" s="268" t="n"/>
      <c r="C162" s="268" t="n"/>
      <c r="D162" s="268" t="n"/>
      <c r="E162" s="268" t="n"/>
      <c r="F162" s="268" t="n"/>
      <c r="G162" s="268" t="n"/>
      <c r="H162" s="268" t="n"/>
      <c r="I162" s="268" t="n"/>
      <c r="J162" s="268" t="n"/>
      <c r="K162" s="268" t="n"/>
      <c r="L162" s="268" t="n"/>
      <c r="M162" s="268" t="n"/>
      <c r="N162" s="268" t="n"/>
      <c r="O162" s="268" t="n"/>
      <c r="P162" s="268" t="n"/>
      <c r="Q162" s="268" t="n"/>
      <c r="R162" s="268" t="n"/>
      <c r="S162" s="268" t="n"/>
      <c r="T162" s="268" t="n"/>
      <c r="U162" s="268" t="n"/>
      <c r="V162" s="268" t="n"/>
      <c r="W162" s="319" t="n"/>
      <c r="X162" s="319" t="n"/>
      <c r="Y162" s="319" t="n"/>
      <c r="Z162" s="319" t="n"/>
    </row>
    <row r="163" ht="19.5" customHeight="1" s="1411">
      <c r="A163" s="268" t="n"/>
      <c r="B163" s="268" t="n"/>
      <c r="C163" s="268" t="n"/>
      <c r="D163" s="268" t="n"/>
      <c r="E163" s="268" t="n"/>
      <c r="F163" s="268" t="n"/>
      <c r="G163" s="268" t="n"/>
      <c r="H163" s="268" t="n"/>
      <c r="I163" s="268" t="n"/>
      <c r="J163" s="268" t="n"/>
      <c r="K163" s="268" t="n"/>
      <c r="L163" s="268" t="n"/>
      <c r="M163" s="268" t="n"/>
      <c r="N163" s="268" t="n"/>
      <c r="O163" s="268" t="n"/>
      <c r="P163" s="268" t="n"/>
      <c r="Q163" s="268" t="n"/>
      <c r="R163" s="268" t="n"/>
      <c r="S163" s="268" t="n"/>
      <c r="T163" s="268" t="n"/>
      <c r="U163" s="268" t="n"/>
      <c r="V163" s="268" t="n"/>
      <c r="W163" s="319" t="n"/>
      <c r="X163" s="319" t="n"/>
      <c r="Y163" s="319" t="n"/>
      <c r="Z163" s="319" t="n"/>
    </row>
    <row r="164" ht="19.5" customHeight="1" s="1411">
      <c r="A164" s="268" t="n"/>
      <c r="B164" s="268" t="n"/>
      <c r="C164" s="268" t="n"/>
      <c r="D164" s="268" t="n"/>
      <c r="E164" s="268" t="n"/>
      <c r="F164" s="268" t="n"/>
      <c r="G164" s="268" t="n"/>
      <c r="H164" s="268" t="n"/>
      <c r="I164" s="268" t="n"/>
      <c r="J164" s="268" t="n"/>
      <c r="K164" s="268" t="n"/>
      <c r="L164" s="268" t="n"/>
      <c r="M164" s="268" t="n"/>
      <c r="N164" s="268" t="n"/>
      <c r="O164" s="268" t="n"/>
      <c r="P164" s="268" t="n"/>
      <c r="Q164" s="268" t="n"/>
      <c r="R164" s="268" t="n"/>
      <c r="S164" s="268" t="n"/>
      <c r="T164" s="268" t="n"/>
      <c r="U164" s="268" t="n"/>
      <c r="V164" s="268" t="n"/>
      <c r="W164" s="319" t="n"/>
      <c r="X164" s="319" t="n"/>
      <c r="Y164" s="319" t="n"/>
      <c r="Z164" s="319" t="n"/>
    </row>
    <row r="165" ht="19.5" customHeight="1" s="1411">
      <c r="A165" s="268" t="n"/>
      <c r="B165" s="268" t="n"/>
      <c r="C165" s="268" t="n"/>
      <c r="D165" s="268" t="n"/>
      <c r="E165" s="268" t="n"/>
      <c r="F165" s="268" t="n"/>
      <c r="G165" s="268" t="n"/>
      <c r="H165" s="268" t="n"/>
      <c r="I165" s="268" t="n"/>
      <c r="J165" s="268" t="n"/>
      <c r="K165" s="268" t="n"/>
      <c r="L165" s="268" t="n"/>
      <c r="M165" s="268" t="n"/>
      <c r="N165" s="268" t="n"/>
      <c r="O165" s="268" t="n"/>
      <c r="P165" s="268" t="n"/>
      <c r="Q165" s="268" t="n"/>
      <c r="R165" s="268" t="n"/>
      <c r="S165" s="268" t="n"/>
      <c r="T165" s="268" t="n"/>
      <c r="U165" s="268" t="n"/>
      <c r="V165" s="268" t="n"/>
      <c r="W165" s="319" t="n"/>
      <c r="X165" s="319" t="n"/>
      <c r="Y165" s="319" t="n"/>
      <c r="Z165" s="319" t="n"/>
    </row>
    <row r="166" ht="19.5" customHeight="1" s="1411">
      <c r="A166" s="268" t="n"/>
      <c r="B166" s="268" t="n"/>
      <c r="C166" s="268" t="n"/>
      <c r="D166" s="268" t="n"/>
      <c r="E166" s="268" t="n"/>
      <c r="F166" s="268" t="n"/>
      <c r="G166" s="268" t="n"/>
      <c r="H166" s="268" t="n"/>
      <c r="I166" s="268" t="n"/>
      <c r="J166" s="268" t="n"/>
      <c r="K166" s="268" t="n"/>
      <c r="L166" s="268" t="n"/>
      <c r="M166" s="268" t="n"/>
      <c r="N166" s="268" t="n"/>
      <c r="O166" s="268" t="n"/>
      <c r="P166" s="268" t="n"/>
      <c r="Q166" s="268" t="n"/>
      <c r="R166" s="268" t="n"/>
      <c r="S166" s="268" t="n"/>
      <c r="T166" s="268" t="n"/>
      <c r="U166" s="268" t="n"/>
      <c r="V166" s="268" t="n"/>
      <c r="W166" s="319" t="n"/>
      <c r="X166" s="319" t="n"/>
      <c r="Y166" s="319" t="n"/>
      <c r="Z166" s="319" t="n"/>
    </row>
    <row r="167" ht="19.5" customHeight="1" s="1411">
      <c r="A167" s="268" t="n"/>
      <c r="B167" s="268" t="n"/>
      <c r="C167" s="268" t="n"/>
      <c r="D167" s="268" t="n"/>
      <c r="E167" s="268" t="n"/>
      <c r="F167" s="268" t="n"/>
      <c r="G167" s="268" t="n"/>
      <c r="H167" s="268" t="n"/>
      <c r="I167" s="268" t="n"/>
      <c r="J167" s="268" t="n"/>
      <c r="K167" s="268" t="n"/>
      <c r="L167" s="268" t="n"/>
      <c r="M167" s="268" t="n"/>
      <c r="N167" s="268" t="n"/>
      <c r="O167" s="268" t="n"/>
      <c r="P167" s="268" t="n"/>
      <c r="Q167" s="268" t="n"/>
      <c r="R167" s="268" t="n"/>
      <c r="S167" s="268" t="n"/>
      <c r="T167" s="268" t="n"/>
      <c r="U167" s="268" t="n"/>
      <c r="V167" s="268" t="n"/>
      <c r="W167" s="319" t="n"/>
      <c r="X167" s="319" t="n"/>
      <c r="Y167" s="319" t="n"/>
      <c r="Z167" s="319" t="n"/>
    </row>
    <row r="168" ht="19.5" customHeight="1" s="1411">
      <c r="A168" s="268" t="n"/>
      <c r="B168" s="268" t="n"/>
      <c r="C168" s="268" t="n"/>
      <c r="D168" s="268" t="n"/>
      <c r="E168" s="268" t="n"/>
      <c r="F168" s="268" t="n"/>
      <c r="G168" s="268" t="n"/>
      <c r="H168" s="268" t="n"/>
      <c r="I168" s="268" t="n"/>
      <c r="J168" s="268" t="n"/>
      <c r="K168" s="268" t="n"/>
      <c r="L168" s="268" t="n"/>
      <c r="M168" s="268" t="n"/>
      <c r="N168" s="268" t="n"/>
      <c r="O168" s="268" t="n"/>
      <c r="P168" s="268" t="n"/>
      <c r="Q168" s="268" t="n"/>
      <c r="R168" s="268" t="n"/>
      <c r="S168" s="268" t="n"/>
      <c r="T168" s="268" t="n"/>
      <c r="U168" s="268" t="n"/>
      <c r="V168" s="268" t="n"/>
      <c r="W168" s="319" t="n"/>
      <c r="X168" s="319" t="n"/>
      <c r="Y168" s="319" t="n"/>
      <c r="Z168" s="319" t="n"/>
    </row>
    <row r="169" ht="19.5" customHeight="1" s="1411">
      <c r="A169" s="268" t="n"/>
      <c r="B169" s="268" t="n"/>
      <c r="C169" s="268" t="n"/>
      <c r="D169" s="268" t="n"/>
      <c r="E169" s="268" t="n"/>
      <c r="F169" s="268" t="n"/>
      <c r="G169" s="268" t="n"/>
      <c r="H169" s="268" t="n"/>
      <c r="I169" s="268" t="n"/>
      <c r="J169" s="268" t="n"/>
      <c r="K169" s="268" t="n"/>
      <c r="L169" s="268" t="n"/>
      <c r="M169" s="268" t="n"/>
      <c r="N169" s="268" t="n"/>
      <c r="O169" s="268" t="n"/>
      <c r="P169" s="268" t="n"/>
      <c r="Q169" s="268" t="n"/>
      <c r="R169" s="268" t="n"/>
      <c r="S169" s="268" t="n"/>
      <c r="T169" s="268" t="n"/>
      <c r="U169" s="268" t="n"/>
      <c r="V169" s="268" t="n"/>
      <c r="W169" s="319" t="n"/>
      <c r="X169" s="319" t="n"/>
      <c r="Y169" s="319" t="n"/>
      <c r="Z169" s="319" t="n"/>
    </row>
    <row r="170" ht="19.5" customHeight="1" s="1411">
      <c r="A170" s="268" t="n"/>
      <c r="B170" s="268" t="n"/>
      <c r="C170" s="268" t="n"/>
      <c r="D170" s="268" t="n"/>
      <c r="E170" s="268" t="n"/>
      <c r="F170" s="268" t="n"/>
      <c r="G170" s="268" t="n"/>
      <c r="H170" s="268" t="n"/>
      <c r="I170" s="268" t="n"/>
      <c r="J170" s="268" t="n"/>
      <c r="K170" s="268" t="n"/>
      <c r="L170" s="268" t="n"/>
      <c r="M170" s="268" t="n"/>
      <c r="N170" s="268" t="n"/>
      <c r="O170" s="268" t="n"/>
      <c r="P170" s="268" t="n"/>
      <c r="Q170" s="268" t="n"/>
      <c r="R170" s="268" t="n"/>
      <c r="S170" s="268" t="n"/>
      <c r="T170" s="268" t="n"/>
      <c r="U170" s="268" t="n"/>
      <c r="V170" s="268" t="n"/>
      <c r="W170" s="319" t="n"/>
      <c r="X170" s="319" t="n"/>
      <c r="Y170" s="319" t="n"/>
      <c r="Z170" s="319" t="n"/>
    </row>
    <row r="171" ht="19.5" customHeight="1" s="1411">
      <c r="A171" s="268" t="n"/>
      <c r="B171" s="268" t="n"/>
      <c r="C171" s="268" t="n"/>
      <c r="D171" s="268" t="n"/>
      <c r="E171" s="268" t="n"/>
      <c r="F171" s="268" t="n"/>
      <c r="G171" s="268" t="n"/>
      <c r="H171" s="268" t="n"/>
      <c r="I171" s="268" t="n"/>
      <c r="J171" s="268" t="n"/>
      <c r="K171" s="268" t="n"/>
      <c r="L171" s="268" t="n"/>
      <c r="M171" s="268" t="n"/>
      <c r="N171" s="268" t="n"/>
      <c r="O171" s="268" t="n"/>
      <c r="P171" s="268" t="n"/>
      <c r="Q171" s="268" t="n"/>
      <c r="R171" s="268" t="n"/>
      <c r="S171" s="268" t="n"/>
      <c r="T171" s="268" t="n"/>
      <c r="U171" s="268" t="n"/>
      <c r="V171" s="268" t="n"/>
      <c r="W171" s="319" t="n"/>
      <c r="X171" s="319" t="n"/>
      <c r="Y171" s="319" t="n"/>
      <c r="Z171" s="319" t="n"/>
    </row>
    <row r="172" ht="19.5" customHeight="1" s="1411">
      <c r="A172" s="268" t="n"/>
      <c r="B172" s="268" t="n"/>
      <c r="C172" s="268" t="n"/>
      <c r="D172" s="268" t="n"/>
      <c r="E172" s="268" t="n"/>
      <c r="F172" s="268" t="n"/>
      <c r="G172" s="268" t="n"/>
      <c r="H172" s="268" t="n"/>
      <c r="I172" s="268" t="n"/>
      <c r="J172" s="268" t="n"/>
      <c r="K172" s="268" t="n"/>
      <c r="L172" s="268" t="n"/>
      <c r="M172" s="268" t="n"/>
      <c r="N172" s="268" t="n"/>
      <c r="O172" s="268" t="n"/>
      <c r="P172" s="268" t="n"/>
      <c r="Q172" s="268" t="n"/>
      <c r="R172" s="268" t="n"/>
      <c r="S172" s="268" t="n"/>
      <c r="T172" s="268" t="n"/>
      <c r="U172" s="268" t="n"/>
      <c r="V172" s="268" t="n"/>
      <c r="W172" s="319" t="n"/>
      <c r="X172" s="319" t="n"/>
      <c r="Y172" s="319" t="n"/>
      <c r="Z172" s="319" t="n"/>
    </row>
    <row r="173" ht="19.5" customHeight="1" s="1411">
      <c r="A173" s="268" t="n"/>
      <c r="B173" s="268" t="n"/>
      <c r="C173" s="268" t="n"/>
      <c r="D173" s="268" t="n"/>
      <c r="E173" s="268" t="n"/>
      <c r="F173" s="268" t="n"/>
      <c r="G173" s="268" t="n"/>
      <c r="H173" s="268" t="n"/>
      <c r="I173" s="268" t="n"/>
      <c r="J173" s="268" t="n"/>
      <c r="K173" s="268" t="n"/>
      <c r="L173" s="268" t="n"/>
      <c r="M173" s="268" t="n"/>
      <c r="N173" s="268" t="n"/>
      <c r="O173" s="268" t="n"/>
      <c r="P173" s="268" t="n"/>
      <c r="Q173" s="268" t="n"/>
      <c r="R173" s="268" t="n"/>
      <c r="S173" s="268" t="n"/>
      <c r="T173" s="268" t="n"/>
      <c r="U173" s="268" t="n"/>
      <c r="V173" s="268" t="n"/>
      <c r="W173" s="319" t="n"/>
      <c r="X173" s="319" t="n"/>
      <c r="Y173" s="319" t="n"/>
      <c r="Z173" s="319" t="n"/>
    </row>
    <row r="174" ht="19.5" customHeight="1" s="1411">
      <c r="A174" s="268" t="n"/>
      <c r="B174" s="268" t="n"/>
      <c r="C174" s="268" t="n"/>
      <c r="D174" s="268" t="n"/>
      <c r="E174" s="268" t="n"/>
      <c r="F174" s="268" t="n"/>
      <c r="G174" s="268" t="n"/>
      <c r="H174" s="268" t="n"/>
      <c r="I174" s="268" t="n"/>
      <c r="J174" s="268" t="n"/>
      <c r="K174" s="268" t="n"/>
      <c r="L174" s="268" t="n"/>
      <c r="M174" s="268" t="n"/>
      <c r="N174" s="268" t="n"/>
      <c r="O174" s="268" t="n"/>
      <c r="P174" s="268" t="n"/>
      <c r="Q174" s="268" t="n"/>
      <c r="R174" s="268" t="n"/>
      <c r="S174" s="268" t="n"/>
      <c r="T174" s="268" t="n"/>
      <c r="U174" s="268" t="n"/>
      <c r="V174" s="268" t="n"/>
      <c r="W174" s="319" t="n"/>
      <c r="X174" s="319" t="n"/>
      <c r="Y174" s="319" t="n"/>
      <c r="Z174" s="319" t="n"/>
    </row>
    <row r="175" ht="19.5" customHeight="1" s="1411">
      <c r="A175" s="268" t="n"/>
      <c r="B175" s="268" t="n"/>
      <c r="C175" s="268" t="n"/>
      <c r="D175" s="268" t="n"/>
      <c r="E175" s="268" t="n"/>
      <c r="F175" s="268" t="n"/>
      <c r="G175" s="268" t="n"/>
      <c r="H175" s="268" t="n"/>
      <c r="I175" s="268" t="n"/>
      <c r="J175" s="268" t="n"/>
      <c r="K175" s="268" t="n"/>
      <c r="L175" s="268" t="n"/>
      <c r="M175" s="268" t="n"/>
      <c r="N175" s="268" t="n"/>
      <c r="O175" s="268" t="n"/>
      <c r="P175" s="268" t="n"/>
      <c r="Q175" s="268" t="n"/>
      <c r="R175" s="268" t="n"/>
      <c r="S175" s="268" t="n"/>
      <c r="T175" s="268" t="n"/>
      <c r="U175" s="268" t="n"/>
      <c r="V175" s="268" t="n"/>
      <c r="W175" s="319" t="n"/>
      <c r="X175" s="319" t="n"/>
      <c r="Y175" s="319" t="n"/>
      <c r="Z175" s="319" t="n"/>
    </row>
    <row r="176" ht="19.5" customHeight="1" s="1411">
      <c r="A176" s="268" t="n"/>
      <c r="B176" s="268" t="n"/>
      <c r="C176" s="268" t="n"/>
      <c r="D176" s="268" t="n"/>
      <c r="E176" s="268" t="n"/>
      <c r="F176" s="268" t="n"/>
      <c r="G176" s="268" t="n"/>
      <c r="H176" s="268" t="n"/>
      <c r="I176" s="268" t="n"/>
      <c r="J176" s="268" t="n"/>
      <c r="K176" s="268" t="n"/>
      <c r="L176" s="268" t="n"/>
      <c r="M176" s="268" t="n"/>
      <c r="N176" s="268" t="n"/>
      <c r="O176" s="268" t="n"/>
      <c r="P176" s="268" t="n"/>
      <c r="Q176" s="268" t="n"/>
      <c r="R176" s="268" t="n"/>
      <c r="S176" s="268" t="n"/>
      <c r="T176" s="268" t="n"/>
      <c r="U176" s="268" t="n"/>
      <c r="V176" s="268" t="n"/>
      <c r="W176" s="319" t="n"/>
      <c r="X176" s="319" t="n"/>
      <c r="Y176" s="319" t="n"/>
      <c r="Z176" s="319" t="n"/>
    </row>
    <row r="177" ht="19.5" customHeight="1" s="1411">
      <c r="A177" s="268" t="n"/>
      <c r="B177" s="268" t="n"/>
      <c r="C177" s="268" t="n"/>
      <c r="D177" s="268" t="n"/>
      <c r="E177" s="268" t="n"/>
      <c r="F177" s="268" t="n"/>
      <c r="G177" s="268" t="n"/>
      <c r="H177" s="268" t="n"/>
      <c r="I177" s="268" t="n"/>
      <c r="J177" s="268" t="n"/>
      <c r="K177" s="268" t="n"/>
      <c r="L177" s="268" t="n"/>
      <c r="M177" s="268" t="n"/>
      <c r="N177" s="268" t="n"/>
      <c r="O177" s="268" t="n"/>
      <c r="P177" s="268" t="n"/>
      <c r="Q177" s="268" t="n"/>
      <c r="R177" s="268" t="n"/>
      <c r="S177" s="268" t="n"/>
      <c r="T177" s="268" t="n"/>
      <c r="U177" s="268" t="n"/>
      <c r="V177" s="268" t="n"/>
      <c r="W177" s="319" t="n"/>
      <c r="X177" s="319" t="n"/>
      <c r="Y177" s="319" t="n"/>
      <c r="Z177" s="319" t="n"/>
    </row>
    <row r="178" ht="19.5" customHeight="1" s="1411">
      <c r="A178" s="268" t="n"/>
      <c r="B178" s="268" t="n"/>
      <c r="C178" s="268" t="n"/>
      <c r="D178" s="268" t="n"/>
      <c r="E178" s="268" t="n"/>
      <c r="F178" s="268" t="n"/>
      <c r="G178" s="268" t="n"/>
      <c r="H178" s="268" t="n"/>
      <c r="I178" s="268" t="n"/>
      <c r="J178" s="268" t="n"/>
      <c r="K178" s="268" t="n"/>
      <c r="L178" s="268" t="n"/>
      <c r="M178" s="268" t="n"/>
      <c r="N178" s="268" t="n"/>
      <c r="O178" s="268" t="n"/>
      <c r="P178" s="268" t="n"/>
      <c r="Q178" s="268" t="n"/>
      <c r="R178" s="268" t="n"/>
      <c r="S178" s="268" t="n"/>
      <c r="T178" s="268" t="n"/>
      <c r="U178" s="268" t="n"/>
      <c r="V178" s="268" t="n"/>
      <c r="W178" s="319" t="n"/>
      <c r="X178" s="319" t="n"/>
      <c r="Y178" s="319" t="n"/>
      <c r="Z178" s="319" t="n"/>
    </row>
    <row r="179" ht="19.5" customHeight="1" s="1411">
      <c r="A179" s="268" t="n"/>
      <c r="B179" s="268" t="n"/>
      <c r="C179" s="268" t="n"/>
      <c r="D179" s="268" t="n"/>
      <c r="E179" s="268" t="n"/>
      <c r="F179" s="268" t="n"/>
      <c r="G179" s="268" t="n"/>
      <c r="H179" s="268" t="n"/>
      <c r="I179" s="268" t="n"/>
      <c r="J179" s="268" t="n"/>
      <c r="K179" s="268" t="n"/>
      <c r="L179" s="268" t="n"/>
      <c r="M179" s="268" t="n"/>
      <c r="N179" s="268" t="n"/>
      <c r="O179" s="268" t="n"/>
      <c r="P179" s="268" t="n"/>
      <c r="Q179" s="268" t="n"/>
      <c r="R179" s="268" t="n"/>
      <c r="S179" s="268" t="n"/>
      <c r="T179" s="268" t="n"/>
      <c r="U179" s="268" t="n"/>
      <c r="V179" s="268" t="n"/>
      <c r="W179" s="319" t="n"/>
      <c r="X179" s="319" t="n"/>
      <c r="Y179" s="319" t="n"/>
      <c r="Z179" s="319" t="n"/>
    </row>
    <row r="180" ht="19.5" customHeight="1" s="1411">
      <c r="A180" s="268" t="n"/>
      <c r="B180" s="268" t="n"/>
      <c r="C180" s="268" t="n"/>
      <c r="D180" s="268" t="n"/>
      <c r="E180" s="268" t="n"/>
      <c r="F180" s="268" t="n"/>
      <c r="G180" s="268" t="n"/>
      <c r="H180" s="268" t="n"/>
      <c r="I180" s="268" t="n"/>
      <c r="J180" s="268" t="n"/>
      <c r="K180" s="268" t="n"/>
      <c r="L180" s="268" t="n"/>
      <c r="M180" s="268" t="n"/>
      <c r="N180" s="268" t="n"/>
      <c r="O180" s="268" t="n"/>
      <c r="P180" s="268" t="n"/>
      <c r="Q180" s="268" t="n"/>
      <c r="R180" s="268" t="n"/>
      <c r="S180" s="268" t="n"/>
      <c r="T180" s="268" t="n"/>
      <c r="U180" s="268" t="n"/>
      <c r="V180" s="268" t="n"/>
      <c r="W180" s="319" t="n"/>
      <c r="X180" s="319" t="n"/>
      <c r="Y180" s="319" t="n"/>
      <c r="Z180" s="319" t="n"/>
    </row>
    <row r="181" ht="19.5" customHeight="1" s="1411">
      <c r="A181" s="268" t="n"/>
      <c r="B181" s="268" t="n"/>
      <c r="C181" s="268" t="n"/>
      <c r="D181" s="268" t="n"/>
      <c r="E181" s="268" t="n"/>
      <c r="F181" s="268" t="n"/>
      <c r="G181" s="268" t="n"/>
      <c r="H181" s="268" t="n"/>
      <c r="I181" s="268" t="n"/>
      <c r="J181" s="268" t="n"/>
      <c r="K181" s="268" t="n"/>
      <c r="L181" s="268" t="n"/>
      <c r="M181" s="268" t="n"/>
      <c r="N181" s="268" t="n"/>
      <c r="O181" s="268" t="n"/>
      <c r="P181" s="268" t="n"/>
      <c r="Q181" s="268" t="n"/>
      <c r="R181" s="268" t="n"/>
      <c r="S181" s="268" t="n"/>
      <c r="T181" s="268" t="n"/>
      <c r="U181" s="268" t="n"/>
      <c r="V181" s="268" t="n"/>
      <c r="W181" s="319" t="n"/>
      <c r="X181" s="319" t="n"/>
      <c r="Y181" s="319" t="n"/>
      <c r="Z181" s="319" t="n"/>
    </row>
    <row r="182" ht="19.5" customHeight="1" s="1411">
      <c r="A182" s="268" t="n"/>
      <c r="B182" s="268" t="n"/>
      <c r="C182" s="268" t="n"/>
      <c r="D182" s="268" t="n"/>
      <c r="E182" s="268" t="n"/>
      <c r="F182" s="268" t="n"/>
      <c r="G182" s="268" t="n"/>
      <c r="H182" s="268" t="n"/>
      <c r="I182" s="268" t="n"/>
      <c r="J182" s="268" t="n"/>
      <c r="K182" s="268" t="n"/>
      <c r="L182" s="268" t="n"/>
      <c r="M182" s="268" t="n"/>
      <c r="N182" s="268" t="n"/>
      <c r="O182" s="268" t="n"/>
      <c r="P182" s="268" t="n"/>
      <c r="Q182" s="268" t="n"/>
      <c r="R182" s="268" t="n"/>
      <c r="S182" s="268" t="n"/>
      <c r="T182" s="268" t="n"/>
      <c r="U182" s="268" t="n"/>
      <c r="V182" s="268" t="n"/>
      <c r="W182" s="319" t="n"/>
      <c r="X182" s="319" t="n"/>
      <c r="Y182" s="319" t="n"/>
      <c r="Z182" s="319" t="n"/>
    </row>
    <row r="183" ht="19.5" customHeight="1" s="1411">
      <c r="A183" s="268" t="n"/>
      <c r="B183" s="268" t="n"/>
      <c r="C183" s="268" t="n"/>
      <c r="D183" s="268" t="n"/>
      <c r="E183" s="268" t="n"/>
      <c r="F183" s="268" t="n"/>
      <c r="G183" s="268" t="n"/>
      <c r="H183" s="268" t="n"/>
      <c r="I183" s="268" t="n"/>
      <c r="J183" s="268" t="n"/>
      <c r="K183" s="268" t="n"/>
      <c r="L183" s="268" t="n"/>
      <c r="M183" s="268" t="n"/>
      <c r="N183" s="268" t="n"/>
      <c r="O183" s="268" t="n"/>
      <c r="P183" s="268" t="n"/>
      <c r="Q183" s="268" t="n"/>
      <c r="R183" s="268" t="n"/>
      <c r="S183" s="268" t="n"/>
      <c r="T183" s="268" t="n"/>
      <c r="U183" s="268" t="n"/>
      <c r="V183" s="268" t="n"/>
      <c r="W183" s="319" t="n"/>
      <c r="X183" s="319" t="n"/>
      <c r="Y183" s="319" t="n"/>
      <c r="Z183" s="319" t="n"/>
    </row>
    <row r="184" ht="19.5" customHeight="1" s="1411">
      <c r="A184" s="268" t="n"/>
      <c r="B184" s="268" t="n"/>
      <c r="C184" s="268" t="n"/>
      <c r="D184" s="268" t="n"/>
      <c r="E184" s="268" t="n"/>
      <c r="F184" s="268" t="n"/>
      <c r="G184" s="268" t="n"/>
      <c r="H184" s="268" t="n"/>
      <c r="I184" s="268" t="n"/>
      <c r="J184" s="268" t="n"/>
      <c r="K184" s="268" t="n"/>
      <c r="L184" s="268" t="n"/>
      <c r="M184" s="268" t="n"/>
      <c r="N184" s="268" t="n"/>
      <c r="O184" s="268" t="n"/>
      <c r="P184" s="268" t="n"/>
      <c r="Q184" s="268" t="n"/>
      <c r="R184" s="268" t="n"/>
      <c r="S184" s="268" t="n"/>
      <c r="T184" s="268" t="n"/>
      <c r="U184" s="268" t="n"/>
      <c r="V184" s="268" t="n"/>
      <c r="W184" s="319" t="n"/>
      <c r="X184" s="319" t="n"/>
      <c r="Y184" s="319" t="n"/>
      <c r="Z184" s="319" t="n"/>
    </row>
    <row r="185" ht="19.5" customHeight="1" s="1411">
      <c r="A185" s="268" t="n"/>
      <c r="B185" s="268" t="n"/>
      <c r="C185" s="268" t="n"/>
      <c r="D185" s="268" t="n"/>
      <c r="E185" s="268" t="n"/>
      <c r="F185" s="268" t="n"/>
      <c r="G185" s="268" t="n"/>
      <c r="H185" s="268" t="n"/>
      <c r="I185" s="268" t="n"/>
      <c r="J185" s="268" t="n"/>
      <c r="K185" s="268" t="n"/>
      <c r="L185" s="268" t="n"/>
      <c r="M185" s="268" t="n"/>
      <c r="N185" s="268" t="n"/>
      <c r="O185" s="268" t="n"/>
      <c r="P185" s="268" t="n"/>
      <c r="Q185" s="268" t="n"/>
      <c r="R185" s="268" t="n"/>
      <c r="S185" s="268" t="n"/>
      <c r="T185" s="268" t="n"/>
      <c r="U185" s="268" t="n"/>
      <c r="V185" s="268" t="n"/>
      <c r="W185" s="319" t="n"/>
      <c r="X185" s="319" t="n"/>
      <c r="Y185" s="319" t="n"/>
      <c r="Z185" s="319" t="n"/>
    </row>
    <row r="186" ht="19.5" customHeight="1" s="1411">
      <c r="A186" s="268" t="n"/>
      <c r="B186" s="268" t="n"/>
      <c r="C186" s="268" t="n"/>
      <c r="D186" s="268" t="n"/>
      <c r="E186" s="268" t="n"/>
      <c r="F186" s="268" t="n"/>
      <c r="G186" s="268" t="n"/>
      <c r="H186" s="268" t="n"/>
      <c r="I186" s="268" t="n"/>
      <c r="J186" s="268" t="n"/>
      <c r="K186" s="268" t="n"/>
      <c r="L186" s="268" t="n"/>
      <c r="M186" s="268" t="n"/>
      <c r="N186" s="268" t="n"/>
      <c r="O186" s="268" t="n"/>
      <c r="P186" s="268" t="n"/>
      <c r="Q186" s="268" t="n"/>
      <c r="R186" s="268" t="n"/>
      <c r="S186" s="268" t="n"/>
      <c r="T186" s="268" t="n"/>
      <c r="U186" s="268" t="n"/>
      <c r="V186" s="268" t="n"/>
      <c r="W186" s="319" t="n"/>
      <c r="X186" s="319" t="n"/>
      <c r="Y186" s="319" t="n"/>
      <c r="Z186" s="319" t="n"/>
    </row>
    <row r="187" ht="19.5" customHeight="1" s="1411">
      <c r="A187" s="268" t="n"/>
      <c r="B187" s="268" t="n"/>
      <c r="C187" s="268" t="n"/>
      <c r="D187" s="268" t="n"/>
      <c r="E187" s="268" t="n"/>
      <c r="F187" s="268" t="n"/>
      <c r="G187" s="268" t="n"/>
      <c r="H187" s="268" t="n"/>
      <c r="I187" s="268" t="n"/>
      <c r="J187" s="268" t="n"/>
      <c r="K187" s="268" t="n"/>
      <c r="L187" s="268" t="n"/>
      <c r="M187" s="268" t="n"/>
      <c r="N187" s="268" t="n"/>
      <c r="O187" s="268" t="n"/>
      <c r="P187" s="268" t="n"/>
      <c r="Q187" s="268" t="n"/>
      <c r="R187" s="268" t="n"/>
      <c r="S187" s="268" t="n"/>
      <c r="T187" s="268" t="n"/>
      <c r="U187" s="268" t="n"/>
      <c r="V187" s="268" t="n"/>
      <c r="W187" s="319" t="n"/>
      <c r="X187" s="319" t="n"/>
      <c r="Y187" s="319" t="n"/>
      <c r="Z187" s="319" t="n"/>
    </row>
    <row r="188" ht="19.5" customHeight="1" s="1411">
      <c r="A188" s="268" t="n"/>
      <c r="B188" s="268" t="n"/>
      <c r="C188" s="268" t="n"/>
      <c r="D188" s="268" t="n"/>
      <c r="E188" s="268" t="n"/>
      <c r="F188" s="268" t="n"/>
      <c r="G188" s="268" t="n"/>
      <c r="H188" s="268" t="n"/>
      <c r="I188" s="268" t="n"/>
      <c r="J188" s="268" t="n"/>
      <c r="K188" s="268" t="n"/>
      <c r="L188" s="268" t="n"/>
      <c r="M188" s="268" t="n"/>
      <c r="N188" s="268" t="n"/>
      <c r="O188" s="268" t="n"/>
      <c r="P188" s="268" t="n"/>
      <c r="Q188" s="268" t="n"/>
      <c r="R188" s="268" t="n"/>
      <c r="S188" s="268" t="n"/>
      <c r="T188" s="268" t="n"/>
      <c r="U188" s="268" t="n"/>
      <c r="V188" s="268" t="n"/>
      <c r="W188" s="319" t="n"/>
      <c r="X188" s="319" t="n"/>
      <c r="Y188" s="319" t="n"/>
      <c r="Z188" s="319" t="n"/>
    </row>
    <row r="189" ht="19.5" customHeight="1" s="1411">
      <c r="A189" s="268" t="n"/>
      <c r="B189" s="268" t="n"/>
      <c r="C189" s="268" t="n"/>
      <c r="D189" s="268" t="n"/>
      <c r="E189" s="268" t="n"/>
      <c r="F189" s="268" t="n"/>
      <c r="G189" s="268" t="n"/>
      <c r="H189" s="268" t="n"/>
      <c r="I189" s="268" t="n"/>
      <c r="J189" s="268" t="n"/>
      <c r="K189" s="268" t="n"/>
      <c r="L189" s="268" t="n"/>
      <c r="M189" s="268" t="n"/>
      <c r="N189" s="268" t="n"/>
      <c r="O189" s="268" t="n"/>
      <c r="P189" s="268" t="n"/>
      <c r="Q189" s="268" t="n"/>
      <c r="R189" s="268" t="n"/>
      <c r="S189" s="268" t="n"/>
      <c r="T189" s="268" t="n"/>
      <c r="U189" s="268" t="n"/>
      <c r="V189" s="268" t="n"/>
      <c r="W189" s="319" t="n"/>
      <c r="X189" s="319" t="n"/>
      <c r="Y189" s="319" t="n"/>
      <c r="Z189" s="319" t="n"/>
    </row>
    <row r="190" ht="19.5" customHeight="1" s="1411">
      <c r="A190" s="268" t="n"/>
      <c r="B190" s="268" t="n"/>
      <c r="C190" s="268" t="n"/>
      <c r="D190" s="268" t="n"/>
      <c r="E190" s="268" t="n"/>
      <c r="F190" s="268" t="n"/>
      <c r="G190" s="268" t="n"/>
      <c r="H190" s="268" t="n"/>
      <c r="I190" s="268" t="n"/>
      <c r="J190" s="268" t="n"/>
      <c r="K190" s="268" t="n"/>
      <c r="L190" s="268" t="n"/>
      <c r="M190" s="268" t="n"/>
      <c r="N190" s="268" t="n"/>
      <c r="O190" s="268" t="n"/>
      <c r="P190" s="268" t="n"/>
      <c r="Q190" s="268" t="n"/>
      <c r="R190" s="268" t="n"/>
      <c r="S190" s="268" t="n"/>
      <c r="T190" s="268" t="n"/>
      <c r="U190" s="268" t="n"/>
      <c r="V190" s="268" t="n"/>
      <c r="W190" s="319" t="n"/>
      <c r="X190" s="319" t="n"/>
      <c r="Y190" s="319" t="n"/>
      <c r="Z190" s="319" t="n"/>
    </row>
    <row r="191" ht="19.5" customHeight="1" s="1411">
      <c r="A191" s="268" t="n"/>
      <c r="B191" s="268" t="n"/>
      <c r="C191" s="268" t="n"/>
      <c r="D191" s="268" t="n"/>
      <c r="E191" s="268" t="n"/>
      <c r="F191" s="268" t="n"/>
      <c r="G191" s="268" t="n"/>
      <c r="H191" s="268" t="n"/>
      <c r="I191" s="268" t="n"/>
      <c r="J191" s="268" t="n"/>
      <c r="K191" s="268" t="n"/>
      <c r="L191" s="268" t="n"/>
      <c r="M191" s="268" t="n"/>
      <c r="N191" s="268" t="n"/>
      <c r="O191" s="268" t="n"/>
      <c r="P191" s="268" t="n"/>
      <c r="Q191" s="268" t="n"/>
      <c r="R191" s="268" t="n"/>
      <c r="S191" s="268" t="n"/>
      <c r="T191" s="268" t="n"/>
      <c r="U191" s="268" t="n"/>
      <c r="V191" s="268" t="n"/>
      <c r="W191" s="319" t="n"/>
      <c r="X191" s="319" t="n"/>
      <c r="Y191" s="319" t="n"/>
      <c r="Z191" s="319" t="n"/>
    </row>
    <row r="192" ht="19.5" customHeight="1" s="1411">
      <c r="A192" s="268" t="n"/>
      <c r="B192" s="268" t="n"/>
      <c r="C192" s="268" t="n"/>
      <c r="D192" s="268" t="n"/>
      <c r="E192" s="268" t="n"/>
      <c r="F192" s="268" t="n"/>
      <c r="G192" s="268" t="n"/>
      <c r="H192" s="268" t="n"/>
      <c r="I192" s="268" t="n"/>
      <c r="J192" s="268" t="n"/>
      <c r="K192" s="268" t="n"/>
      <c r="L192" s="268" t="n"/>
      <c r="M192" s="268" t="n"/>
      <c r="N192" s="268" t="n"/>
      <c r="O192" s="268" t="n"/>
      <c r="P192" s="268" t="n"/>
      <c r="Q192" s="268" t="n"/>
      <c r="R192" s="268" t="n"/>
      <c r="S192" s="268" t="n"/>
      <c r="T192" s="268" t="n"/>
      <c r="U192" s="268" t="n"/>
      <c r="V192" s="268" t="n"/>
      <c r="W192" s="319" t="n"/>
      <c r="X192" s="319" t="n"/>
      <c r="Y192" s="319" t="n"/>
      <c r="Z192" s="319" t="n"/>
    </row>
    <row r="193" ht="19.5" customHeight="1" s="1411">
      <c r="A193" s="268" t="n"/>
      <c r="B193" s="268" t="n"/>
      <c r="C193" s="268" t="n"/>
      <c r="D193" s="268" t="n"/>
      <c r="E193" s="268" t="n"/>
      <c r="F193" s="268" t="n"/>
      <c r="G193" s="268" t="n"/>
      <c r="H193" s="268" t="n"/>
      <c r="I193" s="268" t="n"/>
      <c r="J193" s="268" t="n"/>
      <c r="K193" s="268" t="n"/>
      <c r="L193" s="268" t="n"/>
      <c r="M193" s="268" t="n"/>
      <c r="N193" s="268" t="n"/>
      <c r="O193" s="268" t="n"/>
      <c r="P193" s="268" t="n"/>
      <c r="Q193" s="268" t="n"/>
      <c r="R193" s="268" t="n"/>
      <c r="S193" s="268" t="n"/>
      <c r="T193" s="268" t="n"/>
      <c r="U193" s="268" t="n"/>
      <c r="V193" s="268" t="n"/>
      <c r="W193" s="319" t="n"/>
      <c r="X193" s="319" t="n"/>
      <c r="Y193" s="319" t="n"/>
      <c r="Z193" s="319" t="n"/>
    </row>
    <row r="194" ht="19.5" customHeight="1" s="1411">
      <c r="A194" s="268" t="n"/>
      <c r="B194" s="268" t="n"/>
      <c r="C194" s="268" t="n"/>
      <c r="D194" s="268" t="n"/>
      <c r="E194" s="268" t="n"/>
      <c r="F194" s="268" t="n"/>
      <c r="G194" s="268" t="n"/>
      <c r="H194" s="268" t="n"/>
      <c r="I194" s="268" t="n"/>
      <c r="J194" s="268" t="n"/>
      <c r="K194" s="268" t="n"/>
      <c r="L194" s="268" t="n"/>
      <c r="M194" s="268" t="n"/>
      <c r="N194" s="268" t="n"/>
      <c r="O194" s="268" t="n"/>
      <c r="P194" s="268" t="n"/>
      <c r="Q194" s="268" t="n"/>
      <c r="R194" s="268" t="n"/>
      <c r="S194" s="268" t="n"/>
      <c r="T194" s="268" t="n"/>
      <c r="U194" s="268" t="n"/>
      <c r="V194" s="268" t="n"/>
      <c r="W194" s="319" t="n"/>
      <c r="X194" s="319" t="n"/>
      <c r="Y194" s="319" t="n"/>
      <c r="Z194" s="319" t="n"/>
    </row>
    <row r="195" ht="19.5" customHeight="1" s="1411">
      <c r="A195" s="268" t="n"/>
      <c r="B195" s="268" t="n"/>
      <c r="C195" s="268" t="n"/>
      <c r="D195" s="268" t="n"/>
      <c r="E195" s="268" t="n"/>
      <c r="F195" s="268" t="n"/>
      <c r="G195" s="268" t="n"/>
      <c r="H195" s="268" t="n"/>
      <c r="I195" s="268" t="n"/>
      <c r="J195" s="268" t="n"/>
      <c r="K195" s="268" t="n"/>
      <c r="L195" s="268" t="n"/>
      <c r="M195" s="268" t="n"/>
      <c r="N195" s="268" t="n"/>
      <c r="O195" s="268" t="n"/>
      <c r="P195" s="268" t="n"/>
      <c r="Q195" s="268" t="n"/>
      <c r="R195" s="268" t="n"/>
      <c r="S195" s="268" t="n"/>
      <c r="T195" s="268" t="n"/>
      <c r="U195" s="268" t="n"/>
      <c r="V195" s="268" t="n"/>
      <c r="W195" s="319" t="n"/>
      <c r="X195" s="319" t="n"/>
      <c r="Y195" s="319" t="n"/>
      <c r="Z195" s="319" t="n"/>
    </row>
    <row r="196" ht="19.5" customHeight="1" s="1411">
      <c r="A196" s="268" t="n"/>
      <c r="B196" s="268" t="n"/>
      <c r="C196" s="268" t="n"/>
      <c r="D196" s="268" t="n"/>
      <c r="E196" s="268" t="n"/>
      <c r="F196" s="268" t="n"/>
      <c r="G196" s="268" t="n"/>
      <c r="H196" s="268" t="n"/>
      <c r="I196" s="268" t="n"/>
      <c r="J196" s="268" t="n"/>
      <c r="K196" s="268" t="n"/>
      <c r="L196" s="268" t="n"/>
      <c r="M196" s="268" t="n"/>
      <c r="N196" s="268" t="n"/>
      <c r="O196" s="268" t="n"/>
      <c r="P196" s="268" t="n"/>
      <c r="Q196" s="268" t="n"/>
      <c r="R196" s="268" t="n"/>
      <c r="S196" s="268" t="n"/>
      <c r="T196" s="268" t="n"/>
      <c r="U196" s="268" t="n"/>
      <c r="V196" s="268" t="n"/>
      <c r="W196" s="319" t="n"/>
      <c r="X196" s="319" t="n"/>
      <c r="Y196" s="319" t="n"/>
      <c r="Z196" s="319" t="n"/>
    </row>
    <row r="197" ht="19.5" customHeight="1" s="1411">
      <c r="A197" s="268" t="n"/>
      <c r="B197" s="268" t="n"/>
      <c r="C197" s="268" t="n"/>
      <c r="D197" s="268" t="n"/>
      <c r="E197" s="268" t="n"/>
      <c r="F197" s="268" t="n"/>
      <c r="G197" s="268" t="n"/>
      <c r="H197" s="268" t="n"/>
      <c r="I197" s="268" t="n"/>
      <c r="J197" s="268" t="n"/>
      <c r="K197" s="268" t="n"/>
      <c r="L197" s="268" t="n"/>
      <c r="M197" s="268" t="n"/>
      <c r="N197" s="268" t="n"/>
      <c r="O197" s="268" t="n"/>
      <c r="P197" s="268" t="n"/>
      <c r="Q197" s="268" t="n"/>
      <c r="R197" s="268" t="n"/>
      <c r="S197" s="268" t="n"/>
      <c r="T197" s="268" t="n"/>
      <c r="U197" s="268" t="n"/>
      <c r="V197" s="268" t="n"/>
      <c r="W197" s="319" t="n"/>
      <c r="X197" s="319" t="n"/>
      <c r="Y197" s="319" t="n"/>
      <c r="Z197" s="319" t="n"/>
    </row>
    <row r="198" ht="19.5" customHeight="1" s="1411">
      <c r="A198" s="268" t="n"/>
      <c r="B198" s="268" t="n"/>
      <c r="C198" s="268" t="n"/>
      <c r="D198" s="268" t="n"/>
      <c r="E198" s="268" t="n"/>
      <c r="F198" s="268" t="n"/>
      <c r="G198" s="268" t="n"/>
      <c r="H198" s="268" t="n"/>
      <c r="I198" s="268" t="n"/>
      <c r="J198" s="268" t="n"/>
      <c r="K198" s="268" t="n"/>
      <c r="L198" s="268" t="n"/>
      <c r="M198" s="268" t="n"/>
      <c r="N198" s="268" t="n"/>
      <c r="O198" s="268" t="n"/>
      <c r="P198" s="268" t="n"/>
      <c r="Q198" s="268" t="n"/>
      <c r="R198" s="268" t="n"/>
      <c r="S198" s="268" t="n"/>
      <c r="T198" s="268" t="n"/>
      <c r="U198" s="268" t="n"/>
      <c r="V198" s="268" t="n"/>
      <c r="W198" s="319" t="n"/>
      <c r="X198" s="319" t="n"/>
      <c r="Y198" s="319" t="n"/>
      <c r="Z198" s="319" t="n"/>
    </row>
    <row r="199" ht="19.5" customHeight="1" s="1411">
      <c r="A199" s="268" t="n"/>
      <c r="B199" s="268" t="n"/>
      <c r="C199" s="268" t="n"/>
      <c r="D199" s="268" t="n"/>
      <c r="E199" s="268" t="n"/>
      <c r="F199" s="268" t="n"/>
      <c r="G199" s="268" t="n"/>
      <c r="H199" s="268" t="n"/>
      <c r="I199" s="268" t="n"/>
      <c r="J199" s="268" t="n"/>
      <c r="K199" s="268" t="n"/>
      <c r="L199" s="268" t="n"/>
      <c r="M199" s="268" t="n"/>
      <c r="N199" s="268" t="n"/>
      <c r="O199" s="268" t="n"/>
      <c r="P199" s="268" t="n"/>
      <c r="Q199" s="268" t="n"/>
      <c r="R199" s="268" t="n"/>
      <c r="S199" s="268" t="n"/>
      <c r="T199" s="268" t="n"/>
      <c r="U199" s="268" t="n"/>
      <c r="V199" s="268" t="n"/>
      <c r="W199" s="319" t="n"/>
      <c r="X199" s="319" t="n"/>
      <c r="Y199" s="319" t="n"/>
      <c r="Z199" s="319" t="n"/>
    </row>
    <row r="200" ht="19.5" customHeight="1" s="1411">
      <c r="A200" s="268" t="n"/>
      <c r="B200" s="268" t="n"/>
      <c r="C200" s="268" t="n"/>
      <c r="D200" s="268" t="n"/>
      <c r="E200" s="268" t="n"/>
      <c r="F200" s="268" t="n"/>
      <c r="G200" s="268" t="n"/>
      <c r="H200" s="268" t="n"/>
      <c r="I200" s="268" t="n"/>
      <c r="J200" s="268" t="n"/>
      <c r="K200" s="268" t="n"/>
      <c r="L200" s="268" t="n"/>
      <c r="M200" s="268" t="n"/>
      <c r="N200" s="268" t="n"/>
      <c r="O200" s="268" t="n"/>
      <c r="P200" s="268" t="n"/>
      <c r="Q200" s="268" t="n"/>
      <c r="R200" s="268" t="n"/>
      <c r="S200" s="268" t="n"/>
      <c r="T200" s="268" t="n"/>
      <c r="U200" s="268" t="n"/>
      <c r="V200" s="268" t="n"/>
      <c r="W200" s="319" t="n"/>
      <c r="X200" s="319" t="n"/>
      <c r="Y200" s="319" t="n"/>
      <c r="Z200" s="319" t="n"/>
    </row>
    <row r="201" ht="19.5" customHeight="1" s="1411">
      <c r="A201" s="268" t="n"/>
      <c r="B201" s="268" t="n"/>
      <c r="C201" s="268" t="n"/>
      <c r="D201" s="268" t="n"/>
      <c r="E201" s="268" t="n"/>
      <c r="F201" s="268" t="n"/>
      <c r="G201" s="268" t="n"/>
      <c r="H201" s="268" t="n"/>
      <c r="I201" s="268" t="n"/>
      <c r="J201" s="268" t="n"/>
      <c r="K201" s="268" t="n"/>
      <c r="L201" s="268" t="n"/>
      <c r="M201" s="268" t="n"/>
      <c r="N201" s="268" t="n"/>
      <c r="O201" s="268" t="n"/>
      <c r="P201" s="268" t="n"/>
      <c r="Q201" s="268" t="n"/>
      <c r="R201" s="268" t="n"/>
      <c r="S201" s="268" t="n"/>
      <c r="T201" s="268" t="n"/>
      <c r="U201" s="268" t="n"/>
      <c r="V201" s="268" t="n"/>
      <c r="W201" s="319" t="n"/>
      <c r="X201" s="319" t="n"/>
      <c r="Y201" s="319" t="n"/>
      <c r="Z201" s="319" t="n"/>
    </row>
    <row r="202" ht="19.5" customHeight="1" s="1411">
      <c r="A202" s="268" t="n"/>
      <c r="B202" s="268" t="n"/>
      <c r="C202" s="268" t="n"/>
      <c r="D202" s="268" t="n"/>
      <c r="E202" s="268" t="n"/>
      <c r="F202" s="268" t="n"/>
      <c r="G202" s="268" t="n"/>
      <c r="H202" s="268" t="n"/>
      <c r="I202" s="268" t="n"/>
      <c r="J202" s="268" t="n"/>
      <c r="K202" s="268" t="n"/>
      <c r="L202" s="268" t="n"/>
      <c r="M202" s="268" t="n"/>
      <c r="N202" s="268" t="n"/>
      <c r="O202" s="268" t="n"/>
      <c r="P202" s="268" t="n"/>
      <c r="Q202" s="268" t="n"/>
      <c r="R202" s="268" t="n"/>
      <c r="S202" s="268" t="n"/>
      <c r="T202" s="268" t="n"/>
      <c r="U202" s="268" t="n"/>
      <c r="V202" s="268" t="n"/>
      <c r="W202" s="319" t="n"/>
      <c r="X202" s="319" t="n"/>
      <c r="Y202" s="319" t="n"/>
      <c r="Z202" s="319" t="n"/>
    </row>
    <row r="203" ht="19.5" customHeight="1" s="1411">
      <c r="A203" s="268" t="n"/>
      <c r="B203" s="268" t="n"/>
      <c r="C203" s="268" t="n"/>
      <c r="D203" s="268" t="n"/>
      <c r="E203" s="268" t="n"/>
      <c r="F203" s="268" t="n"/>
      <c r="G203" s="268" t="n"/>
      <c r="H203" s="268" t="n"/>
      <c r="I203" s="268" t="n"/>
      <c r="J203" s="268" t="n"/>
      <c r="K203" s="268" t="n"/>
      <c r="L203" s="268" t="n"/>
      <c r="M203" s="268" t="n"/>
      <c r="N203" s="268" t="n"/>
      <c r="O203" s="268" t="n"/>
      <c r="P203" s="268" t="n"/>
      <c r="Q203" s="268" t="n"/>
      <c r="R203" s="268" t="n"/>
      <c r="S203" s="268" t="n"/>
      <c r="T203" s="268" t="n"/>
      <c r="U203" s="268" t="n"/>
      <c r="V203" s="268" t="n"/>
      <c r="W203" s="319" t="n"/>
      <c r="X203" s="319" t="n"/>
      <c r="Y203" s="319" t="n"/>
      <c r="Z203" s="319" t="n"/>
    </row>
    <row r="204" ht="19.5" customHeight="1" s="1411">
      <c r="A204" s="268" t="n"/>
      <c r="B204" s="268" t="n"/>
      <c r="C204" s="268" t="n"/>
      <c r="D204" s="268" t="n"/>
      <c r="E204" s="268" t="n"/>
      <c r="F204" s="268" t="n"/>
      <c r="G204" s="268" t="n"/>
      <c r="H204" s="268" t="n"/>
      <c r="I204" s="268" t="n"/>
      <c r="J204" s="268" t="n"/>
      <c r="K204" s="268" t="n"/>
      <c r="L204" s="268" t="n"/>
      <c r="M204" s="268" t="n"/>
      <c r="N204" s="268" t="n"/>
      <c r="O204" s="268" t="n"/>
      <c r="P204" s="268" t="n"/>
      <c r="Q204" s="268" t="n"/>
      <c r="R204" s="268" t="n"/>
      <c r="S204" s="268" t="n"/>
      <c r="T204" s="268" t="n"/>
      <c r="U204" s="268" t="n"/>
      <c r="V204" s="268" t="n"/>
      <c r="W204" s="319" t="n"/>
      <c r="X204" s="319" t="n"/>
      <c r="Y204" s="319" t="n"/>
      <c r="Z204" s="319" t="n"/>
    </row>
    <row r="205" ht="19.5" customHeight="1" s="1411">
      <c r="A205" s="268" t="n"/>
      <c r="B205" s="268" t="n"/>
      <c r="C205" s="268" t="n"/>
      <c r="D205" s="268" t="n"/>
      <c r="E205" s="268" t="n"/>
      <c r="F205" s="268" t="n"/>
      <c r="G205" s="268" t="n"/>
      <c r="H205" s="268" t="n"/>
      <c r="I205" s="268" t="n"/>
      <c r="J205" s="268" t="n"/>
      <c r="K205" s="268" t="n"/>
      <c r="L205" s="268" t="n"/>
      <c r="M205" s="268" t="n"/>
      <c r="N205" s="268" t="n"/>
      <c r="O205" s="268" t="n"/>
      <c r="P205" s="268" t="n"/>
      <c r="Q205" s="268" t="n"/>
      <c r="R205" s="268" t="n"/>
      <c r="S205" s="268" t="n"/>
      <c r="T205" s="268" t="n"/>
      <c r="U205" s="268" t="n"/>
      <c r="V205" s="268" t="n"/>
      <c r="W205" s="319" t="n"/>
      <c r="X205" s="319" t="n"/>
      <c r="Y205" s="319" t="n"/>
      <c r="Z205" s="319" t="n"/>
    </row>
    <row r="206" ht="19.5" customHeight="1" s="1411">
      <c r="A206" s="268" t="n"/>
      <c r="B206" s="268" t="n"/>
      <c r="C206" s="268" t="n"/>
      <c r="D206" s="268" t="n"/>
      <c r="E206" s="268" t="n"/>
      <c r="F206" s="268" t="n"/>
      <c r="G206" s="268" t="n"/>
      <c r="H206" s="268" t="n"/>
      <c r="I206" s="268" t="n"/>
      <c r="J206" s="268" t="n"/>
      <c r="K206" s="268" t="n"/>
      <c r="L206" s="268" t="n"/>
      <c r="M206" s="268" t="n"/>
      <c r="N206" s="268" t="n"/>
      <c r="O206" s="268" t="n"/>
      <c r="P206" s="268" t="n"/>
      <c r="Q206" s="268" t="n"/>
      <c r="R206" s="268" t="n"/>
      <c r="S206" s="268" t="n"/>
      <c r="T206" s="268" t="n"/>
      <c r="U206" s="268" t="n"/>
      <c r="V206" s="268" t="n"/>
      <c r="W206" s="319" t="n"/>
      <c r="X206" s="319" t="n"/>
      <c r="Y206" s="319" t="n"/>
      <c r="Z206" s="319" t="n"/>
    </row>
    <row r="207" ht="19.5" customHeight="1" s="1411">
      <c r="A207" s="268" t="n"/>
      <c r="B207" s="268" t="n"/>
      <c r="C207" s="268" t="n"/>
      <c r="D207" s="268" t="n"/>
      <c r="E207" s="268" t="n"/>
      <c r="F207" s="268" t="n"/>
      <c r="G207" s="268" t="n"/>
      <c r="H207" s="268" t="n"/>
      <c r="I207" s="268" t="n"/>
      <c r="J207" s="268" t="n"/>
      <c r="K207" s="268" t="n"/>
      <c r="L207" s="268" t="n"/>
      <c r="M207" s="268" t="n"/>
      <c r="N207" s="268" t="n"/>
      <c r="O207" s="268" t="n"/>
      <c r="P207" s="268" t="n"/>
      <c r="Q207" s="268" t="n"/>
      <c r="R207" s="268" t="n"/>
      <c r="S207" s="268" t="n"/>
      <c r="T207" s="268" t="n"/>
      <c r="U207" s="268" t="n"/>
      <c r="V207" s="268" t="n"/>
      <c r="W207" s="319" t="n"/>
      <c r="X207" s="319" t="n"/>
      <c r="Y207" s="319" t="n"/>
      <c r="Z207" s="319" t="n"/>
    </row>
    <row r="208" ht="19.5" customHeight="1" s="1411">
      <c r="A208" s="268" t="n"/>
      <c r="B208" s="268" t="n"/>
      <c r="C208" s="268" t="n"/>
      <c r="D208" s="268" t="n"/>
      <c r="E208" s="268" t="n"/>
      <c r="F208" s="268" t="n"/>
      <c r="G208" s="268" t="n"/>
      <c r="H208" s="268" t="n"/>
      <c r="I208" s="268" t="n"/>
      <c r="J208" s="268" t="n"/>
      <c r="K208" s="268" t="n"/>
      <c r="L208" s="268" t="n"/>
      <c r="M208" s="268" t="n"/>
      <c r="N208" s="268" t="n"/>
      <c r="O208" s="268" t="n"/>
      <c r="P208" s="268" t="n"/>
      <c r="Q208" s="268" t="n"/>
      <c r="R208" s="268" t="n"/>
      <c r="S208" s="268" t="n"/>
      <c r="T208" s="268" t="n"/>
      <c r="U208" s="268" t="n"/>
      <c r="V208" s="268" t="n"/>
      <c r="W208" s="319" t="n"/>
      <c r="X208" s="319" t="n"/>
      <c r="Y208" s="319" t="n"/>
      <c r="Z208" s="319" t="n"/>
    </row>
    <row r="209" ht="19.5" customHeight="1" s="1411">
      <c r="A209" s="268" t="n"/>
      <c r="B209" s="268" t="n"/>
      <c r="C209" s="268" t="n"/>
      <c r="D209" s="268" t="n"/>
      <c r="E209" s="268" t="n"/>
      <c r="F209" s="268" t="n"/>
      <c r="G209" s="268" t="n"/>
      <c r="H209" s="268" t="n"/>
      <c r="I209" s="268" t="n"/>
      <c r="J209" s="268" t="n"/>
      <c r="K209" s="268" t="n"/>
      <c r="L209" s="268" t="n"/>
      <c r="M209" s="268" t="n"/>
      <c r="N209" s="268" t="n"/>
      <c r="O209" s="268" t="n"/>
      <c r="P209" s="268" t="n"/>
      <c r="Q209" s="268" t="n"/>
      <c r="R209" s="268" t="n"/>
      <c r="S209" s="268" t="n"/>
      <c r="T209" s="268" t="n"/>
      <c r="U209" s="268" t="n"/>
      <c r="V209" s="268" t="n"/>
      <c r="W209" s="319" t="n"/>
      <c r="X209" s="319" t="n"/>
      <c r="Y209" s="319" t="n"/>
      <c r="Z209" s="319" t="n"/>
    </row>
    <row r="210" ht="19.5" customHeight="1" s="1411">
      <c r="A210" s="268" t="n"/>
      <c r="B210" s="268" t="n"/>
      <c r="C210" s="268" t="n"/>
      <c r="D210" s="268" t="n"/>
      <c r="E210" s="268" t="n"/>
      <c r="F210" s="268" t="n"/>
      <c r="G210" s="268" t="n"/>
      <c r="H210" s="268" t="n"/>
      <c r="I210" s="268" t="n"/>
      <c r="J210" s="268" t="n"/>
      <c r="K210" s="268" t="n"/>
      <c r="L210" s="268" t="n"/>
      <c r="M210" s="268" t="n"/>
      <c r="N210" s="268" t="n"/>
      <c r="O210" s="268" t="n"/>
      <c r="P210" s="268" t="n"/>
      <c r="Q210" s="268" t="n"/>
      <c r="R210" s="268" t="n"/>
      <c r="S210" s="268" t="n"/>
      <c r="T210" s="268" t="n"/>
      <c r="U210" s="268" t="n"/>
      <c r="V210" s="268" t="n"/>
      <c r="W210" s="319" t="n"/>
      <c r="X210" s="319" t="n"/>
      <c r="Y210" s="319" t="n"/>
      <c r="Z210" s="319" t="n"/>
    </row>
    <row r="211" ht="19.5" customHeight="1" s="1411">
      <c r="A211" s="268" t="n"/>
      <c r="B211" s="268" t="n"/>
      <c r="C211" s="268" t="n"/>
      <c r="D211" s="268" t="n"/>
      <c r="E211" s="268" t="n"/>
      <c r="F211" s="268" t="n"/>
      <c r="G211" s="268" t="n"/>
      <c r="H211" s="268" t="n"/>
      <c r="I211" s="268" t="n"/>
      <c r="J211" s="268" t="n"/>
      <c r="K211" s="268" t="n"/>
      <c r="L211" s="268" t="n"/>
      <c r="M211" s="268" t="n"/>
      <c r="N211" s="268" t="n"/>
      <c r="O211" s="268" t="n"/>
      <c r="P211" s="268" t="n"/>
      <c r="Q211" s="268" t="n"/>
      <c r="R211" s="268" t="n"/>
      <c r="S211" s="268" t="n"/>
      <c r="T211" s="268" t="n"/>
      <c r="U211" s="268" t="n"/>
      <c r="V211" s="268" t="n"/>
      <c r="W211" s="319" t="n"/>
      <c r="X211" s="319" t="n"/>
      <c r="Y211" s="319" t="n"/>
      <c r="Z211" s="319" t="n"/>
    </row>
    <row r="212" ht="19.5" customHeight="1" s="1411">
      <c r="A212" s="268" t="n"/>
      <c r="B212" s="268" t="n"/>
      <c r="C212" s="268" t="n"/>
      <c r="D212" s="268" t="n"/>
      <c r="E212" s="268" t="n"/>
      <c r="F212" s="268" t="n"/>
      <c r="G212" s="268" t="n"/>
      <c r="H212" s="268" t="n"/>
      <c r="I212" s="268" t="n"/>
      <c r="J212" s="268" t="n"/>
      <c r="K212" s="268" t="n"/>
      <c r="L212" s="268" t="n"/>
      <c r="M212" s="268" t="n"/>
      <c r="N212" s="268" t="n"/>
      <c r="O212" s="268" t="n"/>
      <c r="P212" s="268" t="n"/>
      <c r="Q212" s="268" t="n"/>
      <c r="R212" s="268" t="n"/>
      <c r="S212" s="268" t="n"/>
      <c r="T212" s="268" t="n"/>
      <c r="U212" s="268" t="n"/>
      <c r="V212" s="268" t="n"/>
      <c r="W212" s="319" t="n"/>
      <c r="X212" s="319" t="n"/>
      <c r="Y212" s="319" t="n"/>
      <c r="Z212" s="319" t="n"/>
    </row>
    <row r="213" ht="19.5" customHeight="1" s="1411">
      <c r="A213" s="268" t="n"/>
      <c r="B213" s="268" t="n"/>
      <c r="C213" s="268" t="n"/>
      <c r="D213" s="268" t="n"/>
      <c r="E213" s="268" t="n"/>
      <c r="F213" s="268" t="n"/>
      <c r="G213" s="268" t="n"/>
      <c r="H213" s="268" t="n"/>
      <c r="I213" s="268" t="n"/>
      <c r="J213" s="268" t="n"/>
      <c r="K213" s="268" t="n"/>
      <c r="L213" s="268" t="n"/>
      <c r="M213" s="268" t="n"/>
      <c r="N213" s="268" t="n"/>
      <c r="O213" s="268" t="n"/>
      <c r="P213" s="268" t="n"/>
      <c r="Q213" s="268" t="n"/>
      <c r="R213" s="268" t="n"/>
      <c r="S213" s="268" t="n"/>
      <c r="T213" s="268" t="n"/>
      <c r="U213" s="268" t="n"/>
      <c r="V213" s="268" t="n"/>
      <c r="W213" s="319" t="n"/>
      <c r="X213" s="319" t="n"/>
      <c r="Y213" s="319" t="n"/>
      <c r="Z213" s="319" t="n"/>
    </row>
    <row r="214" ht="19.5" customHeight="1" s="1411">
      <c r="A214" s="268" t="n"/>
      <c r="B214" s="268" t="n"/>
      <c r="C214" s="268" t="n"/>
      <c r="D214" s="268" t="n"/>
      <c r="E214" s="268" t="n"/>
      <c r="F214" s="268" t="n"/>
      <c r="G214" s="268" t="n"/>
      <c r="H214" s="268" t="n"/>
      <c r="I214" s="268" t="n"/>
      <c r="J214" s="268" t="n"/>
      <c r="K214" s="268" t="n"/>
      <c r="L214" s="268" t="n"/>
      <c r="M214" s="268" t="n"/>
      <c r="N214" s="268" t="n"/>
      <c r="O214" s="268" t="n"/>
      <c r="P214" s="268" t="n"/>
      <c r="Q214" s="268" t="n"/>
      <c r="R214" s="268" t="n"/>
      <c r="S214" s="268" t="n"/>
      <c r="T214" s="268" t="n"/>
      <c r="U214" s="268" t="n"/>
      <c r="V214" s="268" t="n"/>
      <c r="W214" s="319" t="n"/>
      <c r="X214" s="319" t="n"/>
      <c r="Y214" s="319" t="n"/>
      <c r="Z214" s="319" t="n"/>
    </row>
    <row r="215" ht="19.5" customHeight="1" s="1411">
      <c r="A215" s="268" t="n"/>
      <c r="B215" s="268" t="n"/>
      <c r="C215" s="268" t="n"/>
      <c r="D215" s="268" t="n"/>
      <c r="E215" s="268" t="n"/>
      <c r="F215" s="268" t="n"/>
      <c r="G215" s="268" t="n"/>
      <c r="H215" s="268" t="n"/>
      <c r="I215" s="268" t="n"/>
      <c r="J215" s="268" t="n"/>
      <c r="K215" s="268" t="n"/>
      <c r="L215" s="268" t="n"/>
      <c r="M215" s="268" t="n"/>
      <c r="N215" s="268" t="n"/>
      <c r="O215" s="268" t="n"/>
      <c r="P215" s="268" t="n"/>
      <c r="Q215" s="268" t="n"/>
      <c r="R215" s="268" t="n"/>
      <c r="S215" s="268" t="n"/>
      <c r="T215" s="268" t="n"/>
      <c r="U215" s="268" t="n"/>
      <c r="V215" s="268" t="n"/>
      <c r="W215" s="319" t="n"/>
      <c r="X215" s="319" t="n"/>
      <c r="Y215" s="319" t="n"/>
      <c r="Z215" s="319" t="n"/>
    </row>
    <row r="216" ht="19.5" customHeight="1" s="1411">
      <c r="A216" s="268" t="n"/>
      <c r="B216" s="268" t="n"/>
      <c r="C216" s="268" t="n"/>
      <c r="D216" s="268" t="n"/>
      <c r="E216" s="268" t="n"/>
      <c r="F216" s="268" t="n"/>
      <c r="G216" s="268" t="n"/>
      <c r="H216" s="268" t="n"/>
      <c r="I216" s="268" t="n"/>
      <c r="J216" s="268" t="n"/>
      <c r="K216" s="268" t="n"/>
      <c r="L216" s="268" t="n"/>
      <c r="M216" s="268" t="n"/>
      <c r="N216" s="268" t="n"/>
      <c r="O216" s="268" t="n"/>
      <c r="P216" s="268" t="n"/>
      <c r="Q216" s="268" t="n"/>
      <c r="R216" s="268" t="n"/>
      <c r="S216" s="268" t="n"/>
      <c r="T216" s="268" t="n"/>
      <c r="U216" s="268" t="n"/>
      <c r="V216" s="268" t="n"/>
      <c r="W216" s="319" t="n"/>
      <c r="X216" s="319" t="n"/>
      <c r="Y216" s="319" t="n"/>
      <c r="Z216" s="319" t="n"/>
    </row>
    <row r="217" ht="19.5" customHeight="1" s="1411">
      <c r="A217" s="268" t="n"/>
      <c r="B217" s="268" t="n"/>
      <c r="C217" s="268" t="n"/>
      <c r="D217" s="268" t="n"/>
      <c r="E217" s="268" t="n"/>
      <c r="F217" s="268" t="n"/>
      <c r="G217" s="268" t="n"/>
      <c r="H217" s="268" t="n"/>
      <c r="I217" s="268" t="n"/>
      <c r="J217" s="268" t="n"/>
      <c r="K217" s="268" t="n"/>
      <c r="L217" s="268" t="n"/>
      <c r="M217" s="268" t="n"/>
      <c r="N217" s="268" t="n"/>
      <c r="O217" s="268" t="n"/>
      <c r="P217" s="268" t="n"/>
      <c r="Q217" s="268" t="n"/>
      <c r="R217" s="268" t="n"/>
      <c r="S217" s="268" t="n"/>
      <c r="T217" s="268" t="n"/>
      <c r="U217" s="268" t="n"/>
      <c r="V217" s="268" t="n"/>
      <c r="W217" s="319" t="n"/>
      <c r="X217" s="319" t="n"/>
      <c r="Y217" s="319" t="n"/>
      <c r="Z217" s="319" t="n"/>
    </row>
    <row r="218" ht="19.5" customHeight="1" s="1411">
      <c r="A218" s="268" t="n"/>
      <c r="B218" s="268" t="n"/>
      <c r="C218" s="268" t="n"/>
      <c r="D218" s="268" t="n"/>
      <c r="E218" s="268" t="n"/>
      <c r="F218" s="268" t="n"/>
      <c r="G218" s="268" t="n"/>
      <c r="H218" s="268" t="n"/>
      <c r="I218" s="268" t="n"/>
      <c r="J218" s="268" t="n"/>
      <c r="K218" s="268" t="n"/>
      <c r="L218" s="268" t="n"/>
      <c r="M218" s="268" t="n"/>
      <c r="N218" s="268" t="n"/>
      <c r="O218" s="268" t="n"/>
      <c r="P218" s="268" t="n"/>
      <c r="Q218" s="268" t="n"/>
      <c r="R218" s="268" t="n"/>
      <c r="S218" s="268" t="n"/>
      <c r="T218" s="268" t="n"/>
      <c r="U218" s="268" t="n"/>
      <c r="V218" s="268" t="n"/>
      <c r="W218" s="319" t="n"/>
      <c r="X218" s="319" t="n"/>
      <c r="Y218" s="319" t="n"/>
      <c r="Z218" s="319" t="n"/>
    </row>
    <row r="219" ht="19.5" customHeight="1" s="1411">
      <c r="A219" s="268" t="n"/>
      <c r="B219" s="268" t="n"/>
      <c r="C219" s="268" t="n"/>
      <c r="D219" s="268" t="n"/>
      <c r="E219" s="268" t="n"/>
      <c r="F219" s="268" t="n"/>
      <c r="G219" s="268" t="n"/>
      <c r="H219" s="268" t="n"/>
      <c r="I219" s="268" t="n"/>
      <c r="J219" s="268" t="n"/>
      <c r="K219" s="268" t="n"/>
      <c r="L219" s="268" t="n"/>
      <c r="M219" s="268" t="n"/>
      <c r="N219" s="268" t="n"/>
      <c r="O219" s="268" t="n"/>
      <c r="P219" s="268" t="n"/>
      <c r="Q219" s="268" t="n"/>
      <c r="R219" s="268" t="n"/>
      <c r="S219" s="268" t="n"/>
      <c r="T219" s="268" t="n"/>
      <c r="U219" s="268" t="n"/>
      <c r="V219" s="268" t="n"/>
      <c r="W219" s="319" t="n"/>
      <c r="X219" s="319" t="n"/>
      <c r="Y219" s="319" t="n"/>
      <c r="Z219" s="319" t="n"/>
    </row>
    <row r="220" ht="19.5" customHeight="1" s="1411">
      <c r="A220" s="268" t="n"/>
      <c r="B220" s="268" t="n"/>
      <c r="C220" s="268" t="n"/>
      <c r="D220" s="268" t="n"/>
      <c r="E220" s="268" t="n"/>
      <c r="F220" s="268" t="n"/>
      <c r="G220" s="268" t="n"/>
      <c r="H220" s="268" t="n"/>
      <c r="I220" s="268" t="n"/>
      <c r="J220" s="268" t="n"/>
      <c r="K220" s="268" t="n"/>
      <c r="L220" s="268" t="n"/>
      <c r="M220" s="268" t="n"/>
      <c r="N220" s="268" t="n"/>
      <c r="O220" s="268" t="n"/>
      <c r="P220" s="268" t="n"/>
      <c r="Q220" s="268" t="n"/>
      <c r="R220" s="268" t="n"/>
      <c r="S220" s="268" t="n"/>
      <c r="T220" s="268" t="n"/>
      <c r="U220" s="268" t="n"/>
      <c r="V220" s="268" t="n"/>
      <c r="W220" s="319" t="n"/>
      <c r="X220" s="319" t="n"/>
      <c r="Y220" s="319" t="n"/>
      <c r="Z220" s="319" t="n"/>
    </row>
    <row r="221" ht="19.5" customHeight="1" s="1411">
      <c r="A221" s="268" t="n"/>
      <c r="B221" s="268" t="n"/>
      <c r="C221" s="268" t="n"/>
      <c r="D221" s="268" t="n"/>
      <c r="E221" s="268" t="n"/>
      <c r="F221" s="268" t="n"/>
      <c r="G221" s="268" t="n"/>
      <c r="H221" s="268" t="n"/>
      <c r="I221" s="268" t="n"/>
      <c r="J221" s="268" t="n"/>
      <c r="K221" s="268" t="n"/>
      <c r="L221" s="268" t="n"/>
      <c r="M221" s="268" t="n"/>
      <c r="N221" s="268" t="n"/>
      <c r="O221" s="268" t="n"/>
      <c r="P221" s="268" t="n"/>
      <c r="Q221" s="268" t="n"/>
      <c r="R221" s="268" t="n"/>
      <c r="S221" s="268" t="n"/>
      <c r="T221" s="268" t="n"/>
      <c r="U221" s="268" t="n"/>
      <c r="V221" s="268" t="n"/>
      <c r="W221" s="319" t="n"/>
      <c r="X221" s="319" t="n"/>
      <c r="Y221" s="319" t="n"/>
      <c r="Z221" s="319" t="n"/>
    </row>
    <row r="222" ht="19.5" customHeight="1" s="1411">
      <c r="A222" s="268" t="n"/>
      <c r="B222" s="268" t="n"/>
      <c r="C222" s="268" t="n"/>
      <c r="D222" s="268" t="n"/>
      <c r="E222" s="268" t="n"/>
      <c r="F222" s="268" t="n"/>
      <c r="G222" s="268" t="n"/>
      <c r="H222" s="268" t="n"/>
      <c r="I222" s="268" t="n"/>
      <c r="J222" s="268" t="n"/>
      <c r="K222" s="268" t="n"/>
      <c r="L222" s="268" t="n"/>
      <c r="M222" s="268" t="n"/>
      <c r="N222" s="268" t="n"/>
      <c r="O222" s="268" t="n"/>
      <c r="P222" s="268" t="n"/>
      <c r="Q222" s="268" t="n"/>
      <c r="R222" s="268" t="n"/>
      <c r="S222" s="268" t="n"/>
      <c r="T222" s="268" t="n"/>
      <c r="U222" s="268" t="n"/>
      <c r="V222" s="268" t="n"/>
      <c r="W222" s="6" t="n"/>
      <c r="X222" s="6" t="n"/>
      <c r="Y222" s="6" t="n"/>
      <c r="Z222" s="6" t="n"/>
    </row>
    <row r="223" ht="19.5" customHeight="1" s="1411">
      <c r="A223" s="268" t="n"/>
      <c r="B223" s="268" t="n"/>
      <c r="C223" s="268" t="n"/>
      <c r="D223" s="268" t="n"/>
      <c r="E223" s="268" t="n"/>
      <c r="F223" s="268" t="n"/>
      <c r="G223" s="268" t="n"/>
      <c r="H223" s="268" t="n"/>
      <c r="I223" s="268" t="n"/>
      <c r="J223" s="268" t="n"/>
      <c r="K223" s="268" t="n"/>
      <c r="L223" s="268" t="n"/>
      <c r="M223" s="268" t="n"/>
      <c r="N223" s="268" t="n"/>
      <c r="O223" s="268" t="n"/>
      <c r="P223" s="268" t="n"/>
      <c r="Q223" s="268" t="n"/>
      <c r="R223" s="268" t="n"/>
      <c r="S223" s="268" t="n"/>
      <c r="T223" s="268" t="n"/>
      <c r="U223" s="268" t="n"/>
      <c r="V223" s="268" t="n"/>
      <c r="W223" s="6" t="n"/>
      <c r="X223" s="6" t="n"/>
      <c r="Y223" s="6" t="n"/>
      <c r="Z223" s="6" t="n"/>
    </row>
    <row r="224" ht="19.5" customHeight="1" s="1411">
      <c r="A224" s="268" t="n"/>
      <c r="B224" s="268" t="n"/>
      <c r="C224" s="268" t="n"/>
      <c r="D224" s="268" t="n"/>
      <c r="E224" s="268" t="n"/>
      <c r="F224" s="268" t="n"/>
      <c r="G224" s="268" t="n"/>
      <c r="H224" s="268" t="n"/>
      <c r="I224" s="268" t="n"/>
      <c r="J224" s="268" t="n"/>
      <c r="K224" s="268" t="n"/>
      <c r="L224" s="268" t="n"/>
      <c r="M224" s="268" t="n"/>
      <c r="N224" s="268" t="n"/>
      <c r="O224" s="268" t="n"/>
      <c r="P224" s="268" t="n"/>
      <c r="Q224" s="268" t="n"/>
      <c r="R224" s="268" t="n"/>
      <c r="S224" s="268" t="n"/>
      <c r="T224" s="268" t="n"/>
      <c r="U224" s="268" t="n"/>
      <c r="V224" s="268" t="n"/>
      <c r="W224" s="6" t="n"/>
      <c r="X224" s="6" t="n"/>
      <c r="Y224" s="6" t="n"/>
      <c r="Z224" s="6" t="n"/>
    </row>
    <row r="225" ht="19.5" customHeight="1" s="1411">
      <c r="A225" s="268" t="n"/>
      <c r="B225" s="268" t="n"/>
      <c r="C225" s="268" t="n"/>
      <c r="D225" s="268" t="n"/>
      <c r="E225" s="268" t="n"/>
      <c r="F225" s="268" t="n"/>
      <c r="G225" s="268" t="n"/>
      <c r="H225" s="268" t="n"/>
      <c r="I225" s="268" t="n"/>
      <c r="J225" s="268" t="n"/>
      <c r="K225" s="268" t="n"/>
      <c r="L225" s="268" t="n"/>
      <c r="M225" s="268" t="n"/>
      <c r="N225" s="268" t="n"/>
      <c r="O225" s="268" t="n"/>
      <c r="P225" s="268" t="n"/>
      <c r="Q225" s="268" t="n"/>
      <c r="R225" s="268" t="n"/>
      <c r="S225" s="268" t="n"/>
      <c r="T225" s="268" t="n"/>
      <c r="U225" s="268" t="n"/>
      <c r="V225" s="268" t="n"/>
      <c r="W225" s="6" t="n"/>
      <c r="X225" s="6" t="n"/>
      <c r="Y225" s="6" t="n"/>
      <c r="Z225" s="6" t="n"/>
    </row>
    <row r="226" ht="19.5" customHeight="1" s="1411">
      <c r="A226" s="268" t="n"/>
      <c r="B226" s="268" t="n"/>
      <c r="C226" s="268" t="n"/>
      <c r="D226" s="268" t="n"/>
      <c r="E226" s="268" t="n"/>
      <c r="F226" s="268" t="n"/>
      <c r="G226" s="268" t="n"/>
      <c r="H226" s="268" t="n"/>
      <c r="I226" s="268" t="n"/>
      <c r="J226" s="268" t="n"/>
      <c r="K226" s="268" t="n"/>
      <c r="L226" s="268" t="n"/>
      <c r="M226" s="268" t="n"/>
      <c r="N226" s="268" t="n"/>
      <c r="O226" s="268" t="n"/>
      <c r="P226" s="268" t="n"/>
      <c r="Q226" s="268" t="n"/>
      <c r="R226" s="268" t="n"/>
      <c r="S226" s="268" t="n"/>
      <c r="T226" s="268" t="n"/>
      <c r="U226" s="268" t="n"/>
      <c r="V226" s="268" t="n"/>
      <c r="W226" s="6" t="n"/>
      <c r="X226" s="6" t="n"/>
      <c r="Y226" s="6" t="n"/>
      <c r="Z226" s="6" t="n"/>
    </row>
    <row r="227" ht="19.5" customHeight="1" s="1411">
      <c r="A227" s="268" t="n"/>
      <c r="B227" s="268" t="n"/>
      <c r="C227" s="268" t="n"/>
      <c r="D227" s="268" t="n"/>
      <c r="E227" s="268" t="n"/>
      <c r="F227" s="268" t="n"/>
      <c r="G227" s="268" t="n"/>
      <c r="H227" s="268" t="n"/>
      <c r="I227" s="268" t="n"/>
      <c r="J227" s="268" t="n"/>
      <c r="K227" s="268" t="n"/>
      <c r="L227" s="268" t="n"/>
      <c r="M227" s="268" t="n"/>
      <c r="N227" s="268" t="n"/>
      <c r="O227" s="268" t="n"/>
      <c r="P227" s="268" t="n"/>
      <c r="Q227" s="268" t="n"/>
      <c r="R227" s="268" t="n"/>
      <c r="S227" s="268" t="n"/>
      <c r="T227" s="268" t="n"/>
      <c r="U227" s="268" t="n"/>
      <c r="V227" s="268" t="n"/>
      <c r="W227" s="6" t="n"/>
      <c r="X227" s="6" t="n"/>
      <c r="Y227" s="6" t="n"/>
      <c r="Z227" s="6" t="n"/>
    </row>
    <row r="228" ht="19.5" customHeight="1" s="1411">
      <c r="A228" s="268" t="n"/>
      <c r="B228" s="268" t="n"/>
      <c r="C228" s="268" t="n"/>
      <c r="D228" s="268" t="n"/>
      <c r="E228" s="268" t="n"/>
      <c r="F228" s="268" t="n"/>
      <c r="G228" s="268" t="n"/>
      <c r="H228" s="268" t="n"/>
      <c r="I228" s="268" t="n"/>
      <c r="J228" s="268" t="n"/>
      <c r="K228" s="268" t="n"/>
      <c r="L228" s="268" t="n"/>
      <c r="M228" s="268" t="n"/>
      <c r="N228" s="268" t="n"/>
      <c r="O228" s="268" t="n"/>
      <c r="P228" s="268" t="n"/>
      <c r="Q228" s="268" t="n"/>
      <c r="R228" s="268" t="n"/>
      <c r="S228" s="268" t="n"/>
      <c r="T228" s="268" t="n"/>
      <c r="U228" s="268" t="n"/>
      <c r="V228" s="268" t="n"/>
      <c r="W228" s="6" t="n"/>
      <c r="X228" s="6" t="n"/>
      <c r="Y228" s="6" t="n"/>
      <c r="Z228" s="6" t="n"/>
    </row>
    <row r="229" ht="19.5" customHeight="1" s="1411">
      <c r="A229" s="268" t="n"/>
      <c r="B229" s="268" t="n"/>
      <c r="C229" s="268" t="n"/>
      <c r="D229" s="268" t="n"/>
      <c r="E229" s="268" t="n"/>
      <c r="F229" s="268" t="n"/>
      <c r="G229" s="268" t="n"/>
      <c r="H229" s="268" t="n"/>
      <c r="I229" s="268" t="n"/>
      <c r="J229" s="268" t="n"/>
      <c r="K229" s="268" t="n"/>
      <c r="L229" s="268" t="n"/>
      <c r="M229" s="268" t="n"/>
      <c r="N229" s="268" t="n"/>
      <c r="O229" s="268" t="n"/>
      <c r="P229" s="268" t="n"/>
      <c r="Q229" s="268" t="n"/>
      <c r="R229" s="268" t="n"/>
      <c r="S229" s="268" t="n"/>
      <c r="T229" s="268" t="n"/>
      <c r="U229" s="268" t="n"/>
      <c r="V229" s="268" t="n"/>
      <c r="W229" s="6" t="n"/>
      <c r="X229" s="6" t="n"/>
      <c r="Y229" s="6" t="n"/>
      <c r="Z229" s="6" t="n"/>
    </row>
    <row r="230" ht="19.5" customHeight="1" s="1411">
      <c r="A230" s="268" t="n"/>
      <c r="B230" s="268" t="n"/>
      <c r="C230" s="268" t="n"/>
      <c r="D230" s="268" t="n"/>
      <c r="E230" s="268" t="n"/>
      <c r="F230" s="268" t="n"/>
      <c r="G230" s="268" t="n"/>
      <c r="H230" s="268" t="n"/>
      <c r="I230" s="268" t="n"/>
      <c r="J230" s="268" t="n"/>
      <c r="K230" s="268" t="n"/>
      <c r="L230" s="268" t="n"/>
      <c r="M230" s="268" t="n"/>
      <c r="N230" s="268" t="n"/>
      <c r="O230" s="268" t="n"/>
      <c r="P230" s="268" t="n"/>
      <c r="Q230" s="268" t="n"/>
      <c r="R230" s="268" t="n"/>
      <c r="S230" s="268" t="n"/>
      <c r="T230" s="268" t="n"/>
      <c r="U230" s="268" t="n"/>
      <c r="V230" s="268" t="n"/>
      <c r="W230" s="6" t="n"/>
      <c r="X230" s="6" t="n"/>
      <c r="Y230" s="6" t="n"/>
      <c r="Z230" s="6" t="n"/>
    </row>
    <row r="231" ht="19.5" customHeight="1" s="1411">
      <c r="A231" s="268" t="n"/>
      <c r="B231" s="268" t="n"/>
      <c r="C231" s="268" t="n"/>
      <c r="D231" s="268" t="n"/>
      <c r="E231" s="268" t="n"/>
      <c r="F231" s="268" t="n"/>
      <c r="G231" s="268" t="n"/>
      <c r="H231" s="268" t="n"/>
      <c r="I231" s="268" t="n"/>
      <c r="J231" s="268" t="n"/>
      <c r="K231" s="268" t="n"/>
      <c r="L231" s="268" t="n"/>
      <c r="M231" s="268" t="n"/>
      <c r="N231" s="268" t="n"/>
      <c r="O231" s="268" t="n"/>
      <c r="P231" s="268" t="n"/>
      <c r="Q231" s="268" t="n"/>
      <c r="R231" s="268" t="n"/>
      <c r="S231" s="268" t="n"/>
      <c r="T231" s="268" t="n"/>
      <c r="U231" s="268" t="n"/>
      <c r="V231" s="268" t="n"/>
      <c r="W231" s="6" t="n"/>
      <c r="X231" s="6" t="n"/>
      <c r="Y231" s="6" t="n"/>
      <c r="Z231" s="6" t="n"/>
    </row>
    <row r="232" ht="19.5" customHeight="1" s="1411">
      <c r="A232" s="268" t="n"/>
      <c r="B232" s="268" t="n"/>
      <c r="C232" s="268" t="n"/>
      <c r="D232" s="268" t="n"/>
      <c r="E232" s="268" t="n"/>
      <c r="F232" s="268" t="n"/>
      <c r="G232" s="268" t="n"/>
      <c r="H232" s="268" t="n"/>
      <c r="I232" s="268" t="n"/>
      <c r="J232" s="268" t="n"/>
      <c r="K232" s="268" t="n"/>
      <c r="L232" s="268" t="n"/>
      <c r="M232" s="268" t="n"/>
      <c r="N232" s="268" t="n"/>
      <c r="O232" s="268" t="n"/>
      <c r="P232" s="268" t="n"/>
      <c r="Q232" s="268" t="n"/>
      <c r="R232" s="268" t="n"/>
      <c r="S232" s="268" t="n"/>
      <c r="T232" s="268" t="n"/>
      <c r="U232" s="268" t="n"/>
      <c r="V232" s="268" t="n"/>
      <c r="W232" s="6" t="n"/>
      <c r="X232" s="6" t="n"/>
      <c r="Y232" s="6" t="n"/>
      <c r="Z232" s="6" t="n"/>
    </row>
    <row r="233" ht="19.5" customHeight="1" s="1411">
      <c r="A233" s="268" t="n"/>
      <c r="B233" s="268" t="n"/>
      <c r="C233" s="268" t="n"/>
      <c r="D233" s="268" t="n"/>
      <c r="E233" s="268" t="n"/>
      <c r="F233" s="268" t="n"/>
      <c r="G233" s="268" t="n"/>
      <c r="H233" s="268" t="n"/>
      <c r="I233" s="268" t="n"/>
      <c r="J233" s="268" t="n"/>
      <c r="K233" s="268" t="n"/>
      <c r="L233" s="268" t="n"/>
      <c r="M233" s="268" t="n"/>
      <c r="N233" s="268" t="n"/>
      <c r="O233" s="268" t="n"/>
      <c r="P233" s="268" t="n"/>
      <c r="Q233" s="268" t="n"/>
      <c r="R233" s="268" t="n"/>
      <c r="S233" s="268" t="n"/>
      <c r="T233" s="268" t="n"/>
      <c r="U233" s="268" t="n"/>
      <c r="V233" s="268" t="n"/>
      <c r="W233" s="6" t="n"/>
      <c r="X233" s="6" t="n"/>
      <c r="Y233" s="6" t="n"/>
      <c r="Z233" s="6" t="n"/>
    </row>
    <row r="234" ht="19.5" customHeight="1" s="1411">
      <c r="A234" s="268" t="n"/>
      <c r="B234" s="268" t="n"/>
      <c r="C234" s="268" t="n"/>
      <c r="D234" s="268" t="n"/>
      <c r="E234" s="268" t="n"/>
      <c r="F234" s="268" t="n"/>
      <c r="G234" s="268" t="n"/>
      <c r="H234" s="268" t="n"/>
      <c r="I234" s="268" t="n"/>
      <c r="J234" s="268" t="n"/>
      <c r="K234" s="268" t="n"/>
      <c r="L234" s="268" t="n"/>
      <c r="M234" s="268" t="n"/>
      <c r="N234" s="268" t="n"/>
      <c r="O234" s="268" t="n"/>
      <c r="P234" s="268" t="n"/>
      <c r="Q234" s="268" t="n"/>
      <c r="R234" s="268" t="n"/>
      <c r="S234" s="268" t="n"/>
      <c r="T234" s="268" t="n"/>
      <c r="U234" s="268" t="n"/>
      <c r="V234" s="268" t="n"/>
      <c r="W234" s="6" t="n"/>
      <c r="X234" s="6" t="n"/>
      <c r="Y234" s="6" t="n"/>
      <c r="Z234" s="6" t="n"/>
    </row>
    <row r="235" ht="19.5" customHeight="1" s="1411">
      <c r="A235" s="268" t="n"/>
      <c r="B235" s="268" t="n"/>
      <c r="C235" s="268" t="n"/>
      <c r="D235" s="268" t="n"/>
      <c r="E235" s="268" t="n"/>
      <c r="F235" s="268" t="n"/>
      <c r="G235" s="268" t="n"/>
      <c r="H235" s="268" t="n"/>
      <c r="I235" s="268" t="n"/>
      <c r="J235" s="268" t="n"/>
      <c r="K235" s="268" t="n"/>
      <c r="L235" s="268" t="n"/>
      <c r="M235" s="268" t="n"/>
      <c r="N235" s="268" t="n"/>
      <c r="O235" s="268" t="n"/>
      <c r="P235" s="268" t="n"/>
      <c r="Q235" s="268" t="n"/>
      <c r="R235" s="268" t="n"/>
      <c r="S235" s="268" t="n"/>
      <c r="T235" s="268" t="n"/>
      <c r="U235" s="268" t="n"/>
      <c r="V235" s="268" t="n"/>
      <c r="W235" s="6" t="n"/>
      <c r="X235" s="6" t="n"/>
      <c r="Y235" s="6" t="n"/>
      <c r="Z235" s="6" t="n"/>
    </row>
    <row r="236" ht="19.5" customHeight="1" s="1411">
      <c r="A236" s="268" t="n"/>
      <c r="B236" s="268" t="n"/>
      <c r="C236" s="268" t="n"/>
      <c r="D236" s="268" t="n"/>
      <c r="E236" s="268" t="n"/>
      <c r="F236" s="268" t="n"/>
      <c r="G236" s="268" t="n"/>
      <c r="H236" s="268" t="n"/>
      <c r="I236" s="268" t="n"/>
      <c r="J236" s="268" t="n"/>
      <c r="K236" s="268" t="n"/>
      <c r="L236" s="268" t="n"/>
      <c r="M236" s="268" t="n"/>
      <c r="N236" s="268" t="n"/>
      <c r="O236" s="268" t="n"/>
      <c r="P236" s="268" t="n"/>
      <c r="Q236" s="268" t="n"/>
      <c r="R236" s="268" t="n"/>
      <c r="S236" s="268" t="n"/>
      <c r="T236" s="268" t="n"/>
      <c r="U236" s="268" t="n"/>
      <c r="V236" s="268" t="n"/>
      <c r="W236" s="6" t="n"/>
      <c r="X236" s="6" t="n"/>
      <c r="Y236" s="6" t="n"/>
      <c r="Z236" s="6" t="n"/>
    </row>
    <row r="237" ht="19.5" customHeight="1" s="1411">
      <c r="A237" s="268" t="n"/>
      <c r="B237" s="268" t="n"/>
      <c r="C237" s="268" t="n"/>
      <c r="D237" s="268" t="n"/>
      <c r="E237" s="268" t="n"/>
      <c r="F237" s="268" t="n"/>
      <c r="G237" s="268" t="n"/>
      <c r="H237" s="268" t="n"/>
      <c r="I237" s="268" t="n"/>
      <c r="J237" s="268" t="n"/>
      <c r="K237" s="268" t="n"/>
      <c r="L237" s="268" t="n"/>
      <c r="M237" s="268" t="n"/>
      <c r="N237" s="268" t="n"/>
      <c r="O237" s="268" t="n"/>
      <c r="P237" s="268" t="n"/>
      <c r="Q237" s="268" t="n"/>
      <c r="R237" s="268" t="n"/>
      <c r="S237" s="268" t="n"/>
      <c r="T237" s="268" t="n"/>
      <c r="U237" s="268" t="n"/>
      <c r="V237" s="268" t="n"/>
      <c r="W237" s="6" t="n"/>
      <c r="X237" s="6" t="n"/>
      <c r="Y237" s="6" t="n"/>
      <c r="Z237" s="6" t="n"/>
    </row>
    <row r="238" ht="19.5" customHeight="1" s="1411">
      <c r="A238" s="268" t="n"/>
      <c r="B238" s="268" t="n"/>
      <c r="C238" s="268" t="n"/>
      <c r="D238" s="268" t="n"/>
      <c r="E238" s="268" t="n"/>
      <c r="F238" s="268" t="n"/>
      <c r="G238" s="268" t="n"/>
      <c r="H238" s="268" t="n"/>
      <c r="I238" s="268" t="n"/>
      <c r="J238" s="268" t="n"/>
      <c r="K238" s="268" t="n"/>
      <c r="L238" s="268" t="n"/>
      <c r="M238" s="268" t="n"/>
      <c r="N238" s="268" t="n"/>
      <c r="O238" s="268" t="n"/>
      <c r="P238" s="268" t="n"/>
      <c r="Q238" s="268" t="n"/>
      <c r="R238" s="268" t="n"/>
      <c r="S238" s="268" t="n"/>
      <c r="T238" s="268" t="n"/>
      <c r="U238" s="268" t="n"/>
      <c r="V238" s="268" t="n"/>
      <c r="W238" s="6" t="n"/>
      <c r="X238" s="6" t="n"/>
      <c r="Y238" s="6" t="n"/>
      <c r="Z238" s="6" t="n"/>
    </row>
    <row r="239" ht="19.5" customHeight="1" s="1411">
      <c r="A239" s="268" t="n"/>
      <c r="B239" s="268" t="n"/>
      <c r="C239" s="268" t="n"/>
      <c r="D239" s="268" t="n"/>
      <c r="E239" s="268" t="n"/>
      <c r="F239" s="268" t="n"/>
      <c r="G239" s="268" t="n"/>
      <c r="H239" s="268" t="n"/>
      <c r="I239" s="268" t="n"/>
      <c r="J239" s="268" t="n"/>
      <c r="K239" s="268" t="n"/>
      <c r="L239" s="268" t="n"/>
      <c r="M239" s="268" t="n"/>
      <c r="N239" s="268" t="n"/>
      <c r="O239" s="268" t="n"/>
      <c r="P239" s="268" t="n"/>
      <c r="Q239" s="268" t="n"/>
      <c r="R239" s="268" t="n"/>
      <c r="S239" s="268" t="n"/>
      <c r="T239" s="268" t="n"/>
      <c r="U239" s="268" t="n"/>
      <c r="V239" s="268" t="n"/>
      <c r="W239" s="6" t="n"/>
      <c r="X239" s="6" t="n"/>
      <c r="Y239" s="6" t="n"/>
      <c r="Z239" s="6" t="n"/>
    </row>
    <row r="240" ht="19.5" customHeight="1" s="1411">
      <c r="A240" s="268" t="n"/>
      <c r="B240" s="268" t="n"/>
      <c r="C240" s="268" t="n"/>
      <c r="D240" s="268" t="n"/>
      <c r="E240" s="268" t="n"/>
      <c r="F240" s="268" t="n"/>
      <c r="G240" s="268" t="n"/>
      <c r="H240" s="268" t="n"/>
      <c r="I240" s="268" t="n"/>
      <c r="J240" s="268" t="n"/>
      <c r="K240" s="268" t="n"/>
      <c r="L240" s="268" t="n"/>
      <c r="M240" s="268" t="n"/>
      <c r="N240" s="268" t="n"/>
      <c r="O240" s="268" t="n"/>
      <c r="P240" s="268" t="n"/>
      <c r="Q240" s="268" t="n"/>
      <c r="R240" s="268" t="n"/>
      <c r="S240" s="268" t="n"/>
      <c r="T240" s="268" t="n"/>
      <c r="U240" s="268" t="n"/>
      <c r="V240" s="268" t="n"/>
      <c r="W240" s="6" t="n"/>
      <c r="X240" s="6" t="n"/>
      <c r="Y240" s="6" t="n"/>
      <c r="Z240" s="6" t="n"/>
    </row>
    <row r="241" ht="19.5" customHeight="1" s="1411">
      <c r="A241" s="268" t="n"/>
      <c r="B241" s="268" t="n"/>
      <c r="C241" s="268" t="n"/>
      <c r="D241" s="268" t="n"/>
      <c r="E241" s="268" t="n"/>
      <c r="F241" s="268" t="n"/>
      <c r="G241" s="268" t="n"/>
      <c r="H241" s="268" t="n"/>
      <c r="I241" s="268" t="n"/>
      <c r="J241" s="268" t="n"/>
      <c r="K241" s="268" t="n"/>
      <c r="L241" s="268" t="n"/>
      <c r="M241" s="268" t="n"/>
      <c r="N241" s="268" t="n"/>
      <c r="O241" s="268" t="n"/>
      <c r="P241" s="268" t="n"/>
      <c r="Q241" s="268" t="n"/>
      <c r="R241" s="268" t="n"/>
      <c r="S241" s="268" t="n"/>
      <c r="T241" s="268" t="n"/>
      <c r="U241" s="268" t="n"/>
      <c r="V241" s="268" t="n"/>
      <c r="W241" s="6" t="n"/>
      <c r="X241" s="6" t="n"/>
      <c r="Y241" s="6" t="n"/>
      <c r="Z241" s="6" t="n"/>
    </row>
    <row r="242" ht="19.5" customHeight="1" s="1411">
      <c r="A242" s="268" t="n"/>
      <c r="B242" s="268" t="n"/>
      <c r="C242" s="268" t="n"/>
      <c r="D242" s="268" t="n"/>
      <c r="E242" s="268" t="n"/>
      <c r="F242" s="268" t="n"/>
      <c r="G242" s="268" t="n"/>
      <c r="H242" s="268" t="n"/>
      <c r="I242" s="268" t="n"/>
      <c r="J242" s="268" t="n"/>
      <c r="K242" s="268" t="n"/>
      <c r="L242" s="268" t="n"/>
      <c r="M242" s="268" t="n"/>
      <c r="N242" s="268" t="n"/>
      <c r="O242" s="268" t="n"/>
      <c r="P242" s="268" t="n"/>
      <c r="Q242" s="268" t="n"/>
      <c r="R242" s="268" t="n"/>
      <c r="S242" s="268" t="n"/>
      <c r="T242" s="268" t="n"/>
      <c r="U242" s="268" t="n"/>
      <c r="V242" s="268" t="n"/>
      <c r="W242" s="6" t="n"/>
      <c r="X242" s="6" t="n"/>
      <c r="Y242" s="6" t="n"/>
      <c r="Z242" s="6" t="n"/>
    </row>
    <row r="243" ht="19.5" customHeight="1" s="1411">
      <c r="A243" s="268" t="n"/>
      <c r="B243" s="268" t="n"/>
      <c r="C243" s="268" t="n"/>
      <c r="D243" s="268" t="n"/>
      <c r="E243" s="268" t="n"/>
      <c r="F243" s="268" t="n"/>
      <c r="G243" s="268" t="n"/>
      <c r="H243" s="268" t="n"/>
      <c r="I243" s="268" t="n"/>
      <c r="J243" s="268" t="n"/>
      <c r="K243" s="268" t="n"/>
      <c r="L243" s="268" t="n"/>
      <c r="M243" s="268" t="n"/>
      <c r="N243" s="268" t="n"/>
      <c r="O243" s="268" t="n"/>
      <c r="P243" s="268" t="n"/>
      <c r="Q243" s="268" t="n"/>
      <c r="R243" s="268" t="n"/>
      <c r="S243" s="268" t="n"/>
      <c r="T243" s="268" t="n"/>
      <c r="U243" s="268" t="n"/>
      <c r="V243" s="268" t="n"/>
      <c r="W243" s="6" t="n"/>
      <c r="X243" s="6" t="n"/>
      <c r="Y243" s="6" t="n"/>
      <c r="Z243" s="6" t="n"/>
    </row>
    <row r="244" ht="19.5" customHeight="1" s="1411">
      <c r="A244" s="268" t="n"/>
      <c r="B244" s="268" t="n"/>
      <c r="C244" s="268" t="n"/>
      <c r="D244" s="268" t="n"/>
      <c r="E244" s="268" t="n"/>
      <c r="F244" s="268" t="n"/>
      <c r="G244" s="268" t="n"/>
      <c r="H244" s="268" t="n"/>
      <c r="I244" s="268" t="n"/>
      <c r="J244" s="268" t="n"/>
      <c r="K244" s="268" t="n"/>
      <c r="L244" s="268" t="n"/>
      <c r="M244" s="268" t="n"/>
      <c r="N244" s="268" t="n"/>
      <c r="O244" s="268" t="n"/>
      <c r="P244" s="268" t="n"/>
      <c r="Q244" s="268" t="n"/>
      <c r="R244" s="268" t="n"/>
      <c r="S244" s="268" t="n"/>
      <c r="T244" s="268" t="n"/>
      <c r="U244" s="268" t="n"/>
      <c r="V244" s="268" t="n"/>
      <c r="W244" s="6" t="n"/>
      <c r="X244" s="6" t="n"/>
      <c r="Y244" s="6" t="n"/>
      <c r="Z244" s="6" t="n"/>
    </row>
    <row r="245" ht="19.5" customHeight="1" s="1411">
      <c r="A245" s="268" t="n"/>
      <c r="B245" s="268" t="n"/>
      <c r="C245" s="268" t="n"/>
      <c r="D245" s="268" t="n"/>
      <c r="E245" s="268" t="n"/>
      <c r="F245" s="268" t="n"/>
      <c r="G245" s="268" t="n"/>
      <c r="H245" s="268" t="n"/>
      <c r="I245" s="268" t="n"/>
      <c r="J245" s="268" t="n"/>
      <c r="K245" s="268" t="n"/>
      <c r="L245" s="268" t="n"/>
      <c r="M245" s="268" t="n"/>
      <c r="N245" s="268" t="n"/>
      <c r="O245" s="268" t="n"/>
      <c r="P245" s="268" t="n"/>
      <c r="Q245" s="268" t="n"/>
      <c r="R245" s="268" t="n"/>
      <c r="S245" s="268" t="n"/>
      <c r="T245" s="268" t="n"/>
      <c r="U245" s="268" t="n"/>
      <c r="V245" s="268" t="n"/>
      <c r="W245" s="6" t="n"/>
      <c r="X245" s="6" t="n"/>
      <c r="Y245" s="6" t="n"/>
      <c r="Z245" s="6" t="n"/>
    </row>
    <row r="246" ht="19.5" customHeight="1" s="1411">
      <c r="A246" s="268" t="n"/>
      <c r="B246" s="268" t="n"/>
      <c r="C246" s="268" t="n"/>
      <c r="D246" s="268" t="n"/>
      <c r="E246" s="268" t="n"/>
      <c r="F246" s="268" t="n"/>
      <c r="G246" s="268" t="n"/>
      <c r="H246" s="268" t="n"/>
      <c r="I246" s="268" t="n"/>
      <c r="J246" s="268" t="n"/>
      <c r="K246" s="268" t="n"/>
      <c r="L246" s="268" t="n"/>
      <c r="M246" s="268" t="n"/>
      <c r="N246" s="268" t="n"/>
      <c r="O246" s="268" t="n"/>
      <c r="P246" s="268" t="n"/>
      <c r="Q246" s="268" t="n"/>
      <c r="R246" s="268" t="n"/>
      <c r="S246" s="268" t="n"/>
      <c r="T246" s="268" t="n"/>
      <c r="U246" s="268" t="n"/>
      <c r="V246" s="268" t="n"/>
      <c r="W246" s="6" t="n"/>
      <c r="X246" s="6" t="n"/>
      <c r="Y246" s="6" t="n"/>
      <c r="Z246" s="6" t="n"/>
    </row>
    <row r="247" ht="19.5" customHeight="1" s="1411">
      <c r="A247" s="268" t="n"/>
      <c r="B247" s="268" t="n"/>
      <c r="C247" s="268" t="n"/>
      <c r="D247" s="268" t="n"/>
      <c r="E247" s="268" t="n"/>
      <c r="F247" s="268" t="n"/>
      <c r="G247" s="268" t="n"/>
      <c r="H247" s="268" t="n"/>
      <c r="I247" s="268" t="n"/>
      <c r="J247" s="268" t="n"/>
      <c r="K247" s="268" t="n"/>
      <c r="L247" s="268" t="n"/>
      <c r="M247" s="268" t="n"/>
      <c r="N247" s="268" t="n"/>
      <c r="O247" s="268" t="n"/>
      <c r="P247" s="268" t="n"/>
      <c r="Q247" s="268" t="n"/>
      <c r="R247" s="268" t="n"/>
      <c r="S247" s="268" t="n"/>
      <c r="T247" s="268" t="n"/>
      <c r="U247" s="268" t="n"/>
      <c r="V247" s="268" t="n"/>
      <c r="W247" s="6" t="n"/>
      <c r="X247" s="6" t="n"/>
      <c r="Y247" s="6" t="n"/>
      <c r="Z247" s="6" t="n"/>
    </row>
    <row r="248" ht="19.5" customHeight="1" s="1411">
      <c r="A248" s="268" t="n"/>
      <c r="B248" s="268" t="n"/>
      <c r="C248" s="268" t="n"/>
      <c r="D248" s="268" t="n"/>
      <c r="E248" s="268" t="n"/>
      <c r="F248" s="268" t="n"/>
      <c r="G248" s="268" t="n"/>
      <c r="H248" s="268" t="n"/>
      <c r="I248" s="268" t="n"/>
      <c r="J248" s="268" t="n"/>
      <c r="K248" s="268" t="n"/>
      <c r="L248" s="268" t="n"/>
      <c r="M248" s="268" t="n"/>
      <c r="N248" s="268" t="n"/>
      <c r="O248" s="268" t="n"/>
      <c r="P248" s="268" t="n"/>
      <c r="Q248" s="268" t="n"/>
      <c r="R248" s="268" t="n"/>
      <c r="S248" s="268" t="n"/>
      <c r="T248" s="268" t="n"/>
      <c r="U248" s="268" t="n"/>
      <c r="V248" s="268" t="n"/>
      <c r="W248" s="6" t="n"/>
      <c r="X248" s="6" t="n"/>
      <c r="Y248" s="6" t="n"/>
      <c r="Z248" s="6" t="n"/>
    </row>
    <row r="249" ht="19.5" customHeight="1" s="1411">
      <c r="A249" s="268" t="n"/>
      <c r="B249" s="268" t="n"/>
      <c r="C249" s="268" t="n"/>
      <c r="D249" s="268" t="n"/>
      <c r="E249" s="268" t="n"/>
      <c r="F249" s="268" t="n"/>
      <c r="G249" s="268" t="n"/>
      <c r="H249" s="268" t="n"/>
      <c r="I249" s="268" t="n"/>
      <c r="J249" s="268" t="n"/>
      <c r="K249" s="268" t="n"/>
      <c r="L249" s="268" t="n"/>
      <c r="M249" s="268" t="n"/>
      <c r="N249" s="268" t="n"/>
      <c r="O249" s="268" t="n"/>
      <c r="P249" s="268" t="n"/>
      <c r="Q249" s="268" t="n"/>
      <c r="R249" s="268" t="n"/>
      <c r="S249" s="268" t="n"/>
      <c r="T249" s="268" t="n"/>
      <c r="U249" s="268" t="n"/>
      <c r="V249" s="268" t="n"/>
      <c r="W249" s="6" t="n"/>
      <c r="X249" s="6" t="n"/>
      <c r="Y249" s="6" t="n"/>
      <c r="Z249" s="6" t="n"/>
    </row>
    <row r="250" ht="19.5" customHeight="1" s="1411">
      <c r="A250" s="268" t="n"/>
      <c r="B250" s="268" t="n"/>
      <c r="C250" s="268" t="n"/>
      <c r="D250" s="268" t="n"/>
      <c r="E250" s="268" t="n"/>
      <c r="F250" s="268" t="n"/>
      <c r="G250" s="268" t="n"/>
      <c r="H250" s="268" t="n"/>
      <c r="I250" s="268" t="n"/>
      <c r="J250" s="268" t="n"/>
      <c r="K250" s="268" t="n"/>
      <c r="L250" s="268" t="n"/>
      <c r="M250" s="268" t="n"/>
      <c r="N250" s="268" t="n"/>
      <c r="O250" s="268" t="n"/>
      <c r="P250" s="268" t="n"/>
      <c r="Q250" s="268" t="n"/>
      <c r="R250" s="268" t="n"/>
      <c r="S250" s="268" t="n"/>
      <c r="T250" s="268" t="n"/>
      <c r="U250" s="268" t="n"/>
      <c r="V250" s="268" t="n"/>
      <c r="W250" s="6" t="n"/>
      <c r="X250" s="6" t="n"/>
      <c r="Y250" s="6" t="n"/>
      <c r="Z250" s="6" t="n"/>
    </row>
    <row r="251" ht="19.5" customHeight="1" s="1411">
      <c r="A251" s="268" t="n"/>
      <c r="B251" s="268" t="n"/>
      <c r="C251" s="268" t="n"/>
      <c r="D251" s="268" t="n"/>
      <c r="E251" s="268" t="n"/>
      <c r="F251" s="268" t="n"/>
      <c r="G251" s="268" t="n"/>
      <c r="H251" s="268" t="n"/>
      <c r="I251" s="268" t="n"/>
      <c r="J251" s="268" t="n"/>
      <c r="K251" s="268" t="n"/>
      <c r="L251" s="268" t="n"/>
      <c r="M251" s="268" t="n"/>
      <c r="N251" s="268" t="n"/>
      <c r="O251" s="268" t="n"/>
      <c r="P251" s="268" t="n"/>
      <c r="Q251" s="268" t="n"/>
      <c r="R251" s="268" t="n"/>
      <c r="S251" s="268" t="n"/>
      <c r="T251" s="268" t="n"/>
      <c r="U251" s="268" t="n"/>
      <c r="V251" s="268" t="n"/>
      <c r="W251" s="6" t="n"/>
      <c r="X251" s="6" t="n"/>
      <c r="Y251" s="6" t="n"/>
      <c r="Z251" s="6" t="n"/>
    </row>
    <row r="252" ht="19.5" customHeight="1" s="1411">
      <c r="A252" s="268" t="n"/>
      <c r="B252" s="268" t="n"/>
      <c r="C252" s="268" t="n"/>
      <c r="D252" s="268" t="n"/>
      <c r="E252" s="268" t="n"/>
      <c r="F252" s="268" t="n"/>
      <c r="G252" s="268" t="n"/>
      <c r="H252" s="268" t="n"/>
      <c r="I252" s="268" t="n"/>
      <c r="J252" s="268" t="n"/>
      <c r="K252" s="268" t="n"/>
      <c r="L252" s="268" t="n"/>
      <c r="M252" s="268" t="n"/>
      <c r="N252" s="268" t="n"/>
      <c r="O252" s="268" t="n"/>
      <c r="P252" s="268" t="n"/>
      <c r="Q252" s="268" t="n"/>
      <c r="R252" s="268" t="n"/>
      <c r="S252" s="268" t="n"/>
      <c r="T252" s="268" t="n"/>
      <c r="U252" s="268" t="n"/>
      <c r="V252" s="268" t="n"/>
      <c r="W252" s="6" t="n"/>
      <c r="X252" s="6" t="n"/>
      <c r="Y252" s="6" t="n"/>
      <c r="Z252" s="6" t="n"/>
    </row>
    <row r="253" ht="19.5" customHeight="1" s="1411">
      <c r="A253" s="268" t="n"/>
      <c r="B253" s="268" t="n"/>
      <c r="C253" s="268" t="n"/>
      <c r="D253" s="268" t="n"/>
      <c r="E253" s="268" t="n"/>
      <c r="F253" s="268" t="n"/>
      <c r="G253" s="268" t="n"/>
      <c r="H253" s="268" t="n"/>
      <c r="I253" s="268" t="n"/>
      <c r="J253" s="268" t="n"/>
      <c r="K253" s="268" t="n"/>
      <c r="L253" s="268" t="n"/>
      <c r="M253" s="268" t="n"/>
      <c r="N253" s="268" t="n"/>
      <c r="O253" s="268" t="n"/>
      <c r="P253" s="268" t="n"/>
      <c r="Q253" s="268" t="n"/>
      <c r="R253" s="268" t="n"/>
      <c r="S253" s="268" t="n"/>
      <c r="T253" s="268" t="n"/>
      <c r="U253" s="268" t="n"/>
      <c r="V253" s="268" t="n"/>
      <c r="W253" s="6" t="n"/>
      <c r="X253" s="6" t="n"/>
      <c r="Y253" s="6" t="n"/>
      <c r="Z253" s="6" t="n"/>
    </row>
    <row r="254" ht="19.5" customHeight="1" s="1411">
      <c r="A254" s="268" t="n"/>
      <c r="B254" s="268" t="n"/>
      <c r="C254" s="268" t="n"/>
      <c r="D254" s="268" t="n"/>
      <c r="E254" s="268" t="n"/>
      <c r="F254" s="268" t="n"/>
      <c r="G254" s="268" t="n"/>
      <c r="H254" s="268" t="n"/>
      <c r="I254" s="268" t="n"/>
      <c r="J254" s="268" t="n"/>
      <c r="K254" s="268" t="n"/>
      <c r="L254" s="268" t="n"/>
      <c r="M254" s="268" t="n"/>
      <c r="N254" s="268" t="n"/>
      <c r="O254" s="268" t="n"/>
      <c r="P254" s="268" t="n"/>
      <c r="Q254" s="268" t="n"/>
      <c r="R254" s="268" t="n"/>
      <c r="S254" s="268" t="n"/>
      <c r="T254" s="268" t="n"/>
      <c r="U254" s="268" t="n"/>
      <c r="V254" s="268" t="n"/>
      <c r="W254" s="6" t="n"/>
      <c r="X254" s="6" t="n"/>
      <c r="Y254" s="6" t="n"/>
      <c r="Z254" s="6" t="n"/>
    </row>
    <row r="255" ht="19.5" customHeight="1" s="1411">
      <c r="A255" s="268" t="n"/>
      <c r="B255" s="268" t="n"/>
      <c r="C255" s="268" t="n"/>
      <c r="D255" s="268" t="n"/>
      <c r="E255" s="268" t="n"/>
      <c r="F255" s="268" t="n"/>
      <c r="G255" s="268" t="n"/>
      <c r="H255" s="268" t="n"/>
      <c r="I255" s="268" t="n"/>
      <c r="J255" s="268" t="n"/>
      <c r="K255" s="268" t="n"/>
      <c r="L255" s="268" t="n"/>
      <c r="M255" s="268" t="n"/>
      <c r="N255" s="268" t="n"/>
      <c r="O255" s="268" t="n"/>
      <c r="P255" s="268" t="n"/>
      <c r="Q255" s="268" t="n"/>
      <c r="R255" s="268" t="n"/>
      <c r="S255" s="268" t="n"/>
      <c r="T255" s="268" t="n"/>
      <c r="U255" s="268" t="n"/>
      <c r="V255" s="268" t="n"/>
      <c r="W255" s="6" t="n"/>
      <c r="X255" s="6" t="n"/>
      <c r="Y255" s="6" t="n"/>
      <c r="Z255" s="6" t="n"/>
    </row>
    <row r="256" ht="19.5" customHeight="1" s="1411">
      <c r="A256" s="268" t="n"/>
      <c r="B256" s="268" t="n"/>
      <c r="C256" s="268" t="n"/>
      <c r="D256" s="268" t="n"/>
      <c r="E256" s="268" t="n"/>
      <c r="F256" s="268" t="n"/>
      <c r="G256" s="268" t="n"/>
      <c r="H256" s="268" t="n"/>
      <c r="I256" s="268" t="n"/>
      <c r="J256" s="268" t="n"/>
      <c r="K256" s="268" t="n"/>
      <c r="L256" s="268" t="n"/>
      <c r="M256" s="268" t="n"/>
      <c r="N256" s="268" t="n"/>
      <c r="O256" s="268" t="n"/>
      <c r="P256" s="268" t="n"/>
      <c r="Q256" s="268" t="n"/>
      <c r="R256" s="268" t="n"/>
      <c r="S256" s="268" t="n"/>
      <c r="T256" s="268" t="n"/>
      <c r="U256" s="268" t="n"/>
      <c r="V256" s="268" t="n"/>
      <c r="W256" s="6" t="n"/>
      <c r="X256" s="6" t="n"/>
      <c r="Y256" s="6" t="n"/>
      <c r="Z256" s="6" t="n"/>
    </row>
    <row r="257" ht="19.5" customHeight="1" s="1411">
      <c r="A257" s="268" t="n"/>
      <c r="B257" s="268" t="n"/>
      <c r="C257" s="268" t="n"/>
      <c r="D257" s="268" t="n"/>
      <c r="E257" s="268" t="n"/>
      <c r="F257" s="268" t="n"/>
      <c r="G257" s="268" t="n"/>
      <c r="H257" s="268" t="n"/>
      <c r="I257" s="268" t="n"/>
      <c r="J257" s="268" t="n"/>
      <c r="K257" s="268" t="n"/>
      <c r="L257" s="268" t="n"/>
      <c r="M257" s="268" t="n"/>
      <c r="N257" s="268" t="n"/>
      <c r="O257" s="268" t="n"/>
      <c r="P257" s="268" t="n"/>
      <c r="Q257" s="268" t="n"/>
      <c r="R257" s="268" t="n"/>
      <c r="S257" s="268" t="n"/>
      <c r="T257" s="268" t="n"/>
      <c r="U257" s="268" t="n"/>
      <c r="V257" s="268" t="n"/>
      <c r="W257" s="6" t="n"/>
      <c r="X257" s="6" t="n"/>
      <c r="Y257" s="6" t="n"/>
      <c r="Z257" s="6" t="n"/>
    </row>
    <row r="258" ht="19.5" customHeight="1" s="1411">
      <c r="A258" s="268" t="n"/>
      <c r="B258" s="268" t="n"/>
      <c r="C258" s="268" t="n"/>
      <c r="D258" s="268" t="n"/>
      <c r="E258" s="268" t="n"/>
      <c r="F258" s="268" t="n"/>
      <c r="G258" s="268" t="n"/>
      <c r="H258" s="268" t="n"/>
      <c r="I258" s="268" t="n"/>
      <c r="J258" s="268" t="n"/>
      <c r="K258" s="268" t="n"/>
      <c r="L258" s="268" t="n"/>
      <c r="M258" s="268" t="n"/>
      <c r="N258" s="268" t="n"/>
      <c r="O258" s="268" t="n"/>
      <c r="P258" s="268" t="n"/>
      <c r="Q258" s="268" t="n"/>
      <c r="R258" s="268" t="n"/>
      <c r="S258" s="268" t="n"/>
      <c r="T258" s="268" t="n"/>
      <c r="U258" s="268" t="n"/>
      <c r="V258" s="268" t="n"/>
      <c r="W258" s="6" t="n"/>
      <c r="X258" s="6" t="n"/>
      <c r="Y258" s="6" t="n"/>
      <c r="Z258" s="6" t="n"/>
    </row>
    <row r="259" ht="19.5" customHeight="1" s="1411">
      <c r="A259" s="268" t="n"/>
      <c r="B259" s="268" t="n"/>
      <c r="C259" s="268" t="n"/>
      <c r="D259" s="268" t="n"/>
      <c r="E259" s="268" t="n"/>
      <c r="F259" s="268" t="n"/>
      <c r="G259" s="268" t="n"/>
      <c r="H259" s="268" t="n"/>
      <c r="I259" s="268" t="n"/>
      <c r="J259" s="268" t="n"/>
      <c r="K259" s="268" t="n"/>
      <c r="L259" s="268" t="n"/>
      <c r="M259" s="268" t="n"/>
      <c r="N259" s="268" t="n"/>
      <c r="O259" s="268" t="n"/>
      <c r="P259" s="268" t="n"/>
      <c r="Q259" s="268" t="n"/>
      <c r="R259" s="268" t="n"/>
      <c r="S259" s="268" t="n"/>
      <c r="T259" s="268" t="n"/>
      <c r="U259" s="268" t="n"/>
      <c r="V259" s="268" t="n"/>
      <c r="W259" s="6" t="n"/>
      <c r="X259" s="6" t="n"/>
      <c r="Y259" s="6" t="n"/>
      <c r="Z259" s="6" t="n"/>
    </row>
    <row r="260" ht="19.5" customHeight="1" s="1411">
      <c r="A260" s="268" t="n"/>
      <c r="B260" s="268" t="n"/>
      <c r="C260" s="268" t="n"/>
      <c r="D260" s="268" t="n"/>
      <c r="E260" s="268" t="n"/>
      <c r="F260" s="268" t="n"/>
      <c r="G260" s="268" t="n"/>
      <c r="H260" s="268" t="n"/>
      <c r="I260" s="268" t="n"/>
      <c r="J260" s="268" t="n"/>
      <c r="K260" s="268" t="n"/>
      <c r="L260" s="268" t="n"/>
      <c r="M260" s="268" t="n"/>
      <c r="N260" s="268" t="n"/>
      <c r="O260" s="268" t="n"/>
      <c r="P260" s="268" t="n"/>
      <c r="Q260" s="268" t="n"/>
      <c r="R260" s="268" t="n"/>
      <c r="S260" s="268" t="n"/>
      <c r="T260" s="268" t="n"/>
      <c r="U260" s="268" t="n"/>
      <c r="V260" s="268" t="n"/>
      <c r="W260" s="6" t="n"/>
      <c r="X260" s="6" t="n"/>
      <c r="Y260" s="6" t="n"/>
      <c r="Z260" s="6" t="n"/>
    </row>
    <row r="261" ht="19.5" customHeight="1" s="1411">
      <c r="A261" s="268" t="n"/>
      <c r="B261" s="268" t="n"/>
      <c r="C261" s="268" t="n"/>
      <c r="D261" s="268" t="n"/>
      <c r="E261" s="268" t="n"/>
      <c r="F261" s="268" t="n"/>
      <c r="G261" s="268" t="n"/>
      <c r="H261" s="268" t="n"/>
      <c r="I261" s="268" t="n"/>
      <c r="J261" s="268" t="n"/>
      <c r="K261" s="268" t="n"/>
      <c r="L261" s="268" t="n"/>
      <c r="M261" s="268" t="n"/>
      <c r="N261" s="268" t="n"/>
      <c r="O261" s="268" t="n"/>
      <c r="P261" s="268" t="n"/>
      <c r="Q261" s="268" t="n"/>
      <c r="R261" s="268" t="n"/>
      <c r="S261" s="268" t="n"/>
      <c r="T261" s="268" t="n"/>
      <c r="U261" s="268" t="n"/>
      <c r="V261" s="268" t="n"/>
      <c r="W261" s="6" t="n"/>
      <c r="X261" s="6" t="n"/>
      <c r="Y261" s="6" t="n"/>
      <c r="Z261" s="6" t="n"/>
    </row>
    <row r="262" ht="19.5" customHeight="1" s="1411">
      <c r="A262" s="268" t="n"/>
      <c r="B262" s="268" t="n"/>
      <c r="C262" s="268" t="n"/>
      <c r="D262" s="268" t="n"/>
      <c r="E262" s="268" t="n"/>
      <c r="F262" s="268" t="n"/>
      <c r="G262" s="268" t="n"/>
      <c r="H262" s="268" t="n"/>
      <c r="I262" s="268" t="n"/>
      <c r="J262" s="268" t="n"/>
      <c r="K262" s="268" t="n"/>
      <c r="L262" s="268" t="n"/>
      <c r="M262" s="268" t="n"/>
      <c r="N262" s="268" t="n"/>
      <c r="O262" s="268" t="n"/>
      <c r="P262" s="268" t="n"/>
      <c r="Q262" s="268" t="n"/>
      <c r="R262" s="268" t="n"/>
      <c r="S262" s="268" t="n"/>
      <c r="T262" s="268" t="n"/>
      <c r="U262" s="268" t="n"/>
      <c r="V262" s="268" t="n"/>
      <c r="W262" s="6" t="n"/>
      <c r="X262" s="6" t="n"/>
      <c r="Y262" s="6" t="n"/>
      <c r="Z262" s="6" t="n"/>
    </row>
    <row r="263" ht="19.5" customHeight="1" s="1411">
      <c r="A263" s="268" t="n"/>
      <c r="B263" s="268" t="n"/>
      <c r="C263" s="268" t="n"/>
      <c r="D263" s="268" t="n"/>
      <c r="E263" s="268" t="n"/>
      <c r="F263" s="268" t="n"/>
      <c r="G263" s="268" t="n"/>
      <c r="H263" s="268" t="n"/>
      <c r="I263" s="268" t="n"/>
      <c r="J263" s="268" t="n"/>
      <c r="K263" s="268" t="n"/>
      <c r="L263" s="268" t="n"/>
      <c r="M263" s="268" t="n"/>
      <c r="N263" s="268" t="n"/>
      <c r="O263" s="268" t="n"/>
      <c r="P263" s="268" t="n"/>
      <c r="Q263" s="268" t="n"/>
      <c r="R263" s="268" t="n"/>
      <c r="S263" s="268" t="n"/>
      <c r="T263" s="268" t="n"/>
      <c r="U263" s="268" t="n"/>
      <c r="V263" s="268" t="n"/>
      <c r="W263" s="6" t="n"/>
      <c r="X263" s="6" t="n"/>
      <c r="Y263" s="6" t="n"/>
      <c r="Z263" s="6" t="n"/>
    </row>
    <row r="264" ht="19.5" customHeight="1" s="1411">
      <c r="A264" s="268" t="n"/>
      <c r="B264" s="268" t="n"/>
      <c r="C264" s="268" t="n"/>
      <c r="D264" s="268" t="n"/>
      <c r="E264" s="268" t="n"/>
      <c r="F264" s="268" t="n"/>
      <c r="G264" s="268" t="n"/>
      <c r="H264" s="268" t="n"/>
      <c r="I264" s="268" t="n"/>
      <c r="J264" s="268" t="n"/>
      <c r="K264" s="268" t="n"/>
      <c r="L264" s="268" t="n"/>
      <c r="M264" s="268" t="n"/>
      <c r="N264" s="268" t="n"/>
      <c r="O264" s="268" t="n"/>
      <c r="P264" s="268" t="n"/>
      <c r="Q264" s="268" t="n"/>
      <c r="R264" s="268" t="n"/>
      <c r="S264" s="268" t="n"/>
      <c r="T264" s="268" t="n"/>
      <c r="U264" s="268" t="n"/>
      <c r="V264" s="268" t="n"/>
      <c r="W264" s="6" t="n"/>
      <c r="X264" s="6" t="n"/>
      <c r="Y264" s="6" t="n"/>
      <c r="Z264" s="6" t="n"/>
    </row>
    <row r="265" ht="19.5" customHeight="1" s="1411">
      <c r="A265" s="268" t="n"/>
      <c r="B265" s="268" t="n"/>
      <c r="C265" s="268" t="n"/>
      <c r="D265" s="268" t="n"/>
      <c r="E265" s="268" t="n"/>
      <c r="F265" s="268" t="n"/>
      <c r="G265" s="268" t="n"/>
      <c r="H265" s="268" t="n"/>
      <c r="I265" s="268" t="n"/>
      <c r="J265" s="268" t="n"/>
      <c r="K265" s="268" t="n"/>
      <c r="L265" s="268" t="n"/>
      <c r="M265" s="268" t="n"/>
      <c r="N265" s="268" t="n"/>
      <c r="O265" s="268" t="n"/>
      <c r="P265" s="268" t="n"/>
      <c r="Q265" s="268" t="n"/>
      <c r="R265" s="268" t="n"/>
      <c r="S265" s="268" t="n"/>
      <c r="T265" s="268" t="n"/>
      <c r="U265" s="268" t="n"/>
      <c r="V265" s="268" t="n"/>
      <c r="W265" s="6" t="n"/>
      <c r="X265" s="6" t="n"/>
      <c r="Y265" s="6" t="n"/>
      <c r="Z265" s="6" t="n"/>
    </row>
    <row r="266" ht="19.5" customHeight="1" s="1411">
      <c r="A266" s="268" t="n"/>
      <c r="B266" s="268" t="n"/>
      <c r="C266" s="268" t="n"/>
      <c r="D266" s="268" t="n"/>
      <c r="E266" s="268" t="n"/>
      <c r="F266" s="268" t="n"/>
      <c r="G266" s="268" t="n"/>
      <c r="H266" s="268" t="n"/>
      <c r="I266" s="268" t="n"/>
      <c r="J266" s="268" t="n"/>
      <c r="K266" s="268" t="n"/>
      <c r="L266" s="268" t="n"/>
      <c r="M266" s="268" t="n"/>
      <c r="N266" s="268" t="n"/>
      <c r="O266" s="268" t="n"/>
      <c r="P266" s="268" t="n"/>
      <c r="Q266" s="268" t="n"/>
      <c r="R266" s="268" t="n"/>
      <c r="S266" s="268" t="n"/>
      <c r="T266" s="268" t="n"/>
      <c r="U266" s="268" t="n"/>
      <c r="V266" s="268" t="n"/>
      <c r="W266" s="6" t="n"/>
      <c r="X266" s="6" t="n"/>
      <c r="Y266" s="6" t="n"/>
      <c r="Z266" s="6" t="n"/>
    </row>
    <row r="267" ht="19.5" customHeight="1" s="1411">
      <c r="A267" s="268" t="n"/>
      <c r="B267" s="268" t="n"/>
      <c r="C267" s="268" t="n"/>
      <c r="D267" s="268" t="n"/>
      <c r="E267" s="268" t="n"/>
      <c r="F267" s="268" t="n"/>
      <c r="G267" s="268" t="n"/>
      <c r="H267" s="268" t="n"/>
      <c r="I267" s="268" t="n"/>
      <c r="J267" s="268" t="n"/>
      <c r="K267" s="268" t="n"/>
      <c r="L267" s="268" t="n"/>
      <c r="M267" s="268" t="n"/>
      <c r="N267" s="268" t="n"/>
      <c r="O267" s="268" t="n"/>
      <c r="P267" s="268" t="n"/>
      <c r="Q267" s="268" t="n"/>
      <c r="R267" s="268" t="n"/>
      <c r="S267" s="268" t="n"/>
      <c r="T267" s="268" t="n"/>
      <c r="U267" s="268" t="n"/>
      <c r="V267" s="268" t="n"/>
      <c r="W267" s="6" t="n"/>
      <c r="X267" s="6" t="n"/>
      <c r="Y267" s="6" t="n"/>
      <c r="Z267" s="6" t="n"/>
    </row>
    <row r="268" ht="19.5" customHeight="1" s="1411">
      <c r="A268" s="268" t="n"/>
      <c r="B268" s="268" t="n"/>
      <c r="C268" s="268" t="n"/>
      <c r="D268" s="268" t="n"/>
      <c r="E268" s="268" t="n"/>
      <c r="F268" s="268" t="n"/>
      <c r="G268" s="268" t="n"/>
      <c r="H268" s="268" t="n"/>
      <c r="I268" s="268" t="n"/>
      <c r="J268" s="268" t="n"/>
      <c r="K268" s="268" t="n"/>
      <c r="L268" s="268" t="n"/>
      <c r="M268" s="268" t="n"/>
      <c r="N268" s="268" t="n"/>
      <c r="O268" s="268" t="n"/>
      <c r="P268" s="268" t="n"/>
      <c r="Q268" s="268" t="n"/>
      <c r="R268" s="268" t="n"/>
      <c r="S268" s="268" t="n"/>
      <c r="T268" s="268" t="n"/>
      <c r="U268" s="268" t="n"/>
      <c r="V268" s="268" t="n"/>
      <c r="W268" s="6" t="n"/>
      <c r="X268" s="6" t="n"/>
      <c r="Y268" s="6" t="n"/>
      <c r="Z268" s="6" t="n"/>
    </row>
    <row r="269" ht="19.5" customHeight="1" s="1411">
      <c r="A269" s="268" t="n"/>
      <c r="B269" s="268" t="n"/>
      <c r="C269" s="268" t="n"/>
      <c r="D269" s="268" t="n"/>
      <c r="E269" s="268" t="n"/>
      <c r="F269" s="268" t="n"/>
      <c r="G269" s="268" t="n"/>
      <c r="H269" s="268" t="n"/>
      <c r="I269" s="268" t="n"/>
      <c r="J269" s="268" t="n"/>
      <c r="K269" s="268" t="n"/>
      <c r="L269" s="268" t="n"/>
      <c r="M269" s="268" t="n"/>
      <c r="N269" s="268" t="n"/>
      <c r="O269" s="268" t="n"/>
      <c r="P269" s="268" t="n"/>
      <c r="Q269" s="268" t="n"/>
      <c r="R269" s="268" t="n"/>
      <c r="S269" s="268" t="n"/>
      <c r="T269" s="268" t="n"/>
      <c r="U269" s="268" t="n"/>
      <c r="V269" s="268" t="n"/>
      <c r="W269" s="6" t="n"/>
      <c r="X269" s="6" t="n"/>
      <c r="Y269" s="6" t="n"/>
      <c r="Z269" s="6" t="n"/>
    </row>
    <row r="270" ht="19.5" customHeight="1" s="1411">
      <c r="A270" s="268" t="n"/>
      <c r="B270" s="268" t="n"/>
      <c r="C270" s="268" t="n"/>
      <c r="D270" s="268" t="n"/>
      <c r="E270" s="268" t="n"/>
      <c r="F270" s="268" t="n"/>
      <c r="G270" s="268" t="n"/>
      <c r="H270" s="268" t="n"/>
      <c r="I270" s="268" t="n"/>
      <c r="J270" s="268" t="n"/>
      <c r="K270" s="268" t="n"/>
      <c r="L270" s="268" t="n"/>
      <c r="M270" s="268" t="n"/>
      <c r="N270" s="268" t="n"/>
      <c r="O270" s="268" t="n"/>
      <c r="P270" s="268" t="n"/>
      <c r="Q270" s="268" t="n"/>
      <c r="R270" s="268" t="n"/>
      <c r="S270" s="268" t="n"/>
      <c r="T270" s="268" t="n"/>
      <c r="U270" s="268" t="n"/>
      <c r="V270" s="268" t="n"/>
      <c r="W270" s="6" t="n"/>
      <c r="X270" s="6" t="n"/>
      <c r="Y270" s="6" t="n"/>
      <c r="Z270" s="6" t="n"/>
    </row>
    <row r="271" ht="19.5" customHeight="1" s="1411">
      <c r="A271" s="268" t="n"/>
      <c r="B271" s="268" t="n"/>
      <c r="C271" s="268" t="n"/>
      <c r="D271" s="268" t="n"/>
      <c r="E271" s="268" t="n"/>
      <c r="F271" s="268" t="n"/>
      <c r="G271" s="268" t="n"/>
      <c r="H271" s="268" t="n"/>
      <c r="I271" s="268" t="n"/>
      <c r="J271" s="268" t="n"/>
      <c r="K271" s="268" t="n"/>
      <c r="L271" s="268" t="n"/>
      <c r="M271" s="268" t="n"/>
      <c r="N271" s="268" t="n"/>
      <c r="O271" s="268" t="n"/>
      <c r="P271" s="268" t="n"/>
      <c r="Q271" s="268" t="n"/>
      <c r="R271" s="268" t="n"/>
      <c r="S271" s="268" t="n"/>
      <c r="T271" s="268" t="n"/>
      <c r="U271" s="268" t="n"/>
      <c r="V271" s="268" t="n"/>
      <c r="W271" s="6" t="n"/>
      <c r="X271" s="6" t="n"/>
      <c r="Y271" s="6" t="n"/>
      <c r="Z271" s="6" t="n"/>
    </row>
    <row r="272" ht="19.5" customHeight="1" s="1411">
      <c r="A272" s="268" t="n"/>
      <c r="B272" s="268" t="n"/>
      <c r="C272" s="268" t="n"/>
      <c r="D272" s="268" t="n"/>
      <c r="E272" s="268" t="n"/>
      <c r="F272" s="268" t="n"/>
      <c r="G272" s="268" t="n"/>
      <c r="H272" s="268" t="n"/>
      <c r="I272" s="268" t="n"/>
      <c r="J272" s="268" t="n"/>
      <c r="K272" s="268" t="n"/>
      <c r="L272" s="268" t="n"/>
      <c r="M272" s="268" t="n"/>
      <c r="N272" s="268" t="n"/>
      <c r="O272" s="268" t="n"/>
      <c r="P272" s="268" t="n"/>
      <c r="Q272" s="268" t="n"/>
      <c r="R272" s="268" t="n"/>
      <c r="S272" s="268" t="n"/>
      <c r="T272" s="268" t="n"/>
      <c r="U272" s="268" t="n"/>
      <c r="V272" s="268" t="n"/>
      <c r="W272" s="6" t="n"/>
      <c r="X272" s="6" t="n"/>
      <c r="Y272" s="6" t="n"/>
      <c r="Z272" s="6" t="n"/>
    </row>
    <row r="273" ht="19.5" customHeight="1" s="1411">
      <c r="A273" s="268" t="n"/>
      <c r="B273" s="268" t="n"/>
      <c r="C273" s="268" t="n"/>
      <c r="D273" s="268" t="n"/>
      <c r="E273" s="268" t="n"/>
      <c r="F273" s="268" t="n"/>
      <c r="G273" s="268" t="n"/>
      <c r="H273" s="268" t="n"/>
      <c r="I273" s="268" t="n"/>
      <c r="J273" s="268" t="n"/>
      <c r="K273" s="268" t="n"/>
      <c r="L273" s="268" t="n"/>
      <c r="M273" s="268" t="n"/>
      <c r="N273" s="268" t="n"/>
      <c r="O273" s="268" t="n"/>
      <c r="P273" s="268" t="n"/>
      <c r="Q273" s="268" t="n"/>
      <c r="R273" s="268" t="n"/>
      <c r="S273" s="268" t="n"/>
      <c r="T273" s="268" t="n"/>
      <c r="U273" s="268" t="n"/>
      <c r="V273" s="268" t="n"/>
      <c r="W273" s="6" t="n"/>
      <c r="X273" s="6" t="n"/>
      <c r="Y273" s="6" t="n"/>
      <c r="Z273" s="6" t="n"/>
    </row>
    <row r="274" ht="19.5" customHeight="1" s="1411">
      <c r="A274" s="268" t="n"/>
      <c r="B274" s="268" t="n"/>
      <c r="C274" s="268" t="n"/>
      <c r="D274" s="268" t="n"/>
      <c r="E274" s="268" t="n"/>
      <c r="F274" s="268" t="n"/>
      <c r="G274" s="268" t="n"/>
      <c r="H274" s="268" t="n"/>
      <c r="I274" s="268" t="n"/>
      <c r="J274" s="268" t="n"/>
      <c r="K274" s="268" t="n"/>
      <c r="L274" s="268" t="n"/>
      <c r="M274" s="268" t="n"/>
      <c r="N274" s="268" t="n"/>
      <c r="O274" s="268" t="n"/>
      <c r="P274" s="268" t="n"/>
      <c r="Q274" s="268" t="n"/>
      <c r="R274" s="268" t="n"/>
      <c r="S274" s="268" t="n"/>
      <c r="T274" s="268" t="n"/>
      <c r="U274" s="268" t="n"/>
      <c r="V274" s="268" t="n"/>
      <c r="W274" s="6" t="n"/>
      <c r="X274" s="6" t="n"/>
      <c r="Y274" s="6" t="n"/>
      <c r="Z274" s="6" t="n"/>
    </row>
    <row r="275" ht="19.5" customHeight="1" s="1411">
      <c r="A275" s="268" t="n"/>
      <c r="B275" s="268" t="n"/>
      <c r="C275" s="268" t="n"/>
      <c r="D275" s="268" t="n"/>
      <c r="E275" s="268" t="n"/>
      <c r="F275" s="268" t="n"/>
      <c r="G275" s="268" t="n"/>
      <c r="H275" s="268" t="n"/>
      <c r="I275" s="268" t="n"/>
      <c r="J275" s="268" t="n"/>
      <c r="K275" s="268" t="n"/>
      <c r="L275" s="268" t="n"/>
      <c r="M275" s="268" t="n"/>
      <c r="N275" s="268" t="n"/>
      <c r="O275" s="268" t="n"/>
      <c r="P275" s="268" t="n"/>
      <c r="Q275" s="268" t="n"/>
      <c r="R275" s="268" t="n"/>
      <c r="S275" s="268" t="n"/>
      <c r="T275" s="268" t="n"/>
      <c r="U275" s="268" t="n"/>
      <c r="V275" s="268" t="n"/>
      <c r="W275" s="6" t="n"/>
      <c r="X275" s="6" t="n"/>
      <c r="Y275" s="6" t="n"/>
      <c r="Z275" s="6" t="n"/>
    </row>
    <row r="276" ht="15.75" customHeight="1" s="1411">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5.75" customHeight="1" s="1411">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5.75" customHeight="1" s="1411">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5.75" customHeight="1" s="1411">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5.75" customHeight="1" s="1411">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5.75" customHeight="1" s="141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5.75" customHeight="1" s="1411">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5.75" customHeight="1" s="1411">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5.75" customHeight="1" s="1411">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5.75" customHeight="1" s="1411">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5.75" customHeight="1" s="1411">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5.75" customHeight="1" s="1411">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5.75" customHeight="1" s="1411">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5.75" customHeight="1" s="1411">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5.75" customHeight="1" s="1411">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5.75" customHeight="1" s="141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5.75" customHeight="1" s="1411">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5.75" customHeight="1" s="1411">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5.75" customHeight="1" s="1411">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5.75" customHeight="1" s="1411">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5.75" customHeight="1" s="1411">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5.75" customHeight="1" s="1411">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5.75" customHeight="1" s="1411">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5.75" customHeight="1" s="1411">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5.75" customHeight="1" s="1411">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5.75" customHeight="1" s="141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5.75" customHeight="1" s="1411">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5.75" customHeight="1" s="1411">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5.75" customHeight="1" s="1411">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5.75" customHeight="1" s="1411">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5.75" customHeight="1" s="1411">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5.75" customHeight="1" s="1411">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5.75" customHeight="1" s="1411">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5.75" customHeight="1" s="1411">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5.75" customHeight="1" s="1411">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5.75" customHeight="1" s="14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5.75" customHeight="1" s="1411">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5.75" customHeight="1" s="1411">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5.75" customHeight="1" s="1411">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5.75" customHeight="1" s="1411">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5.75" customHeight="1" s="1411">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5.75" customHeight="1" s="1411">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5.75" customHeight="1" s="1411">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5.75" customHeight="1" s="1411">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5.75" customHeight="1" s="1411">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5.75" customHeight="1" s="141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5.75" customHeight="1" s="1411">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5.75" customHeight="1" s="1411">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5.75" customHeight="1" s="1411">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5.75" customHeight="1" s="1411">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5.75" customHeight="1" s="1411">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5.75" customHeight="1" s="1411">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5.75" customHeight="1" s="1411">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5.75" customHeight="1" s="1411">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5.75" customHeight="1" s="1411">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5.75" customHeight="1" s="141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5.75" customHeight="1" s="1411">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5.75" customHeight="1" s="1411">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5.75" customHeight="1" s="1411">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5.75" customHeight="1" s="1411">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5.75" customHeight="1" s="1411">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5.75" customHeight="1" s="1411">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5.75" customHeight="1" s="1411">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5.75" customHeight="1" s="1411">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5.75" customHeight="1" s="1411">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5.75" customHeight="1" s="141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5.75" customHeight="1" s="1411">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5.75" customHeight="1" s="1411">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5.75" customHeight="1" s="1411">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5.75" customHeight="1" s="1411">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5.75" customHeight="1" s="1411">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5.75" customHeight="1" s="1411">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5.75" customHeight="1" s="1411">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5.75" customHeight="1" s="1411">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5.75" customHeight="1" s="1411">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5.75" customHeight="1" s="141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5.75" customHeight="1" s="1411">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5.75" customHeight="1" s="1411">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5.75" customHeight="1" s="1411">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5.75" customHeight="1" s="1411">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5.75" customHeight="1" s="1411">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5.75" customHeight="1" s="1411">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5.75" customHeight="1" s="1411">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5.75" customHeight="1" s="1411">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5.75" customHeight="1" s="1411">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5.75" customHeight="1" s="141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5.75" customHeight="1" s="1411">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5.75" customHeight="1" s="1411">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5.75" customHeight="1" s="1411">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5.75" customHeight="1" s="1411">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5.75" customHeight="1" s="1411">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5.75" customHeight="1" s="1411">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5.75" customHeight="1" s="1411">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5.75" customHeight="1" s="1411">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5.75" customHeight="1" s="1411">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5.75" customHeight="1" s="141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5.75" customHeight="1" s="1411">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5.75" customHeight="1" s="1411">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5.75" customHeight="1" s="1411">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5.75" customHeight="1" s="1411">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5.75" customHeight="1" s="1411">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5.75" customHeight="1" s="1411">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5.75" customHeight="1" s="1411">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5.75" customHeight="1" s="1411">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5.75" customHeight="1" s="1411">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5.75" customHeight="1" s="141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5.75" customHeight="1" s="1411">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5.75" customHeight="1" s="1411">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5.75" customHeight="1" s="1411">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5.75" customHeight="1" s="1411">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5.75" customHeight="1" s="1411">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5.75" customHeight="1" s="1411">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5.75" customHeight="1" s="1411">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5.75" customHeight="1" s="1411">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5.75" customHeight="1" s="1411">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5.75" customHeight="1" s="141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5.75" customHeight="1" s="1411">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5.75" customHeight="1" s="1411">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5.75" customHeight="1" s="1411">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5.75" customHeight="1" s="1411">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5.75" customHeight="1" s="1411">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5.75" customHeight="1" s="1411">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5.75" customHeight="1" s="1411">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5.75" customHeight="1" s="1411">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5.75" customHeight="1" s="1411">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5.75" customHeight="1" s="141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5.75" customHeight="1" s="1411">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5.75" customHeight="1" s="1411">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5.75" customHeight="1" s="1411">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5.75" customHeight="1" s="1411">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5.75" customHeight="1" s="1411">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5.75" customHeight="1" s="1411">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5.75" customHeight="1" s="1411">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5.75" customHeight="1" s="1411">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5.75" customHeight="1" s="1411">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5.75" customHeight="1" s="1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5.75" customHeight="1" s="1411">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5.75" customHeight="1" s="1411">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5.75" customHeight="1" s="1411">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5.75" customHeight="1" s="1411">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5.75" customHeight="1" s="1411">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5.75" customHeight="1" s="1411">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5.75" customHeight="1" s="1411">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5.75" customHeight="1" s="1411">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5.75" customHeight="1" s="1411">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5.75" customHeight="1" s="141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5.75" customHeight="1" s="1411">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5.75" customHeight="1" s="1411">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5.75" customHeight="1" s="1411">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5.75" customHeight="1" s="1411">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5.75" customHeight="1" s="1411">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5.75" customHeight="1" s="1411">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5.75" customHeight="1" s="1411">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5.75" customHeight="1" s="1411">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5.75" customHeight="1" s="1411">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5.75" customHeight="1" s="141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5.75" customHeight="1" s="1411">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5.75" customHeight="1" s="1411">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5.75" customHeight="1" s="1411">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5.75" customHeight="1" s="1411">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5.75" customHeight="1" s="1411">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5.75" customHeight="1" s="1411">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5.75" customHeight="1" s="1411">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5.75" customHeight="1" s="1411">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5.75" customHeight="1" s="1411">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5.75" customHeight="1" s="141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5.75" customHeight="1" s="1411">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5.75" customHeight="1" s="1411">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5.75" customHeight="1" s="1411">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5.75" customHeight="1" s="1411">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5.75" customHeight="1" s="1411">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5.75" customHeight="1" s="1411">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5.75" customHeight="1" s="1411">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5.75" customHeight="1" s="1411">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5.75" customHeight="1" s="1411">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5.75" customHeight="1" s="141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5.75" customHeight="1" s="1411">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5.75" customHeight="1" s="1411">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5.75" customHeight="1" s="1411">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5.75" customHeight="1" s="1411">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5.75" customHeight="1" s="1411">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5.75" customHeight="1" s="1411">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5.75" customHeight="1" s="1411">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5.75" customHeight="1" s="1411">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5.75" customHeight="1" s="1411">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5.75" customHeight="1" s="141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5.75" customHeight="1" s="1411">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5.75" customHeight="1" s="1411">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5.75" customHeight="1" s="1411">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5.75" customHeight="1" s="1411">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5.75" customHeight="1" s="1411">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5.75" customHeight="1" s="1411">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5.75" customHeight="1" s="1411">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5.75" customHeight="1" s="1411">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5.75" customHeight="1" s="1411">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5.75" customHeight="1" s="141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5.75" customHeight="1" s="1411">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5.75" customHeight="1" s="1411">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5.75" customHeight="1" s="1411">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5.75" customHeight="1" s="1411">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5.75" customHeight="1" s="1411">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5.75" customHeight="1" s="1411">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5.75" customHeight="1" s="1411">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5.75" customHeight="1" s="1411">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5.75" customHeight="1" s="1411">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5.75" customHeight="1" s="141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5.75" customHeight="1" s="1411">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5.75" customHeight="1" s="1411">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5.75" customHeight="1" s="1411">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5.75" customHeight="1" s="1411">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5.75" customHeight="1" s="1411">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5.75" customHeight="1" s="1411">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5.75" customHeight="1" s="1411">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5.75" customHeight="1" s="1411">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5.75" customHeight="1" s="1411">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5.75" customHeight="1" s="141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5.75" customHeight="1" s="1411">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5.75" customHeight="1" s="1411">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5.75" customHeight="1" s="1411">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5.75" customHeight="1" s="1411">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5.75" customHeight="1" s="1411">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5.75" customHeight="1" s="1411">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5.75" customHeight="1" s="1411">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5.75" customHeight="1" s="1411">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5.75" customHeight="1" s="1411">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5.75" customHeight="1" s="141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5.75" customHeight="1" s="1411">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5.75" customHeight="1" s="1411">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5.75" customHeight="1" s="1411">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5.75" customHeight="1" s="1411">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5.75" customHeight="1" s="1411">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5.75" customHeight="1" s="1411">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5.75" customHeight="1" s="1411">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5.75" customHeight="1" s="1411">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5.75" customHeight="1" s="1411">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5.75" customHeight="1" s="14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5.75" customHeight="1" s="1411">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5.75" customHeight="1" s="1411">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5.75" customHeight="1" s="1411">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5.75" customHeight="1" s="1411">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5.75" customHeight="1" s="1411">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5.75" customHeight="1" s="1411">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5.75" customHeight="1" s="1411">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5.75" customHeight="1" s="1411">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5.75" customHeight="1" s="1411">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5.75" customHeight="1" s="141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5.75" customHeight="1" s="1411">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5.75" customHeight="1" s="1411">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5.75" customHeight="1" s="1411">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5.75" customHeight="1" s="1411">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5.75" customHeight="1" s="1411">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5.75" customHeight="1" s="1411">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5.75" customHeight="1" s="1411">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5.75" customHeight="1" s="1411">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5.75" customHeight="1" s="1411">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5.75" customHeight="1" s="141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5.75" customHeight="1" s="1411">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5.75" customHeight="1" s="1411">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5.75" customHeight="1" s="1411">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5.75" customHeight="1" s="1411">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5.75" customHeight="1" s="1411">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5.75" customHeight="1" s="1411">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5.75" customHeight="1" s="1411">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5.75" customHeight="1" s="1411">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5.75" customHeight="1" s="1411">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5.75" customHeight="1" s="141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5.75" customHeight="1" s="1411">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5.75" customHeight="1" s="1411">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5.75" customHeight="1" s="1411">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5.75" customHeight="1" s="1411">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5.75" customHeight="1" s="1411">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5.75" customHeight="1" s="1411">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5.75" customHeight="1" s="1411">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5.75" customHeight="1" s="1411">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5.75" customHeight="1" s="1411">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5.75" customHeight="1" s="141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5.75" customHeight="1" s="1411">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5.75" customHeight="1" s="1411">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5.75" customHeight="1" s="1411">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5.75" customHeight="1" s="1411">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5.75" customHeight="1" s="1411">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5.75" customHeight="1" s="1411">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5.75" customHeight="1" s="1411">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5.75" customHeight="1" s="1411">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5.75" customHeight="1" s="1411">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5.75" customHeight="1" s="141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5.75" customHeight="1" s="1411">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5.75" customHeight="1" s="1411">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5.75" customHeight="1" s="1411">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5.75" customHeight="1" s="1411">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5.75" customHeight="1" s="1411">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5.75" customHeight="1" s="1411">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5.75" customHeight="1" s="1411">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5.75" customHeight="1" s="1411">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5.75" customHeight="1" s="1411">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5.75" customHeight="1" s="141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5.75" customHeight="1" s="1411">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5.75" customHeight="1" s="1411">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5.75" customHeight="1" s="1411">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5.75" customHeight="1" s="1411">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5.75" customHeight="1" s="1411">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5.75" customHeight="1" s="1411">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5.75" customHeight="1" s="1411">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5.75" customHeight="1" s="1411">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5.75" customHeight="1" s="1411">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5.75" customHeight="1" s="141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5.75" customHeight="1" s="1411">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5.75" customHeight="1" s="1411">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5.75" customHeight="1" s="1411">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5.75" customHeight="1" s="1411">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5.75" customHeight="1" s="1411">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5.75" customHeight="1" s="1411">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5.75" customHeight="1" s="1411">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5.75" customHeight="1" s="1411">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5.75" customHeight="1" s="1411">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5.75" customHeight="1" s="141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5.75" customHeight="1" s="1411">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5.75" customHeight="1" s="1411">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5.75" customHeight="1" s="1411">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5.75" customHeight="1" s="1411">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5.75" customHeight="1" s="1411">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5.75" customHeight="1" s="1411">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5.75" customHeight="1" s="1411">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5.75" customHeight="1" s="1411">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5.75" customHeight="1" s="1411">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5.75" customHeight="1" s="141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5.75" customHeight="1" s="1411">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5.75" customHeight="1" s="1411">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5.75" customHeight="1" s="1411">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5.75" customHeight="1" s="1411">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5.75" customHeight="1" s="1411">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5.75" customHeight="1" s="1411">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5.75" customHeight="1" s="1411">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5.75" customHeight="1" s="1411">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5.75" customHeight="1" s="1411">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5.75" customHeight="1" s="14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5.75" customHeight="1" s="1411">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5.75" customHeight="1" s="1411">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5.75" customHeight="1" s="1411">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5.75" customHeight="1" s="1411">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5.75" customHeight="1" s="1411">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5.75" customHeight="1" s="1411">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5.75" customHeight="1" s="1411">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5.75" customHeight="1" s="1411">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5.75" customHeight="1" s="1411">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5.75" customHeight="1" s="141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5.75" customHeight="1" s="1411">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5.75" customHeight="1" s="1411">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5.75" customHeight="1" s="1411">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5.75" customHeight="1" s="1411">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5.75" customHeight="1" s="1411">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5.75" customHeight="1" s="1411">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5.75" customHeight="1" s="1411">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5.75" customHeight="1" s="1411">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5.75" customHeight="1" s="1411">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5.75" customHeight="1" s="141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5.75" customHeight="1" s="1411">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5.75" customHeight="1" s="1411">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5.75" customHeight="1" s="1411">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5.75" customHeight="1" s="1411">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5.75" customHeight="1" s="1411">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5.75" customHeight="1" s="1411">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5.75" customHeight="1" s="1411">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5.75" customHeight="1" s="1411">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5.75" customHeight="1" s="1411">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5.75" customHeight="1" s="141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5.75" customHeight="1" s="1411">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5.75" customHeight="1" s="1411">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5.75" customHeight="1" s="1411">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5.75" customHeight="1" s="1411">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5.75" customHeight="1" s="1411">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5.75" customHeight="1" s="1411">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5.75" customHeight="1" s="1411">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5.75" customHeight="1" s="1411">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5.75" customHeight="1" s="1411">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5.75" customHeight="1" s="141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5.75" customHeight="1" s="1411">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5.75" customHeight="1" s="1411">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5.75" customHeight="1" s="1411">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5.75" customHeight="1" s="1411">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5.75" customHeight="1" s="1411">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5.75" customHeight="1" s="1411">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5.75" customHeight="1" s="1411">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5.75" customHeight="1" s="1411">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5.75" customHeight="1" s="1411">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5.75" customHeight="1" s="141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5.75" customHeight="1" s="1411">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5.75" customHeight="1" s="1411">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5.75" customHeight="1" s="1411">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5.75" customHeight="1" s="1411">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5.75" customHeight="1" s="1411">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5.75" customHeight="1" s="1411">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5.75" customHeight="1" s="1411">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5.75" customHeight="1" s="1411">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5.75" customHeight="1" s="1411">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5.75" customHeight="1" s="141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5.75" customHeight="1" s="1411">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5.75" customHeight="1" s="1411">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5.75" customHeight="1" s="1411">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5.75" customHeight="1" s="1411">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5.75" customHeight="1" s="1411">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5.75" customHeight="1" s="1411">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5.75" customHeight="1" s="1411">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5.75" customHeight="1" s="1411">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5.75" customHeight="1" s="1411">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5.75" customHeight="1" s="141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5.75" customHeight="1" s="1411">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5.75" customHeight="1" s="1411">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5.75" customHeight="1" s="1411">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5.75" customHeight="1" s="1411">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5.75" customHeight="1" s="1411">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5.75" customHeight="1" s="1411">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5.75" customHeight="1" s="1411">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5.75" customHeight="1" s="1411">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5.75" customHeight="1" s="1411">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5.75" customHeight="1" s="141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5.75" customHeight="1" s="1411">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5.75" customHeight="1" s="1411">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5.75" customHeight="1" s="1411">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5.75" customHeight="1" s="1411">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5.75" customHeight="1" s="1411">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5.75" customHeight="1" s="1411">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5.75" customHeight="1" s="1411">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5.75" customHeight="1" s="1411">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5.75" customHeight="1" s="1411">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5.75" customHeight="1" s="141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5.75" customHeight="1" s="1411">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5.75" customHeight="1" s="1411">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5.75" customHeight="1" s="1411">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5.75" customHeight="1" s="1411">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5.75" customHeight="1" s="1411">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5.75" customHeight="1" s="1411">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5.75" customHeight="1" s="1411">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5.75" customHeight="1" s="1411">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5.75" customHeight="1" s="1411">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5.75" customHeight="1" s="14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5.75" customHeight="1" s="1411">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5.75" customHeight="1" s="1411">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5.75" customHeight="1" s="1411">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5.75" customHeight="1" s="1411">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5.75" customHeight="1" s="1411">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5.75" customHeight="1" s="1411">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5.75" customHeight="1" s="1411">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5.75" customHeight="1" s="1411">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5.75" customHeight="1" s="1411">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5.75" customHeight="1" s="141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5.75" customHeight="1" s="1411">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5.75" customHeight="1" s="1411">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5.75" customHeight="1" s="1411">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5.75" customHeight="1" s="1411">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5.75" customHeight="1" s="1411">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5.75" customHeight="1" s="1411">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5.75" customHeight="1" s="1411">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5.75" customHeight="1" s="1411">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5.75" customHeight="1" s="1411">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5.75" customHeight="1" s="141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5.75" customHeight="1" s="1411">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5.75" customHeight="1" s="1411">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5.75" customHeight="1" s="1411">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5.75" customHeight="1" s="1411">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5.75" customHeight="1" s="1411">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5.75" customHeight="1" s="1411">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5.75" customHeight="1" s="1411">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5.75" customHeight="1" s="1411">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5.75" customHeight="1" s="1411">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5.75" customHeight="1" s="141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5.75" customHeight="1" s="1411">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5.75" customHeight="1" s="1411">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5.75" customHeight="1" s="1411">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5.75" customHeight="1" s="1411">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5.75" customHeight="1" s="1411">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5.75" customHeight="1" s="1411">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5.75" customHeight="1" s="1411">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5.75" customHeight="1" s="1411">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5.75" customHeight="1" s="1411">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5.75" customHeight="1" s="141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5.75" customHeight="1" s="1411">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5.75" customHeight="1" s="1411">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5.75" customHeight="1" s="1411">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5.75" customHeight="1" s="1411">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5.75" customHeight="1" s="1411">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5.75" customHeight="1" s="1411">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5.75" customHeight="1" s="1411">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5.75" customHeight="1" s="1411">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5.75" customHeight="1" s="1411">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5.75" customHeight="1" s="141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5.75" customHeight="1" s="1411">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5.75" customHeight="1" s="1411">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5.75" customHeight="1" s="1411">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5.75" customHeight="1" s="1411">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5.75" customHeight="1" s="1411">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5.75" customHeight="1" s="1411">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5.75" customHeight="1" s="1411">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5.75" customHeight="1" s="1411">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5.75" customHeight="1" s="1411">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5.75" customHeight="1" s="141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5.75" customHeight="1" s="1411">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5.75" customHeight="1" s="1411">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5.75" customHeight="1" s="1411">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5.75" customHeight="1" s="1411">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5.75" customHeight="1" s="1411">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5.75" customHeight="1" s="1411">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5.75" customHeight="1" s="1411">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5.75" customHeight="1" s="1411">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5.75" customHeight="1" s="1411">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5.75" customHeight="1" s="141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5.75" customHeight="1" s="1411">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5.75" customHeight="1" s="1411">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5.75" customHeight="1" s="1411">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5.75" customHeight="1" s="1411">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5.75" customHeight="1" s="1411">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5.75" customHeight="1" s="1411">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5.75" customHeight="1" s="1411">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5.75" customHeight="1" s="1411">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5.75" customHeight="1" s="1411">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5.75" customHeight="1" s="141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5.75" customHeight="1" s="1411">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5.75" customHeight="1" s="1411">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5.75" customHeight="1" s="1411">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5.75" customHeight="1" s="1411">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5.75" customHeight="1" s="1411">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5.75" customHeight="1" s="1411">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5.75" customHeight="1" s="1411">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5.75" customHeight="1" s="1411">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5.75" customHeight="1" s="1411">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5.75" customHeight="1" s="141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5.75" customHeight="1" s="1411">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5.75" customHeight="1" s="1411">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5.75" customHeight="1" s="1411">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5.75" customHeight="1" s="1411">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5.75" customHeight="1" s="1411">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5.75" customHeight="1" s="1411">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5.75" customHeight="1" s="1411">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5.75" customHeight="1" s="1411">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5.75" customHeight="1" s="1411">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5.75" customHeight="1" s="14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5.75" customHeight="1" s="1411">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5.75" customHeight="1" s="1411">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5.75" customHeight="1" s="1411">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5.75" customHeight="1" s="1411">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5.75" customHeight="1" s="1411">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5.75" customHeight="1" s="1411">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5.75" customHeight="1" s="1411">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5.75" customHeight="1" s="1411">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5.75" customHeight="1" s="1411">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5.75" customHeight="1" s="141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5.75" customHeight="1" s="1411">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5.75" customHeight="1" s="1411">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5.75" customHeight="1" s="1411">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5.75" customHeight="1" s="1411">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5.75" customHeight="1" s="1411">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5.75" customHeight="1" s="1411">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5.75" customHeight="1" s="1411">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5.75" customHeight="1" s="1411">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5.75" customHeight="1" s="1411">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5.75" customHeight="1" s="141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5.75" customHeight="1" s="1411">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5.75" customHeight="1" s="1411">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5.75" customHeight="1" s="1411">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5.75" customHeight="1" s="1411">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5.75" customHeight="1" s="1411">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5.75" customHeight="1" s="1411">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5.75" customHeight="1" s="1411">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5.75" customHeight="1" s="1411">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5.75" customHeight="1" s="1411">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5.75" customHeight="1" s="141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5.75" customHeight="1" s="1411">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5.75" customHeight="1" s="1411">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5.75" customHeight="1" s="1411">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5.75" customHeight="1" s="1411">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5.75" customHeight="1" s="1411">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5.75" customHeight="1" s="1411">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5.75" customHeight="1" s="1411">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5.75" customHeight="1" s="1411">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5.75" customHeight="1" s="1411">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5.75" customHeight="1" s="141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5.75" customHeight="1" s="1411">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5.75" customHeight="1" s="1411">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5.75" customHeight="1" s="1411">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5.75" customHeight="1" s="1411">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5.75" customHeight="1" s="1411">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5.75" customHeight="1" s="1411">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5.75" customHeight="1" s="1411">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5.75" customHeight="1" s="1411">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5.75" customHeight="1" s="1411">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5.75" customHeight="1" s="141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5.75" customHeight="1" s="1411">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5.75" customHeight="1" s="1411">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5.75" customHeight="1" s="1411">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5.75" customHeight="1" s="1411">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5.75" customHeight="1" s="1411">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5.75" customHeight="1" s="1411">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5.75" customHeight="1" s="1411">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5.75" customHeight="1" s="1411">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5.75" customHeight="1" s="1411">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5.75" customHeight="1" s="141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5.75" customHeight="1" s="1411">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5.75" customHeight="1" s="1411">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5.75" customHeight="1" s="1411">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5.75" customHeight="1" s="1411">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5.75" customHeight="1" s="1411">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5.75" customHeight="1" s="1411">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5.75" customHeight="1" s="1411">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5.75" customHeight="1" s="1411">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5.75" customHeight="1" s="1411">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5.75" customHeight="1" s="141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5.75" customHeight="1" s="1411">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5.75" customHeight="1" s="1411">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5.75" customHeight="1" s="1411">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5.75" customHeight="1" s="1411">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5.75" customHeight="1" s="1411">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5.75" customHeight="1" s="1411">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5.75" customHeight="1" s="1411">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5.75" customHeight="1" s="1411">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5.75" customHeight="1" s="1411">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5.75" customHeight="1" s="141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5.75" customHeight="1" s="1411">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5.75" customHeight="1" s="1411">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5.75" customHeight="1" s="1411">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5.75" customHeight="1" s="1411">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5.75" customHeight="1" s="1411">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5.75" customHeight="1" s="1411">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5.75" customHeight="1" s="1411">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5.75" customHeight="1" s="1411">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5.75" customHeight="1" s="1411">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5.75" customHeight="1" s="141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5.75" customHeight="1" s="1411">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5.75" customHeight="1" s="1411">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5.75" customHeight="1" s="1411">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5.75" customHeight="1" s="1411">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5.75" customHeight="1" s="1411">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5.75" customHeight="1" s="1411">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5.75" customHeight="1" s="1411">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5.75" customHeight="1" s="1411">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5.75" customHeight="1" s="1411">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5.75" customHeight="1" s="14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5.75" customHeight="1" s="1411">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5.75" customHeight="1" s="1411">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5.75" customHeight="1" s="1411">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5.75" customHeight="1" s="1411">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5.75" customHeight="1" s="1411">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5.75" customHeight="1" s="1411">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5.75" customHeight="1" s="1411">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5.75" customHeight="1" s="1411">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5.75" customHeight="1" s="1411">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5.75" customHeight="1" s="141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5.75" customHeight="1" s="1411">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5.75" customHeight="1" s="1411">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5.75" customHeight="1" s="1411">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5.75" customHeight="1" s="1411">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5.75" customHeight="1" s="1411">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5.75" customHeight="1" s="1411">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5.75" customHeight="1" s="1411">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5.75" customHeight="1" s="1411">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5.75" customHeight="1" s="1411">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5.75" customHeight="1" s="141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5.75" customHeight="1" s="1411">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5.75" customHeight="1" s="1411">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5.75" customHeight="1" s="1411">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5.75" customHeight="1" s="1411">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5.75" customHeight="1" s="1411">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5.75" customHeight="1" s="1411">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5.75" customHeight="1" s="1411">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5.75" customHeight="1" s="1411">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5.75" customHeight="1" s="1411">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5.75" customHeight="1" s="141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5.75" customHeight="1" s="1411">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5.75" customHeight="1" s="1411">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5.75" customHeight="1" s="1411">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5.75" customHeight="1" s="1411">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5.75" customHeight="1" s="1411">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5.75" customHeight="1" s="1411">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5.75" customHeight="1" s="1411">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5.75" customHeight="1" s="1411">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5.75" customHeight="1" s="1411">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5.75" customHeight="1" s="141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5.75" customHeight="1" s="1411">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5.75" customHeight="1" s="1411">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5.75" customHeight="1" s="1411">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5.75" customHeight="1" s="1411">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5.75" customHeight="1" s="1411">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5.75" customHeight="1" s="1411">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5.75" customHeight="1" s="1411">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5.75" customHeight="1" s="1411">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5.75" customHeight="1" s="1411">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5.75" customHeight="1" s="141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5.75" customHeight="1" s="1411">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5.75" customHeight="1" s="1411">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5.75" customHeight="1" s="1411">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5.75" customHeight="1" s="1411">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5.75" customHeight="1" s="1411">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5.75" customHeight="1" s="1411">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5.75" customHeight="1" s="1411">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5.75" customHeight="1" s="1411">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5.75" customHeight="1" s="1411">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5.75" customHeight="1" s="141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5.75" customHeight="1" s="1411">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5.75" customHeight="1" s="1411">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5.75" customHeight="1" s="1411">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5.75" customHeight="1" s="1411">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5.75" customHeight="1" s="1411">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5.75" customHeight="1" s="1411">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5.75" customHeight="1" s="1411">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5.75" customHeight="1" s="1411">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5.75" customHeight="1" s="1411">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5.75" customHeight="1" s="141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5.75" customHeight="1" s="1411">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5.75" customHeight="1" s="1411">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5.75" customHeight="1" s="1411">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5.75" customHeight="1" s="1411">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5.75" customHeight="1" s="1411">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5.75" customHeight="1" s="1411">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5.75" customHeight="1" s="1411">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5.75" customHeight="1" s="1411">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5.75" customHeight="1" s="1411">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5.75" customHeight="1" s="141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5.75" customHeight="1" s="1411">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5.75" customHeight="1" s="1411">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5.75" customHeight="1" s="1411">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5.75" customHeight="1" s="1411">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5.75" customHeight="1" s="1411">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5.75" customHeight="1" s="1411">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5.75" customHeight="1" s="1411">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5.75" customHeight="1" s="1411">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5.75" customHeight="1" s="1411">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mergeCells count="5">
    <mergeCell ref="A50:H50"/>
    <mergeCell ref="A4:H4"/>
    <mergeCell ref="A67:H67"/>
    <mergeCell ref="A2:H2"/>
    <mergeCell ref="A1:H1"/>
  </mergeCells>
  <pageMargins left="0.75" right="0.75" top="1" bottom="1" header="0" footer="0"/>
  <pageSetup orientation="portrait" paperSize="9"/>
</worksheet>
</file>

<file path=xl/worksheets/sheet16.xml><?xml version="1.0" encoding="utf-8"?>
<worksheet xmlns="http://schemas.openxmlformats.org/spreadsheetml/2006/main">
  <sheetPr>
    <outlinePr summaryBelow="1" summaryRight="1"/>
    <pageSetUpPr/>
  </sheetPr>
  <dimension ref="A1:C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48" customWidth="1" style="1411" min="1" max="1"/>
    <col width="18" customWidth="1" style="1411" min="2" max="2"/>
    <col width="44" customWidth="1" style="1411" min="3" max="3"/>
    <col width="8.710000000000001" customWidth="1" style="1411" min="4" max="26"/>
  </cols>
  <sheetData>
    <row r="1" ht="13.5" customHeight="1" s="1411">
      <c r="A1" s="1540" t="inlineStr">
        <is>
          <t>⚠  EDIT ONLY YELLOW CELLS  —  ALL OTHER CELLS ARE LOCKED AND PROTECTED</t>
        </is>
      </c>
    </row>
    <row r="2" ht="36" customHeight="1" s="1411">
      <c r="A2" s="1681" t="inlineStr">
        <is>
          <t>NO DICE BOROUGH  —  CAPACITY &amp; REVENUE REALITY CHECK</t>
        </is>
      </c>
    </row>
    <row r="3" ht="9.75" customHeight="1" s="1411">
      <c r="A3" s="435" t="inlineStr">
        <is>
          <t>Validates that revenue forecasts are realistic vs physical capacity. Shows what the venue could theoretically earn at full occupancy vs what we project.</t>
        </is>
      </c>
      <c r="B3" s="6" t="n"/>
      <c r="C3" s="6" t="n"/>
    </row>
    <row r="4" ht="30" customHeight="1" s="1411">
      <c r="A4" s="6" t="n"/>
    </row>
    <row r="5" ht="30" customHeight="1" s="1411">
      <c r="A5" s="1156" t="inlineStr">
        <is>
          <t>SECTION A  —  VENUE CAPACITY INPUTS  (Edit these cells)</t>
        </is>
      </c>
      <c r="B5" s="6" t="n"/>
      <c r="C5" s="6" t="n"/>
    </row>
    <row r="6" ht="30" customHeight="1" s="1411">
      <c r="A6" s="1157" t="inlineStr">
        <is>
          <t>Simultaneous Customer Capacity</t>
        </is>
      </c>
      <c r="B6" s="1158" t="n">
        <v>80</v>
      </c>
      <c r="C6" s="1159" t="inlineStr">
        <is>
          <t>Number of customers the venue can hold at any one time</t>
        </is>
      </c>
    </row>
    <row r="7" ht="30" customHeight="1" s="1411">
      <c r="A7" s="1157" t="inlineStr">
        <is>
          <t>Average Customer Stay Duration (hrs)</t>
        </is>
      </c>
      <c r="B7" s="1160" t="n">
        <v>2</v>
      </c>
      <c r="C7" s="1159" t="inlineStr">
        <is>
          <t>Gaming venues: typically 1.5–2.5 hrs average</t>
        </is>
      </c>
    </row>
    <row r="8" ht="30" customHeight="1" s="1411">
      <c r="A8" s="1157" t="inlineStr">
        <is>
          <t>Operating Hours — Weekday (Mon–Thu)</t>
        </is>
      </c>
      <c r="B8" s="1161" t="n">
        <v>10</v>
      </c>
      <c r="C8" s="1162" t="inlineStr">
        <is>
          <t>Noon to 10pm</t>
        </is>
      </c>
    </row>
    <row r="9" ht="30" customHeight="1" s="1411">
      <c r="A9" s="1157" t="inlineStr">
        <is>
          <t>Operating Hours — Weekend (Fri–Sun)</t>
        </is>
      </c>
      <c r="B9" s="1161" t="n">
        <v>12</v>
      </c>
      <c r="C9" s="1162" t="inlineStr">
        <is>
          <t>Noon to midnight</t>
        </is>
      </c>
    </row>
    <row r="10" ht="30" customHeight="1" s="1411">
      <c r="A10" s="1157" t="inlineStr">
        <is>
          <t>Average Spend Per Customer (£)</t>
        </is>
      </c>
      <c r="B10" s="1163" t="n">
        <v>35</v>
      </c>
      <c r="C10" s="1159" t="inlineStr">
        <is>
          <t>Gaming fee + drinks/food. Derived from 2025 actual data</t>
        </is>
      </c>
    </row>
    <row r="11" ht="24" customHeight="1" s="1411">
      <c r="A11" s="1157" t="inlineStr">
        <is>
          <t>Weeks Per Year (operating)</t>
        </is>
      </c>
      <c r="B11" s="1158" t="n">
        <v>52</v>
      </c>
      <c r="C11" s="1159" t="inlineStr">
        <is>
          <t>Full year operation assumed</t>
        </is>
      </c>
    </row>
    <row r="12" ht="30" customHeight="1" s="1411">
      <c r="A12" s="6" t="n"/>
    </row>
    <row r="13" ht="30" customHeight="1" s="1411">
      <c r="A13" s="1156" t="inlineStr">
        <is>
          <t>SECTION B  —  THEORETICAL MAXIMUM REVENUE</t>
        </is>
      </c>
      <c r="B13" s="6" t="n"/>
      <c r="C13" s="6" t="n"/>
    </row>
    <row r="14" ht="30" customHeight="1" s="1411">
      <c r="A14" s="1164" t="inlineStr">
        <is>
          <t>Weekday Operating Hrs/Week (Mon–Thu × 4days)</t>
        </is>
      </c>
      <c r="B14" s="1165">
        <f>$B$7*4</f>
        <v/>
      </c>
      <c r="C14" s="6" t="n"/>
    </row>
    <row r="15" ht="24" customHeight="1" s="1411">
      <c r="A15" s="1164" t="inlineStr">
        <is>
          <t>Weekend Operating Hrs/Week (Fri–Sun × 3days)</t>
        </is>
      </c>
      <c r="B15" s="1165">
        <f>$B$8*3</f>
        <v/>
      </c>
      <c r="C15" s="6" t="n"/>
    </row>
    <row r="16" ht="30" customHeight="1" s="1411">
      <c r="A16" s="1166" t="inlineStr">
        <is>
          <t>Total Operating Hrs/Week</t>
        </is>
      </c>
      <c r="B16" s="1165">
        <f>B13+B14</f>
        <v/>
      </c>
      <c r="C16" s="6" t="n"/>
    </row>
    <row r="17" ht="30" customHeight="1" s="1411">
      <c r="A17" s="1164" t="inlineStr">
        <is>
          <t>Max Customer Throughput/Week (at full capacity)</t>
        </is>
      </c>
      <c r="B17" s="1165">
        <f>$B$5*B15/$B$6</f>
        <v/>
      </c>
      <c r="C17" s="6" t="n"/>
    </row>
    <row r="18" ht="30" customHeight="1" s="1411">
      <c r="A18" s="1164" t="inlineStr">
        <is>
          <t>Max Weekly Revenue (at full capacity)</t>
        </is>
      </c>
      <c r="B18" s="1165">
        <f>B16*$B$9</f>
        <v/>
      </c>
      <c r="C18" s="6" t="n"/>
    </row>
    <row r="19" ht="24" customHeight="1" s="1411">
      <c r="A19" s="1164" t="inlineStr">
        <is>
          <t>Max Annual Revenue (at full capacity)</t>
        </is>
      </c>
      <c r="B19" s="1165">
        <f>B17*$B$10</f>
        <v/>
      </c>
      <c r="C19" s="6" t="n"/>
    </row>
    <row r="20" ht="30" customHeight="1" s="1411">
      <c r="A20" s="6" t="n"/>
    </row>
    <row r="21" ht="30" customHeight="1" s="1411">
      <c r="A21" s="1156" t="inlineStr">
        <is>
          <t>SECTION C  —  FORECAST vs CAPACITY UTILISATION</t>
        </is>
      </c>
      <c r="B21" s="6" t="n"/>
      <c r="C21" s="6" t="n"/>
    </row>
    <row r="22" ht="30" customHeight="1" s="1411">
      <c r="A22" s="1164" t="inlineStr">
        <is>
          <t>Annual Maximum Revenue (theoretical)</t>
        </is>
      </c>
      <c r="B22" s="1167">
        <f>B18</f>
        <v/>
      </c>
      <c r="C22" s="1168" t="inlineStr">
        <is>
          <t>Venue running at 100% capacity every operating hour — theoretical ceiling</t>
        </is>
      </c>
    </row>
    <row r="23" ht="30" customHeight="1" s="1411">
      <c r="A23" s="1164" t="inlineStr">
        <is>
          <t>2025 Actual Annual Revenue</t>
        </is>
      </c>
      <c r="B23" s="1169">
        <f>'Monthly Summary'!C15</f>
        <v/>
      </c>
      <c r="C23" s="1168" t="inlineStr">
        <is>
          <t>Verified 52-week trading actuals</t>
        </is>
      </c>
    </row>
    <row r="24" ht="30" customHeight="1" s="1411">
      <c r="A24" s="1164" t="inlineStr">
        <is>
          <t>Forecast Revenue (Base Case +15%)</t>
        </is>
      </c>
      <c r="B24" s="1169">
        <f>'Base Case Forecast'!N5</f>
        <v/>
      </c>
      <c r="C24" s="1168" t="inlineStr">
        <is>
          <t>May 2026 – April 2027 base case forecast</t>
        </is>
      </c>
    </row>
    <row r="25" ht="30" customHeight="1" s="1411">
      <c r="A25" s="1170" t="inlineStr">
        <is>
          <t>2025 Utilisation %</t>
        </is>
      </c>
      <c r="B25" s="646">
        <f>IFERROR('Monthly Summary'!C15/B18,0)</f>
        <v/>
      </c>
      <c r="C25" s="1171" t="inlineStr">
        <is>
          <t>2025 actual ÷ maximum theoretical revenue</t>
        </is>
      </c>
    </row>
    <row r="26" ht="30" customHeight="1" s="1411">
      <c r="A26" s="1170" t="inlineStr">
        <is>
          <t>Forecast Utilisation %</t>
        </is>
      </c>
      <c r="B26" s="646">
        <f>IFERROR('Base Case Forecast'!N6/B18,0)</f>
        <v/>
      </c>
      <c r="C26" s="1171" t="inlineStr">
        <is>
          <t>Forecast ÷ maximum theoretical revenue</t>
        </is>
      </c>
    </row>
    <row r="27" ht="30" customHeight="1" s="1411">
      <c r="A27" s="1164" t="inlineStr">
        <is>
          <t>Headroom to Capacity (£ forecast vs max)</t>
        </is>
      </c>
      <c r="B27" s="1169">
        <f>B18-'Base Case Forecast'!N5</f>
        <v/>
      </c>
      <c r="C27" s="1168" t="inlineStr">
        <is>
          <t>£ room to grow before hitting physical capacity constraints</t>
        </is>
      </c>
    </row>
    <row r="28" ht="24" customHeight="1" s="1411">
      <c r="A28" s="1170" t="inlineStr">
        <is>
          <t>Revenue Realism Check</t>
        </is>
      </c>
      <c r="B28" s="646">
        <f>IF('Base Case Forecast'!N5/B18&lt;0.6,"✓  REALISTIC — well within capacity","⚠  HIGH — review capacity assumptions")</f>
        <v/>
      </c>
      <c r="C28" s="1171" t="inlineStr">
        <is>
          <t>Healthy venues typically operate at 15–40% of theoretical maximum</t>
        </is>
      </c>
    </row>
    <row r="29" ht="24" customHeight="1" s="1411">
      <c r="A29" s="6" t="n"/>
      <c r="B29" s="6" t="n"/>
      <c r="C29" s="6" t="n"/>
    </row>
    <row r="30" ht="15.75" customHeight="1" s="1411">
      <c r="A30" s="6" t="n"/>
      <c r="B30" s="6" t="n"/>
      <c r="C30" s="6" t="n"/>
    </row>
    <row r="31" ht="15.75" customHeight="1" s="1411">
      <c r="A31" s="6" t="n"/>
      <c r="B31" s="6" t="n"/>
      <c r="C31" s="6" t="n"/>
    </row>
    <row r="32" ht="15.75" customHeight="1" s="1411">
      <c r="A32" s="6" t="n"/>
      <c r="B32" s="6" t="n"/>
      <c r="C32" s="6" t="n"/>
    </row>
    <row r="33" ht="15.75" customHeight="1" s="1411">
      <c r="A33" s="6" t="n"/>
      <c r="B33" s="6" t="n"/>
      <c r="C33" s="6" t="n"/>
    </row>
    <row r="34" ht="15.75" customHeight="1" s="1411">
      <c r="A34" s="6" t="n"/>
      <c r="B34" s="6" t="n"/>
      <c r="C34" s="6" t="n"/>
    </row>
    <row r="35" ht="15.75" customHeight="1" s="1411">
      <c r="A35" s="6" t="n"/>
      <c r="B35" s="6" t="n"/>
      <c r="C35" s="6" t="n"/>
    </row>
    <row r="36" ht="15.75" customHeight="1" s="1411">
      <c r="A36" s="6" t="n"/>
      <c r="B36" s="6" t="n"/>
      <c r="C36" s="6" t="n"/>
    </row>
    <row r="37" ht="15.75" customHeight="1" s="1411">
      <c r="A37" s="6" t="n"/>
      <c r="B37" s="6" t="n"/>
      <c r="C37" s="6" t="n"/>
    </row>
    <row r="38" ht="15.75" customHeight="1" s="1411">
      <c r="A38" s="6" t="n"/>
      <c r="B38" s="6" t="n"/>
      <c r="C38" s="6" t="n"/>
    </row>
    <row r="39" ht="15.75" customHeight="1" s="1411">
      <c r="A39" s="6" t="n"/>
      <c r="B39" s="6" t="n"/>
      <c r="C39" s="6" t="n"/>
    </row>
    <row r="40" ht="15.75" customHeight="1" s="1411">
      <c r="A40" s="6" t="n"/>
      <c r="B40" s="6" t="n"/>
      <c r="C40" s="6" t="n"/>
    </row>
    <row r="41" ht="15.75" customHeight="1" s="1411">
      <c r="A41" s="6" t="n"/>
      <c r="B41" s="6" t="n"/>
      <c r="C41" s="6" t="n"/>
    </row>
    <row r="42" ht="15.75" customHeight="1" s="1411">
      <c r="A42" s="6" t="n"/>
      <c r="B42" s="6" t="n"/>
      <c r="C42" s="6" t="n"/>
    </row>
    <row r="43" ht="15.75" customHeight="1" s="1411">
      <c r="A43" s="6" t="n"/>
      <c r="B43" s="6" t="n"/>
      <c r="C43" s="6" t="n"/>
    </row>
    <row r="44" ht="15.75" customHeight="1" s="1411">
      <c r="A44" s="6" t="n"/>
      <c r="B44" s="6" t="n"/>
      <c r="C44" s="6" t="n"/>
    </row>
    <row r="45" ht="15.75" customHeight="1" s="1411">
      <c r="A45" s="6" t="n"/>
      <c r="B45" s="6" t="n"/>
      <c r="C45" s="6" t="n"/>
    </row>
    <row r="46" ht="15.75" customHeight="1" s="1411">
      <c r="A46" s="6" t="n"/>
      <c r="B46" s="6" t="n"/>
      <c r="C46" s="6" t="n"/>
    </row>
    <row r="47" ht="15.75" customHeight="1" s="1411">
      <c r="A47" s="6" t="n"/>
      <c r="B47" s="6" t="n"/>
      <c r="C47" s="6" t="n"/>
    </row>
    <row r="48" ht="15.75" customHeight="1" s="1411">
      <c r="A48" s="6" t="n"/>
      <c r="B48" s="6" t="n"/>
      <c r="C48" s="6" t="n"/>
    </row>
    <row r="49" ht="15.75" customHeight="1" s="1411">
      <c r="A49" s="6" t="n"/>
      <c r="B49" s="6" t="n"/>
      <c r="C49" s="6" t="n"/>
    </row>
    <row r="50" ht="15.75" customHeight="1" s="1411">
      <c r="A50" s="6" t="n"/>
      <c r="B50" s="6" t="n"/>
      <c r="C50" s="6" t="n"/>
    </row>
    <row r="51" ht="15.75" customHeight="1" s="1411">
      <c r="A51" s="6" t="n"/>
      <c r="B51" s="6" t="n"/>
      <c r="C51" s="6" t="n"/>
    </row>
    <row r="52" ht="15.75" customHeight="1" s="1411">
      <c r="A52" s="6" t="n"/>
      <c r="B52" s="6" t="n"/>
      <c r="C52" s="6" t="n"/>
    </row>
    <row r="53" ht="15.75" customHeight="1" s="1411">
      <c r="A53" s="6" t="n"/>
      <c r="B53" s="6" t="n"/>
      <c r="C53" s="6" t="n"/>
    </row>
    <row r="54" ht="15.75" customHeight="1" s="1411">
      <c r="A54" s="6" t="n"/>
      <c r="B54" s="6" t="n"/>
      <c r="C54" s="6" t="n"/>
    </row>
    <row r="55" ht="15.75" customHeight="1" s="1411">
      <c r="A55" s="6" t="n"/>
      <c r="B55" s="6" t="n"/>
      <c r="C55" s="6" t="n"/>
    </row>
    <row r="56" ht="15.75" customHeight="1" s="1411">
      <c r="A56" s="6" t="n"/>
      <c r="B56" s="6" t="n"/>
      <c r="C56" s="6" t="n"/>
    </row>
    <row r="57" ht="15.75" customHeight="1" s="1411">
      <c r="A57" s="6" t="n"/>
      <c r="B57" s="6" t="n"/>
      <c r="C57" s="6" t="n"/>
    </row>
    <row r="58" ht="15.75" customHeight="1" s="1411">
      <c r="A58" s="6" t="n"/>
      <c r="B58" s="6" t="n"/>
      <c r="C58" s="6" t="n"/>
    </row>
    <row r="59" ht="15.75" customHeight="1" s="1411">
      <c r="A59" s="6" t="n"/>
      <c r="B59" s="6" t="n"/>
      <c r="C59" s="6" t="n"/>
    </row>
    <row r="60" ht="15.75" customHeight="1" s="1411">
      <c r="A60" s="6" t="n"/>
      <c r="B60" s="6" t="n"/>
      <c r="C60" s="6" t="n"/>
    </row>
    <row r="61" ht="15.75" customHeight="1" s="1411">
      <c r="A61" s="6" t="n"/>
      <c r="B61" s="6" t="n"/>
      <c r="C61" s="6" t="n"/>
    </row>
    <row r="62" ht="15.75" customHeight="1" s="1411">
      <c r="A62" s="6" t="n"/>
      <c r="B62" s="6" t="n"/>
      <c r="C62" s="6" t="n"/>
    </row>
    <row r="63" ht="15.75" customHeight="1" s="1411">
      <c r="A63" s="6" t="n"/>
      <c r="B63" s="6" t="n"/>
      <c r="C63" s="6" t="n"/>
    </row>
    <row r="64" ht="15.75" customHeight="1" s="1411">
      <c r="A64" s="6" t="n"/>
      <c r="B64" s="6" t="n"/>
      <c r="C64" s="6" t="n"/>
    </row>
    <row r="65" ht="15.75" customHeight="1" s="1411">
      <c r="A65" s="6" t="n"/>
      <c r="B65" s="6" t="n"/>
      <c r="C65" s="6" t="n"/>
    </row>
    <row r="66" ht="15.75" customHeight="1" s="1411">
      <c r="A66" s="6" t="n"/>
      <c r="B66" s="6" t="n"/>
      <c r="C66" s="6" t="n"/>
    </row>
    <row r="67" ht="15.75" customHeight="1" s="1411">
      <c r="A67" s="6" t="n"/>
      <c r="B67" s="6" t="n"/>
      <c r="C67" s="6" t="n"/>
    </row>
    <row r="68" ht="15.75" customHeight="1" s="1411">
      <c r="A68" s="6" t="n"/>
      <c r="B68" s="6" t="n"/>
      <c r="C68" s="6" t="n"/>
    </row>
    <row r="69" ht="15.75" customHeight="1" s="1411">
      <c r="A69" s="6" t="n"/>
      <c r="B69" s="6" t="n"/>
      <c r="C69" s="6" t="n"/>
    </row>
    <row r="70" ht="15.75" customHeight="1" s="1411">
      <c r="A70" s="6" t="n"/>
      <c r="B70" s="6" t="n"/>
      <c r="C70" s="6" t="n"/>
    </row>
    <row r="71" ht="15.75" customHeight="1" s="1411">
      <c r="A71" s="6" t="n"/>
      <c r="B71" s="6" t="n"/>
      <c r="C71" s="6" t="n"/>
    </row>
    <row r="72" ht="15.75" customHeight="1" s="1411">
      <c r="A72" s="6" t="n"/>
      <c r="B72" s="6" t="n"/>
      <c r="C72" s="6" t="n"/>
    </row>
    <row r="73" ht="15.75" customHeight="1" s="1411">
      <c r="A73" s="6" t="n"/>
      <c r="B73" s="6" t="n"/>
      <c r="C73" s="6" t="n"/>
    </row>
    <row r="74" ht="15.75" customHeight="1" s="1411">
      <c r="A74" s="6" t="n"/>
      <c r="B74" s="6" t="n"/>
      <c r="C74" s="6" t="n"/>
    </row>
    <row r="75" ht="15.75" customHeight="1" s="1411">
      <c r="A75" s="6" t="n"/>
      <c r="B75" s="6" t="n"/>
      <c r="C75" s="6" t="n"/>
    </row>
    <row r="76" ht="15.75" customHeight="1" s="1411">
      <c r="A76" s="6" t="n"/>
      <c r="B76" s="6" t="n"/>
      <c r="C76" s="6" t="n"/>
    </row>
    <row r="77" ht="15.75" customHeight="1" s="1411">
      <c r="A77" s="6" t="n"/>
      <c r="B77" s="6" t="n"/>
      <c r="C77" s="6" t="n"/>
    </row>
    <row r="78" ht="15.75" customHeight="1" s="1411">
      <c r="A78" s="6" t="n"/>
      <c r="B78" s="6" t="n"/>
      <c r="C78" s="6" t="n"/>
    </row>
    <row r="79" ht="15.75" customHeight="1" s="1411">
      <c r="A79" s="6" t="n"/>
      <c r="B79" s="6" t="n"/>
      <c r="C79" s="6" t="n"/>
    </row>
    <row r="80" ht="15.75" customHeight="1" s="1411">
      <c r="A80" s="6" t="n"/>
      <c r="B80" s="6" t="n"/>
      <c r="C80" s="6" t="n"/>
    </row>
    <row r="81" ht="15.75" customHeight="1" s="1411">
      <c r="A81" s="6" t="n"/>
      <c r="B81" s="6" t="n"/>
      <c r="C81" s="6" t="n"/>
    </row>
    <row r="82" ht="15.75" customHeight="1" s="1411">
      <c r="A82" s="6" t="n"/>
      <c r="B82" s="6" t="n"/>
      <c r="C82" s="6" t="n"/>
    </row>
    <row r="83" ht="15.75" customHeight="1" s="1411">
      <c r="A83" s="6" t="n"/>
      <c r="B83" s="6" t="n"/>
      <c r="C83" s="6" t="n"/>
    </row>
    <row r="84" ht="15.75" customHeight="1" s="1411">
      <c r="A84" s="6" t="n"/>
      <c r="B84" s="6" t="n"/>
      <c r="C84" s="6" t="n"/>
    </row>
    <row r="85" ht="15.75" customHeight="1" s="1411">
      <c r="A85" s="6" t="n"/>
      <c r="B85" s="6" t="n"/>
      <c r="C85" s="6" t="n"/>
    </row>
    <row r="86" ht="15.75" customHeight="1" s="1411">
      <c r="A86" s="6" t="n"/>
      <c r="B86" s="6" t="n"/>
      <c r="C86" s="6" t="n"/>
    </row>
    <row r="87" ht="15.75" customHeight="1" s="1411">
      <c r="A87" s="6" t="n"/>
      <c r="B87" s="6" t="n"/>
      <c r="C87" s="6" t="n"/>
    </row>
    <row r="88" ht="15.75" customHeight="1" s="1411">
      <c r="A88" s="6" t="n"/>
      <c r="B88" s="6" t="n"/>
      <c r="C88" s="6" t="n"/>
    </row>
    <row r="89" ht="15.75" customHeight="1" s="1411">
      <c r="A89" s="6" t="n"/>
      <c r="B89" s="6" t="n"/>
      <c r="C89" s="6" t="n"/>
    </row>
    <row r="90" ht="15.75" customHeight="1" s="1411">
      <c r="A90" s="6" t="n"/>
      <c r="B90" s="6" t="n"/>
      <c r="C90" s="6" t="n"/>
    </row>
    <row r="91" ht="15.75" customHeight="1" s="1411">
      <c r="A91" s="6" t="n"/>
      <c r="B91" s="6" t="n"/>
      <c r="C91" s="6" t="n"/>
    </row>
    <row r="92" ht="15.75" customHeight="1" s="1411">
      <c r="A92" s="6" t="n"/>
      <c r="B92" s="6" t="n"/>
      <c r="C92" s="6" t="n"/>
    </row>
    <row r="93" ht="15.75" customHeight="1" s="1411">
      <c r="A93" s="6" t="n"/>
      <c r="B93" s="6" t="n"/>
      <c r="C93" s="6" t="n"/>
    </row>
    <row r="94" ht="15.75" customHeight="1" s="1411">
      <c r="A94" s="6" t="n"/>
      <c r="B94" s="6" t="n"/>
      <c r="C94" s="6" t="n"/>
    </row>
    <row r="95" ht="15.75" customHeight="1" s="1411">
      <c r="A95" s="6" t="n"/>
      <c r="B95" s="6" t="n"/>
      <c r="C95" s="6" t="n"/>
    </row>
    <row r="96" ht="15.75" customHeight="1" s="1411">
      <c r="A96" s="6" t="n"/>
      <c r="B96" s="6" t="n"/>
      <c r="C96" s="6" t="n"/>
    </row>
    <row r="97" ht="15.75" customHeight="1" s="1411">
      <c r="A97" s="6" t="n"/>
      <c r="B97" s="6" t="n"/>
      <c r="C97" s="6" t="n"/>
    </row>
    <row r="98" ht="15.75" customHeight="1" s="1411">
      <c r="A98" s="6" t="n"/>
      <c r="B98" s="6" t="n"/>
      <c r="C98" s="6" t="n"/>
    </row>
    <row r="99" ht="15.75" customHeight="1" s="1411">
      <c r="A99" s="6" t="n"/>
      <c r="B99" s="6" t="n"/>
      <c r="C99" s="6" t="n"/>
    </row>
    <row r="100" ht="15.75" customHeight="1" s="1411">
      <c r="A100" s="6" t="n"/>
      <c r="B100" s="6" t="n"/>
      <c r="C100" s="6" t="n"/>
    </row>
    <row r="101" ht="15.75" customHeight="1" s="1411">
      <c r="A101" s="6" t="n"/>
      <c r="B101" s="6" t="n"/>
      <c r="C101" s="6" t="n"/>
    </row>
    <row r="102" ht="15.75" customHeight="1" s="1411">
      <c r="A102" s="6" t="n"/>
      <c r="B102" s="6" t="n"/>
      <c r="C102" s="6" t="n"/>
    </row>
    <row r="103" ht="15.75" customHeight="1" s="1411">
      <c r="A103" s="6" t="n"/>
      <c r="B103" s="6" t="n"/>
      <c r="C103" s="6" t="n"/>
    </row>
    <row r="104" ht="15.75" customHeight="1" s="1411">
      <c r="A104" s="6" t="n"/>
      <c r="B104" s="6" t="n"/>
      <c r="C104" s="6" t="n"/>
    </row>
    <row r="105" ht="15.75" customHeight="1" s="1411">
      <c r="A105" s="6" t="n"/>
      <c r="B105" s="6" t="n"/>
      <c r="C105" s="6" t="n"/>
    </row>
    <row r="106" ht="15.75" customHeight="1" s="1411">
      <c r="A106" s="6" t="n"/>
      <c r="B106" s="6" t="n"/>
      <c r="C106" s="6" t="n"/>
    </row>
    <row r="107" ht="15.75" customHeight="1" s="1411">
      <c r="A107" s="6" t="n"/>
      <c r="B107" s="6" t="n"/>
      <c r="C107" s="6" t="n"/>
    </row>
    <row r="108" ht="15.75" customHeight="1" s="1411">
      <c r="A108" s="6" t="n"/>
      <c r="B108" s="6" t="n"/>
      <c r="C108" s="6" t="n"/>
    </row>
    <row r="109" ht="15.75" customHeight="1" s="1411">
      <c r="A109" s="6" t="n"/>
      <c r="B109" s="6" t="n"/>
      <c r="C109" s="6" t="n"/>
    </row>
    <row r="110" ht="15.75" customHeight="1" s="1411">
      <c r="A110" s="6" t="n"/>
      <c r="B110" s="6" t="n"/>
      <c r="C110" s="6" t="n"/>
    </row>
    <row r="111" ht="15.75" customHeight="1" s="1411">
      <c r="A111" s="6" t="n"/>
      <c r="B111" s="6" t="n"/>
      <c r="C111" s="6" t="n"/>
    </row>
    <row r="112" ht="15.75" customHeight="1" s="1411">
      <c r="A112" s="6" t="n"/>
      <c r="B112" s="6" t="n"/>
      <c r="C112" s="6" t="n"/>
    </row>
    <row r="113" ht="15.75" customHeight="1" s="1411">
      <c r="A113" s="6" t="n"/>
      <c r="B113" s="6" t="n"/>
      <c r="C113" s="6" t="n"/>
    </row>
    <row r="114" ht="15.75" customHeight="1" s="1411">
      <c r="A114" s="6" t="n"/>
      <c r="B114" s="6" t="n"/>
      <c r="C114" s="6" t="n"/>
    </row>
    <row r="115" ht="15.75" customHeight="1" s="1411">
      <c r="A115" s="6" t="n"/>
      <c r="B115" s="6" t="n"/>
      <c r="C115" s="6" t="n"/>
    </row>
    <row r="116" ht="15.75" customHeight="1" s="1411">
      <c r="A116" s="6" t="n"/>
      <c r="B116" s="6" t="n"/>
      <c r="C116" s="6" t="n"/>
    </row>
    <row r="117" ht="15.75" customHeight="1" s="1411">
      <c r="A117" s="6" t="n"/>
      <c r="B117" s="6" t="n"/>
      <c r="C117" s="6" t="n"/>
    </row>
    <row r="118" ht="15.75" customHeight="1" s="1411">
      <c r="A118" s="6" t="n"/>
      <c r="B118" s="6" t="n"/>
      <c r="C118" s="6" t="n"/>
    </row>
    <row r="119" ht="15.75" customHeight="1" s="1411">
      <c r="A119" s="6" t="n"/>
      <c r="B119" s="6" t="n"/>
      <c r="C119" s="6" t="n"/>
    </row>
    <row r="120" ht="15.75" customHeight="1" s="1411">
      <c r="A120" s="6" t="n"/>
      <c r="B120" s="6" t="n"/>
      <c r="C120" s="6" t="n"/>
    </row>
    <row r="121" ht="15.75" customHeight="1" s="1411">
      <c r="A121" s="6" t="n"/>
      <c r="B121" s="6" t="n"/>
      <c r="C121" s="6" t="n"/>
    </row>
    <row r="122" ht="15.75" customHeight="1" s="1411">
      <c r="A122" s="6" t="n"/>
      <c r="B122" s="6" t="n"/>
      <c r="C122" s="6" t="n"/>
    </row>
    <row r="123" ht="15.75" customHeight="1" s="1411">
      <c r="A123" s="6" t="n"/>
      <c r="B123" s="6" t="n"/>
      <c r="C123" s="6" t="n"/>
    </row>
    <row r="124" ht="15.75" customHeight="1" s="1411">
      <c r="A124" s="6" t="n"/>
      <c r="B124" s="6" t="n"/>
      <c r="C124" s="6" t="n"/>
    </row>
    <row r="125" ht="15.75" customHeight="1" s="1411">
      <c r="A125" s="6" t="n"/>
      <c r="B125" s="6" t="n"/>
      <c r="C125" s="6" t="n"/>
    </row>
    <row r="126" ht="15.75" customHeight="1" s="1411">
      <c r="A126" s="6" t="n"/>
      <c r="B126" s="6" t="n"/>
      <c r="C126" s="6" t="n"/>
    </row>
    <row r="127" ht="15.75" customHeight="1" s="1411">
      <c r="A127" s="6" t="n"/>
      <c r="B127" s="6" t="n"/>
      <c r="C127" s="6" t="n"/>
    </row>
    <row r="128" ht="15.75" customHeight="1" s="1411">
      <c r="A128" s="6" t="n"/>
      <c r="B128" s="6" t="n"/>
      <c r="C128" s="6" t="n"/>
    </row>
    <row r="129" ht="15.75" customHeight="1" s="1411">
      <c r="A129" s="6" t="n"/>
      <c r="B129" s="6" t="n"/>
      <c r="C129" s="6" t="n"/>
    </row>
    <row r="130" ht="15.75" customHeight="1" s="1411">
      <c r="A130" s="6" t="n"/>
      <c r="B130" s="6" t="n"/>
      <c r="C130" s="6" t="n"/>
    </row>
    <row r="131" ht="15.75" customHeight="1" s="1411">
      <c r="A131" s="6" t="n"/>
      <c r="B131" s="6" t="n"/>
      <c r="C131" s="6" t="n"/>
    </row>
    <row r="132" ht="15.75" customHeight="1" s="1411">
      <c r="A132" s="6" t="n"/>
      <c r="B132" s="6" t="n"/>
      <c r="C132" s="6" t="n"/>
    </row>
    <row r="133" ht="15.75" customHeight="1" s="1411">
      <c r="A133" s="6" t="n"/>
      <c r="B133" s="6" t="n"/>
      <c r="C133" s="6" t="n"/>
    </row>
    <row r="134" ht="15.75" customHeight="1" s="1411">
      <c r="A134" s="6" t="n"/>
      <c r="B134" s="6" t="n"/>
      <c r="C134" s="6" t="n"/>
    </row>
    <row r="135" ht="15.75" customHeight="1" s="1411">
      <c r="A135" s="6" t="n"/>
      <c r="B135" s="6" t="n"/>
      <c r="C135" s="6" t="n"/>
    </row>
    <row r="136" ht="15.75" customHeight="1" s="1411">
      <c r="A136" s="6" t="n"/>
      <c r="B136" s="6" t="n"/>
      <c r="C136" s="6" t="n"/>
    </row>
    <row r="137" ht="15.75" customHeight="1" s="1411">
      <c r="A137" s="6" t="n"/>
      <c r="B137" s="6" t="n"/>
      <c r="C137" s="6" t="n"/>
    </row>
    <row r="138" ht="15.75" customHeight="1" s="1411">
      <c r="A138" s="6" t="n"/>
      <c r="B138" s="6" t="n"/>
      <c r="C138" s="6" t="n"/>
    </row>
    <row r="139" ht="15.75" customHeight="1" s="1411">
      <c r="A139" s="6" t="n"/>
      <c r="B139" s="6" t="n"/>
      <c r="C139" s="6" t="n"/>
    </row>
    <row r="140" ht="15.75" customHeight="1" s="1411">
      <c r="A140" s="6" t="n"/>
      <c r="B140" s="6" t="n"/>
      <c r="C140" s="6" t="n"/>
    </row>
    <row r="141" ht="15.75" customHeight="1" s="1411">
      <c r="A141" s="6" t="n"/>
      <c r="B141" s="6" t="n"/>
      <c r="C141" s="6" t="n"/>
    </row>
    <row r="142" ht="15.75" customHeight="1" s="1411">
      <c r="A142" s="6" t="n"/>
      <c r="B142" s="6" t="n"/>
      <c r="C142" s="6" t="n"/>
    </row>
    <row r="143" ht="15.75" customHeight="1" s="1411">
      <c r="A143" s="6" t="n"/>
      <c r="B143" s="6" t="n"/>
      <c r="C143" s="6" t="n"/>
    </row>
    <row r="144" ht="15.75" customHeight="1" s="1411">
      <c r="A144" s="6" t="n"/>
      <c r="B144" s="6" t="n"/>
      <c r="C144" s="6" t="n"/>
    </row>
    <row r="145" ht="15.75" customHeight="1" s="1411">
      <c r="A145" s="6" t="n"/>
      <c r="B145" s="6" t="n"/>
      <c r="C145" s="6" t="n"/>
    </row>
    <row r="146" ht="15.75" customHeight="1" s="1411">
      <c r="A146" s="6" t="n"/>
      <c r="B146" s="6" t="n"/>
      <c r="C146" s="6" t="n"/>
    </row>
    <row r="147" ht="15.75" customHeight="1" s="1411">
      <c r="A147" s="6" t="n"/>
      <c r="B147" s="6" t="n"/>
      <c r="C147" s="6" t="n"/>
    </row>
    <row r="148" ht="15.75" customHeight="1" s="1411">
      <c r="A148" s="6" t="n"/>
      <c r="B148" s="6" t="n"/>
      <c r="C148" s="6" t="n"/>
    </row>
    <row r="149" ht="15.75" customHeight="1" s="1411">
      <c r="A149" s="6" t="n"/>
      <c r="B149" s="6" t="n"/>
      <c r="C149" s="6" t="n"/>
    </row>
    <row r="150" ht="15.75" customHeight="1" s="1411">
      <c r="A150" s="6" t="n"/>
      <c r="B150" s="6" t="n"/>
      <c r="C150" s="6" t="n"/>
    </row>
    <row r="151" ht="15.75" customHeight="1" s="1411">
      <c r="A151" s="6" t="n"/>
      <c r="B151" s="6" t="n"/>
      <c r="C151" s="6" t="n"/>
    </row>
    <row r="152" ht="15.75" customHeight="1" s="1411">
      <c r="A152" s="6" t="n"/>
      <c r="B152" s="6" t="n"/>
      <c r="C152" s="6" t="n"/>
    </row>
    <row r="153" ht="15.75" customHeight="1" s="1411">
      <c r="A153" s="6" t="n"/>
      <c r="B153" s="6" t="n"/>
      <c r="C153" s="6" t="n"/>
    </row>
    <row r="154" ht="15.75" customHeight="1" s="1411">
      <c r="A154" s="6" t="n"/>
      <c r="B154" s="6" t="n"/>
      <c r="C154" s="6" t="n"/>
    </row>
    <row r="155" ht="15.75" customHeight="1" s="1411">
      <c r="A155" s="6" t="n"/>
      <c r="B155" s="6" t="n"/>
      <c r="C155" s="6" t="n"/>
    </row>
    <row r="156" ht="15.75" customHeight="1" s="1411">
      <c r="A156" s="6" t="n"/>
      <c r="B156" s="6" t="n"/>
      <c r="C156" s="6" t="n"/>
    </row>
    <row r="157" ht="15.75" customHeight="1" s="1411">
      <c r="A157" s="6" t="n"/>
      <c r="B157" s="6" t="n"/>
      <c r="C157" s="6" t="n"/>
    </row>
    <row r="158" ht="15.75" customHeight="1" s="1411">
      <c r="A158" s="6" t="n"/>
      <c r="B158" s="6" t="n"/>
      <c r="C158" s="6" t="n"/>
    </row>
    <row r="159" ht="15.75" customHeight="1" s="1411">
      <c r="A159" s="6" t="n"/>
      <c r="B159" s="6" t="n"/>
      <c r="C159" s="6" t="n"/>
    </row>
    <row r="160" ht="15.75" customHeight="1" s="1411">
      <c r="A160" s="6" t="n"/>
      <c r="B160" s="6" t="n"/>
      <c r="C160" s="6" t="n"/>
    </row>
    <row r="161" ht="15.75" customHeight="1" s="1411">
      <c r="A161" s="6" t="n"/>
      <c r="B161" s="6" t="n"/>
      <c r="C161" s="6" t="n"/>
    </row>
    <row r="162" ht="15.75" customHeight="1" s="1411">
      <c r="A162" s="6" t="n"/>
      <c r="B162" s="6" t="n"/>
      <c r="C162" s="6" t="n"/>
    </row>
    <row r="163" ht="15.75" customHeight="1" s="1411">
      <c r="A163" s="6" t="n"/>
      <c r="B163" s="6" t="n"/>
      <c r="C163" s="6" t="n"/>
    </row>
    <row r="164" ht="15.75" customHeight="1" s="1411">
      <c r="A164" s="6" t="n"/>
      <c r="B164" s="6" t="n"/>
      <c r="C164" s="6" t="n"/>
    </row>
    <row r="165" ht="15.75" customHeight="1" s="1411">
      <c r="A165" s="6" t="n"/>
      <c r="B165" s="6" t="n"/>
      <c r="C165" s="6" t="n"/>
    </row>
    <row r="166" ht="15.75" customHeight="1" s="1411">
      <c r="A166" s="6" t="n"/>
      <c r="B166" s="6" t="n"/>
      <c r="C166" s="6" t="n"/>
    </row>
    <row r="167" ht="15.75" customHeight="1" s="1411">
      <c r="A167" s="6" t="n"/>
      <c r="B167" s="6" t="n"/>
      <c r="C167" s="6" t="n"/>
    </row>
    <row r="168" ht="15.75" customHeight="1" s="1411">
      <c r="A168" s="6" t="n"/>
      <c r="B168" s="6" t="n"/>
      <c r="C168" s="6" t="n"/>
    </row>
    <row r="169" ht="15.75" customHeight="1" s="1411">
      <c r="A169" s="6" t="n"/>
      <c r="B169" s="6" t="n"/>
      <c r="C169" s="6" t="n"/>
    </row>
    <row r="170" ht="15.75" customHeight="1" s="1411">
      <c r="A170" s="6" t="n"/>
      <c r="B170" s="6" t="n"/>
      <c r="C170" s="6" t="n"/>
    </row>
    <row r="171" ht="15.75" customHeight="1" s="1411">
      <c r="A171" s="6" t="n"/>
      <c r="B171" s="6" t="n"/>
      <c r="C171" s="6" t="n"/>
    </row>
    <row r="172" ht="15.75" customHeight="1" s="1411">
      <c r="A172" s="6" t="n"/>
      <c r="B172" s="6" t="n"/>
      <c r="C172" s="6" t="n"/>
    </row>
    <row r="173" ht="15.75" customHeight="1" s="1411">
      <c r="A173" s="6" t="n"/>
      <c r="B173" s="6" t="n"/>
      <c r="C173" s="6" t="n"/>
    </row>
    <row r="174" ht="15.75" customHeight="1" s="1411">
      <c r="A174" s="6" t="n"/>
      <c r="B174" s="6" t="n"/>
      <c r="C174" s="6" t="n"/>
    </row>
    <row r="175" ht="15.75" customHeight="1" s="1411">
      <c r="A175" s="6" t="n"/>
      <c r="B175" s="6" t="n"/>
      <c r="C175" s="6" t="n"/>
    </row>
    <row r="176" ht="15.75" customHeight="1" s="1411">
      <c r="A176" s="6" t="n"/>
      <c r="B176" s="6" t="n"/>
      <c r="C176" s="6" t="n"/>
    </row>
    <row r="177" ht="15.75" customHeight="1" s="1411">
      <c r="A177" s="6" t="n"/>
      <c r="B177" s="6" t="n"/>
      <c r="C177" s="6" t="n"/>
    </row>
    <row r="178" ht="15.75" customHeight="1" s="1411">
      <c r="A178" s="6" t="n"/>
      <c r="B178" s="6" t="n"/>
      <c r="C178" s="6" t="n"/>
    </row>
    <row r="179" ht="15.75" customHeight="1" s="1411">
      <c r="A179" s="6" t="n"/>
      <c r="B179" s="6" t="n"/>
      <c r="C179" s="6" t="n"/>
    </row>
    <row r="180" ht="15.75" customHeight="1" s="1411">
      <c r="A180" s="6" t="n"/>
      <c r="B180" s="6" t="n"/>
      <c r="C180" s="6" t="n"/>
    </row>
    <row r="181" ht="15.75" customHeight="1" s="1411">
      <c r="A181" s="6" t="n"/>
      <c r="B181" s="6" t="n"/>
      <c r="C181" s="6" t="n"/>
    </row>
    <row r="182" ht="15.75" customHeight="1" s="1411">
      <c r="A182" s="6" t="n"/>
      <c r="B182" s="6" t="n"/>
      <c r="C182" s="6" t="n"/>
    </row>
    <row r="183" ht="15.75" customHeight="1" s="1411">
      <c r="A183" s="6" t="n"/>
      <c r="B183" s="6" t="n"/>
      <c r="C183" s="6" t="n"/>
    </row>
    <row r="184" ht="15.75" customHeight="1" s="1411">
      <c r="A184" s="6" t="n"/>
      <c r="B184" s="6" t="n"/>
      <c r="C184" s="6" t="n"/>
    </row>
    <row r="185" ht="15.75" customHeight="1" s="1411">
      <c r="A185" s="6" t="n"/>
      <c r="B185" s="6" t="n"/>
      <c r="C185" s="6" t="n"/>
    </row>
    <row r="186" ht="15.75" customHeight="1" s="1411">
      <c r="A186" s="6" t="n"/>
      <c r="B186" s="6" t="n"/>
      <c r="C186" s="6" t="n"/>
    </row>
    <row r="187" ht="15.75" customHeight="1" s="1411">
      <c r="A187" s="6" t="n"/>
      <c r="B187" s="6" t="n"/>
      <c r="C187" s="6" t="n"/>
    </row>
    <row r="188" ht="15.75" customHeight="1" s="1411">
      <c r="A188" s="6" t="n"/>
      <c r="B188" s="6" t="n"/>
      <c r="C188" s="6" t="n"/>
    </row>
    <row r="189" ht="15.75" customHeight="1" s="1411">
      <c r="A189" s="6" t="n"/>
      <c r="B189" s="6" t="n"/>
      <c r="C189" s="6" t="n"/>
    </row>
    <row r="190" ht="15.75" customHeight="1" s="1411">
      <c r="A190" s="6" t="n"/>
      <c r="B190" s="6" t="n"/>
      <c r="C190" s="6" t="n"/>
    </row>
    <row r="191" ht="15.75" customHeight="1" s="1411">
      <c r="A191" s="6" t="n"/>
      <c r="B191" s="6" t="n"/>
      <c r="C191" s="6" t="n"/>
    </row>
    <row r="192" ht="15.75" customHeight="1" s="1411">
      <c r="A192" s="6" t="n"/>
      <c r="B192" s="6" t="n"/>
      <c r="C192" s="6" t="n"/>
    </row>
    <row r="193" ht="15.75" customHeight="1" s="1411">
      <c r="A193" s="6" t="n"/>
      <c r="B193" s="6" t="n"/>
      <c r="C193" s="6" t="n"/>
    </row>
    <row r="194" ht="15.75" customHeight="1" s="1411">
      <c r="A194" s="6" t="n"/>
      <c r="B194" s="6" t="n"/>
      <c r="C194" s="6" t="n"/>
    </row>
    <row r="195" ht="15.75" customHeight="1" s="1411">
      <c r="A195" s="6" t="n"/>
      <c r="B195" s="6" t="n"/>
      <c r="C195" s="6" t="n"/>
    </row>
    <row r="196" ht="15.75" customHeight="1" s="1411">
      <c r="A196" s="6" t="n"/>
      <c r="B196" s="6" t="n"/>
      <c r="C196" s="6" t="n"/>
    </row>
    <row r="197" ht="15.75" customHeight="1" s="1411">
      <c r="A197" s="6" t="n"/>
      <c r="B197" s="6" t="n"/>
      <c r="C197" s="6" t="n"/>
    </row>
    <row r="198" ht="15.75" customHeight="1" s="1411">
      <c r="A198" s="6" t="n"/>
      <c r="B198" s="6" t="n"/>
      <c r="C198" s="6" t="n"/>
    </row>
    <row r="199" ht="15.75" customHeight="1" s="1411">
      <c r="A199" s="6" t="n"/>
      <c r="B199" s="6" t="n"/>
      <c r="C199" s="6" t="n"/>
    </row>
    <row r="200" ht="15.75" customHeight="1" s="1411">
      <c r="A200" s="6" t="n"/>
      <c r="B200" s="6" t="n"/>
      <c r="C200" s="6" t="n"/>
    </row>
    <row r="201" ht="15.75" customHeight="1" s="1411">
      <c r="A201" s="6" t="n"/>
      <c r="B201" s="6" t="n"/>
      <c r="C201" s="6" t="n"/>
    </row>
    <row r="202" ht="15.75" customHeight="1" s="1411">
      <c r="A202" s="6" t="n"/>
      <c r="B202" s="6" t="n"/>
      <c r="C202" s="6" t="n"/>
    </row>
    <row r="203" ht="15.75" customHeight="1" s="1411">
      <c r="A203" s="6" t="n"/>
      <c r="B203" s="6" t="n"/>
      <c r="C203" s="6" t="n"/>
    </row>
    <row r="204" ht="15.75" customHeight="1" s="1411">
      <c r="A204" s="6" t="n"/>
      <c r="B204" s="6" t="n"/>
      <c r="C204" s="6" t="n"/>
    </row>
    <row r="205" ht="15.75" customHeight="1" s="1411">
      <c r="A205" s="6" t="n"/>
      <c r="B205" s="6" t="n"/>
      <c r="C205" s="6" t="n"/>
    </row>
    <row r="206" ht="15.75" customHeight="1" s="1411">
      <c r="A206" s="6" t="n"/>
      <c r="B206" s="6" t="n"/>
      <c r="C206" s="6" t="n"/>
    </row>
    <row r="207" ht="15.75" customHeight="1" s="1411">
      <c r="A207" s="6" t="n"/>
      <c r="B207" s="6" t="n"/>
      <c r="C207" s="6" t="n"/>
    </row>
    <row r="208" ht="15.75" customHeight="1" s="1411">
      <c r="A208" s="6" t="n"/>
      <c r="B208" s="6" t="n"/>
      <c r="C208" s="6" t="n"/>
    </row>
    <row r="209" ht="15.75" customHeight="1" s="1411">
      <c r="A209" s="6" t="n"/>
      <c r="B209" s="6" t="n"/>
      <c r="C209" s="6" t="n"/>
    </row>
    <row r="210" ht="15.75" customHeight="1" s="1411">
      <c r="A210" s="6" t="n"/>
      <c r="B210" s="6" t="n"/>
      <c r="C210" s="6" t="n"/>
    </row>
    <row r="211" ht="15.75" customHeight="1" s="1411">
      <c r="A211" s="6" t="n"/>
      <c r="B211" s="6" t="n"/>
      <c r="C211" s="6" t="n"/>
    </row>
    <row r="212" ht="15.75" customHeight="1" s="1411">
      <c r="A212" s="6" t="n"/>
      <c r="B212" s="6" t="n"/>
      <c r="C212" s="6" t="n"/>
    </row>
    <row r="213" ht="15.75" customHeight="1" s="1411">
      <c r="A213" s="6" t="n"/>
      <c r="B213" s="6" t="n"/>
      <c r="C213" s="6" t="n"/>
    </row>
    <row r="214" ht="15.75" customHeight="1" s="1411">
      <c r="A214" s="6" t="n"/>
      <c r="B214" s="6" t="n"/>
      <c r="C214" s="6" t="n"/>
    </row>
    <row r="215" ht="15.75" customHeight="1" s="1411">
      <c r="A215" s="6" t="n"/>
      <c r="B215" s="6" t="n"/>
      <c r="C215" s="6" t="n"/>
    </row>
    <row r="216" ht="15.75" customHeight="1" s="1411">
      <c r="A216" s="6" t="n"/>
      <c r="B216" s="6" t="n"/>
      <c r="C216" s="6" t="n"/>
    </row>
    <row r="217" ht="15.75" customHeight="1" s="1411">
      <c r="A217" s="6" t="n"/>
      <c r="B217" s="6" t="n"/>
      <c r="C217" s="6" t="n"/>
    </row>
    <row r="218" ht="15.75" customHeight="1" s="1411">
      <c r="A218" s="6" t="n"/>
      <c r="B218" s="6" t="n"/>
      <c r="C218" s="6" t="n"/>
    </row>
    <row r="219" ht="15.75" customHeight="1" s="1411">
      <c r="A219" s="6" t="n"/>
      <c r="B219" s="6" t="n"/>
      <c r="C219" s="6" t="n"/>
    </row>
    <row r="220" ht="15.75" customHeight="1" s="1411">
      <c r="A220" s="6" t="n"/>
      <c r="B220" s="6" t="n"/>
      <c r="C220" s="6" t="n"/>
    </row>
    <row r="221" ht="15.75" customHeight="1" s="1411">
      <c r="A221" s="6" t="n"/>
      <c r="B221" s="6" t="n"/>
      <c r="C221" s="6" t="n"/>
    </row>
    <row r="222" ht="15.75" customHeight="1" s="1411">
      <c r="A222" s="6" t="n"/>
      <c r="B222" s="6" t="n"/>
      <c r="C222" s="6" t="n"/>
    </row>
    <row r="223" ht="15.75" customHeight="1" s="1411">
      <c r="A223" s="6" t="n"/>
      <c r="B223" s="6" t="n"/>
      <c r="C223" s="6" t="n"/>
    </row>
    <row r="224" ht="15.75" customHeight="1" s="1411">
      <c r="A224" s="6" t="n"/>
      <c r="B224" s="6" t="n"/>
      <c r="C224" s="6" t="n"/>
    </row>
    <row r="225" ht="15.75" customHeight="1" s="1411">
      <c r="A225" s="6" t="n"/>
      <c r="B225" s="6" t="n"/>
      <c r="C225" s="6" t="n"/>
    </row>
    <row r="226" ht="15.75" customHeight="1" s="1411">
      <c r="A226" s="6" t="n"/>
      <c r="B226" s="6" t="n"/>
      <c r="C226" s="6" t="n"/>
    </row>
    <row r="227" ht="15.75" customHeight="1" s="1411">
      <c r="A227" s="6" t="n"/>
      <c r="B227" s="6" t="n"/>
      <c r="C227" s="6" t="n"/>
    </row>
    <row r="228" ht="15.75" customHeight="1" s="1411">
      <c r="A228" s="6" t="n"/>
      <c r="B228" s="6" t="n"/>
      <c r="C228" s="6" t="n"/>
    </row>
    <row r="229" ht="15.75" customHeight="1" s="1411">
      <c r="A229" s="6" t="n"/>
      <c r="B229" s="6" t="n"/>
      <c r="C229" s="6" t="n"/>
    </row>
    <row r="230" ht="15.75" customHeight="1" s="1411">
      <c r="A230" s="6" t="n"/>
      <c r="B230" s="6" t="n"/>
      <c r="C230" s="6" t="n"/>
    </row>
    <row r="231" ht="15.75" customHeight="1" s="1411">
      <c r="A231" s="6" t="n"/>
      <c r="B231" s="6" t="n"/>
      <c r="C231" s="6" t="n"/>
    </row>
    <row r="232" ht="15.75" customHeight="1" s="1411">
      <c r="A232" s="6" t="n"/>
      <c r="B232" s="6" t="n"/>
      <c r="C232" s="6" t="n"/>
    </row>
    <row r="233" ht="15.75" customHeight="1" s="1411">
      <c r="A233" s="6" t="n"/>
      <c r="B233" s="6" t="n"/>
      <c r="C233" s="6" t="n"/>
    </row>
    <row r="234" ht="15.75" customHeight="1" s="1411">
      <c r="A234" s="6" t="n"/>
      <c r="B234" s="6" t="n"/>
      <c r="C234" s="6" t="n"/>
    </row>
    <row r="235" ht="15.75" customHeight="1" s="1411">
      <c r="A235" s="6" t="n"/>
      <c r="B235" s="6" t="n"/>
      <c r="C235" s="6" t="n"/>
    </row>
    <row r="236" ht="15.75" customHeight="1" s="1411">
      <c r="A236" s="6" t="n"/>
      <c r="B236" s="6" t="n"/>
      <c r="C236" s="6" t="n"/>
    </row>
    <row r="237" ht="15.75" customHeight="1" s="1411">
      <c r="A237" s="6" t="n"/>
      <c r="B237" s="6" t="n"/>
      <c r="C237" s="6" t="n"/>
    </row>
    <row r="238" ht="15.75" customHeight="1" s="1411">
      <c r="A238" s="6" t="n"/>
      <c r="B238" s="6" t="n"/>
      <c r="C238" s="6" t="n"/>
    </row>
    <row r="239" ht="15.75" customHeight="1" s="1411">
      <c r="A239" s="6" t="n"/>
      <c r="B239" s="6" t="n"/>
      <c r="C239" s="6" t="n"/>
    </row>
    <row r="240" ht="15.75" customHeight="1" s="1411">
      <c r="A240" s="6" t="n"/>
      <c r="B240" s="6" t="n"/>
      <c r="C240" s="6" t="n"/>
    </row>
    <row r="241" ht="15.75" customHeight="1" s="1411">
      <c r="A241" s="6" t="n"/>
      <c r="B241" s="6" t="n"/>
      <c r="C241" s="6" t="n"/>
    </row>
    <row r="242" ht="15.75" customHeight="1" s="1411">
      <c r="A242" s="6" t="n"/>
      <c r="B242" s="6" t="n"/>
      <c r="C242" s="6" t="n"/>
    </row>
    <row r="243" ht="15.75" customHeight="1" s="1411">
      <c r="A243" s="6" t="n"/>
      <c r="B243" s="6" t="n"/>
      <c r="C243" s="6" t="n"/>
    </row>
    <row r="244" ht="15.75" customHeight="1" s="1411">
      <c r="A244" s="6" t="n"/>
      <c r="B244" s="6" t="n"/>
      <c r="C244" s="6" t="n"/>
    </row>
    <row r="245" ht="15.75" customHeight="1" s="1411">
      <c r="A245" s="6" t="n"/>
      <c r="B245" s="6" t="n"/>
      <c r="C245" s="6" t="n"/>
    </row>
    <row r="246" ht="15.75" customHeight="1" s="1411">
      <c r="A246" s="6" t="n"/>
      <c r="B246" s="6" t="n"/>
      <c r="C246" s="6" t="n"/>
    </row>
    <row r="247" ht="15.75" customHeight="1" s="1411">
      <c r="A247" s="6" t="n"/>
      <c r="B247" s="6" t="n"/>
      <c r="C247" s="6" t="n"/>
    </row>
    <row r="248" ht="15.75" customHeight="1" s="1411">
      <c r="A248" s="6" t="n"/>
      <c r="B248" s="6" t="n"/>
      <c r="C248" s="6" t="n"/>
    </row>
    <row r="249" ht="15.75" customHeight="1" s="1411">
      <c r="A249" s="6" t="n"/>
      <c r="B249" s="6" t="n"/>
      <c r="C249" s="6" t="n"/>
    </row>
    <row r="250" ht="15.75" customHeight="1" s="1411">
      <c r="A250" s="6" t="n"/>
      <c r="B250" s="6" t="n"/>
      <c r="C250" s="6" t="n"/>
    </row>
    <row r="251" ht="15.75" customHeight="1" s="1411">
      <c r="A251" s="6" t="n"/>
      <c r="B251" s="6" t="n"/>
      <c r="C251" s="6" t="n"/>
    </row>
    <row r="252" ht="15.75" customHeight="1" s="1411">
      <c r="A252" s="6" t="n"/>
      <c r="B252" s="6" t="n"/>
      <c r="C252" s="6" t="n"/>
    </row>
    <row r="253" ht="15.75" customHeight="1" s="1411">
      <c r="A253" s="6" t="n"/>
      <c r="B253" s="6" t="n"/>
      <c r="C253" s="6" t="n"/>
    </row>
    <row r="254" ht="15.75" customHeight="1" s="1411">
      <c r="A254" s="6" t="n"/>
      <c r="B254" s="6" t="n"/>
      <c r="C254" s="6" t="n"/>
    </row>
    <row r="255" ht="15.75" customHeight="1" s="1411">
      <c r="A255" s="6" t="n"/>
      <c r="B255" s="6" t="n"/>
      <c r="C255" s="6" t="n"/>
    </row>
    <row r="256" ht="15.75" customHeight="1" s="1411">
      <c r="A256" s="6" t="n"/>
      <c r="B256" s="6" t="n"/>
      <c r="C256" s="6" t="n"/>
    </row>
    <row r="257" ht="15.75" customHeight="1" s="1411">
      <c r="A257" s="6" t="n"/>
      <c r="B257" s="6" t="n"/>
      <c r="C257" s="6" t="n"/>
    </row>
    <row r="258" ht="15.75" customHeight="1" s="1411">
      <c r="A258" s="6" t="n"/>
      <c r="B258" s="6" t="n"/>
      <c r="C258" s="6" t="n"/>
    </row>
    <row r="259" ht="15.75" customHeight="1" s="1411">
      <c r="A259" s="6" t="n"/>
      <c r="B259" s="6" t="n"/>
      <c r="C259" s="6" t="n"/>
    </row>
    <row r="260" ht="15.75" customHeight="1" s="1411">
      <c r="A260" s="6" t="n"/>
      <c r="B260" s="6" t="n"/>
      <c r="C260" s="6" t="n"/>
    </row>
    <row r="261" ht="15.75" customHeight="1" s="1411">
      <c r="A261" s="6" t="n"/>
      <c r="B261" s="6" t="n"/>
      <c r="C261" s="6" t="n"/>
    </row>
    <row r="262" ht="15.75" customHeight="1" s="1411">
      <c r="A262" s="6" t="n"/>
      <c r="B262" s="6" t="n"/>
      <c r="C262" s="6" t="n"/>
    </row>
    <row r="263" ht="15.75" customHeight="1" s="1411">
      <c r="A263" s="6" t="n"/>
      <c r="B263" s="6" t="n"/>
      <c r="C263" s="6" t="n"/>
    </row>
    <row r="264" ht="15.75" customHeight="1" s="1411">
      <c r="A264" s="6" t="n"/>
      <c r="B264" s="6" t="n"/>
      <c r="C264" s="6" t="n"/>
    </row>
    <row r="265" ht="15.75" customHeight="1" s="1411">
      <c r="A265" s="6" t="n"/>
      <c r="B265" s="6" t="n"/>
      <c r="C265" s="6" t="n"/>
    </row>
    <row r="266" ht="15.75" customHeight="1" s="1411">
      <c r="A266" s="6" t="n"/>
      <c r="B266" s="6" t="n"/>
      <c r="C266" s="6" t="n"/>
    </row>
    <row r="267" ht="15.75" customHeight="1" s="1411">
      <c r="A267" s="6" t="n"/>
      <c r="B267" s="6" t="n"/>
      <c r="C267" s="6" t="n"/>
    </row>
    <row r="268" ht="15.75" customHeight="1" s="1411">
      <c r="A268" s="6" t="n"/>
      <c r="B268" s="6" t="n"/>
      <c r="C268" s="6" t="n"/>
    </row>
    <row r="269" ht="15.75" customHeight="1" s="1411">
      <c r="A269" s="6" t="n"/>
      <c r="B269" s="6" t="n"/>
      <c r="C269" s="6" t="n"/>
    </row>
    <row r="270" ht="15.75" customHeight="1" s="1411">
      <c r="A270" s="6" t="n"/>
      <c r="B270" s="6" t="n"/>
      <c r="C270" s="6" t="n"/>
    </row>
    <row r="271" ht="15.75" customHeight="1" s="1411">
      <c r="A271" s="6" t="n"/>
      <c r="B271" s="6" t="n"/>
      <c r="C271" s="6" t="n"/>
    </row>
    <row r="272" ht="15.75" customHeight="1" s="1411">
      <c r="A272" s="6" t="n"/>
      <c r="B272" s="6" t="n"/>
      <c r="C272" s="6" t="n"/>
    </row>
    <row r="273" ht="15.75" customHeight="1" s="1411">
      <c r="A273" s="6" t="n"/>
      <c r="B273" s="6" t="n"/>
      <c r="C273" s="6" t="n"/>
    </row>
    <row r="274" ht="15.75" customHeight="1" s="1411">
      <c r="A274" s="6" t="n"/>
      <c r="B274" s="6" t="n"/>
      <c r="C274" s="6" t="n"/>
    </row>
    <row r="275" ht="15.75" customHeight="1" s="1411">
      <c r="A275" s="6" t="n"/>
      <c r="B275" s="6" t="n"/>
      <c r="C275" s="6" t="n"/>
    </row>
    <row r="276" ht="15.75" customHeight="1" s="1411">
      <c r="A276" s="6" t="n"/>
      <c r="B276" s="6" t="n"/>
      <c r="C276" s="6" t="n"/>
    </row>
    <row r="277" ht="15.75" customHeight="1" s="1411">
      <c r="A277" s="6" t="n"/>
      <c r="B277" s="6" t="n"/>
      <c r="C277" s="6" t="n"/>
    </row>
    <row r="278" ht="15.75" customHeight="1" s="1411">
      <c r="A278" s="6" t="n"/>
      <c r="B278" s="6" t="n"/>
      <c r="C278" s="6" t="n"/>
    </row>
    <row r="279" ht="15.75" customHeight="1" s="1411">
      <c r="A279" s="6" t="n"/>
      <c r="B279" s="6" t="n"/>
      <c r="C279" s="6" t="n"/>
    </row>
    <row r="280" ht="15.75" customHeight="1" s="1411">
      <c r="A280" s="6" t="n"/>
      <c r="B280" s="6" t="n"/>
      <c r="C280" s="6" t="n"/>
    </row>
    <row r="281" ht="15.75" customHeight="1" s="1411">
      <c r="A281" s="6" t="n"/>
      <c r="B281" s="6" t="n"/>
      <c r="C281" s="6" t="n"/>
    </row>
    <row r="282" ht="15.75" customHeight="1" s="1411">
      <c r="A282" s="6" t="n"/>
      <c r="B282" s="6" t="n"/>
      <c r="C282" s="6" t="n"/>
    </row>
    <row r="283" ht="15.75" customHeight="1" s="1411">
      <c r="A283" s="6" t="n"/>
      <c r="B283" s="6" t="n"/>
      <c r="C283" s="6" t="n"/>
    </row>
    <row r="284" ht="15.75" customHeight="1" s="1411">
      <c r="A284" s="6" t="n"/>
      <c r="B284" s="6" t="n"/>
      <c r="C284" s="6" t="n"/>
    </row>
    <row r="285" ht="15.75" customHeight="1" s="1411">
      <c r="A285" s="6" t="n"/>
      <c r="B285" s="6" t="n"/>
      <c r="C285" s="6" t="n"/>
    </row>
    <row r="286" ht="15.75" customHeight="1" s="1411">
      <c r="A286" s="6" t="n"/>
      <c r="B286" s="6" t="n"/>
      <c r="C286" s="6" t="n"/>
    </row>
    <row r="287" ht="15.75" customHeight="1" s="1411">
      <c r="A287" s="6" t="n"/>
      <c r="B287" s="6" t="n"/>
      <c r="C287" s="6" t="n"/>
    </row>
    <row r="288" ht="15.75" customHeight="1" s="1411">
      <c r="A288" s="6" t="n"/>
      <c r="B288" s="6" t="n"/>
      <c r="C288" s="6" t="n"/>
    </row>
    <row r="289" ht="15.75" customHeight="1" s="1411">
      <c r="A289" s="6" t="n"/>
      <c r="B289" s="6" t="n"/>
      <c r="C289" s="6" t="n"/>
    </row>
    <row r="290" ht="15.75" customHeight="1" s="1411">
      <c r="A290" s="6" t="n"/>
      <c r="B290" s="6" t="n"/>
      <c r="C290" s="6" t="n"/>
    </row>
    <row r="291" ht="15.75" customHeight="1" s="1411">
      <c r="A291" s="6" t="n"/>
      <c r="B291" s="6" t="n"/>
      <c r="C291" s="6" t="n"/>
    </row>
    <row r="292" ht="15.75" customHeight="1" s="1411">
      <c r="A292" s="6" t="n"/>
      <c r="B292" s="6" t="n"/>
      <c r="C292" s="6" t="n"/>
    </row>
    <row r="293" ht="15.75" customHeight="1" s="1411">
      <c r="A293" s="6" t="n"/>
      <c r="B293" s="6" t="n"/>
      <c r="C293" s="6" t="n"/>
    </row>
    <row r="294" ht="15.75" customHeight="1" s="1411">
      <c r="A294" s="6" t="n"/>
      <c r="B294" s="6" t="n"/>
      <c r="C294" s="6" t="n"/>
    </row>
    <row r="295" ht="15.75" customHeight="1" s="1411">
      <c r="A295" s="6" t="n"/>
      <c r="B295" s="6" t="n"/>
      <c r="C295" s="6" t="n"/>
    </row>
    <row r="296" ht="15.75" customHeight="1" s="1411">
      <c r="A296" s="6" t="n"/>
      <c r="B296" s="6" t="n"/>
      <c r="C296" s="6" t="n"/>
    </row>
    <row r="297" ht="15.75" customHeight="1" s="1411">
      <c r="A297" s="6" t="n"/>
      <c r="B297" s="6" t="n"/>
      <c r="C297" s="6" t="n"/>
    </row>
    <row r="298" ht="15.75" customHeight="1" s="1411">
      <c r="A298" s="6" t="n"/>
      <c r="B298" s="6" t="n"/>
      <c r="C298" s="6" t="n"/>
    </row>
    <row r="299" ht="15.75" customHeight="1" s="1411">
      <c r="A299" s="6" t="n"/>
      <c r="B299" s="6" t="n"/>
      <c r="C299" s="6" t="n"/>
    </row>
    <row r="300" ht="15.75" customHeight="1" s="1411">
      <c r="A300" s="6" t="n"/>
      <c r="B300" s="6" t="n"/>
      <c r="C300" s="6" t="n"/>
    </row>
    <row r="301" ht="15.75" customHeight="1" s="1411">
      <c r="A301" s="6" t="n"/>
      <c r="B301" s="6" t="n"/>
      <c r="C301" s="6" t="n"/>
    </row>
    <row r="302" ht="15.75" customHeight="1" s="1411">
      <c r="A302" s="6" t="n"/>
      <c r="B302" s="6" t="n"/>
      <c r="C302" s="6" t="n"/>
    </row>
    <row r="303" ht="15.75" customHeight="1" s="1411">
      <c r="A303" s="6" t="n"/>
      <c r="B303" s="6" t="n"/>
      <c r="C303" s="6" t="n"/>
    </row>
    <row r="304" ht="15.75" customHeight="1" s="1411">
      <c r="A304" s="6" t="n"/>
      <c r="B304" s="6" t="n"/>
      <c r="C304" s="6" t="n"/>
    </row>
    <row r="305" ht="15.75" customHeight="1" s="1411">
      <c r="A305" s="6" t="n"/>
      <c r="B305" s="6" t="n"/>
      <c r="C305" s="6" t="n"/>
    </row>
    <row r="306" ht="15.75" customHeight="1" s="1411">
      <c r="A306" s="6" t="n"/>
      <c r="B306" s="6" t="n"/>
      <c r="C306" s="6" t="n"/>
    </row>
    <row r="307" ht="15.75" customHeight="1" s="1411">
      <c r="A307" s="6" t="n"/>
      <c r="B307" s="6" t="n"/>
      <c r="C307" s="6" t="n"/>
    </row>
    <row r="308" ht="15.75" customHeight="1" s="1411">
      <c r="A308" s="6" t="n"/>
      <c r="B308" s="6" t="n"/>
      <c r="C308" s="6" t="n"/>
    </row>
    <row r="309" ht="15.75" customHeight="1" s="1411">
      <c r="A309" s="6" t="n"/>
      <c r="B309" s="6" t="n"/>
      <c r="C309" s="6" t="n"/>
    </row>
    <row r="310" ht="15.75" customHeight="1" s="1411">
      <c r="A310" s="6" t="n"/>
      <c r="B310" s="6" t="n"/>
      <c r="C310" s="6" t="n"/>
    </row>
    <row r="311" ht="15.75" customHeight="1" s="1411">
      <c r="A311" s="6" t="n"/>
      <c r="B311" s="6" t="n"/>
      <c r="C311" s="6" t="n"/>
    </row>
    <row r="312" ht="15.75" customHeight="1" s="1411">
      <c r="A312" s="6" t="n"/>
      <c r="B312" s="6" t="n"/>
      <c r="C312" s="6" t="n"/>
    </row>
    <row r="313" ht="15.75" customHeight="1" s="1411">
      <c r="A313" s="6" t="n"/>
      <c r="B313" s="6" t="n"/>
      <c r="C313" s="6" t="n"/>
    </row>
    <row r="314" ht="15.75" customHeight="1" s="1411">
      <c r="A314" s="6" t="n"/>
      <c r="B314" s="6" t="n"/>
      <c r="C314" s="6" t="n"/>
    </row>
    <row r="315" ht="15.75" customHeight="1" s="1411">
      <c r="A315" s="6" t="n"/>
      <c r="B315" s="6" t="n"/>
      <c r="C315" s="6" t="n"/>
    </row>
    <row r="316" ht="15.75" customHeight="1" s="1411">
      <c r="A316" s="6" t="n"/>
      <c r="B316" s="6" t="n"/>
      <c r="C316" s="6" t="n"/>
    </row>
    <row r="317" ht="15.75" customHeight="1" s="1411">
      <c r="A317" s="6" t="n"/>
      <c r="B317" s="6" t="n"/>
      <c r="C317" s="6" t="n"/>
    </row>
    <row r="318" ht="15.75" customHeight="1" s="1411">
      <c r="A318" s="6" t="n"/>
      <c r="B318" s="6" t="n"/>
      <c r="C318" s="6" t="n"/>
    </row>
    <row r="319" ht="15.75" customHeight="1" s="1411">
      <c r="A319" s="6" t="n"/>
      <c r="B319" s="6" t="n"/>
      <c r="C319" s="6" t="n"/>
    </row>
    <row r="320" ht="15.75" customHeight="1" s="1411">
      <c r="A320" s="6" t="n"/>
      <c r="B320" s="6" t="n"/>
      <c r="C320" s="6" t="n"/>
    </row>
    <row r="321" ht="15.75" customHeight="1" s="1411">
      <c r="A321" s="6" t="n"/>
      <c r="B321" s="6" t="n"/>
      <c r="C321" s="6" t="n"/>
    </row>
    <row r="322" ht="15.75" customHeight="1" s="1411">
      <c r="A322" s="6" t="n"/>
      <c r="B322" s="6" t="n"/>
      <c r="C322" s="6" t="n"/>
    </row>
    <row r="323" ht="15.75" customHeight="1" s="1411">
      <c r="A323" s="6" t="n"/>
      <c r="B323" s="6" t="n"/>
      <c r="C323" s="6" t="n"/>
    </row>
    <row r="324" ht="15.75" customHeight="1" s="1411">
      <c r="A324" s="6" t="n"/>
      <c r="B324" s="6" t="n"/>
      <c r="C324" s="6" t="n"/>
    </row>
    <row r="325" ht="15.75" customHeight="1" s="1411">
      <c r="A325" s="6" t="n"/>
      <c r="B325" s="6" t="n"/>
      <c r="C325" s="6" t="n"/>
    </row>
    <row r="326" ht="15.75" customHeight="1" s="1411">
      <c r="A326" s="6" t="n"/>
      <c r="B326" s="6" t="n"/>
      <c r="C326" s="6" t="n"/>
    </row>
    <row r="327" ht="15.75" customHeight="1" s="1411">
      <c r="A327" s="6" t="n"/>
      <c r="B327" s="6" t="n"/>
      <c r="C327" s="6" t="n"/>
    </row>
    <row r="328" ht="15.75" customHeight="1" s="1411">
      <c r="A328" s="6" t="n"/>
      <c r="B328" s="6" t="n"/>
      <c r="C328" s="6" t="n"/>
    </row>
    <row r="329" ht="15.75" customHeight="1" s="1411">
      <c r="A329" s="6" t="n"/>
      <c r="B329" s="6" t="n"/>
      <c r="C329" s="6" t="n"/>
    </row>
    <row r="330" ht="15.75" customHeight="1" s="1411">
      <c r="A330" s="6" t="n"/>
      <c r="B330" s="6" t="n"/>
      <c r="C330" s="6" t="n"/>
    </row>
    <row r="331" ht="15.75" customHeight="1" s="1411">
      <c r="A331" s="6" t="n"/>
      <c r="B331" s="6" t="n"/>
      <c r="C331" s="6" t="n"/>
    </row>
    <row r="332" ht="15.75" customHeight="1" s="1411">
      <c r="A332" s="6" t="n"/>
      <c r="B332" s="6" t="n"/>
      <c r="C332" s="6" t="n"/>
    </row>
    <row r="333" ht="15.75" customHeight="1" s="1411">
      <c r="A333" s="6" t="n"/>
      <c r="B333" s="6" t="n"/>
      <c r="C333" s="6" t="n"/>
    </row>
    <row r="334" ht="15.75" customHeight="1" s="1411">
      <c r="A334" s="6" t="n"/>
      <c r="B334" s="6" t="n"/>
      <c r="C334" s="6" t="n"/>
    </row>
    <row r="335" ht="15.75" customHeight="1" s="1411">
      <c r="A335" s="6" t="n"/>
      <c r="B335" s="6" t="n"/>
      <c r="C335" s="6" t="n"/>
    </row>
    <row r="336" ht="15.75" customHeight="1" s="1411">
      <c r="A336" s="6" t="n"/>
      <c r="B336" s="6" t="n"/>
      <c r="C336" s="6" t="n"/>
    </row>
    <row r="337" ht="15.75" customHeight="1" s="1411">
      <c r="A337" s="6" t="n"/>
      <c r="B337" s="6" t="n"/>
      <c r="C337" s="6" t="n"/>
    </row>
    <row r="338" ht="15.75" customHeight="1" s="1411">
      <c r="A338" s="6" t="n"/>
      <c r="B338" s="6" t="n"/>
      <c r="C338" s="6" t="n"/>
    </row>
    <row r="339" ht="15.75" customHeight="1" s="1411">
      <c r="A339" s="6" t="n"/>
      <c r="B339" s="6" t="n"/>
      <c r="C339" s="6" t="n"/>
    </row>
    <row r="340" ht="15.75" customHeight="1" s="1411">
      <c r="A340" s="6" t="n"/>
      <c r="B340" s="6" t="n"/>
      <c r="C340" s="6" t="n"/>
    </row>
    <row r="341" ht="15.75" customHeight="1" s="1411">
      <c r="A341" s="6" t="n"/>
      <c r="B341" s="6" t="n"/>
      <c r="C341" s="6" t="n"/>
    </row>
    <row r="342" ht="15.75" customHeight="1" s="1411">
      <c r="A342" s="6" t="n"/>
      <c r="B342" s="6" t="n"/>
      <c r="C342" s="6" t="n"/>
    </row>
    <row r="343" ht="15.75" customHeight="1" s="1411">
      <c r="A343" s="6" t="n"/>
      <c r="B343" s="6" t="n"/>
      <c r="C343" s="6" t="n"/>
    </row>
    <row r="344" ht="15.75" customHeight="1" s="1411">
      <c r="A344" s="6" t="n"/>
      <c r="B344" s="6" t="n"/>
      <c r="C344" s="6" t="n"/>
    </row>
    <row r="345" ht="15.75" customHeight="1" s="1411">
      <c r="A345" s="6" t="n"/>
      <c r="B345" s="6" t="n"/>
      <c r="C345" s="6" t="n"/>
    </row>
    <row r="346" ht="15.75" customHeight="1" s="1411">
      <c r="A346" s="6" t="n"/>
      <c r="B346" s="6" t="n"/>
      <c r="C346" s="6" t="n"/>
    </row>
    <row r="347" ht="15.75" customHeight="1" s="1411">
      <c r="A347" s="6" t="n"/>
      <c r="B347" s="6" t="n"/>
      <c r="C347" s="6" t="n"/>
    </row>
    <row r="348" ht="15.75" customHeight="1" s="1411">
      <c r="A348" s="6" t="n"/>
      <c r="B348" s="6" t="n"/>
      <c r="C348" s="6" t="n"/>
    </row>
    <row r="349" ht="15.75" customHeight="1" s="1411">
      <c r="A349" s="6" t="n"/>
      <c r="B349" s="6" t="n"/>
      <c r="C349" s="6" t="n"/>
    </row>
    <row r="350" ht="15.75" customHeight="1" s="1411">
      <c r="A350" s="6" t="n"/>
      <c r="B350" s="6" t="n"/>
      <c r="C350" s="6" t="n"/>
    </row>
    <row r="351" ht="15.75" customHeight="1" s="1411">
      <c r="A351" s="6" t="n"/>
      <c r="B351" s="6" t="n"/>
      <c r="C351" s="6" t="n"/>
    </row>
    <row r="352" ht="15.75" customHeight="1" s="1411">
      <c r="A352" s="6" t="n"/>
      <c r="B352" s="6" t="n"/>
      <c r="C352" s="6" t="n"/>
    </row>
    <row r="353" ht="15.75" customHeight="1" s="1411">
      <c r="A353" s="6" t="n"/>
      <c r="B353" s="6" t="n"/>
      <c r="C353" s="6" t="n"/>
    </row>
    <row r="354" ht="15.75" customHeight="1" s="1411">
      <c r="A354" s="6" t="n"/>
      <c r="B354" s="6" t="n"/>
      <c r="C354" s="6" t="n"/>
    </row>
    <row r="355" ht="15.75" customHeight="1" s="1411">
      <c r="A355" s="6" t="n"/>
      <c r="B355" s="6" t="n"/>
      <c r="C355" s="6" t="n"/>
    </row>
    <row r="356" ht="15.75" customHeight="1" s="1411">
      <c r="A356" s="6" t="n"/>
      <c r="B356" s="6" t="n"/>
      <c r="C356" s="6" t="n"/>
    </row>
    <row r="357" ht="15.75" customHeight="1" s="1411">
      <c r="A357" s="6" t="n"/>
      <c r="B357" s="6" t="n"/>
      <c r="C357" s="6" t="n"/>
    </row>
    <row r="358" ht="15.75" customHeight="1" s="1411">
      <c r="A358" s="6" t="n"/>
      <c r="B358" s="6" t="n"/>
      <c r="C358" s="6" t="n"/>
    </row>
    <row r="359" ht="15.75" customHeight="1" s="1411">
      <c r="A359" s="6" t="n"/>
      <c r="B359" s="6" t="n"/>
      <c r="C359" s="6" t="n"/>
    </row>
    <row r="360" ht="15.75" customHeight="1" s="1411">
      <c r="A360" s="6" t="n"/>
      <c r="B360" s="6" t="n"/>
      <c r="C360" s="6" t="n"/>
    </row>
    <row r="361" ht="15.75" customHeight="1" s="1411">
      <c r="A361" s="6" t="n"/>
      <c r="B361" s="6" t="n"/>
      <c r="C361" s="6" t="n"/>
    </row>
    <row r="362" ht="15.75" customHeight="1" s="1411">
      <c r="A362" s="6" t="n"/>
      <c r="B362" s="6" t="n"/>
      <c r="C362" s="6" t="n"/>
    </row>
    <row r="363" ht="15.75" customHeight="1" s="1411">
      <c r="A363" s="6" t="n"/>
      <c r="B363" s="6" t="n"/>
      <c r="C363" s="6" t="n"/>
    </row>
    <row r="364" ht="15.75" customHeight="1" s="1411">
      <c r="A364" s="6" t="n"/>
      <c r="B364" s="6" t="n"/>
      <c r="C364" s="6" t="n"/>
    </row>
    <row r="365" ht="15.75" customHeight="1" s="1411">
      <c r="A365" s="6" t="n"/>
      <c r="B365" s="6" t="n"/>
      <c r="C365" s="6" t="n"/>
    </row>
    <row r="366" ht="15.75" customHeight="1" s="1411">
      <c r="A366" s="6" t="n"/>
      <c r="B366" s="6" t="n"/>
      <c r="C366" s="6" t="n"/>
    </row>
    <row r="367" ht="15.75" customHeight="1" s="1411">
      <c r="A367" s="6" t="n"/>
      <c r="B367" s="6" t="n"/>
      <c r="C367" s="6" t="n"/>
    </row>
    <row r="368" ht="15.75" customHeight="1" s="1411">
      <c r="A368" s="6" t="n"/>
      <c r="B368" s="6" t="n"/>
      <c r="C368" s="6" t="n"/>
    </row>
    <row r="369" ht="15.75" customHeight="1" s="1411">
      <c r="A369" s="6" t="n"/>
      <c r="B369" s="6" t="n"/>
      <c r="C369" s="6" t="n"/>
    </row>
    <row r="370" ht="15.75" customHeight="1" s="1411">
      <c r="A370" s="6" t="n"/>
      <c r="B370" s="6" t="n"/>
      <c r="C370" s="6" t="n"/>
    </row>
    <row r="371" ht="15.75" customHeight="1" s="1411">
      <c r="A371" s="6" t="n"/>
      <c r="B371" s="6" t="n"/>
      <c r="C371" s="6" t="n"/>
    </row>
    <row r="372" ht="15.75" customHeight="1" s="1411">
      <c r="A372" s="6" t="n"/>
      <c r="B372" s="6" t="n"/>
      <c r="C372" s="6" t="n"/>
    </row>
    <row r="373" ht="15.75" customHeight="1" s="1411">
      <c r="A373" s="6" t="n"/>
      <c r="B373" s="6" t="n"/>
      <c r="C373" s="6" t="n"/>
    </row>
    <row r="374" ht="15.75" customHeight="1" s="1411">
      <c r="A374" s="6" t="n"/>
      <c r="B374" s="6" t="n"/>
      <c r="C374" s="6" t="n"/>
    </row>
    <row r="375" ht="15.75" customHeight="1" s="1411">
      <c r="A375" s="6" t="n"/>
      <c r="B375" s="6" t="n"/>
      <c r="C375" s="6" t="n"/>
    </row>
    <row r="376" ht="15.75" customHeight="1" s="1411">
      <c r="A376" s="6" t="n"/>
      <c r="B376" s="6" t="n"/>
      <c r="C376" s="6" t="n"/>
    </row>
    <row r="377" ht="15.75" customHeight="1" s="1411">
      <c r="A377" s="6" t="n"/>
      <c r="B377" s="6" t="n"/>
      <c r="C377" s="6" t="n"/>
    </row>
    <row r="378" ht="15.75" customHeight="1" s="1411">
      <c r="A378" s="6" t="n"/>
      <c r="B378" s="6" t="n"/>
      <c r="C378" s="6" t="n"/>
    </row>
    <row r="379" ht="15.75" customHeight="1" s="1411">
      <c r="A379" s="6" t="n"/>
      <c r="B379" s="6" t="n"/>
      <c r="C379" s="6" t="n"/>
    </row>
    <row r="380" ht="15.75" customHeight="1" s="1411">
      <c r="A380" s="6" t="n"/>
      <c r="B380" s="6" t="n"/>
      <c r="C380" s="6" t="n"/>
    </row>
    <row r="381" ht="15.75" customHeight="1" s="1411">
      <c r="A381" s="6" t="n"/>
      <c r="B381" s="6" t="n"/>
      <c r="C381" s="6" t="n"/>
    </row>
    <row r="382" ht="15.75" customHeight="1" s="1411">
      <c r="A382" s="6" t="n"/>
      <c r="B382" s="6" t="n"/>
      <c r="C382" s="6" t="n"/>
    </row>
    <row r="383" ht="15.75" customHeight="1" s="1411">
      <c r="A383" s="6" t="n"/>
      <c r="B383" s="6" t="n"/>
      <c r="C383" s="6" t="n"/>
    </row>
    <row r="384" ht="15.75" customHeight="1" s="1411">
      <c r="A384" s="6" t="n"/>
      <c r="B384" s="6" t="n"/>
      <c r="C384" s="6" t="n"/>
    </row>
    <row r="385" ht="15.75" customHeight="1" s="1411">
      <c r="A385" s="6" t="n"/>
      <c r="B385" s="6" t="n"/>
      <c r="C385" s="6" t="n"/>
    </row>
    <row r="386" ht="15.75" customHeight="1" s="1411">
      <c r="A386" s="6" t="n"/>
      <c r="B386" s="6" t="n"/>
      <c r="C386" s="6" t="n"/>
    </row>
    <row r="387" ht="15.75" customHeight="1" s="1411">
      <c r="A387" s="6" t="n"/>
      <c r="B387" s="6" t="n"/>
      <c r="C387" s="6" t="n"/>
    </row>
    <row r="388" ht="15.75" customHeight="1" s="1411">
      <c r="A388" s="6" t="n"/>
      <c r="B388" s="6" t="n"/>
      <c r="C388" s="6" t="n"/>
    </row>
    <row r="389" ht="15.75" customHeight="1" s="1411">
      <c r="A389" s="6" t="n"/>
      <c r="B389" s="6" t="n"/>
      <c r="C389" s="6" t="n"/>
    </row>
    <row r="390" ht="15.75" customHeight="1" s="1411">
      <c r="A390" s="6" t="n"/>
      <c r="B390" s="6" t="n"/>
      <c r="C390" s="6" t="n"/>
    </row>
    <row r="391" ht="15.75" customHeight="1" s="1411">
      <c r="A391" s="6" t="n"/>
      <c r="B391" s="6" t="n"/>
      <c r="C391" s="6" t="n"/>
    </row>
    <row r="392" ht="15.75" customHeight="1" s="1411">
      <c r="A392" s="6" t="n"/>
      <c r="B392" s="6" t="n"/>
      <c r="C392" s="6" t="n"/>
    </row>
    <row r="393" ht="15.75" customHeight="1" s="1411">
      <c r="A393" s="6" t="n"/>
      <c r="B393" s="6" t="n"/>
      <c r="C393" s="6" t="n"/>
    </row>
    <row r="394" ht="15.75" customHeight="1" s="1411">
      <c r="A394" s="6" t="n"/>
      <c r="B394" s="6" t="n"/>
      <c r="C394" s="6" t="n"/>
    </row>
    <row r="395" ht="15.75" customHeight="1" s="1411">
      <c r="A395" s="6" t="n"/>
      <c r="B395" s="6" t="n"/>
      <c r="C395" s="6" t="n"/>
    </row>
    <row r="396" ht="15.75" customHeight="1" s="1411">
      <c r="A396" s="6" t="n"/>
      <c r="B396" s="6" t="n"/>
      <c r="C396" s="6" t="n"/>
    </row>
    <row r="397" ht="15.75" customHeight="1" s="1411">
      <c r="A397" s="6" t="n"/>
      <c r="B397" s="6" t="n"/>
      <c r="C397" s="6" t="n"/>
    </row>
    <row r="398" ht="15.75" customHeight="1" s="1411">
      <c r="A398" s="6" t="n"/>
      <c r="B398" s="6" t="n"/>
      <c r="C398" s="6" t="n"/>
    </row>
    <row r="399" ht="15.75" customHeight="1" s="1411">
      <c r="A399" s="6" t="n"/>
      <c r="B399" s="6" t="n"/>
      <c r="C399" s="6" t="n"/>
    </row>
    <row r="400" ht="15.75" customHeight="1" s="1411">
      <c r="A400" s="6" t="n"/>
      <c r="B400" s="6" t="n"/>
      <c r="C400" s="6" t="n"/>
    </row>
    <row r="401" ht="15.75" customHeight="1" s="1411">
      <c r="A401" s="6" t="n"/>
      <c r="B401" s="6" t="n"/>
      <c r="C401" s="6" t="n"/>
    </row>
    <row r="402" ht="15.75" customHeight="1" s="1411">
      <c r="A402" s="6" t="n"/>
      <c r="B402" s="6" t="n"/>
      <c r="C402" s="6" t="n"/>
    </row>
    <row r="403" ht="15.75" customHeight="1" s="1411">
      <c r="A403" s="6" t="n"/>
      <c r="B403" s="6" t="n"/>
      <c r="C403" s="6" t="n"/>
    </row>
    <row r="404" ht="15.75" customHeight="1" s="1411">
      <c r="A404" s="6" t="n"/>
      <c r="B404" s="6" t="n"/>
      <c r="C404" s="6" t="n"/>
    </row>
    <row r="405" ht="15.75" customHeight="1" s="1411">
      <c r="A405" s="6" t="n"/>
      <c r="B405" s="6" t="n"/>
      <c r="C405" s="6" t="n"/>
    </row>
    <row r="406" ht="15.75" customHeight="1" s="1411">
      <c r="A406" s="6" t="n"/>
      <c r="B406" s="6" t="n"/>
      <c r="C406" s="6" t="n"/>
    </row>
    <row r="407" ht="15.75" customHeight="1" s="1411">
      <c r="A407" s="6" t="n"/>
      <c r="B407" s="6" t="n"/>
      <c r="C407" s="6" t="n"/>
    </row>
    <row r="408" ht="15.75" customHeight="1" s="1411">
      <c r="A408" s="6" t="n"/>
      <c r="B408" s="6" t="n"/>
      <c r="C408" s="6" t="n"/>
    </row>
    <row r="409" ht="15.75" customHeight="1" s="1411">
      <c r="A409" s="6" t="n"/>
      <c r="B409" s="6" t="n"/>
      <c r="C409" s="6" t="n"/>
    </row>
    <row r="410" ht="15.75" customHeight="1" s="1411">
      <c r="A410" s="6" t="n"/>
      <c r="B410" s="6" t="n"/>
      <c r="C410" s="6" t="n"/>
    </row>
    <row r="411" ht="15.75" customHeight="1" s="1411">
      <c r="A411" s="6" t="n"/>
      <c r="B411" s="6" t="n"/>
      <c r="C411" s="6" t="n"/>
    </row>
    <row r="412" ht="15.75" customHeight="1" s="1411">
      <c r="A412" s="6" t="n"/>
      <c r="B412" s="6" t="n"/>
      <c r="C412" s="6" t="n"/>
    </row>
    <row r="413" ht="15.75" customHeight="1" s="1411">
      <c r="A413" s="6" t="n"/>
      <c r="B413" s="6" t="n"/>
      <c r="C413" s="6" t="n"/>
    </row>
    <row r="414" ht="15.75" customHeight="1" s="1411">
      <c r="A414" s="6" t="n"/>
      <c r="B414" s="6" t="n"/>
      <c r="C414" s="6" t="n"/>
    </row>
    <row r="415" ht="15.75" customHeight="1" s="1411">
      <c r="A415" s="6" t="n"/>
      <c r="B415" s="6" t="n"/>
      <c r="C415" s="6" t="n"/>
    </row>
    <row r="416" ht="15.75" customHeight="1" s="1411">
      <c r="A416" s="6" t="n"/>
      <c r="B416" s="6" t="n"/>
      <c r="C416" s="6" t="n"/>
    </row>
    <row r="417" ht="15.75" customHeight="1" s="1411">
      <c r="A417" s="6" t="n"/>
      <c r="B417" s="6" t="n"/>
      <c r="C417" s="6" t="n"/>
    </row>
    <row r="418" ht="15.75" customHeight="1" s="1411">
      <c r="A418" s="6" t="n"/>
      <c r="B418" s="6" t="n"/>
      <c r="C418" s="6" t="n"/>
    </row>
    <row r="419" ht="15.75" customHeight="1" s="1411">
      <c r="A419" s="6" t="n"/>
      <c r="B419" s="6" t="n"/>
      <c r="C419" s="6" t="n"/>
    </row>
    <row r="420" ht="15.75" customHeight="1" s="1411">
      <c r="A420" s="6" t="n"/>
      <c r="B420" s="6" t="n"/>
      <c r="C420" s="6" t="n"/>
    </row>
    <row r="421" ht="15.75" customHeight="1" s="1411">
      <c r="A421" s="6" t="n"/>
      <c r="B421" s="6" t="n"/>
      <c r="C421" s="6" t="n"/>
    </row>
    <row r="422" ht="15.75" customHeight="1" s="1411">
      <c r="A422" s="6" t="n"/>
      <c r="B422" s="6" t="n"/>
      <c r="C422" s="6" t="n"/>
    </row>
    <row r="423" ht="15.75" customHeight="1" s="1411">
      <c r="A423" s="6" t="n"/>
      <c r="B423" s="6" t="n"/>
      <c r="C423" s="6" t="n"/>
    </row>
    <row r="424" ht="15.75" customHeight="1" s="1411">
      <c r="A424" s="6" t="n"/>
      <c r="B424" s="6" t="n"/>
      <c r="C424" s="6" t="n"/>
    </row>
    <row r="425" ht="15.75" customHeight="1" s="1411">
      <c r="A425" s="6" t="n"/>
      <c r="B425" s="6" t="n"/>
      <c r="C425" s="6" t="n"/>
    </row>
    <row r="426" ht="15.75" customHeight="1" s="1411">
      <c r="A426" s="6" t="n"/>
      <c r="B426" s="6" t="n"/>
      <c r="C426" s="6" t="n"/>
    </row>
    <row r="427" ht="15.75" customHeight="1" s="1411">
      <c r="A427" s="6" t="n"/>
      <c r="B427" s="6" t="n"/>
      <c r="C427" s="6" t="n"/>
    </row>
    <row r="428" ht="15.75" customHeight="1" s="1411">
      <c r="A428" s="6" t="n"/>
      <c r="B428" s="6" t="n"/>
      <c r="C428" s="6" t="n"/>
    </row>
    <row r="429" ht="15.75" customHeight="1" s="1411">
      <c r="A429" s="6" t="n"/>
      <c r="B429" s="6" t="n"/>
      <c r="C429" s="6" t="n"/>
    </row>
    <row r="430" ht="15.75" customHeight="1" s="1411">
      <c r="A430" s="6" t="n"/>
      <c r="B430" s="6" t="n"/>
      <c r="C430" s="6" t="n"/>
    </row>
    <row r="431" ht="15.75" customHeight="1" s="1411">
      <c r="A431" s="6" t="n"/>
      <c r="B431" s="6" t="n"/>
      <c r="C431" s="6" t="n"/>
    </row>
    <row r="432" ht="15.75" customHeight="1" s="1411">
      <c r="A432" s="6" t="n"/>
      <c r="B432" s="6" t="n"/>
      <c r="C432" s="6" t="n"/>
    </row>
    <row r="433" ht="15.75" customHeight="1" s="1411">
      <c r="A433" s="6" t="n"/>
      <c r="B433" s="6" t="n"/>
      <c r="C433" s="6" t="n"/>
    </row>
    <row r="434" ht="15.75" customHeight="1" s="1411">
      <c r="A434" s="6" t="n"/>
      <c r="B434" s="6" t="n"/>
      <c r="C434" s="6" t="n"/>
    </row>
    <row r="435" ht="15.75" customHeight="1" s="1411">
      <c r="A435" s="6" t="n"/>
      <c r="B435" s="6" t="n"/>
      <c r="C435" s="6" t="n"/>
    </row>
    <row r="436" ht="15.75" customHeight="1" s="1411">
      <c r="A436" s="6" t="n"/>
      <c r="B436" s="6" t="n"/>
      <c r="C436" s="6" t="n"/>
    </row>
    <row r="437" ht="15.75" customHeight="1" s="1411">
      <c r="A437" s="6" t="n"/>
      <c r="B437" s="6" t="n"/>
      <c r="C437" s="6" t="n"/>
    </row>
    <row r="438" ht="15.75" customHeight="1" s="1411">
      <c r="A438" s="6" t="n"/>
      <c r="B438" s="6" t="n"/>
      <c r="C438" s="6" t="n"/>
    </row>
    <row r="439" ht="15.75" customHeight="1" s="1411">
      <c r="A439" s="6" t="n"/>
      <c r="B439" s="6" t="n"/>
      <c r="C439" s="6" t="n"/>
    </row>
    <row r="440" ht="15.75" customHeight="1" s="1411">
      <c r="A440" s="6" t="n"/>
      <c r="B440" s="6" t="n"/>
      <c r="C440" s="6" t="n"/>
    </row>
    <row r="441" ht="15.75" customHeight="1" s="1411">
      <c r="A441" s="6" t="n"/>
      <c r="B441" s="6" t="n"/>
      <c r="C441" s="6" t="n"/>
    </row>
    <row r="442" ht="15.75" customHeight="1" s="1411">
      <c r="A442" s="6" t="n"/>
      <c r="B442" s="6" t="n"/>
      <c r="C442" s="6" t="n"/>
    </row>
    <row r="443" ht="15.75" customHeight="1" s="1411">
      <c r="A443" s="6" t="n"/>
      <c r="B443" s="6" t="n"/>
      <c r="C443" s="6" t="n"/>
    </row>
    <row r="444" ht="15.75" customHeight="1" s="1411">
      <c r="A444" s="6" t="n"/>
      <c r="B444" s="6" t="n"/>
      <c r="C444" s="6" t="n"/>
    </row>
    <row r="445" ht="15.75" customHeight="1" s="1411">
      <c r="A445" s="6" t="n"/>
      <c r="B445" s="6" t="n"/>
      <c r="C445" s="6" t="n"/>
    </row>
    <row r="446" ht="15.75" customHeight="1" s="1411">
      <c r="A446" s="6" t="n"/>
      <c r="B446" s="6" t="n"/>
      <c r="C446" s="6" t="n"/>
    </row>
    <row r="447" ht="15.75" customHeight="1" s="1411">
      <c r="A447" s="6" t="n"/>
      <c r="B447" s="6" t="n"/>
      <c r="C447" s="6" t="n"/>
    </row>
    <row r="448" ht="15.75" customHeight="1" s="1411">
      <c r="A448" s="6" t="n"/>
      <c r="B448" s="6" t="n"/>
      <c r="C448" s="6" t="n"/>
    </row>
    <row r="449" ht="15.75" customHeight="1" s="1411">
      <c r="A449" s="6" t="n"/>
      <c r="B449" s="6" t="n"/>
      <c r="C449" s="6" t="n"/>
    </row>
    <row r="450" ht="15.75" customHeight="1" s="1411">
      <c r="A450" s="6" t="n"/>
      <c r="B450" s="6" t="n"/>
      <c r="C450" s="6" t="n"/>
    </row>
    <row r="451" ht="15.75" customHeight="1" s="1411">
      <c r="A451" s="6" t="n"/>
      <c r="B451" s="6" t="n"/>
      <c r="C451" s="6" t="n"/>
    </row>
    <row r="452" ht="15.75" customHeight="1" s="1411">
      <c r="A452" s="6" t="n"/>
      <c r="B452" s="6" t="n"/>
      <c r="C452" s="6" t="n"/>
    </row>
    <row r="453" ht="15.75" customHeight="1" s="1411">
      <c r="A453" s="6" t="n"/>
      <c r="B453" s="6" t="n"/>
      <c r="C453" s="6" t="n"/>
    </row>
    <row r="454" ht="15.75" customHeight="1" s="1411">
      <c r="A454" s="6" t="n"/>
      <c r="B454" s="6" t="n"/>
      <c r="C454" s="6" t="n"/>
    </row>
    <row r="455" ht="15.75" customHeight="1" s="1411">
      <c r="A455" s="6" t="n"/>
      <c r="B455" s="6" t="n"/>
      <c r="C455" s="6" t="n"/>
    </row>
    <row r="456" ht="15.75" customHeight="1" s="1411">
      <c r="A456" s="6" t="n"/>
      <c r="B456" s="6" t="n"/>
      <c r="C456" s="6" t="n"/>
    </row>
    <row r="457" ht="15.75" customHeight="1" s="1411">
      <c r="A457" s="6" t="n"/>
      <c r="B457" s="6" t="n"/>
      <c r="C457" s="6" t="n"/>
    </row>
    <row r="458" ht="15.75" customHeight="1" s="1411">
      <c r="A458" s="6" t="n"/>
      <c r="B458" s="6" t="n"/>
      <c r="C458" s="6" t="n"/>
    </row>
    <row r="459" ht="15.75" customHeight="1" s="1411">
      <c r="A459" s="6" t="n"/>
      <c r="B459" s="6" t="n"/>
      <c r="C459" s="6" t="n"/>
    </row>
    <row r="460" ht="15.75" customHeight="1" s="1411">
      <c r="A460" s="6" t="n"/>
      <c r="B460" s="6" t="n"/>
      <c r="C460" s="6" t="n"/>
    </row>
    <row r="461" ht="15.75" customHeight="1" s="1411">
      <c r="A461" s="6" t="n"/>
      <c r="B461" s="6" t="n"/>
      <c r="C461" s="6" t="n"/>
    </row>
    <row r="462" ht="15.75" customHeight="1" s="1411">
      <c r="A462" s="6" t="n"/>
      <c r="B462" s="6" t="n"/>
      <c r="C462" s="6" t="n"/>
    </row>
    <row r="463" ht="15.75" customHeight="1" s="1411">
      <c r="A463" s="6" t="n"/>
      <c r="B463" s="6" t="n"/>
      <c r="C463" s="6" t="n"/>
    </row>
    <row r="464" ht="15.75" customHeight="1" s="1411">
      <c r="A464" s="6" t="n"/>
      <c r="B464" s="6" t="n"/>
      <c r="C464" s="6" t="n"/>
    </row>
    <row r="465" ht="15.75" customHeight="1" s="1411">
      <c r="A465" s="6" t="n"/>
      <c r="B465" s="6" t="n"/>
      <c r="C465" s="6" t="n"/>
    </row>
    <row r="466" ht="15.75" customHeight="1" s="1411">
      <c r="A466" s="6" t="n"/>
      <c r="B466" s="6" t="n"/>
      <c r="C466" s="6" t="n"/>
    </row>
    <row r="467" ht="15.75" customHeight="1" s="1411">
      <c r="A467" s="6" t="n"/>
      <c r="B467" s="6" t="n"/>
      <c r="C467" s="6" t="n"/>
    </row>
    <row r="468" ht="15.75" customHeight="1" s="1411">
      <c r="A468" s="6" t="n"/>
      <c r="B468" s="6" t="n"/>
      <c r="C468" s="6" t="n"/>
    </row>
    <row r="469" ht="15.75" customHeight="1" s="1411">
      <c r="A469" s="6" t="n"/>
      <c r="B469" s="6" t="n"/>
      <c r="C469" s="6" t="n"/>
    </row>
    <row r="470" ht="15.75" customHeight="1" s="1411">
      <c r="A470" s="6" t="n"/>
      <c r="B470" s="6" t="n"/>
      <c r="C470" s="6" t="n"/>
    </row>
    <row r="471" ht="15.75" customHeight="1" s="1411">
      <c r="A471" s="6" t="n"/>
      <c r="B471" s="6" t="n"/>
      <c r="C471" s="6" t="n"/>
    </row>
    <row r="472" ht="15.75" customHeight="1" s="1411">
      <c r="A472" s="6" t="n"/>
      <c r="B472" s="6" t="n"/>
      <c r="C472" s="6" t="n"/>
    </row>
    <row r="473" ht="15.75" customHeight="1" s="1411">
      <c r="A473" s="6" t="n"/>
      <c r="B473" s="6" t="n"/>
      <c r="C473" s="6" t="n"/>
    </row>
    <row r="474" ht="15.75" customHeight="1" s="1411">
      <c r="A474" s="6" t="n"/>
      <c r="B474" s="6" t="n"/>
      <c r="C474" s="6" t="n"/>
    </row>
    <row r="475" ht="15.75" customHeight="1" s="1411">
      <c r="A475" s="6" t="n"/>
      <c r="B475" s="6" t="n"/>
      <c r="C475" s="6" t="n"/>
    </row>
    <row r="476" ht="15.75" customHeight="1" s="1411">
      <c r="A476" s="6" t="n"/>
      <c r="B476" s="6" t="n"/>
      <c r="C476" s="6" t="n"/>
    </row>
    <row r="477" ht="15.75" customHeight="1" s="1411">
      <c r="A477" s="6" t="n"/>
      <c r="B477" s="6" t="n"/>
      <c r="C477" s="6" t="n"/>
    </row>
    <row r="478" ht="15.75" customHeight="1" s="1411">
      <c r="A478" s="6" t="n"/>
      <c r="B478" s="6" t="n"/>
      <c r="C478" s="6" t="n"/>
    </row>
    <row r="479" ht="15.75" customHeight="1" s="1411">
      <c r="A479" s="6" t="n"/>
      <c r="B479" s="6" t="n"/>
      <c r="C479" s="6" t="n"/>
    </row>
    <row r="480" ht="15.75" customHeight="1" s="1411">
      <c r="A480" s="6" t="n"/>
      <c r="B480" s="6" t="n"/>
      <c r="C480" s="6" t="n"/>
    </row>
    <row r="481" ht="15.75" customHeight="1" s="1411">
      <c r="A481" s="6" t="n"/>
      <c r="B481" s="6" t="n"/>
      <c r="C481" s="6" t="n"/>
    </row>
    <row r="482" ht="15.75" customHeight="1" s="1411">
      <c r="A482" s="6" t="n"/>
      <c r="B482" s="6" t="n"/>
      <c r="C482" s="6" t="n"/>
    </row>
    <row r="483" ht="15.75" customHeight="1" s="1411">
      <c r="A483" s="6" t="n"/>
      <c r="B483" s="6" t="n"/>
      <c r="C483" s="6" t="n"/>
    </row>
    <row r="484" ht="15.75" customHeight="1" s="1411">
      <c r="A484" s="6" t="n"/>
      <c r="B484" s="6" t="n"/>
      <c r="C484" s="6" t="n"/>
    </row>
    <row r="485" ht="15.75" customHeight="1" s="1411">
      <c r="A485" s="6" t="n"/>
      <c r="B485" s="6" t="n"/>
      <c r="C485" s="6" t="n"/>
    </row>
    <row r="486" ht="15.75" customHeight="1" s="1411">
      <c r="A486" s="6" t="n"/>
      <c r="B486" s="6" t="n"/>
      <c r="C486" s="6" t="n"/>
    </row>
    <row r="487" ht="15.75" customHeight="1" s="1411">
      <c r="A487" s="6" t="n"/>
      <c r="B487" s="6" t="n"/>
      <c r="C487" s="6" t="n"/>
    </row>
    <row r="488" ht="15.75" customHeight="1" s="1411">
      <c r="A488" s="6" t="n"/>
      <c r="B488" s="6" t="n"/>
      <c r="C488" s="6" t="n"/>
    </row>
    <row r="489" ht="15.75" customHeight="1" s="1411">
      <c r="A489" s="6" t="n"/>
      <c r="B489" s="6" t="n"/>
      <c r="C489" s="6" t="n"/>
    </row>
    <row r="490" ht="15.75" customHeight="1" s="1411">
      <c r="A490" s="6" t="n"/>
      <c r="B490" s="6" t="n"/>
      <c r="C490" s="6" t="n"/>
    </row>
    <row r="491" ht="15.75" customHeight="1" s="1411">
      <c r="A491" s="6" t="n"/>
      <c r="B491" s="6" t="n"/>
      <c r="C491" s="6" t="n"/>
    </row>
    <row r="492" ht="15.75" customHeight="1" s="1411">
      <c r="A492" s="6" t="n"/>
      <c r="B492" s="6" t="n"/>
      <c r="C492" s="6" t="n"/>
    </row>
    <row r="493" ht="15.75" customHeight="1" s="1411">
      <c r="A493" s="6" t="n"/>
      <c r="B493" s="6" t="n"/>
      <c r="C493" s="6" t="n"/>
    </row>
    <row r="494" ht="15.75" customHeight="1" s="1411">
      <c r="A494" s="6" t="n"/>
      <c r="B494" s="6" t="n"/>
      <c r="C494" s="6" t="n"/>
    </row>
    <row r="495" ht="15.75" customHeight="1" s="1411">
      <c r="A495" s="6" t="n"/>
      <c r="B495" s="6" t="n"/>
      <c r="C495" s="6" t="n"/>
    </row>
    <row r="496" ht="15.75" customHeight="1" s="1411">
      <c r="A496" s="6" t="n"/>
      <c r="B496" s="6" t="n"/>
      <c r="C496" s="6" t="n"/>
    </row>
    <row r="497" ht="15.75" customHeight="1" s="1411">
      <c r="A497" s="6" t="n"/>
      <c r="B497" s="6" t="n"/>
      <c r="C497" s="6" t="n"/>
    </row>
    <row r="498" ht="15.75" customHeight="1" s="1411">
      <c r="A498" s="6" t="n"/>
      <c r="B498" s="6" t="n"/>
      <c r="C498" s="6" t="n"/>
    </row>
    <row r="499" ht="15.75" customHeight="1" s="1411">
      <c r="A499" s="6" t="n"/>
      <c r="B499" s="6" t="n"/>
      <c r="C499" s="6" t="n"/>
    </row>
    <row r="500" ht="15.75" customHeight="1" s="1411">
      <c r="A500" s="6" t="n"/>
      <c r="B500" s="6" t="n"/>
      <c r="C500" s="6" t="n"/>
    </row>
    <row r="501" ht="15.75" customHeight="1" s="1411">
      <c r="A501" s="6" t="n"/>
      <c r="B501" s="6" t="n"/>
      <c r="C501" s="6" t="n"/>
    </row>
    <row r="502" ht="15.75" customHeight="1" s="1411">
      <c r="A502" s="6" t="n"/>
      <c r="B502" s="6" t="n"/>
      <c r="C502" s="6" t="n"/>
    </row>
    <row r="503" ht="15.75" customHeight="1" s="1411">
      <c r="A503" s="6" t="n"/>
      <c r="B503" s="6" t="n"/>
      <c r="C503" s="6" t="n"/>
    </row>
    <row r="504" ht="15.75" customHeight="1" s="1411">
      <c r="A504" s="6" t="n"/>
      <c r="B504" s="6" t="n"/>
      <c r="C504" s="6" t="n"/>
    </row>
    <row r="505" ht="15.75" customHeight="1" s="1411">
      <c r="A505" s="6" t="n"/>
      <c r="B505" s="6" t="n"/>
      <c r="C505" s="6" t="n"/>
    </row>
    <row r="506" ht="15.75" customHeight="1" s="1411">
      <c r="A506" s="6" t="n"/>
      <c r="B506" s="6" t="n"/>
      <c r="C506" s="6" t="n"/>
    </row>
    <row r="507" ht="15.75" customHeight="1" s="1411">
      <c r="A507" s="6" t="n"/>
      <c r="B507" s="6" t="n"/>
      <c r="C507" s="6" t="n"/>
    </row>
    <row r="508" ht="15.75" customHeight="1" s="1411">
      <c r="A508" s="6" t="n"/>
      <c r="B508" s="6" t="n"/>
      <c r="C508" s="6" t="n"/>
    </row>
    <row r="509" ht="15.75" customHeight="1" s="1411">
      <c r="A509" s="6" t="n"/>
      <c r="B509" s="6" t="n"/>
      <c r="C509" s="6" t="n"/>
    </row>
    <row r="510" ht="15.75" customHeight="1" s="1411">
      <c r="A510" s="6" t="n"/>
      <c r="B510" s="6" t="n"/>
      <c r="C510" s="6" t="n"/>
    </row>
    <row r="511" ht="15.75" customHeight="1" s="1411">
      <c r="A511" s="6" t="n"/>
      <c r="B511" s="6" t="n"/>
      <c r="C511" s="6" t="n"/>
    </row>
    <row r="512" ht="15.75" customHeight="1" s="1411">
      <c r="A512" s="6" t="n"/>
      <c r="B512" s="6" t="n"/>
      <c r="C512" s="6" t="n"/>
    </row>
    <row r="513" ht="15.75" customHeight="1" s="1411">
      <c r="A513" s="6" t="n"/>
      <c r="B513" s="6" t="n"/>
      <c r="C513" s="6" t="n"/>
    </row>
    <row r="514" ht="15.75" customHeight="1" s="1411">
      <c r="A514" s="6" t="n"/>
      <c r="B514" s="6" t="n"/>
      <c r="C514" s="6" t="n"/>
    </row>
    <row r="515" ht="15.75" customHeight="1" s="1411">
      <c r="A515" s="6" t="n"/>
      <c r="B515" s="6" t="n"/>
      <c r="C515" s="6" t="n"/>
    </row>
    <row r="516" ht="15.75" customHeight="1" s="1411">
      <c r="A516" s="6" t="n"/>
      <c r="B516" s="6" t="n"/>
      <c r="C516" s="6" t="n"/>
    </row>
    <row r="517" ht="15.75" customHeight="1" s="1411">
      <c r="A517" s="6" t="n"/>
      <c r="B517" s="6" t="n"/>
      <c r="C517" s="6" t="n"/>
    </row>
    <row r="518" ht="15.75" customHeight="1" s="1411">
      <c r="A518" s="6" t="n"/>
      <c r="B518" s="6" t="n"/>
      <c r="C518" s="6" t="n"/>
    </row>
    <row r="519" ht="15.75" customHeight="1" s="1411">
      <c r="A519" s="6" t="n"/>
      <c r="B519" s="6" t="n"/>
      <c r="C519" s="6" t="n"/>
    </row>
    <row r="520" ht="15.75" customHeight="1" s="1411">
      <c r="A520" s="6" t="n"/>
      <c r="B520" s="6" t="n"/>
      <c r="C520" s="6" t="n"/>
    </row>
    <row r="521" ht="15.75" customHeight="1" s="1411">
      <c r="A521" s="6" t="n"/>
      <c r="B521" s="6" t="n"/>
      <c r="C521" s="6" t="n"/>
    </row>
    <row r="522" ht="15.75" customHeight="1" s="1411">
      <c r="A522" s="6" t="n"/>
      <c r="B522" s="6" t="n"/>
      <c r="C522" s="6" t="n"/>
    </row>
    <row r="523" ht="15.75" customHeight="1" s="1411">
      <c r="A523" s="6" t="n"/>
      <c r="B523" s="6" t="n"/>
      <c r="C523" s="6" t="n"/>
    </row>
    <row r="524" ht="15.75" customHeight="1" s="1411">
      <c r="A524" s="6" t="n"/>
      <c r="B524" s="6" t="n"/>
      <c r="C524" s="6" t="n"/>
    </row>
    <row r="525" ht="15.75" customHeight="1" s="1411">
      <c r="A525" s="6" t="n"/>
      <c r="B525" s="6" t="n"/>
      <c r="C525" s="6" t="n"/>
    </row>
    <row r="526" ht="15.75" customHeight="1" s="1411">
      <c r="A526" s="6" t="n"/>
      <c r="B526" s="6" t="n"/>
      <c r="C526" s="6" t="n"/>
    </row>
    <row r="527" ht="15.75" customHeight="1" s="1411">
      <c r="A527" s="6" t="n"/>
      <c r="B527" s="6" t="n"/>
      <c r="C527" s="6" t="n"/>
    </row>
    <row r="528" ht="15.75" customHeight="1" s="1411">
      <c r="A528" s="6" t="n"/>
      <c r="B528" s="6" t="n"/>
      <c r="C528" s="6" t="n"/>
    </row>
    <row r="529" ht="15.75" customHeight="1" s="1411">
      <c r="A529" s="6" t="n"/>
      <c r="B529" s="6" t="n"/>
      <c r="C529" s="6" t="n"/>
    </row>
    <row r="530" ht="15.75" customHeight="1" s="1411">
      <c r="A530" s="6" t="n"/>
      <c r="B530" s="6" t="n"/>
      <c r="C530" s="6" t="n"/>
    </row>
    <row r="531" ht="15.75" customHeight="1" s="1411">
      <c r="A531" s="6" t="n"/>
      <c r="B531" s="6" t="n"/>
      <c r="C531" s="6" t="n"/>
    </row>
    <row r="532" ht="15.75" customHeight="1" s="1411">
      <c r="A532" s="6" t="n"/>
      <c r="B532" s="6" t="n"/>
      <c r="C532" s="6" t="n"/>
    </row>
    <row r="533" ht="15.75" customHeight="1" s="1411">
      <c r="A533" s="6" t="n"/>
      <c r="B533" s="6" t="n"/>
      <c r="C533" s="6" t="n"/>
    </row>
    <row r="534" ht="15.75" customHeight="1" s="1411">
      <c r="A534" s="6" t="n"/>
      <c r="B534" s="6" t="n"/>
      <c r="C534" s="6" t="n"/>
    </row>
    <row r="535" ht="15.75" customHeight="1" s="1411">
      <c r="A535" s="6" t="n"/>
      <c r="B535" s="6" t="n"/>
      <c r="C535" s="6" t="n"/>
    </row>
    <row r="536" ht="15.75" customHeight="1" s="1411">
      <c r="A536" s="6" t="n"/>
      <c r="B536" s="6" t="n"/>
      <c r="C536" s="6" t="n"/>
    </row>
    <row r="537" ht="15.75" customHeight="1" s="1411">
      <c r="A537" s="6" t="n"/>
      <c r="B537" s="6" t="n"/>
      <c r="C537" s="6" t="n"/>
    </row>
    <row r="538" ht="15.75" customHeight="1" s="1411">
      <c r="A538" s="6" t="n"/>
      <c r="B538" s="6" t="n"/>
      <c r="C538" s="6" t="n"/>
    </row>
    <row r="539" ht="15.75" customHeight="1" s="1411">
      <c r="A539" s="6" t="n"/>
      <c r="B539" s="6" t="n"/>
      <c r="C539" s="6" t="n"/>
    </row>
    <row r="540" ht="15.75" customHeight="1" s="1411">
      <c r="A540" s="6" t="n"/>
      <c r="B540" s="6" t="n"/>
      <c r="C540" s="6" t="n"/>
    </row>
    <row r="541" ht="15.75" customHeight="1" s="1411">
      <c r="A541" s="6" t="n"/>
      <c r="B541" s="6" t="n"/>
      <c r="C541" s="6" t="n"/>
    </row>
    <row r="542" ht="15.75" customHeight="1" s="1411">
      <c r="A542" s="6" t="n"/>
      <c r="B542" s="6" t="n"/>
      <c r="C542" s="6" t="n"/>
    </row>
    <row r="543" ht="15.75" customHeight="1" s="1411">
      <c r="A543" s="6" t="n"/>
      <c r="B543" s="6" t="n"/>
      <c r="C543" s="6" t="n"/>
    </row>
    <row r="544" ht="15.75" customHeight="1" s="1411">
      <c r="A544" s="6" t="n"/>
      <c r="B544" s="6" t="n"/>
      <c r="C544" s="6" t="n"/>
    </row>
    <row r="545" ht="15.75" customHeight="1" s="1411">
      <c r="A545" s="6" t="n"/>
      <c r="B545" s="6" t="n"/>
      <c r="C545" s="6" t="n"/>
    </row>
    <row r="546" ht="15.75" customHeight="1" s="1411">
      <c r="A546" s="6" t="n"/>
      <c r="B546" s="6" t="n"/>
      <c r="C546" s="6" t="n"/>
    </row>
    <row r="547" ht="15.75" customHeight="1" s="1411">
      <c r="A547" s="6" t="n"/>
      <c r="B547" s="6" t="n"/>
      <c r="C547" s="6" t="n"/>
    </row>
    <row r="548" ht="15.75" customHeight="1" s="1411">
      <c r="A548" s="6" t="n"/>
      <c r="B548" s="6" t="n"/>
      <c r="C548" s="6" t="n"/>
    </row>
    <row r="549" ht="15.75" customHeight="1" s="1411">
      <c r="A549" s="6" t="n"/>
      <c r="B549" s="6" t="n"/>
      <c r="C549" s="6" t="n"/>
    </row>
    <row r="550" ht="15.75" customHeight="1" s="1411">
      <c r="A550" s="6" t="n"/>
      <c r="B550" s="6" t="n"/>
      <c r="C550" s="6" t="n"/>
    </row>
    <row r="551" ht="15.75" customHeight="1" s="1411">
      <c r="A551" s="6" t="n"/>
      <c r="B551" s="6" t="n"/>
      <c r="C551" s="6" t="n"/>
    </row>
    <row r="552" ht="15.75" customHeight="1" s="1411">
      <c r="A552" s="6" t="n"/>
      <c r="B552" s="6" t="n"/>
      <c r="C552" s="6" t="n"/>
    </row>
    <row r="553" ht="15.75" customHeight="1" s="1411">
      <c r="A553" s="6" t="n"/>
      <c r="B553" s="6" t="n"/>
      <c r="C553" s="6" t="n"/>
    </row>
    <row r="554" ht="15.75" customHeight="1" s="1411">
      <c r="A554" s="6" t="n"/>
      <c r="B554" s="6" t="n"/>
      <c r="C554" s="6" t="n"/>
    </row>
    <row r="555" ht="15.75" customHeight="1" s="1411">
      <c r="A555" s="6" t="n"/>
      <c r="B555" s="6" t="n"/>
      <c r="C555" s="6" t="n"/>
    </row>
    <row r="556" ht="15.75" customHeight="1" s="1411">
      <c r="A556" s="6" t="n"/>
      <c r="B556" s="6" t="n"/>
      <c r="C556" s="6" t="n"/>
    </row>
    <row r="557" ht="15.75" customHeight="1" s="1411">
      <c r="A557" s="6" t="n"/>
      <c r="B557" s="6" t="n"/>
      <c r="C557" s="6" t="n"/>
    </row>
    <row r="558" ht="15.75" customHeight="1" s="1411">
      <c r="A558" s="6" t="n"/>
      <c r="B558" s="6" t="n"/>
      <c r="C558" s="6" t="n"/>
    </row>
    <row r="559" ht="15.75" customHeight="1" s="1411">
      <c r="A559" s="6" t="n"/>
      <c r="B559" s="6" t="n"/>
      <c r="C559" s="6" t="n"/>
    </row>
    <row r="560" ht="15.75" customHeight="1" s="1411">
      <c r="A560" s="6" t="n"/>
      <c r="B560" s="6" t="n"/>
      <c r="C560" s="6" t="n"/>
    </row>
    <row r="561" ht="15.75" customHeight="1" s="1411">
      <c r="A561" s="6" t="n"/>
      <c r="B561" s="6" t="n"/>
      <c r="C561" s="6" t="n"/>
    </row>
    <row r="562" ht="15.75" customHeight="1" s="1411">
      <c r="A562" s="6" t="n"/>
      <c r="B562" s="6" t="n"/>
      <c r="C562" s="6" t="n"/>
    </row>
    <row r="563" ht="15.75" customHeight="1" s="1411">
      <c r="A563" s="6" t="n"/>
      <c r="B563" s="6" t="n"/>
      <c r="C563" s="6" t="n"/>
    </row>
    <row r="564" ht="15.75" customHeight="1" s="1411">
      <c r="A564" s="6" t="n"/>
      <c r="B564" s="6" t="n"/>
      <c r="C564" s="6" t="n"/>
    </row>
    <row r="565" ht="15.75" customHeight="1" s="1411">
      <c r="A565" s="6" t="n"/>
      <c r="B565" s="6" t="n"/>
      <c r="C565" s="6" t="n"/>
    </row>
    <row r="566" ht="15.75" customHeight="1" s="1411">
      <c r="A566" s="6" t="n"/>
      <c r="B566" s="6" t="n"/>
      <c r="C566" s="6" t="n"/>
    </row>
    <row r="567" ht="15.75" customHeight="1" s="1411">
      <c r="A567" s="6" t="n"/>
      <c r="B567" s="6" t="n"/>
      <c r="C567" s="6" t="n"/>
    </row>
    <row r="568" ht="15.75" customHeight="1" s="1411">
      <c r="A568" s="6" t="n"/>
      <c r="B568" s="6" t="n"/>
      <c r="C568" s="6" t="n"/>
    </row>
    <row r="569" ht="15.75" customHeight="1" s="1411">
      <c r="A569" s="6" t="n"/>
      <c r="B569" s="6" t="n"/>
      <c r="C569" s="6" t="n"/>
    </row>
    <row r="570" ht="15.75" customHeight="1" s="1411">
      <c r="A570" s="6" t="n"/>
      <c r="B570" s="6" t="n"/>
      <c r="C570" s="6" t="n"/>
    </row>
    <row r="571" ht="15.75" customHeight="1" s="1411">
      <c r="A571" s="6" t="n"/>
      <c r="B571" s="6" t="n"/>
      <c r="C571" s="6" t="n"/>
    </row>
    <row r="572" ht="15.75" customHeight="1" s="1411">
      <c r="A572" s="6" t="n"/>
      <c r="B572" s="6" t="n"/>
      <c r="C572" s="6" t="n"/>
    </row>
    <row r="573" ht="15.75" customHeight="1" s="1411">
      <c r="A573" s="6" t="n"/>
      <c r="B573" s="6" t="n"/>
      <c r="C573" s="6" t="n"/>
    </row>
    <row r="574" ht="15.75" customHeight="1" s="1411">
      <c r="A574" s="6" t="n"/>
      <c r="B574" s="6" t="n"/>
      <c r="C574" s="6" t="n"/>
    </row>
    <row r="575" ht="15.75" customHeight="1" s="1411">
      <c r="A575" s="6" t="n"/>
      <c r="B575" s="6" t="n"/>
      <c r="C575" s="6" t="n"/>
    </row>
    <row r="576" ht="15.75" customHeight="1" s="1411">
      <c r="A576" s="6" t="n"/>
      <c r="B576" s="6" t="n"/>
      <c r="C576" s="6" t="n"/>
    </row>
    <row r="577" ht="15.75" customHeight="1" s="1411">
      <c r="A577" s="6" t="n"/>
      <c r="B577" s="6" t="n"/>
      <c r="C577" s="6" t="n"/>
    </row>
    <row r="578" ht="15.75" customHeight="1" s="1411">
      <c r="A578" s="6" t="n"/>
      <c r="B578" s="6" t="n"/>
      <c r="C578" s="6" t="n"/>
    </row>
    <row r="579" ht="15.75" customHeight="1" s="1411">
      <c r="A579" s="6" t="n"/>
      <c r="B579" s="6" t="n"/>
      <c r="C579" s="6" t="n"/>
    </row>
    <row r="580" ht="15.75" customHeight="1" s="1411">
      <c r="A580" s="6" t="n"/>
      <c r="B580" s="6" t="n"/>
      <c r="C580" s="6" t="n"/>
    </row>
    <row r="581" ht="15.75" customHeight="1" s="1411">
      <c r="A581" s="6" t="n"/>
      <c r="B581" s="6" t="n"/>
      <c r="C581" s="6" t="n"/>
    </row>
    <row r="582" ht="15.75" customHeight="1" s="1411">
      <c r="A582" s="6" t="n"/>
      <c r="B582" s="6" t="n"/>
      <c r="C582" s="6" t="n"/>
    </row>
    <row r="583" ht="15.75" customHeight="1" s="1411">
      <c r="A583" s="6" t="n"/>
      <c r="B583" s="6" t="n"/>
      <c r="C583" s="6" t="n"/>
    </row>
    <row r="584" ht="15.75" customHeight="1" s="1411">
      <c r="A584" s="6" t="n"/>
      <c r="B584" s="6" t="n"/>
      <c r="C584" s="6" t="n"/>
    </row>
    <row r="585" ht="15.75" customHeight="1" s="1411">
      <c r="A585" s="6" t="n"/>
      <c r="B585" s="6" t="n"/>
      <c r="C585" s="6" t="n"/>
    </row>
    <row r="586" ht="15.75" customHeight="1" s="1411">
      <c r="A586" s="6" t="n"/>
      <c r="B586" s="6" t="n"/>
      <c r="C586" s="6" t="n"/>
    </row>
    <row r="587" ht="15.75" customHeight="1" s="1411">
      <c r="A587" s="6" t="n"/>
      <c r="B587" s="6" t="n"/>
      <c r="C587" s="6" t="n"/>
    </row>
    <row r="588" ht="15.75" customHeight="1" s="1411">
      <c r="A588" s="6" t="n"/>
      <c r="B588" s="6" t="n"/>
      <c r="C588" s="6" t="n"/>
    </row>
    <row r="589" ht="15.75" customHeight="1" s="1411">
      <c r="A589" s="6" t="n"/>
      <c r="B589" s="6" t="n"/>
      <c r="C589" s="6" t="n"/>
    </row>
    <row r="590" ht="15.75" customHeight="1" s="1411">
      <c r="A590" s="6" t="n"/>
      <c r="B590" s="6" t="n"/>
      <c r="C590" s="6" t="n"/>
    </row>
    <row r="591" ht="15.75" customHeight="1" s="1411">
      <c r="A591" s="6" t="n"/>
      <c r="B591" s="6" t="n"/>
      <c r="C591" s="6" t="n"/>
    </row>
    <row r="592" ht="15.75" customHeight="1" s="1411">
      <c r="A592" s="6" t="n"/>
      <c r="B592" s="6" t="n"/>
      <c r="C592" s="6" t="n"/>
    </row>
    <row r="593" ht="15.75" customHeight="1" s="1411">
      <c r="A593" s="6" t="n"/>
      <c r="B593" s="6" t="n"/>
      <c r="C593" s="6" t="n"/>
    </row>
    <row r="594" ht="15.75" customHeight="1" s="1411">
      <c r="A594" s="6" t="n"/>
      <c r="B594" s="6" t="n"/>
      <c r="C594" s="6" t="n"/>
    </row>
    <row r="595" ht="15.75" customHeight="1" s="1411">
      <c r="A595" s="6" t="n"/>
      <c r="B595" s="6" t="n"/>
      <c r="C595" s="6" t="n"/>
    </row>
    <row r="596" ht="15.75" customHeight="1" s="1411">
      <c r="A596" s="6" t="n"/>
      <c r="B596" s="6" t="n"/>
      <c r="C596" s="6" t="n"/>
    </row>
    <row r="597" ht="15.75" customHeight="1" s="1411">
      <c r="A597" s="6" t="n"/>
      <c r="B597" s="6" t="n"/>
      <c r="C597" s="6" t="n"/>
    </row>
    <row r="598" ht="15.75" customHeight="1" s="1411">
      <c r="A598" s="6" t="n"/>
      <c r="B598" s="6" t="n"/>
      <c r="C598" s="6" t="n"/>
    </row>
    <row r="599" ht="15.75" customHeight="1" s="1411">
      <c r="A599" s="6" t="n"/>
      <c r="B599" s="6" t="n"/>
      <c r="C599" s="6" t="n"/>
    </row>
    <row r="600" ht="15.75" customHeight="1" s="1411">
      <c r="A600" s="6" t="n"/>
      <c r="B600" s="6" t="n"/>
      <c r="C600" s="6" t="n"/>
    </row>
    <row r="601" ht="15.75" customHeight="1" s="1411">
      <c r="A601" s="6" t="n"/>
      <c r="B601" s="6" t="n"/>
      <c r="C601" s="6" t="n"/>
    </row>
    <row r="602" ht="15.75" customHeight="1" s="1411">
      <c r="A602" s="6" t="n"/>
      <c r="B602" s="6" t="n"/>
      <c r="C602" s="6" t="n"/>
    </row>
    <row r="603" ht="15.75" customHeight="1" s="1411">
      <c r="A603" s="6" t="n"/>
      <c r="B603" s="6" t="n"/>
      <c r="C603" s="6" t="n"/>
    </row>
    <row r="604" ht="15.75" customHeight="1" s="1411">
      <c r="A604" s="6" t="n"/>
      <c r="B604" s="6" t="n"/>
      <c r="C604" s="6" t="n"/>
    </row>
    <row r="605" ht="15.75" customHeight="1" s="1411">
      <c r="A605" s="6" t="n"/>
      <c r="B605" s="6" t="n"/>
      <c r="C605" s="6" t="n"/>
    </row>
    <row r="606" ht="15.75" customHeight="1" s="1411">
      <c r="A606" s="6" t="n"/>
      <c r="B606" s="6" t="n"/>
      <c r="C606" s="6" t="n"/>
    </row>
    <row r="607" ht="15.75" customHeight="1" s="1411">
      <c r="A607" s="6" t="n"/>
      <c r="B607" s="6" t="n"/>
      <c r="C607" s="6" t="n"/>
    </row>
    <row r="608" ht="15.75" customHeight="1" s="1411">
      <c r="A608" s="6" t="n"/>
      <c r="B608" s="6" t="n"/>
      <c r="C608" s="6" t="n"/>
    </row>
    <row r="609" ht="15.75" customHeight="1" s="1411">
      <c r="A609" s="6" t="n"/>
      <c r="B609" s="6" t="n"/>
      <c r="C609" s="6" t="n"/>
    </row>
    <row r="610" ht="15.75" customHeight="1" s="1411">
      <c r="A610" s="6" t="n"/>
      <c r="B610" s="6" t="n"/>
      <c r="C610" s="6" t="n"/>
    </row>
    <row r="611" ht="15.75" customHeight="1" s="1411">
      <c r="A611" s="6" t="n"/>
      <c r="B611" s="6" t="n"/>
      <c r="C611" s="6" t="n"/>
    </row>
    <row r="612" ht="15.75" customHeight="1" s="1411">
      <c r="A612" s="6" t="n"/>
      <c r="B612" s="6" t="n"/>
      <c r="C612" s="6" t="n"/>
    </row>
    <row r="613" ht="15.75" customHeight="1" s="1411">
      <c r="A613" s="6" t="n"/>
      <c r="B613" s="6" t="n"/>
      <c r="C613" s="6" t="n"/>
    </row>
    <row r="614" ht="15.75" customHeight="1" s="1411">
      <c r="A614" s="6" t="n"/>
      <c r="B614" s="6" t="n"/>
      <c r="C614" s="6" t="n"/>
    </row>
    <row r="615" ht="15.75" customHeight="1" s="1411">
      <c r="A615" s="6" t="n"/>
      <c r="B615" s="6" t="n"/>
      <c r="C615" s="6" t="n"/>
    </row>
    <row r="616" ht="15.75" customHeight="1" s="1411">
      <c r="A616" s="6" t="n"/>
      <c r="B616" s="6" t="n"/>
      <c r="C616" s="6" t="n"/>
    </row>
    <row r="617" ht="15.75" customHeight="1" s="1411">
      <c r="A617" s="6" t="n"/>
      <c r="B617" s="6" t="n"/>
      <c r="C617" s="6" t="n"/>
    </row>
    <row r="618" ht="15.75" customHeight="1" s="1411">
      <c r="A618" s="6" t="n"/>
      <c r="B618" s="6" t="n"/>
      <c r="C618" s="6" t="n"/>
    </row>
    <row r="619" ht="15.75" customHeight="1" s="1411">
      <c r="A619" s="6" t="n"/>
      <c r="B619" s="6" t="n"/>
      <c r="C619" s="6" t="n"/>
    </row>
    <row r="620" ht="15.75" customHeight="1" s="1411">
      <c r="A620" s="6" t="n"/>
      <c r="B620" s="6" t="n"/>
      <c r="C620" s="6" t="n"/>
    </row>
    <row r="621" ht="15.75" customHeight="1" s="1411">
      <c r="A621" s="6" t="n"/>
      <c r="B621" s="6" t="n"/>
      <c r="C621" s="6" t="n"/>
    </row>
    <row r="622" ht="15.75" customHeight="1" s="1411">
      <c r="A622" s="6" t="n"/>
      <c r="B622" s="6" t="n"/>
      <c r="C622" s="6" t="n"/>
    </row>
    <row r="623" ht="15.75" customHeight="1" s="1411">
      <c r="A623" s="6" t="n"/>
      <c r="B623" s="6" t="n"/>
      <c r="C623" s="6" t="n"/>
    </row>
    <row r="624" ht="15.75" customHeight="1" s="1411">
      <c r="A624" s="6" t="n"/>
      <c r="B624" s="6" t="n"/>
      <c r="C624" s="6" t="n"/>
    </row>
    <row r="625" ht="15.75" customHeight="1" s="1411">
      <c r="A625" s="6" t="n"/>
      <c r="B625" s="6" t="n"/>
      <c r="C625" s="6" t="n"/>
    </row>
    <row r="626" ht="15.75" customHeight="1" s="1411">
      <c r="A626" s="6" t="n"/>
      <c r="B626" s="6" t="n"/>
      <c r="C626" s="6" t="n"/>
    </row>
    <row r="627" ht="15.75" customHeight="1" s="1411">
      <c r="A627" s="6" t="n"/>
      <c r="B627" s="6" t="n"/>
      <c r="C627" s="6" t="n"/>
    </row>
    <row r="628" ht="15.75" customHeight="1" s="1411">
      <c r="A628" s="6" t="n"/>
      <c r="B628" s="6" t="n"/>
      <c r="C628" s="6" t="n"/>
    </row>
    <row r="629" ht="15.75" customHeight="1" s="1411">
      <c r="A629" s="6" t="n"/>
      <c r="B629" s="6" t="n"/>
      <c r="C629" s="6" t="n"/>
    </row>
    <row r="630" ht="15.75" customHeight="1" s="1411">
      <c r="A630" s="6" t="n"/>
      <c r="B630" s="6" t="n"/>
      <c r="C630" s="6" t="n"/>
    </row>
    <row r="631" ht="15.75" customHeight="1" s="1411">
      <c r="A631" s="6" t="n"/>
      <c r="B631" s="6" t="n"/>
      <c r="C631" s="6" t="n"/>
    </row>
    <row r="632" ht="15.75" customHeight="1" s="1411">
      <c r="A632" s="6" t="n"/>
      <c r="B632" s="6" t="n"/>
      <c r="C632" s="6" t="n"/>
    </row>
    <row r="633" ht="15.75" customHeight="1" s="1411">
      <c r="A633" s="6" t="n"/>
      <c r="B633" s="6" t="n"/>
      <c r="C633" s="6" t="n"/>
    </row>
    <row r="634" ht="15.75" customHeight="1" s="1411">
      <c r="A634" s="6" t="n"/>
      <c r="B634" s="6" t="n"/>
      <c r="C634" s="6" t="n"/>
    </row>
    <row r="635" ht="15.75" customHeight="1" s="1411">
      <c r="A635" s="6" t="n"/>
      <c r="B635" s="6" t="n"/>
      <c r="C635" s="6" t="n"/>
    </row>
    <row r="636" ht="15.75" customHeight="1" s="1411">
      <c r="A636" s="6" t="n"/>
      <c r="B636" s="6" t="n"/>
      <c r="C636" s="6" t="n"/>
    </row>
    <row r="637" ht="15.75" customHeight="1" s="1411">
      <c r="A637" s="6" t="n"/>
      <c r="B637" s="6" t="n"/>
      <c r="C637" s="6" t="n"/>
    </row>
    <row r="638" ht="15.75" customHeight="1" s="1411">
      <c r="A638" s="6" t="n"/>
      <c r="B638" s="6" t="n"/>
      <c r="C638" s="6" t="n"/>
    </row>
    <row r="639" ht="15.75" customHeight="1" s="1411">
      <c r="A639" s="6" t="n"/>
      <c r="B639" s="6" t="n"/>
      <c r="C639" s="6" t="n"/>
    </row>
    <row r="640" ht="15.75" customHeight="1" s="1411">
      <c r="A640" s="6" t="n"/>
      <c r="B640" s="6" t="n"/>
      <c r="C640" s="6" t="n"/>
    </row>
    <row r="641" ht="15.75" customHeight="1" s="1411">
      <c r="A641" s="6" t="n"/>
      <c r="B641" s="6" t="n"/>
      <c r="C641" s="6" t="n"/>
    </row>
    <row r="642" ht="15.75" customHeight="1" s="1411">
      <c r="A642" s="6" t="n"/>
      <c r="B642" s="6" t="n"/>
      <c r="C642" s="6" t="n"/>
    </row>
    <row r="643" ht="15.75" customHeight="1" s="1411">
      <c r="A643" s="6" t="n"/>
      <c r="B643" s="6" t="n"/>
      <c r="C643" s="6" t="n"/>
    </row>
    <row r="644" ht="15.75" customHeight="1" s="1411">
      <c r="A644" s="6" t="n"/>
      <c r="B644" s="6" t="n"/>
      <c r="C644" s="6" t="n"/>
    </row>
    <row r="645" ht="15.75" customHeight="1" s="1411">
      <c r="A645" s="6" t="n"/>
      <c r="B645" s="6" t="n"/>
      <c r="C645" s="6" t="n"/>
    </row>
    <row r="646" ht="15.75" customHeight="1" s="1411">
      <c r="A646" s="6" t="n"/>
      <c r="B646" s="6" t="n"/>
      <c r="C646" s="6" t="n"/>
    </row>
    <row r="647" ht="15.75" customHeight="1" s="1411">
      <c r="A647" s="6" t="n"/>
      <c r="B647" s="6" t="n"/>
      <c r="C647" s="6" t="n"/>
    </row>
    <row r="648" ht="15.75" customHeight="1" s="1411">
      <c r="A648" s="6" t="n"/>
      <c r="B648" s="6" t="n"/>
      <c r="C648" s="6" t="n"/>
    </row>
    <row r="649" ht="15.75" customHeight="1" s="1411">
      <c r="A649" s="6" t="n"/>
      <c r="B649" s="6" t="n"/>
      <c r="C649" s="6" t="n"/>
    </row>
    <row r="650" ht="15.75" customHeight="1" s="1411">
      <c r="A650" s="6" t="n"/>
      <c r="B650" s="6" t="n"/>
      <c r="C650" s="6" t="n"/>
    </row>
    <row r="651" ht="15.75" customHeight="1" s="1411">
      <c r="A651" s="6" t="n"/>
      <c r="B651" s="6" t="n"/>
      <c r="C651" s="6" t="n"/>
    </row>
    <row r="652" ht="15.75" customHeight="1" s="1411">
      <c r="A652" s="6" t="n"/>
      <c r="B652" s="6" t="n"/>
      <c r="C652" s="6" t="n"/>
    </row>
    <row r="653" ht="15.75" customHeight="1" s="1411">
      <c r="A653" s="6" t="n"/>
      <c r="B653" s="6" t="n"/>
      <c r="C653" s="6" t="n"/>
    </row>
    <row r="654" ht="15.75" customHeight="1" s="1411">
      <c r="A654" s="6" t="n"/>
      <c r="B654" s="6" t="n"/>
      <c r="C654" s="6" t="n"/>
    </row>
    <row r="655" ht="15.75" customHeight="1" s="1411">
      <c r="A655" s="6" t="n"/>
      <c r="B655" s="6" t="n"/>
      <c r="C655" s="6" t="n"/>
    </row>
    <row r="656" ht="15.75" customHeight="1" s="1411">
      <c r="A656" s="6" t="n"/>
      <c r="B656" s="6" t="n"/>
      <c r="C656" s="6" t="n"/>
    </row>
    <row r="657" ht="15.75" customHeight="1" s="1411">
      <c r="A657" s="6" t="n"/>
      <c r="B657" s="6" t="n"/>
      <c r="C657" s="6" t="n"/>
    </row>
    <row r="658" ht="15.75" customHeight="1" s="1411">
      <c r="A658" s="6" t="n"/>
      <c r="B658" s="6" t="n"/>
      <c r="C658" s="6" t="n"/>
    </row>
    <row r="659" ht="15.75" customHeight="1" s="1411">
      <c r="A659" s="6" t="n"/>
      <c r="B659" s="6" t="n"/>
      <c r="C659" s="6" t="n"/>
    </row>
    <row r="660" ht="15.75" customHeight="1" s="1411">
      <c r="A660" s="6" t="n"/>
      <c r="B660" s="6" t="n"/>
      <c r="C660" s="6" t="n"/>
    </row>
    <row r="661" ht="15.75" customHeight="1" s="1411">
      <c r="A661" s="6" t="n"/>
      <c r="B661" s="6" t="n"/>
      <c r="C661" s="6" t="n"/>
    </row>
    <row r="662" ht="15.75" customHeight="1" s="1411">
      <c r="A662" s="6" t="n"/>
      <c r="B662" s="6" t="n"/>
      <c r="C662" s="6" t="n"/>
    </row>
    <row r="663" ht="15.75" customHeight="1" s="1411">
      <c r="A663" s="6" t="n"/>
      <c r="B663" s="6" t="n"/>
      <c r="C663" s="6" t="n"/>
    </row>
    <row r="664" ht="15.75" customHeight="1" s="1411">
      <c r="A664" s="6" t="n"/>
      <c r="B664" s="6" t="n"/>
      <c r="C664" s="6" t="n"/>
    </row>
    <row r="665" ht="15.75" customHeight="1" s="1411">
      <c r="A665" s="6" t="n"/>
      <c r="B665" s="6" t="n"/>
      <c r="C665" s="6" t="n"/>
    </row>
    <row r="666" ht="15.75" customHeight="1" s="1411">
      <c r="A666" s="6" t="n"/>
      <c r="B666" s="6" t="n"/>
      <c r="C666" s="6" t="n"/>
    </row>
    <row r="667" ht="15.75" customHeight="1" s="1411">
      <c r="A667" s="6" t="n"/>
      <c r="B667" s="6" t="n"/>
      <c r="C667" s="6" t="n"/>
    </row>
    <row r="668" ht="15.75" customHeight="1" s="1411">
      <c r="A668" s="6" t="n"/>
      <c r="B668" s="6" t="n"/>
      <c r="C668" s="6" t="n"/>
    </row>
    <row r="669" ht="15.75" customHeight="1" s="1411">
      <c r="A669" s="6" t="n"/>
      <c r="B669" s="6" t="n"/>
      <c r="C669" s="6" t="n"/>
    </row>
    <row r="670" ht="15.75" customHeight="1" s="1411">
      <c r="A670" s="6" t="n"/>
      <c r="B670" s="6" t="n"/>
      <c r="C670" s="6" t="n"/>
    </row>
    <row r="671" ht="15.75" customHeight="1" s="1411">
      <c r="A671" s="6" t="n"/>
      <c r="B671" s="6" t="n"/>
      <c r="C671" s="6" t="n"/>
    </row>
    <row r="672" ht="15.75" customHeight="1" s="1411">
      <c r="A672" s="6" t="n"/>
      <c r="B672" s="6" t="n"/>
      <c r="C672" s="6" t="n"/>
    </row>
    <row r="673" ht="15.75" customHeight="1" s="1411">
      <c r="A673" s="6" t="n"/>
      <c r="B673" s="6" t="n"/>
      <c r="C673" s="6" t="n"/>
    </row>
    <row r="674" ht="15.75" customHeight="1" s="1411">
      <c r="A674" s="6" t="n"/>
      <c r="B674" s="6" t="n"/>
      <c r="C674" s="6" t="n"/>
    </row>
    <row r="675" ht="15.75" customHeight="1" s="1411">
      <c r="A675" s="6" t="n"/>
      <c r="B675" s="6" t="n"/>
      <c r="C675" s="6" t="n"/>
    </row>
    <row r="676" ht="15.75" customHeight="1" s="1411">
      <c r="A676" s="6" t="n"/>
      <c r="B676" s="6" t="n"/>
      <c r="C676" s="6" t="n"/>
    </row>
    <row r="677" ht="15.75" customHeight="1" s="1411">
      <c r="A677" s="6" t="n"/>
      <c r="B677" s="6" t="n"/>
      <c r="C677" s="6" t="n"/>
    </row>
    <row r="678" ht="15.75" customHeight="1" s="1411">
      <c r="A678" s="6" t="n"/>
      <c r="B678" s="6" t="n"/>
      <c r="C678" s="6" t="n"/>
    </row>
    <row r="679" ht="15.75" customHeight="1" s="1411">
      <c r="A679" s="6" t="n"/>
      <c r="B679" s="6" t="n"/>
      <c r="C679" s="6" t="n"/>
    </row>
    <row r="680" ht="15.75" customHeight="1" s="1411">
      <c r="A680" s="6" t="n"/>
      <c r="B680" s="6" t="n"/>
      <c r="C680" s="6" t="n"/>
    </row>
    <row r="681" ht="15.75" customHeight="1" s="1411">
      <c r="A681" s="6" t="n"/>
      <c r="B681" s="6" t="n"/>
      <c r="C681" s="6" t="n"/>
    </row>
    <row r="682" ht="15.75" customHeight="1" s="1411">
      <c r="A682" s="6" t="n"/>
      <c r="B682" s="6" t="n"/>
      <c r="C682" s="6" t="n"/>
    </row>
    <row r="683" ht="15.75" customHeight="1" s="1411">
      <c r="A683" s="6" t="n"/>
      <c r="B683" s="6" t="n"/>
      <c r="C683" s="6" t="n"/>
    </row>
    <row r="684" ht="15.75" customHeight="1" s="1411">
      <c r="A684" s="6" t="n"/>
      <c r="B684" s="6" t="n"/>
      <c r="C684" s="6" t="n"/>
    </row>
    <row r="685" ht="15.75" customHeight="1" s="1411">
      <c r="A685" s="6" t="n"/>
      <c r="B685" s="6" t="n"/>
      <c r="C685" s="6" t="n"/>
    </row>
    <row r="686" ht="15.75" customHeight="1" s="1411">
      <c r="A686" s="6" t="n"/>
      <c r="B686" s="6" t="n"/>
      <c r="C686" s="6" t="n"/>
    </row>
    <row r="687" ht="15.75" customHeight="1" s="1411">
      <c r="A687" s="6" t="n"/>
      <c r="B687" s="6" t="n"/>
      <c r="C687" s="6" t="n"/>
    </row>
    <row r="688" ht="15.75" customHeight="1" s="1411">
      <c r="A688" s="6" t="n"/>
      <c r="B688" s="6" t="n"/>
      <c r="C688" s="6" t="n"/>
    </row>
    <row r="689" ht="15.75" customHeight="1" s="1411">
      <c r="A689" s="6" t="n"/>
      <c r="B689" s="6" t="n"/>
      <c r="C689" s="6" t="n"/>
    </row>
    <row r="690" ht="15.75" customHeight="1" s="1411">
      <c r="A690" s="6" t="n"/>
      <c r="B690" s="6" t="n"/>
      <c r="C690" s="6" t="n"/>
    </row>
    <row r="691" ht="15.75" customHeight="1" s="1411">
      <c r="A691" s="6" t="n"/>
      <c r="B691" s="6" t="n"/>
      <c r="C691" s="6" t="n"/>
    </row>
    <row r="692" ht="15.75" customHeight="1" s="1411">
      <c r="A692" s="6" t="n"/>
      <c r="B692" s="6" t="n"/>
      <c r="C692" s="6" t="n"/>
    </row>
    <row r="693" ht="15.75" customHeight="1" s="1411">
      <c r="A693" s="6" t="n"/>
      <c r="B693" s="6" t="n"/>
      <c r="C693" s="6" t="n"/>
    </row>
    <row r="694" ht="15.75" customHeight="1" s="1411">
      <c r="A694" s="6" t="n"/>
      <c r="B694" s="6" t="n"/>
      <c r="C694" s="6" t="n"/>
    </row>
    <row r="695" ht="15.75" customHeight="1" s="1411">
      <c r="A695" s="6" t="n"/>
      <c r="B695" s="6" t="n"/>
      <c r="C695" s="6" t="n"/>
    </row>
    <row r="696" ht="15.75" customHeight="1" s="1411">
      <c r="A696" s="6" t="n"/>
      <c r="B696" s="6" t="n"/>
      <c r="C696" s="6" t="n"/>
    </row>
    <row r="697" ht="15.75" customHeight="1" s="1411">
      <c r="A697" s="6" t="n"/>
      <c r="B697" s="6" t="n"/>
      <c r="C697" s="6" t="n"/>
    </row>
    <row r="698" ht="15.75" customHeight="1" s="1411">
      <c r="A698" s="6" t="n"/>
      <c r="B698" s="6" t="n"/>
      <c r="C698" s="6" t="n"/>
    </row>
    <row r="699" ht="15.75" customHeight="1" s="1411">
      <c r="A699" s="6" t="n"/>
      <c r="B699" s="6" t="n"/>
      <c r="C699" s="6" t="n"/>
    </row>
    <row r="700" ht="15.75" customHeight="1" s="1411">
      <c r="A700" s="6" t="n"/>
      <c r="B700" s="6" t="n"/>
      <c r="C700" s="6" t="n"/>
    </row>
    <row r="701" ht="15.75" customHeight="1" s="1411">
      <c r="A701" s="6" t="n"/>
      <c r="B701" s="6" t="n"/>
      <c r="C701" s="6" t="n"/>
    </row>
    <row r="702" ht="15.75" customHeight="1" s="1411">
      <c r="A702" s="6" t="n"/>
      <c r="B702" s="6" t="n"/>
      <c r="C702" s="6" t="n"/>
    </row>
    <row r="703" ht="15.75" customHeight="1" s="1411">
      <c r="A703" s="6" t="n"/>
      <c r="B703" s="6" t="n"/>
      <c r="C703" s="6" t="n"/>
    </row>
    <row r="704" ht="15.75" customHeight="1" s="1411">
      <c r="A704" s="6" t="n"/>
      <c r="B704" s="6" t="n"/>
      <c r="C704" s="6" t="n"/>
    </row>
    <row r="705" ht="15.75" customHeight="1" s="1411">
      <c r="A705" s="6" t="n"/>
      <c r="B705" s="6" t="n"/>
      <c r="C705" s="6" t="n"/>
    </row>
    <row r="706" ht="15.75" customHeight="1" s="1411">
      <c r="A706" s="6" t="n"/>
      <c r="B706" s="6" t="n"/>
      <c r="C706" s="6" t="n"/>
    </row>
    <row r="707" ht="15.75" customHeight="1" s="1411">
      <c r="A707" s="6" t="n"/>
      <c r="B707" s="6" t="n"/>
      <c r="C707" s="6" t="n"/>
    </row>
    <row r="708" ht="15.75" customHeight="1" s="1411">
      <c r="A708" s="6" t="n"/>
      <c r="B708" s="6" t="n"/>
      <c r="C708" s="6" t="n"/>
    </row>
    <row r="709" ht="15.75" customHeight="1" s="1411">
      <c r="A709" s="6" t="n"/>
      <c r="B709" s="6" t="n"/>
      <c r="C709" s="6" t="n"/>
    </row>
    <row r="710" ht="15.75" customHeight="1" s="1411">
      <c r="A710" s="6" t="n"/>
      <c r="B710" s="6" t="n"/>
      <c r="C710" s="6" t="n"/>
    </row>
    <row r="711" ht="15.75" customHeight="1" s="1411">
      <c r="A711" s="6" t="n"/>
      <c r="B711" s="6" t="n"/>
      <c r="C711" s="6" t="n"/>
    </row>
    <row r="712" ht="15.75" customHeight="1" s="1411">
      <c r="A712" s="6" t="n"/>
      <c r="B712" s="6" t="n"/>
      <c r="C712" s="6" t="n"/>
    </row>
    <row r="713" ht="15.75" customHeight="1" s="1411">
      <c r="A713" s="6" t="n"/>
      <c r="B713" s="6" t="n"/>
      <c r="C713" s="6" t="n"/>
    </row>
    <row r="714" ht="15.75" customHeight="1" s="1411">
      <c r="A714" s="6" t="n"/>
      <c r="B714" s="6" t="n"/>
      <c r="C714" s="6" t="n"/>
    </row>
    <row r="715" ht="15.75" customHeight="1" s="1411">
      <c r="A715" s="6" t="n"/>
      <c r="B715" s="6" t="n"/>
      <c r="C715" s="6" t="n"/>
    </row>
    <row r="716" ht="15.75" customHeight="1" s="1411">
      <c r="A716" s="6" t="n"/>
      <c r="B716" s="6" t="n"/>
      <c r="C716" s="6" t="n"/>
    </row>
    <row r="717" ht="15.75" customHeight="1" s="1411">
      <c r="A717" s="6" t="n"/>
      <c r="B717" s="6" t="n"/>
      <c r="C717" s="6" t="n"/>
    </row>
    <row r="718" ht="15.75" customHeight="1" s="1411">
      <c r="A718" s="6" t="n"/>
      <c r="B718" s="6" t="n"/>
      <c r="C718" s="6" t="n"/>
    </row>
    <row r="719" ht="15.75" customHeight="1" s="1411">
      <c r="A719" s="6" t="n"/>
      <c r="B719" s="6" t="n"/>
      <c r="C719" s="6" t="n"/>
    </row>
    <row r="720" ht="15.75" customHeight="1" s="1411">
      <c r="A720" s="6" t="n"/>
      <c r="B720" s="6" t="n"/>
      <c r="C720" s="6" t="n"/>
    </row>
    <row r="721" ht="15.75" customHeight="1" s="1411">
      <c r="A721" s="6" t="n"/>
      <c r="B721" s="6" t="n"/>
      <c r="C721" s="6" t="n"/>
    </row>
    <row r="722" ht="15.75" customHeight="1" s="1411">
      <c r="A722" s="6" t="n"/>
      <c r="B722" s="6" t="n"/>
      <c r="C722" s="6" t="n"/>
    </row>
    <row r="723" ht="15.75" customHeight="1" s="1411">
      <c r="A723" s="6" t="n"/>
      <c r="B723" s="6" t="n"/>
      <c r="C723" s="6" t="n"/>
    </row>
    <row r="724" ht="15.75" customHeight="1" s="1411">
      <c r="A724" s="6" t="n"/>
      <c r="B724" s="6" t="n"/>
      <c r="C724" s="6" t="n"/>
    </row>
    <row r="725" ht="15.75" customHeight="1" s="1411">
      <c r="A725" s="6" t="n"/>
      <c r="B725" s="6" t="n"/>
      <c r="C725" s="6" t="n"/>
    </row>
    <row r="726" ht="15.75" customHeight="1" s="1411">
      <c r="A726" s="6" t="n"/>
      <c r="B726" s="6" t="n"/>
      <c r="C726" s="6" t="n"/>
    </row>
    <row r="727" ht="15.75" customHeight="1" s="1411">
      <c r="A727" s="6" t="n"/>
      <c r="B727" s="6" t="n"/>
      <c r="C727" s="6" t="n"/>
    </row>
    <row r="728" ht="15.75" customHeight="1" s="1411">
      <c r="A728" s="6" t="n"/>
      <c r="B728" s="6" t="n"/>
      <c r="C728" s="6" t="n"/>
    </row>
    <row r="729" ht="15.75" customHeight="1" s="1411">
      <c r="A729" s="6" t="n"/>
      <c r="B729" s="6" t="n"/>
      <c r="C729" s="6" t="n"/>
    </row>
    <row r="730" ht="15.75" customHeight="1" s="1411">
      <c r="A730" s="6" t="n"/>
      <c r="B730" s="6" t="n"/>
      <c r="C730" s="6" t="n"/>
    </row>
    <row r="731" ht="15.75" customHeight="1" s="1411">
      <c r="A731" s="6" t="n"/>
      <c r="B731" s="6" t="n"/>
      <c r="C731" s="6" t="n"/>
    </row>
    <row r="732" ht="15.75" customHeight="1" s="1411">
      <c r="A732" s="6" t="n"/>
      <c r="B732" s="6" t="n"/>
      <c r="C732" s="6" t="n"/>
    </row>
    <row r="733" ht="15.75" customHeight="1" s="1411">
      <c r="A733" s="6" t="n"/>
      <c r="B733" s="6" t="n"/>
      <c r="C733" s="6" t="n"/>
    </row>
    <row r="734" ht="15.75" customHeight="1" s="1411">
      <c r="A734" s="6" t="n"/>
      <c r="B734" s="6" t="n"/>
      <c r="C734" s="6" t="n"/>
    </row>
    <row r="735" ht="15.75" customHeight="1" s="1411">
      <c r="A735" s="6" t="n"/>
      <c r="B735" s="6" t="n"/>
      <c r="C735" s="6" t="n"/>
    </row>
    <row r="736" ht="15.75" customHeight="1" s="1411">
      <c r="A736" s="6" t="n"/>
      <c r="B736" s="6" t="n"/>
      <c r="C736" s="6" t="n"/>
    </row>
    <row r="737" ht="15.75" customHeight="1" s="1411">
      <c r="A737" s="6" t="n"/>
      <c r="B737" s="6" t="n"/>
      <c r="C737" s="6" t="n"/>
    </row>
    <row r="738" ht="15.75" customHeight="1" s="1411">
      <c r="A738" s="6" t="n"/>
      <c r="B738" s="6" t="n"/>
      <c r="C738" s="6" t="n"/>
    </row>
    <row r="739" ht="15.75" customHeight="1" s="1411">
      <c r="A739" s="6" t="n"/>
      <c r="B739" s="6" t="n"/>
      <c r="C739" s="6" t="n"/>
    </row>
    <row r="740" ht="15.75" customHeight="1" s="1411">
      <c r="A740" s="6" t="n"/>
      <c r="B740" s="6" t="n"/>
      <c r="C740" s="6" t="n"/>
    </row>
    <row r="741" ht="15.75" customHeight="1" s="1411">
      <c r="A741" s="6" t="n"/>
      <c r="B741" s="6" t="n"/>
      <c r="C741" s="6" t="n"/>
    </row>
    <row r="742" ht="15.75" customHeight="1" s="1411">
      <c r="A742" s="6" t="n"/>
      <c r="B742" s="6" t="n"/>
      <c r="C742" s="6" t="n"/>
    </row>
    <row r="743" ht="15.75" customHeight="1" s="1411">
      <c r="A743" s="6" t="n"/>
      <c r="B743" s="6" t="n"/>
      <c r="C743" s="6" t="n"/>
    </row>
    <row r="744" ht="15.75" customHeight="1" s="1411">
      <c r="A744" s="6" t="n"/>
      <c r="B744" s="6" t="n"/>
      <c r="C744" s="6" t="n"/>
    </row>
    <row r="745" ht="15.75" customHeight="1" s="1411">
      <c r="A745" s="6" t="n"/>
      <c r="B745" s="6" t="n"/>
      <c r="C745" s="6" t="n"/>
    </row>
    <row r="746" ht="15.75" customHeight="1" s="1411">
      <c r="A746" s="6" t="n"/>
      <c r="B746" s="6" t="n"/>
      <c r="C746" s="6" t="n"/>
    </row>
    <row r="747" ht="15.75" customHeight="1" s="1411">
      <c r="A747" s="6" t="n"/>
      <c r="B747" s="6" t="n"/>
      <c r="C747" s="6" t="n"/>
    </row>
    <row r="748" ht="15.75" customHeight="1" s="1411">
      <c r="A748" s="6" t="n"/>
      <c r="B748" s="6" t="n"/>
      <c r="C748" s="6" t="n"/>
    </row>
    <row r="749" ht="15.75" customHeight="1" s="1411">
      <c r="A749" s="6" t="n"/>
      <c r="B749" s="6" t="n"/>
      <c r="C749" s="6" t="n"/>
    </row>
    <row r="750" ht="15.75" customHeight="1" s="1411">
      <c r="A750" s="6" t="n"/>
      <c r="B750" s="6" t="n"/>
      <c r="C750" s="6" t="n"/>
    </row>
    <row r="751" ht="15.75" customHeight="1" s="1411">
      <c r="A751" s="6" t="n"/>
      <c r="B751" s="6" t="n"/>
      <c r="C751" s="6" t="n"/>
    </row>
    <row r="752" ht="15.75" customHeight="1" s="1411">
      <c r="A752" s="6" t="n"/>
      <c r="B752" s="6" t="n"/>
      <c r="C752" s="6" t="n"/>
    </row>
    <row r="753" ht="15.75" customHeight="1" s="1411">
      <c r="A753" s="6" t="n"/>
      <c r="B753" s="6" t="n"/>
      <c r="C753" s="6" t="n"/>
    </row>
    <row r="754" ht="15.75" customHeight="1" s="1411">
      <c r="A754" s="6" t="n"/>
      <c r="B754" s="6" t="n"/>
      <c r="C754" s="6" t="n"/>
    </row>
    <row r="755" ht="15.75" customHeight="1" s="1411">
      <c r="A755" s="6" t="n"/>
      <c r="B755" s="6" t="n"/>
      <c r="C755" s="6" t="n"/>
    </row>
    <row r="756" ht="15.75" customHeight="1" s="1411">
      <c r="A756" s="6" t="n"/>
      <c r="B756" s="6" t="n"/>
      <c r="C756" s="6" t="n"/>
    </row>
    <row r="757" ht="15.75" customHeight="1" s="1411">
      <c r="A757" s="6" t="n"/>
      <c r="B757" s="6" t="n"/>
      <c r="C757" s="6" t="n"/>
    </row>
    <row r="758" ht="15.75" customHeight="1" s="1411">
      <c r="A758" s="6" t="n"/>
      <c r="B758" s="6" t="n"/>
      <c r="C758" s="6" t="n"/>
    </row>
    <row r="759" ht="15.75" customHeight="1" s="1411">
      <c r="A759" s="6" t="n"/>
      <c r="B759" s="6" t="n"/>
      <c r="C759" s="6" t="n"/>
    </row>
    <row r="760" ht="15.75" customHeight="1" s="1411">
      <c r="A760" s="6" t="n"/>
      <c r="B760" s="6" t="n"/>
      <c r="C760" s="6" t="n"/>
    </row>
    <row r="761" ht="15.75" customHeight="1" s="1411">
      <c r="A761" s="6" t="n"/>
      <c r="B761" s="6" t="n"/>
      <c r="C761" s="6" t="n"/>
    </row>
    <row r="762" ht="15.75" customHeight="1" s="1411">
      <c r="A762" s="6" t="n"/>
      <c r="B762" s="6" t="n"/>
      <c r="C762" s="6" t="n"/>
    </row>
    <row r="763" ht="15.75" customHeight="1" s="1411">
      <c r="A763" s="6" t="n"/>
      <c r="B763" s="6" t="n"/>
      <c r="C763" s="6" t="n"/>
    </row>
    <row r="764" ht="15.75" customHeight="1" s="1411">
      <c r="A764" s="6" t="n"/>
      <c r="B764" s="6" t="n"/>
      <c r="C764" s="6" t="n"/>
    </row>
    <row r="765" ht="15.75" customHeight="1" s="1411">
      <c r="A765" s="6" t="n"/>
      <c r="B765" s="6" t="n"/>
      <c r="C765" s="6" t="n"/>
    </row>
    <row r="766" ht="15.75" customHeight="1" s="1411">
      <c r="A766" s="6" t="n"/>
      <c r="B766" s="6" t="n"/>
      <c r="C766" s="6" t="n"/>
    </row>
    <row r="767" ht="15.75" customHeight="1" s="1411">
      <c r="A767" s="6" t="n"/>
      <c r="B767" s="6" t="n"/>
      <c r="C767" s="6" t="n"/>
    </row>
    <row r="768" ht="15.75" customHeight="1" s="1411">
      <c r="A768" s="6" t="n"/>
      <c r="B768" s="6" t="n"/>
      <c r="C768" s="6" t="n"/>
    </row>
    <row r="769" ht="15.75" customHeight="1" s="1411">
      <c r="A769" s="6" t="n"/>
      <c r="B769" s="6" t="n"/>
      <c r="C769" s="6" t="n"/>
    </row>
    <row r="770" ht="15.75" customHeight="1" s="1411">
      <c r="A770" s="6" t="n"/>
      <c r="B770" s="6" t="n"/>
      <c r="C770" s="6" t="n"/>
    </row>
    <row r="771" ht="15.75" customHeight="1" s="1411">
      <c r="A771" s="6" t="n"/>
      <c r="B771" s="6" t="n"/>
      <c r="C771" s="6" t="n"/>
    </row>
    <row r="772" ht="15.75" customHeight="1" s="1411">
      <c r="A772" s="6" t="n"/>
      <c r="B772" s="6" t="n"/>
      <c r="C772" s="6" t="n"/>
    </row>
    <row r="773" ht="15.75" customHeight="1" s="1411">
      <c r="A773" s="6" t="n"/>
      <c r="B773" s="6" t="n"/>
      <c r="C773" s="6" t="n"/>
    </row>
    <row r="774" ht="15.75" customHeight="1" s="1411">
      <c r="A774" s="6" t="n"/>
      <c r="B774" s="6" t="n"/>
      <c r="C774" s="6" t="n"/>
    </row>
    <row r="775" ht="15.75" customHeight="1" s="1411">
      <c r="A775" s="6" t="n"/>
      <c r="B775" s="6" t="n"/>
      <c r="C775" s="6" t="n"/>
    </row>
    <row r="776" ht="15.75" customHeight="1" s="1411">
      <c r="A776" s="6" t="n"/>
      <c r="B776" s="6" t="n"/>
      <c r="C776" s="6" t="n"/>
    </row>
    <row r="777" ht="15.75" customHeight="1" s="1411">
      <c r="A777" s="6" t="n"/>
      <c r="B777" s="6" t="n"/>
      <c r="C777" s="6" t="n"/>
    </row>
    <row r="778" ht="15.75" customHeight="1" s="1411">
      <c r="A778" s="6" t="n"/>
      <c r="B778" s="6" t="n"/>
      <c r="C778" s="6" t="n"/>
    </row>
    <row r="779" ht="15.75" customHeight="1" s="1411">
      <c r="A779" s="6" t="n"/>
      <c r="B779" s="6" t="n"/>
      <c r="C779" s="6" t="n"/>
    </row>
    <row r="780" ht="15.75" customHeight="1" s="1411">
      <c r="A780" s="6" t="n"/>
      <c r="B780" s="6" t="n"/>
      <c r="C780" s="6" t="n"/>
    </row>
    <row r="781" ht="15.75" customHeight="1" s="1411">
      <c r="A781" s="6" t="n"/>
      <c r="B781" s="6" t="n"/>
      <c r="C781" s="6" t="n"/>
    </row>
    <row r="782" ht="15.75" customHeight="1" s="1411">
      <c r="A782" s="6" t="n"/>
      <c r="B782" s="6" t="n"/>
      <c r="C782" s="6" t="n"/>
    </row>
    <row r="783" ht="15.75" customHeight="1" s="1411">
      <c r="A783" s="6" t="n"/>
      <c r="B783" s="6" t="n"/>
      <c r="C783" s="6" t="n"/>
    </row>
    <row r="784" ht="15.75" customHeight="1" s="1411">
      <c r="A784" s="6" t="n"/>
      <c r="B784" s="6" t="n"/>
      <c r="C784" s="6" t="n"/>
    </row>
    <row r="785" ht="15.75" customHeight="1" s="1411">
      <c r="A785" s="6" t="n"/>
      <c r="B785" s="6" t="n"/>
      <c r="C785" s="6" t="n"/>
    </row>
    <row r="786" ht="15.75" customHeight="1" s="1411">
      <c r="A786" s="6" t="n"/>
      <c r="B786" s="6" t="n"/>
      <c r="C786" s="6" t="n"/>
    </row>
    <row r="787" ht="15.75" customHeight="1" s="1411">
      <c r="A787" s="6" t="n"/>
      <c r="B787" s="6" t="n"/>
      <c r="C787" s="6" t="n"/>
    </row>
    <row r="788" ht="15.75" customHeight="1" s="1411">
      <c r="A788" s="6" t="n"/>
      <c r="B788" s="6" t="n"/>
      <c r="C788" s="6" t="n"/>
    </row>
    <row r="789" ht="15.75" customHeight="1" s="1411">
      <c r="A789" s="6" t="n"/>
      <c r="B789" s="6" t="n"/>
      <c r="C789" s="6" t="n"/>
    </row>
    <row r="790" ht="15.75" customHeight="1" s="1411">
      <c r="A790" s="6" t="n"/>
      <c r="B790" s="6" t="n"/>
      <c r="C790" s="6" t="n"/>
    </row>
    <row r="791" ht="15.75" customHeight="1" s="1411">
      <c r="A791" s="6" t="n"/>
      <c r="B791" s="6" t="n"/>
      <c r="C791" s="6" t="n"/>
    </row>
    <row r="792" ht="15.75" customHeight="1" s="1411">
      <c r="A792" s="6" t="n"/>
      <c r="B792" s="6" t="n"/>
      <c r="C792" s="6" t="n"/>
    </row>
    <row r="793" ht="15.75" customHeight="1" s="1411">
      <c r="A793" s="6" t="n"/>
      <c r="B793" s="6" t="n"/>
      <c r="C793" s="6" t="n"/>
    </row>
    <row r="794" ht="15.75" customHeight="1" s="1411">
      <c r="A794" s="6" t="n"/>
      <c r="B794" s="6" t="n"/>
      <c r="C794" s="6" t="n"/>
    </row>
    <row r="795" ht="15.75" customHeight="1" s="1411">
      <c r="A795" s="6" t="n"/>
      <c r="B795" s="6" t="n"/>
      <c r="C795" s="6" t="n"/>
    </row>
    <row r="796" ht="15.75" customHeight="1" s="1411">
      <c r="A796" s="6" t="n"/>
      <c r="B796" s="6" t="n"/>
      <c r="C796" s="6" t="n"/>
    </row>
    <row r="797" ht="15.75" customHeight="1" s="1411">
      <c r="A797" s="6" t="n"/>
      <c r="B797" s="6" t="n"/>
      <c r="C797" s="6" t="n"/>
    </row>
    <row r="798" ht="15.75" customHeight="1" s="1411">
      <c r="A798" s="6" t="n"/>
      <c r="B798" s="6" t="n"/>
      <c r="C798" s="6" t="n"/>
    </row>
    <row r="799" ht="15.75" customHeight="1" s="1411">
      <c r="A799" s="6" t="n"/>
      <c r="B799" s="6" t="n"/>
      <c r="C799" s="6" t="n"/>
    </row>
    <row r="800" ht="15.75" customHeight="1" s="1411">
      <c r="A800" s="6" t="n"/>
      <c r="B800" s="6" t="n"/>
      <c r="C800" s="6" t="n"/>
    </row>
    <row r="801" ht="15.75" customHeight="1" s="1411">
      <c r="A801" s="6" t="n"/>
      <c r="B801" s="6" t="n"/>
      <c r="C801" s="6" t="n"/>
    </row>
    <row r="802" ht="15.75" customHeight="1" s="1411">
      <c r="A802" s="6" t="n"/>
      <c r="B802" s="6" t="n"/>
      <c r="C802" s="6" t="n"/>
    </row>
    <row r="803" ht="15.75" customHeight="1" s="1411">
      <c r="A803" s="6" t="n"/>
      <c r="B803" s="6" t="n"/>
      <c r="C803" s="6" t="n"/>
    </row>
    <row r="804" ht="15.75" customHeight="1" s="1411">
      <c r="A804" s="6" t="n"/>
      <c r="B804" s="6" t="n"/>
      <c r="C804" s="6" t="n"/>
    </row>
    <row r="805" ht="15.75" customHeight="1" s="1411">
      <c r="A805" s="6" t="n"/>
      <c r="B805" s="6" t="n"/>
      <c r="C805" s="6" t="n"/>
    </row>
    <row r="806" ht="15.75" customHeight="1" s="1411">
      <c r="A806" s="6" t="n"/>
      <c r="B806" s="6" t="n"/>
      <c r="C806" s="6" t="n"/>
    </row>
    <row r="807" ht="15.75" customHeight="1" s="1411">
      <c r="A807" s="6" t="n"/>
      <c r="B807" s="6" t="n"/>
      <c r="C807" s="6" t="n"/>
    </row>
    <row r="808" ht="15.75" customHeight="1" s="1411">
      <c r="A808" s="6" t="n"/>
      <c r="B808" s="6" t="n"/>
      <c r="C808" s="6" t="n"/>
    </row>
    <row r="809" ht="15.75" customHeight="1" s="1411">
      <c r="A809" s="6" t="n"/>
      <c r="B809" s="6" t="n"/>
      <c r="C809" s="6" t="n"/>
    </row>
    <row r="810" ht="15.75" customHeight="1" s="1411">
      <c r="A810" s="6" t="n"/>
      <c r="B810" s="6" t="n"/>
      <c r="C810" s="6" t="n"/>
    </row>
    <row r="811" ht="15.75" customHeight="1" s="1411">
      <c r="A811" s="6" t="n"/>
      <c r="B811" s="6" t="n"/>
      <c r="C811" s="6" t="n"/>
    </row>
    <row r="812" ht="15.75" customHeight="1" s="1411">
      <c r="A812" s="6" t="n"/>
      <c r="B812" s="6" t="n"/>
      <c r="C812" s="6" t="n"/>
    </row>
    <row r="813" ht="15.75" customHeight="1" s="1411">
      <c r="A813" s="6" t="n"/>
      <c r="B813" s="6" t="n"/>
      <c r="C813" s="6" t="n"/>
    </row>
    <row r="814" ht="15.75" customHeight="1" s="1411">
      <c r="A814" s="6" t="n"/>
      <c r="B814" s="6" t="n"/>
      <c r="C814" s="6" t="n"/>
    </row>
    <row r="815" ht="15.75" customHeight="1" s="1411">
      <c r="A815" s="6" t="n"/>
      <c r="B815" s="6" t="n"/>
      <c r="C815" s="6" t="n"/>
    </row>
    <row r="816" ht="15.75" customHeight="1" s="1411">
      <c r="A816" s="6" t="n"/>
      <c r="B816" s="6" t="n"/>
      <c r="C816" s="6" t="n"/>
    </row>
    <row r="817" ht="15.75" customHeight="1" s="1411">
      <c r="A817" s="6" t="n"/>
      <c r="B817" s="6" t="n"/>
      <c r="C817" s="6" t="n"/>
    </row>
    <row r="818" ht="15.75" customHeight="1" s="1411">
      <c r="A818" s="6" t="n"/>
      <c r="B818" s="6" t="n"/>
      <c r="C818" s="6" t="n"/>
    </row>
    <row r="819" ht="15.75" customHeight="1" s="1411">
      <c r="A819" s="6" t="n"/>
      <c r="B819" s="6" t="n"/>
      <c r="C819" s="6" t="n"/>
    </row>
    <row r="820" ht="15.75" customHeight="1" s="1411">
      <c r="A820" s="6" t="n"/>
      <c r="B820" s="6" t="n"/>
      <c r="C820" s="6" t="n"/>
    </row>
    <row r="821" ht="15.75" customHeight="1" s="1411">
      <c r="A821" s="6" t="n"/>
      <c r="B821" s="6" t="n"/>
      <c r="C821" s="6" t="n"/>
    </row>
    <row r="822" ht="15.75" customHeight="1" s="1411">
      <c r="A822" s="6" t="n"/>
      <c r="B822" s="6" t="n"/>
      <c r="C822" s="6" t="n"/>
    </row>
    <row r="823" ht="15.75" customHeight="1" s="1411">
      <c r="A823" s="6" t="n"/>
      <c r="B823" s="6" t="n"/>
      <c r="C823" s="6" t="n"/>
    </row>
    <row r="824" ht="15.75" customHeight="1" s="1411">
      <c r="A824" s="6" t="n"/>
      <c r="B824" s="6" t="n"/>
      <c r="C824" s="6" t="n"/>
    </row>
    <row r="825" ht="15.75" customHeight="1" s="1411">
      <c r="A825" s="6" t="n"/>
      <c r="B825" s="6" t="n"/>
      <c r="C825" s="6" t="n"/>
    </row>
    <row r="826" ht="15.75" customHeight="1" s="1411">
      <c r="A826" s="6" t="n"/>
      <c r="B826" s="6" t="n"/>
      <c r="C826" s="6" t="n"/>
    </row>
    <row r="827" ht="15.75" customHeight="1" s="1411">
      <c r="A827" s="6" t="n"/>
      <c r="B827" s="6" t="n"/>
      <c r="C827" s="6" t="n"/>
    </row>
    <row r="828" ht="15.75" customHeight="1" s="1411">
      <c r="A828" s="6" t="n"/>
      <c r="B828" s="6" t="n"/>
      <c r="C828" s="6" t="n"/>
    </row>
    <row r="829" ht="15.75" customHeight="1" s="1411">
      <c r="A829" s="6" t="n"/>
      <c r="B829" s="6" t="n"/>
      <c r="C829" s="6" t="n"/>
    </row>
    <row r="830" ht="15.75" customHeight="1" s="1411">
      <c r="A830" s="6" t="n"/>
      <c r="B830" s="6" t="n"/>
      <c r="C830" s="6" t="n"/>
    </row>
    <row r="831" ht="15.75" customHeight="1" s="1411">
      <c r="A831" s="6" t="n"/>
      <c r="B831" s="6" t="n"/>
      <c r="C831" s="6" t="n"/>
    </row>
    <row r="832" ht="15.75" customHeight="1" s="1411">
      <c r="A832" s="6" t="n"/>
      <c r="B832" s="6" t="n"/>
      <c r="C832" s="6" t="n"/>
    </row>
    <row r="833" ht="15.75" customHeight="1" s="1411">
      <c r="A833" s="6" t="n"/>
      <c r="B833" s="6" t="n"/>
      <c r="C833" s="6" t="n"/>
    </row>
    <row r="834" ht="15.75" customHeight="1" s="1411">
      <c r="A834" s="6" t="n"/>
      <c r="B834" s="6" t="n"/>
      <c r="C834" s="6" t="n"/>
    </row>
    <row r="835" ht="15.75" customHeight="1" s="1411">
      <c r="A835" s="6" t="n"/>
      <c r="B835" s="6" t="n"/>
      <c r="C835" s="6" t="n"/>
    </row>
    <row r="836" ht="15.75" customHeight="1" s="1411">
      <c r="A836" s="6" t="n"/>
      <c r="B836" s="6" t="n"/>
      <c r="C836" s="6" t="n"/>
    </row>
    <row r="837" ht="15.75" customHeight="1" s="1411">
      <c r="A837" s="6" t="n"/>
      <c r="B837" s="6" t="n"/>
      <c r="C837" s="6" t="n"/>
    </row>
    <row r="838" ht="15.75" customHeight="1" s="1411">
      <c r="A838" s="6" t="n"/>
      <c r="B838" s="6" t="n"/>
      <c r="C838" s="6" t="n"/>
    </row>
    <row r="839" ht="15.75" customHeight="1" s="1411">
      <c r="A839" s="6" t="n"/>
      <c r="B839" s="6" t="n"/>
      <c r="C839" s="6" t="n"/>
    </row>
    <row r="840" ht="15.75" customHeight="1" s="1411">
      <c r="A840" s="6" t="n"/>
      <c r="B840" s="6" t="n"/>
      <c r="C840" s="6" t="n"/>
    </row>
    <row r="841" ht="15.75" customHeight="1" s="1411">
      <c r="A841" s="6" t="n"/>
      <c r="B841" s="6" t="n"/>
      <c r="C841" s="6" t="n"/>
    </row>
    <row r="842" ht="15.75" customHeight="1" s="1411">
      <c r="A842" s="6" t="n"/>
      <c r="B842" s="6" t="n"/>
      <c r="C842" s="6" t="n"/>
    </row>
    <row r="843" ht="15.75" customHeight="1" s="1411">
      <c r="A843" s="6" t="n"/>
      <c r="B843" s="6" t="n"/>
      <c r="C843" s="6" t="n"/>
    </row>
    <row r="844" ht="15.75" customHeight="1" s="1411">
      <c r="A844" s="6" t="n"/>
      <c r="B844" s="6" t="n"/>
      <c r="C844" s="6" t="n"/>
    </row>
    <row r="845" ht="15.75" customHeight="1" s="1411">
      <c r="A845" s="6" t="n"/>
      <c r="B845" s="6" t="n"/>
      <c r="C845" s="6" t="n"/>
    </row>
    <row r="846" ht="15.75" customHeight="1" s="1411">
      <c r="A846" s="6" t="n"/>
      <c r="B846" s="6" t="n"/>
      <c r="C846" s="6" t="n"/>
    </row>
    <row r="847" ht="15.75" customHeight="1" s="1411">
      <c r="A847" s="6" t="n"/>
      <c r="B847" s="6" t="n"/>
      <c r="C847" s="6" t="n"/>
    </row>
    <row r="848" ht="15.75" customHeight="1" s="1411">
      <c r="A848" s="6" t="n"/>
      <c r="B848" s="6" t="n"/>
      <c r="C848" s="6" t="n"/>
    </row>
    <row r="849" ht="15.75" customHeight="1" s="1411">
      <c r="A849" s="6" t="n"/>
      <c r="B849" s="6" t="n"/>
      <c r="C849" s="6" t="n"/>
    </row>
    <row r="850" ht="15.75" customHeight="1" s="1411">
      <c r="A850" s="6" t="n"/>
      <c r="B850" s="6" t="n"/>
      <c r="C850" s="6" t="n"/>
    </row>
    <row r="851" ht="15.75" customHeight="1" s="1411">
      <c r="A851" s="6" t="n"/>
      <c r="B851" s="6" t="n"/>
      <c r="C851" s="6" t="n"/>
    </row>
    <row r="852" ht="15.75" customHeight="1" s="1411">
      <c r="A852" s="6" t="n"/>
      <c r="B852" s="6" t="n"/>
      <c r="C852" s="6" t="n"/>
    </row>
    <row r="853" ht="15.75" customHeight="1" s="1411">
      <c r="A853" s="6" t="n"/>
      <c r="B853" s="6" t="n"/>
      <c r="C853" s="6" t="n"/>
    </row>
    <row r="854" ht="15.75" customHeight="1" s="1411">
      <c r="A854" s="6" t="n"/>
      <c r="B854" s="6" t="n"/>
      <c r="C854" s="6" t="n"/>
    </row>
    <row r="855" ht="15.75" customHeight="1" s="1411">
      <c r="A855" s="6" t="n"/>
      <c r="B855" s="6" t="n"/>
      <c r="C855" s="6" t="n"/>
    </row>
    <row r="856" ht="15.75" customHeight="1" s="1411">
      <c r="A856" s="6" t="n"/>
      <c r="B856" s="6" t="n"/>
      <c r="C856" s="6" t="n"/>
    </row>
    <row r="857" ht="15.75" customHeight="1" s="1411">
      <c r="A857" s="6" t="n"/>
      <c r="B857" s="6" t="n"/>
      <c r="C857" s="6" t="n"/>
    </row>
    <row r="858" ht="15.75" customHeight="1" s="1411">
      <c r="A858" s="6" t="n"/>
      <c r="B858" s="6" t="n"/>
      <c r="C858" s="6" t="n"/>
    </row>
    <row r="859" ht="15.75" customHeight="1" s="1411">
      <c r="A859" s="6" t="n"/>
      <c r="B859" s="6" t="n"/>
      <c r="C859" s="6" t="n"/>
    </row>
    <row r="860" ht="15.75" customHeight="1" s="1411">
      <c r="A860" s="6" t="n"/>
      <c r="B860" s="6" t="n"/>
      <c r="C860" s="6" t="n"/>
    </row>
    <row r="861" ht="15.75" customHeight="1" s="1411">
      <c r="A861" s="6" t="n"/>
      <c r="B861" s="6" t="n"/>
      <c r="C861" s="6" t="n"/>
    </row>
    <row r="862" ht="15.75" customHeight="1" s="1411">
      <c r="A862" s="6" t="n"/>
      <c r="B862" s="6" t="n"/>
      <c r="C862" s="6" t="n"/>
    </row>
    <row r="863" ht="15.75" customHeight="1" s="1411">
      <c r="A863" s="6" t="n"/>
      <c r="B863" s="6" t="n"/>
      <c r="C863" s="6" t="n"/>
    </row>
    <row r="864" ht="15.75" customHeight="1" s="1411">
      <c r="A864" s="6" t="n"/>
      <c r="B864" s="6" t="n"/>
      <c r="C864" s="6" t="n"/>
    </row>
    <row r="865" ht="15.75" customHeight="1" s="1411">
      <c r="A865" s="6" t="n"/>
      <c r="B865" s="6" t="n"/>
      <c r="C865" s="6" t="n"/>
    </row>
    <row r="866" ht="15.75" customHeight="1" s="1411">
      <c r="A866" s="6" t="n"/>
      <c r="B866" s="6" t="n"/>
      <c r="C866" s="6" t="n"/>
    </row>
    <row r="867" ht="15.75" customHeight="1" s="1411">
      <c r="A867" s="6" t="n"/>
      <c r="B867" s="6" t="n"/>
      <c r="C867" s="6" t="n"/>
    </row>
    <row r="868" ht="15.75" customHeight="1" s="1411">
      <c r="A868" s="6" t="n"/>
      <c r="B868" s="6" t="n"/>
      <c r="C868" s="6" t="n"/>
    </row>
    <row r="869" ht="15.75" customHeight="1" s="1411">
      <c r="A869" s="6" t="n"/>
      <c r="B869" s="6" t="n"/>
      <c r="C869" s="6" t="n"/>
    </row>
    <row r="870" ht="15.75" customHeight="1" s="1411">
      <c r="A870" s="6" t="n"/>
      <c r="B870" s="6" t="n"/>
      <c r="C870" s="6" t="n"/>
    </row>
    <row r="871" ht="15.75" customHeight="1" s="1411">
      <c r="A871" s="6" t="n"/>
      <c r="B871" s="6" t="n"/>
      <c r="C871" s="6" t="n"/>
    </row>
    <row r="872" ht="15.75" customHeight="1" s="1411">
      <c r="A872" s="6" t="n"/>
      <c r="B872" s="6" t="n"/>
      <c r="C872" s="6" t="n"/>
    </row>
    <row r="873" ht="15.75" customHeight="1" s="1411">
      <c r="A873" s="6" t="n"/>
      <c r="B873" s="6" t="n"/>
      <c r="C873" s="6" t="n"/>
    </row>
    <row r="874" ht="15.75" customHeight="1" s="1411">
      <c r="A874" s="6" t="n"/>
      <c r="B874" s="6" t="n"/>
      <c r="C874" s="6" t="n"/>
    </row>
    <row r="875" ht="15.75" customHeight="1" s="1411">
      <c r="A875" s="6" t="n"/>
      <c r="B875" s="6" t="n"/>
      <c r="C875" s="6" t="n"/>
    </row>
    <row r="876" ht="15.75" customHeight="1" s="1411">
      <c r="A876" s="6" t="n"/>
      <c r="B876" s="6" t="n"/>
      <c r="C876" s="6" t="n"/>
    </row>
    <row r="877" ht="15.75" customHeight="1" s="1411">
      <c r="A877" s="6" t="n"/>
      <c r="B877" s="6" t="n"/>
      <c r="C877" s="6" t="n"/>
    </row>
    <row r="878" ht="15.75" customHeight="1" s="1411">
      <c r="A878" s="6" t="n"/>
      <c r="B878" s="6" t="n"/>
      <c r="C878" s="6" t="n"/>
    </row>
    <row r="879" ht="15.75" customHeight="1" s="1411">
      <c r="A879" s="6" t="n"/>
      <c r="B879" s="6" t="n"/>
      <c r="C879" s="6" t="n"/>
    </row>
    <row r="880" ht="15.75" customHeight="1" s="1411">
      <c r="A880" s="6" t="n"/>
      <c r="B880" s="6" t="n"/>
      <c r="C880" s="6" t="n"/>
    </row>
    <row r="881" ht="15.75" customHeight="1" s="1411">
      <c r="A881" s="6" t="n"/>
      <c r="B881" s="6" t="n"/>
      <c r="C881" s="6" t="n"/>
    </row>
    <row r="882" ht="15.75" customHeight="1" s="1411">
      <c r="A882" s="6" t="n"/>
      <c r="B882" s="6" t="n"/>
      <c r="C882" s="6" t="n"/>
    </row>
    <row r="883" ht="15.75" customHeight="1" s="1411">
      <c r="A883" s="6" t="n"/>
      <c r="B883" s="6" t="n"/>
      <c r="C883" s="6" t="n"/>
    </row>
    <row r="884" ht="15.75" customHeight="1" s="1411">
      <c r="A884" s="6" t="n"/>
      <c r="B884" s="6" t="n"/>
      <c r="C884" s="6" t="n"/>
    </row>
    <row r="885" ht="15.75" customHeight="1" s="1411">
      <c r="A885" s="6" t="n"/>
      <c r="B885" s="6" t="n"/>
      <c r="C885" s="6" t="n"/>
    </row>
    <row r="886" ht="15.75" customHeight="1" s="1411">
      <c r="A886" s="6" t="n"/>
      <c r="B886" s="6" t="n"/>
      <c r="C886" s="6" t="n"/>
    </row>
    <row r="887" ht="15.75" customHeight="1" s="1411">
      <c r="A887" s="6" t="n"/>
      <c r="B887" s="6" t="n"/>
      <c r="C887" s="6" t="n"/>
    </row>
    <row r="888" ht="15.75" customHeight="1" s="1411">
      <c r="A888" s="6" t="n"/>
      <c r="B888" s="6" t="n"/>
      <c r="C888" s="6" t="n"/>
    </row>
    <row r="889" ht="15.75" customHeight="1" s="1411">
      <c r="A889" s="6" t="n"/>
      <c r="B889" s="6" t="n"/>
      <c r="C889" s="6" t="n"/>
    </row>
    <row r="890" ht="15.75" customHeight="1" s="1411">
      <c r="A890" s="6" t="n"/>
      <c r="B890" s="6" t="n"/>
      <c r="C890" s="6" t="n"/>
    </row>
    <row r="891" ht="15.75" customHeight="1" s="1411">
      <c r="A891" s="6" t="n"/>
      <c r="B891" s="6" t="n"/>
      <c r="C891" s="6" t="n"/>
    </row>
    <row r="892" ht="15.75" customHeight="1" s="1411">
      <c r="A892" s="6" t="n"/>
      <c r="B892" s="6" t="n"/>
      <c r="C892" s="6" t="n"/>
    </row>
    <row r="893" ht="15.75" customHeight="1" s="1411">
      <c r="A893" s="6" t="n"/>
      <c r="B893" s="6" t="n"/>
      <c r="C893" s="6" t="n"/>
    </row>
    <row r="894" ht="15.75" customHeight="1" s="1411">
      <c r="A894" s="6" t="n"/>
      <c r="B894" s="6" t="n"/>
      <c r="C894" s="6" t="n"/>
    </row>
    <row r="895" ht="15.75" customHeight="1" s="1411">
      <c r="A895" s="6" t="n"/>
      <c r="B895" s="6" t="n"/>
      <c r="C895" s="6" t="n"/>
    </row>
    <row r="896" ht="15.75" customHeight="1" s="1411">
      <c r="A896" s="6" t="n"/>
      <c r="B896" s="6" t="n"/>
      <c r="C896" s="6" t="n"/>
    </row>
    <row r="897" ht="15.75" customHeight="1" s="1411">
      <c r="A897" s="6" t="n"/>
      <c r="B897" s="6" t="n"/>
      <c r="C897" s="6" t="n"/>
    </row>
    <row r="898" ht="15.75" customHeight="1" s="1411">
      <c r="A898" s="6" t="n"/>
      <c r="B898" s="6" t="n"/>
      <c r="C898" s="6" t="n"/>
    </row>
    <row r="899" ht="15.75" customHeight="1" s="1411">
      <c r="A899" s="6" t="n"/>
      <c r="B899" s="6" t="n"/>
      <c r="C899" s="6" t="n"/>
    </row>
    <row r="900" ht="15.75" customHeight="1" s="1411">
      <c r="A900" s="6" t="n"/>
      <c r="B900" s="6" t="n"/>
      <c r="C900" s="6" t="n"/>
    </row>
    <row r="901" ht="15.75" customHeight="1" s="1411">
      <c r="A901" s="6" t="n"/>
      <c r="B901" s="6" t="n"/>
      <c r="C901" s="6" t="n"/>
    </row>
    <row r="902" ht="15.75" customHeight="1" s="1411">
      <c r="A902" s="6" t="n"/>
      <c r="B902" s="6" t="n"/>
      <c r="C902" s="6" t="n"/>
    </row>
    <row r="903" ht="15.75" customHeight="1" s="1411">
      <c r="A903" s="6" t="n"/>
      <c r="B903" s="6" t="n"/>
      <c r="C903" s="6" t="n"/>
    </row>
    <row r="904" ht="15.75" customHeight="1" s="1411">
      <c r="A904" s="6" t="n"/>
      <c r="B904" s="6" t="n"/>
      <c r="C904" s="6" t="n"/>
    </row>
    <row r="905" ht="15.75" customHeight="1" s="1411">
      <c r="A905" s="6" t="n"/>
      <c r="B905" s="6" t="n"/>
      <c r="C905" s="6" t="n"/>
    </row>
    <row r="906" ht="15.75" customHeight="1" s="1411">
      <c r="A906" s="6" t="n"/>
      <c r="B906" s="6" t="n"/>
      <c r="C906" s="6" t="n"/>
    </row>
    <row r="907" ht="15.75" customHeight="1" s="1411">
      <c r="A907" s="6" t="n"/>
      <c r="B907" s="6" t="n"/>
      <c r="C907" s="6" t="n"/>
    </row>
    <row r="908" ht="15.75" customHeight="1" s="1411">
      <c r="A908" s="6" t="n"/>
      <c r="B908" s="6" t="n"/>
      <c r="C908" s="6" t="n"/>
    </row>
    <row r="909" ht="15.75" customHeight="1" s="1411">
      <c r="A909" s="6" t="n"/>
      <c r="B909" s="6" t="n"/>
      <c r="C909" s="6" t="n"/>
    </row>
    <row r="910" ht="15.75" customHeight="1" s="1411">
      <c r="A910" s="6" t="n"/>
      <c r="B910" s="6" t="n"/>
      <c r="C910" s="6" t="n"/>
    </row>
    <row r="911" ht="15.75" customHeight="1" s="1411">
      <c r="A911" s="6" t="n"/>
      <c r="B911" s="6" t="n"/>
      <c r="C911" s="6" t="n"/>
    </row>
    <row r="912" ht="15.75" customHeight="1" s="1411">
      <c r="A912" s="6" t="n"/>
      <c r="B912" s="6" t="n"/>
      <c r="C912" s="6" t="n"/>
    </row>
    <row r="913" ht="15.75" customHeight="1" s="1411">
      <c r="A913" s="6" t="n"/>
      <c r="B913" s="6" t="n"/>
      <c r="C913" s="6" t="n"/>
    </row>
    <row r="914" ht="15.75" customHeight="1" s="1411">
      <c r="A914" s="6" t="n"/>
      <c r="B914" s="6" t="n"/>
      <c r="C914" s="6" t="n"/>
    </row>
    <row r="915" ht="15.75" customHeight="1" s="1411">
      <c r="A915" s="6" t="n"/>
      <c r="B915" s="6" t="n"/>
      <c r="C915" s="6" t="n"/>
    </row>
    <row r="916" ht="15.75" customHeight="1" s="1411">
      <c r="A916" s="6" t="n"/>
      <c r="B916" s="6" t="n"/>
      <c r="C916" s="6" t="n"/>
    </row>
    <row r="917" ht="15.75" customHeight="1" s="1411">
      <c r="A917" s="6" t="n"/>
      <c r="B917" s="6" t="n"/>
      <c r="C917" s="6" t="n"/>
    </row>
    <row r="918" ht="15.75" customHeight="1" s="1411">
      <c r="A918" s="6" t="n"/>
      <c r="B918" s="6" t="n"/>
      <c r="C918" s="6" t="n"/>
    </row>
    <row r="919" ht="15.75" customHeight="1" s="1411">
      <c r="A919" s="6" t="n"/>
      <c r="B919" s="6" t="n"/>
      <c r="C919" s="6" t="n"/>
    </row>
    <row r="920" ht="15.75" customHeight="1" s="1411">
      <c r="A920" s="6" t="n"/>
      <c r="B920" s="6" t="n"/>
      <c r="C920" s="6" t="n"/>
    </row>
    <row r="921" ht="15.75" customHeight="1" s="1411">
      <c r="A921" s="6" t="n"/>
      <c r="B921" s="6" t="n"/>
      <c r="C921" s="6" t="n"/>
    </row>
    <row r="922" ht="15.75" customHeight="1" s="1411">
      <c r="A922" s="6" t="n"/>
      <c r="B922" s="6" t="n"/>
      <c r="C922" s="6" t="n"/>
    </row>
    <row r="923" ht="15.75" customHeight="1" s="1411">
      <c r="A923" s="6" t="n"/>
      <c r="B923" s="6" t="n"/>
      <c r="C923" s="6" t="n"/>
    </row>
    <row r="924" ht="15.75" customHeight="1" s="1411">
      <c r="A924" s="6" t="n"/>
      <c r="B924" s="6" t="n"/>
      <c r="C924" s="6" t="n"/>
    </row>
    <row r="925" ht="15.75" customHeight="1" s="1411">
      <c r="A925" s="6" t="n"/>
      <c r="B925" s="6" t="n"/>
      <c r="C925" s="6" t="n"/>
    </row>
    <row r="926" ht="15.75" customHeight="1" s="1411">
      <c r="A926" s="6" t="n"/>
      <c r="B926" s="6" t="n"/>
      <c r="C926" s="6" t="n"/>
    </row>
    <row r="927" ht="15.75" customHeight="1" s="1411">
      <c r="A927" s="6" t="n"/>
      <c r="B927" s="6" t="n"/>
      <c r="C927" s="6" t="n"/>
    </row>
    <row r="928" ht="15.75" customHeight="1" s="1411">
      <c r="A928" s="6" t="n"/>
      <c r="B928" s="6" t="n"/>
      <c r="C928" s="6" t="n"/>
    </row>
    <row r="929" ht="15.75" customHeight="1" s="1411">
      <c r="A929" s="6" t="n"/>
      <c r="B929" s="6" t="n"/>
      <c r="C929" s="6" t="n"/>
    </row>
    <row r="930" ht="15.75" customHeight="1" s="1411">
      <c r="A930" s="6" t="n"/>
      <c r="B930" s="6" t="n"/>
      <c r="C930" s="6" t="n"/>
    </row>
    <row r="931" ht="15.75" customHeight="1" s="1411">
      <c r="A931" s="6" t="n"/>
      <c r="B931" s="6" t="n"/>
      <c r="C931" s="6" t="n"/>
    </row>
    <row r="932" ht="15.75" customHeight="1" s="1411">
      <c r="A932" s="6" t="n"/>
      <c r="B932" s="6" t="n"/>
      <c r="C932" s="6" t="n"/>
    </row>
    <row r="933" ht="15.75" customHeight="1" s="1411">
      <c r="A933" s="6" t="n"/>
      <c r="B933" s="6" t="n"/>
      <c r="C933" s="6" t="n"/>
    </row>
    <row r="934" ht="15.75" customHeight="1" s="1411">
      <c r="A934" s="6" t="n"/>
      <c r="B934" s="6" t="n"/>
      <c r="C934" s="6" t="n"/>
    </row>
    <row r="935" ht="15.75" customHeight="1" s="1411">
      <c r="A935" s="6" t="n"/>
      <c r="B935" s="6" t="n"/>
      <c r="C935" s="6" t="n"/>
    </row>
    <row r="936" ht="15.75" customHeight="1" s="1411">
      <c r="A936" s="6" t="n"/>
      <c r="B936" s="6" t="n"/>
      <c r="C936" s="6" t="n"/>
    </row>
    <row r="937" ht="15.75" customHeight="1" s="1411">
      <c r="A937" s="6" t="n"/>
      <c r="B937" s="6" t="n"/>
      <c r="C937" s="6" t="n"/>
    </row>
    <row r="938" ht="15.75" customHeight="1" s="1411">
      <c r="A938" s="6" t="n"/>
      <c r="B938" s="6" t="n"/>
      <c r="C938" s="6" t="n"/>
    </row>
    <row r="939" ht="15.75" customHeight="1" s="1411">
      <c r="A939" s="6" t="n"/>
      <c r="B939" s="6" t="n"/>
      <c r="C939" s="6" t="n"/>
    </row>
    <row r="940" ht="15.75" customHeight="1" s="1411">
      <c r="A940" s="6" t="n"/>
      <c r="B940" s="6" t="n"/>
      <c r="C940" s="6" t="n"/>
    </row>
    <row r="941" ht="15.75" customHeight="1" s="1411">
      <c r="A941" s="6" t="n"/>
      <c r="B941" s="6" t="n"/>
      <c r="C941" s="6" t="n"/>
    </row>
    <row r="942" ht="15.75" customHeight="1" s="1411">
      <c r="A942" s="6" t="n"/>
      <c r="B942" s="6" t="n"/>
      <c r="C942" s="6" t="n"/>
    </row>
    <row r="943" ht="15.75" customHeight="1" s="1411">
      <c r="A943" s="6" t="n"/>
      <c r="B943" s="6" t="n"/>
      <c r="C943" s="6" t="n"/>
    </row>
    <row r="944" ht="15.75" customHeight="1" s="1411">
      <c r="A944" s="6" t="n"/>
      <c r="B944" s="6" t="n"/>
      <c r="C944" s="6" t="n"/>
    </row>
    <row r="945" ht="15.75" customHeight="1" s="1411">
      <c r="A945" s="6" t="n"/>
      <c r="B945" s="6" t="n"/>
      <c r="C945" s="6" t="n"/>
    </row>
    <row r="946" ht="15.75" customHeight="1" s="1411">
      <c r="A946" s="6" t="n"/>
      <c r="B946" s="6" t="n"/>
      <c r="C946" s="6" t="n"/>
    </row>
    <row r="947" ht="15.75" customHeight="1" s="1411">
      <c r="A947" s="6" t="n"/>
      <c r="B947" s="6" t="n"/>
      <c r="C947" s="6" t="n"/>
    </row>
    <row r="948" ht="15.75" customHeight="1" s="1411">
      <c r="A948" s="6" t="n"/>
      <c r="B948" s="6" t="n"/>
      <c r="C948" s="6" t="n"/>
    </row>
    <row r="949" ht="15.75" customHeight="1" s="1411">
      <c r="A949" s="6" t="n"/>
      <c r="B949" s="6" t="n"/>
      <c r="C949" s="6" t="n"/>
    </row>
    <row r="950" ht="15.75" customHeight="1" s="1411">
      <c r="A950" s="6" t="n"/>
      <c r="B950" s="6" t="n"/>
      <c r="C950" s="6" t="n"/>
    </row>
    <row r="951" ht="15.75" customHeight="1" s="1411">
      <c r="A951" s="6" t="n"/>
      <c r="B951" s="6" t="n"/>
      <c r="C951" s="6" t="n"/>
    </row>
    <row r="952" ht="15.75" customHeight="1" s="1411">
      <c r="A952" s="6" t="n"/>
      <c r="B952" s="6" t="n"/>
      <c r="C952" s="6" t="n"/>
    </row>
    <row r="953" ht="15.75" customHeight="1" s="1411">
      <c r="A953" s="6" t="n"/>
      <c r="B953" s="6" t="n"/>
      <c r="C953" s="6" t="n"/>
    </row>
    <row r="954" ht="15.75" customHeight="1" s="1411">
      <c r="A954" s="6" t="n"/>
      <c r="B954" s="6" t="n"/>
      <c r="C954" s="6" t="n"/>
    </row>
    <row r="955" ht="15.75" customHeight="1" s="1411">
      <c r="A955" s="6" t="n"/>
      <c r="B955" s="6" t="n"/>
      <c r="C955" s="6" t="n"/>
    </row>
    <row r="956" ht="15.75" customHeight="1" s="1411">
      <c r="A956" s="6" t="n"/>
      <c r="B956" s="6" t="n"/>
      <c r="C956" s="6" t="n"/>
    </row>
    <row r="957" ht="15.75" customHeight="1" s="1411">
      <c r="A957" s="6" t="n"/>
      <c r="B957" s="6" t="n"/>
      <c r="C957" s="6" t="n"/>
    </row>
    <row r="958" ht="15.75" customHeight="1" s="1411">
      <c r="A958" s="6" t="n"/>
      <c r="B958" s="6" t="n"/>
      <c r="C958" s="6" t="n"/>
    </row>
    <row r="959" ht="15.75" customHeight="1" s="1411">
      <c r="A959" s="6" t="n"/>
      <c r="B959" s="6" t="n"/>
      <c r="C959" s="6" t="n"/>
    </row>
    <row r="960" ht="15.75" customHeight="1" s="1411">
      <c r="A960" s="6" t="n"/>
      <c r="B960" s="6" t="n"/>
      <c r="C960" s="6" t="n"/>
    </row>
    <row r="961" ht="15.75" customHeight="1" s="1411">
      <c r="A961" s="6" t="n"/>
      <c r="B961" s="6" t="n"/>
      <c r="C961" s="6" t="n"/>
    </row>
    <row r="962" ht="15.75" customHeight="1" s="1411">
      <c r="A962" s="6" t="n"/>
      <c r="B962" s="6" t="n"/>
      <c r="C962" s="6" t="n"/>
    </row>
    <row r="963" ht="15.75" customHeight="1" s="1411">
      <c r="A963" s="6" t="n"/>
      <c r="B963" s="6" t="n"/>
      <c r="C963" s="6" t="n"/>
    </row>
    <row r="964" ht="15.75" customHeight="1" s="1411">
      <c r="A964" s="6" t="n"/>
      <c r="B964" s="6" t="n"/>
      <c r="C964" s="6" t="n"/>
    </row>
    <row r="965" ht="15.75" customHeight="1" s="1411">
      <c r="A965" s="6" t="n"/>
      <c r="B965" s="6" t="n"/>
      <c r="C965" s="6" t="n"/>
    </row>
    <row r="966" ht="15.75" customHeight="1" s="1411">
      <c r="A966" s="6" t="n"/>
      <c r="B966" s="6" t="n"/>
      <c r="C966" s="6" t="n"/>
    </row>
    <row r="967" ht="15.75" customHeight="1" s="1411">
      <c r="A967" s="6" t="n"/>
      <c r="B967" s="6" t="n"/>
      <c r="C967" s="6" t="n"/>
    </row>
    <row r="968" ht="15.75" customHeight="1" s="1411">
      <c r="A968" s="6" t="n"/>
      <c r="B968" s="6" t="n"/>
      <c r="C968" s="6" t="n"/>
    </row>
    <row r="969" ht="15.75" customHeight="1" s="1411">
      <c r="A969" s="6" t="n"/>
      <c r="B969" s="6" t="n"/>
      <c r="C969" s="6" t="n"/>
    </row>
    <row r="970" ht="15.75" customHeight="1" s="1411">
      <c r="A970" s="6" t="n"/>
      <c r="B970" s="6" t="n"/>
      <c r="C970" s="6" t="n"/>
    </row>
    <row r="971" ht="15.75" customHeight="1" s="1411">
      <c r="A971" s="6" t="n"/>
      <c r="B971" s="6" t="n"/>
      <c r="C971" s="6" t="n"/>
    </row>
    <row r="972" ht="15.75" customHeight="1" s="1411">
      <c r="A972" s="6" t="n"/>
      <c r="B972" s="6" t="n"/>
      <c r="C972" s="6" t="n"/>
    </row>
    <row r="973" ht="15.75" customHeight="1" s="1411">
      <c r="A973" s="6" t="n"/>
      <c r="B973" s="6" t="n"/>
      <c r="C973" s="6" t="n"/>
    </row>
    <row r="974" ht="15.75" customHeight="1" s="1411">
      <c r="A974" s="6" t="n"/>
      <c r="B974" s="6" t="n"/>
      <c r="C974" s="6" t="n"/>
    </row>
    <row r="975" ht="15.75" customHeight="1" s="1411">
      <c r="A975" s="6" t="n"/>
      <c r="B975" s="6" t="n"/>
      <c r="C975" s="6" t="n"/>
    </row>
    <row r="976" ht="15.75" customHeight="1" s="1411">
      <c r="A976" s="6" t="n"/>
      <c r="B976" s="6" t="n"/>
      <c r="C976" s="6" t="n"/>
    </row>
    <row r="977" ht="15.75" customHeight="1" s="1411">
      <c r="A977" s="6" t="n"/>
      <c r="B977" s="6" t="n"/>
      <c r="C977" s="6" t="n"/>
    </row>
    <row r="978" ht="15.75" customHeight="1" s="1411">
      <c r="A978" s="6" t="n"/>
      <c r="B978" s="6" t="n"/>
      <c r="C978" s="6" t="n"/>
    </row>
    <row r="979" ht="15.75" customHeight="1" s="1411">
      <c r="A979" s="6" t="n"/>
      <c r="B979" s="6" t="n"/>
      <c r="C979" s="6" t="n"/>
    </row>
    <row r="980" ht="15.75" customHeight="1" s="1411">
      <c r="A980" s="6" t="n"/>
      <c r="B980" s="6" t="n"/>
      <c r="C980" s="6" t="n"/>
    </row>
    <row r="981" ht="15.75" customHeight="1" s="1411">
      <c r="A981" s="6" t="n"/>
      <c r="B981" s="6" t="n"/>
      <c r="C981" s="6" t="n"/>
    </row>
    <row r="982" ht="15.75" customHeight="1" s="1411">
      <c r="A982" s="6" t="n"/>
      <c r="B982" s="6" t="n"/>
      <c r="C982" s="6" t="n"/>
    </row>
    <row r="983" ht="15.75" customHeight="1" s="1411">
      <c r="A983" s="6" t="n"/>
      <c r="B983" s="6" t="n"/>
      <c r="C983" s="6" t="n"/>
    </row>
    <row r="984" ht="15.75" customHeight="1" s="1411">
      <c r="A984" s="6" t="n"/>
      <c r="B984" s="6" t="n"/>
      <c r="C984" s="6" t="n"/>
    </row>
    <row r="985" ht="15.75" customHeight="1" s="1411">
      <c r="A985" s="6" t="n"/>
      <c r="B985" s="6" t="n"/>
      <c r="C985" s="6" t="n"/>
    </row>
    <row r="986" ht="15.75" customHeight="1" s="1411">
      <c r="A986" s="6" t="n"/>
      <c r="B986" s="6" t="n"/>
      <c r="C986" s="6" t="n"/>
    </row>
    <row r="987" ht="15.75" customHeight="1" s="1411">
      <c r="A987" s="6" t="n"/>
      <c r="B987" s="6" t="n"/>
      <c r="C987" s="6" t="n"/>
    </row>
    <row r="988" ht="15.75" customHeight="1" s="1411">
      <c r="A988" s="6" t="n"/>
      <c r="B988" s="6" t="n"/>
      <c r="C988" s="6" t="n"/>
    </row>
    <row r="989" ht="15.75" customHeight="1" s="1411">
      <c r="A989" s="6" t="n"/>
      <c r="B989" s="6" t="n"/>
      <c r="C989" s="6" t="n"/>
    </row>
    <row r="990" ht="15.75" customHeight="1" s="1411">
      <c r="A990" s="6" t="n"/>
      <c r="B990" s="6" t="n"/>
      <c r="C990" s="6" t="n"/>
    </row>
    <row r="991" ht="15.75" customHeight="1" s="1411">
      <c r="A991" s="6" t="n"/>
      <c r="B991" s="6" t="n"/>
      <c r="C991" s="6" t="n"/>
    </row>
    <row r="992" ht="15.75" customHeight="1" s="1411">
      <c r="A992" s="6" t="n"/>
      <c r="B992" s="6" t="n"/>
      <c r="C992" s="6" t="n"/>
    </row>
    <row r="993" ht="15.75" customHeight="1" s="1411">
      <c r="A993" s="6" t="n"/>
      <c r="B993" s="6" t="n"/>
      <c r="C993" s="6" t="n"/>
    </row>
    <row r="994" ht="15.75" customHeight="1" s="1411">
      <c r="A994" s="6" t="n"/>
      <c r="B994" s="6" t="n"/>
      <c r="C994" s="6" t="n"/>
    </row>
    <row r="995" ht="15.75" customHeight="1" s="1411">
      <c r="A995" s="6" t="n"/>
      <c r="B995" s="6" t="n"/>
      <c r="C995" s="6" t="n"/>
    </row>
    <row r="996" ht="15.75" customHeight="1" s="1411">
      <c r="A996" s="6" t="n"/>
      <c r="B996" s="6" t="n"/>
      <c r="C996" s="6" t="n"/>
    </row>
    <row r="997" ht="15.75" customHeight="1" s="1411">
      <c r="A997" s="6" t="n"/>
      <c r="B997" s="6" t="n"/>
      <c r="C997" s="6" t="n"/>
    </row>
    <row r="998" ht="15.75" customHeight="1" s="1411">
      <c r="A998" s="6" t="n"/>
      <c r="B998" s="6" t="n"/>
      <c r="C998" s="6" t="n"/>
    </row>
    <row r="999" ht="15.75" customHeight="1" s="1411">
      <c r="A999" s="6" t="n"/>
      <c r="B999" s="6" t="n"/>
      <c r="C999" s="6" t="n"/>
    </row>
    <row r="1000" ht="15.75" customHeight="1" s="1411">
      <c r="A1000" s="6" t="n"/>
      <c r="B1000" s="6" t="n"/>
      <c r="C1000" s="6" t="n"/>
    </row>
  </sheetData>
  <mergeCells count="5">
    <mergeCell ref="A1:C1"/>
    <mergeCell ref="A12:C12"/>
    <mergeCell ref="A4:C4"/>
    <mergeCell ref="A20:C20"/>
    <mergeCell ref="A2:C2"/>
  </mergeCells>
  <dataValidations count="6">
    <dataValidation sqref="B9" showDropDown="0" showInputMessage="1" showErrorMessage="1" allowBlank="1" prompt="Invalid - Weekend hours must be 1-18" type="decimal">
      <formula1>1.0</formula1>
      <formula2>18.0</formula2>
    </dataValidation>
    <dataValidation sqref="B10" showDropDown="0" showInputMessage="1" showErrorMessage="1" allowBlank="1" prompt="Invalid - Avg spend must be £1-£200" type="decimal">
      <formula1>1.0</formula1>
      <formula2>200.0</formula2>
    </dataValidation>
    <dataValidation sqref="B7" showDropDown="0" showInputMessage="1" showErrorMessage="1" allowBlank="1" prompt="Invalid - Avg stay must be 0.5-6 hours" type="decimal">
      <formula1>0.5</formula1>
      <formula2>6.0</formula2>
    </dataValidation>
    <dataValidation sqref="B11" showDropDown="0" showInputMessage="1" showErrorMessage="1" allowBlank="1" prompt="Invalid - Operating weeks must be 1-52" type="decimal">
      <formula1>1.0</formula1>
      <formula2>52.0</formula2>
    </dataValidation>
    <dataValidation sqref="B8" showDropDown="0" showInputMessage="1" showErrorMessage="1" allowBlank="1" prompt="Invalid - Weekday hours must be 1-18" type="decimal">
      <formula1>1.0</formula1>
      <formula2>18.0</formula2>
    </dataValidation>
    <dataValidation sqref="B6" showDropDown="0" showInputMessage="1" showErrorMessage="1" allowBlank="1" prompt="Invalid - Capacity must be 1-500 people" type="decimal">
      <formula1>1.0</formula1>
      <formula2>500.0</formula2>
    </dataValidation>
  </dataValidations>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fitToPage="1"/>
  </sheetPr>
  <dimension ref="A1:M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 customWidth="1" style="1411" min="1" max="1"/>
    <col width="28" customWidth="1" style="1411" min="2" max="2"/>
    <col width="18" customWidth="1" style="1411" min="3" max="3"/>
    <col width="2" customWidth="1" style="1411" min="4" max="4"/>
    <col width="28" customWidth="1" style="1411" min="5" max="5"/>
    <col width="18" customWidth="1" style="1411" min="6" max="6"/>
    <col width="2" customWidth="1" style="1411" min="7" max="7"/>
    <col width="28" customWidth="1" style="1411" min="8" max="8"/>
    <col width="18" customWidth="1" style="1411" min="9" max="9"/>
    <col width="2" customWidth="1" style="1411" min="10" max="10"/>
    <col width="28" customWidth="1" style="1411" min="11" max="11"/>
    <col width="18" customWidth="1" style="1411" min="12" max="12"/>
    <col width="2" customWidth="1" style="1411" min="13" max="13"/>
    <col width="8.710000000000001" customWidth="1" style="1411" min="14" max="26"/>
  </cols>
  <sheetData>
    <row r="1" ht="36" customHeight="1" s="1411">
      <c r="A1" s="1682" t="inlineStr">
        <is>
          <t>NO DICE BOROUGH LTD  ·  TECH OPTIMISATION &amp; LICENCE DEVELOPMENT</t>
        </is>
      </c>
      <c r="B1" s="1683" t="n"/>
      <c r="C1" s="1683" t="n"/>
      <c r="D1" s="1683" t="n"/>
      <c r="E1" s="1683" t="n"/>
      <c r="F1" s="1683" t="n"/>
      <c r="G1" s="1683" t="n"/>
      <c r="H1" s="1683" t="n"/>
      <c r="I1" s="1683" t="n"/>
      <c r="J1" s="1683" t="n"/>
      <c r="K1" s="1683" t="n"/>
      <c r="L1" s="1683" t="n"/>
      <c r="M1" s="1683" t="n"/>
    </row>
    <row r="2" ht="18" customHeight="1" s="1411">
      <c r="A2" s="1684" t="inlineStr">
        <is>
          <t xml:space="preserve">  Strategic reference sheet  ·  Licence variations, digital optimisation and operational tech  ·  For internal use</t>
        </is>
      </c>
      <c r="B2" s="1465" t="n"/>
      <c r="C2" s="1465" t="n"/>
      <c r="D2" s="1465" t="n"/>
      <c r="E2" s="1465" t="n"/>
      <c r="F2" s="1465" t="n"/>
      <c r="G2" s="1465" t="n"/>
      <c r="H2" s="1465" t="n"/>
      <c r="I2" s="1465" t="n"/>
      <c r="J2" s="1465" t="n"/>
      <c r="K2" s="1465" t="n"/>
      <c r="L2" s="1465" t="n"/>
      <c r="M2" s="1465" t="n"/>
    </row>
    <row r="3" ht="9.75" customHeight="1" s="1411">
      <c r="A3" s="6" t="n"/>
      <c r="B3" s="6" t="n"/>
      <c r="C3" s="6" t="n"/>
      <c r="D3" s="6" t="n"/>
      <c r="E3" s="6" t="n"/>
      <c r="F3" s="6" t="n"/>
      <c r="G3" s="6" t="n"/>
      <c r="H3" s="6" t="n"/>
      <c r="I3" s="6" t="n"/>
      <c r="J3" s="6" t="n"/>
      <c r="K3" s="6" t="n"/>
      <c r="L3" s="6" t="n"/>
      <c r="M3" s="6" t="n"/>
    </row>
    <row r="4" ht="25.5" customHeight="1" s="1411">
      <c r="A4" s="1592" t="inlineStr">
        <is>
          <t xml:space="preserve">  📋  SECTION 1 — LICENCE DEVELOPMENT  (Premises Licence No. 888057 · Southwark Council)</t>
        </is>
      </c>
      <c r="B4" s="1433" t="n"/>
      <c r="C4" s="1433" t="n"/>
      <c r="D4" s="1433" t="n"/>
      <c r="E4" s="1433" t="n"/>
      <c r="F4" s="1433" t="n"/>
      <c r="G4" s="1433" t="n"/>
      <c r="H4" s="1433" t="n"/>
      <c r="I4" s="1433" t="n"/>
      <c r="J4" s="1433" t="n"/>
      <c r="K4" s="1433" t="n"/>
      <c r="L4" s="1433" t="n"/>
      <c r="M4" s="1433" t="n"/>
    </row>
    <row r="5" ht="18" customHeight="1" s="1411">
      <c r="A5" s="1685" t="inlineStr">
        <is>
          <t xml:space="preserve">  ⚠  IMPORTANT: The licence is currently held by Plonk Golf Ltd (Co. 10328982). A transfer to No Dice Borough Ltd must be completed before any variation application is submitted. The DPS (Klaudia Ciepluch) appointment will also require review.</t>
        </is>
      </c>
      <c r="B5" s="1489" t="n"/>
      <c r="C5" s="1489" t="n"/>
      <c r="D5" s="1489" t="n"/>
      <c r="E5" s="1489" t="n"/>
      <c r="F5" s="1489" t="n"/>
      <c r="G5" s="1489" t="n"/>
      <c r="H5" s="1489" t="n"/>
      <c r="I5" s="1489" t="n"/>
      <c r="J5" s="1489" t="n"/>
      <c r="K5" s="1489" t="n"/>
      <c r="L5" s="1489" t="n"/>
      <c r="M5" s="1489" t="n"/>
    </row>
    <row r="6" ht="7.5" customHeight="1" s="1411">
      <c r="A6" s="6" t="n"/>
      <c r="B6" s="6" t="n"/>
      <c r="C6" s="6" t="n"/>
      <c r="D6" s="6" t="n"/>
      <c r="E6" s="6" t="n"/>
      <c r="F6" s="6" t="n"/>
      <c r="G6" s="6" t="n"/>
      <c r="H6" s="6" t="n"/>
      <c r="I6" s="6" t="n"/>
      <c r="J6" s="6" t="n"/>
      <c r="K6" s="6" t="n"/>
      <c r="L6" s="6" t="n"/>
      <c r="M6" s="6" t="n"/>
    </row>
    <row r="7" ht="21.75" customHeight="1" s="1411">
      <c r="A7" s="6" t="n"/>
      <c r="B7" s="1499" t="inlineStr">
        <is>
          <t xml:space="preserve">  1  EXTENDED HOURS</t>
        </is>
      </c>
      <c r="C7" s="1460" t="n"/>
      <c r="D7" s="6" t="n"/>
      <c r="E7" s="1686" t="inlineStr">
        <is>
          <t xml:space="preserve">  2  ACTIVITY-LED ALCOHOL</t>
        </is>
      </c>
      <c r="F7" s="1687" t="n"/>
      <c r="G7" s="6" t="n"/>
      <c r="H7" s="1688" t="inlineStr">
        <is>
          <t xml:space="preserve">  3  LIVE SPORTS SCREENING</t>
        </is>
      </c>
      <c r="I7" s="1423" t="n"/>
      <c r="J7" s="6" t="n"/>
      <c r="K7" s="1515" t="inlineStr">
        <is>
          <t xml:space="preserve">  4  STRATEGY &amp; ACTIONS</t>
        </is>
      </c>
      <c r="L7" s="1465" t="n"/>
      <c r="M7" s="6" t="n"/>
    </row>
    <row r="8" ht="21.75" customHeight="1" s="1411">
      <c r="A8" s="6" t="n"/>
      <c r="B8" s="1180" t="inlineStr">
        <is>
          <t xml:space="preserve">  Target</t>
        </is>
      </c>
      <c r="C8" s="1181" t="inlineStr">
        <is>
          <t>1am initially · 2am long term</t>
        </is>
      </c>
      <c r="D8" s="6" t="n"/>
      <c r="E8" s="1182" t="inlineStr">
        <is>
          <t xml:space="preserve">  Current</t>
        </is>
      </c>
      <c r="F8" s="1183" t="inlineStr">
        <is>
          <t>Alcohol tied to golf ticket, arcade token or board game only (Cond. 340)</t>
        </is>
      </c>
      <c r="G8" s="6" t="n"/>
      <c r="H8" s="1182" t="inlineStr">
        <is>
          <t xml:space="preserve">  Current</t>
        </is>
      </c>
      <c r="I8" s="1183" t="inlineStr">
        <is>
          <t>Condition 353: no live sports screenings permitted</t>
        </is>
      </c>
      <c r="J8" s="6" t="n"/>
      <c r="K8" s="1689" t="inlineStr">
        <is>
          <t xml:space="preserve">  1 · Apply golf-drink link change first</t>
        </is>
      </c>
      <c r="L8" s="1529" t="n"/>
      <c r="M8" s="6" t="n"/>
    </row>
    <row r="9" ht="21.75" customHeight="1" s="1411">
      <c r="A9" s="6" t="n"/>
      <c r="B9" s="1182" t="inlineStr">
        <is>
          <t xml:space="preserve">  Conditions</t>
        </is>
      </c>
      <c r="C9" s="1183" t="inlineStr">
        <is>
          <t>341 (bar 11pm) · 342 (alcohol 11:30pm) · 343 (customers out 11:30pm)</t>
        </is>
      </c>
      <c r="D9" s="6" t="n"/>
      <c r="E9" s="1185" t="inlineStr">
        <is>
          <t xml:space="preserve">  Argument</t>
        </is>
      </c>
      <c r="F9" s="1186" t="inlineStr">
        <is>
          <t>Board game players can already drink freely. Extend to all activity participants.</t>
        </is>
      </c>
      <c r="G9" s="6" t="n"/>
      <c r="H9" s="1180" t="inlineStr">
        <is>
          <t xml:space="preserve">  Argument</t>
        </is>
      </c>
      <c r="I9" s="1187" t="inlineStr">
        <is>
          <t>Licence already includes Indoor Sporting Event as a licensable activity — useful inconsistency.</t>
        </is>
      </c>
      <c r="J9" s="6" t="n"/>
      <c r="K9" s="1690" t="inlineStr">
        <is>
          <t xml:space="preserve">  2 · Obtain zero-incident letter from Met Police Southwark</t>
        </is>
      </c>
      <c r="L9" s="1529" t="n"/>
      <c r="M9" s="6" t="n"/>
    </row>
    <row r="10" ht="21.75" customHeight="1" s="1411">
      <c r="A10" s="6" t="n"/>
      <c r="B10" s="1180" t="inlineStr">
        <is>
          <t xml:space="preserve">  Key argument</t>
        </is>
      </c>
      <c r="C10" s="1187" t="inlineStr">
        <is>
          <t>Activity-led venue — not a bar. No promotions (Cond. 346). DJ format requires minimum 1am.</t>
        </is>
      </c>
      <c r="D10" s="6" t="n"/>
      <c r="E10" s="1185" t="inlineStr">
        <is>
          <t xml:space="preserve">  Proposed</t>
        </is>
      </c>
      <c r="F10" s="1186" t="inlineStr">
        <is>
          <t>"Any customer using the venue's activity or games facilities may purchase alcohol."</t>
        </is>
      </c>
      <c r="G10" s="6" t="n"/>
      <c r="H10" s="1180" t="inlineStr">
        <is>
          <t xml:space="preserve">  Scope</t>
        </is>
      </c>
      <c r="I10" s="1187" t="inlineStr">
        <is>
          <t>International tournaments only — World Cup, Euros, Olympics. Not weekly Premier League.</t>
        </is>
      </c>
      <c r="J10" s="6" t="n"/>
      <c r="K10" s="1689" t="inlineStr">
        <is>
          <t xml:space="preserve">  3 · Engage Southwark specialist licensing solicitor</t>
        </is>
      </c>
      <c r="L10" s="1529" t="n"/>
      <c r="M10" s="6" t="n"/>
    </row>
    <row r="11" ht="21.75" customHeight="1" s="1411">
      <c r="A11" s="6" t="n"/>
      <c r="B11" s="1185" t="inlineStr">
        <is>
          <t xml:space="preserve">  Propose</t>
        </is>
      </c>
      <c r="C11" s="1186" t="inlineStr">
        <is>
          <t>12-month time-limited trial to reduce authority risk.</t>
        </is>
      </c>
      <c r="D11" s="6" t="n"/>
      <c r="E11" s="1185" t="inlineStr">
        <is>
          <t xml:space="preserve">  Priority</t>
        </is>
      </c>
      <c r="F11" s="1189" t="inlineStr">
        <is>
          <t>APPLY THIS FIRST — strongest case, builds credibility before hours application.</t>
        </is>
      </c>
      <c r="G11" s="6" t="n"/>
      <c r="H11" s="1185" t="inlineStr">
        <is>
          <t xml:space="preserve">  Propose</t>
        </is>
      </c>
      <c r="I11" s="1186" t="inlineStr">
        <is>
          <t>Advance notification protocol: inform authority before each screening, maintain a log.</t>
        </is>
      </c>
      <c r="J11" s="6" t="n"/>
      <c r="K11" s="1690" t="inlineStr">
        <is>
          <t xml:space="preserve">  4 · Pre-consult licensing authority informally before submitting</t>
        </is>
      </c>
      <c r="L11" s="1529" t="n"/>
      <c r="M11" s="6" t="n"/>
    </row>
    <row r="12" ht="21.75" customHeight="1" s="1411">
      <c r="A12" s="6" t="n"/>
      <c r="B12" s="1180" t="inlineStr">
        <is>
          <t xml:space="preserve">  To 1am</t>
        </is>
      </c>
      <c r="C12" s="1190" t="inlineStr">
        <is>
          <t>35–45%  █████████░░░░░░░░░░░</t>
        </is>
      </c>
      <c r="D12" s="6" t="n"/>
      <c r="E12" s="1180" t="inlineStr">
        <is>
          <t xml:space="preserve">  Likelihood</t>
        </is>
      </c>
      <c r="F12" s="1191" t="inlineStr">
        <is>
          <t>65–75%  █████████████░░░░░░░</t>
        </is>
      </c>
      <c r="G12" s="6" t="n"/>
      <c r="H12" s="1180" t="inlineStr">
        <is>
          <t xml:space="preserve">  International only</t>
        </is>
      </c>
      <c r="I12" s="1192" t="inlineStr">
        <is>
          <t>40–55%  █████████░░░░░░░░░░░</t>
        </is>
      </c>
      <c r="J12" s="6" t="n"/>
      <c r="K12" s="1689" t="inlineStr">
        <is>
          <t xml:space="preserve">  5 · Engage Southwark Cathedral directly — landlord support is key</t>
        </is>
      </c>
      <c r="L12" s="1529" t="n"/>
      <c r="M12" s="6" t="n"/>
    </row>
    <row r="13" ht="21.75" customHeight="1" s="1411">
      <c r="A13" s="6" t="n"/>
      <c r="B13" s="1180" t="inlineStr">
        <is>
          <t xml:space="preserve">  To 2am</t>
        </is>
      </c>
      <c r="C13" s="1193" t="inlineStr">
        <is>
          <t>20–30%  ████░░░░░░░░░░░░░░░░</t>
        </is>
      </c>
      <c r="D13" s="6" t="n"/>
      <c r="E13" s="1180" t="inlineStr">
        <is>
          <t xml:space="preserve">  Status</t>
        </is>
      </c>
      <c r="F13" s="1191" t="inlineStr">
        <is>
          <t>★  HIGHEST PRIORITY APPLICATION</t>
        </is>
      </c>
      <c r="G13" s="6" t="n"/>
      <c r="H13" s="1180" t="inlineStr">
        <is>
          <t xml:space="preserve">  Full removal</t>
        </is>
      </c>
      <c r="I13" s="1193" t="inlineStr">
        <is>
          <t>25–35%  ████░░░░░░░░░░░░░░░░</t>
        </is>
      </c>
      <c r="J13" s="6" t="n"/>
      <c r="K13" s="1690" t="inlineStr">
        <is>
          <t xml:space="preserve">  6 · For hours: propose 12-month time-limited trial</t>
        </is>
      </c>
      <c r="L13" s="1529" t="n"/>
      <c r="M13" s="6" t="n"/>
    </row>
    <row r="14" ht="9.75" customHeight="1" s="1411">
      <c r="A14" s="6" t="n"/>
      <c r="B14" s="6" t="n"/>
      <c r="C14" s="6" t="n"/>
      <c r="D14" s="6" t="n"/>
      <c r="E14" s="6" t="n"/>
      <c r="F14" s="6" t="n"/>
      <c r="G14" s="6" t="n"/>
      <c r="H14" s="6" t="n"/>
      <c r="I14" s="6" t="n"/>
      <c r="J14" s="6" t="n"/>
      <c r="K14" s="6" t="n"/>
      <c r="L14" s="6" t="n"/>
      <c r="M14" s="6" t="n"/>
    </row>
    <row r="15" ht="18" customHeight="1" s="1411">
      <c r="A15" s="1691" t="inlineStr">
        <is>
          <t xml:space="preserve">  This analysis is for internal strategic reference only and does not constitute legal advice. Engage a specialist licensing solicitor before submitting any variation application to Southwark Council.</t>
        </is>
      </c>
      <c r="B15" s="1546" t="n"/>
      <c r="C15" s="1546" t="n"/>
      <c r="D15" s="1546" t="n"/>
      <c r="E15" s="1546" t="n"/>
      <c r="F15" s="1546" t="n"/>
      <c r="G15" s="1546" t="n"/>
      <c r="H15" s="1546" t="n"/>
      <c r="I15" s="1546" t="n"/>
      <c r="J15" s="1546" t="n"/>
      <c r="K15" s="1546" t="n"/>
      <c r="L15" s="1546" t="n"/>
      <c r="M15" s="1546" t="n"/>
    </row>
    <row r="16" ht="12" customHeight="1" s="1411">
      <c r="A16" s="6" t="n"/>
      <c r="B16" s="6" t="n"/>
      <c r="C16" s="6" t="n"/>
      <c r="D16" s="6" t="n"/>
      <c r="E16" s="6" t="n"/>
      <c r="F16" s="6" t="n"/>
      <c r="G16" s="6" t="n"/>
      <c r="H16" s="6" t="n"/>
      <c r="I16" s="6" t="n"/>
      <c r="J16" s="6" t="n"/>
      <c r="K16" s="6" t="n"/>
      <c r="L16" s="6" t="n"/>
      <c r="M16" s="6" t="n"/>
    </row>
    <row r="17" ht="25.5" customHeight="1" s="1411">
      <c r="A17" s="1692" t="inlineStr">
        <is>
          <t xml:space="preserve">  💻  SECTION 2 — DIGITAL &amp; TECH OPTIMISATION  ·  Current stack, verified performance and growth levers</t>
        </is>
      </c>
      <c r="B17" s="1683" t="n"/>
      <c r="C17" s="1683" t="n"/>
      <c r="D17" s="1683" t="n"/>
      <c r="E17" s="1683" t="n"/>
      <c r="F17" s="1683" t="n"/>
      <c r="G17" s="1683" t="n"/>
      <c r="H17" s="1683" t="n"/>
      <c r="I17" s="1683" t="n"/>
      <c r="J17" s="1683" t="n"/>
      <c r="K17" s="1683" t="n"/>
      <c r="L17" s="1683" t="n"/>
      <c r="M17" s="1683" t="n"/>
    </row>
    <row r="18" ht="6" customHeight="1" s="1411">
      <c r="A18" s="6" t="n"/>
      <c r="B18" s="6" t="n"/>
      <c r="C18" s="6" t="n"/>
      <c r="D18" s="6" t="n"/>
      <c r="E18" s="6" t="n"/>
      <c r="F18" s="6" t="n"/>
      <c r="G18" s="6" t="n"/>
      <c r="H18" s="6" t="n"/>
      <c r="I18" s="6" t="n"/>
      <c r="J18" s="6" t="n"/>
      <c r="K18" s="6" t="n"/>
      <c r="L18" s="6" t="n"/>
      <c r="M18" s="6" t="n"/>
    </row>
    <row r="19" ht="19.5" customHeight="1" s="1411">
      <c r="A19" s="6" t="n"/>
      <c r="B19" s="1594" t="inlineStr">
        <is>
          <t xml:space="preserve">  📊  GOOGLE ADS — VERIFIED PERFORMANCE</t>
        </is>
      </c>
      <c r="C19" s="1460" t="n"/>
      <c r="D19" s="6" t="n"/>
      <c r="E19" s="1461" t="inlineStr">
        <is>
          <t xml:space="preserve">  🌐  ORGANIC &amp; SEO</t>
        </is>
      </c>
      <c r="F19" s="1444" t="n"/>
      <c r="G19" s="6" t="n"/>
      <c r="H19" s="1602" t="inlineStr">
        <is>
          <t xml:space="preserve">  🛠   BOOKING &amp; POS TECH</t>
        </is>
      </c>
      <c r="I19" s="1465" t="n"/>
      <c r="J19" s="6" t="n"/>
      <c r="K19" s="1693" t="inlineStr">
        <is>
          <t xml:space="preserve">  📈  GROWTH LEVERS</t>
        </is>
      </c>
      <c r="L19" s="1683" t="n"/>
      <c r="M19" s="6" t="n"/>
    </row>
    <row r="20" ht="21.75" customHeight="1" s="1411">
      <c r="A20" s="6" t="n"/>
      <c r="B20" s="1197" t="inlineStr">
        <is>
          <t xml:space="preserve">  Annual budget</t>
        </is>
      </c>
      <c r="C20" s="1198">
        <f>'Google Budget'!F63</f>
        <v/>
      </c>
      <c r="D20" s="6" t="n"/>
      <c r="E20" s="1197" t="inlineStr">
        <is>
          <t xml:space="preserve">  Venue page views 2025</t>
        </is>
      </c>
      <c r="F20" s="1190" t="inlineStr">
        <is>
          <t>90,475    Verified GA4</t>
        </is>
      </c>
      <c r="G20" s="6" t="n"/>
      <c r="H20" s="1199" t="inlineStr">
        <is>
          <t xml:space="preserve">  Online booking</t>
        </is>
      </c>
      <c r="I20" s="1183" t="inlineStr">
        <is>
          <t>Required  ·  No current self-serve system</t>
        </is>
      </c>
      <c r="J20" s="6" t="n"/>
      <c r="K20" s="1200" t="inlineStr">
        <is>
          <t xml:space="preserve">  ▶  Google Ads scale</t>
        </is>
      </c>
      <c r="L20" s="1186" t="inlineStr">
        <is>
          <t>Increase weekly budget — ROAS confirms profitable acquisition at current CPC</t>
        </is>
      </c>
      <c r="M20" s="6" t="n"/>
    </row>
    <row r="21" ht="21.75" customHeight="1" s="1411">
      <c r="A21" s="6" t="n"/>
      <c r="B21" s="1201" t="inlineStr">
        <is>
          <t xml:space="preserve">  Adjusted CPC</t>
        </is>
      </c>
      <c r="C21" s="1202">
        <f>'Google Budget'!F65</f>
        <v/>
      </c>
      <c r="D21" s="6" t="n"/>
      <c r="E21" s="1201" t="inlineStr">
        <is>
          <t xml:space="preserve">  Organic traffic share</t>
        </is>
      </c>
      <c r="F21" s="1203" t="inlineStr">
        <is>
          <t>58%    Zero paid cost</t>
        </is>
      </c>
      <c r="G21" s="6" t="n"/>
      <c r="H21" s="1199" t="inlineStr">
        <is>
          <t xml:space="preserve">  POS system</t>
        </is>
      </c>
      <c r="I21" s="1183" t="inlineStr">
        <is>
          <t>Needed  ·  Integrated bar + activities till</t>
        </is>
      </c>
      <c r="J21" s="6" t="n"/>
      <c r="K21" s="1200" t="inlineStr">
        <is>
          <t xml:space="preserve">  ▶  Email capture</t>
        </is>
      </c>
      <c r="L21" s="1186" t="inlineStr">
        <is>
          <t>Build list from Day 1 — every booking, every walk-in</t>
        </is>
      </c>
      <c r="M21" s="6" t="n"/>
    </row>
    <row r="22" ht="21.75" customHeight="1" s="1411">
      <c r="A22" s="6" t="n"/>
      <c r="B22" s="1197" t="inlineStr">
        <is>
          <t xml:space="preserve">  Annual clicks</t>
        </is>
      </c>
      <c r="C22" s="1204">
        <f>'Google Budget'!F75</f>
        <v/>
      </c>
      <c r="D22" s="6" t="n"/>
      <c r="E22" s="1197" t="inlineStr">
        <is>
          <t xml:space="preserve">  Paid traffic share</t>
        </is>
      </c>
      <c r="F22" s="1205" t="inlineStr">
        <is>
          <t>42%    Google Ads driven</t>
        </is>
      </c>
      <c r="G22" s="6" t="n"/>
      <c r="H22" s="1206" t="inlineStr">
        <is>
          <t xml:space="preserve">  CRM / email list</t>
        </is>
      </c>
      <c r="I22" s="1207" t="inlineStr">
        <is>
          <t>Build out  ·  Capture customer data from Day 1</t>
        </is>
      </c>
      <c r="J22" s="6" t="n"/>
      <c r="K22" s="1208" t="inlineStr">
        <is>
          <t xml:space="preserve">  ▶  Corporate outreach</t>
        </is>
      </c>
      <c r="L22" s="1209" t="inlineStr">
        <is>
          <t>City of London proximity. Direct approach to nearby businesses for team events.</t>
        </is>
      </c>
      <c r="M22" s="6" t="n"/>
    </row>
    <row r="23" ht="21.75" customHeight="1" s="1411">
      <c r="A23" s="6" t="n"/>
      <c r="B23" s="1201" t="inlineStr">
        <is>
          <t xml:space="preserve">  Paying customers</t>
        </is>
      </c>
      <c r="C23" s="1210">
        <f>'Google Budget'!F77</f>
        <v/>
      </c>
      <c r="D23" s="6" t="n"/>
      <c r="E23" s="1201" t="inlineStr">
        <is>
          <t xml:space="preserve">  Borough Market listing</t>
        </is>
      </c>
      <c r="F23" s="1211" t="inlineStr">
        <is>
          <t>Active    Key referral source</t>
        </is>
      </c>
      <c r="G23" s="6" t="n"/>
      <c r="H23" s="1206" t="inlineStr">
        <is>
          <t xml:space="preserve">  CCTV</t>
        </is>
      </c>
      <c r="I23" s="1207" t="inlineStr">
        <is>
          <t>Required  ·  Cond. 289 — 31-day storage min.</t>
        </is>
      </c>
      <c r="J23" s="6" t="n"/>
      <c r="K23" s="1212" t="inlineStr">
        <is>
          <t xml:space="preserve">  ▶  December early sell</t>
        </is>
      </c>
      <c r="L23" s="1207" t="inlineStr">
        <is>
          <t>Corporate Christmas events must be sold in Sept–Oct. Requires early campaign.</t>
        </is>
      </c>
      <c r="M23" s="6" t="n"/>
    </row>
    <row r="24" ht="21.75" customHeight="1" s="1411">
      <c r="A24" s="6" t="n"/>
      <c r="B24" s="1197" t="inlineStr">
        <is>
          <t xml:space="preserve">  Incremental revenue</t>
        </is>
      </c>
      <c r="C24" s="1198">
        <f>'Google Budget'!F79</f>
        <v/>
      </c>
      <c r="D24" s="6" t="n"/>
      <c r="E24" s="1197" t="inlineStr">
        <is>
          <t xml:space="preserve">  Google My Business</t>
        </is>
      </c>
      <c r="F24" s="1213" t="inlineStr">
        <is>
          <t>Claimed    Reviews &amp; hours live</t>
        </is>
      </c>
      <c r="G24" s="6" t="n"/>
      <c r="H24" s="1197" t="inlineStr">
        <is>
          <t xml:space="preserve">  Loyalty scheme</t>
        </is>
      </c>
      <c r="I24" s="1209" t="inlineStr">
        <is>
          <t>Consider  ·  Repeat visit driver</t>
        </is>
      </c>
      <c r="J24" s="6" t="n"/>
      <c r="K24" s="1208" t="inlineStr">
        <is>
          <t xml:space="preserve">  ▶  Review generation</t>
        </is>
      </c>
      <c r="L24" s="1209" t="inlineStr">
        <is>
          <t>Systematic TripAdvisor and Google review solicitation post-visit.</t>
        </is>
      </c>
      <c r="M24" s="6" t="n"/>
    </row>
    <row r="25" ht="21.75" customHeight="1" s="1411">
      <c r="A25" s="6" t="n"/>
      <c r="B25" s="1214" t="inlineStr">
        <is>
          <t xml:space="preserve">  Net profit from ads</t>
        </is>
      </c>
      <c r="C25" s="1215">
        <f>'Google Budget'!F81</f>
        <v/>
      </c>
      <c r="D25" s="6" t="n"/>
      <c r="E25" s="1201" t="inlineStr">
        <is>
          <t xml:space="preserve">  SEO moat</t>
        </is>
      </c>
      <c r="F25" s="1203" t="inlineStr">
        <is>
          <t>Strong    Plonk IP + goodwill</t>
        </is>
      </c>
      <c r="G25" s="6" t="n"/>
      <c r="H25" s="1197" t="inlineStr">
        <is>
          <t xml:space="preserve">  DJ booking system</t>
        </is>
      </c>
      <c r="I25" s="1209" t="inlineStr">
        <is>
          <t>Needed  ·  Manage Friday/Saturday calendar</t>
        </is>
      </c>
      <c r="J25" s="6" t="n"/>
      <c r="K25" s="1200" t="inlineStr">
        <is>
          <t xml:space="preserve">  ▶  Social content</t>
        </is>
      </c>
      <c r="L25" s="1186" t="inlineStr">
        <is>
          <t>Venue is visually distinctive — UGC and Instagram content drive organic reach.</t>
        </is>
      </c>
      <c r="M25" s="6" t="n"/>
    </row>
    <row r="26" ht="21.75" customHeight="1" s="1411">
      <c r="A26" s="6" t="n"/>
      <c r="B26" s="1214" t="inlineStr">
        <is>
          <t xml:space="preserve">  ROAS</t>
        </is>
      </c>
      <c r="C26" s="1216">
        <f>'Google Budget'!F87</f>
        <v/>
      </c>
      <c r="D26" s="6" t="n"/>
      <c r="E26" s="1206" t="inlineStr">
        <is>
          <t xml:space="preserve">  Review strategy</t>
        </is>
      </c>
      <c r="F26" s="1192" t="inlineStr">
        <is>
          <t>Needed    Active solicitation</t>
        </is>
      </c>
      <c r="G26" s="6" t="n"/>
      <c r="H26" s="1197" t="inlineStr">
        <is>
          <t xml:space="preserve">  Corporate hire CRM</t>
        </is>
      </c>
      <c r="I26" s="1209" t="inlineStr">
        <is>
          <t>Needed  ·  Manage private bookings pipeline</t>
        </is>
      </c>
      <c r="J26" s="6" t="n"/>
      <c r="K26" s="1208" t="inlineStr">
        <is>
          <t xml:space="preserve">  ▶  DJ night promotion</t>
        </is>
      </c>
      <c r="L26" s="1209" t="inlineStr">
        <is>
          <t>Dedicated paid social for Fri/Sat events with targeted Borough/Southwark audience.</t>
        </is>
      </c>
      <c r="M26" s="6" t="n"/>
    </row>
    <row r="27" ht="9.75" customHeight="1" s="1411">
      <c r="A27" s="6" t="n"/>
      <c r="B27" s="6" t="n"/>
      <c r="C27" s="6" t="n"/>
      <c r="D27" s="6" t="n"/>
      <c r="E27" s="6" t="n"/>
      <c r="F27" s="6" t="n"/>
      <c r="G27" s="6" t="n"/>
      <c r="H27" s="6" t="n"/>
      <c r="I27" s="6" t="n"/>
      <c r="J27" s="6" t="n"/>
      <c r="K27" s="6" t="n"/>
      <c r="L27" s="6" t="n"/>
      <c r="M27" s="6" t="n"/>
    </row>
    <row r="28" ht="25.5" customHeight="1" s="1411">
      <c r="A28" s="1592" t="inlineStr">
        <is>
          <t xml:space="preserve">  🏗   SECTION 3 — DEVELOPMENT OPPORTUNITIES SUMMARY  ·  Basement · Yard · Tunnel</t>
        </is>
      </c>
      <c r="B28" s="1433" t="n"/>
      <c r="C28" s="1433" t="n"/>
      <c r="D28" s="1433" t="n"/>
      <c r="E28" s="1433" t="n"/>
      <c r="F28" s="1433" t="n"/>
      <c r="G28" s="1433" t="n"/>
      <c r="H28" s="1433" t="n"/>
      <c r="I28" s="1433" t="n"/>
      <c r="J28" s="1433" t="n"/>
      <c r="K28" s="1433" t="n"/>
      <c r="L28" s="1433" t="n"/>
      <c r="M28" s="1433" t="n"/>
    </row>
    <row r="29" ht="6" customHeight="1" s="1411">
      <c r="A29" s="6" t="n"/>
      <c r="B29" s="6" t="n"/>
      <c r="C29" s="6" t="n"/>
      <c r="D29" s="6" t="n"/>
      <c r="E29" s="6" t="n"/>
      <c r="F29" s="6" t="n"/>
      <c r="G29" s="6" t="n"/>
      <c r="H29" s="6" t="n"/>
      <c r="I29" s="6" t="n"/>
      <c r="J29" s="6" t="n"/>
      <c r="K29" s="6" t="n"/>
      <c r="L29" s="6" t="n"/>
      <c r="M29" s="6" t="n"/>
    </row>
    <row r="30" ht="19.5" customHeight="1" s="1411">
      <c r="A30" s="6" t="n"/>
      <c r="B30" s="1594" t="inlineStr">
        <is>
          <t xml:space="preserve">  ⚡  SHORT TERM — BASEMENT (Bar/Arcade)</t>
        </is>
      </c>
      <c r="C30" s="1460" t="n"/>
      <c r="D30" s="6" t="n"/>
      <c r="E30" s="1461" t="inlineStr">
        <is>
          <t xml:space="preserve">  🚇  LONG TERM — FULL BASEMENT + TUNNEL</t>
        </is>
      </c>
      <c r="F30" s="1444" t="n"/>
      <c r="G30" s="6" t="n"/>
      <c r="H30" s="1694" t="inlineStr">
        <is>
          <t xml:space="preserve">  🏡  CONDITIONAL — YARD (Boro Bistro)</t>
        </is>
      </c>
      <c r="I30" s="1423" t="n"/>
      <c r="J30" s="6" t="n"/>
      <c r="K30" s="1693" t="inlineStr">
        <is>
          <t xml:space="preserve">  📊  COMBINED UPSIDE ESTIMATE</t>
        </is>
      </c>
      <c r="L30" s="1683" t="n"/>
      <c r="M30" s="6" t="n"/>
    </row>
    <row r="31" ht="21.75" customHeight="1" s="1411">
      <c r="A31" s="6" t="n"/>
      <c r="B31" s="1535" t="inlineStr">
        <is>
          <t xml:space="preserve">  ▪  200m² basement space</t>
        </is>
      </c>
      <c r="C31" s="1529" t="n"/>
      <c r="D31" s="6" t="n"/>
      <c r="E31" s="1530" t="inlineStr">
        <is>
          <t xml:space="preserve">  ▪  300m² full basement</t>
        </is>
      </c>
      <c r="F31" s="1529" t="n"/>
      <c r="G31" s="6" t="n"/>
      <c r="H31" s="1695" t="inlineStr">
        <is>
          <t xml:space="preserve">  ▪  Front yard — private land</t>
        </is>
      </c>
      <c r="I31" s="1529" t="n"/>
      <c r="J31" s="6" t="n"/>
      <c r="K31" s="1696" t="inlineStr">
        <is>
          <t xml:space="preserve">  ▪  Total new space potential</t>
        </is>
      </c>
      <c r="L31" s="1529" t="n"/>
      <c r="M31" s="6" t="n"/>
    </row>
    <row r="32" ht="21.75" customHeight="1" s="1411">
      <c r="A32" s="6" t="n"/>
      <c r="B32" s="1535" t="inlineStr">
        <is>
          <t xml:space="preserve">  ▪  Available now</t>
        </is>
      </c>
      <c r="C32" s="1529" t="n"/>
      <c r="D32" s="6" t="n"/>
      <c r="E32" s="1530" t="inlineStr">
        <is>
          <t xml:space="preserve">  ▪  TfL staircase required</t>
        </is>
      </c>
      <c r="F32" s="1529" t="n"/>
      <c r="G32" s="6" t="n"/>
      <c r="H32" s="1695" t="inlineStr">
        <is>
          <t xml:space="preserve">  ▪  Conditional on Boro Bistro</t>
        </is>
      </c>
      <c r="I32" s="1529" t="n"/>
      <c r="J32" s="6" t="n"/>
      <c r="K32" s="1696" t="inlineStr">
        <is>
          <t xml:space="preserve">  ▪  500m²+ if all realised</t>
        </is>
      </c>
      <c r="L32" s="1529" t="n"/>
      <c r="M32" s="6" t="n"/>
    </row>
    <row r="33" ht="21.75" customHeight="1" s="1411">
      <c r="A33" s="6" t="n"/>
      <c r="B33" s="1535" t="inlineStr">
        <is>
          <t xml:space="preserve">  ▪  Karaoke · listen bar</t>
        </is>
      </c>
      <c r="C33" s="1529" t="n"/>
      <c r="D33" s="6" t="n"/>
      <c r="E33" s="1530" t="inlineStr">
        <is>
          <t xml:space="preserve">  ▪  Full public basement</t>
        </is>
      </c>
      <c r="F33" s="1529" t="n"/>
      <c r="G33" s="6" t="n"/>
      <c r="H33" s="1695" t="inlineStr">
        <is>
          <t xml:space="preserve">  ▪  No licence required</t>
        </is>
      </c>
      <c r="I33" s="1529" t="n"/>
      <c r="J33" s="6" t="n"/>
      <c r="K33" s="1696" t="inlineStr">
        <is>
          <t xml:space="preserve">  ▪  Basement + yard + tunnel</t>
        </is>
      </c>
      <c r="L33" s="1529" t="n"/>
      <c r="M33" s="6" t="n"/>
    </row>
    <row r="34" ht="21.75" customHeight="1" s="1411">
      <c r="A34" s="6" t="n"/>
      <c r="B34" s="1535" t="inlineStr">
        <is>
          <t xml:space="preserve">  ▪  Private hire spaces</t>
        </is>
      </c>
      <c r="C34" s="1529" t="n"/>
      <c r="D34" s="6" t="n"/>
      <c r="E34" s="1530" t="inlineStr">
        <is>
          <t xml:space="preserve">  ▪  100m² TfL tunnel opens</t>
        </is>
      </c>
      <c r="F34" s="1529" t="n"/>
      <c r="G34" s="6" t="n"/>
      <c r="H34" s="1695" t="inlineStr">
        <is>
          <t xml:space="preserve">  ▪  Large bar sales uplift</t>
        </is>
      </c>
      <c r="I34" s="1529" t="n"/>
      <c r="J34" s="6" t="n"/>
      <c r="K34" s="1696" t="inlineStr">
        <is>
          <t xml:space="preserve">  ▪  Structural costs: landlord</t>
        </is>
      </c>
      <c r="L34" s="1529" t="n"/>
      <c r="M34" s="6" t="n"/>
    </row>
    <row r="35" ht="21.75" customHeight="1" s="1411">
      <c r="A35" s="6" t="n"/>
      <c r="B35" s="1535" t="inlineStr">
        <is>
          <t xml:space="preserve">  ▪  No structural cost</t>
        </is>
      </c>
      <c r="C35" s="1529" t="n"/>
      <c r="D35" s="6" t="n"/>
      <c r="E35" s="1530" t="inlineStr">
        <is>
          <t xml:space="preserve">  ▪  Fit-out by No Dice Borough</t>
        </is>
      </c>
      <c r="F35" s="1529" t="n"/>
      <c r="G35" s="6" t="n"/>
      <c r="H35" s="1695" t="inlineStr">
        <is>
          <t xml:space="preserve">  ▪  All private land</t>
        </is>
      </c>
      <c r="I35" s="1529" t="n"/>
      <c r="J35" s="6" t="n"/>
      <c r="K35" s="1696" t="inlineStr">
        <is>
          <t xml:space="preserve">  ▪  Fit-out by No Dice Borough</t>
        </is>
      </c>
      <c r="L35" s="1529" t="n"/>
      <c r="M35" s="6" t="n"/>
    </row>
    <row r="36" ht="21.75" customHeight="1" s="1411">
      <c r="A36" s="6" t="n"/>
      <c r="B36" s="1535" t="inlineStr">
        <is>
          <t xml:space="preserve">  ▪  High margin private hire</t>
        </is>
      </c>
      <c r="C36" s="1529" t="n"/>
      <c r="D36" s="6" t="n"/>
      <c r="E36" s="1530" t="inlineStr">
        <is>
          <t xml:space="preserve">  ▪  Major revenue floor added</t>
        </is>
      </c>
      <c r="F36" s="1529" t="n"/>
      <c r="G36" s="6" t="n"/>
      <c r="H36" s="1695" t="inlineStr">
        <is>
          <t xml:space="preserve">  ▪  Major peak day earnings</t>
        </is>
      </c>
      <c r="I36" s="1529" t="n"/>
      <c r="J36" s="6" t="n"/>
      <c r="K36" s="1696" t="inlineStr">
        <is>
          <t xml:space="preserve">  ▪  Embedded in lease rights</t>
        </is>
      </c>
      <c r="L36" s="1529" t="n"/>
      <c r="M36" s="6" t="n"/>
    </row>
    <row r="37" ht="9.75" customHeight="1" s="1411">
      <c r="A37" s="6" t="n"/>
      <c r="B37" s="6" t="n"/>
      <c r="C37" s="6" t="n"/>
      <c r="D37" s="6" t="n"/>
      <c r="E37" s="6" t="n"/>
      <c r="F37" s="6" t="n"/>
      <c r="G37" s="6" t="n"/>
      <c r="H37" s="6" t="n"/>
      <c r="I37" s="6" t="n"/>
      <c r="J37" s="6" t="n"/>
      <c r="K37" s="6" t="n"/>
      <c r="L37" s="6" t="n"/>
      <c r="M37" s="6" t="n"/>
    </row>
    <row r="38" ht="27.75" customHeight="1" s="1411">
      <c r="A38" s="1495" t="inlineStr">
        <is>
          <t xml:space="preserve">  ★  STRATEGIC SUMMARY:  The licence variations, digital optimisation and development opportunities are independent revenue levers — none depends on the others.  The activity-led alcohol licence change is the immediate priority. The basement and yard represent the largest embedded upside in the asset.  The digital stack should be built from Day 1 of trading.</t>
        </is>
      </c>
      <c r="B38" s="1433" t="n"/>
      <c r="C38" s="1433" t="n"/>
      <c r="D38" s="1433" t="n"/>
      <c r="E38" s="1433" t="n"/>
      <c r="F38" s="1433" t="n"/>
      <c r="G38" s="1433" t="n"/>
      <c r="H38" s="1433" t="n"/>
      <c r="I38" s="1433" t="n"/>
      <c r="J38" s="1433" t="n"/>
      <c r="K38" s="1433" t="n"/>
      <c r="L38" s="1433" t="n"/>
      <c r="M38" s="1433" t="n"/>
    </row>
    <row r="39" ht="15.75" customHeight="1" s="1411">
      <c r="A39" s="6" t="n"/>
      <c r="B39" s="6" t="n"/>
      <c r="C39" s="6" t="n"/>
      <c r="D39" s="6" t="n"/>
      <c r="E39" s="6" t="n"/>
      <c r="F39" s="6" t="n"/>
      <c r="G39" s="6" t="n"/>
      <c r="H39" s="6" t="n"/>
      <c r="I39" s="6" t="n"/>
      <c r="J39" s="6" t="n"/>
      <c r="K39" s="6" t="n"/>
      <c r="L39" s="6" t="n"/>
      <c r="M39" s="6" t="n"/>
    </row>
    <row r="40" ht="15.75" customHeight="1" s="1411">
      <c r="A40" s="6" t="n"/>
      <c r="B40" s="6" t="n"/>
      <c r="C40" s="6" t="n"/>
      <c r="D40" s="6" t="n"/>
      <c r="E40" s="6" t="n"/>
      <c r="F40" s="6" t="n"/>
      <c r="G40" s="6" t="n"/>
      <c r="H40" s="6" t="n"/>
      <c r="I40" s="6" t="n"/>
      <c r="J40" s="6" t="n"/>
      <c r="K40" s="6" t="n"/>
      <c r="L40" s="6" t="n"/>
      <c r="M40" s="6" t="n"/>
    </row>
    <row r="41" ht="15.75" customHeight="1" s="1411">
      <c r="A41" s="6" t="n"/>
      <c r="B41" s="6" t="n"/>
      <c r="C41" s="6" t="n"/>
      <c r="D41" s="6" t="n"/>
      <c r="E41" s="6" t="n"/>
      <c r="F41" s="6" t="n"/>
      <c r="G41" s="6" t="n"/>
      <c r="H41" s="6" t="n"/>
      <c r="I41" s="6" t="n"/>
      <c r="J41" s="6" t="n"/>
      <c r="K41" s="6" t="n"/>
      <c r="L41" s="6" t="n"/>
      <c r="M41" s="6" t="n"/>
    </row>
    <row r="42" ht="15.75" customHeight="1" s="1411">
      <c r="A42" s="6" t="n"/>
      <c r="B42" s="6" t="n"/>
      <c r="C42" s="6" t="n"/>
      <c r="D42" s="6" t="n"/>
      <c r="E42" s="6" t="n"/>
      <c r="F42" s="6" t="n"/>
      <c r="G42" s="6" t="n"/>
      <c r="H42" s="6" t="n"/>
      <c r="I42" s="6" t="n"/>
      <c r="J42" s="6" t="n"/>
      <c r="K42" s="6" t="n"/>
      <c r="L42" s="6" t="n"/>
      <c r="M42" s="6" t="n"/>
    </row>
    <row r="43" ht="15.75" customHeight="1" s="1411">
      <c r="A43" s="6" t="n"/>
      <c r="B43" s="6" t="n"/>
      <c r="C43" s="6" t="n"/>
      <c r="D43" s="6" t="n"/>
      <c r="E43" s="6" t="n"/>
      <c r="F43" s="6" t="n"/>
      <c r="G43" s="6" t="n"/>
      <c r="H43" s="6" t="n"/>
      <c r="I43" s="6" t="n"/>
      <c r="J43" s="6" t="n"/>
      <c r="K43" s="6" t="n"/>
      <c r="L43" s="6" t="n"/>
      <c r="M43" s="6" t="n"/>
    </row>
    <row r="44" ht="15.75" customHeight="1" s="1411">
      <c r="A44" s="6" t="n"/>
      <c r="B44" s="6" t="n"/>
      <c r="C44" s="6" t="n"/>
      <c r="D44" s="6" t="n"/>
      <c r="E44" s="6" t="n"/>
      <c r="F44" s="6" t="n"/>
      <c r="G44" s="6" t="n"/>
      <c r="H44" s="6" t="n"/>
      <c r="I44" s="6" t="n"/>
      <c r="J44" s="6" t="n"/>
      <c r="K44" s="6" t="n"/>
      <c r="L44" s="6" t="n"/>
      <c r="M44" s="6" t="n"/>
    </row>
    <row r="45" ht="15.75" customHeight="1" s="1411">
      <c r="A45" s="6" t="n"/>
      <c r="B45" s="6" t="n"/>
      <c r="C45" s="6" t="n"/>
      <c r="D45" s="6" t="n"/>
      <c r="E45" s="6" t="n"/>
      <c r="F45" s="6" t="n"/>
      <c r="G45" s="6" t="n"/>
      <c r="H45" s="6" t="n"/>
      <c r="I45" s="6" t="n"/>
      <c r="J45" s="6" t="n"/>
      <c r="K45" s="6" t="n"/>
      <c r="L45" s="6" t="n"/>
      <c r="M45" s="6" t="n"/>
    </row>
    <row r="46" ht="15.75" customHeight="1" s="1411">
      <c r="A46" s="6" t="n"/>
      <c r="B46" s="6" t="n"/>
      <c r="C46" s="6" t="n"/>
      <c r="D46" s="6" t="n"/>
      <c r="E46" s="6" t="n"/>
      <c r="F46" s="6" t="n"/>
      <c r="G46" s="6" t="n"/>
      <c r="H46" s="6" t="n"/>
      <c r="I46" s="6" t="n"/>
      <c r="J46" s="6" t="n"/>
      <c r="K46" s="6" t="n"/>
      <c r="L46" s="6" t="n"/>
      <c r="M46" s="6" t="n"/>
    </row>
    <row r="47" ht="15.75" customHeight="1" s="1411">
      <c r="A47" s="6" t="n"/>
      <c r="B47" s="6" t="n"/>
      <c r="C47" s="6" t="n"/>
      <c r="D47" s="6" t="n"/>
      <c r="E47" s="6" t="n"/>
      <c r="F47" s="6" t="n"/>
      <c r="G47" s="6" t="n"/>
      <c r="H47" s="6" t="n"/>
      <c r="I47" s="6" t="n"/>
      <c r="J47" s="6" t="n"/>
      <c r="K47" s="6" t="n"/>
      <c r="L47" s="6" t="n"/>
      <c r="M47" s="6" t="n"/>
    </row>
    <row r="48" ht="15.75" customHeight="1" s="1411">
      <c r="A48" s="6" t="n"/>
      <c r="B48" s="6" t="n"/>
      <c r="C48" s="6" t="n"/>
      <c r="D48" s="6" t="n"/>
      <c r="E48" s="6" t="n"/>
      <c r="F48" s="6" t="n"/>
      <c r="G48" s="6" t="n"/>
      <c r="H48" s="6" t="n"/>
      <c r="I48" s="6" t="n"/>
      <c r="J48" s="6" t="n"/>
      <c r="K48" s="6" t="n"/>
      <c r="L48" s="6" t="n"/>
      <c r="M48" s="6" t="n"/>
    </row>
    <row r="49" ht="15.75" customHeight="1" s="1411">
      <c r="A49" s="6" t="n"/>
      <c r="B49" s="6" t="n"/>
      <c r="C49" s="6" t="n"/>
      <c r="D49" s="6" t="n"/>
      <c r="E49" s="6" t="n"/>
      <c r="F49" s="6" t="n"/>
      <c r="G49" s="6" t="n"/>
      <c r="H49" s="6" t="n"/>
      <c r="I49" s="6" t="n"/>
      <c r="J49" s="6" t="n"/>
      <c r="K49" s="6" t="n"/>
      <c r="L49" s="6" t="n"/>
      <c r="M49" s="6" t="n"/>
    </row>
    <row r="50" ht="15.75" customHeight="1" s="1411">
      <c r="A50" s="6" t="n"/>
      <c r="B50" s="6" t="n"/>
      <c r="C50" s="6" t="n"/>
      <c r="D50" s="6" t="n"/>
      <c r="E50" s="6" t="n"/>
      <c r="F50" s="6" t="n"/>
      <c r="G50" s="6" t="n"/>
      <c r="H50" s="6" t="n"/>
      <c r="I50" s="6" t="n"/>
      <c r="J50" s="6" t="n"/>
      <c r="K50" s="6" t="n"/>
      <c r="L50" s="6" t="n"/>
      <c r="M50" s="6" t="n"/>
    </row>
    <row r="51" ht="15.75" customHeight="1" s="1411">
      <c r="A51" s="6" t="n"/>
      <c r="B51" s="6" t="n"/>
      <c r="C51" s="6" t="n"/>
      <c r="D51" s="6" t="n"/>
      <c r="E51" s="6" t="n"/>
      <c r="F51" s="6" t="n"/>
      <c r="G51" s="6" t="n"/>
      <c r="H51" s="6" t="n"/>
      <c r="I51" s="6" t="n"/>
      <c r="J51" s="6" t="n"/>
      <c r="K51" s="6" t="n"/>
      <c r="L51" s="6" t="n"/>
      <c r="M51" s="6" t="n"/>
    </row>
    <row r="52" ht="15.75" customHeight="1" s="1411">
      <c r="A52" s="6" t="n"/>
      <c r="B52" s="6" t="n"/>
      <c r="C52" s="6" t="n"/>
      <c r="D52" s="6" t="n"/>
      <c r="E52" s="6" t="n"/>
      <c r="F52" s="6" t="n"/>
      <c r="G52" s="6" t="n"/>
      <c r="H52" s="6" t="n"/>
      <c r="I52" s="6" t="n"/>
      <c r="J52" s="6" t="n"/>
      <c r="K52" s="6" t="n"/>
      <c r="L52" s="6" t="n"/>
      <c r="M52" s="6" t="n"/>
    </row>
    <row r="53" ht="15.75" customHeight="1" s="1411">
      <c r="A53" s="6" t="n"/>
      <c r="B53" s="6" t="n"/>
      <c r="C53" s="6" t="n"/>
      <c r="D53" s="6" t="n"/>
      <c r="E53" s="6" t="n"/>
      <c r="F53" s="6" t="n"/>
      <c r="G53" s="6" t="n"/>
      <c r="H53" s="6" t="n"/>
      <c r="I53" s="6" t="n"/>
      <c r="J53" s="6" t="n"/>
      <c r="K53" s="6" t="n"/>
      <c r="L53" s="6" t="n"/>
      <c r="M53" s="6" t="n"/>
    </row>
    <row r="54" ht="15.75" customHeight="1" s="1411">
      <c r="A54" s="6" t="n"/>
      <c r="B54" s="6" t="n"/>
      <c r="C54" s="6" t="n"/>
      <c r="D54" s="6" t="n"/>
      <c r="E54" s="6" t="n"/>
      <c r="F54" s="6" t="n"/>
      <c r="G54" s="6" t="n"/>
      <c r="H54" s="6" t="n"/>
      <c r="I54" s="6" t="n"/>
      <c r="J54" s="6" t="n"/>
      <c r="K54" s="6" t="n"/>
      <c r="L54" s="6" t="n"/>
      <c r="M54" s="6" t="n"/>
    </row>
    <row r="55" ht="15.75" customHeight="1" s="1411">
      <c r="A55" s="6" t="n"/>
      <c r="B55" s="6" t="n"/>
      <c r="C55" s="6" t="n"/>
      <c r="D55" s="6" t="n"/>
      <c r="E55" s="6" t="n"/>
      <c r="F55" s="6" t="n"/>
      <c r="G55" s="6" t="n"/>
      <c r="H55" s="6" t="n"/>
      <c r="I55" s="6" t="n"/>
      <c r="J55" s="6" t="n"/>
      <c r="K55" s="6" t="n"/>
      <c r="L55" s="6" t="n"/>
      <c r="M55" s="6" t="n"/>
    </row>
    <row r="56" ht="15.75" customHeight="1" s="1411">
      <c r="A56" s="6" t="n"/>
      <c r="B56" s="6" t="n"/>
      <c r="C56" s="6" t="n"/>
      <c r="D56" s="6" t="n"/>
      <c r="E56" s="6" t="n"/>
      <c r="F56" s="6" t="n"/>
      <c r="G56" s="6" t="n"/>
      <c r="H56" s="6" t="n"/>
      <c r="I56" s="6" t="n"/>
      <c r="J56" s="6" t="n"/>
      <c r="K56" s="6" t="n"/>
      <c r="L56" s="6" t="n"/>
      <c r="M56" s="6" t="n"/>
    </row>
    <row r="57" ht="15.75" customHeight="1" s="1411">
      <c r="A57" s="6" t="n"/>
      <c r="B57" s="6" t="n"/>
      <c r="C57" s="6" t="n"/>
      <c r="D57" s="6" t="n"/>
      <c r="E57" s="6" t="n"/>
      <c r="F57" s="6" t="n"/>
      <c r="G57" s="6" t="n"/>
      <c r="H57" s="6" t="n"/>
      <c r="I57" s="6" t="n"/>
      <c r="J57" s="6" t="n"/>
      <c r="K57" s="6" t="n"/>
      <c r="L57" s="6" t="n"/>
      <c r="M57" s="6" t="n"/>
    </row>
    <row r="58" ht="15.75" customHeight="1" s="1411">
      <c r="A58" s="6" t="n"/>
      <c r="B58" s="6" t="n"/>
      <c r="C58" s="6" t="n"/>
      <c r="D58" s="6" t="n"/>
      <c r="E58" s="6" t="n"/>
      <c r="F58" s="6" t="n"/>
      <c r="G58" s="6" t="n"/>
      <c r="H58" s="6" t="n"/>
      <c r="I58" s="6" t="n"/>
      <c r="J58" s="6" t="n"/>
      <c r="K58" s="6" t="n"/>
      <c r="L58" s="6" t="n"/>
      <c r="M58" s="6" t="n"/>
    </row>
    <row r="59" ht="15.75" customHeight="1" s="1411">
      <c r="A59" s="6" t="n"/>
      <c r="B59" s="6" t="n"/>
      <c r="C59" s="6" t="n"/>
      <c r="D59" s="6" t="n"/>
      <c r="E59" s="6" t="n"/>
      <c r="F59" s="6" t="n"/>
      <c r="G59" s="6" t="n"/>
      <c r="H59" s="6" t="n"/>
      <c r="I59" s="6" t="n"/>
      <c r="J59" s="6" t="n"/>
      <c r="K59" s="6" t="n"/>
      <c r="L59" s="6" t="n"/>
      <c r="M59" s="6" t="n"/>
    </row>
    <row r="60" ht="15.75" customHeight="1" s="1411">
      <c r="A60" s="6" t="n"/>
      <c r="B60" s="6" t="n"/>
      <c r="C60" s="6" t="n"/>
      <c r="D60" s="6" t="n"/>
      <c r="E60" s="6" t="n"/>
      <c r="F60" s="6" t="n"/>
      <c r="G60" s="6" t="n"/>
      <c r="H60" s="6" t="n"/>
      <c r="I60" s="6" t="n"/>
      <c r="J60" s="6" t="n"/>
      <c r="K60" s="6" t="n"/>
      <c r="L60" s="6" t="n"/>
      <c r="M60" s="6" t="n"/>
    </row>
    <row r="61" ht="15.75" customHeight="1" s="1411">
      <c r="A61" s="6" t="n"/>
      <c r="B61" s="6" t="n"/>
      <c r="C61" s="6" t="n"/>
      <c r="D61" s="6" t="n"/>
      <c r="E61" s="6" t="n"/>
      <c r="F61" s="6" t="n"/>
      <c r="G61" s="6" t="n"/>
      <c r="H61" s="6" t="n"/>
      <c r="I61" s="6" t="n"/>
      <c r="J61" s="6" t="n"/>
      <c r="K61" s="6" t="n"/>
      <c r="L61" s="6" t="n"/>
      <c r="M61" s="6" t="n"/>
    </row>
    <row r="62" ht="15.75" customHeight="1" s="1411">
      <c r="A62" s="6" t="n"/>
      <c r="B62" s="6" t="n"/>
      <c r="C62" s="6" t="n"/>
      <c r="D62" s="6" t="n"/>
      <c r="E62" s="6" t="n"/>
      <c r="F62" s="6" t="n"/>
      <c r="G62" s="6" t="n"/>
      <c r="H62" s="6" t="n"/>
      <c r="I62" s="6" t="n"/>
      <c r="J62" s="6" t="n"/>
      <c r="K62" s="6" t="n"/>
      <c r="L62" s="6" t="n"/>
      <c r="M62" s="6" t="n"/>
    </row>
    <row r="63" ht="15.75" customHeight="1" s="1411">
      <c r="A63" s="6" t="n"/>
      <c r="B63" s="6" t="n"/>
      <c r="C63" s="6" t="n"/>
      <c r="D63" s="6" t="n"/>
      <c r="E63" s="6" t="n"/>
      <c r="F63" s="6" t="n"/>
      <c r="G63" s="6" t="n"/>
      <c r="H63" s="6" t="n"/>
      <c r="I63" s="6" t="n"/>
      <c r="J63" s="6" t="n"/>
      <c r="K63" s="6" t="n"/>
      <c r="L63" s="6" t="n"/>
      <c r="M63" s="6" t="n"/>
    </row>
    <row r="64" ht="15.75" customHeight="1" s="1411">
      <c r="A64" s="6" t="n"/>
      <c r="B64" s="6" t="n"/>
      <c r="C64" s="6" t="n"/>
      <c r="D64" s="6" t="n"/>
      <c r="E64" s="6" t="n"/>
      <c r="F64" s="6" t="n"/>
      <c r="G64" s="6" t="n"/>
      <c r="H64" s="6" t="n"/>
      <c r="I64" s="6" t="n"/>
      <c r="J64" s="6" t="n"/>
      <c r="K64" s="6" t="n"/>
      <c r="L64" s="6" t="n"/>
      <c r="M64" s="6" t="n"/>
    </row>
    <row r="65" ht="15.75" customHeight="1" s="1411">
      <c r="A65" s="6" t="n"/>
      <c r="B65" s="6" t="n"/>
      <c r="C65" s="6" t="n"/>
      <c r="D65" s="6" t="n"/>
      <c r="E65" s="6" t="n"/>
      <c r="F65" s="6" t="n"/>
      <c r="G65" s="6" t="n"/>
      <c r="H65" s="6" t="n"/>
      <c r="I65" s="6" t="n"/>
      <c r="J65" s="6" t="n"/>
      <c r="K65" s="6" t="n"/>
      <c r="L65" s="6" t="n"/>
      <c r="M65" s="6" t="n"/>
    </row>
    <row r="66" ht="15.75" customHeight="1" s="1411">
      <c r="A66" s="6" t="n"/>
      <c r="B66" s="6" t="n"/>
      <c r="C66" s="6" t="n"/>
      <c r="D66" s="6" t="n"/>
      <c r="E66" s="6" t="n"/>
      <c r="F66" s="6" t="n"/>
      <c r="G66" s="6" t="n"/>
      <c r="H66" s="6" t="n"/>
      <c r="I66" s="6" t="n"/>
      <c r="J66" s="6" t="n"/>
      <c r="K66" s="6" t="n"/>
      <c r="L66" s="6" t="n"/>
      <c r="M66" s="6" t="n"/>
    </row>
    <row r="67" ht="15.75" customHeight="1" s="1411">
      <c r="A67" s="6" t="n"/>
      <c r="B67" s="6" t="n"/>
      <c r="C67" s="6" t="n"/>
      <c r="D67" s="6" t="n"/>
      <c r="E67" s="6" t="n"/>
      <c r="F67" s="6" t="n"/>
      <c r="G67" s="6" t="n"/>
      <c r="H67" s="6" t="n"/>
      <c r="I67" s="6" t="n"/>
      <c r="J67" s="6" t="n"/>
      <c r="K67" s="6" t="n"/>
      <c r="L67" s="6" t="n"/>
      <c r="M67" s="6" t="n"/>
    </row>
    <row r="68" ht="15.75" customHeight="1" s="1411">
      <c r="A68" s="6" t="n"/>
      <c r="B68" s="6" t="n"/>
      <c r="C68" s="6" t="n"/>
      <c r="D68" s="6" t="n"/>
      <c r="E68" s="6" t="n"/>
      <c r="F68" s="6" t="n"/>
      <c r="G68" s="6" t="n"/>
      <c r="H68" s="6" t="n"/>
      <c r="I68" s="6" t="n"/>
      <c r="J68" s="6" t="n"/>
      <c r="K68" s="6" t="n"/>
      <c r="L68" s="6" t="n"/>
      <c r="M68" s="6" t="n"/>
    </row>
    <row r="69" ht="15.75" customHeight="1" s="1411">
      <c r="A69" s="6" t="n"/>
      <c r="B69" s="6" t="n"/>
      <c r="C69" s="6" t="n"/>
      <c r="D69" s="6" t="n"/>
      <c r="E69" s="6" t="n"/>
      <c r="F69" s="6" t="n"/>
      <c r="G69" s="6" t="n"/>
      <c r="H69" s="6" t="n"/>
      <c r="I69" s="6" t="n"/>
      <c r="J69" s="6" t="n"/>
      <c r="K69" s="6" t="n"/>
      <c r="L69" s="6" t="n"/>
      <c r="M69" s="6" t="n"/>
    </row>
    <row r="70" ht="15.75" customHeight="1" s="1411">
      <c r="A70" s="6" t="n"/>
      <c r="B70" s="6" t="n"/>
      <c r="C70" s="6" t="n"/>
      <c r="D70" s="6" t="n"/>
      <c r="E70" s="6" t="n"/>
      <c r="F70" s="6" t="n"/>
      <c r="G70" s="6" t="n"/>
      <c r="H70" s="6" t="n"/>
      <c r="I70" s="6" t="n"/>
      <c r="J70" s="6" t="n"/>
      <c r="K70" s="6" t="n"/>
      <c r="L70" s="6" t="n"/>
      <c r="M70" s="6" t="n"/>
    </row>
    <row r="71" ht="15.75" customHeight="1" s="1411">
      <c r="A71" s="6" t="n"/>
      <c r="B71" s="6" t="n"/>
      <c r="C71" s="6" t="n"/>
      <c r="D71" s="6" t="n"/>
      <c r="E71" s="6" t="n"/>
      <c r="F71" s="6" t="n"/>
      <c r="G71" s="6" t="n"/>
      <c r="H71" s="6" t="n"/>
      <c r="I71" s="6" t="n"/>
      <c r="J71" s="6" t="n"/>
      <c r="K71" s="6" t="n"/>
      <c r="L71" s="6" t="n"/>
      <c r="M71" s="6" t="n"/>
    </row>
    <row r="72" ht="15.75" customHeight="1" s="1411">
      <c r="A72" s="6" t="n"/>
      <c r="B72" s="6" t="n"/>
      <c r="C72" s="6" t="n"/>
      <c r="D72" s="6" t="n"/>
      <c r="E72" s="6" t="n"/>
      <c r="F72" s="6" t="n"/>
      <c r="G72" s="6" t="n"/>
      <c r="H72" s="6" t="n"/>
      <c r="I72" s="6" t="n"/>
      <c r="J72" s="6" t="n"/>
      <c r="K72" s="6" t="n"/>
      <c r="L72" s="6" t="n"/>
      <c r="M72" s="6" t="n"/>
    </row>
    <row r="73" ht="15.75" customHeight="1" s="1411">
      <c r="A73" s="6" t="n"/>
      <c r="B73" s="6" t="n"/>
      <c r="C73" s="6" t="n"/>
      <c r="D73" s="6" t="n"/>
      <c r="E73" s="6" t="n"/>
      <c r="F73" s="6" t="n"/>
      <c r="G73" s="6" t="n"/>
      <c r="H73" s="6" t="n"/>
      <c r="I73" s="6" t="n"/>
      <c r="J73" s="6" t="n"/>
      <c r="K73" s="6" t="n"/>
      <c r="L73" s="6" t="n"/>
      <c r="M73" s="6" t="n"/>
    </row>
    <row r="74" ht="15.75" customHeight="1" s="1411">
      <c r="A74" s="6" t="n"/>
      <c r="B74" s="6" t="n"/>
      <c r="C74" s="6" t="n"/>
      <c r="D74" s="6" t="n"/>
      <c r="E74" s="6" t="n"/>
      <c r="F74" s="6" t="n"/>
      <c r="G74" s="6" t="n"/>
      <c r="H74" s="6" t="n"/>
      <c r="I74" s="6" t="n"/>
      <c r="J74" s="6" t="n"/>
      <c r="K74" s="6" t="n"/>
      <c r="L74" s="6" t="n"/>
      <c r="M74" s="6" t="n"/>
    </row>
    <row r="75" ht="15.75" customHeight="1" s="1411">
      <c r="A75" s="6" t="n"/>
      <c r="B75" s="6" t="n"/>
      <c r="C75" s="6" t="n"/>
      <c r="D75" s="6" t="n"/>
      <c r="E75" s="6" t="n"/>
      <c r="F75" s="6" t="n"/>
      <c r="G75" s="6" t="n"/>
      <c r="H75" s="6" t="n"/>
      <c r="I75" s="6" t="n"/>
      <c r="J75" s="6" t="n"/>
      <c r="K75" s="6" t="n"/>
      <c r="L75" s="6" t="n"/>
      <c r="M75" s="6" t="n"/>
    </row>
    <row r="76" ht="15.75" customHeight="1" s="1411">
      <c r="A76" s="6" t="n"/>
      <c r="B76" s="6" t="n"/>
      <c r="C76" s="6" t="n"/>
      <c r="D76" s="6" t="n"/>
      <c r="E76" s="6" t="n"/>
      <c r="F76" s="6" t="n"/>
      <c r="G76" s="6" t="n"/>
      <c r="H76" s="6" t="n"/>
      <c r="I76" s="6" t="n"/>
      <c r="J76" s="6" t="n"/>
      <c r="K76" s="6" t="n"/>
      <c r="L76" s="6" t="n"/>
      <c r="M76" s="6" t="n"/>
    </row>
    <row r="77" ht="15.75" customHeight="1" s="1411">
      <c r="A77" s="6" t="n"/>
      <c r="B77" s="6" t="n"/>
      <c r="C77" s="6" t="n"/>
      <c r="D77" s="6" t="n"/>
      <c r="E77" s="6" t="n"/>
      <c r="F77" s="6" t="n"/>
      <c r="G77" s="6" t="n"/>
      <c r="H77" s="6" t="n"/>
      <c r="I77" s="6" t="n"/>
      <c r="J77" s="6" t="n"/>
      <c r="K77" s="6" t="n"/>
      <c r="L77" s="6" t="n"/>
      <c r="M77" s="6" t="n"/>
    </row>
    <row r="78" ht="15.75" customHeight="1" s="1411">
      <c r="A78" s="6" t="n"/>
      <c r="B78" s="6" t="n"/>
      <c r="C78" s="6" t="n"/>
      <c r="D78" s="6" t="n"/>
      <c r="E78" s="6" t="n"/>
      <c r="F78" s="6" t="n"/>
      <c r="G78" s="6" t="n"/>
      <c r="H78" s="6" t="n"/>
      <c r="I78" s="6" t="n"/>
      <c r="J78" s="6" t="n"/>
      <c r="K78" s="6" t="n"/>
      <c r="L78" s="6" t="n"/>
      <c r="M78" s="6" t="n"/>
    </row>
    <row r="79" ht="15.75" customHeight="1" s="1411">
      <c r="A79" s="6" t="n"/>
      <c r="B79" s="6" t="n"/>
      <c r="C79" s="6" t="n"/>
      <c r="D79" s="6" t="n"/>
      <c r="E79" s="6" t="n"/>
      <c r="F79" s="6" t="n"/>
      <c r="G79" s="6" t="n"/>
      <c r="H79" s="6" t="n"/>
      <c r="I79" s="6" t="n"/>
      <c r="J79" s="6" t="n"/>
      <c r="K79" s="6" t="n"/>
      <c r="L79" s="6" t="n"/>
      <c r="M79" s="6" t="n"/>
    </row>
    <row r="80" ht="15.75" customHeight="1" s="1411">
      <c r="A80" s="6" t="n"/>
      <c r="B80" s="6" t="n"/>
      <c r="C80" s="6" t="n"/>
      <c r="D80" s="6" t="n"/>
      <c r="E80" s="6" t="n"/>
      <c r="F80" s="6" t="n"/>
      <c r="G80" s="6" t="n"/>
      <c r="H80" s="6" t="n"/>
      <c r="I80" s="6" t="n"/>
      <c r="J80" s="6" t="n"/>
      <c r="K80" s="6" t="n"/>
      <c r="L80" s="6" t="n"/>
      <c r="M80" s="6" t="n"/>
    </row>
    <row r="81" ht="15.75" customHeight="1" s="1411">
      <c r="A81" s="6" t="n"/>
      <c r="B81" s="6" t="n"/>
      <c r="C81" s="6" t="n"/>
      <c r="D81" s="6" t="n"/>
      <c r="E81" s="6" t="n"/>
      <c r="F81" s="6" t="n"/>
      <c r="G81" s="6" t="n"/>
      <c r="H81" s="6" t="n"/>
      <c r="I81" s="6" t="n"/>
      <c r="J81" s="6" t="n"/>
      <c r="K81" s="6" t="n"/>
      <c r="L81" s="6" t="n"/>
      <c r="M81" s="6" t="n"/>
    </row>
    <row r="82" ht="15.75" customHeight="1" s="1411">
      <c r="A82" s="6" t="n"/>
      <c r="B82" s="6" t="n"/>
      <c r="C82" s="6" t="n"/>
      <c r="D82" s="6" t="n"/>
      <c r="E82" s="6" t="n"/>
      <c r="F82" s="6" t="n"/>
      <c r="G82" s="6" t="n"/>
      <c r="H82" s="6" t="n"/>
      <c r="I82" s="6" t="n"/>
      <c r="J82" s="6" t="n"/>
      <c r="K82" s="6" t="n"/>
      <c r="L82" s="6" t="n"/>
      <c r="M82" s="6" t="n"/>
    </row>
    <row r="83" ht="15.75" customHeight="1" s="1411">
      <c r="A83" s="6" t="n"/>
      <c r="B83" s="6" t="n"/>
      <c r="C83" s="6" t="n"/>
      <c r="D83" s="6" t="n"/>
      <c r="E83" s="6" t="n"/>
      <c r="F83" s="6" t="n"/>
      <c r="G83" s="6" t="n"/>
      <c r="H83" s="6" t="n"/>
      <c r="I83" s="6" t="n"/>
      <c r="J83" s="6" t="n"/>
      <c r="K83" s="6" t="n"/>
      <c r="L83" s="6" t="n"/>
      <c r="M83" s="6" t="n"/>
    </row>
    <row r="84" ht="15.75" customHeight="1" s="1411">
      <c r="A84" s="6" t="n"/>
      <c r="B84" s="6" t="n"/>
      <c r="C84" s="6" t="n"/>
      <c r="D84" s="6" t="n"/>
      <c r="E84" s="6" t="n"/>
      <c r="F84" s="6" t="n"/>
      <c r="G84" s="6" t="n"/>
      <c r="H84" s="6" t="n"/>
      <c r="I84" s="6" t="n"/>
      <c r="J84" s="6" t="n"/>
      <c r="K84" s="6" t="n"/>
      <c r="L84" s="6" t="n"/>
      <c r="M84" s="6" t="n"/>
    </row>
    <row r="85" ht="15.75" customHeight="1" s="1411">
      <c r="A85" s="6" t="n"/>
      <c r="B85" s="6" t="n"/>
      <c r="C85" s="6" t="n"/>
      <c r="D85" s="6" t="n"/>
      <c r="E85" s="6" t="n"/>
      <c r="F85" s="6" t="n"/>
      <c r="G85" s="6" t="n"/>
      <c r="H85" s="6" t="n"/>
      <c r="I85" s="6" t="n"/>
      <c r="J85" s="6" t="n"/>
      <c r="K85" s="6" t="n"/>
      <c r="L85" s="6" t="n"/>
      <c r="M85" s="6" t="n"/>
    </row>
    <row r="86" ht="15.75" customHeight="1" s="1411">
      <c r="A86" s="6" t="n"/>
      <c r="B86" s="6" t="n"/>
      <c r="C86" s="6" t="n"/>
      <c r="D86" s="6" t="n"/>
      <c r="E86" s="6" t="n"/>
      <c r="F86" s="6" t="n"/>
      <c r="G86" s="6" t="n"/>
      <c r="H86" s="6" t="n"/>
      <c r="I86" s="6" t="n"/>
      <c r="J86" s="6" t="n"/>
      <c r="K86" s="6" t="n"/>
      <c r="L86" s="6" t="n"/>
      <c r="M86" s="6" t="n"/>
    </row>
    <row r="87" ht="15.75" customHeight="1" s="1411">
      <c r="A87" s="6" t="n"/>
      <c r="B87" s="6" t="n"/>
      <c r="C87" s="6" t="n"/>
      <c r="D87" s="6" t="n"/>
      <c r="E87" s="6" t="n"/>
      <c r="F87" s="6" t="n"/>
      <c r="G87" s="6" t="n"/>
      <c r="H87" s="6" t="n"/>
      <c r="I87" s="6" t="n"/>
      <c r="J87" s="6" t="n"/>
      <c r="K87" s="6" t="n"/>
      <c r="L87" s="6" t="n"/>
      <c r="M87" s="6" t="n"/>
    </row>
    <row r="88" ht="15.75" customHeight="1" s="1411">
      <c r="A88" s="6" t="n"/>
      <c r="B88" s="6" t="n"/>
      <c r="C88" s="6" t="n"/>
      <c r="D88" s="6" t="n"/>
      <c r="E88" s="6" t="n"/>
      <c r="F88" s="6" t="n"/>
      <c r="G88" s="6" t="n"/>
      <c r="H88" s="6" t="n"/>
      <c r="I88" s="6" t="n"/>
      <c r="J88" s="6" t="n"/>
      <c r="K88" s="6" t="n"/>
      <c r="L88" s="6" t="n"/>
      <c r="M88" s="6" t="n"/>
    </row>
    <row r="89" ht="15.75" customHeight="1" s="1411">
      <c r="A89" s="6" t="n"/>
      <c r="B89" s="6" t="n"/>
      <c r="C89" s="6" t="n"/>
      <c r="D89" s="6" t="n"/>
      <c r="E89" s="6" t="n"/>
      <c r="F89" s="6" t="n"/>
      <c r="G89" s="6" t="n"/>
      <c r="H89" s="6" t="n"/>
      <c r="I89" s="6" t="n"/>
      <c r="J89" s="6" t="n"/>
      <c r="K89" s="6" t="n"/>
      <c r="L89" s="6" t="n"/>
      <c r="M89" s="6" t="n"/>
    </row>
    <row r="90" ht="15.75" customHeight="1" s="1411">
      <c r="A90" s="6" t="n"/>
      <c r="B90" s="6" t="n"/>
      <c r="C90" s="6" t="n"/>
      <c r="D90" s="6" t="n"/>
      <c r="E90" s="6" t="n"/>
      <c r="F90" s="6" t="n"/>
      <c r="G90" s="6" t="n"/>
      <c r="H90" s="6" t="n"/>
      <c r="I90" s="6" t="n"/>
      <c r="J90" s="6" t="n"/>
      <c r="K90" s="6" t="n"/>
      <c r="L90" s="6" t="n"/>
      <c r="M90" s="6" t="n"/>
    </row>
    <row r="91" ht="15.75" customHeight="1" s="1411">
      <c r="A91" s="6" t="n"/>
      <c r="B91" s="6" t="n"/>
      <c r="C91" s="6" t="n"/>
      <c r="D91" s="6" t="n"/>
      <c r="E91" s="6" t="n"/>
      <c r="F91" s="6" t="n"/>
      <c r="G91" s="6" t="n"/>
      <c r="H91" s="6" t="n"/>
      <c r="I91" s="6" t="n"/>
      <c r="J91" s="6" t="n"/>
      <c r="K91" s="6" t="n"/>
      <c r="L91" s="6" t="n"/>
      <c r="M91" s="6" t="n"/>
    </row>
    <row r="92" ht="15.75" customHeight="1" s="1411">
      <c r="A92" s="6" t="n"/>
      <c r="B92" s="6" t="n"/>
      <c r="C92" s="6" t="n"/>
      <c r="D92" s="6" t="n"/>
      <c r="E92" s="6" t="n"/>
      <c r="F92" s="6" t="n"/>
      <c r="G92" s="6" t="n"/>
      <c r="H92" s="6" t="n"/>
      <c r="I92" s="6" t="n"/>
      <c r="J92" s="6" t="n"/>
      <c r="K92" s="6" t="n"/>
      <c r="L92" s="6" t="n"/>
      <c r="M92" s="6" t="n"/>
    </row>
    <row r="93" ht="15.75" customHeight="1" s="1411">
      <c r="A93" s="6" t="n"/>
      <c r="B93" s="6" t="n"/>
      <c r="C93" s="6" t="n"/>
      <c r="D93" s="6" t="n"/>
      <c r="E93" s="6" t="n"/>
      <c r="F93" s="6" t="n"/>
      <c r="G93" s="6" t="n"/>
      <c r="H93" s="6" t="n"/>
      <c r="I93" s="6" t="n"/>
      <c r="J93" s="6" t="n"/>
      <c r="K93" s="6" t="n"/>
      <c r="L93" s="6" t="n"/>
      <c r="M93" s="6" t="n"/>
    </row>
    <row r="94" ht="15.75" customHeight="1" s="1411">
      <c r="A94" s="6" t="n"/>
      <c r="B94" s="6" t="n"/>
      <c r="C94" s="6" t="n"/>
      <c r="D94" s="6" t="n"/>
      <c r="E94" s="6" t="n"/>
      <c r="F94" s="6" t="n"/>
      <c r="G94" s="6" t="n"/>
      <c r="H94" s="6" t="n"/>
      <c r="I94" s="6" t="n"/>
      <c r="J94" s="6" t="n"/>
      <c r="K94" s="6" t="n"/>
      <c r="L94" s="6" t="n"/>
      <c r="M94" s="6" t="n"/>
    </row>
    <row r="95" ht="15.75" customHeight="1" s="1411">
      <c r="A95" s="6" t="n"/>
      <c r="B95" s="6" t="n"/>
      <c r="C95" s="6" t="n"/>
      <c r="D95" s="6" t="n"/>
      <c r="E95" s="6" t="n"/>
      <c r="F95" s="6" t="n"/>
      <c r="G95" s="6" t="n"/>
      <c r="H95" s="6" t="n"/>
      <c r="I95" s="6" t="n"/>
      <c r="J95" s="6" t="n"/>
      <c r="K95" s="6" t="n"/>
      <c r="L95" s="6" t="n"/>
      <c r="M95" s="6" t="n"/>
    </row>
    <row r="96" ht="15.75" customHeight="1" s="1411">
      <c r="A96" s="6" t="n"/>
      <c r="B96" s="6" t="n"/>
      <c r="C96" s="6" t="n"/>
      <c r="D96" s="6" t="n"/>
      <c r="E96" s="6" t="n"/>
      <c r="F96" s="6" t="n"/>
      <c r="G96" s="6" t="n"/>
      <c r="H96" s="6" t="n"/>
      <c r="I96" s="6" t="n"/>
      <c r="J96" s="6" t="n"/>
      <c r="K96" s="6" t="n"/>
      <c r="L96" s="6" t="n"/>
      <c r="M96" s="6" t="n"/>
    </row>
    <row r="97" ht="15.75" customHeight="1" s="1411">
      <c r="A97" s="6" t="n"/>
      <c r="B97" s="6" t="n"/>
      <c r="C97" s="6" t="n"/>
      <c r="D97" s="6" t="n"/>
      <c r="E97" s="6" t="n"/>
      <c r="F97" s="6" t="n"/>
      <c r="G97" s="6" t="n"/>
      <c r="H97" s="6" t="n"/>
      <c r="I97" s="6" t="n"/>
      <c r="J97" s="6" t="n"/>
      <c r="K97" s="6" t="n"/>
      <c r="L97" s="6" t="n"/>
      <c r="M97" s="6" t="n"/>
    </row>
    <row r="98" ht="15.75" customHeight="1" s="1411">
      <c r="A98" s="6" t="n"/>
      <c r="B98" s="6" t="n"/>
      <c r="C98" s="6" t="n"/>
      <c r="D98" s="6" t="n"/>
      <c r="E98" s="6" t="n"/>
      <c r="F98" s="6" t="n"/>
      <c r="G98" s="6" t="n"/>
      <c r="H98" s="6" t="n"/>
      <c r="I98" s="6" t="n"/>
      <c r="J98" s="6" t="n"/>
      <c r="K98" s="6" t="n"/>
      <c r="L98" s="6" t="n"/>
      <c r="M98" s="6" t="n"/>
    </row>
    <row r="99" ht="15.75" customHeight="1" s="1411">
      <c r="A99" s="6" t="n"/>
      <c r="B99" s="6" t="n"/>
      <c r="C99" s="6" t="n"/>
      <c r="D99" s="6" t="n"/>
      <c r="E99" s="6" t="n"/>
      <c r="F99" s="6" t="n"/>
      <c r="G99" s="6" t="n"/>
      <c r="H99" s="6" t="n"/>
      <c r="I99" s="6" t="n"/>
      <c r="J99" s="6" t="n"/>
      <c r="K99" s="6" t="n"/>
      <c r="L99" s="6" t="n"/>
      <c r="M99" s="6" t="n"/>
    </row>
    <row r="100" ht="15.75" customHeight="1" s="1411">
      <c r="A100" s="6" t="n"/>
      <c r="B100" s="6" t="n"/>
      <c r="C100" s="6" t="n"/>
      <c r="D100" s="6" t="n"/>
      <c r="E100" s="6" t="n"/>
      <c r="F100" s="6" t="n"/>
      <c r="G100" s="6" t="n"/>
      <c r="H100" s="6" t="n"/>
      <c r="I100" s="6" t="n"/>
      <c r="J100" s="6" t="n"/>
      <c r="K100" s="6" t="n"/>
      <c r="L100" s="6" t="n"/>
      <c r="M100" s="6" t="n"/>
    </row>
    <row r="101" ht="15.75" customHeight="1" s="1411">
      <c r="A101" s="6" t="n"/>
      <c r="B101" s="6" t="n"/>
      <c r="C101" s="6" t="n"/>
      <c r="D101" s="6" t="n"/>
      <c r="E101" s="6" t="n"/>
      <c r="F101" s="6" t="n"/>
      <c r="G101" s="6" t="n"/>
      <c r="H101" s="6" t="n"/>
      <c r="I101" s="6" t="n"/>
      <c r="J101" s="6" t="n"/>
      <c r="K101" s="6" t="n"/>
      <c r="L101" s="6" t="n"/>
      <c r="M101" s="6" t="n"/>
    </row>
    <row r="102" ht="15.75" customHeight="1" s="1411">
      <c r="A102" s="6" t="n"/>
      <c r="B102" s="6" t="n"/>
      <c r="C102" s="6" t="n"/>
      <c r="D102" s="6" t="n"/>
      <c r="E102" s="6" t="n"/>
      <c r="F102" s="6" t="n"/>
      <c r="G102" s="6" t="n"/>
      <c r="H102" s="6" t="n"/>
      <c r="I102" s="6" t="n"/>
      <c r="J102" s="6" t="n"/>
      <c r="K102" s="6" t="n"/>
      <c r="L102" s="6" t="n"/>
      <c r="M102" s="6" t="n"/>
    </row>
    <row r="103" ht="15.75" customHeight="1" s="1411">
      <c r="A103" s="6" t="n"/>
      <c r="B103" s="6" t="n"/>
      <c r="C103" s="6" t="n"/>
      <c r="D103" s="6" t="n"/>
      <c r="E103" s="6" t="n"/>
      <c r="F103" s="6" t="n"/>
      <c r="G103" s="6" t="n"/>
      <c r="H103" s="6" t="n"/>
      <c r="I103" s="6" t="n"/>
      <c r="J103" s="6" t="n"/>
      <c r="K103" s="6" t="n"/>
      <c r="L103" s="6" t="n"/>
      <c r="M103" s="6" t="n"/>
    </row>
    <row r="104" ht="15.75" customHeight="1" s="1411">
      <c r="A104" s="6" t="n"/>
      <c r="B104" s="6" t="n"/>
      <c r="C104" s="6" t="n"/>
      <c r="D104" s="6" t="n"/>
      <c r="E104" s="6" t="n"/>
      <c r="F104" s="6" t="n"/>
      <c r="G104" s="6" t="n"/>
      <c r="H104" s="6" t="n"/>
      <c r="I104" s="6" t="n"/>
      <c r="J104" s="6" t="n"/>
      <c r="K104" s="6" t="n"/>
      <c r="L104" s="6" t="n"/>
      <c r="M104" s="6" t="n"/>
    </row>
    <row r="105" ht="15.75" customHeight="1" s="1411">
      <c r="A105" s="6" t="n"/>
      <c r="B105" s="6" t="n"/>
      <c r="C105" s="6" t="n"/>
      <c r="D105" s="6" t="n"/>
      <c r="E105" s="6" t="n"/>
      <c r="F105" s="6" t="n"/>
      <c r="G105" s="6" t="n"/>
      <c r="H105" s="6" t="n"/>
      <c r="I105" s="6" t="n"/>
      <c r="J105" s="6" t="n"/>
      <c r="K105" s="6" t="n"/>
      <c r="L105" s="6" t="n"/>
      <c r="M105" s="6" t="n"/>
    </row>
    <row r="106" ht="15.75" customHeight="1" s="1411">
      <c r="A106" s="6" t="n"/>
      <c r="B106" s="6" t="n"/>
      <c r="C106" s="6" t="n"/>
      <c r="D106" s="6" t="n"/>
      <c r="E106" s="6" t="n"/>
      <c r="F106" s="6" t="n"/>
      <c r="G106" s="6" t="n"/>
      <c r="H106" s="6" t="n"/>
      <c r="I106" s="6" t="n"/>
      <c r="J106" s="6" t="n"/>
      <c r="K106" s="6" t="n"/>
      <c r="L106" s="6" t="n"/>
      <c r="M106" s="6" t="n"/>
    </row>
    <row r="107" ht="15.75" customHeight="1" s="1411">
      <c r="A107" s="6" t="n"/>
      <c r="B107" s="6" t="n"/>
      <c r="C107" s="6" t="n"/>
      <c r="D107" s="6" t="n"/>
      <c r="E107" s="6" t="n"/>
      <c r="F107" s="6" t="n"/>
      <c r="G107" s="6" t="n"/>
      <c r="H107" s="6" t="n"/>
      <c r="I107" s="6" t="n"/>
      <c r="J107" s="6" t="n"/>
      <c r="K107" s="6" t="n"/>
      <c r="L107" s="6" t="n"/>
      <c r="M107" s="6" t="n"/>
    </row>
    <row r="108" ht="15.75" customHeight="1" s="1411">
      <c r="A108" s="6" t="n"/>
      <c r="B108" s="6" t="n"/>
      <c r="C108" s="6" t="n"/>
      <c r="D108" s="6" t="n"/>
      <c r="E108" s="6" t="n"/>
      <c r="F108" s="6" t="n"/>
      <c r="G108" s="6" t="n"/>
      <c r="H108" s="6" t="n"/>
      <c r="I108" s="6" t="n"/>
      <c r="J108" s="6" t="n"/>
      <c r="K108" s="6" t="n"/>
      <c r="L108" s="6" t="n"/>
      <c r="M108" s="6" t="n"/>
    </row>
    <row r="109" ht="15.75" customHeight="1" s="1411">
      <c r="A109" s="6" t="n"/>
      <c r="B109" s="6" t="n"/>
      <c r="C109" s="6" t="n"/>
      <c r="D109" s="6" t="n"/>
      <c r="E109" s="6" t="n"/>
      <c r="F109" s="6" t="n"/>
      <c r="G109" s="6" t="n"/>
      <c r="H109" s="6" t="n"/>
      <c r="I109" s="6" t="n"/>
      <c r="J109" s="6" t="n"/>
      <c r="K109" s="6" t="n"/>
      <c r="L109" s="6" t="n"/>
      <c r="M109" s="6" t="n"/>
    </row>
    <row r="110" ht="15.75" customHeight="1" s="1411">
      <c r="A110" s="6" t="n"/>
      <c r="B110" s="6" t="n"/>
      <c r="C110" s="6" t="n"/>
      <c r="D110" s="6" t="n"/>
      <c r="E110" s="6" t="n"/>
      <c r="F110" s="6" t="n"/>
      <c r="G110" s="6" t="n"/>
      <c r="H110" s="6" t="n"/>
      <c r="I110" s="6" t="n"/>
      <c r="J110" s="6" t="n"/>
      <c r="K110" s="6" t="n"/>
      <c r="L110" s="6" t="n"/>
      <c r="M110" s="6" t="n"/>
    </row>
    <row r="111" ht="15.75" customHeight="1" s="1411">
      <c r="A111" s="6" t="n"/>
      <c r="B111" s="6" t="n"/>
      <c r="C111" s="6" t="n"/>
      <c r="D111" s="6" t="n"/>
      <c r="E111" s="6" t="n"/>
      <c r="F111" s="6" t="n"/>
      <c r="G111" s="6" t="n"/>
      <c r="H111" s="6" t="n"/>
      <c r="I111" s="6" t="n"/>
      <c r="J111" s="6" t="n"/>
      <c r="K111" s="6" t="n"/>
      <c r="L111" s="6" t="n"/>
      <c r="M111" s="6" t="n"/>
    </row>
    <row r="112" ht="15.75" customHeight="1" s="1411">
      <c r="A112" s="6" t="n"/>
      <c r="B112" s="6" t="n"/>
      <c r="C112" s="6" t="n"/>
      <c r="D112" s="6" t="n"/>
      <c r="E112" s="6" t="n"/>
      <c r="F112" s="6" t="n"/>
      <c r="G112" s="6" t="n"/>
      <c r="H112" s="6" t="n"/>
      <c r="I112" s="6" t="n"/>
      <c r="J112" s="6" t="n"/>
      <c r="K112" s="6" t="n"/>
      <c r="L112" s="6" t="n"/>
      <c r="M112" s="6" t="n"/>
    </row>
    <row r="113" ht="15.75" customHeight="1" s="1411">
      <c r="A113" s="6" t="n"/>
      <c r="B113" s="6" t="n"/>
      <c r="C113" s="6" t="n"/>
      <c r="D113" s="6" t="n"/>
      <c r="E113" s="6" t="n"/>
      <c r="F113" s="6" t="n"/>
      <c r="G113" s="6" t="n"/>
      <c r="H113" s="6" t="n"/>
      <c r="I113" s="6" t="n"/>
      <c r="J113" s="6" t="n"/>
      <c r="K113" s="6" t="n"/>
      <c r="L113" s="6" t="n"/>
      <c r="M113" s="6" t="n"/>
    </row>
    <row r="114" ht="15.75" customHeight="1" s="1411">
      <c r="A114" s="6" t="n"/>
      <c r="B114" s="6" t="n"/>
      <c r="C114" s="6" t="n"/>
      <c r="D114" s="6" t="n"/>
      <c r="E114" s="6" t="n"/>
      <c r="F114" s="6" t="n"/>
      <c r="G114" s="6" t="n"/>
      <c r="H114" s="6" t="n"/>
      <c r="I114" s="6" t="n"/>
      <c r="J114" s="6" t="n"/>
      <c r="K114" s="6" t="n"/>
      <c r="L114" s="6" t="n"/>
      <c r="M114" s="6" t="n"/>
    </row>
    <row r="115" ht="15.75" customHeight="1" s="1411">
      <c r="A115" s="6" t="n"/>
      <c r="B115" s="6" t="n"/>
      <c r="C115" s="6" t="n"/>
      <c r="D115" s="6" t="n"/>
      <c r="E115" s="6" t="n"/>
      <c r="F115" s="6" t="n"/>
      <c r="G115" s="6" t="n"/>
      <c r="H115" s="6" t="n"/>
      <c r="I115" s="6" t="n"/>
      <c r="J115" s="6" t="n"/>
      <c r="K115" s="6" t="n"/>
      <c r="L115" s="6" t="n"/>
      <c r="M115" s="6" t="n"/>
    </row>
    <row r="116" ht="15.75" customHeight="1" s="1411">
      <c r="A116" s="6" t="n"/>
      <c r="B116" s="6" t="n"/>
      <c r="C116" s="6" t="n"/>
      <c r="D116" s="6" t="n"/>
      <c r="E116" s="6" t="n"/>
      <c r="F116" s="6" t="n"/>
      <c r="G116" s="6" t="n"/>
      <c r="H116" s="6" t="n"/>
      <c r="I116" s="6" t="n"/>
      <c r="J116" s="6" t="n"/>
      <c r="K116" s="6" t="n"/>
      <c r="L116" s="6" t="n"/>
      <c r="M116" s="6" t="n"/>
    </row>
    <row r="117" ht="15.75" customHeight="1" s="1411">
      <c r="A117" s="6" t="n"/>
      <c r="B117" s="6" t="n"/>
      <c r="C117" s="6" t="n"/>
      <c r="D117" s="6" t="n"/>
      <c r="E117" s="6" t="n"/>
      <c r="F117" s="6" t="n"/>
      <c r="G117" s="6" t="n"/>
      <c r="H117" s="6" t="n"/>
      <c r="I117" s="6" t="n"/>
      <c r="J117" s="6" t="n"/>
      <c r="K117" s="6" t="n"/>
      <c r="L117" s="6" t="n"/>
      <c r="M117" s="6" t="n"/>
    </row>
    <row r="118" ht="15.75" customHeight="1" s="1411">
      <c r="A118" s="6" t="n"/>
      <c r="B118" s="6" t="n"/>
      <c r="C118" s="6" t="n"/>
      <c r="D118" s="6" t="n"/>
      <c r="E118" s="6" t="n"/>
      <c r="F118" s="6" t="n"/>
      <c r="G118" s="6" t="n"/>
      <c r="H118" s="6" t="n"/>
      <c r="I118" s="6" t="n"/>
      <c r="J118" s="6" t="n"/>
      <c r="K118" s="6" t="n"/>
      <c r="L118" s="6" t="n"/>
      <c r="M118" s="6" t="n"/>
    </row>
    <row r="119" ht="15.75" customHeight="1" s="1411">
      <c r="A119" s="6" t="n"/>
      <c r="B119" s="6" t="n"/>
      <c r="C119" s="6" t="n"/>
      <c r="D119" s="6" t="n"/>
      <c r="E119" s="6" t="n"/>
      <c r="F119" s="6" t="n"/>
      <c r="G119" s="6" t="n"/>
      <c r="H119" s="6" t="n"/>
      <c r="I119" s="6" t="n"/>
      <c r="J119" s="6" t="n"/>
      <c r="K119" s="6" t="n"/>
      <c r="L119" s="6" t="n"/>
      <c r="M119" s="6" t="n"/>
    </row>
    <row r="120" ht="15.75" customHeight="1" s="1411">
      <c r="A120" s="6" t="n"/>
      <c r="B120" s="6" t="n"/>
      <c r="C120" s="6" t="n"/>
      <c r="D120" s="6" t="n"/>
      <c r="E120" s="6" t="n"/>
      <c r="F120" s="6" t="n"/>
      <c r="G120" s="6" t="n"/>
      <c r="H120" s="6" t="n"/>
      <c r="I120" s="6" t="n"/>
      <c r="J120" s="6" t="n"/>
      <c r="K120" s="6" t="n"/>
      <c r="L120" s="6" t="n"/>
      <c r="M120" s="6" t="n"/>
    </row>
    <row r="121" ht="15.75" customHeight="1" s="1411">
      <c r="A121" s="6" t="n"/>
      <c r="B121" s="6" t="n"/>
      <c r="C121" s="6" t="n"/>
      <c r="D121" s="6" t="n"/>
      <c r="E121" s="6" t="n"/>
      <c r="F121" s="6" t="n"/>
      <c r="G121" s="6" t="n"/>
      <c r="H121" s="6" t="n"/>
      <c r="I121" s="6" t="n"/>
      <c r="J121" s="6" t="n"/>
      <c r="K121" s="6" t="n"/>
      <c r="L121" s="6" t="n"/>
      <c r="M121" s="6" t="n"/>
    </row>
    <row r="122" ht="15.75" customHeight="1" s="1411">
      <c r="A122" s="6" t="n"/>
      <c r="B122" s="6" t="n"/>
      <c r="C122" s="6" t="n"/>
      <c r="D122" s="6" t="n"/>
      <c r="E122" s="6" t="n"/>
      <c r="F122" s="6" t="n"/>
      <c r="G122" s="6" t="n"/>
      <c r="H122" s="6" t="n"/>
      <c r="I122" s="6" t="n"/>
      <c r="J122" s="6" t="n"/>
      <c r="K122" s="6" t="n"/>
      <c r="L122" s="6" t="n"/>
      <c r="M122" s="6" t="n"/>
    </row>
    <row r="123" ht="15.75" customHeight="1" s="1411">
      <c r="A123" s="6" t="n"/>
      <c r="B123" s="6" t="n"/>
      <c r="C123" s="6" t="n"/>
      <c r="D123" s="6" t="n"/>
      <c r="E123" s="6" t="n"/>
      <c r="F123" s="6" t="n"/>
      <c r="G123" s="6" t="n"/>
      <c r="H123" s="6" t="n"/>
      <c r="I123" s="6" t="n"/>
      <c r="J123" s="6" t="n"/>
      <c r="K123" s="6" t="n"/>
      <c r="L123" s="6" t="n"/>
      <c r="M123" s="6" t="n"/>
    </row>
    <row r="124" ht="15.75" customHeight="1" s="1411">
      <c r="A124" s="6" t="n"/>
      <c r="B124" s="6" t="n"/>
      <c r="C124" s="6" t="n"/>
      <c r="D124" s="6" t="n"/>
      <c r="E124" s="6" t="n"/>
      <c r="F124" s="6" t="n"/>
      <c r="G124" s="6" t="n"/>
      <c r="H124" s="6" t="n"/>
      <c r="I124" s="6" t="n"/>
      <c r="J124" s="6" t="n"/>
      <c r="K124" s="6" t="n"/>
      <c r="L124" s="6" t="n"/>
      <c r="M124" s="6" t="n"/>
    </row>
    <row r="125" ht="15.75" customHeight="1" s="1411">
      <c r="A125" s="6" t="n"/>
      <c r="B125" s="6" t="n"/>
      <c r="C125" s="6" t="n"/>
      <c r="D125" s="6" t="n"/>
      <c r="E125" s="6" t="n"/>
      <c r="F125" s="6" t="n"/>
      <c r="G125" s="6" t="n"/>
      <c r="H125" s="6" t="n"/>
      <c r="I125" s="6" t="n"/>
      <c r="J125" s="6" t="n"/>
      <c r="K125" s="6" t="n"/>
      <c r="L125" s="6" t="n"/>
      <c r="M125" s="6" t="n"/>
    </row>
    <row r="126" ht="15.75" customHeight="1" s="1411">
      <c r="A126" s="6" t="n"/>
      <c r="B126" s="6" t="n"/>
      <c r="C126" s="6" t="n"/>
      <c r="D126" s="6" t="n"/>
      <c r="E126" s="6" t="n"/>
      <c r="F126" s="6" t="n"/>
      <c r="G126" s="6" t="n"/>
      <c r="H126" s="6" t="n"/>
      <c r="I126" s="6" t="n"/>
      <c r="J126" s="6" t="n"/>
      <c r="K126" s="6" t="n"/>
      <c r="L126" s="6" t="n"/>
      <c r="M126" s="6" t="n"/>
    </row>
    <row r="127" ht="15.75" customHeight="1" s="1411">
      <c r="A127" s="6" t="n"/>
      <c r="B127" s="6" t="n"/>
      <c r="C127" s="6" t="n"/>
      <c r="D127" s="6" t="n"/>
      <c r="E127" s="6" t="n"/>
      <c r="F127" s="6" t="n"/>
      <c r="G127" s="6" t="n"/>
      <c r="H127" s="6" t="n"/>
      <c r="I127" s="6" t="n"/>
      <c r="J127" s="6" t="n"/>
      <c r="K127" s="6" t="n"/>
      <c r="L127" s="6" t="n"/>
      <c r="M127" s="6" t="n"/>
    </row>
    <row r="128" ht="15.75" customHeight="1" s="1411">
      <c r="A128" s="6" t="n"/>
      <c r="B128" s="6" t="n"/>
      <c r="C128" s="6" t="n"/>
      <c r="D128" s="6" t="n"/>
      <c r="E128" s="6" t="n"/>
      <c r="F128" s="6" t="n"/>
      <c r="G128" s="6" t="n"/>
      <c r="H128" s="6" t="n"/>
      <c r="I128" s="6" t="n"/>
      <c r="J128" s="6" t="n"/>
      <c r="K128" s="6" t="n"/>
      <c r="L128" s="6" t="n"/>
      <c r="M128" s="6" t="n"/>
    </row>
    <row r="129" ht="15.75" customHeight="1" s="1411">
      <c r="A129" s="6" t="n"/>
      <c r="B129" s="6" t="n"/>
      <c r="C129" s="6" t="n"/>
      <c r="D129" s="6" t="n"/>
      <c r="E129" s="6" t="n"/>
      <c r="F129" s="6" t="n"/>
      <c r="G129" s="6" t="n"/>
      <c r="H129" s="6" t="n"/>
      <c r="I129" s="6" t="n"/>
      <c r="J129" s="6" t="n"/>
      <c r="K129" s="6" t="n"/>
      <c r="L129" s="6" t="n"/>
      <c r="M129" s="6" t="n"/>
    </row>
    <row r="130" ht="15.75" customHeight="1" s="1411">
      <c r="A130" s="6" t="n"/>
      <c r="B130" s="6" t="n"/>
      <c r="C130" s="6" t="n"/>
      <c r="D130" s="6" t="n"/>
      <c r="E130" s="6" t="n"/>
      <c r="F130" s="6" t="n"/>
      <c r="G130" s="6" t="n"/>
      <c r="H130" s="6" t="n"/>
      <c r="I130" s="6" t="n"/>
      <c r="J130" s="6" t="n"/>
      <c r="K130" s="6" t="n"/>
      <c r="L130" s="6" t="n"/>
      <c r="M130" s="6" t="n"/>
    </row>
    <row r="131" ht="15.75" customHeight="1" s="1411">
      <c r="A131" s="6" t="n"/>
      <c r="B131" s="6" t="n"/>
      <c r="C131" s="6" t="n"/>
      <c r="D131" s="6" t="n"/>
      <c r="E131" s="6" t="n"/>
      <c r="F131" s="6" t="n"/>
      <c r="G131" s="6" t="n"/>
      <c r="H131" s="6" t="n"/>
      <c r="I131" s="6" t="n"/>
      <c r="J131" s="6" t="n"/>
      <c r="K131" s="6" t="n"/>
      <c r="L131" s="6" t="n"/>
      <c r="M131" s="6" t="n"/>
    </row>
    <row r="132" ht="15.75" customHeight="1" s="1411">
      <c r="A132" s="6" t="n"/>
      <c r="B132" s="6" t="n"/>
      <c r="C132" s="6" t="n"/>
      <c r="D132" s="6" t="n"/>
      <c r="E132" s="6" t="n"/>
      <c r="F132" s="6" t="n"/>
      <c r="G132" s="6" t="n"/>
      <c r="H132" s="6" t="n"/>
      <c r="I132" s="6" t="n"/>
      <c r="J132" s="6" t="n"/>
      <c r="K132" s="6" t="n"/>
      <c r="L132" s="6" t="n"/>
      <c r="M132" s="6" t="n"/>
    </row>
    <row r="133" ht="15.75" customHeight="1" s="1411">
      <c r="A133" s="6" t="n"/>
      <c r="B133" s="6" t="n"/>
      <c r="C133" s="6" t="n"/>
      <c r="D133" s="6" t="n"/>
      <c r="E133" s="6" t="n"/>
      <c r="F133" s="6" t="n"/>
      <c r="G133" s="6" t="n"/>
      <c r="H133" s="6" t="n"/>
      <c r="I133" s="6" t="n"/>
      <c r="J133" s="6" t="n"/>
      <c r="K133" s="6" t="n"/>
      <c r="L133" s="6" t="n"/>
      <c r="M133" s="6" t="n"/>
    </row>
    <row r="134" ht="15.75" customHeight="1" s="1411">
      <c r="A134" s="6" t="n"/>
      <c r="B134" s="6" t="n"/>
      <c r="C134" s="6" t="n"/>
      <c r="D134" s="6" t="n"/>
      <c r="E134" s="6" t="n"/>
      <c r="F134" s="6" t="n"/>
      <c r="G134" s="6" t="n"/>
      <c r="H134" s="6" t="n"/>
      <c r="I134" s="6" t="n"/>
      <c r="J134" s="6" t="n"/>
      <c r="K134" s="6" t="n"/>
      <c r="L134" s="6" t="n"/>
      <c r="M134" s="6" t="n"/>
    </row>
    <row r="135" ht="15.75" customHeight="1" s="1411">
      <c r="A135" s="6" t="n"/>
      <c r="B135" s="6" t="n"/>
      <c r="C135" s="6" t="n"/>
      <c r="D135" s="6" t="n"/>
      <c r="E135" s="6" t="n"/>
      <c r="F135" s="6" t="n"/>
      <c r="G135" s="6" t="n"/>
      <c r="H135" s="6" t="n"/>
      <c r="I135" s="6" t="n"/>
      <c r="J135" s="6" t="n"/>
      <c r="K135" s="6" t="n"/>
      <c r="L135" s="6" t="n"/>
      <c r="M135" s="6" t="n"/>
    </row>
    <row r="136" ht="15.75" customHeight="1" s="1411">
      <c r="A136" s="6" t="n"/>
      <c r="B136" s="6" t="n"/>
      <c r="C136" s="6" t="n"/>
      <c r="D136" s="6" t="n"/>
      <c r="E136" s="6" t="n"/>
      <c r="F136" s="6" t="n"/>
      <c r="G136" s="6" t="n"/>
      <c r="H136" s="6" t="n"/>
      <c r="I136" s="6" t="n"/>
      <c r="J136" s="6" t="n"/>
      <c r="K136" s="6" t="n"/>
      <c r="L136" s="6" t="n"/>
      <c r="M136" s="6" t="n"/>
    </row>
    <row r="137" ht="15.75" customHeight="1" s="1411">
      <c r="A137" s="6" t="n"/>
      <c r="B137" s="6" t="n"/>
      <c r="C137" s="6" t="n"/>
      <c r="D137" s="6" t="n"/>
      <c r="E137" s="6" t="n"/>
      <c r="F137" s="6" t="n"/>
      <c r="G137" s="6" t="n"/>
      <c r="H137" s="6" t="n"/>
      <c r="I137" s="6" t="n"/>
      <c r="J137" s="6" t="n"/>
      <c r="K137" s="6" t="n"/>
      <c r="L137" s="6" t="n"/>
      <c r="M137" s="6" t="n"/>
    </row>
    <row r="138" ht="15.75" customHeight="1" s="1411">
      <c r="A138" s="6" t="n"/>
      <c r="B138" s="6" t="n"/>
      <c r="C138" s="6" t="n"/>
      <c r="D138" s="6" t="n"/>
      <c r="E138" s="6" t="n"/>
      <c r="F138" s="6" t="n"/>
      <c r="G138" s="6" t="n"/>
      <c r="H138" s="6" t="n"/>
      <c r="I138" s="6" t="n"/>
      <c r="J138" s="6" t="n"/>
      <c r="K138" s="6" t="n"/>
      <c r="L138" s="6" t="n"/>
      <c r="M138" s="6" t="n"/>
    </row>
    <row r="139" ht="15.75" customHeight="1" s="1411">
      <c r="A139" s="6" t="n"/>
      <c r="B139" s="6" t="n"/>
      <c r="C139" s="6" t="n"/>
      <c r="D139" s="6" t="n"/>
      <c r="E139" s="6" t="n"/>
      <c r="F139" s="6" t="n"/>
      <c r="G139" s="6" t="n"/>
      <c r="H139" s="6" t="n"/>
      <c r="I139" s="6" t="n"/>
      <c r="J139" s="6" t="n"/>
      <c r="K139" s="6" t="n"/>
      <c r="L139" s="6" t="n"/>
      <c r="M139" s="6" t="n"/>
    </row>
    <row r="140" ht="15.75" customHeight="1" s="1411">
      <c r="A140" s="6" t="n"/>
      <c r="B140" s="6" t="n"/>
      <c r="C140" s="6" t="n"/>
      <c r="D140" s="6" t="n"/>
      <c r="E140" s="6" t="n"/>
      <c r="F140" s="6" t="n"/>
      <c r="G140" s="6" t="n"/>
      <c r="H140" s="6" t="n"/>
      <c r="I140" s="6" t="n"/>
      <c r="J140" s="6" t="n"/>
      <c r="K140" s="6" t="n"/>
      <c r="L140" s="6" t="n"/>
      <c r="M140" s="6" t="n"/>
    </row>
    <row r="141" ht="15.75" customHeight="1" s="1411">
      <c r="A141" s="6" t="n"/>
      <c r="B141" s="6" t="n"/>
      <c r="C141" s="6" t="n"/>
      <c r="D141" s="6" t="n"/>
      <c r="E141" s="6" t="n"/>
      <c r="F141" s="6" t="n"/>
      <c r="G141" s="6" t="n"/>
      <c r="H141" s="6" t="n"/>
      <c r="I141" s="6" t="n"/>
      <c r="J141" s="6" t="n"/>
      <c r="K141" s="6" t="n"/>
      <c r="L141" s="6" t="n"/>
      <c r="M141" s="6" t="n"/>
    </row>
    <row r="142" ht="15.75" customHeight="1" s="1411">
      <c r="A142" s="6" t="n"/>
      <c r="B142" s="6" t="n"/>
      <c r="C142" s="6" t="n"/>
      <c r="D142" s="6" t="n"/>
      <c r="E142" s="6" t="n"/>
      <c r="F142" s="6" t="n"/>
      <c r="G142" s="6" t="n"/>
      <c r="H142" s="6" t="n"/>
      <c r="I142" s="6" t="n"/>
      <c r="J142" s="6" t="n"/>
      <c r="K142" s="6" t="n"/>
      <c r="L142" s="6" t="n"/>
      <c r="M142" s="6" t="n"/>
    </row>
    <row r="143" ht="15.75" customHeight="1" s="1411">
      <c r="A143" s="6" t="n"/>
      <c r="B143" s="6" t="n"/>
      <c r="C143" s="6" t="n"/>
      <c r="D143" s="6" t="n"/>
      <c r="E143" s="6" t="n"/>
      <c r="F143" s="6" t="n"/>
      <c r="G143" s="6" t="n"/>
      <c r="H143" s="6" t="n"/>
      <c r="I143" s="6" t="n"/>
      <c r="J143" s="6" t="n"/>
      <c r="K143" s="6" t="n"/>
      <c r="L143" s="6" t="n"/>
      <c r="M143" s="6" t="n"/>
    </row>
    <row r="144" ht="15.75" customHeight="1" s="1411">
      <c r="A144" s="6" t="n"/>
      <c r="B144" s="6" t="n"/>
      <c r="C144" s="6" t="n"/>
      <c r="D144" s="6" t="n"/>
      <c r="E144" s="6" t="n"/>
      <c r="F144" s="6" t="n"/>
      <c r="G144" s="6" t="n"/>
      <c r="H144" s="6" t="n"/>
      <c r="I144" s="6" t="n"/>
      <c r="J144" s="6" t="n"/>
      <c r="K144" s="6" t="n"/>
      <c r="L144" s="6" t="n"/>
      <c r="M144" s="6" t="n"/>
    </row>
    <row r="145" ht="15.75" customHeight="1" s="1411">
      <c r="A145" s="6" t="n"/>
      <c r="B145" s="6" t="n"/>
      <c r="C145" s="6" t="n"/>
      <c r="D145" s="6" t="n"/>
      <c r="E145" s="6" t="n"/>
      <c r="F145" s="6" t="n"/>
      <c r="G145" s="6" t="n"/>
      <c r="H145" s="6" t="n"/>
      <c r="I145" s="6" t="n"/>
      <c r="J145" s="6" t="n"/>
      <c r="K145" s="6" t="n"/>
      <c r="L145" s="6" t="n"/>
      <c r="M145" s="6" t="n"/>
    </row>
    <row r="146" ht="15.75" customHeight="1" s="1411">
      <c r="A146" s="6" t="n"/>
      <c r="B146" s="6" t="n"/>
      <c r="C146" s="6" t="n"/>
      <c r="D146" s="6" t="n"/>
      <c r="E146" s="6" t="n"/>
      <c r="F146" s="6" t="n"/>
      <c r="G146" s="6" t="n"/>
      <c r="H146" s="6" t="n"/>
      <c r="I146" s="6" t="n"/>
      <c r="J146" s="6" t="n"/>
      <c r="K146" s="6" t="n"/>
      <c r="L146" s="6" t="n"/>
      <c r="M146" s="6" t="n"/>
    </row>
    <row r="147" ht="15.75" customHeight="1" s="1411">
      <c r="A147" s="6" t="n"/>
      <c r="B147" s="6" t="n"/>
      <c r="C147" s="6" t="n"/>
      <c r="D147" s="6" t="n"/>
      <c r="E147" s="6" t="n"/>
      <c r="F147" s="6" t="n"/>
      <c r="G147" s="6" t="n"/>
      <c r="H147" s="6" t="n"/>
      <c r="I147" s="6" t="n"/>
      <c r="J147" s="6" t="n"/>
      <c r="K147" s="6" t="n"/>
      <c r="L147" s="6" t="n"/>
      <c r="M147" s="6" t="n"/>
    </row>
    <row r="148" ht="15.75" customHeight="1" s="1411">
      <c r="A148" s="6" t="n"/>
      <c r="B148" s="6" t="n"/>
      <c r="C148" s="6" t="n"/>
      <c r="D148" s="6" t="n"/>
      <c r="E148" s="6" t="n"/>
      <c r="F148" s="6" t="n"/>
      <c r="G148" s="6" t="n"/>
      <c r="H148" s="6" t="n"/>
      <c r="I148" s="6" t="n"/>
      <c r="J148" s="6" t="n"/>
      <c r="K148" s="6" t="n"/>
      <c r="L148" s="6" t="n"/>
      <c r="M148" s="6" t="n"/>
    </row>
    <row r="149" ht="15.75" customHeight="1" s="1411">
      <c r="A149" s="6" t="n"/>
      <c r="B149" s="6" t="n"/>
      <c r="C149" s="6" t="n"/>
      <c r="D149" s="6" t="n"/>
      <c r="E149" s="6" t="n"/>
      <c r="F149" s="6" t="n"/>
      <c r="G149" s="6" t="n"/>
      <c r="H149" s="6" t="n"/>
      <c r="I149" s="6" t="n"/>
      <c r="J149" s="6" t="n"/>
      <c r="K149" s="6" t="n"/>
      <c r="L149" s="6" t="n"/>
      <c r="M149" s="6" t="n"/>
    </row>
    <row r="150" ht="15.75" customHeight="1" s="1411">
      <c r="A150" s="6" t="n"/>
      <c r="B150" s="6" t="n"/>
      <c r="C150" s="6" t="n"/>
      <c r="D150" s="6" t="n"/>
      <c r="E150" s="6" t="n"/>
      <c r="F150" s="6" t="n"/>
      <c r="G150" s="6" t="n"/>
      <c r="H150" s="6" t="n"/>
      <c r="I150" s="6" t="n"/>
      <c r="J150" s="6" t="n"/>
      <c r="K150" s="6" t="n"/>
      <c r="L150" s="6" t="n"/>
      <c r="M150" s="6" t="n"/>
    </row>
    <row r="151" ht="15.75" customHeight="1" s="1411">
      <c r="A151" s="6" t="n"/>
      <c r="B151" s="6" t="n"/>
      <c r="C151" s="6" t="n"/>
      <c r="D151" s="6" t="n"/>
      <c r="E151" s="6" t="n"/>
      <c r="F151" s="6" t="n"/>
      <c r="G151" s="6" t="n"/>
      <c r="H151" s="6" t="n"/>
      <c r="I151" s="6" t="n"/>
      <c r="J151" s="6" t="n"/>
      <c r="K151" s="6" t="n"/>
      <c r="L151" s="6" t="n"/>
      <c r="M151" s="6" t="n"/>
    </row>
    <row r="152" ht="15.75" customHeight="1" s="1411">
      <c r="A152" s="6" t="n"/>
      <c r="B152" s="6" t="n"/>
      <c r="C152" s="6" t="n"/>
      <c r="D152" s="6" t="n"/>
      <c r="E152" s="6" t="n"/>
      <c r="F152" s="6" t="n"/>
      <c r="G152" s="6" t="n"/>
      <c r="H152" s="6" t="n"/>
      <c r="I152" s="6" t="n"/>
      <c r="J152" s="6" t="n"/>
      <c r="K152" s="6" t="n"/>
      <c r="L152" s="6" t="n"/>
      <c r="M152" s="6" t="n"/>
    </row>
    <row r="153" ht="15.75" customHeight="1" s="1411">
      <c r="A153" s="6" t="n"/>
      <c r="B153" s="6" t="n"/>
      <c r="C153" s="6" t="n"/>
      <c r="D153" s="6" t="n"/>
      <c r="E153" s="6" t="n"/>
      <c r="F153" s="6" t="n"/>
      <c r="G153" s="6" t="n"/>
      <c r="H153" s="6" t="n"/>
      <c r="I153" s="6" t="n"/>
      <c r="J153" s="6" t="n"/>
      <c r="K153" s="6" t="n"/>
      <c r="L153" s="6" t="n"/>
      <c r="M153" s="6" t="n"/>
    </row>
    <row r="154" ht="15.75" customHeight="1" s="1411">
      <c r="A154" s="6" t="n"/>
      <c r="B154" s="6" t="n"/>
      <c r="C154" s="6" t="n"/>
      <c r="D154" s="6" t="n"/>
      <c r="E154" s="6" t="n"/>
      <c r="F154" s="6" t="n"/>
      <c r="G154" s="6" t="n"/>
      <c r="H154" s="6" t="n"/>
      <c r="I154" s="6" t="n"/>
      <c r="J154" s="6" t="n"/>
      <c r="K154" s="6" t="n"/>
      <c r="L154" s="6" t="n"/>
      <c r="M154" s="6" t="n"/>
    </row>
    <row r="155" ht="15.75" customHeight="1" s="1411">
      <c r="A155" s="6" t="n"/>
      <c r="B155" s="6" t="n"/>
      <c r="C155" s="6" t="n"/>
      <c r="D155" s="6" t="n"/>
      <c r="E155" s="6" t="n"/>
      <c r="F155" s="6" t="n"/>
      <c r="G155" s="6" t="n"/>
      <c r="H155" s="6" t="n"/>
      <c r="I155" s="6" t="n"/>
      <c r="J155" s="6" t="n"/>
      <c r="K155" s="6" t="n"/>
      <c r="L155" s="6" t="n"/>
      <c r="M155" s="6" t="n"/>
    </row>
    <row r="156" ht="15.75" customHeight="1" s="1411">
      <c r="A156" s="6" t="n"/>
      <c r="B156" s="6" t="n"/>
      <c r="C156" s="6" t="n"/>
      <c r="D156" s="6" t="n"/>
      <c r="E156" s="6" t="n"/>
      <c r="F156" s="6" t="n"/>
      <c r="G156" s="6" t="n"/>
      <c r="H156" s="6" t="n"/>
      <c r="I156" s="6" t="n"/>
      <c r="J156" s="6" t="n"/>
      <c r="K156" s="6" t="n"/>
      <c r="L156" s="6" t="n"/>
      <c r="M156" s="6" t="n"/>
    </row>
    <row r="157" ht="15.75" customHeight="1" s="1411">
      <c r="A157" s="6" t="n"/>
      <c r="B157" s="6" t="n"/>
      <c r="C157" s="6" t="n"/>
      <c r="D157" s="6" t="n"/>
      <c r="E157" s="6" t="n"/>
      <c r="F157" s="6" t="n"/>
      <c r="G157" s="6" t="n"/>
      <c r="H157" s="6" t="n"/>
      <c r="I157" s="6" t="n"/>
      <c r="J157" s="6" t="n"/>
      <c r="K157" s="6" t="n"/>
      <c r="L157" s="6" t="n"/>
      <c r="M157" s="6" t="n"/>
    </row>
    <row r="158" ht="15.75" customHeight="1" s="1411">
      <c r="A158" s="6" t="n"/>
      <c r="B158" s="6" t="n"/>
      <c r="C158" s="6" t="n"/>
      <c r="D158" s="6" t="n"/>
      <c r="E158" s="6" t="n"/>
      <c r="F158" s="6" t="n"/>
      <c r="G158" s="6" t="n"/>
      <c r="H158" s="6" t="n"/>
      <c r="I158" s="6" t="n"/>
      <c r="J158" s="6" t="n"/>
      <c r="K158" s="6" t="n"/>
      <c r="L158" s="6" t="n"/>
      <c r="M158" s="6" t="n"/>
    </row>
    <row r="159" ht="15.75" customHeight="1" s="1411">
      <c r="A159" s="6" t="n"/>
      <c r="B159" s="6" t="n"/>
      <c r="C159" s="6" t="n"/>
      <c r="D159" s="6" t="n"/>
      <c r="E159" s="6" t="n"/>
      <c r="F159" s="6" t="n"/>
      <c r="G159" s="6" t="n"/>
      <c r="H159" s="6" t="n"/>
      <c r="I159" s="6" t="n"/>
      <c r="J159" s="6" t="n"/>
      <c r="K159" s="6" t="n"/>
      <c r="L159" s="6" t="n"/>
      <c r="M159" s="6" t="n"/>
    </row>
    <row r="160" ht="15.75" customHeight="1" s="1411">
      <c r="A160" s="6" t="n"/>
      <c r="B160" s="6" t="n"/>
      <c r="C160" s="6" t="n"/>
      <c r="D160" s="6" t="n"/>
      <c r="E160" s="6" t="n"/>
      <c r="F160" s="6" t="n"/>
      <c r="G160" s="6" t="n"/>
      <c r="H160" s="6" t="n"/>
      <c r="I160" s="6" t="n"/>
      <c r="J160" s="6" t="n"/>
      <c r="K160" s="6" t="n"/>
      <c r="L160" s="6" t="n"/>
      <c r="M160" s="6" t="n"/>
    </row>
    <row r="161" ht="15.75" customHeight="1" s="1411">
      <c r="A161" s="6" t="n"/>
      <c r="B161" s="6" t="n"/>
      <c r="C161" s="6" t="n"/>
      <c r="D161" s="6" t="n"/>
      <c r="E161" s="6" t="n"/>
      <c r="F161" s="6" t="n"/>
      <c r="G161" s="6" t="n"/>
      <c r="H161" s="6" t="n"/>
      <c r="I161" s="6" t="n"/>
      <c r="J161" s="6" t="n"/>
      <c r="K161" s="6" t="n"/>
      <c r="L161" s="6" t="n"/>
      <c r="M161" s="6" t="n"/>
    </row>
    <row r="162" ht="15.75" customHeight="1" s="1411">
      <c r="A162" s="6" t="n"/>
      <c r="B162" s="6" t="n"/>
      <c r="C162" s="6" t="n"/>
      <c r="D162" s="6" t="n"/>
      <c r="E162" s="6" t="n"/>
      <c r="F162" s="6" t="n"/>
      <c r="G162" s="6" t="n"/>
      <c r="H162" s="6" t="n"/>
      <c r="I162" s="6" t="n"/>
      <c r="J162" s="6" t="n"/>
      <c r="K162" s="6" t="n"/>
      <c r="L162" s="6" t="n"/>
      <c r="M162" s="6" t="n"/>
    </row>
    <row r="163" ht="15.75" customHeight="1" s="1411">
      <c r="A163" s="6" t="n"/>
      <c r="B163" s="6" t="n"/>
      <c r="C163" s="6" t="n"/>
      <c r="D163" s="6" t="n"/>
      <c r="E163" s="6" t="n"/>
      <c r="F163" s="6" t="n"/>
      <c r="G163" s="6" t="n"/>
      <c r="H163" s="6" t="n"/>
      <c r="I163" s="6" t="n"/>
      <c r="J163" s="6" t="n"/>
      <c r="K163" s="6" t="n"/>
      <c r="L163" s="6" t="n"/>
      <c r="M163" s="6" t="n"/>
    </row>
    <row r="164" ht="15.75" customHeight="1" s="1411">
      <c r="A164" s="6" t="n"/>
      <c r="B164" s="6" t="n"/>
      <c r="C164" s="6" t="n"/>
      <c r="D164" s="6" t="n"/>
      <c r="E164" s="6" t="n"/>
      <c r="F164" s="6" t="n"/>
      <c r="G164" s="6" t="n"/>
      <c r="H164" s="6" t="n"/>
      <c r="I164" s="6" t="n"/>
      <c r="J164" s="6" t="n"/>
      <c r="K164" s="6" t="n"/>
      <c r="L164" s="6" t="n"/>
      <c r="M164" s="6" t="n"/>
    </row>
    <row r="165" ht="15.75" customHeight="1" s="1411">
      <c r="A165" s="6" t="n"/>
      <c r="B165" s="6" t="n"/>
      <c r="C165" s="6" t="n"/>
      <c r="D165" s="6" t="n"/>
      <c r="E165" s="6" t="n"/>
      <c r="F165" s="6" t="n"/>
      <c r="G165" s="6" t="n"/>
      <c r="H165" s="6" t="n"/>
      <c r="I165" s="6" t="n"/>
      <c r="J165" s="6" t="n"/>
      <c r="K165" s="6" t="n"/>
      <c r="L165" s="6" t="n"/>
      <c r="M165" s="6" t="n"/>
    </row>
    <row r="166" ht="15.75" customHeight="1" s="1411">
      <c r="A166" s="6" t="n"/>
      <c r="B166" s="6" t="n"/>
      <c r="C166" s="6" t="n"/>
      <c r="D166" s="6" t="n"/>
      <c r="E166" s="6" t="n"/>
      <c r="F166" s="6" t="n"/>
      <c r="G166" s="6" t="n"/>
      <c r="H166" s="6" t="n"/>
      <c r="I166" s="6" t="n"/>
      <c r="J166" s="6" t="n"/>
      <c r="K166" s="6" t="n"/>
      <c r="L166" s="6" t="n"/>
      <c r="M166" s="6" t="n"/>
    </row>
    <row r="167" ht="15.75" customHeight="1" s="1411">
      <c r="A167" s="6" t="n"/>
      <c r="B167" s="6" t="n"/>
      <c r="C167" s="6" t="n"/>
      <c r="D167" s="6" t="n"/>
      <c r="E167" s="6" t="n"/>
      <c r="F167" s="6" t="n"/>
      <c r="G167" s="6" t="n"/>
      <c r="H167" s="6" t="n"/>
      <c r="I167" s="6" t="n"/>
      <c r="J167" s="6" t="n"/>
      <c r="K167" s="6" t="n"/>
      <c r="L167" s="6" t="n"/>
      <c r="M167" s="6" t="n"/>
    </row>
    <row r="168" ht="15.75" customHeight="1" s="1411">
      <c r="A168" s="6" t="n"/>
      <c r="B168" s="6" t="n"/>
      <c r="C168" s="6" t="n"/>
      <c r="D168" s="6" t="n"/>
      <c r="E168" s="6" t="n"/>
      <c r="F168" s="6" t="n"/>
      <c r="G168" s="6" t="n"/>
      <c r="H168" s="6" t="n"/>
      <c r="I168" s="6" t="n"/>
      <c r="J168" s="6" t="n"/>
      <c r="K168" s="6" t="n"/>
      <c r="L168" s="6" t="n"/>
      <c r="M168" s="6" t="n"/>
    </row>
    <row r="169" ht="15.75" customHeight="1" s="1411">
      <c r="A169" s="6" t="n"/>
      <c r="B169" s="6" t="n"/>
      <c r="C169" s="6" t="n"/>
      <c r="D169" s="6" t="n"/>
      <c r="E169" s="6" t="n"/>
      <c r="F169" s="6" t="n"/>
      <c r="G169" s="6" t="n"/>
      <c r="H169" s="6" t="n"/>
      <c r="I169" s="6" t="n"/>
      <c r="J169" s="6" t="n"/>
      <c r="K169" s="6" t="n"/>
      <c r="L169" s="6" t="n"/>
      <c r="M169" s="6" t="n"/>
    </row>
    <row r="170" ht="15.75" customHeight="1" s="1411">
      <c r="A170" s="6" t="n"/>
      <c r="B170" s="6" t="n"/>
      <c r="C170" s="6" t="n"/>
      <c r="D170" s="6" t="n"/>
      <c r="E170" s="6" t="n"/>
      <c r="F170" s="6" t="n"/>
      <c r="G170" s="6" t="n"/>
      <c r="H170" s="6" t="n"/>
      <c r="I170" s="6" t="n"/>
      <c r="J170" s="6" t="n"/>
      <c r="K170" s="6" t="n"/>
      <c r="L170" s="6" t="n"/>
      <c r="M170" s="6" t="n"/>
    </row>
    <row r="171" ht="15.75" customHeight="1" s="1411">
      <c r="A171" s="6" t="n"/>
      <c r="B171" s="6" t="n"/>
      <c r="C171" s="6" t="n"/>
      <c r="D171" s="6" t="n"/>
      <c r="E171" s="6" t="n"/>
      <c r="F171" s="6" t="n"/>
      <c r="G171" s="6" t="n"/>
      <c r="H171" s="6" t="n"/>
      <c r="I171" s="6" t="n"/>
      <c r="J171" s="6" t="n"/>
      <c r="K171" s="6" t="n"/>
      <c r="L171" s="6" t="n"/>
      <c r="M171" s="6" t="n"/>
    </row>
    <row r="172" ht="15.75" customHeight="1" s="1411">
      <c r="A172" s="6" t="n"/>
      <c r="B172" s="6" t="n"/>
      <c r="C172" s="6" t="n"/>
      <c r="D172" s="6" t="n"/>
      <c r="E172" s="6" t="n"/>
      <c r="F172" s="6" t="n"/>
      <c r="G172" s="6" t="n"/>
      <c r="H172" s="6" t="n"/>
      <c r="I172" s="6" t="n"/>
      <c r="J172" s="6" t="n"/>
      <c r="K172" s="6" t="n"/>
      <c r="L172" s="6" t="n"/>
      <c r="M172" s="6" t="n"/>
    </row>
    <row r="173" ht="15.75" customHeight="1" s="1411">
      <c r="A173" s="6" t="n"/>
      <c r="B173" s="6" t="n"/>
      <c r="C173" s="6" t="n"/>
      <c r="D173" s="6" t="n"/>
      <c r="E173" s="6" t="n"/>
      <c r="F173" s="6" t="n"/>
      <c r="G173" s="6" t="n"/>
      <c r="H173" s="6" t="n"/>
      <c r="I173" s="6" t="n"/>
      <c r="J173" s="6" t="n"/>
      <c r="K173" s="6" t="n"/>
      <c r="L173" s="6" t="n"/>
      <c r="M173" s="6" t="n"/>
    </row>
    <row r="174" ht="15.75" customHeight="1" s="1411">
      <c r="A174" s="6" t="n"/>
      <c r="B174" s="6" t="n"/>
      <c r="C174" s="6" t="n"/>
      <c r="D174" s="6" t="n"/>
      <c r="E174" s="6" t="n"/>
      <c r="F174" s="6" t="n"/>
      <c r="G174" s="6" t="n"/>
      <c r="H174" s="6" t="n"/>
      <c r="I174" s="6" t="n"/>
      <c r="J174" s="6" t="n"/>
      <c r="K174" s="6" t="n"/>
      <c r="L174" s="6" t="n"/>
      <c r="M174" s="6" t="n"/>
    </row>
    <row r="175" ht="15.75" customHeight="1" s="1411">
      <c r="A175" s="6" t="n"/>
      <c r="B175" s="6" t="n"/>
      <c r="C175" s="6" t="n"/>
      <c r="D175" s="6" t="n"/>
      <c r="E175" s="6" t="n"/>
      <c r="F175" s="6" t="n"/>
      <c r="G175" s="6" t="n"/>
      <c r="H175" s="6" t="n"/>
      <c r="I175" s="6" t="n"/>
      <c r="J175" s="6" t="n"/>
      <c r="K175" s="6" t="n"/>
      <c r="L175" s="6" t="n"/>
      <c r="M175" s="6" t="n"/>
    </row>
    <row r="176" ht="15.75" customHeight="1" s="1411">
      <c r="A176" s="6" t="n"/>
      <c r="B176" s="6" t="n"/>
      <c r="C176" s="6" t="n"/>
      <c r="D176" s="6" t="n"/>
      <c r="E176" s="6" t="n"/>
      <c r="F176" s="6" t="n"/>
      <c r="G176" s="6" t="n"/>
      <c r="H176" s="6" t="n"/>
      <c r="I176" s="6" t="n"/>
      <c r="J176" s="6" t="n"/>
      <c r="K176" s="6" t="n"/>
      <c r="L176" s="6" t="n"/>
      <c r="M176" s="6" t="n"/>
    </row>
    <row r="177" ht="15.75" customHeight="1" s="1411">
      <c r="A177" s="6" t="n"/>
      <c r="B177" s="6" t="n"/>
      <c r="C177" s="6" t="n"/>
      <c r="D177" s="6" t="n"/>
      <c r="E177" s="6" t="n"/>
      <c r="F177" s="6" t="n"/>
      <c r="G177" s="6" t="n"/>
      <c r="H177" s="6" t="n"/>
      <c r="I177" s="6" t="n"/>
      <c r="J177" s="6" t="n"/>
      <c r="K177" s="6" t="n"/>
      <c r="L177" s="6" t="n"/>
      <c r="M177" s="6" t="n"/>
    </row>
    <row r="178" ht="15.75" customHeight="1" s="1411">
      <c r="A178" s="6" t="n"/>
      <c r="B178" s="6" t="n"/>
      <c r="C178" s="6" t="n"/>
      <c r="D178" s="6" t="n"/>
      <c r="E178" s="6" t="n"/>
      <c r="F178" s="6" t="n"/>
      <c r="G178" s="6" t="n"/>
      <c r="H178" s="6" t="n"/>
      <c r="I178" s="6" t="n"/>
      <c r="J178" s="6" t="n"/>
      <c r="K178" s="6" t="n"/>
      <c r="L178" s="6" t="n"/>
      <c r="M178" s="6" t="n"/>
    </row>
    <row r="179" ht="15.75" customHeight="1" s="1411">
      <c r="A179" s="6" t="n"/>
      <c r="B179" s="6" t="n"/>
      <c r="C179" s="6" t="n"/>
      <c r="D179" s="6" t="n"/>
      <c r="E179" s="6" t="n"/>
      <c r="F179" s="6" t="n"/>
      <c r="G179" s="6" t="n"/>
      <c r="H179" s="6" t="n"/>
      <c r="I179" s="6" t="n"/>
      <c r="J179" s="6" t="n"/>
      <c r="K179" s="6" t="n"/>
      <c r="L179" s="6" t="n"/>
      <c r="M179" s="6" t="n"/>
    </row>
    <row r="180" ht="15.75" customHeight="1" s="1411">
      <c r="A180" s="6" t="n"/>
      <c r="B180" s="6" t="n"/>
      <c r="C180" s="6" t="n"/>
      <c r="D180" s="6" t="n"/>
      <c r="E180" s="6" t="n"/>
      <c r="F180" s="6" t="n"/>
      <c r="G180" s="6" t="n"/>
      <c r="H180" s="6" t="n"/>
      <c r="I180" s="6" t="n"/>
      <c r="J180" s="6" t="n"/>
      <c r="K180" s="6" t="n"/>
      <c r="L180" s="6" t="n"/>
      <c r="M180" s="6" t="n"/>
    </row>
    <row r="181" ht="15.75" customHeight="1" s="1411">
      <c r="A181" s="6" t="n"/>
      <c r="B181" s="6" t="n"/>
      <c r="C181" s="6" t="n"/>
      <c r="D181" s="6" t="n"/>
      <c r="E181" s="6" t="n"/>
      <c r="F181" s="6" t="n"/>
      <c r="G181" s="6" t="n"/>
      <c r="H181" s="6" t="n"/>
      <c r="I181" s="6" t="n"/>
      <c r="J181" s="6" t="n"/>
      <c r="K181" s="6" t="n"/>
      <c r="L181" s="6" t="n"/>
      <c r="M181" s="6" t="n"/>
    </row>
    <row r="182" ht="15.75" customHeight="1" s="1411">
      <c r="A182" s="6" t="n"/>
      <c r="B182" s="6" t="n"/>
      <c r="C182" s="6" t="n"/>
      <c r="D182" s="6" t="n"/>
      <c r="E182" s="6" t="n"/>
      <c r="F182" s="6" t="n"/>
      <c r="G182" s="6" t="n"/>
      <c r="H182" s="6" t="n"/>
      <c r="I182" s="6" t="n"/>
      <c r="J182" s="6" t="n"/>
      <c r="K182" s="6" t="n"/>
      <c r="L182" s="6" t="n"/>
      <c r="M182" s="6" t="n"/>
    </row>
    <row r="183" ht="15.75" customHeight="1" s="1411">
      <c r="A183" s="6" t="n"/>
      <c r="B183" s="6" t="n"/>
      <c r="C183" s="6" t="n"/>
      <c r="D183" s="6" t="n"/>
      <c r="E183" s="6" t="n"/>
      <c r="F183" s="6" t="n"/>
      <c r="G183" s="6" t="n"/>
      <c r="H183" s="6" t="n"/>
      <c r="I183" s="6" t="n"/>
      <c r="J183" s="6" t="n"/>
      <c r="K183" s="6" t="n"/>
      <c r="L183" s="6" t="n"/>
      <c r="M183" s="6" t="n"/>
    </row>
    <row r="184" ht="15.75" customHeight="1" s="1411">
      <c r="A184" s="6" t="n"/>
      <c r="B184" s="6" t="n"/>
      <c r="C184" s="6" t="n"/>
      <c r="D184" s="6" t="n"/>
      <c r="E184" s="6" t="n"/>
      <c r="F184" s="6" t="n"/>
      <c r="G184" s="6" t="n"/>
      <c r="H184" s="6" t="n"/>
      <c r="I184" s="6" t="n"/>
      <c r="J184" s="6" t="n"/>
      <c r="K184" s="6" t="n"/>
      <c r="L184" s="6" t="n"/>
      <c r="M184" s="6" t="n"/>
    </row>
    <row r="185" ht="15.75" customHeight="1" s="1411">
      <c r="A185" s="6" t="n"/>
      <c r="B185" s="6" t="n"/>
      <c r="C185" s="6" t="n"/>
      <c r="D185" s="6" t="n"/>
      <c r="E185" s="6" t="n"/>
      <c r="F185" s="6" t="n"/>
      <c r="G185" s="6" t="n"/>
      <c r="H185" s="6" t="n"/>
      <c r="I185" s="6" t="n"/>
      <c r="J185" s="6" t="n"/>
      <c r="K185" s="6" t="n"/>
      <c r="L185" s="6" t="n"/>
      <c r="M185" s="6" t="n"/>
    </row>
    <row r="186" ht="15.75" customHeight="1" s="1411">
      <c r="A186" s="6" t="n"/>
      <c r="B186" s="6" t="n"/>
      <c r="C186" s="6" t="n"/>
      <c r="D186" s="6" t="n"/>
      <c r="E186" s="6" t="n"/>
      <c r="F186" s="6" t="n"/>
      <c r="G186" s="6" t="n"/>
      <c r="H186" s="6" t="n"/>
      <c r="I186" s="6" t="n"/>
      <c r="J186" s="6" t="n"/>
      <c r="K186" s="6" t="n"/>
      <c r="L186" s="6" t="n"/>
      <c r="M186" s="6" t="n"/>
    </row>
    <row r="187" ht="15.75" customHeight="1" s="1411">
      <c r="A187" s="6" t="n"/>
      <c r="B187" s="6" t="n"/>
      <c r="C187" s="6" t="n"/>
      <c r="D187" s="6" t="n"/>
      <c r="E187" s="6" t="n"/>
      <c r="F187" s="6" t="n"/>
      <c r="G187" s="6" t="n"/>
      <c r="H187" s="6" t="n"/>
      <c r="I187" s="6" t="n"/>
      <c r="J187" s="6" t="n"/>
      <c r="K187" s="6" t="n"/>
      <c r="L187" s="6" t="n"/>
      <c r="M187" s="6" t="n"/>
    </row>
    <row r="188" ht="15.75" customHeight="1" s="1411">
      <c r="A188" s="6" t="n"/>
      <c r="B188" s="6" t="n"/>
      <c r="C188" s="6" t="n"/>
      <c r="D188" s="6" t="n"/>
      <c r="E188" s="6" t="n"/>
      <c r="F188" s="6" t="n"/>
      <c r="G188" s="6" t="n"/>
      <c r="H188" s="6" t="n"/>
      <c r="I188" s="6" t="n"/>
      <c r="J188" s="6" t="n"/>
      <c r="K188" s="6" t="n"/>
      <c r="L188" s="6" t="n"/>
      <c r="M188" s="6" t="n"/>
    </row>
    <row r="189" ht="15.75" customHeight="1" s="1411">
      <c r="A189" s="6" t="n"/>
      <c r="B189" s="6" t="n"/>
      <c r="C189" s="6" t="n"/>
      <c r="D189" s="6" t="n"/>
      <c r="E189" s="6" t="n"/>
      <c r="F189" s="6" t="n"/>
      <c r="G189" s="6" t="n"/>
      <c r="H189" s="6" t="n"/>
      <c r="I189" s="6" t="n"/>
      <c r="J189" s="6" t="n"/>
      <c r="K189" s="6" t="n"/>
      <c r="L189" s="6" t="n"/>
      <c r="M189" s="6" t="n"/>
    </row>
    <row r="190" ht="15.75" customHeight="1" s="1411">
      <c r="A190" s="6" t="n"/>
      <c r="B190" s="6" t="n"/>
      <c r="C190" s="6" t="n"/>
      <c r="D190" s="6" t="n"/>
      <c r="E190" s="6" t="n"/>
      <c r="F190" s="6" t="n"/>
      <c r="G190" s="6" t="n"/>
      <c r="H190" s="6" t="n"/>
      <c r="I190" s="6" t="n"/>
      <c r="J190" s="6" t="n"/>
      <c r="K190" s="6" t="n"/>
      <c r="L190" s="6" t="n"/>
      <c r="M190" s="6" t="n"/>
    </row>
    <row r="191" ht="15.75" customHeight="1" s="1411">
      <c r="A191" s="6" t="n"/>
      <c r="B191" s="6" t="n"/>
      <c r="C191" s="6" t="n"/>
      <c r="D191" s="6" t="n"/>
      <c r="E191" s="6" t="n"/>
      <c r="F191" s="6" t="n"/>
      <c r="G191" s="6" t="n"/>
      <c r="H191" s="6" t="n"/>
      <c r="I191" s="6" t="n"/>
      <c r="J191" s="6" t="n"/>
      <c r="K191" s="6" t="n"/>
      <c r="L191" s="6" t="n"/>
      <c r="M191" s="6" t="n"/>
    </row>
    <row r="192" ht="15.75" customHeight="1" s="1411">
      <c r="A192" s="6" t="n"/>
      <c r="B192" s="6" t="n"/>
      <c r="C192" s="6" t="n"/>
      <c r="D192" s="6" t="n"/>
      <c r="E192" s="6" t="n"/>
      <c r="F192" s="6" t="n"/>
      <c r="G192" s="6" t="n"/>
      <c r="H192" s="6" t="n"/>
      <c r="I192" s="6" t="n"/>
      <c r="J192" s="6" t="n"/>
      <c r="K192" s="6" t="n"/>
      <c r="L192" s="6" t="n"/>
      <c r="M192" s="6" t="n"/>
    </row>
    <row r="193" ht="15.75" customHeight="1" s="1411">
      <c r="A193" s="6" t="n"/>
      <c r="B193" s="6" t="n"/>
      <c r="C193" s="6" t="n"/>
      <c r="D193" s="6" t="n"/>
      <c r="E193" s="6" t="n"/>
      <c r="F193" s="6" t="n"/>
      <c r="G193" s="6" t="n"/>
      <c r="H193" s="6" t="n"/>
      <c r="I193" s="6" t="n"/>
      <c r="J193" s="6" t="n"/>
      <c r="K193" s="6" t="n"/>
      <c r="L193" s="6" t="n"/>
      <c r="M193" s="6" t="n"/>
    </row>
    <row r="194" ht="15.75" customHeight="1" s="1411">
      <c r="A194" s="6" t="n"/>
      <c r="B194" s="6" t="n"/>
      <c r="C194" s="6" t="n"/>
      <c r="D194" s="6" t="n"/>
      <c r="E194" s="6" t="n"/>
      <c r="F194" s="6" t="n"/>
      <c r="G194" s="6" t="n"/>
      <c r="H194" s="6" t="n"/>
      <c r="I194" s="6" t="n"/>
      <c r="J194" s="6" t="n"/>
      <c r="K194" s="6" t="n"/>
      <c r="L194" s="6" t="n"/>
      <c r="M194" s="6" t="n"/>
    </row>
    <row r="195" ht="15.75" customHeight="1" s="1411">
      <c r="A195" s="6" t="n"/>
      <c r="B195" s="6" t="n"/>
      <c r="C195" s="6" t="n"/>
      <c r="D195" s="6" t="n"/>
      <c r="E195" s="6" t="n"/>
      <c r="F195" s="6" t="n"/>
      <c r="G195" s="6" t="n"/>
      <c r="H195" s="6" t="n"/>
      <c r="I195" s="6" t="n"/>
      <c r="J195" s="6" t="n"/>
      <c r="K195" s="6" t="n"/>
      <c r="L195" s="6" t="n"/>
      <c r="M195" s="6" t="n"/>
    </row>
    <row r="196" ht="15.75" customHeight="1" s="1411">
      <c r="A196" s="6" t="n"/>
      <c r="B196" s="6" t="n"/>
      <c r="C196" s="6" t="n"/>
      <c r="D196" s="6" t="n"/>
      <c r="E196" s="6" t="n"/>
      <c r="F196" s="6" t="n"/>
      <c r="G196" s="6" t="n"/>
      <c r="H196" s="6" t="n"/>
      <c r="I196" s="6" t="n"/>
      <c r="J196" s="6" t="n"/>
      <c r="K196" s="6" t="n"/>
      <c r="L196" s="6" t="n"/>
      <c r="M196" s="6" t="n"/>
    </row>
    <row r="197" ht="15.75" customHeight="1" s="1411">
      <c r="A197" s="6" t="n"/>
      <c r="B197" s="6" t="n"/>
      <c r="C197" s="6" t="n"/>
      <c r="D197" s="6" t="n"/>
      <c r="E197" s="6" t="n"/>
      <c r="F197" s="6" t="n"/>
      <c r="G197" s="6" t="n"/>
      <c r="H197" s="6" t="n"/>
      <c r="I197" s="6" t="n"/>
      <c r="J197" s="6" t="n"/>
      <c r="K197" s="6" t="n"/>
      <c r="L197" s="6" t="n"/>
      <c r="M197" s="6" t="n"/>
    </row>
    <row r="198" ht="15.75" customHeight="1" s="1411">
      <c r="A198" s="6" t="n"/>
      <c r="B198" s="6" t="n"/>
      <c r="C198" s="6" t="n"/>
      <c r="D198" s="6" t="n"/>
      <c r="E198" s="6" t="n"/>
      <c r="F198" s="6" t="n"/>
      <c r="G198" s="6" t="n"/>
      <c r="H198" s="6" t="n"/>
      <c r="I198" s="6" t="n"/>
      <c r="J198" s="6" t="n"/>
      <c r="K198" s="6" t="n"/>
      <c r="L198" s="6" t="n"/>
      <c r="M198" s="6" t="n"/>
    </row>
    <row r="199" ht="15.75" customHeight="1" s="1411">
      <c r="A199" s="6" t="n"/>
      <c r="B199" s="6" t="n"/>
      <c r="C199" s="6" t="n"/>
      <c r="D199" s="6" t="n"/>
      <c r="E199" s="6" t="n"/>
      <c r="F199" s="6" t="n"/>
      <c r="G199" s="6" t="n"/>
      <c r="H199" s="6" t="n"/>
      <c r="I199" s="6" t="n"/>
      <c r="J199" s="6" t="n"/>
      <c r="K199" s="6" t="n"/>
      <c r="L199" s="6" t="n"/>
      <c r="M199" s="6" t="n"/>
    </row>
    <row r="200" ht="15.75" customHeight="1" s="1411">
      <c r="A200" s="6" t="n"/>
      <c r="B200" s="6" t="n"/>
      <c r="C200" s="6" t="n"/>
      <c r="D200" s="6" t="n"/>
      <c r="E200" s="6" t="n"/>
      <c r="F200" s="6" t="n"/>
      <c r="G200" s="6" t="n"/>
      <c r="H200" s="6" t="n"/>
      <c r="I200" s="6" t="n"/>
      <c r="J200" s="6" t="n"/>
      <c r="K200" s="6" t="n"/>
      <c r="L200" s="6" t="n"/>
      <c r="M200" s="6" t="n"/>
    </row>
    <row r="201" ht="15.75" customHeight="1" s="1411">
      <c r="A201" s="6" t="n"/>
      <c r="B201" s="6" t="n"/>
      <c r="C201" s="6" t="n"/>
      <c r="D201" s="6" t="n"/>
      <c r="E201" s="6" t="n"/>
      <c r="F201" s="6" t="n"/>
      <c r="G201" s="6" t="n"/>
      <c r="H201" s="6" t="n"/>
      <c r="I201" s="6" t="n"/>
      <c r="J201" s="6" t="n"/>
      <c r="K201" s="6" t="n"/>
      <c r="L201" s="6" t="n"/>
      <c r="M201" s="6" t="n"/>
    </row>
    <row r="202" ht="15.75" customHeight="1" s="1411">
      <c r="A202" s="6" t="n"/>
      <c r="B202" s="6" t="n"/>
      <c r="C202" s="6" t="n"/>
      <c r="D202" s="6" t="n"/>
      <c r="E202" s="6" t="n"/>
      <c r="F202" s="6" t="n"/>
      <c r="G202" s="6" t="n"/>
      <c r="H202" s="6" t="n"/>
      <c r="I202" s="6" t="n"/>
      <c r="J202" s="6" t="n"/>
      <c r="K202" s="6" t="n"/>
      <c r="L202" s="6" t="n"/>
      <c r="M202" s="6" t="n"/>
    </row>
    <row r="203" ht="15.75" customHeight="1" s="1411">
      <c r="A203" s="6" t="n"/>
      <c r="B203" s="6" t="n"/>
      <c r="C203" s="6" t="n"/>
      <c r="D203" s="6" t="n"/>
      <c r="E203" s="6" t="n"/>
      <c r="F203" s="6" t="n"/>
      <c r="G203" s="6" t="n"/>
      <c r="H203" s="6" t="n"/>
      <c r="I203" s="6" t="n"/>
      <c r="J203" s="6" t="n"/>
      <c r="K203" s="6" t="n"/>
      <c r="L203" s="6" t="n"/>
      <c r="M203" s="6" t="n"/>
    </row>
    <row r="204" ht="15.75" customHeight="1" s="1411">
      <c r="A204" s="6" t="n"/>
      <c r="B204" s="6" t="n"/>
      <c r="C204" s="6" t="n"/>
      <c r="D204" s="6" t="n"/>
      <c r="E204" s="6" t="n"/>
      <c r="F204" s="6" t="n"/>
      <c r="G204" s="6" t="n"/>
      <c r="H204" s="6" t="n"/>
      <c r="I204" s="6" t="n"/>
      <c r="J204" s="6" t="n"/>
      <c r="K204" s="6" t="n"/>
      <c r="L204" s="6" t="n"/>
      <c r="M204" s="6" t="n"/>
    </row>
    <row r="205" ht="15.75" customHeight="1" s="1411">
      <c r="A205" s="6" t="n"/>
      <c r="B205" s="6" t="n"/>
      <c r="C205" s="6" t="n"/>
      <c r="D205" s="6" t="n"/>
      <c r="E205" s="6" t="n"/>
      <c r="F205" s="6" t="n"/>
      <c r="G205" s="6" t="n"/>
      <c r="H205" s="6" t="n"/>
      <c r="I205" s="6" t="n"/>
      <c r="J205" s="6" t="n"/>
      <c r="K205" s="6" t="n"/>
      <c r="L205" s="6" t="n"/>
      <c r="M205" s="6" t="n"/>
    </row>
    <row r="206" ht="15.75" customHeight="1" s="1411">
      <c r="A206" s="6" t="n"/>
      <c r="B206" s="6" t="n"/>
      <c r="C206" s="6" t="n"/>
      <c r="D206" s="6" t="n"/>
      <c r="E206" s="6" t="n"/>
      <c r="F206" s="6" t="n"/>
      <c r="G206" s="6" t="n"/>
      <c r="H206" s="6" t="n"/>
      <c r="I206" s="6" t="n"/>
      <c r="J206" s="6" t="n"/>
      <c r="K206" s="6" t="n"/>
      <c r="L206" s="6" t="n"/>
      <c r="M206" s="6" t="n"/>
    </row>
    <row r="207" ht="15.75" customHeight="1" s="1411">
      <c r="A207" s="6" t="n"/>
      <c r="B207" s="6" t="n"/>
      <c r="C207" s="6" t="n"/>
      <c r="D207" s="6" t="n"/>
      <c r="E207" s="6" t="n"/>
      <c r="F207" s="6" t="n"/>
      <c r="G207" s="6" t="n"/>
      <c r="H207" s="6" t="n"/>
      <c r="I207" s="6" t="n"/>
      <c r="J207" s="6" t="n"/>
      <c r="K207" s="6" t="n"/>
      <c r="L207" s="6" t="n"/>
      <c r="M207" s="6" t="n"/>
    </row>
    <row r="208" ht="15.75" customHeight="1" s="1411">
      <c r="A208" s="6" t="n"/>
      <c r="B208" s="6" t="n"/>
      <c r="C208" s="6" t="n"/>
      <c r="D208" s="6" t="n"/>
      <c r="E208" s="6" t="n"/>
      <c r="F208" s="6" t="n"/>
      <c r="G208" s="6" t="n"/>
      <c r="H208" s="6" t="n"/>
      <c r="I208" s="6" t="n"/>
      <c r="J208" s="6" t="n"/>
      <c r="K208" s="6" t="n"/>
      <c r="L208" s="6" t="n"/>
      <c r="M208" s="6" t="n"/>
    </row>
    <row r="209" ht="15.75" customHeight="1" s="1411">
      <c r="A209" s="6" t="n"/>
      <c r="B209" s="6" t="n"/>
      <c r="C209" s="6" t="n"/>
      <c r="D209" s="6" t="n"/>
      <c r="E209" s="6" t="n"/>
      <c r="F209" s="6" t="n"/>
      <c r="G209" s="6" t="n"/>
      <c r="H209" s="6" t="n"/>
      <c r="I209" s="6" t="n"/>
      <c r="J209" s="6" t="n"/>
      <c r="K209" s="6" t="n"/>
      <c r="L209" s="6" t="n"/>
      <c r="M209" s="6" t="n"/>
    </row>
    <row r="210" ht="15.75" customHeight="1" s="1411">
      <c r="A210" s="6" t="n"/>
      <c r="B210" s="6" t="n"/>
      <c r="C210" s="6" t="n"/>
      <c r="D210" s="6" t="n"/>
      <c r="E210" s="6" t="n"/>
      <c r="F210" s="6" t="n"/>
      <c r="G210" s="6" t="n"/>
      <c r="H210" s="6" t="n"/>
      <c r="I210" s="6" t="n"/>
      <c r="J210" s="6" t="n"/>
      <c r="K210" s="6" t="n"/>
      <c r="L210" s="6" t="n"/>
      <c r="M210" s="6" t="n"/>
    </row>
    <row r="211" ht="15.75" customHeight="1" s="1411">
      <c r="A211" s="6" t="n"/>
      <c r="B211" s="6" t="n"/>
      <c r="C211" s="6" t="n"/>
      <c r="D211" s="6" t="n"/>
      <c r="E211" s="6" t="n"/>
      <c r="F211" s="6" t="n"/>
      <c r="G211" s="6" t="n"/>
      <c r="H211" s="6" t="n"/>
      <c r="I211" s="6" t="n"/>
      <c r="J211" s="6" t="n"/>
      <c r="K211" s="6" t="n"/>
      <c r="L211" s="6" t="n"/>
      <c r="M211" s="6" t="n"/>
    </row>
    <row r="212" ht="15.75" customHeight="1" s="1411">
      <c r="A212" s="6" t="n"/>
      <c r="B212" s="6" t="n"/>
      <c r="C212" s="6" t="n"/>
      <c r="D212" s="6" t="n"/>
      <c r="E212" s="6" t="n"/>
      <c r="F212" s="6" t="n"/>
      <c r="G212" s="6" t="n"/>
      <c r="H212" s="6" t="n"/>
      <c r="I212" s="6" t="n"/>
      <c r="J212" s="6" t="n"/>
      <c r="K212" s="6" t="n"/>
      <c r="L212" s="6" t="n"/>
      <c r="M212" s="6" t="n"/>
    </row>
    <row r="213" ht="15.75" customHeight="1" s="1411">
      <c r="A213" s="6" t="n"/>
      <c r="B213" s="6" t="n"/>
      <c r="C213" s="6" t="n"/>
      <c r="D213" s="6" t="n"/>
      <c r="E213" s="6" t="n"/>
      <c r="F213" s="6" t="n"/>
      <c r="G213" s="6" t="n"/>
      <c r="H213" s="6" t="n"/>
      <c r="I213" s="6" t="n"/>
      <c r="J213" s="6" t="n"/>
      <c r="K213" s="6" t="n"/>
      <c r="L213" s="6" t="n"/>
      <c r="M213" s="6" t="n"/>
    </row>
    <row r="214" ht="15.75" customHeight="1" s="1411">
      <c r="A214" s="6" t="n"/>
      <c r="B214" s="6" t="n"/>
      <c r="C214" s="6" t="n"/>
      <c r="D214" s="6" t="n"/>
      <c r="E214" s="6" t="n"/>
      <c r="F214" s="6" t="n"/>
      <c r="G214" s="6" t="n"/>
      <c r="H214" s="6" t="n"/>
      <c r="I214" s="6" t="n"/>
      <c r="J214" s="6" t="n"/>
      <c r="K214" s="6" t="n"/>
      <c r="L214" s="6" t="n"/>
      <c r="M214" s="6" t="n"/>
    </row>
    <row r="215" ht="15.75" customHeight="1" s="1411">
      <c r="A215" s="6" t="n"/>
      <c r="B215" s="6" t="n"/>
      <c r="C215" s="6" t="n"/>
      <c r="D215" s="6" t="n"/>
      <c r="E215" s="6" t="n"/>
      <c r="F215" s="6" t="n"/>
      <c r="G215" s="6" t="n"/>
      <c r="H215" s="6" t="n"/>
      <c r="I215" s="6" t="n"/>
      <c r="J215" s="6" t="n"/>
      <c r="K215" s="6" t="n"/>
      <c r="L215" s="6" t="n"/>
      <c r="M215" s="6" t="n"/>
    </row>
    <row r="216" ht="15.75" customHeight="1" s="1411">
      <c r="A216" s="6" t="n"/>
      <c r="B216" s="6" t="n"/>
      <c r="C216" s="6" t="n"/>
      <c r="D216" s="6" t="n"/>
      <c r="E216" s="6" t="n"/>
      <c r="F216" s="6" t="n"/>
      <c r="G216" s="6" t="n"/>
      <c r="H216" s="6" t="n"/>
      <c r="I216" s="6" t="n"/>
      <c r="J216" s="6" t="n"/>
      <c r="K216" s="6" t="n"/>
      <c r="L216" s="6" t="n"/>
      <c r="M216" s="6" t="n"/>
    </row>
    <row r="217" ht="15.75" customHeight="1" s="1411">
      <c r="A217" s="6" t="n"/>
      <c r="B217" s="6" t="n"/>
      <c r="C217" s="6" t="n"/>
      <c r="D217" s="6" t="n"/>
      <c r="E217" s="6" t="n"/>
      <c r="F217" s="6" t="n"/>
      <c r="G217" s="6" t="n"/>
      <c r="H217" s="6" t="n"/>
      <c r="I217" s="6" t="n"/>
      <c r="J217" s="6" t="n"/>
      <c r="K217" s="6" t="n"/>
      <c r="L217" s="6" t="n"/>
      <c r="M217" s="6" t="n"/>
    </row>
    <row r="218" ht="15.75" customHeight="1" s="1411">
      <c r="A218" s="6" t="n"/>
      <c r="B218" s="6" t="n"/>
      <c r="C218" s="6" t="n"/>
      <c r="D218" s="6" t="n"/>
      <c r="E218" s="6" t="n"/>
      <c r="F218" s="6" t="n"/>
      <c r="G218" s="6" t="n"/>
      <c r="H218" s="6" t="n"/>
      <c r="I218" s="6" t="n"/>
      <c r="J218" s="6" t="n"/>
      <c r="K218" s="6" t="n"/>
      <c r="L218" s="6" t="n"/>
      <c r="M218" s="6" t="n"/>
    </row>
    <row r="219" ht="15.75" customHeight="1" s="1411">
      <c r="A219" s="6" t="n"/>
      <c r="B219" s="6" t="n"/>
      <c r="C219" s="6" t="n"/>
      <c r="D219" s="6" t="n"/>
      <c r="E219" s="6" t="n"/>
      <c r="F219" s="6" t="n"/>
      <c r="G219" s="6" t="n"/>
      <c r="H219" s="6" t="n"/>
      <c r="I219" s="6" t="n"/>
      <c r="J219" s="6" t="n"/>
      <c r="K219" s="6" t="n"/>
      <c r="L219" s="6" t="n"/>
      <c r="M219" s="6" t="n"/>
    </row>
    <row r="220" ht="15.75" customHeight="1" s="1411">
      <c r="A220" s="6" t="n"/>
      <c r="B220" s="6" t="n"/>
      <c r="C220" s="6" t="n"/>
      <c r="D220" s="6" t="n"/>
      <c r="E220" s="6" t="n"/>
      <c r="F220" s="6" t="n"/>
      <c r="G220" s="6" t="n"/>
      <c r="H220" s="6" t="n"/>
      <c r="I220" s="6" t="n"/>
      <c r="J220" s="6" t="n"/>
      <c r="K220" s="6" t="n"/>
      <c r="L220" s="6" t="n"/>
      <c r="M220" s="6" t="n"/>
    </row>
    <row r="221" ht="15.75" customHeight="1" s="1411">
      <c r="A221" s="6" t="n"/>
      <c r="B221" s="6" t="n"/>
      <c r="C221" s="6" t="n"/>
      <c r="D221" s="6" t="n"/>
      <c r="E221" s="6" t="n"/>
      <c r="F221" s="6" t="n"/>
      <c r="G221" s="6" t="n"/>
      <c r="H221" s="6" t="n"/>
      <c r="I221" s="6" t="n"/>
      <c r="J221" s="6" t="n"/>
      <c r="K221" s="6" t="n"/>
      <c r="L221" s="6" t="n"/>
      <c r="M221" s="6" t="n"/>
    </row>
    <row r="222" ht="15.75" customHeight="1" s="1411">
      <c r="A222" s="6" t="n"/>
      <c r="B222" s="6" t="n"/>
      <c r="C222" s="6" t="n"/>
      <c r="D222" s="6" t="n"/>
      <c r="E222" s="6" t="n"/>
      <c r="F222" s="6" t="n"/>
      <c r="G222" s="6" t="n"/>
      <c r="H222" s="6" t="n"/>
      <c r="I222" s="6" t="n"/>
      <c r="J222" s="6" t="n"/>
      <c r="K222" s="6" t="n"/>
      <c r="L222" s="6" t="n"/>
      <c r="M222" s="6" t="n"/>
    </row>
    <row r="223" ht="15.75" customHeight="1" s="1411">
      <c r="A223" s="6" t="n"/>
      <c r="B223" s="6" t="n"/>
      <c r="C223" s="6" t="n"/>
      <c r="D223" s="6" t="n"/>
      <c r="E223" s="6" t="n"/>
      <c r="F223" s="6" t="n"/>
      <c r="G223" s="6" t="n"/>
      <c r="H223" s="6" t="n"/>
      <c r="I223" s="6" t="n"/>
      <c r="J223" s="6" t="n"/>
      <c r="K223" s="6" t="n"/>
      <c r="L223" s="6" t="n"/>
      <c r="M223" s="6" t="n"/>
    </row>
    <row r="224" ht="15.75" customHeight="1" s="1411">
      <c r="A224" s="6" t="n"/>
      <c r="B224" s="6" t="n"/>
      <c r="C224" s="6" t="n"/>
      <c r="D224" s="6" t="n"/>
      <c r="E224" s="6" t="n"/>
      <c r="F224" s="6" t="n"/>
      <c r="G224" s="6" t="n"/>
      <c r="H224" s="6" t="n"/>
      <c r="I224" s="6" t="n"/>
      <c r="J224" s="6" t="n"/>
      <c r="K224" s="6" t="n"/>
      <c r="L224" s="6" t="n"/>
      <c r="M224" s="6" t="n"/>
    </row>
    <row r="225" ht="15.75" customHeight="1" s="1411">
      <c r="A225" s="6" t="n"/>
      <c r="B225" s="6" t="n"/>
      <c r="C225" s="6" t="n"/>
      <c r="D225" s="6" t="n"/>
      <c r="E225" s="6" t="n"/>
      <c r="F225" s="6" t="n"/>
      <c r="G225" s="6" t="n"/>
      <c r="H225" s="6" t="n"/>
      <c r="I225" s="6" t="n"/>
      <c r="J225" s="6" t="n"/>
      <c r="K225" s="6" t="n"/>
      <c r="L225" s="6" t="n"/>
      <c r="M225" s="6" t="n"/>
    </row>
    <row r="226" ht="15.75" customHeight="1" s="1411">
      <c r="A226" s="6" t="n"/>
      <c r="B226" s="6" t="n"/>
      <c r="C226" s="6" t="n"/>
      <c r="D226" s="6" t="n"/>
      <c r="E226" s="6" t="n"/>
      <c r="F226" s="6" t="n"/>
      <c r="G226" s="6" t="n"/>
      <c r="H226" s="6" t="n"/>
      <c r="I226" s="6" t="n"/>
      <c r="J226" s="6" t="n"/>
      <c r="K226" s="6" t="n"/>
      <c r="L226" s="6" t="n"/>
      <c r="M226" s="6" t="n"/>
    </row>
    <row r="227" ht="15.75" customHeight="1" s="1411">
      <c r="A227" s="6" t="n"/>
      <c r="B227" s="6" t="n"/>
      <c r="C227" s="6" t="n"/>
      <c r="D227" s="6" t="n"/>
      <c r="E227" s="6" t="n"/>
      <c r="F227" s="6" t="n"/>
      <c r="G227" s="6" t="n"/>
      <c r="H227" s="6" t="n"/>
      <c r="I227" s="6" t="n"/>
      <c r="J227" s="6" t="n"/>
      <c r="K227" s="6" t="n"/>
      <c r="L227" s="6" t="n"/>
      <c r="M227" s="6" t="n"/>
    </row>
    <row r="228" ht="15.75" customHeight="1" s="1411">
      <c r="A228" s="6" t="n"/>
      <c r="B228" s="6" t="n"/>
      <c r="C228" s="6" t="n"/>
      <c r="D228" s="6" t="n"/>
      <c r="E228" s="6" t="n"/>
      <c r="F228" s="6" t="n"/>
      <c r="G228" s="6" t="n"/>
      <c r="H228" s="6" t="n"/>
      <c r="I228" s="6" t="n"/>
      <c r="J228" s="6" t="n"/>
      <c r="K228" s="6" t="n"/>
      <c r="L228" s="6" t="n"/>
      <c r="M228" s="6" t="n"/>
    </row>
    <row r="229" ht="15.75" customHeight="1" s="1411">
      <c r="A229" s="6" t="n"/>
      <c r="B229" s="6" t="n"/>
      <c r="C229" s="6" t="n"/>
      <c r="D229" s="6" t="n"/>
      <c r="E229" s="6" t="n"/>
      <c r="F229" s="6" t="n"/>
      <c r="G229" s="6" t="n"/>
      <c r="H229" s="6" t="n"/>
      <c r="I229" s="6" t="n"/>
      <c r="J229" s="6" t="n"/>
      <c r="K229" s="6" t="n"/>
      <c r="L229" s="6" t="n"/>
      <c r="M229" s="6" t="n"/>
    </row>
    <row r="230" ht="15.75" customHeight="1" s="1411">
      <c r="A230" s="6" t="n"/>
      <c r="B230" s="6" t="n"/>
      <c r="C230" s="6" t="n"/>
      <c r="D230" s="6" t="n"/>
      <c r="E230" s="6" t="n"/>
      <c r="F230" s="6" t="n"/>
      <c r="G230" s="6" t="n"/>
      <c r="H230" s="6" t="n"/>
      <c r="I230" s="6" t="n"/>
      <c r="J230" s="6" t="n"/>
      <c r="K230" s="6" t="n"/>
      <c r="L230" s="6" t="n"/>
      <c r="M230" s="6" t="n"/>
    </row>
    <row r="231" ht="15.75" customHeight="1" s="1411">
      <c r="A231" s="6" t="n"/>
      <c r="B231" s="6" t="n"/>
      <c r="C231" s="6" t="n"/>
      <c r="D231" s="6" t="n"/>
      <c r="E231" s="6" t="n"/>
      <c r="F231" s="6" t="n"/>
      <c r="G231" s="6" t="n"/>
      <c r="H231" s="6" t="n"/>
      <c r="I231" s="6" t="n"/>
      <c r="J231" s="6" t="n"/>
      <c r="K231" s="6" t="n"/>
      <c r="L231" s="6" t="n"/>
      <c r="M231" s="6" t="n"/>
    </row>
    <row r="232" ht="15.75" customHeight="1" s="1411">
      <c r="A232" s="6" t="n"/>
      <c r="B232" s="6" t="n"/>
      <c r="C232" s="6" t="n"/>
      <c r="D232" s="6" t="n"/>
      <c r="E232" s="6" t="n"/>
      <c r="F232" s="6" t="n"/>
      <c r="G232" s="6" t="n"/>
      <c r="H232" s="6" t="n"/>
      <c r="I232" s="6" t="n"/>
      <c r="J232" s="6" t="n"/>
      <c r="K232" s="6" t="n"/>
      <c r="L232" s="6" t="n"/>
      <c r="M232" s="6" t="n"/>
    </row>
    <row r="233" ht="15.75" customHeight="1" s="1411">
      <c r="A233" s="6" t="n"/>
      <c r="B233" s="6" t="n"/>
      <c r="C233" s="6" t="n"/>
      <c r="D233" s="6" t="n"/>
      <c r="E233" s="6" t="n"/>
      <c r="F233" s="6" t="n"/>
      <c r="G233" s="6" t="n"/>
      <c r="H233" s="6" t="n"/>
      <c r="I233" s="6" t="n"/>
      <c r="J233" s="6" t="n"/>
      <c r="K233" s="6" t="n"/>
      <c r="L233" s="6" t="n"/>
      <c r="M233" s="6" t="n"/>
    </row>
    <row r="234" ht="15.75" customHeight="1" s="1411">
      <c r="A234" s="6" t="n"/>
      <c r="B234" s="6" t="n"/>
      <c r="C234" s="6" t="n"/>
      <c r="D234" s="6" t="n"/>
      <c r="E234" s="6" t="n"/>
      <c r="F234" s="6" t="n"/>
      <c r="G234" s="6" t="n"/>
      <c r="H234" s="6" t="n"/>
      <c r="I234" s="6" t="n"/>
      <c r="J234" s="6" t="n"/>
      <c r="K234" s="6" t="n"/>
      <c r="L234" s="6" t="n"/>
      <c r="M234" s="6" t="n"/>
    </row>
    <row r="235" ht="15.75" customHeight="1" s="1411">
      <c r="A235" s="6" t="n"/>
      <c r="B235" s="6" t="n"/>
      <c r="C235" s="6" t="n"/>
      <c r="D235" s="6" t="n"/>
      <c r="E235" s="6" t="n"/>
      <c r="F235" s="6" t="n"/>
      <c r="G235" s="6" t="n"/>
      <c r="H235" s="6" t="n"/>
      <c r="I235" s="6" t="n"/>
      <c r="J235" s="6" t="n"/>
      <c r="K235" s="6" t="n"/>
      <c r="L235" s="6" t="n"/>
      <c r="M235" s="6" t="n"/>
    </row>
    <row r="236" ht="15.75" customHeight="1" s="1411">
      <c r="A236" s="6" t="n"/>
      <c r="B236" s="6" t="n"/>
      <c r="C236" s="6" t="n"/>
      <c r="D236" s="6" t="n"/>
      <c r="E236" s="6" t="n"/>
      <c r="F236" s="6" t="n"/>
      <c r="G236" s="6" t="n"/>
      <c r="H236" s="6" t="n"/>
      <c r="I236" s="6" t="n"/>
      <c r="J236" s="6" t="n"/>
      <c r="K236" s="6" t="n"/>
      <c r="L236" s="6" t="n"/>
      <c r="M236" s="6" t="n"/>
    </row>
    <row r="237" ht="15.75" customHeight="1" s="1411">
      <c r="A237" s="6" t="n"/>
      <c r="B237" s="6" t="n"/>
      <c r="C237" s="6" t="n"/>
      <c r="D237" s="6" t="n"/>
      <c r="E237" s="6" t="n"/>
      <c r="F237" s="6" t="n"/>
      <c r="G237" s="6" t="n"/>
      <c r="H237" s="6" t="n"/>
      <c r="I237" s="6" t="n"/>
      <c r="J237" s="6" t="n"/>
      <c r="K237" s="6" t="n"/>
      <c r="L237" s="6" t="n"/>
      <c r="M237" s="6" t="n"/>
    </row>
    <row r="238" ht="15.75" customHeight="1" s="1411">
      <c r="A238" s="6" t="n"/>
      <c r="B238" s="6" t="n"/>
      <c r="C238" s="6" t="n"/>
      <c r="D238" s="6" t="n"/>
      <c r="E238" s="6" t="n"/>
      <c r="F238" s="6" t="n"/>
      <c r="G238" s="6" t="n"/>
      <c r="H238" s="6" t="n"/>
      <c r="I238" s="6" t="n"/>
      <c r="J238" s="6" t="n"/>
      <c r="K238" s="6" t="n"/>
      <c r="L238" s="6" t="n"/>
      <c r="M238" s="6" t="n"/>
    </row>
    <row r="239" ht="15.75" customHeight="1" s="1411">
      <c r="A239" s="6" t="n"/>
      <c r="B239" s="6" t="n"/>
      <c r="C239" s="6" t="n"/>
      <c r="D239" s="6" t="n"/>
      <c r="E239" s="6" t="n"/>
      <c r="F239" s="6" t="n"/>
      <c r="G239" s="6" t="n"/>
      <c r="H239" s="6" t="n"/>
      <c r="I239" s="6" t="n"/>
      <c r="J239" s="6" t="n"/>
      <c r="K239" s="6" t="n"/>
      <c r="L239" s="6" t="n"/>
      <c r="M239" s="6" t="n"/>
    </row>
    <row r="240" ht="15.75" customHeight="1" s="1411">
      <c r="A240" s="6" t="n"/>
      <c r="B240" s="6" t="n"/>
      <c r="C240" s="6" t="n"/>
      <c r="D240" s="6" t="n"/>
      <c r="E240" s="6" t="n"/>
      <c r="F240" s="6" t="n"/>
      <c r="G240" s="6" t="n"/>
      <c r="H240" s="6" t="n"/>
      <c r="I240" s="6" t="n"/>
      <c r="J240" s="6" t="n"/>
      <c r="K240" s="6" t="n"/>
      <c r="L240" s="6" t="n"/>
      <c r="M240" s="6" t="n"/>
    </row>
    <row r="241" ht="15.75" customHeight="1" s="1411">
      <c r="A241" s="6" t="n"/>
      <c r="B241" s="6" t="n"/>
      <c r="C241" s="6" t="n"/>
      <c r="D241" s="6" t="n"/>
      <c r="E241" s="6" t="n"/>
      <c r="F241" s="6" t="n"/>
      <c r="G241" s="6" t="n"/>
      <c r="H241" s="6" t="n"/>
      <c r="I241" s="6" t="n"/>
      <c r="J241" s="6" t="n"/>
      <c r="K241" s="6" t="n"/>
      <c r="L241" s="6" t="n"/>
      <c r="M241" s="6" t="n"/>
    </row>
    <row r="242" ht="15.75" customHeight="1" s="1411">
      <c r="A242" s="6" t="n"/>
      <c r="B242" s="6" t="n"/>
      <c r="C242" s="6" t="n"/>
      <c r="D242" s="6" t="n"/>
      <c r="E242" s="6" t="n"/>
      <c r="F242" s="6" t="n"/>
      <c r="G242" s="6" t="n"/>
      <c r="H242" s="6" t="n"/>
      <c r="I242" s="6" t="n"/>
      <c r="J242" s="6" t="n"/>
      <c r="K242" s="6" t="n"/>
      <c r="L242" s="6" t="n"/>
      <c r="M242" s="6" t="n"/>
    </row>
    <row r="243" ht="15.75" customHeight="1" s="1411">
      <c r="A243" s="6" t="n"/>
      <c r="B243" s="6" t="n"/>
      <c r="C243" s="6" t="n"/>
      <c r="D243" s="6" t="n"/>
      <c r="E243" s="6" t="n"/>
      <c r="F243" s="6" t="n"/>
      <c r="G243" s="6" t="n"/>
      <c r="H243" s="6" t="n"/>
      <c r="I243" s="6" t="n"/>
      <c r="J243" s="6" t="n"/>
      <c r="K243" s="6" t="n"/>
      <c r="L243" s="6" t="n"/>
      <c r="M243" s="6" t="n"/>
    </row>
    <row r="244" ht="15.75" customHeight="1" s="1411">
      <c r="A244" s="6" t="n"/>
      <c r="B244" s="6" t="n"/>
      <c r="C244" s="6" t="n"/>
      <c r="D244" s="6" t="n"/>
      <c r="E244" s="6" t="n"/>
      <c r="F244" s="6" t="n"/>
      <c r="G244" s="6" t="n"/>
      <c r="H244" s="6" t="n"/>
      <c r="I244" s="6" t="n"/>
      <c r="J244" s="6" t="n"/>
      <c r="K244" s="6" t="n"/>
      <c r="L244" s="6" t="n"/>
      <c r="M244" s="6" t="n"/>
    </row>
    <row r="245" ht="15.75" customHeight="1" s="1411">
      <c r="A245" s="6" t="n"/>
      <c r="B245" s="6" t="n"/>
      <c r="C245" s="6" t="n"/>
      <c r="D245" s="6" t="n"/>
      <c r="E245" s="6" t="n"/>
      <c r="F245" s="6" t="n"/>
      <c r="G245" s="6" t="n"/>
      <c r="H245" s="6" t="n"/>
      <c r="I245" s="6" t="n"/>
      <c r="J245" s="6" t="n"/>
      <c r="K245" s="6" t="n"/>
      <c r="L245" s="6" t="n"/>
      <c r="M245" s="6" t="n"/>
    </row>
    <row r="246" ht="15.75" customHeight="1" s="1411">
      <c r="A246" s="6" t="n"/>
      <c r="B246" s="6" t="n"/>
      <c r="C246" s="6" t="n"/>
      <c r="D246" s="6" t="n"/>
      <c r="E246" s="6" t="n"/>
      <c r="F246" s="6" t="n"/>
      <c r="G246" s="6" t="n"/>
      <c r="H246" s="6" t="n"/>
      <c r="I246" s="6" t="n"/>
      <c r="J246" s="6" t="n"/>
      <c r="K246" s="6" t="n"/>
      <c r="L246" s="6" t="n"/>
      <c r="M246" s="6" t="n"/>
    </row>
    <row r="247" ht="15.75" customHeight="1" s="1411">
      <c r="A247" s="6" t="n"/>
      <c r="B247" s="6" t="n"/>
      <c r="C247" s="6" t="n"/>
      <c r="D247" s="6" t="n"/>
      <c r="E247" s="6" t="n"/>
      <c r="F247" s="6" t="n"/>
      <c r="G247" s="6" t="n"/>
      <c r="H247" s="6" t="n"/>
      <c r="I247" s="6" t="n"/>
      <c r="J247" s="6" t="n"/>
      <c r="K247" s="6" t="n"/>
      <c r="L247" s="6" t="n"/>
      <c r="M247" s="6" t="n"/>
    </row>
    <row r="248" ht="15.75" customHeight="1" s="1411">
      <c r="A248" s="6" t="n"/>
      <c r="B248" s="6" t="n"/>
      <c r="C248" s="6" t="n"/>
      <c r="D248" s="6" t="n"/>
      <c r="E248" s="6" t="n"/>
      <c r="F248" s="6" t="n"/>
      <c r="G248" s="6" t="n"/>
      <c r="H248" s="6" t="n"/>
      <c r="I248" s="6" t="n"/>
      <c r="J248" s="6" t="n"/>
      <c r="K248" s="6" t="n"/>
      <c r="L248" s="6" t="n"/>
      <c r="M248" s="6" t="n"/>
    </row>
    <row r="249" ht="15.75" customHeight="1" s="1411">
      <c r="A249" s="6" t="n"/>
      <c r="B249" s="6" t="n"/>
      <c r="C249" s="6" t="n"/>
      <c r="D249" s="6" t="n"/>
      <c r="E249" s="6" t="n"/>
      <c r="F249" s="6" t="n"/>
      <c r="G249" s="6" t="n"/>
      <c r="H249" s="6" t="n"/>
      <c r="I249" s="6" t="n"/>
      <c r="J249" s="6" t="n"/>
      <c r="K249" s="6" t="n"/>
      <c r="L249" s="6" t="n"/>
      <c r="M249" s="6" t="n"/>
    </row>
    <row r="250" ht="15.75" customHeight="1" s="1411">
      <c r="A250" s="6" t="n"/>
      <c r="B250" s="6" t="n"/>
      <c r="C250" s="6" t="n"/>
      <c r="D250" s="6" t="n"/>
      <c r="E250" s="6" t="n"/>
      <c r="F250" s="6" t="n"/>
      <c r="G250" s="6" t="n"/>
      <c r="H250" s="6" t="n"/>
      <c r="I250" s="6" t="n"/>
      <c r="J250" s="6" t="n"/>
      <c r="K250" s="6" t="n"/>
      <c r="L250" s="6" t="n"/>
      <c r="M250" s="6" t="n"/>
    </row>
    <row r="251" ht="15.75" customHeight="1" s="1411">
      <c r="A251" s="6" t="n"/>
      <c r="B251" s="6" t="n"/>
      <c r="C251" s="6" t="n"/>
      <c r="D251" s="6" t="n"/>
      <c r="E251" s="6" t="n"/>
      <c r="F251" s="6" t="n"/>
      <c r="G251" s="6" t="n"/>
      <c r="H251" s="6" t="n"/>
      <c r="I251" s="6" t="n"/>
      <c r="J251" s="6" t="n"/>
      <c r="K251" s="6" t="n"/>
      <c r="L251" s="6" t="n"/>
      <c r="M251" s="6" t="n"/>
    </row>
    <row r="252" ht="15.75" customHeight="1" s="1411">
      <c r="A252" s="6" t="n"/>
      <c r="B252" s="6" t="n"/>
      <c r="C252" s="6" t="n"/>
      <c r="D252" s="6" t="n"/>
      <c r="E252" s="6" t="n"/>
      <c r="F252" s="6" t="n"/>
      <c r="G252" s="6" t="n"/>
      <c r="H252" s="6" t="n"/>
      <c r="I252" s="6" t="n"/>
      <c r="J252" s="6" t="n"/>
      <c r="K252" s="6" t="n"/>
      <c r="L252" s="6" t="n"/>
      <c r="M252" s="6" t="n"/>
    </row>
    <row r="253" ht="15.75" customHeight="1" s="1411">
      <c r="A253" s="6" t="n"/>
      <c r="B253" s="6" t="n"/>
      <c r="C253" s="6" t="n"/>
      <c r="D253" s="6" t="n"/>
      <c r="E253" s="6" t="n"/>
      <c r="F253" s="6" t="n"/>
      <c r="G253" s="6" t="n"/>
      <c r="H253" s="6" t="n"/>
      <c r="I253" s="6" t="n"/>
      <c r="J253" s="6" t="n"/>
      <c r="K253" s="6" t="n"/>
      <c r="L253" s="6" t="n"/>
      <c r="M253" s="6" t="n"/>
    </row>
    <row r="254" ht="15.75" customHeight="1" s="1411">
      <c r="A254" s="6" t="n"/>
      <c r="B254" s="6" t="n"/>
      <c r="C254" s="6" t="n"/>
      <c r="D254" s="6" t="n"/>
      <c r="E254" s="6" t="n"/>
      <c r="F254" s="6" t="n"/>
      <c r="G254" s="6" t="n"/>
      <c r="H254" s="6" t="n"/>
      <c r="I254" s="6" t="n"/>
      <c r="J254" s="6" t="n"/>
      <c r="K254" s="6" t="n"/>
      <c r="L254" s="6" t="n"/>
      <c r="M254" s="6" t="n"/>
    </row>
    <row r="255" ht="15.75" customHeight="1" s="1411">
      <c r="A255" s="6" t="n"/>
      <c r="B255" s="6" t="n"/>
      <c r="C255" s="6" t="n"/>
      <c r="D255" s="6" t="n"/>
      <c r="E255" s="6" t="n"/>
      <c r="F255" s="6" t="n"/>
      <c r="G255" s="6" t="n"/>
      <c r="H255" s="6" t="n"/>
      <c r="I255" s="6" t="n"/>
      <c r="J255" s="6" t="n"/>
      <c r="K255" s="6" t="n"/>
      <c r="L255" s="6" t="n"/>
      <c r="M255" s="6" t="n"/>
    </row>
    <row r="256" ht="15.75" customHeight="1" s="1411">
      <c r="A256" s="6" t="n"/>
      <c r="B256" s="6" t="n"/>
      <c r="C256" s="6" t="n"/>
      <c r="D256" s="6" t="n"/>
      <c r="E256" s="6" t="n"/>
      <c r="F256" s="6" t="n"/>
      <c r="G256" s="6" t="n"/>
      <c r="H256" s="6" t="n"/>
      <c r="I256" s="6" t="n"/>
      <c r="J256" s="6" t="n"/>
      <c r="K256" s="6" t="n"/>
      <c r="L256" s="6" t="n"/>
      <c r="M256" s="6" t="n"/>
    </row>
    <row r="257" ht="15.75" customHeight="1" s="1411">
      <c r="A257" s="6" t="n"/>
      <c r="B257" s="6" t="n"/>
      <c r="C257" s="6" t="n"/>
      <c r="D257" s="6" t="n"/>
      <c r="E257" s="6" t="n"/>
      <c r="F257" s="6" t="n"/>
      <c r="G257" s="6" t="n"/>
      <c r="H257" s="6" t="n"/>
      <c r="I257" s="6" t="n"/>
      <c r="J257" s="6" t="n"/>
      <c r="K257" s="6" t="n"/>
      <c r="L257" s="6" t="n"/>
      <c r="M257" s="6" t="n"/>
    </row>
    <row r="258" ht="15.75" customHeight="1" s="1411">
      <c r="A258" s="6" t="n"/>
      <c r="B258" s="6" t="n"/>
      <c r="C258" s="6" t="n"/>
      <c r="D258" s="6" t="n"/>
      <c r="E258" s="6" t="n"/>
      <c r="F258" s="6" t="n"/>
      <c r="G258" s="6" t="n"/>
      <c r="H258" s="6" t="n"/>
      <c r="I258" s="6" t="n"/>
      <c r="J258" s="6" t="n"/>
      <c r="K258" s="6" t="n"/>
      <c r="L258" s="6" t="n"/>
      <c r="M258" s="6" t="n"/>
    </row>
    <row r="259" ht="15.75" customHeight="1" s="1411">
      <c r="A259" s="6" t="n"/>
      <c r="B259" s="6" t="n"/>
      <c r="C259" s="6" t="n"/>
      <c r="D259" s="6" t="n"/>
      <c r="E259" s="6" t="n"/>
      <c r="F259" s="6" t="n"/>
      <c r="G259" s="6" t="n"/>
      <c r="H259" s="6" t="n"/>
      <c r="I259" s="6" t="n"/>
      <c r="J259" s="6" t="n"/>
      <c r="K259" s="6" t="n"/>
      <c r="L259" s="6" t="n"/>
      <c r="M259" s="6" t="n"/>
    </row>
    <row r="260" ht="15.75" customHeight="1" s="1411">
      <c r="A260" s="6" t="n"/>
      <c r="B260" s="6" t="n"/>
      <c r="C260" s="6" t="n"/>
      <c r="D260" s="6" t="n"/>
      <c r="E260" s="6" t="n"/>
      <c r="F260" s="6" t="n"/>
      <c r="G260" s="6" t="n"/>
      <c r="H260" s="6" t="n"/>
      <c r="I260" s="6" t="n"/>
      <c r="J260" s="6" t="n"/>
      <c r="K260" s="6" t="n"/>
      <c r="L260" s="6" t="n"/>
      <c r="M260" s="6" t="n"/>
    </row>
    <row r="261" ht="15.75" customHeight="1" s="1411">
      <c r="A261" s="6" t="n"/>
      <c r="B261" s="6" t="n"/>
      <c r="C261" s="6" t="n"/>
      <c r="D261" s="6" t="n"/>
      <c r="E261" s="6" t="n"/>
      <c r="F261" s="6" t="n"/>
      <c r="G261" s="6" t="n"/>
      <c r="H261" s="6" t="n"/>
      <c r="I261" s="6" t="n"/>
      <c r="J261" s="6" t="n"/>
      <c r="K261" s="6" t="n"/>
      <c r="L261" s="6" t="n"/>
      <c r="M261" s="6" t="n"/>
    </row>
    <row r="262" ht="15.75" customHeight="1" s="1411">
      <c r="A262" s="6" t="n"/>
      <c r="B262" s="6" t="n"/>
      <c r="C262" s="6" t="n"/>
      <c r="D262" s="6" t="n"/>
      <c r="E262" s="6" t="n"/>
      <c r="F262" s="6" t="n"/>
      <c r="G262" s="6" t="n"/>
      <c r="H262" s="6" t="n"/>
      <c r="I262" s="6" t="n"/>
      <c r="J262" s="6" t="n"/>
      <c r="K262" s="6" t="n"/>
      <c r="L262" s="6" t="n"/>
      <c r="M262" s="6" t="n"/>
    </row>
    <row r="263" ht="15.75" customHeight="1" s="1411">
      <c r="A263" s="6" t="n"/>
      <c r="B263" s="6" t="n"/>
      <c r="C263" s="6" t="n"/>
      <c r="D263" s="6" t="n"/>
      <c r="E263" s="6" t="n"/>
      <c r="F263" s="6" t="n"/>
      <c r="G263" s="6" t="n"/>
      <c r="H263" s="6" t="n"/>
      <c r="I263" s="6" t="n"/>
      <c r="J263" s="6" t="n"/>
      <c r="K263" s="6" t="n"/>
      <c r="L263" s="6" t="n"/>
      <c r="M263" s="6" t="n"/>
    </row>
    <row r="264" ht="15.75" customHeight="1" s="1411">
      <c r="A264" s="6" t="n"/>
      <c r="B264" s="6" t="n"/>
      <c r="C264" s="6" t="n"/>
      <c r="D264" s="6" t="n"/>
      <c r="E264" s="6" t="n"/>
      <c r="F264" s="6" t="n"/>
      <c r="G264" s="6" t="n"/>
      <c r="H264" s="6" t="n"/>
      <c r="I264" s="6" t="n"/>
      <c r="J264" s="6" t="n"/>
      <c r="K264" s="6" t="n"/>
      <c r="L264" s="6" t="n"/>
      <c r="M264" s="6" t="n"/>
    </row>
    <row r="265" ht="15.75" customHeight="1" s="1411">
      <c r="A265" s="6" t="n"/>
      <c r="B265" s="6" t="n"/>
      <c r="C265" s="6" t="n"/>
      <c r="D265" s="6" t="n"/>
      <c r="E265" s="6" t="n"/>
      <c r="F265" s="6" t="n"/>
      <c r="G265" s="6" t="n"/>
      <c r="H265" s="6" t="n"/>
      <c r="I265" s="6" t="n"/>
      <c r="J265" s="6" t="n"/>
      <c r="K265" s="6" t="n"/>
      <c r="L265" s="6" t="n"/>
      <c r="M265" s="6" t="n"/>
    </row>
    <row r="266" ht="15.75" customHeight="1" s="1411">
      <c r="A266" s="6" t="n"/>
      <c r="B266" s="6" t="n"/>
      <c r="C266" s="6" t="n"/>
      <c r="D266" s="6" t="n"/>
      <c r="E266" s="6" t="n"/>
      <c r="F266" s="6" t="n"/>
      <c r="G266" s="6" t="n"/>
      <c r="H266" s="6" t="n"/>
      <c r="I266" s="6" t="n"/>
      <c r="J266" s="6" t="n"/>
      <c r="K266" s="6" t="n"/>
      <c r="L266" s="6" t="n"/>
      <c r="M266" s="6" t="n"/>
    </row>
    <row r="267" ht="15.75" customHeight="1" s="1411">
      <c r="A267" s="6" t="n"/>
      <c r="B267" s="6" t="n"/>
      <c r="C267" s="6" t="n"/>
      <c r="D267" s="6" t="n"/>
      <c r="E267" s="6" t="n"/>
      <c r="F267" s="6" t="n"/>
      <c r="G267" s="6" t="n"/>
      <c r="H267" s="6" t="n"/>
      <c r="I267" s="6" t="n"/>
      <c r="J267" s="6" t="n"/>
      <c r="K267" s="6" t="n"/>
      <c r="L267" s="6" t="n"/>
      <c r="M267" s="6" t="n"/>
    </row>
    <row r="268" ht="15.75" customHeight="1" s="1411">
      <c r="A268" s="6" t="n"/>
      <c r="B268" s="6" t="n"/>
      <c r="C268" s="6" t="n"/>
      <c r="D268" s="6" t="n"/>
      <c r="E268" s="6" t="n"/>
      <c r="F268" s="6" t="n"/>
      <c r="G268" s="6" t="n"/>
      <c r="H268" s="6" t="n"/>
      <c r="I268" s="6" t="n"/>
      <c r="J268" s="6" t="n"/>
      <c r="K268" s="6" t="n"/>
      <c r="L268" s="6" t="n"/>
      <c r="M268" s="6" t="n"/>
    </row>
    <row r="269" ht="15.75" customHeight="1" s="1411">
      <c r="A269" s="6" t="n"/>
      <c r="B269" s="6" t="n"/>
      <c r="C269" s="6" t="n"/>
      <c r="D269" s="6" t="n"/>
      <c r="E269" s="6" t="n"/>
      <c r="F269" s="6" t="n"/>
      <c r="G269" s="6" t="n"/>
      <c r="H269" s="6" t="n"/>
      <c r="I269" s="6" t="n"/>
      <c r="J269" s="6" t="n"/>
      <c r="K269" s="6" t="n"/>
      <c r="L269" s="6" t="n"/>
      <c r="M269" s="6" t="n"/>
    </row>
    <row r="270" ht="15.75" customHeight="1" s="1411">
      <c r="A270" s="6" t="n"/>
      <c r="B270" s="6" t="n"/>
      <c r="C270" s="6" t="n"/>
      <c r="D270" s="6" t="n"/>
      <c r="E270" s="6" t="n"/>
      <c r="F270" s="6" t="n"/>
      <c r="G270" s="6" t="n"/>
      <c r="H270" s="6" t="n"/>
      <c r="I270" s="6" t="n"/>
      <c r="J270" s="6" t="n"/>
      <c r="K270" s="6" t="n"/>
      <c r="L270" s="6" t="n"/>
      <c r="M270" s="6" t="n"/>
    </row>
    <row r="271" ht="15.75" customHeight="1" s="1411">
      <c r="A271" s="6" t="n"/>
      <c r="B271" s="6" t="n"/>
      <c r="C271" s="6" t="n"/>
      <c r="D271" s="6" t="n"/>
      <c r="E271" s="6" t="n"/>
      <c r="F271" s="6" t="n"/>
      <c r="G271" s="6" t="n"/>
      <c r="H271" s="6" t="n"/>
      <c r="I271" s="6" t="n"/>
      <c r="J271" s="6" t="n"/>
      <c r="K271" s="6" t="n"/>
      <c r="L271" s="6" t="n"/>
      <c r="M271" s="6" t="n"/>
    </row>
    <row r="272" ht="15.75" customHeight="1" s="1411">
      <c r="A272" s="6" t="n"/>
      <c r="B272" s="6" t="n"/>
      <c r="C272" s="6" t="n"/>
      <c r="D272" s="6" t="n"/>
      <c r="E272" s="6" t="n"/>
      <c r="F272" s="6" t="n"/>
      <c r="G272" s="6" t="n"/>
      <c r="H272" s="6" t="n"/>
      <c r="I272" s="6" t="n"/>
      <c r="J272" s="6" t="n"/>
      <c r="K272" s="6" t="n"/>
      <c r="L272" s="6" t="n"/>
      <c r="M272" s="6" t="n"/>
    </row>
    <row r="273" ht="15.75" customHeight="1" s="1411">
      <c r="A273" s="6" t="n"/>
      <c r="B273" s="6" t="n"/>
      <c r="C273" s="6" t="n"/>
      <c r="D273" s="6" t="n"/>
      <c r="E273" s="6" t="n"/>
      <c r="F273" s="6" t="n"/>
      <c r="G273" s="6" t="n"/>
      <c r="H273" s="6" t="n"/>
      <c r="I273" s="6" t="n"/>
      <c r="J273" s="6" t="n"/>
      <c r="K273" s="6" t="n"/>
      <c r="L273" s="6" t="n"/>
      <c r="M273" s="6" t="n"/>
    </row>
    <row r="274" ht="15.75" customHeight="1" s="1411">
      <c r="A274" s="6" t="n"/>
      <c r="B274" s="6" t="n"/>
      <c r="C274" s="6" t="n"/>
      <c r="D274" s="6" t="n"/>
      <c r="E274" s="6" t="n"/>
      <c r="F274" s="6" t="n"/>
      <c r="G274" s="6" t="n"/>
      <c r="H274" s="6" t="n"/>
      <c r="I274" s="6" t="n"/>
      <c r="J274" s="6" t="n"/>
      <c r="K274" s="6" t="n"/>
      <c r="L274" s="6" t="n"/>
      <c r="M274" s="6" t="n"/>
    </row>
    <row r="275" ht="15.75" customHeight="1" s="1411">
      <c r="A275" s="6" t="n"/>
      <c r="B275" s="6" t="n"/>
      <c r="C275" s="6" t="n"/>
      <c r="D275" s="6" t="n"/>
      <c r="E275" s="6" t="n"/>
      <c r="F275" s="6" t="n"/>
      <c r="G275" s="6" t="n"/>
      <c r="H275" s="6" t="n"/>
      <c r="I275" s="6" t="n"/>
      <c r="J275" s="6" t="n"/>
      <c r="K275" s="6" t="n"/>
      <c r="L275" s="6" t="n"/>
      <c r="M275" s="6" t="n"/>
    </row>
    <row r="276" ht="15.75" customHeight="1" s="1411">
      <c r="A276" s="6" t="n"/>
      <c r="B276" s="6" t="n"/>
      <c r="C276" s="6" t="n"/>
      <c r="D276" s="6" t="n"/>
      <c r="E276" s="6" t="n"/>
      <c r="F276" s="6" t="n"/>
      <c r="G276" s="6" t="n"/>
      <c r="H276" s="6" t="n"/>
      <c r="I276" s="6" t="n"/>
      <c r="J276" s="6" t="n"/>
      <c r="K276" s="6" t="n"/>
      <c r="L276" s="6" t="n"/>
      <c r="M276" s="6" t="n"/>
    </row>
    <row r="277" ht="15.75" customHeight="1" s="1411">
      <c r="A277" s="6" t="n"/>
      <c r="B277" s="6" t="n"/>
      <c r="C277" s="6" t="n"/>
      <c r="D277" s="6" t="n"/>
      <c r="E277" s="6" t="n"/>
      <c r="F277" s="6" t="n"/>
      <c r="G277" s="6" t="n"/>
      <c r="H277" s="6" t="n"/>
      <c r="I277" s="6" t="n"/>
      <c r="J277" s="6" t="n"/>
      <c r="K277" s="6" t="n"/>
      <c r="L277" s="6" t="n"/>
      <c r="M277" s="6" t="n"/>
    </row>
    <row r="278" ht="15.75" customHeight="1" s="1411">
      <c r="A278" s="6" t="n"/>
      <c r="B278" s="6" t="n"/>
      <c r="C278" s="6" t="n"/>
      <c r="D278" s="6" t="n"/>
      <c r="E278" s="6" t="n"/>
      <c r="F278" s="6" t="n"/>
      <c r="G278" s="6" t="n"/>
      <c r="H278" s="6" t="n"/>
      <c r="I278" s="6" t="n"/>
      <c r="J278" s="6" t="n"/>
      <c r="K278" s="6" t="n"/>
      <c r="L278" s="6" t="n"/>
      <c r="M278" s="6" t="n"/>
    </row>
    <row r="279" ht="15.75" customHeight="1" s="1411">
      <c r="A279" s="6" t="n"/>
      <c r="B279" s="6" t="n"/>
      <c r="C279" s="6" t="n"/>
      <c r="D279" s="6" t="n"/>
      <c r="E279" s="6" t="n"/>
      <c r="F279" s="6" t="n"/>
      <c r="G279" s="6" t="n"/>
      <c r="H279" s="6" t="n"/>
      <c r="I279" s="6" t="n"/>
      <c r="J279" s="6" t="n"/>
      <c r="K279" s="6" t="n"/>
      <c r="L279" s="6" t="n"/>
      <c r="M279" s="6" t="n"/>
    </row>
    <row r="280" ht="15.75" customHeight="1" s="1411">
      <c r="A280" s="6" t="n"/>
      <c r="B280" s="6" t="n"/>
      <c r="C280" s="6" t="n"/>
      <c r="D280" s="6" t="n"/>
      <c r="E280" s="6" t="n"/>
      <c r="F280" s="6" t="n"/>
      <c r="G280" s="6" t="n"/>
      <c r="H280" s="6" t="n"/>
      <c r="I280" s="6" t="n"/>
      <c r="J280" s="6" t="n"/>
      <c r="K280" s="6" t="n"/>
      <c r="L280" s="6" t="n"/>
      <c r="M280" s="6" t="n"/>
    </row>
    <row r="281" ht="15.75" customHeight="1" s="1411">
      <c r="A281" s="6" t="n"/>
      <c r="B281" s="6" t="n"/>
      <c r="C281" s="6" t="n"/>
      <c r="D281" s="6" t="n"/>
      <c r="E281" s="6" t="n"/>
      <c r="F281" s="6" t="n"/>
      <c r="G281" s="6" t="n"/>
      <c r="H281" s="6" t="n"/>
      <c r="I281" s="6" t="n"/>
      <c r="J281" s="6" t="n"/>
      <c r="K281" s="6" t="n"/>
      <c r="L281" s="6" t="n"/>
      <c r="M281" s="6" t="n"/>
    </row>
    <row r="282" ht="15.75" customHeight="1" s="1411">
      <c r="A282" s="6" t="n"/>
      <c r="B282" s="6" t="n"/>
      <c r="C282" s="6" t="n"/>
      <c r="D282" s="6" t="n"/>
      <c r="E282" s="6" t="n"/>
      <c r="F282" s="6" t="n"/>
      <c r="G282" s="6" t="n"/>
      <c r="H282" s="6" t="n"/>
      <c r="I282" s="6" t="n"/>
      <c r="J282" s="6" t="n"/>
      <c r="K282" s="6" t="n"/>
      <c r="L282" s="6" t="n"/>
      <c r="M282" s="6" t="n"/>
    </row>
    <row r="283" ht="15.75" customHeight="1" s="1411">
      <c r="A283" s="6" t="n"/>
      <c r="B283" s="6" t="n"/>
      <c r="C283" s="6" t="n"/>
      <c r="D283" s="6" t="n"/>
      <c r="E283" s="6" t="n"/>
      <c r="F283" s="6" t="n"/>
      <c r="G283" s="6" t="n"/>
      <c r="H283" s="6" t="n"/>
      <c r="I283" s="6" t="n"/>
      <c r="J283" s="6" t="n"/>
      <c r="K283" s="6" t="n"/>
      <c r="L283" s="6" t="n"/>
      <c r="M283" s="6" t="n"/>
    </row>
    <row r="284" ht="15.75" customHeight="1" s="1411">
      <c r="A284" s="6" t="n"/>
      <c r="B284" s="6" t="n"/>
      <c r="C284" s="6" t="n"/>
      <c r="D284" s="6" t="n"/>
      <c r="E284" s="6" t="n"/>
      <c r="F284" s="6" t="n"/>
      <c r="G284" s="6" t="n"/>
      <c r="H284" s="6" t="n"/>
      <c r="I284" s="6" t="n"/>
      <c r="J284" s="6" t="n"/>
      <c r="K284" s="6" t="n"/>
      <c r="L284" s="6" t="n"/>
      <c r="M284" s="6" t="n"/>
    </row>
    <row r="285" ht="15.75" customHeight="1" s="1411">
      <c r="A285" s="6" t="n"/>
      <c r="B285" s="6" t="n"/>
      <c r="C285" s="6" t="n"/>
      <c r="D285" s="6" t="n"/>
      <c r="E285" s="6" t="n"/>
      <c r="F285" s="6" t="n"/>
      <c r="G285" s="6" t="n"/>
      <c r="H285" s="6" t="n"/>
      <c r="I285" s="6" t="n"/>
      <c r="J285" s="6" t="n"/>
      <c r="K285" s="6" t="n"/>
      <c r="L285" s="6" t="n"/>
      <c r="M285" s="6" t="n"/>
    </row>
    <row r="286" ht="15.75" customHeight="1" s="1411">
      <c r="A286" s="6" t="n"/>
      <c r="B286" s="6" t="n"/>
      <c r="C286" s="6" t="n"/>
      <c r="D286" s="6" t="n"/>
      <c r="E286" s="6" t="n"/>
      <c r="F286" s="6" t="n"/>
      <c r="G286" s="6" t="n"/>
      <c r="H286" s="6" t="n"/>
      <c r="I286" s="6" t="n"/>
      <c r="J286" s="6" t="n"/>
      <c r="K286" s="6" t="n"/>
      <c r="L286" s="6" t="n"/>
      <c r="M286" s="6" t="n"/>
    </row>
    <row r="287" ht="15.75" customHeight="1" s="1411">
      <c r="A287" s="6" t="n"/>
      <c r="B287" s="6" t="n"/>
      <c r="C287" s="6" t="n"/>
      <c r="D287" s="6" t="n"/>
      <c r="E287" s="6" t="n"/>
      <c r="F287" s="6" t="n"/>
      <c r="G287" s="6" t="n"/>
      <c r="H287" s="6" t="n"/>
      <c r="I287" s="6" t="n"/>
      <c r="J287" s="6" t="n"/>
      <c r="K287" s="6" t="n"/>
      <c r="L287" s="6" t="n"/>
      <c r="M287" s="6" t="n"/>
    </row>
    <row r="288" ht="15.75" customHeight="1" s="1411">
      <c r="A288" s="6" t="n"/>
      <c r="B288" s="6" t="n"/>
      <c r="C288" s="6" t="n"/>
      <c r="D288" s="6" t="n"/>
      <c r="E288" s="6" t="n"/>
      <c r="F288" s="6" t="n"/>
      <c r="G288" s="6" t="n"/>
      <c r="H288" s="6" t="n"/>
      <c r="I288" s="6" t="n"/>
      <c r="J288" s="6" t="n"/>
      <c r="K288" s="6" t="n"/>
      <c r="L288" s="6" t="n"/>
      <c r="M288" s="6" t="n"/>
    </row>
    <row r="289" ht="15.75" customHeight="1" s="1411">
      <c r="A289" s="6" t="n"/>
      <c r="B289" s="6" t="n"/>
      <c r="C289" s="6" t="n"/>
      <c r="D289" s="6" t="n"/>
      <c r="E289" s="6" t="n"/>
      <c r="F289" s="6" t="n"/>
      <c r="G289" s="6" t="n"/>
      <c r="H289" s="6" t="n"/>
      <c r="I289" s="6" t="n"/>
      <c r="J289" s="6" t="n"/>
      <c r="K289" s="6" t="n"/>
      <c r="L289" s="6" t="n"/>
      <c r="M289" s="6" t="n"/>
    </row>
    <row r="290" ht="15.75" customHeight="1" s="1411">
      <c r="A290" s="6" t="n"/>
      <c r="B290" s="6" t="n"/>
      <c r="C290" s="6" t="n"/>
      <c r="D290" s="6" t="n"/>
      <c r="E290" s="6" t="n"/>
      <c r="F290" s="6" t="n"/>
      <c r="G290" s="6" t="n"/>
      <c r="H290" s="6" t="n"/>
      <c r="I290" s="6" t="n"/>
      <c r="J290" s="6" t="n"/>
      <c r="K290" s="6" t="n"/>
      <c r="L290" s="6" t="n"/>
      <c r="M290" s="6" t="n"/>
    </row>
    <row r="291" ht="15.75" customHeight="1" s="1411">
      <c r="A291" s="6" t="n"/>
      <c r="B291" s="6" t="n"/>
      <c r="C291" s="6" t="n"/>
      <c r="D291" s="6" t="n"/>
      <c r="E291" s="6" t="n"/>
      <c r="F291" s="6" t="n"/>
      <c r="G291" s="6" t="n"/>
      <c r="H291" s="6" t="n"/>
      <c r="I291" s="6" t="n"/>
      <c r="J291" s="6" t="n"/>
      <c r="K291" s="6" t="n"/>
      <c r="L291" s="6" t="n"/>
      <c r="M291" s="6" t="n"/>
    </row>
    <row r="292" ht="15.75" customHeight="1" s="1411">
      <c r="A292" s="6" t="n"/>
      <c r="B292" s="6" t="n"/>
      <c r="C292" s="6" t="n"/>
      <c r="D292" s="6" t="n"/>
      <c r="E292" s="6" t="n"/>
      <c r="F292" s="6" t="n"/>
      <c r="G292" s="6" t="n"/>
      <c r="H292" s="6" t="n"/>
      <c r="I292" s="6" t="n"/>
      <c r="J292" s="6" t="n"/>
      <c r="K292" s="6" t="n"/>
      <c r="L292" s="6" t="n"/>
      <c r="M292" s="6" t="n"/>
    </row>
    <row r="293" ht="15.75" customHeight="1" s="1411">
      <c r="A293" s="6" t="n"/>
      <c r="B293" s="6" t="n"/>
      <c r="C293" s="6" t="n"/>
      <c r="D293" s="6" t="n"/>
      <c r="E293" s="6" t="n"/>
      <c r="F293" s="6" t="n"/>
      <c r="G293" s="6" t="n"/>
      <c r="H293" s="6" t="n"/>
      <c r="I293" s="6" t="n"/>
      <c r="J293" s="6" t="n"/>
      <c r="K293" s="6" t="n"/>
      <c r="L293" s="6" t="n"/>
      <c r="M293" s="6" t="n"/>
    </row>
    <row r="294" ht="15.75" customHeight="1" s="1411">
      <c r="A294" s="6" t="n"/>
      <c r="B294" s="6" t="n"/>
      <c r="C294" s="6" t="n"/>
      <c r="D294" s="6" t="n"/>
      <c r="E294" s="6" t="n"/>
      <c r="F294" s="6" t="n"/>
      <c r="G294" s="6" t="n"/>
      <c r="H294" s="6" t="n"/>
      <c r="I294" s="6" t="n"/>
      <c r="J294" s="6" t="n"/>
      <c r="K294" s="6" t="n"/>
      <c r="L294" s="6" t="n"/>
      <c r="M294" s="6" t="n"/>
    </row>
    <row r="295" ht="15.75" customHeight="1" s="1411">
      <c r="A295" s="6" t="n"/>
      <c r="B295" s="6" t="n"/>
      <c r="C295" s="6" t="n"/>
      <c r="D295" s="6" t="n"/>
      <c r="E295" s="6" t="n"/>
      <c r="F295" s="6" t="n"/>
      <c r="G295" s="6" t="n"/>
      <c r="H295" s="6" t="n"/>
      <c r="I295" s="6" t="n"/>
      <c r="J295" s="6" t="n"/>
      <c r="K295" s="6" t="n"/>
      <c r="L295" s="6" t="n"/>
      <c r="M295" s="6" t="n"/>
    </row>
    <row r="296" ht="15.75" customHeight="1" s="1411">
      <c r="A296" s="6" t="n"/>
      <c r="B296" s="6" t="n"/>
      <c r="C296" s="6" t="n"/>
      <c r="D296" s="6" t="n"/>
      <c r="E296" s="6" t="n"/>
      <c r="F296" s="6" t="n"/>
      <c r="G296" s="6" t="n"/>
      <c r="H296" s="6" t="n"/>
      <c r="I296" s="6" t="n"/>
      <c r="J296" s="6" t="n"/>
      <c r="K296" s="6" t="n"/>
      <c r="L296" s="6" t="n"/>
      <c r="M296" s="6" t="n"/>
    </row>
    <row r="297" ht="15.75" customHeight="1" s="1411">
      <c r="A297" s="6" t="n"/>
      <c r="B297" s="6" t="n"/>
      <c r="C297" s="6" t="n"/>
      <c r="D297" s="6" t="n"/>
      <c r="E297" s="6" t="n"/>
      <c r="F297" s="6" t="n"/>
      <c r="G297" s="6" t="n"/>
      <c r="H297" s="6" t="n"/>
      <c r="I297" s="6" t="n"/>
      <c r="J297" s="6" t="n"/>
      <c r="K297" s="6" t="n"/>
      <c r="L297" s="6" t="n"/>
      <c r="M297" s="6" t="n"/>
    </row>
    <row r="298" ht="15.75" customHeight="1" s="1411">
      <c r="A298" s="6" t="n"/>
      <c r="B298" s="6" t="n"/>
      <c r="C298" s="6" t="n"/>
      <c r="D298" s="6" t="n"/>
      <c r="E298" s="6" t="n"/>
      <c r="F298" s="6" t="n"/>
      <c r="G298" s="6" t="n"/>
      <c r="H298" s="6" t="n"/>
      <c r="I298" s="6" t="n"/>
      <c r="J298" s="6" t="n"/>
      <c r="K298" s="6" t="n"/>
      <c r="L298" s="6" t="n"/>
      <c r="M298" s="6" t="n"/>
    </row>
    <row r="299" ht="15.75" customHeight="1" s="1411">
      <c r="A299" s="6" t="n"/>
      <c r="B299" s="6" t="n"/>
      <c r="C299" s="6" t="n"/>
      <c r="D299" s="6" t="n"/>
      <c r="E299" s="6" t="n"/>
      <c r="F299" s="6" t="n"/>
      <c r="G299" s="6" t="n"/>
      <c r="H299" s="6" t="n"/>
      <c r="I299" s="6" t="n"/>
      <c r="J299" s="6" t="n"/>
      <c r="K299" s="6" t="n"/>
      <c r="L299" s="6" t="n"/>
      <c r="M299" s="6" t="n"/>
    </row>
    <row r="300" ht="15.75" customHeight="1" s="1411">
      <c r="A300" s="6" t="n"/>
      <c r="B300" s="6" t="n"/>
      <c r="C300" s="6" t="n"/>
      <c r="D300" s="6" t="n"/>
      <c r="E300" s="6" t="n"/>
      <c r="F300" s="6" t="n"/>
      <c r="G300" s="6" t="n"/>
      <c r="H300" s="6" t="n"/>
      <c r="I300" s="6" t="n"/>
      <c r="J300" s="6" t="n"/>
      <c r="K300" s="6" t="n"/>
      <c r="L300" s="6" t="n"/>
      <c r="M300" s="6" t="n"/>
    </row>
    <row r="301" ht="15.75" customHeight="1" s="1411">
      <c r="A301" s="6" t="n"/>
      <c r="B301" s="6" t="n"/>
      <c r="C301" s="6" t="n"/>
      <c r="D301" s="6" t="n"/>
      <c r="E301" s="6" t="n"/>
      <c r="F301" s="6" t="n"/>
      <c r="G301" s="6" t="n"/>
      <c r="H301" s="6" t="n"/>
      <c r="I301" s="6" t="n"/>
      <c r="J301" s="6" t="n"/>
      <c r="K301" s="6" t="n"/>
      <c r="L301" s="6" t="n"/>
      <c r="M301" s="6" t="n"/>
    </row>
    <row r="302" ht="15.75" customHeight="1" s="1411">
      <c r="A302" s="6" t="n"/>
      <c r="B302" s="6" t="n"/>
      <c r="C302" s="6" t="n"/>
      <c r="D302" s="6" t="n"/>
      <c r="E302" s="6" t="n"/>
      <c r="F302" s="6" t="n"/>
      <c r="G302" s="6" t="n"/>
      <c r="H302" s="6" t="n"/>
      <c r="I302" s="6" t="n"/>
      <c r="J302" s="6" t="n"/>
      <c r="K302" s="6" t="n"/>
      <c r="L302" s="6" t="n"/>
      <c r="M302" s="6" t="n"/>
    </row>
    <row r="303" ht="15.75" customHeight="1" s="1411">
      <c r="A303" s="6" t="n"/>
      <c r="B303" s="6" t="n"/>
      <c r="C303" s="6" t="n"/>
      <c r="D303" s="6" t="n"/>
      <c r="E303" s="6" t="n"/>
      <c r="F303" s="6" t="n"/>
      <c r="G303" s="6" t="n"/>
      <c r="H303" s="6" t="n"/>
      <c r="I303" s="6" t="n"/>
      <c r="J303" s="6" t="n"/>
      <c r="K303" s="6" t="n"/>
      <c r="L303" s="6" t="n"/>
      <c r="M303" s="6" t="n"/>
    </row>
    <row r="304" ht="15.75" customHeight="1" s="1411">
      <c r="A304" s="6" t="n"/>
      <c r="B304" s="6" t="n"/>
      <c r="C304" s="6" t="n"/>
      <c r="D304" s="6" t="n"/>
      <c r="E304" s="6" t="n"/>
      <c r="F304" s="6" t="n"/>
      <c r="G304" s="6" t="n"/>
      <c r="H304" s="6" t="n"/>
      <c r="I304" s="6" t="n"/>
      <c r="J304" s="6" t="n"/>
      <c r="K304" s="6" t="n"/>
      <c r="L304" s="6" t="n"/>
      <c r="M304" s="6" t="n"/>
    </row>
    <row r="305" ht="15.75" customHeight="1" s="1411">
      <c r="A305" s="6" t="n"/>
      <c r="B305" s="6" t="n"/>
      <c r="C305" s="6" t="n"/>
      <c r="D305" s="6" t="n"/>
      <c r="E305" s="6" t="n"/>
      <c r="F305" s="6" t="n"/>
      <c r="G305" s="6" t="n"/>
      <c r="H305" s="6" t="n"/>
      <c r="I305" s="6" t="n"/>
      <c r="J305" s="6" t="n"/>
      <c r="K305" s="6" t="n"/>
      <c r="L305" s="6" t="n"/>
      <c r="M305" s="6" t="n"/>
    </row>
    <row r="306" ht="15.75" customHeight="1" s="1411">
      <c r="A306" s="6" t="n"/>
      <c r="B306" s="6" t="n"/>
      <c r="C306" s="6" t="n"/>
      <c r="D306" s="6" t="n"/>
      <c r="E306" s="6" t="n"/>
      <c r="F306" s="6" t="n"/>
      <c r="G306" s="6" t="n"/>
      <c r="H306" s="6" t="n"/>
      <c r="I306" s="6" t="n"/>
      <c r="J306" s="6" t="n"/>
      <c r="K306" s="6" t="n"/>
      <c r="L306" s="6" t="n"/>
      <c r="M306" s="6" t="n"/>
    </row>
    <row r="307" ht="15.75" customHeight="1" s="1411">
      <c r="A307" s="6" t="n"/>
      <c r="B307" s="6" t="n"/>
      <c r="C307" s="6" t="n"/>
      <c r="D307" s="6" t="n"/>
      <c r="E307" s="6" t="n"/>
      <c r="F307" s="6" t="n"/>
      <c r="G307" s="6" t="n"/>
      <c r="H307" s="6" t="n"/>
      <c r="I307" s="6" t="n"/>
      <c r="J307" s="6" t="n"/>
      <c r="K307" s="6" t="n"/>
      <c r="L307" s="6" t="n"/>
      <c r="M307" s="6" t="n"/>
    </row>
    <row r="308" ht="15.75" customHeight="1" s="1411">
      <c r="A308" s="6" t="n"/>
      <c r="B308" s="6" t="n"/>
      <c r="C308" s="6" t="n"/>
      <c r="D308" s="6" t="n"/>
      <c r="E308" s="6" t="n"/>
      <c r="F308" s="6" t="n"/>
      <c r="G308" s="6" t="n"/>
      <c r="H308" s="6" t="n"/>
      <c r="I308" s="6" t="n"/>
      <c r="J308" s="6" t="n"/>
      <c r="K308" s="6" t="n"/>
      <c r="L308" s="6" t="n"/>
      <c r="M308" s="6" t="n"/>
    </row>
    <row r="309" ht="15.75" customHeight="1" s="1411">
      <c r="A309" s="6" t="n"/>
      <c r="B309" s="6" t="n"/>
      <c r="C309" s="6" t="n"/>
      <c r="D309" s="6" t="n"/>
      <c r="E309" s="6" t="n"/>
      <c r="F309" s="6" t="n"/>
      <c r="G309" s="6" t="n"/>
      <c r="H309" s="6" t="n"/>
      <c r="I309" s="6" t="n"/>
      <c r="J309" s="6" t="n"/>
      <c r="K309" s="6" t="n"/>
      <c r="L309" s="6" t="n"/>
      <c r="M309" s="6" t="n"/>
    </row>
    <row r="310" ht="15.75" customHeight="1" s="1411">
      <c r="A310" s="6" t="n"/>
      <c r="B310" s="6" t="n"/>
      <c r="C310" s="6" t="n"/>
      <c r="D310" s="6" t="n"/>
      <c r="E310" s="6" t="n"/>
      <c r="F310" s="6" t="n"/>
      <c r="G310" s="6" t="n"/>
      <c r="H310" s="6" t="n"/>
      <c r="I310" s="6" t="n"/>
      <c r="J310" s="6" t="n"/>
      <c r="K310" s="6" t="n"/>
      <c r="L310" s="6" t="n"/>
      <c r="M310" s="6" t="n"/>
    </row>
    <row r="311" ht="15.75" customHeight="1" s="1411">
      <c r="A311" s="6" t="n"/>
      <c r="B311" s="6" t="n"/>
      <c r="C311" s="6" t="n"/>
      <c r="D311" s="6" t="n"/>
      <c r="E311" s="6" t="n"/>
      <c r="F311" s="6" t="n"/>
      <c r="G311" s="6" t="n"/>
      <c r="H311" s="6" t="n"/>
      <c r="I311" s="6" t="n"/>
      <c r="J311" s="6" t="n"/>
      <c r="K311" s="6" t="n"/>
      <c r="L311" s="6" t="n"/>
      <c r="M311" s="6" t="n"/>
    </row>
    <row r="312" ht="15.75" customHeight="1" s="1411">
      <c r="A312" s="6" t="n"/>
      <c r="B312" s="6" t="n"/>
      <c r="C312" s="6" t="n"/>
      <c r="D312" s="6" t="n"/>
      <c r="E312" s="6" t="n"/>
      <c r="F312" s="6" t="n"/>
      <c r="G312" s="6" t="n"/>
      <c r="H312" s="6" t="n"/>
      <c r="I312" s="6" t="n"/>
      <c r="J312" s="6" t="n"/>
      <c r="K312" s="6" t="n"/>
      <c r="L312" s="6" t="n"/>
      <c r="M312" s="6" t="n"/>
    </row>
    <row r="313" ht="15.75" customHeight="1" s="1411">
      <c r="A313" s="6" t="n"/>
      <c r="B313" s="6" t="n"/>
      <c r="C313" s="6" t="n"/>
      <c r="D313" s="6" t="n"/>
      <c r="E313" s="6" t="n"/>
      <c r="F313" s="6" t="n"/>
      <c r="G313" s="6" t="n"/>
      <c r="H313" s="6" t="n"/>
      <c r="I313" s="6" t="n"/>
      <c r="J313" s="6" t="n"/>
      <c r="K313" s="6" t="n"/>
      <c r="L313" s="6" t="n"/>
      <c r="M313" s="6" t="n"/>
    </row>
    <row r="314" ht="15.75" customHeight="1" s="1411">
      <c r="A314" s="6" t="n"/>
      <c r="B314" s="6" t="n"/>
      <c r="C314" s="6" t="n"/>
      <c r="D314" s="6" t="n"/>
      <c r="E314" s="6" t="n"/>
      <c r="F314" s="6" t="n"/>
      <c r="G314" s="6" t="n"/>
      <c r="H314" s="6" t="n"/>
      <c r="I314" s="6" t="n"/>
      <c r="J314" s="6" t="n"/>
      <c r="K314" s="6" t="n"/>
      <c r="L314" s="6" t="n"/>
      <c r="M314" s="6" t="n"/>
    </row>
    <row r="315" ht="15.75" customHeight="1" s="1411">
      <c r="A315" s="6" t="n"/>
      <c r="B315" s="6" t="n"/>
      <c r="C315" s="6" t="n"/>
      <c r="D315" s="6" t="n"/>
      <c r="E315" s="6" t="n"/>
      <c r="F315" s="6" t="n"/>
      <c r="G315" s="6" t="n"/>
      <c r="H315" s="6" t="n"/>
      <c r="I315" s="6" t="n"/>
      <c r="J315" s="6" t="n"/>
      <c r="K315" s="6" t="n"/>
      <c r="L315" s="6" t="n"/>
      <c r="M315" s="6" t="n"/>
    </row>
    <row r="316" ht="15.75" customHeight="1" s="1411">
      <c r="A316" s="6" t="n"/>
      <c r="B316" s="6" t="n"/>
      <c r="C316" s="6" t="n"/>
      <c r="D316" s="6" t="n"/>
      <c r="E316" s="6" t="n"/>
      <c r="F316" s="6" t="n"/>
      <c r="G316" s="6" t="n"/>
      <c r="H316" s="6" t="n"/>
      <c r="I316" s="6" t="n"/>
      <c r="J316" s="6" t="n"/>
      <c r="K316" s="6" t="n"/>
      <c r="L316" s="6" t="n"/>
      <c r="M316" s="6" t="n"/>
    </row>
    <row r="317" ht="15.75" customHeight="1" s="1411">
      <c r="A317" s="6" t="n"/>
      <c r="B317" s="6" t="n"/>
      <c r="C317" s="6" t="n"/>
      <c r="D317" s="6" t="n"/>
      <c r="E317" s="6" t="n"/>
      <c r="F317" s="6" t="n"/>
      <c r="G317" s="6" t="n"/>
      <c r="H317" s="6" t="n"/>
      <c r="I317" s="6" t="n"/>
      <c r="J317" s="6" t="n"/>
      <c r="K317" s="6" t="n"/>
      <c r="L317" s="6" t="n"/>
      <c r="M317" s="6" t="n"/>
    </row>
    <row r="318" ht="15.75" customHeight="1" s="1411">
      <c r="A318" s="6" t="n"/>
      <c r="B318" s="6" t="n"/>
      <c r="C318" s="6" t="n"/>
      <c r="D318" s="6" t="n"/>
      <c r="E318" s="6" t="n"/>
      <c r="F318" s="6" t="n"/>
      <c r="G318" s="6" t="n"/>
      <c r="H318" s="6" t="n"/>
      <c r="I318" s="6" t="n"/>
      <c r="J318" s="6" t="n"/>
      <c r="K318" s="6" t="n"/>
      <c r="L318" s="6" t="n"/>
      <c r="M318" s="6" t="n"/>
    </row>
    <row r="319" ht="15.75" customHeight="1" s="1411">
      <c r="A319" s="6" t="n"/>
      <c r="B319" s="6" t="n"/>
      <c r="C319" s="6" t="n"/>
      <c r="D319" s="6" t="n"/>
      <c r="E319" s="6" t="n"/>
      <c r="F319" s="6" t="n"/>
      <c r="G319" s="6" t="n"/>
      <c r="H319" s="6" t="n"/>
      <c r="I319" s="6" t="n"/>
      <c r="J319" s="6" t="n"/>
      <c r="K319" s="6" t="n"/>
      <c r="L319" s="6" t="n"/>
      <c r="M319" s="6" t="n"/>
    </row>
    <row r="320" ht="15.75" customHeight="1" s="1411">
      <c r="A320" s="6" t="n"/>
      <c r="B320" s="6" t="n"/>
      <c r="C320" s="6" t="n"/>
      <c r="D320" s="6" t="n"/>
      <c r="E320" s="6" t="n"/>
      <c r="F320" s="6" t="n"/>
      <c r="G320" s="6" t="n"/>
      <c r="H320" s="6" t="n"/>
      <c r="I320" s="6" t="n"/>
      <c r="J320" s="6" t="n"/>
      <c r="K320" s="6" t="n"/>
      <c r="L320" s="6" t="n"/>
      <c r="M320" s="6" t="n"/>
    </row>
    <row r="321" ht="15.75" customHeight="1" s="1411">
      <c r="A321" s="6" t="n"/>
      <c r="B321" s="6" t="n"/>
      <c r="C321" s="6" t="n"/>
      <c r="D321" s="6" t="n"/>
      <c r="E321" s="6" t="n"/>
      <c r="F321" s="6" t="n"/>
      <c r="G321" s="6" t="n"/>
      <c r="H321" s="6" t="n"/>
      <c r="I321" s="6" t="n"/>
      <c r="J321" s="6" t="n"/>
      <c r="K321" s="6" t="n"/>
      <c r="L321" s="6" t="n"/>
      <c r="M321" s="6" t="n"/>
    </row>
    <row r="322" ht="15.75" customHeight="1" s="1411">
      <c r="A322" s="6" t="n"/>
      <c r="B322" s="6" t="n"/>
      <c r="C322" s="6" t="n"/>
      <c r="D322" s="6" t="n"/>
      <c r="E322" s="6" t="n"/>
      <c r="F322" s="6" t="n"/>
      <c r="G322" s="6" t="n"/>
      <c r="H322" s="6" t="n"/>
      <c r="I322" s="6" t="n"/>
      <c r="J322" s="6" t="n"/>
      <c r="K322" s="6" t="n"/>
      <c r="L322" s="6" t="n"/>
      <c r="M322" s="6" t="n"/>
    </row>
    <row r="323" ht="15.75" customHeight="1" s="1411">
      <c r="A323" s="6" t="n"/>
      <c r="B323" s="6" t="n"/>
      <c r="C323" s="6" t="n"/>
      <c r="D323" s="6" t="n"/>
      <c r="E323" s="6" t="n"/>
      <c r="F323" s="6" t="n"/>
      <c r="G323" s="6" t="n"/>
      <c r="H323" s="6" t="n"/>
      <c r="I323" s="6" t="n"/>
      <c r="J323" s="6" t="n"/>
      <c r="K323" s="6" t="n"/>
      <c r="L323" s="6" t="n"/>
      <c r="M323" s="6" t="n"/>
    </row>
    <row r="324" ht="15.75" customHeight="1" s="1411">
      <c r="A324" s="6" t="n"/>
      <c r="B324" s="6" t="n"/>
      <c r="C324" s="6" t="n"/>
      <c r="D324" s="6" t="n"/>
      <c r="E324" s="6" t="n"/>
      <c r="F324" s="6" t="n"/>
      <c r="G324" s="6" t="n"/>
      <c r="H324" s="6" t="n"/>
      <c r="I324" s="6" t="n"/>
      <c r="J324" s="6" t="n"/>
      <c r="K324" s="6" t="n"/>
      <c r="L324" s="6" t="n"/>
      <c r="M324" s="6" t="n"/>
    </row>
    <row r="325" ht="15.75" customHeight="1" s="1411">
      <c r="A325" s="6" t="n"/>
      <c r="B325" s="6" t="n"/>
      <c r="C325" s="6" t="n"/>
      <c r="D325" s="6" t="n"/>
      <c r="E325" s="6" t="n"/>
      <c r="F325" s="6" t="n"/>
      <c r="G325" s="6" t="n"/>
      <c r="H325" s="6" t="n"/>
      <c r="I325" s="6" t="n"/>
      <c r="J325" s="6" t="n"/>
      <c r="K325" s="6" t="n"/>
      <c r="L325" s="6" t="n"/>
      <c r="M325" s="6" t="n"/>
    </row>
    <row r="326" ht="15.75" customHeight="1" s="1411">
      <c r="A326" s="6" t="n"/>
      <c r="B326" s="6" t="n"/>
      <c r="C326" s="6" t="n"/>
      <c r="D326" s="6" t="n"/>
      <c r="E326" s="6" t="n"/>
      <c r="F326" s="6" t="n"/>
      <c r="G326" s="6" t="n"/>
      <c r="H326" s="6" t="n"/>
      <c r="I326" s="6" t="n"/>
      <c r="J326" s="6" t="n"/>
      <c r="K326" s="6" t="n"/>
      <c r="L326" s="6" t="n"/>
      <c r="M326" s="6" t="n"/>
    </row>
    <row r="327" ht="15.75" customHeight="1" s="1411">
      <c r="A327" s="6" t="n"/>
      <c r="B327" s="6" t="n"/>
      <c r="C327" s="6" t="n"/>
      <c r="D327" s="6" t="n"/>
      <c r="E327" s="6" t="n"/>
      <c r="F327" s="6" t="n"/>
      <c r="G327" s="6" t="n"/>
      <c r="H327" s="6" t="n"/>
      <c r="I327" s="6" t="n"/>
      <c r="J327" s="6" t="n"/>
      <c r="K327" s="6" t="n"/>
      <c r="L327" s="6" t="n"/>
      <c r="M327" s="6" t="n"/>
    </row>
    <row r="328" ht="15.75" customHeight="1" s="1411">
      <c r="A328" s="6" t="n"/>
      <c r="B328" s="6" t="n"/>
      <c r="C328" s="6" t="n"/>
      <c r="D328" s="6" t="n"/>
      <c r="E328" s="6" t="n"/>
      <c r="F328" s="6" t="n"/>
      <c r="G328" s="6" t="n"/>
      <c r="H328" s="6" t="n"/>
      <c r="I328" s="6" t="n"/>
      <c r="J328" s="6" t="n"/>
      <c r="K328" s="6" t="n"/>
      <c r="L328" s="6" t="n"/>
      <c r="M328" s="6" t="n"/>
    </row>
    <row r="329" ht="15.75" customHeight="1" s="1411">
      <c r="A329" s="6" t="n"/>
      <c r="B329" s="6" t="n"/>
      <c r="C329" s="6" t="n"/>
      <c r="D329" s="6" t="n"/>
      <c r="E329" s="6" t="n"/>
      <c r="F329" s="6" t="n"/>
      <c r="G329" s="6" t="n"/>
      <c r="H329" s="6" t="n"/>
      <c r="I329" s="6" t="n"/>
      <c r="J329" s="6" t="n"/>
      <c r="K329" s="6" t="n"/>
      <c r="L329" s="6" t="n"/>
      <c r="M329" s="6" t="n"/>
    </row>
    <row r="330" ht="15.75" customHeight="1" s="1411">
      <c r="A330" s="6" t="n"/>
      <c r="B330" s="6" t="n"/>
      <c r="C330" s="6" t="n"/>
      <c r="D330" s="6" t="n"/>
      <c r="E330" s="6" t="n"/>
      <c r="F330" s="6" t="n"/>
      <c r="G330" s="6" t="n"/>
      <c r="H330" s="6" t="n"/>
      <c r="I330" s="6" t="n"/>
      <c r="J330" s="6" t="n"/>
      <c r="K330" s="6" t="n"/>
      <c r="L330" s="6" t="n"/>
      <c r="M330" s="6" t="n"/>
    </row>
    <row r="331" ht="15.75" customHeight="1" s="1411">
      <c r="A331" s="6" t="n"/>
      <c r="B331" s="6" t="n"/>
      <c r="C331" s="6" t="n"/>
      <c r="D331" s="6" t="n"/>
      <c r="E331" s="6" t="n"/>
      <c r="F331" s="6" t="n"/>
      <c r="G331" s="6" t="n"/>
      <c r="H331" s="6" t="n"/>
      <c r="I331" s="6" t="n"/>
      <c r="J331" s="6" t="n"/>
      <c r="K331" s="6" t="n"/>
      <c r="L331" s="6" t="n"/>
      <c r="M331" s="6" t="n"/>
    </row>
    <row r="332" ht="15.75" customHeight="1" s="1411">
      <c r="A332" s="6" t="n"/>
      <c r="B332" s="6" t="n"/>
      <c r="C332" s="6" t="n"/>
      <c r="D332" s="6" t="n"/>
      <c r="E332" s="6" t="n"/>
      <c r="F332" s="6" t="n"/>
      <c r="G332" s="6" t="n"/>
      <c r="H332" s="6" t="n"/>
      <c r="I332" s="6" t="n"/>
      <c r="J332" s="6" t="n"/>
      <c r="K332" s="6" t="n"/>
      <c r="L332" s="6" t="n"/>
      <c r="M332" s="6" t="n"/>
    </row>
    <row r="333" ht="15.75" customHeight="1" s="1411">
      <c r="A333" s="6" t="n"/>
      <c r="B333" s="6" t="n"/>
      <c r="C333" s="6" t="n"/>
      <c r="D333" s="6" t="n"/>
      <c r="E333" s="6" t="n"/>
      <c r="F333" s="6" t="n"/>
      <c r="G333" s="6" t="n"/>
      <c r="H333" s="6" t="n"/>
      <c r="I333" s="6" t="n"/>
      <c r="J333" s="6" t="n"/>
      <c r="K333" s="6" t="n"/>
      <c r="L333" s="6" t="n"/>
      <c r="M333" s="6" t="n"/>
    </row>
    <row r="334" ht="15.75" customHeight="1" s="1411">
      <c r="A334" s="6" t="n"/>
      <c r="B334" s="6" t="n"/>
      <c r="C334" s="6" t="n"/>
      <c r="D334" s="6" t="n"/>
      <c r="E334" s="6" t="n"/>
      <c r="F334" s="6" t="n"/>
      <c r="G334" s="6" t="n"/>
      <c r="H334" s="6" t="n"/>
      <c r="I334" s="6" t="n"/>
      <c r="J334" s="6" t="n"/>
      <c r="K334" s="6" t="n"/>
      <c r="L334" s="6" t="n"/>
      <c r="M334" s="6" t="n"/>
    </row>
    <row r="335" ht="15.75" customHeight="1" s="1411">
      <c r="A335" s="6" t="n"/>
      <c r="B335" s="6" t="n"/>
      <c r="C335" s="6" t="n"/>
      <c r="D335" s="6" t="n"/>
      <c r="E335" s="6" t="n"/>
      <c r="F335" s="6" t="n"/>
      <c r="G335" s="6" t="n"/>
      <c r="H335" s="6" t="n"/>
      <c r="I335" s="6" t="n"/>
      <c r="J335" s="6" t="n"/>
      <c r="K335" s="6" t="n"/>
      <c r="L335" s="6" t="n"/>
      <c r="M335" s="6" t="n"/>
    </row>
    <row r="336" ht="15.75" customHeight="1" s="1411">
      <c r="A336" s="6" t="n"/>
      <c r="B336" s="6" t="n"/>
      <c r="C336" s="6" t="n"/>
      <c r="D336" s="6" t="n"/>
      <c r="E336" s="6" t="n"/>
      <c r="F336" s="6" t="n"/>
      <c r="G336" s="6" t="n"/>
      <c r="H336" s="6" t="n"/>
      <c r="I336" s="6" t="n"/>
      <c r="J336" s="6" t="n"/>
      <c r="K336" s="6" t="n"/>
      <c r="L336" s="6" t="n"/>
      <c r="M336" s="6" t="n"/>
    </row>
    <row r="337" ht="15.75" customHeight="1" s="1411">
      <c r="A337" s="6" t="n"/>
      <c r="B337" s="6" t="n"/>
      <c r="C337" s="6" t="n"/>
      <c r="D337" s="6" t="n"/>
      <c r="E337" s="6" t="n"/>
      <c r="F337" s="6" t="n"/>
      <c r="G337" s="6" t="n"/>
      <c r="H337" s="6" t="n"/>
      <c r="I337" s="6" t="n"/>
      <c r="J337" s="6" t="n"/>
      <c r="K337" s="6" t="n"/>
      <c r="L337" s="6" t="n"/>
      <c r="M337" s="6" t="n"/>
    </row>
    <row r="338" ht="15.75" customHeight="1" s="1411">
      <c r="A338" s="6" t="n"/>
      <c r="B338" s="6" t="n"/>
      <c r="C338" s="6" t="n"/>
      <c r="D338" s="6" t="n"/>
      <c r="E338" s="6" t="n"/>
      <c r="F338" s="6" t="n"/>
      <c r="G338" s="6" t="n"/>
      <c r="H338" s="6" t="n"/>
      <c r="I338" s="6" t="n"/>
      <c r="J338" s="6" t="n"/>
      <c r="K338" s="6" t="n"/>
      <c r="L338" s="6" t="n"/>
      <c r="M338" s="6" t="n"/>
    </row>
    <row r="339" ht="15.75" customHeight="1" s="1411">
      <c r="A339" s="6" t="n"/>
      <c r="B339" s="6" t="n"/>
      <c r="C339" s="6" t="n"/>
      <c r="D339" s="6" t="n"/>
      <c r="E339" s="6" t="n"/>
      <c r="F339" s="6" t="n"/>
      <c r="G339" s="6" t="n"/>
      <c r="H339" s="6" t="n"/>
      <c r="I339" s="6" t="n"/>
      <c r="J339" s="6" t="n"/>
      <c r="K339" s="6" t="n"/>
      <c r="L339" s="6" t="n"/>
      <c r="M339" s="6" t="n"/>
    </row>
    <row r="340" ht="15.75" customHeight="1" s="1411">
      <c r="A340" s="6" t="n"/>
      <c r="B340" s="6" t="n"/>
      <c r="C340" s="6" t="n"/>
      <c r="D340" s="6" t="n"/>
      <c r="E340" s="6" t="n"/>
      <c r="F340" s="6" t="n"/>
      <c r="G340" s="6" t="n"/>
      <c r="H340" s="6" t="n"/>
      <c r="I340" s="6" t="n"/>
      <c r="J340" s="6" t="n"/>
      <c r="K340" s="6" t="n"/>
      <c r="L340" s="6" t="n"/>
      <c r="M340" s="6" t="n"/>
    </row>
    <row r="341" ht="15.75" customHeight="1" s="1411">
      <c r="A341" s="6" t="n"/>
      <c r="B341" s="6" t="n"/>
      <c r="C341" s="6" t="n"/>
      <c r="D341" s="6" t="n"/>
      <c r="E341" s="6" t="n"/>
      <c r="F341" s="6" t="n"/>
      <c r="G341" s="6" t="n"/>
      <c r="H341" s="6" t="n"/>
      <c r="I341" s="6" t="n"/>
      <c r="J341" s="6" t="n"/>
      <c r="K341" s="6" t="n"/>
      <c r="L341" s="6" t="n"/>
      <c r="M341" s="6" t="n"/>
    </row>
    <row r="342" ht="15.75" customHeight="1" s="1411">
      <c r="A342" s="6" t="n"/>
      <c r="B342" s="6" t="n"/>
      <c r="C342" s="6" t="n"/>
      <c r="D342" s="6" t="n"/>
      <c r="E342" s="6" t="n"/>
      <c r="F342" s="6" t="n"/>
      <c r="G342" s="6" t="n"/>
      <c r="H342" s="6" t="n"/>
      <c r="I342" s="6" t="n"/>
      <c r="J342" s="6" t="n"/>
      <c r="K342" s="6" t="n"/>
      <c r="L342" s="6" t="n"/>
      <c r="M342" s="6" t="n"/>
    </row>
    <row r="343" ht="15.75" customHeight="1" s="1411">
      <c r="A343" s="6" t="n"/>
      <c r="B343" s="6" t="n"/>
      <c r="C343" s="6" t="n"/>
      <c r="D343" s="6" t="n"/>
      <c r="E343" s="6" t="n"/>
      <c r="F343" s="6" t="n"/>
      <c r="G343" s="6" t="n"/>
      <c r="H343" s="6" t="n"/>
      <c r="I343" s="6" t="n"/>
      <c r="J343" s="6" t="n"/>
      <c r="K343" s="6" t="n"/>
      <c r="L343" s="6" t="n"/>
      <c r="M343" s="6" t="n"/>
    </row>
    <row r="344" ht="15.75" customHeight="1" s="1411">
      <c r="A344" s="6" t="n"/>
      <c r="B344" s="6" t="n"/>
      <c r="C344" s="6" t="n"/>
      <c r="D344" s="6" t="n"/>
      <c r="E344" s="6" t="n"/>
      <c r="F344" s="6" t="n"/>
      <c r="G344" s="6" t="n"/>
      <c r="H344" s="6" t="n"/>
      <c r="I344" s="6" t="n"/>
      <c r="J344" s="6" t="n"/>
      <c r="K344" s="6" t="n"/>
      <c r="L344" s="6" t="n"/>
      <c r="M344" s="6" t="n"/>
    </row>
    <row r="345" ht="15.75" customHeight="1" s="1411">
      <c r="A345" s="6" t="n"/>
      <c r="B345" s="6" t="n"/>
      <c r="C345" s="6" t="n"/>
      <c r="D345" s="6" t="n"/>
      <c r="E345" s="6" t="n"/>
      <c r="F345" s="6" t="n"/>
      <c r="G345" s="6" t="n"/>
      <c r="H345" s="6" t="n"/>
      <c r="I345" s="6" t="n"/>
      <c r="J345" s="6" t="n"/>
      <c r="K345" s="6" t="n"/>
      <c r="L345" s="6" t="n"/>
      <c r="M345" s="6" t="n"/>
    </row>
    <row r="346" ht="15.75" customHeight="1" s="1411">
      <c r="A346" s="6" t="n"/>
      <c r="B346" s="6" t="n"/>
      <c r="C346" s="6" t="n"/>
      <c r="D346" s="6" t="n"/>
      <c r="E346" s="6" t="n"/>
      <c r="F346" s="6" t="n"/>
      <c r="G346" s="6" t="n"/>
      <c r="H346" s="6" t="n"/>
      <c r="I346" s="6" t="n"/>
      <c r="J346" s="6" t="n"/>
      <c r="K346" s="6" t="n"/>
      <c r="L346" s="6" t="n"/>
      <c r="M346" s="6" t="n"/>
    </row>
    <row r="347" ht="15.75" customHeight="1" s="1411">
      <c r="A347" s="6" t="n"/>
      <c r="B347" s="6" t="n"/>
      <c r="C347" s="6" t="n"/>
      <c r="D347" s="6" t="n"/>
      <c r="E347" s="6" t="n"/>
      <c r="F347" s="6" t="n"/>
      <c r="G347" s="6" t="n"/>
      <c r="H347" s="6" t="n"/>
      <c r="I347" s="6" t="n"/>
      <c r="J347" s="6" t="n"/>
      <c r="K347" s="6" t="n"/>
      <c r="L347" s="6" t="n"/>
      <c r="M347" s="6" t="n"/>
    </row>
    <row r="348" ht="15.75" customHeight="1" s="1411">
      <c r="A348" s="6" t="n"/>
      <c r="B348" s="6" t="n"/>
      <c r="C348" s="6" t="n"/>
      <c r="D348" s="6" t="n"/>
      <c r="E348" s="6" t="n"/>
      <c r="F348" s="6" t="n"/>
      <c r="G348" s="6" t="n"/>
      <c r="H348" s="6" t="n"/>
      <c r="I348" s="6" t="n"/>
      <c r="J348" s="6" t="n"/>
      <c r="K348" s="6" t="n"/>
      <c r="L348" s="6" t="n"/>
      <c r="M348" s="6" t="n"/>
    </row>
    <row r="349" ht="15.75" customHeight="1" s="1411">
      <c r="A349" s="6" t="n"/>
      <c r="B349" s="6" t="n"/>
      <c r="C349" s="6" t="n"/>
      <c r="D349" s="6" t="n"/>
      <c r="E349" s="6" t="n"/>
      <c r="F349" s="6" t="n"/>
      <c r="G349" s="6" t="n"/>
      <c r="H349" s="6" t="n"/>
      <c r="I349" s="6" t="n"/>
      <c r="J349" s="6" t="n"/>
      <c r="K349" s="6" t="n"/>
      <c r="L349" s="6" t="n"/>
      <c r="M349" s="6" t="n"/>
    </row>
    <row r="350" ht="15.75" customHeight="1" s="1411">
      <c r="A350" s="6" t="n"/>
      <c r="B350" s="6" t="n"/>
      <c r="C350" s="6" t="n"/>
      <c r="D350" s="6" t="n"/>
      <c r="E350" s="6" t="n"/>
      <c r="F350" s="6" t="n"/>
      <c r="G350" s="6" t="n"/>
      <c r="H350" s="6" t="n"/>
      <c r="I350" s="6" t="n"/>
      <c r="J350" s="6" t="n"/>
      <c r="K350" s="6" t="n"/>
      <c r="L350" s="6" t="n"/>
      <c r="M350" s="6" t="n"/>
    </row>
    <row r="351" ht="15.75" customHeight="1" s="1411">
      <c r="A351" s="6" t="n"/>
      <c r="B351" s="6" t="n"/>
      <c r="C351" s="6" t="n"/>
      <c r="D351" s="6" t="n"/>
      <c r="E351" s="6" t="n"/>
      <c r="F351" s="6" t="n"/>
      <c r="G351" s="6" t="n"/>
      <c r="H351" s="6" t="n"/>
      <c r="I351" s="6" t="n"/>
      <c r="J351" s="6" t="n"/>
      <c r="K351" s="6" t="n"/>
      <c r="L351" s="6" t="n"/>
      <c r="M351" s="6" t="n"/>
    </row>
    <row r="352" ht="15.75" customHeight="1" s="1411">
      <c r="A352" s="6" t="n"/>
      <c r="B352" s="6" t="n"/>
      <c r="C352" s="6" t="n"/>
      <c r="D352" s="6" t="n"/>
      <c r="E352" s="6" t="n"/>
      <c r="F352" s="6" t="n"/>
      <c r="G352" s="6" t="n"/>
      <c r="H352" s="6" t="n"/>
      <c r="I352" s="6" t="n"/>
      <c r="J352" s="6" t="n"/>
      <c r="K352" s="6" t="n"/>
      <c r="L352" s="6" t="n"/>
      <c r="M352" s="6" t="n"/>
    </row>
    <row r="353" ht="15.75" customHeight="1" s="1411">
      <c r="A353" s="6" t="n"/>
      <c r="B353" s="6" t="n"/>
      <c r="C353" s="6" t="n"/>
      <c r="D353" s="6" t="n"/>
      <c r="E353" s="6" t="n"/>
      <c r="F353" s="6" t="n"/>
      <c r="G353" s="6" t="n"/>
      <c r="H353" s="6" t="n"/>
      <c r="I353" s="6" t="n"/>
      <c r="J353" s="6" t="n"/>
      <c r="K353" s="6" t="n"/>
      <c r="L353" s="6" t="n"/>
      <c r="M353" s="6" t="n"/>
    </row>
    <row r="354" ht="15.75" customHeight="1" s="1411">
      <c r="A354" s="6" t="n"/>
      <c r="B354" s="6" t="n"/>
      <c r="C354" s="6" t="n"/>
      <c r="D354" s="6" t="n"/>
      <c r="E354" s="6" t="n"/>
      <c r="F354" s="6" t="n"/>
      <c r="G354" s="6" t="n"/>
      <c r="H354" s="6" t="n"/>
      <c r="I354" s="6" t="n"/>
      <c r="J354" s="6" t="n"/>
      <c r="K354" s="6" t="n"/>
      <c r="L354" s="6" t="n"/>
      <c r="M354" s="6" t="n"/>
    </row>
    <row r="355" ht="15.75" customHeight="1" s="1411">
      <c r="A355" s="6" t="n"/>
      <c r="B355" s="6" t="n"/>
      <c r="C355" s="6" t="n"/>
      <c r="D355" s="6" t="n"/>
      <c r="E355" s="6" t="n"/>
      <c r="F355" s="6" t="n"/>
      <c r="G355" s="6" t="n"/>
      <c r="H355" s="6" t="n"/>
      <c r="I355" s="6" t="n"/>
      <c r="J355" s="6" t="n"/>
      <c r="K355" s="6" t="n"/>
      <c r="L355" s="6" t="n"/>
      <c r="M355" s="6" t="n"/>
    </row>
    <row r="356" ht="15.75" customHeight="1" s="1411">
      <c r="A356" s="6" t="n"/>
      <c r="B356" s="6" t="n"/>
      <c r="C356" s="6" t="n"/>
      <c r="D356" s="6" t="n"/>
      <c r="E356" s="6" t="n"/>
      <c r="F356" s="6" t="n"/>
      <c r="G356" s="6" t="n"/>
      <c r="H356" s="6" t="n"/>
      <c r="I356" s="6" t="n"/>
      <c r="J356" s="6" t="n"/>
      <c r="K356" s="6" t="n"/>
      <c r="L356" s="6" t="n"/>
      <c r="M356" s="6" t="n"/>
    </row>
    <row r="357" ht="15.75" customHeight="1" s="1411">
      <c r="A357" s="6" t="n"/>
      <c r="B357" s="6" t="n"/>
      <c r="C357" s="6" t="n"/>
      <c r="D357" s="6" t="n"/>
      <c r="E357" s="6" t="n"/>
      <c r="F357" s="6" t="n"/>
      <c r="G357" s="6" t="n"/>
      <c r="H357" s="6" t="n"/>
      <c r="I357" s="6" t="n"/>
      <c r="J357" s="6" t="n"/>
      <c r="K357" s="6" t="n"/>
      <c r="L357" s="6" t="n"/>
      <c r="M357" s="6" t="n"/>
    </row>
    <row r="358" ht="15.75" customHeight="1" s="1411">
      <c r="A358" s="6" t="n"/>
      <c r="B358" s="6" t="n"/>
      <c r="C358" s="6" t="n"/>
      <c r="D358" s="6" t="n"/>
      <c r="E358" s="6" t="n"/>
      <c r="F358" s="6" t="n"/>
      <c r="G358" s="6" t="n"/>
      <c r="H358" s="6" t="n"/>
      <c r="I358" s="6" t="n"/>
      <c r="J358" s="6" t="n"/>
      <c r="K358" s="6" t="n"/>
      <c r="L358" s="6" t="n"/>
      <c r="M358" s="6" t="n"/>
    </row>
    <row r="359" ht="15.75" customHeight="1" s="1411">
      <c r="A359" s="6" t="n"/>
      <c r="B359" s="6" t="n"/>
      <c r="C359" s="6" t="n"/>
      <c r="D359" s="6" t="n"/>
      <c r="E359" s="6" t="n"/>
      <c r="F359" s="6" t="n"/>
      <c r="G359" s="6" t="n"/>
      <c r="H359" s="6" t="n"/>
      <c r="I359" s="6" t="n"/>
      <c r="J359" s="6" t="n"/>
      <c r="K359" s="6" t="n"/>
      <c r="L359" s="6" t="n"/>
      <c r="M359" s="6" t="n"/>
    </row>
    <row r="360" ht="15.75" customHeight="1" s="1411">
      <c r="A360" s="6" t="n"/>
      <c r="B360" s="6" t="n"/>
      <c r="C360" s="6" t="n"/>
      <c r="D360" s="6" t="n"/>
      <c r="E360" s="6" t="n"/>
      <c r="F360" s="6" t="n"/>
      <c r="G360" s="6" t="n"/>
      <c r="H360" s="6" t="n"/>
      <c r="I360" s="6" t="n"/>
      <c r="J360" s="6" t="n"/>
      <c r="K360" s="6" t="n"/>
      <c r="L360" s="6" t="n"/>
      <c r="M360" s="6" t="n"/>
    </row>
    <row r="361" ht="15.75" customHeight="1" s="1411">
      <c r="A361" s="6" t="n"/>
      <c r="B361" s="6" t="n"/>
      <c r="C361" s="6" t="n"/>
      <c r="D361" s="6" t="n"/>
      <c r="E361" s="6" t="n"/>
      <c r="F361" s="6" t="n"/>
      <c r="G361" s="6" t="n"/>
      <c r="H361" s="6" t="n"/>
      <c r="I361" s="6" t="n"/>
      <c r="J361" s="6" t="n"/>
      <c r="K361" s="6" t="n"/>
      <c r="L361" s="6" t="n"/>
      <c r="M361" s="6" t="n"/>
    </row>
    <row r="362" ht="15.75" customHeight="1" s="1411">
      <c r="A362" s="6" t="n"/>
      <c r="B362" s="6" t="n"/>
      <c r="C362" s="6" t="n"/>
      <c r="D362" s="6" t="n"/>
      <c r="E362" s="6" t="n"/>
      <c r="F362" s="6" t="n"/>
      <c r="G362" s="6" t="n"/>
      <c r="H362" s="6" t="n"/>
      <c r="I362" s="6" t="n"/>
      <c r="J362" s="6" t="n"/>
      <c r="K362" s="6" t="n"/>
      <c r="L362" s="6" t="n"/>
      <c r="M362" s="6" t="n"/>
    </row>
    <row r="363" ht="15.75" customHeight="1" s="1411">
      <c r="A363" s="6" t="n"/>
      <c r="B363" s="6" t="n"/>
      <c r="C363" s="6" t="n"/>
      <c r="D363" s="6" t="n"/>
      <c r="E363" s="6" t="n"/>
      <c r="F363" s="6" t="n"/>
      <c r="G363" s="6" t="n"/>
      <c r="H363" s="6" t="n"/>
      <c r="I363" s="6" t="n"/>
      <c r="J363" s="6" t="n"/>
      <c r="K363" s="6" t="n"/>
      <c r="L363" s="6" t="n"/>
      <c r="M363" s="6" t="n"/>
    </row>
    <row r="364" ht="15.75" customHeight="1" s="1411">
      <c r="A364" s="6" t="n"/>
      <c r="B364" s="6" t="n"/>
      <c r="C364" s="6" t="n"/>
      <c r="D364" s="6" t="n"/>
      <c r="E364" s="6" t="n"/>
      <c r="F364" s="6" t="n"/>
      <c r="G364" s="6" t="n"/>
      <c r="H364" s="6" t="n"/>
      <c r="I364" s="6" t="n"/>
      <c r="J364" s="6" t="n"/>
      <c r="K364" s="6" t="n"/>
      <c r="L364" s="6" t="n"/>
      <c r="M364" s="6" t="n"/>
    </row>
    <row r="365" ht="15.75" customHeight="1" s="1411">
      <c r="A365" s="6" t="n"/>
      <c r="B365" s="6" t="n"/>
      <c r="C365" s="6" t="n"/>
      <c r="D365" s="6" t="n"/>
      <c r="E365" s="6" t="n"/>
      <c r="F365" s="6" t="n"/>
      <c r="G365" s="6" t="n"/>
      <c r="H365" s="6" t="n"/>
      <c r="I365" s="6" t="n"/>
      <c r="J365" s="6" t="n"/>
      <c r="K365" s="6" t="n"/>
      <c r="L365" s="6" t="n"/>
      <c r="M365" s="6" t="n"/>
    </row>
    <row r="366" ht="15.75" customHeight="1" s="1411">
      <c r="A366" s="6" t="n"/>
      <c r="B366" s="6" t="n"/>
      <c r="C366" s="6" t="n"/>
      <c r="D366" s="6" t="n"/>
      <c r="E366" s="6" t="n"/>
      <c r="F366" s="6" t="n"/>
      <c r="G366" s="6" t="n"/>
      <c r="H366" s="6" t="n"/>
      <c r="I366" s="6" t="n"/>
      <c r="J366" s="6" t="n"/>
      <c r="K366" s="6" t="n"/>
      <c r="L366" s="6" t="n"/>
      <c r="M366" s="6" t="n"/>
    </row>
    <row r="367" ht="15.75" customHeight="1" s="1411">
      <c r="A367" s="6" t="n"/>
      <c r="B367" s="6" t="n"/>
      <c r="C367" s="6" t="n"/>
      <c r="D367" s="6" t="n"/>
      <c r="E367" s="6" t="n"/>
      <c r="F367" s="6" t="n"/>
      <c r="G367" s="6" t="n"/>
      <c r="H367" s="6" t="n"/>
      <c r="I367" s="6" t="n"/>
      <c r="J367" s="6" t="n"/>
      <c r="K367" s="6" t="n"/>
      <c r="L367" s="6" t="n"/>
      <c r="M367" s="6" t="n"/>
    </row>
    <row r="368" ht="15.75" customHeight="1" s="1411">
      <c r="A368" s="6" t="n"/>
      <c r="B368" s="6" t="n"/>
      <c r="C368" s="6" t="n"/>
      <c r="D368" s="6" t="n"/>
      <c r="E368" s="6" t="n"/>
      <c r="F368" s="6" t="n"/>
      <c r="G368" s="6" t="n"/>
      <c r="H368" s="6" t="n"/>
      <c r="I368" s="6" t="n"/>
      <c r="J368" s="6" t="n"/>
      <c r="K368" s="6" t="n"/>
      <c r="L368" s="6" t="n"/>
      <c r="M368" s="6" t="n"/>
    </row>
    <row r="369" ht="15.75" customHeight="1" s="1411">
      <c r="A369" s="6" t="n"/>
      <c r="B369" s="6" t="n"/>
      <c r="C369" s="6" t="n"/>
      <c r="D369" s="6" t="n"/>
      <c r="E369" s="6" t="n"/>
      <c r="F369" s="6" t="n"/>
      <c r="G369" s="6" t="n"/>
      <c r="H369" s="6" t="n"/>
      <c r="I369" s="6" t="n"/>
      <c r="J369" s="6" t="n"/>
      <c r="K369" s="6" t="n"/>
      <c r="L369" s="6" t="n"/>
      <c r="M369" s="6" t="n"/>
    </row>
    <row r="370" ht="15.75" customHeight="1" s="1411">
      <c r="A370" s="6" t="n"/>
      <c r="B370" s="6" t="n"/>
      <c r="C370" s="6" t="n"/>
      <c r="D370" s="6" t="n"/>
      <c r="E370" s="6" t="n"/>
      <c r="F370" s="6" t="n"/>
      <c r="G370" s="6" t="n"/>
      <c r="H370" s="6" t="n"/>
      <c r="I370" s="6" t="n"/>
      <c r="J370" s="6" t="n"/>
      <c r="K370" s="6" t="n"/>
      <c r="L370" s="6" t="n"/>
      <c r="M370" s="6" t="n"/>
    </row>
    <row r="371" ht="15.75" customHeight="1" s="1411">
      <c r="A371" s="6" t="n"/>
      <c r="B371" s="6" t="n"/>
      <c r="C371" s="6" t="n"/>
      <c r="D371" s="6" t="n"/>
      <c r="E371" s="6" t="n"/>
      <c r="F371" s="6" t="n"/>
      <c r="G371" s="6" t="n"/>
      <c r="H371" s="6" t="n"/>
      <c r="I371" s="6" t="n"/>
      <c r="J371" s="6" t="n"/>
      <c r="K371" s="6" t="n"/>
      <c r="L371" s="6" t="n"/>
      <c r="M371" s="6" t="n"/>
    </row>
    <row r="372" ht="15.75" customHeight="1" s="1411">
      <c r="A372" s="6" t="n"/>
      <c r="B372" s="6" t="n"/>
      <c r="C372" s="6" t="n"/>
      <c r="D372" s="6" t="n"/>
      <c r="E372" s="6" t="n"/>
      <c r="F372" s="6" t="n"/>
      <c r="G372" s="6" t="n"/>
      <c r="H372" s="6" t="n"/>
      <c r="I372" s="6" t="n"/>
      <c r="J372" s="6" t="n"/>
      <c r="K372" s="6" t="n"/>
      <c r="L372" s="6" t="n"/>
      <c r="M372" s="6" t="n"/>
    </row>
    <row r="373" ht="15.75" customHeight="1" s="1411">
      <c r="A373" s="6" t="n"/>
      <c r="B373" s="6" t="n"/>
      <c r="C373" s="6" t="n"/>
      <c r="D373" s="6" t="n"/>
      <c r="E373" s="6" t="n"/>
      <c r="F373" s="6" t="n"/>
      <c r="G373" s="6" t="n"/>
      <c r="H373" s="6" t="n"/>
      <c r="I373" s="6" t="n"/>
      <c r="J373" s="6" t="n"/>
      <c r="K373" s="6" t="n"/>
      <c r="L373" s="6" t="n"/>
      <c r="M373" s="6" t="n"/>
    </row>
    <row r="374" ht="15.75" customHeight="1" s="1411">
      <c r="A374" s="6" t="n"/>
      <c r="B374" s="6" t="n"/>
      <c r="C374" s="6" t="n"/>
      <c r="D374" s="6" t="n"/>
      <c r="E374" s="6" t="n"/>
      <c r="F374" s="6" t="n"/>
      <c r="G374" s="6" t="n"/>
      <c r="H374" s="6" t="n"/>
      <c r="I374" s="6" t="n"/>
      <c r="J374" s="6" t="n"/>
      <c r="K374" s="6" t="n"/>
      <c r="L374" s="6" t="n"/>
      <c r="M374" s="6" t="n"/>
    </row>
    <row r="375" ht="15.75" customHeight="1" s="1411">
      <c r="A375" s="6" t="n"/>
      <c r="B375" s="6" t="n"/>
      <c r="C375" s="6" t="n"/>
      <c r="D375" s="6" t="n"/>
      <c r="E375" s="6" t="n"/>
      <c r="F375" s="6" t="n"/>
      <c r="G375" s="6" t="n"/>
      <c r="H375" s="6" t="n"/>
      <c r="I375" s="6" t="n"/>
      <c r="J375" s="6" t="n"/>
      <c r="K375" s="6" t="n"/>
      <c r="L375" s="6" t="n"/>
      <c r="M375" s="6" t="n"/>
    </row>
    <row r="376" ht="15.75" customHeight="1" s="1411">
      <c r="A376" s="6" t="n"/>
      <c r="B376" s="6" t="n"/>
      <c r="C376" s="6" t="n"/>
      <c r="D376" s="6" t="n"/>
      <c r="E376" s="6" t="n"/>
      <c r="F376" s="6" t="n"/>
      <c r="G376" s="6" t="n"/>
      <c r="H376" s="6" t="n"/>
      <c r="I376" s="6" t="n"/>
      <c r="J376" s="6" t="n"/>
      <c r="K376" s="6" t="n"/>
      <c r="L376" s="6" t="n"/>
      <c r="M376" s="6" t="n"/>
    </row>
    <row r="377" ht="15.75" customHeight="1" s="1411">
      <c r="A377" s="6" t="n"/>
      <c r="B377" s="6" t="n"/>
      <c r="C377" s="6" t="n"/>
      <c r="D377" s="6" t="n"/>
      <c r="E377" s="6" t="n"/>
      <c r="F377" s="6" t="n"/>
      <c r="G377" s="6" t="n"/>
      <c r="H377" s="6" t="n"/>
      <c r="I377" s="6" t="n"/>
      <c r="J377" s="6" t="n"/>
      <c r="K377" s="6" t="n"/>
      <c r="L377" s="6" t="n"/>
      <c r="M377" s="6" t="n"/>
    </row>
    <row r="378" ht="15.75" customHeight="1" s="1411">
      <c r="A378" s="6" t="n"/>
      <c r="B378" s="6" t="n"/>
      <c r="C378" s="6" t="n"/>
      <c r="D378" s="6" t="n"/>
      <c r="E378" s="6" t="n"/>
      <c r="F378" s="6" t="n"/>
      <c r="G378" s="6" t="n"/>
      <c r="H378" s="6" t="n"/>
      <c r="I378" s="6" t="n"/>
      <c r="J378" s="6" t="n"/>
      <c r="K378" s="6" t="n"/>
      <c r="L378" s="6" t="n"/>
      <c r="M378" s="6" t="n"/>
    </row>
    <row r="379" ht="15.75" customHeight="1" s="1411">
      <c r="A379" s="6" t="n"/>
      <c r="B379" s="6" t="n"/>
      <c r="C379" s="6" t="n"/>
      <c r="D379" s="6" t="n"/>
      <c r="E379" s="6" t="n"/>
      <c r="F379" s="6" t="n"/>
      <c r="G379" s="6" t="n"/>
      <c r="H379" s="6" t="n"/>
      <c r="I379" s="6" t="n"/>
      <c r="J379" s="6" t="n"/>
      <c r="K379" s="6" t="n"/>
      <c r="L379" s="6" t="n"/>
      <c r="M379" s="6" t="n"/>
    </row>
    <row r="380" ht="15.75" customHeight="1" s="1411">
      <c r="A380" s="6" t="n"/>
      <c r="B380" s="6" t="n"/>
      <c r="C380" s="6" t="n"/>
      <c r="D380" s="6" t="n"/>
      <c r="E380" s="6" t="n"/>
      <c r="F380" s="6" t="n"/>
      <c r="G380" s="6" t="n"/>
      <c r="H380" s="6" t="n"/>
      <c r="I380" s="6" t="n"/>
      <c r="J380" s="6" t="n"/>
      <c r="K380" s="6" t="n"/>
      <c r="L380" s="6" t="n"/>
      <c r="M380" s="6" t="n"/>
    </row>
    <row r="381" ht="15.75" customHeight="1" s="1411">
      <c r="A381" s="6" t="n"/>
      <c r="B381" s="6" t="n"/>
      <c r="C381" s="6" t="n"/>
      <c r="D381" s="6" t="n"/>
      <c r="E381" s="6" t="n"/>
      <c r="F381" s="6" t="n"/>
      <c r="G381" s="6" t="n"/>
      <c r="H381" s="6" t="n"/>
      <c r="I381" s="6" t="n"/>
      <c r="J381" s="6" t="n"/>
      <c r="K381" s="6" t="n"/>
      <c r="L381" s="6" t="n"/>
      <c r="M381" s="6" t="n"/>
    </row>
    <row r="382" ht="15.75" customHeight="1" s="1411">
      <c r="A382" s="6" t="n"/>
      <c r="B382" s="6" t="n"/>
      <c r="C382" s="6" t="n"/>
      <c r="D382" s="6" t="n"/>
      <c r="E382" s="6" t="n"/>
      <c r="F382" s="6" t="n"/>
      <c r="G382" s="6" t="n"/>
      <c r="H382" s="6" t="n"/>
      <c r="I382" s="6" t="n"/>
      <c r="J382" s="6" t="n"/>
      <c r="K382" s="6" t="n"/>
      <c r="L382" s="6" t="n"/>
      <c r="M382" s="6" t="n"/>
    </row>
    <row r="383" ht="15.75" customHeight="1" s="1411">
      <c r="A383" s="6" t="n"/>
      <c r="B383" s="6" t="n"/>
      <c r="C383" s="6" t="n"/>
      <c r="D383" s="6" t="n"/>
      <c r="E383" s="6" t="n"/>
      <c r="F383" s="6" t="n"/>
      <c r="G383" s="6" t="n"/>
      <c r="H383" s="6" t="n"/>
      <c r="I383" s="6" t="n"/>
      <c r="J383" s="6" t="n"/>
      <c r="K383" s="6" t="n"/>
      <c r="L383" s="6" t="n"/>
      <c r="M383" s="6" t="n"/>
    </row>
    <row r="384" ht="15.75" customHeight="1" s="1411">
      <c r="A384" s="6" t="n"/>
      <c r="B384" s="6" t="n"/>
      <c r="C384" s="6" t="n"/>
      <c r="D384" s="6" t="n"/>
      <c r="E384" s="6" t="n"/>
      <c r="F384" s="6" t="n"/>
      <c r="G384" s="6" t="n"/>
      <c r="H384" s="6" t="n"/>
      <c r="I384" s="6" t="n"/>
      <c r="J384" s="6" t="n"/>
      <c r="K384" s="6" t="n"/>
      <c r="L384" s="6" t="n"/>
      <c r="M384" s="6" t="n"/>
    </row>
    <row r="385" ht="15.75" customHeight="1" s="1411">
      <c r="A385" s="6" t="n"/>
      <c r="B385" s="6" t="n"/>
      <c r="C385" s="6" t="n"/>
      <c r="D385" s="6" t="n"/>
      <c r="E385" s="6" t="n"/>
      <c r="F385" s="6" t="n"/>
      <c r="G385" s="6" t="n"/>
      <c r="H385" s="6" t="n"/>
      <c r="I385" s="6" t="n"/>
      <c r="J385" s="6" t="n"/>
      <c r="K385" s="6" t="n"/>
      <c r="L385" s="6" t="n"/>
      <c r="M385" s="6" t="n"/>
    </row>
    <row r="386" ht="15.75" customHeight="1" s="1411">
      <c r="A386" s="6" t="n"/>
      <c r="B386" s="6" t="n"/>
      <c r="C386" s="6" t="n"/>
      <c r="D386" s="6" t="n"/>
      <c r="E386" s="6" t="n"/>
      <c r="F386" s="6" t="n"/>
      <c r="G386" s="6" t="n"/>
      <c r="H386" s="6" t="n"/>
      <c r="I386" s="6" t="n"/>
      <c r="J386" s="6" t="n"/>
      <c r="K386" s="6" t="n"/>
      <c r="L386" s="6" t="n"/>
      <c r="M386" s="6" t="n"/>
    </row>
    <row r="387" ht="15.75" customHeight="1" s="1411">
      <c r="A387" s="6" t="n"/>
      <c r="B387" s="6" t="n"/>
      <c r="C387" s="6" t="n"/>
      <c r="D387" s="6" t="n"/>
      <c r="E387" s="6" t="n"/>
      <c r="F387" s="6" t="n"/>
      <c r="G387" s="6" t="n"/>
      <c r="H387" s="6" t="n"/>
      <c r="I387" s="6" t="n"/>
      <c r="J387" s="6" t="n"/>
      <c r="K387" s="6" t="n"/>
      <c r="L387" s="6" t="n"/>
      <c r="M387" s="6" t="n"/>
    </row>
    <row r="388" ht="15.75" customHeight="1" s="1411">
      <c r="A388" s="6" t="n"/>
      <c r="B388" s="6" t="n"/>
      <c r="C388" s="6" t="n"/>
      <c r="D388" s="6" t="n"/>
      <c r="E388" s="6" t="n"/>
      <c r="F388" s="6" t="n"/>
      <c r="G388" s="6" t="n"/>
      <c r="H388" s="6" t="n"/>
      <c r="I388" s="6" t="n"/>
      <c r="J388" s="6" t="n"/>
      <c r="K388" s="6" t="n"/>
      <c r="L388" s="6" t="n"/>
      <c r="M388" s="6" t="n"/>
    </row>
    <row r="389" ht="15.75" customHeight="1" s="1411">
      <c r="A389" s="6" t="n"/>
      <c r="B389" s="6" t="n"/>
      <c r="C389" s="6" t="n"/>
      <c r="D389" s="6" t="n"/>
      <c r="E389" s="6" t="n"/>
      <c r="F389" s="6" t="n"/>
      <c r="G389" s="6" t="n"/>
      <c r="H389" s="6" t="n"/>
      <c r="I389" s="6" t="n"/>
      <c r="J389" s="6" t="n"/>
      <c r="K389" s="6" t="n"/>
      <c r="L389" s="6" t="n"/>
      <c r="M389" s="6" t="n"/>
    </row>
    <row r="390" ht="15.75" customHeight="1" s="1411">
      <c r="A390" s="6" t="n"/>
      <c r="B390" s="6" t="n"/>
      <c r="C390" s="6" t="n"/>
      <c r="D390" s="6" t="n"/>
      <c r="E390" s="6" t="n"/>
      <c r="F390" s="6" t="n"/>
      <c r="G390" s="6" t="n"/>
      <c r="H390" s="6" t="n"/>
      <c r="I390" s="6" t="n"/>
      <c r="J390" s="6" t="n"/>
      <c r="K390" s="6" t="n"/>
      <c r="L390" s="6" t="n"/>
      <c r="M390" s="6" t="n"/>
    </row>
    <row r="391" ht="15.75" customHeight="1" s="1411">
      <c r="A391" s="6" t="n"/>
      <c r="B391" s="6" t="n"/>
      <c r="C391" s="6" t="n"/>
      <c r="D391" s="6" t="n"/>
      <c r="E391" s="6" t="n"/>
      <c r="F391" s="6" t="n"/>
      <c r="G391" s="6" t="n"/>
      <c r="H391" s="6" t="n"/>
      <c r="I391" s="6" t="n"/>
      <c r="J391" s="6" t="n"/>
      <c r="K391" s="6" t="n"/>
      <c r="L391" s="6" t="n"/>
      <c r="M391" s="6" t="n"/>
    </row>
    <row r="392" ht="15.75" customHeight="1" s="1411">
      <c r="A392" s="6" t="n"/>
      <c r="B392" s="6" t="n"/>
      <c r="C392" s="6" t="n"/>
      <c r="D392" s="6" t="n"/>
      <c r="E392" s="6" t="n"/>
      <c r="F392" s="6" t="n"/>
      <c r="G392" s="6" t="n"/>
      <c r="H392" s="6" t="n"/>
      <c r="I392" s="6" t="n"/>
      <c r="J392" s="6" t="n"/>
      <c r="K392" s="6" t="n"/>
      <c r="L392" s="6" t="n"/>
      <c r="M392" s="6" t="n"/>
    </row>
    <row r="393" ht="15.75" customHeight="1" s="1411">
      <c r="A393" s="6" t="n"/>
      <c r="B393" s="6" t="n"/>
      <c r="C393" s="6" t="n"/>
      <c r="D393" s="6" t="n"/>
      <c r="E393" s="6" t="n"/>
      <c r="F393" s="6" t="n"/>
      <c r="G393" s="6" t="n"/>
      <c r="H393" s="6" t="n"/>
      <c r="I393" s="6" t="n"/>
      <c r="J393" s="6" t="n"/>
      <c r="K393" s="6" t="n"/>
      <c r="L393" s="6" t="n"/>
      <c r="M393" s="6" t="n"/>
    </row>
    <row r="394" ht="15.75" customHeight="1" s="1411">
      <c r="A394" s="6" t="n"/>
      <c r="B394" s="6" t="n"/>
      <c r="C394" s="6" t="n"/>
      <c r="D394" s="6" t="n"/>
      <c r="E394" s="6" t="n"/>
      <c r="F394" s="6" t="n"/>
      <c r="G394" s="6" t="n"/>
      <c r="H394" s="6" t="n"/>
      <c r="I394" s="6" t="n"/>
      <c r="J394" s="6" t="n"/>
      <c r="K394" s="6" t="n"/>
      <c r="L394" s="6" t="n"/>
      <c r="M394" s="6" t="n"/>
    </row>
    <row r="395" ht="15.75" customHeight="1" s="1411">
      <c r="A395" s="6" t="n"/>
      <c r="B395" s="6" t="n"/>
      <c r="C395" s="6" t="n"/>
      <c r="D395" s="6" t="n"/>
      <c r="E395" s="6" t="n"/>
      <c r="F395" s="6" t="n"/>
      <c r="G395" s="6" t="n"/>
      <c r="H395" s="6" t="n"/>
      <c r="I395" s="6" t="n"/>
      <c r="J395" s="6" t="n"/>
      <c r="K395" s="6" t="n"/>
      <c r="L395" s="6" t="n"/>
      <c r="M395" s="6" t="n"/>
    </row>
    <row r="396" ht="15.75" customHeight="1" s="1411">
      <c r="A396" s="6" t="n"/>
      <c r="B396" s="6" t="n"/>
      <c r="C396" s="6" t="n"/>
      <c r="D396" s="6" t="n"/>
      <c r="E396" s="6" t="n"/>
      <c r="F396" s="6" t="n"/>
      <c r="G396" s="6" t="n"/>
      <c r="H396" s="6" t="n"/>
      <c r="I396" s="6" t="n"/>
      <c r="J396" s="6" t="n"/>
      <c r="K396" s="6" t="n"/>
      <c r="L396" s="6" t="n"/>
      <c r="M396" s="6" t="n"/>
    </row>
    <row r="397" ht="15.75" customHeight="1" s="1411">
      <c r="A397" s="6" t="n"/>
      <c r="B397" s="6" t="n"/>
      <c r="C397" s="6" t="n"/>
      <c r="D397" s="6" t="n"/>
      <c r="E397" s="6" t="n"/>
      <c r="F397" s="6" t="n"/>
      <c r="G397" s="6" t="n"/>
      <c r="H397" s="6" t="n"/>
      <c r="I397" s="6" t="n"/>
      <c r="J397" s="6" t="n"/>
      <c r="K397" s="6" t="n"/>
      <c r="L397" s="6" t="n"/>
      <c r="M397" s="6" t="n"/>
    </row>
    <row r="398" ht="15.75" customHeight="1" s="1411">
      <c r="A398" s="6" t="n"/>
      <c r="B398" s="6" t="n"/>
      <c r="C398" s="6" t="n"/>
      <c r="D398" s="6" t="n"/>
      <c r="E398" s="6" t="n"/>
      <c r="F398" s="6" t="n"/>
      <c r="G398" s="6" t="n"/>
      <c r="H398" s="6" t="n"/>
      <c r="I398" s="6" t="n"/>
      <c r="J398" s="6" t="n"/>
      <c r="K398" s="6" t="n"/>
      <c r="L398" s="6" t="n"/>
      <c r="M398" s="6" t="n"/>
    </row>
    <row r="399" ht="15.75" customHeight="1" s="1411">
      <c r="A399" s="6" t="n"/>
      <c r="B399" s="6" t="n"/>
      <c r="C399" s="6" t="n"/>
      <c r="D399" s="6" t="n"/>
      <c r="E399" s="6" t="n"/>
      <c r="F399" s="6" t="n"/>
      <c r="G399" s="6" t="n"/>
      <c r="H399" s="6" t="n"/>
      <c r="I399" s="6" t="n"/>
      <c r="J399" s="6" t="n"/>
      <c r="K399" s="6" t="n"/>
      <c r="L399" s="6" t="n"/>
      <c r="M399" s="6" t="n"/>
    </row>
    <row r="400" ht="15.75" customHeight="1" s="1411">
      <c r="A400" s="6" t="n"/>
      <c r="B400" s="6" t="n"/>
      <c r="C400" s="6" t="n"/>
      <c r="D400" s="6" t="n"/>
      <c r="E400" s="6" t="n"/>
      <c r="F400" s="6" t="n"/>
      <c r="G400" s="6" t="n"/>
      <c r="H400" s="6" t="n"/>
      <c r="I400" s="6" t="n"/>
      <c r="J400" s="6" t="n"/>
      <c r="K400" s="6" t="n"/>
      <c r="L400" s="6" t="n"/>
      <c r="M400" s="6" t="n"/>
    </row>
    <row r="401" ht="15.75" customHeight="1" s="1411">
      <c r="A401" s="6" t="n"/>
      <c r="B401" s="6" t="n"/>
      <c r="C401" s="6" t="n"/>
      <c r="D401" s="6" t="n"/>
      <c r="E401" s="6" t="n"/>
      <c r="F401" s="6" t="n"/>
      <c r="G401" s="6" t="n"/>
      <c r="H401" s="6" t="n"/>
      <c r="I401" s="6" t="n"/>
      <c r="J401" s="6" t="n"/>
      <c r="K401" s="6" t="n"/>
      <c r="L401" s="6" t="n"/>
      <c r="M401" s="6" t="n"/>
    </row>
    <row r="402" ht="15.75" customHeight="1" s="1411">
      <c r="A402" s="6" t="n"/>
      <c r="B402" s="6" t="n"/>
      <c r="C402" s="6" t="n"/>
      <c r="D402" s="6" t="n"/>
      <c r="E402" s="6" t="n"/>
      <c r="F402" s="6" t="n"/>
      <c r="G402" s="6" t="n"/>
      <c r="H402" s="6" t="n"/>
      <c r="I402" s="6" t="n"/>
      <c r="J402" s="6" t="n"/>
      <c r="K402" s="6" t="n"/>
      <c r="L402" s="6" t="n"/>
      <c r="M402" s="6" t="n"/>
    </row>
    <row r="403" ht="15.75" customHeight="1" s="1411">
      <c r="A403" s="6" t="n"/>
      <c r="B403" s="6" t="n"/>
      <c r="C403" s="6" t="n"/>
      <c r="D403" s="6" t="n"/>
      <c r="E403" s="6" t="n"/>
      <c r="F403" s="6" t="n"/>
      <c r="G403" s="6" t="n"/>
      <c r="H403" s="6" t="n"/>
      <c r="I403" s="6" t="n"/>
      <c r="J403" s="6" t="n"/>
      <c r="K403" s="6" t="n"/>
      <c r="L403" s="6" t="n"/>
      <c r="M403" s="6" t="n"/>
    </row>
    <row r="404" ht="15.75" customHeight="1" s="1411">
      <c r="A404" s="6" t="n"/>
      <c r="B404" s="6" t="n"/>
      <c r="C404" s="6" t="n"/>
      <c r="D404" s="6" t="n"/>
      <c r="E404" s="6" t="n"/>
      <c r="F404" s="6" t="n"/>
      <c r="G404" s="6" t="n"/>
      <c r="H404" s="6" t="n"/>
      <c r="I404" s="6" t="n"/>
      <c r="J404" s="6" t="n"/>
      <c r="K404" s="6" t="n"/>
      <c r="L404" s="6" t="n"/>
      <c r="M404" s="6" t="n"/>
    </row>
    <row r="405" ht="15.75" customHeight="1" s="1411">
      <c r="A405" s="6" t="n"/>
      <c r="B405" s="6" t="n"/>
      <c r="C405" s="6" t="n"/>
      <c r="D405" s="6" t="n"/>
      <c r="E405" s="6" t="n"/>
      <c r="F405" s="6" t="n"/>
      <c r="G405" s="6" t="n"/>
      <c r="H405" s="6" t="n"/>
      <c r="I405" s="6" t="n"/>
      <c r="J405" s="6" t="n"/>
      <c r="K405" s="6" t="n"/>
      <c r="L405" s="6" t="n"/>
      <c r="M405" s="6" t="n"/>
    </row>
    <row r="406" ht="15.75" customHeight="1" s="1411">
      <c r="A406" s="6" t="n"/>
      <c r="B406" s="6" t="n"/>
      <c r="C406" s="6" t="n"/>
      <c r="D406" s="6" t="n"/>
      <c r="E406" s="6" t="n"/>
      <c r="F406" s="6" t="n"/>
      <c r="G406" s="6" t="n"/>
      <c r="H406" s="6" t="n"/>
      <c r="I406" s="6" t="n"/>
      <c r="J406" s="6" t="n"/>
      <c r="K406" s="6" t="n"/>
      <c r="L406" s="6" t="n"/>
      <c r="M406" s="6" t="n"/>
    </row>
    <row r="407" ht="15.75" customHeight="1" s="1411">
      <c r="A407" s="6" t="n"/>
      <c r="B407" s="6" t="n"/>
      <c r="C407" s="6" t="n"/>
      <c r="D407" s="6" t="n"/>
      <c r="E407" s="6" t="n"/>
      <c r="F407" s="6" t="n"/>
      <c r="G407" s="6" t="n"/>
      <c r="H407" s="6" t="n"/>
      <c r="I407" s="6" t="n"/>
      <c r="J407" s="6" t="n"/>
      <c r="K407" s="6" t="n"/>
      <c r="L407" s="6" t="n"/>
      <c r="M407" s="6" t="n"/>
    </row>
    <row r="408" ht="15.75" customHeight="1" s="1411">
      <c r="A408" s="6" t="n"/>
      <c r="B408" s="6" t="n"/>
      <c r="C408" s="6" t="n"/>
      <c r="D408" s="6" t="n"/>
      <c r="E408" s="6" t="n"/>
      <c r="F408" s="6" t="n"/>
      <c r="G408" s="6" t="n"/>
      <c r="H408" s="6" t="n"/>
      <c r="I408" s="6" t="n"/>
      <c r="J408" s="6" t="n"/>
      <c r="K408" s="6" t="n"/>
      <c r="L408" s="6" t="n"/>
      <c r="M408" s="6" t="n"/>
    </row>
    <row r="409" ht="15.75" customHeight="1" s="1411">
      <c r="A409" s="6" t="n"/>
      <c r="B409" s="6" t="n"/>
      <c r="C409" s="6" t="n"/>
      <c r="D409" s="6" t="n"/>
      <c r="E409" s="6" t="n"/>
      <c r="F409" s="6" t="n"/>
      <c r="G409" s="6" t="n"/>
      <c r="H409" s="6" t="n"/>
      <c r="I409" s="6" t="n"/>
      <c r="J409" s="6" t="n"/>
      <c r="K409" s="6" t="n"/>
      <c r="L409" s="6" t="n"/>
      <c r="M409" s="6" t="n"/>
    </row>
    <row r="410" ht="15.75" customHeight="1" s="1411">
      <c r="A410" s="6" t="n"/>
      <c r="B410" s="6" t="n"/>
      <c r="C410" s="6" t="n"/>
      <c r="D410" s="6" t="n"/>
      <c r="E410" s="6" t="n"/>
      <c r="F410" s="6" t="n"/>
      <c r="G410" s="6" t="n"/>
      <c r="H410" s="6" t="n"/>
      <c r="I410" s="6" t="n"/>
      <c r="J410" s="6" t="n"/>
      <c r="K410" s="6" t="n"/>
      <c r="L410" s="6" t="n"/>
      <c r="M410" s="6" t="n"/>
    </row>
    <row r="411" ht="15.75" customHeight="1" s="1411">
      <c r="A411" s="6" t="n"/>
      <c r="B411" s="6" t="n"/>
      <c r="C411" s="6" t="n"/>
      <c r="D411" s="6" t="n"/>
      <c r="E411" s="6" t="n"/>
      <c r="F411" s="6" t="n"/>
      <c r="G411" s="6" t="n"/>
      <c r="H411" s="6" t="n"/>
      <c r="I411" s="6" t="n"/>
      <c r="J411" s="6" t="n"/>
      <c r="K411" s="6" t="n"/>
      <c r="L411" s="6" t="n"/>
      <c r="M411" s="6" t="n"/>
    </row>
    <row r="412" ht="15.75" customHeight="1" s="1411">
      <c r="A412" s="6" t="n"/>
      <c r="B412" s="6" t="n"/>
      <c r="C412" s="6" t="n"/>
      <c r="D412" s="6" t="n"/>
      <c r="E412" s="6" t="n"/>
      <c r="F412" s="6" t="n"/>
      <c r="G412" s="6" t="n"/>
      <c r="H412" s="6" t="n"/>
      <c r="I412" s="6" t="n"/>
      <c r="J412" s="6" t="n"/>
      <c r="K412" s="6" t="n"/>
      <c r="L412" s="6" t="n"/>
      <c r="M412" s="6" t="n"/>
    </row>
    <row r="413" ht="15.75" customHeight="1" s="1411">
      <c r="A413" s="6" t="n"/>
      <c r="B413" s="6" t="n"/>
      <c r="C413" s="6" t="n"/>
      <c r="D413" s="6" t="n"/>
      <c r="E413" s="6" t="n"/>
      <c r="F413" s="6" t="n"/>
      <c r="G413" s="6" t="n"/>
      <c r="H413" s="6" t="n"/>
      <c r="I413" s="6" t="n"/>
      <c r="J413" s="6" t="n"/>
      <c r="K413" s="6" t="n"/>
      <c r="L413" s="6" t="n"/>
      <c r="M413" s="6" t="n"/>
    </row>
    <row r="414" ht="15.75" customHeight="1" s="1411">
      <c r="A414" s="6" t="n"/>
      <c r="B414" s="6" t="n"/>
      <c r="C414" s="6" t="n"/>
      <c r="D414" s="6" t="n"/>
      <c r="E414" s="6" t="n"/>
      <c r="F414" s="6" t="n"/>
      <c r="G414" s="6" t="n"/>
      <c r="H414" s="6" t="n"/>
      <c r="I414" s="6" t="n"/>
      <c r="J414" s="6" t="n"/>
      <c r="K414" s="6" t="n"/>
      <c r="L414" s="6" t="n"/>
      <c r="M414" s="6" t="n"/>
    </row>
    <row r="415" ht="15.75" customHeight="1" s="1411">
      <c r="A415" s="6" t="n"/>
      <c r="B415" s="6" t="n"/>
      <c r="C415" s="6" t="n"/>
      <c r="D415" s="6" t="n"/>
      <c r="E415" s="6" t="n"/>
      <c r="F415" s="6" t="n"/>
      <c r="G415" s="6" t="n"/>
      <c r="H415" s="6" t="n"/>
      <c r="I415" s="6" t="n"/>
      <c r="J415" s="6" t="n"/>
      <c r="K415" s="6" t="n"/>
      <c r="L415" s="6" t="n"/>
      <c r="M415" s="6" t="n"/>
    </row>
    <row r="416" ht="15.75" customHeight="1" s="1411">
      <c r="A416" s="6" t="n"/>
      <c r="B416" s="6" t="n"/>
      <c r="C416" s="6" t="n"/>
      <c r="D416" s="6" t="n"/>
      <c r="E416" s="6" t="n"/>
      <c r="F416" s="6" t="n"/>
      <c r="G416" s="6" t="n"/>
      <c r="H416" s="6" t="n"/>
      <c r="I416" s="6" t="n"/>
      <c r="J416" s="6" t="n"/>
      <c r="K416" s="6" t="n"/>
      <c r="L416" s="6" t="n"/>
      <c r="M416" s="6" t="n"/>
    </row>
    <row r="417" ht="15.75" customHeight="1" s="1411">
      <c r="A417" s="6" t="n"/>
      <c r="B417" s="6" t="n"/>
      <c r="C417" s="6" t="n"/>
      <c r="D417" s="6" t="n"/>
      <c r="E417" s="6" t="n"/>
      <c r="F417" s="6" t="n"/>
      <c r="G417" s="6" t="n"/>
      <c r="H417" s="6" t="n"/>
      <c r="I417" s="6" t="n"/>
      <c r="J417" s="6" t="n"/>
      <c r="K417" s="6" t="n"/>
      <c r="L417" s="6" t="n"/>
      <c r="M417" s="6" t="n"/>
    </row>
    <row r="418" ht="15.75" customHeight="1" s="1411">
      <c r="A418" s="6" t="n"/>
      <c r="B418" s="6" t="n"/>
      <c r="C418" s="6" t="n"/>
      <c r="D418" s="6" t="n"/>
      <c r="E418" s="6" t="n"/>
      <c r="F418" s="6" t="n"/>
      <c r="G418" s="6" t="n"/>
      <c r="H418" s="6" t="n"/>
      <c r="I418" s="6" t="n"/>
      <c r="J418" s="6" t="n"/>
      <c r="K418" s="6" t="n"/>
      <c r="L418" s="6" t="n"/>
      <c r="M418" s="6" t="n"/>
    </row>
    <row r="419" ht="15.75" customHeight="1" s="1411">
      <c r="A419" s="6" t="n"/>
      <c r="B419" s="6" t="n"/>
      <c r="C419" s="6" t="n"/>
      <c r="D419" s="6" t="n"/>
      <c r="E419" s="6" t="n"/>
      <c r="F419" s="6" t="n"/>
      <c r="G419" s="6" t="n"/>
      <c r="H419" s="6" t="n"/>
      <c r="I419" s="6" t="n"/>
      <c r="J419" s="6" t="n"/>
      <c r="K419" s="6" t="n"/>
      <c r="L419" s="6" t="n"/>
      <c r="M419" s="6" t="n"/>
    </row>
    <row r="420" ht="15.75" customHeight="1" s="1411">
      <c r="A420" s="6" t="n"/>
      <c r="B420" s="6" t="n"/>
      <c r="C420" s="6" t="n"/>
      <c r="D420" s="6" t="n"/>
      <c r="E420" s="6" t="n"/>
      <c r="F420" s="6" t="n"/>
      <c r="G420" s="6" t="n"/>
      <c r="H420" s="6" t="n"/>
      <c r="I420" s="6" t="n"/>
      <c r="J420" s="6" t="n"/>
      <c r="K420" s="6" t="n"/>
      <c r="L420" s="6" t="n"/>
      <c r="M420" s="6" t="n"/>
    </row>
    <row r="421" ht="15.75" customHeight="1" s="1411">
      <c r="A421" s="6" t="n"/>
      <c r="B421" s="6" t="n"/>
      <c r="C421" s="6" t="n"/>
      <c r="D421" s="6" t="n"/>
      <c r="E421" s="6" t="n"/>
      <c r="F421" s="6" t="n"/>
      <c r="G421" s="6" t="n"/>
      <c r="H421" s="6" t="n"/>
      <c r="I421" s="6" t="n"/>
      <c r="J421" s="6" t="n"/>
      <c r="K421" s="6" t="n"/>
      <c r="L421" s="6" t="n"/>
      <c r="M421" s="6" t="n"/>
    </row>
    <row r="422" ht="15.75" customHeight="1" s="1411">
      <c r="A422" s="6" t="n"/>
      <c r="B422" s="6" t="n"/>
      <c r="C422" s="6" t="n"/>
      <c r="D422" s="6" t="n"/>
      <c r="E422" s="6" t="n"/>
      <c r="F422" s="6" t="n"/>
      <c r="G422" s="6" t="n"/>
      <c r="H422" s="6" t="n"/>
      <c r="I422" s="6" t="n"/>
      <c r="J422" s="6" t="n"/>
      <c r="K422" s="6" t="n"/>
      <c r="L422" s="6" t="n"/>
      <c r="M422" s="6" t="n"/>
    </row>
    <row r="423" ht="15.75" customHeight="1" s="1411">
      <c r="A423" s="6" t="n"/>
      <c r="B423" s="6" t="n"/>
      <c r="C423" s="6" t="n"/>
      <c r="D423" s="6" t="n"/>
      <c r="E423" s="6" t="n"/>
      <c r="F423" s="6" t="n"/>
      <c r="G423" s="6" t="n"/>
      <c r="H423" s="6" t="n"/>
      <c r="I423" s="6" t="n"/>
      <c r="J423" s="6" t="n"/>
      <c r="K423" s="6" t="n"/>
      <c r="L423" s="6" t="n"/>
      <c r="M423" s="6" t="n"/>
    </row>
    <row r="424" ht="15.75" customHeight="1" s="1411">
      <c r="A424" s="6" t="n"/>
      <c r="B424" s="6" t="n"/>
      <c r="C424" s="6" t="n"/>
      <c r="D424" s="6" t="n"/>
      <c r="E424" s="6" t="n"/>
      <c r="F424" s="6" t="n"/>
      <c r="G424" s="6" t="n"/>
      <c r="H424" s="6" t="n"/>
      <c r="I424" s="6" t="n"/>
      <c r="J424" s="6" t="n"/>
      <c r="K424" s="6" t="n"/>
      <c r="L424" s="6" t="n"/>
      <c r="M424" s="6" t="n"/>
    </row>
    <row r="425" ht="15.75" customHeight="1" s="1411">
      <c r="A425" s="6" t="n"/>
      <c r="B425" s="6" t="n"/>
      <c r="C425" s="6" t="n"/>
      <c r="D425" s="6" t="n"/>
      <c r="E425" s="6" t="n"/>
      <c r="F425" s="6" t="n"/>
      <c r="G425" s="6" t="n"/>
      <c r="H425" s="6" t="n"/>
      <c r="I425" s="6" t="n"/>
      <c r="J425" s="6" t="n"/>
      <c r="K425" s="6" t="n"/>
      <c r="L425" s="6" t="n"/>
      <c r="M425" s="6" t="n"/>
    </row>
    <row r="426" ht="15.75" customHeight="1" s="1411">
      <c r="A426" s="6" t="n"/>
      <c r="B426" s="6" t="n"/>
      <c r="C426" s="6" t="n"/>
      <c r="D426" s="6" t="n"/>
      <c r="E426" s="6" t="n"/>
      <c r="F426" s="6" t="n"/>
      <c r="G426" s="6" t="n"/>
      <c r="H426" s="6" t="n"/>
      <c r="I426" s="6" t="n"/>
      <c r="J426" s="6" t="n"/>
      <c r="K426" s="6" t="n"/>
      <c r="L426" s="6" t="n"/>
      <c r="M426" s="6" t="n"/>
    </row>
    <row r="427" ht="15.75" customHeight="1" s="1411">
      <c r="A427" s="6" t="n"/>
      <c r="B427" s="6" t="n"/>
      <c r="C427" s="6" t="n"/>
      <c r="D427" s="6" t="n"/>
      <c r="E427" s="6" t="n"/>
      <c r="F427" s="6" t="n"/>
      <c r="G427" s="6" t="n"/>
      <c r="H427" s="6" t="n"/>
      <c r="I427" s="6" t="n"/>
      <c r="J427" s="6" t="n"/>
      <c r="K427" s="6" t="n"/>
      <c r="L427" s="6" t="n"/>
      <c r="M427" s="6" t="n"/>
    </row>
    <row r="428" ht="15.75" customHeight="1" s="1411">
      <c r="A428" s="6" t="n"/>
      <c r="B428" s="6" t="n"/>
      <c r="C428" s="6" t="n"/>
      <c r="D428" s="6" t="n"/>
      <c r="E428" s="6" t="n"/>
      <c r="F428" s="6" t="n"/>
      <c r="G428" s="6" t="n"/>
      <c r="H428" s="6" t="n"/>
      <c r="I428" s="6" t="n"/>
      <c r="J428" s="6" t="n"/>
      <c r="K428" s="6" t="n"/>
      <c r="L428" s="6" t="n"/>
      <c r="M428" s="6" t="n"/>
    </row>
    <row r="429" ht="15.75" customHeight="1" s="1411">
      <c r="A429" s="6" t="n"/>
      <c r="B429" s="6" t="n"/>
      <c r="C429" s="6" t="n"/>
      <c r="D429" s="6" t="n"/>
      <c r="E429" s="6" t="n"/>
      <c r="F429" s="6" t="n"/>
      <c r="G429" s="6" t="n"/>
      <c r="H429" s="6" t="n"/>
      <c r="I429" s="6" t="n"/>
      <c r="J429" s="6" t="n"/>
      <c r="K429" s="6" t="n"/>
      <c r="L429" s="6" t="n"/>
      <c r="M429" s="6" t="n"/>
    </row>
    <row r="430" ht="15.75" customHeight="1" s="1411">
      <c r="A430" s="6" t="n"/>
      <c r="B430" s="6" t="n"/>
      <c r="C430" s="6" t="n"/>
      <c r="D430" s="6" t="n"/>
      <c r="E430" s="6" t="n"/>
      <c r="F430" s="6" t="n"/>
      <c r="G430" s="6" t="n"/>
      <c r="H430" s="6" t="n"/>
      <c r="I430" s="6" t="n"/>
      <c r="J430" s="6" t="n"/>
      <c r="K430" s="6" t="n"/>
      <c r="L430" s="6" t="n"/>
      <c r="M430" s="6" t="n"/>
    </row>
    <row r="431" ht="15.75" customHeight="1" s="1411">
      <c r="A431" s="6" t="n"/>
      <c r="B431" s="6" t="n"/>
      <c r="C431" s="6" t="n"/>
      <c r="D431" s="6" t="n"/>
      <c r="E431" s="6" t="n"/>
      <c r="F431" s="6" t="n"/>
      <c r="G431" s="6" t="n"/>
      <c r="H431" s="6" t="n"/>
      <c r="I431" s="6" t="n"/>
      <c r="J431" s="6" t="n"/>
      <c r="K431" s="6" t="n"/>
      <c r="L431" s="6" t="n"/>
      <c r="M431" s="6" t="n"/>
    </row>
    <row r="432" ht="15.75" customHeight="1" s="1411">
      <c r="A432" s="6" t="n"/>
      <c r="B432" s="6" t="n"/>
      <c r="C432" s="6" t="n"/>
      <c r="D432" s="6" t="n"/>
      <c r="E432" s="6" t="n"/>
      <c r="F432" s="6" t="n"/>
      <c r="G432" s="6" t="n"/>
      <c r="H432" s="6" t="n"/>
      <c r="I432" s="6" t="n"/>
      <c r="J432" s="6" t="n"/>
      <c r="K432" s="6" t="n"/>
      <c r="L432" s="6" t="n"/>
      <c r="M432" s="6" t="n"/>
    </row>
    <row r="433" ht="15.75" customHeight="1" s="1411">
      <c r="A433" s="6" t="n"/>
      <c r="B433" s="6" t="n"/>
      <c r="C433" s="6" t="n"/>
      <c r="D433" s="6" t="n"/>
      <c r="E433" s="6" t="n"/>
      <c r="F433" s="6" t="n"/>
      <c r="G433" s="6" t="n"/>
      <c r="H433" s="6" t="n"/>
      <c r="I433" s="6" t="n"/>
      <c r="J433" s="6" t="n"/>
      <c r="K433" s="6" t="n"/>
      <c r="L433" s="6" t="n"/>
      <c r="M433" s="6" t="n"/>
    </row>
    <row r="434" ht="15.75" customHeight="1" s="1411">
      <c r="A434" s="6" t="n"/>
      <c r="B434" s="6" t="n"/>
      <c r="C434" s="6" t="n"/>
      <c r="D434" s="6" t="n"/>
      <c r="E434" s="6" t="n"/>
      <c r="F434" s="6" t="n"/>
      <c r="G434" s="6" t="n"/>
      <c r="H434" s="6" t="n"/>
      <c r="I434" s="6" t="n"/>
      <c r="J434" s="6" t="n"/>
      <c r="K434" s="6" t="n"/>
      <c r="L434" s="6" t="n"/>
      <c r="M434" s="6" t="n"/>
    </row>
    <row r="435" ht="15.75" customHeight="1" s="1411">
      <c r="A435" s="6" t="n"/>
      <c r="B435" s="6" t="n"/>
      <c r="C435" s="6" t="n"/>
      <c r="D435" s="6" t="n"/>
      <c r="E435" s="6" t="n"/>
      <c r="F435" s="6" t="n"/>
      <c r="G435" s="6" t="n"/>
      <c r="H435" s="6" t="n"/>
      <c r="I435" s="6" t="n"/>
      <c r="J435" s="6" t="n"/>
      <c r="K435" s="6" t="n"/>
      <c r="L435" s="6" t="n"/>
      <c r="M435" s="6" t="n"/>
    </row>
    <row r="436" ht="15.75" customHeight="1" s="1411">
      <c r="A436" s="6" t="n"/>
      <c r="B436" s="6" t="n"/>
      <c r="C436" s="6" t="n"/>
      <c r="D436" s="6" t="n"/>
      <c r="E436" s="6" t="n"/>
      <c r="F436" s="6" t="n"/>
      <c r="G436" s="6" t="n"/>
      <c r="H436" s="6" t="n"/>
      <c r="I436" s="6" t="n"/>
      <c r="J436" s="6" t="n"/>
      <c r="K436" s="6" t="n"/>
      <c r="L436" s="6" t="n"/>
      <c r="M436" s="6" t="n"/>
    </row>
    <row r="437" ht="15.75" customHeight="1" s="1411">
      <c r="A437" s="6" t="n"/>
      <c r="B437" s="6" t="n"/>
      <c r="C437" s="6" t="n"/>
      <c r="D437" s="6" t="n"/>
      <c r="E437" s="6" t="n"/>
      <c r="F437" s="6" t="n"/>
      <c r="G437" s="6" t="n"/>
      <c r="H437" s="6" t="n"/>
      <c r="I437" s="6" t="n"/>
      <c r="J437" s="6" t="n"/>
      <c r="K437" s="6" t="n"/>
      <c r="L437" s="6" t="n"/>
      <c r="M437" s="6" t="n"/>
    </row>
    <row r="438" ht="15.75" customHeight="1" s="1411">
      <c r="A438" s="6" t="n"/>
      <c r="B438" s="6" t="n"/>
      <c r="C438" s="6" t="n"/>
      <c r="D438" s="6" t="n"/>
      <c r="E438" s="6" t="n"/>
      <c r="F438" s="6" t="n"/>
      <c r="G438" s="6" t="n"/>
      <c r="H438" s="6" t="n"/>
      <c r="I438" s="6" t="n"/>
      <c r="J438" s="6" t="n"/>
      <c r="K438" s="6" t="n"/>
      <c r="L438" s="6" t="n"/>
      <c r="M438" s="6" t="n"/>
    </row>
    <row r="439" ht="15.75" customHeight="1" s="1411">
      <c r="A439" s="6" t="n"/>
      <c r="B439" s="6" t="n"/>
      <c r="C439" s="6" t="n"/>
      <c r="D439" s="6" t="n"/>
      <c r="E439" s="6" t="n"/>
      <c r="F439" s="6" t="n"/>
      <c r="G439" s="6" t="n"/>
      <c r="H439" s="6" t="n"/>
      <c r="I439" s="6" t="n"/>
      <c r="J439" s="6" t="n"/>
      <c r="K439" s="6" t="n"/>
      <c r="L439" s="6" t="n"/>
      <c r="M439" s="6" t="n"/>
    </row>
    <row r="440" ht="15.75" customHeight="1" s="1411">
      <c r="A440" s="6" t="n"/>
      <c r="B440" s="6" t="n"/>
      <c r="C440" s="6" t="n"/>
      <c r="D440" s="6" t="n"/>
      <c r="E440" s="6" t="n"/>
      <c r="F440" s="6" t="n"/>
      <c r="G440" s="6" t="n"/>
      <c r="H440" s="6" t="n"/>
      <c r="I440" s="6" t="n"/>
      <c r="J440" s="6" t="n"/>
      <c r="K440" s="6" t="n"/>
      <c r="L440" s="6" t="n"/>
      <c r="M440" s="6" t="n"/>
    </row>
    <row r="441" ht="15.75" customHeight="1" s="1411">
      <c r="A441" s="6" t="n"/>
      <c r="B441" s="6" t="n"/>
      <c r="C441" s="6" t="n"/>
      <c r="D441" s="6" t="n"/>
      <c r="E441" s="6" t="n"/>
      <c r="F441" s="6" t="n"/>
      <c r="G441" s="6" t="n"/>
      <c r="H441" s="6" t="n"/>
      <c r="I441" s="6" t="n"/>
      <c r="J441" s="6" t="n"/>
      <c r="K441" s="6" t="n"/>
      <c r="L441" s="6" t="n"/>
      <c r="M441" s="6" t="n"/>
    </row>
    <row r="442" ht="15.75" customHeight="1" s="1411">
      <c r="A442" s="6" t="n"/>
      <c r="B442" s="6" t="n"/>
      <c r="C442" s="6" t="n"/>
      <c r="D442" s="6" t="n"/>
      <c r="E442" s="6" t="n"/>
      <c r="F442" s="6" t="n"/>
      <c r="G442" s="6" t="n"/>
      <c r="H442" s="6" t="n"/>
      <c r="I442" s="6" t="n"/>
      <c r="J442" s="6" t="n"/>
      <c r="K442" s="6" t="n"/>
      <c r="L442" s="6" t="n"/>
      <c r="M442" s="6" t="n"/>
    </row>
    <row r="443" ht="15.75" customHeight="1" s="1411">
      <c r="A443" s="6" t="n"/>
      <c r="B443" s="6" t="n"/>
      <c r="C443" s="6" t="n"/>
      <c r="D443" s="6" t="n"/>
      <c r="E443" s="6" t="n"/>
      <c r="F443" s="6" t="n"/>
      <c r="G443" s="6" t="n"/>
      <c r="H443" s="6" t="n"/>
      <c r="I443" s="6" t="n"/>
      <c r="J443" s="6" t="n"/>
      <c r="K443" s="6" t="n"/>
      <c r="L443" s="6" t="n"/>
      <c r="M443" s="6" t="n"/>
    </row>
    <row r="444" ht="15.75" customHeight="1" s="1411">
      <c r="A444" s="6" t="n"/>
      <c r="B444" s="6" t="n"/>
      <c r="C444" s="6" t="n"/>
      <c r="D444" s="6" t="n"/>
      <c r="E444" s="6" t="n"/>
      <c r="F444" s="6" t="n"/>
      <c r="G444" s="6" t="n"/>
      <c r="H444" s="6" t="n"/>
      <c r="I444" s="6" t="n"/>
      <c r="J444" s="6" t="n"/>
      <c r="K444" s="6" t="n"/>
      <c r="L444" s="6" t="n"/>
      <c r="M444" s="6" t="n"/>
    </row>
    <row r="445" ht="15.75" customHeight="1" s="1411">
      <c r="A445" s="6" t="n"/>
      <c r="B445" s="6" t="n"/>
      <c r="C445" s="6" t="n"/>
      <c r="D445" s="6" t="n"/>
      <c r="E445" s="6" t="n"/>
      <c r="F445" s="6" t="n"/>
      <c r="G445" s="6" t="n"/>
      <c r="H445" s="6" t="n"/>
      <c r="I445" s="6" t="n"/>
      <c r="J445" s="6" t="n"/>
      <c r="K445" s="6" t="n"/>
      <c r="L445" s="6" t="n"/>
      <c r="M445" s="6" t="n"/>
    </row>
    <row r="446" ht="15.75" customHeight="1" s="1411">
      <c r="A446" s="6" t="n"/>
      <c r="B446" s="6" t="n"/>
      <c r="C446" s="6" t="n"/>
      <c r="D446" s="6" t="n"/>
      <c r="E446" s="6" t="n"/>
      <c r="F446" s="6" t="n"/>
      <c r="G446" s="6" t="n"/>
      <c r="H446" s="6" t="n"/>
      <c r="I446" s="6" t="n"/>
      <c r="J446" s="6" t="n"/>
      <c r="K446" s="6" t="n"/>
      <c r="L446" s="6" t="n"/>
      <c r="M446" s="6" t="n"/>
    </row>
    <row r="447" ht="15.75" customHeight="1" s="1411">
      <c r="A447" s="6" t="n"/>
      <c r="B447" s="6" t="n"/>
      <c r="C447" s="6" t="n"/>
      <c r="D447" s="6" t="n"/>
      <c r="E447" s="6" t="n"/>
      <c r="F447" s="6" t="n"/>
      <c r="G447" s="6" t="n"/>
      <c r="H447" s="6" t="n"/>
      <c r="I447" s="6" t="n"/>
      <c r="J447" s="6" t="n"/>
      <c r="K447" s="6" t="n"/>
      <c r="L447" s="6" t="n"/>
      <c r="M447" s="6" t="n"/>
    </row>
    <row r="448" ht="15.75" customHeight="1" s="1411">
      <c r="A448" s="6" t="n"/>
      <c r="B448" s="6" t="n"/>
      <c r="C448" s="6" t="n"/>
      <c r="D448" s="6" t="n"/>
      <c r="E448" s="6" t="n"/>
      <c r="F448" s="6" t="n"/>
      <c r="G448" s="6" t="n"/>
      <c r="H448" s="6" t="n"/>
      <c r="I448" s="6" t="n"/>
      <c r="J448" s="6" t="n"/>
      <c r="K448" s="6" t="n"/>
      <c r="L448" s="6" t="n"/>
      <c r="M448" s="6" t="n"/>
    </row>
    <row r="449" ht="15.75" customHeight="1" s="1411">
      <c r="A449" s="6" t="n"/>
      <c r="B449" s="6" t="n"/>
      <c r="C449" s="6" t="n"/>
      <c r="D449" s="6" t="n"/>
      <c r="E449" s="6" t="n"/>
      <c r="F449" s="6" t="n"/>
      <c r="G449" s="6" t="n"/>
      <c r="H449" s="6" t="n"/>
      <c r="I449" s="6" t="n"/>
      <c r="J449" s="6" t="n"/>
      <c r="K449" s="6" t="n"/>
      <c r="L449" s="6" t="n"/>
      <c r="M449" s="6" t="n"/>
    </row>
    <row r="450" ht="15.75" customHeight="1" s="1411">
      <c r="A450" s="6" t="n"/>
      <c r="B450" s="6" t="n"/>
      <c r="C450" s="6" t="n"/>
      <c r="D450" s="6" t="n"/>
      <c r="E450" s="6" t="n"/>
      <c r="F450" s="6" t="n"/>
      <c r="G450" s="6" t="n"/>
      <c r="H450" s="6" t="n"/>
      <c r="I450" s="6" t="n"/>
      <c r="J450" s="6" t="n"/>
      <c r="K450" s="6" t="n"/>
      <c r="L450" s="6" t="n"/>
      <c r="M450" s="6" t="n"/>
    </row>
    <row r="451" ht="15.75" customHeight="1" s="1411">
      <c r="A451" s="6" t="n"/>
      <c r="B451" s="6" t="n"/>
      <c r="C451" s="6" t="n"/>
      <c r="D451" s="6" t="n"/>
      <c r="E451" s="6" t="n"/>
      <c r="F451" s="6" t="n"/>
      <c r="G451" s="6" t="n"/>
      <c r="H451" s="6" t="n"/>
      <c r="I451" s="6" t="n"/>
      <c r="J451" s="6" t="n"/>
      <c r="K451" s="6" t="n"/>
      <c r="L451" s="6" t="n"/>
      <c r="M451" s="6" t="n"/>
    </row>
    <row r="452" ht="15.75" customHeight="1" s="1411">
      <c r="A452" s="6" t="n"/>
      <c r="B452" s="6" t="n"/>
      <c r="C452" s="6" t="n"/>
      <c r="D452" s="6" t="n"/>
      <c r="E452" s="6" t="n"/>
      <c r="F452" s="6" t="n"/>
      <c r="G452" s="6" t="n"/>
      <c r="H452" s="6" t="n"/>
      <c r="I452" s="6" t="n"/>
      <c r="J452" s="6" t="n"/>
      <c r="K452" s="6" t="n"/>
      <c r="L452" s="6" t="n"/>
      <c r="M452" s="6" t="n"/>
    </row>
    <row r="453" ht="15.75" customHeight="1" s="1411">
      <c r="A453" s="6" t="n"/>
      <c r="B453" s="6" t="n"/>
      <c r="C453" s="6" t="n"/>
      <c r="D453" s="6" t="n"/>
      <c r="E453" s="6" t="n"/>
      <c r="F453" s="6" t="n"/>
      <c r="G453" s="6" t="n"/>
      <c r="H453" s="6" t="n"/>
      <c r="I453" s="6" t="n"/>
      <c r="J453" s="6" t="n"/>
      <c r="K453" s="6" t="n"/>
      <c r="L453" s="6" t="n"/>
      <c r="M453" s="6" t="n"/>
    </row>
    <row r="454" ht="15.75" customHeight="1" s="1411">
      <c r="A454" s="6" t="n"/>
      <c r="B454" s="6" t="n"/>
      <c r="C454" s="6" t="n"/>
      <c r="D454" s="6" t="n"/>
      <c r="E454" s="6" t="n"/>
      <c r="F454" s="6" t="n"/>
      <c r="G454" s="6" t="n"/>
      <c r="H454" s="6" t="n"/>
      <c r="I454" s="6" t="n"/>
      <c r="J454" s="6" t="n"/>
      <c r="K454" s="6" t="n"/>
      <c r="L454" s="6" t="n"/>
      <c r="M454" s="6" t="n"/>
    </row>
    <row r="455" ht="15.75" customHeight="1" s="1411">
      <c r="A455" s="6" t="n"/>
      <c r="B455" s="6" t="n"/>
      <c r="C455" s="6" t="n"/>
      <c r="D455" s="6" t="n"/>
      <c r="E455" s="6" t="n"/>
      <c r="F455" s="6" t="n"/>
      <c r="G455" s="6" t="n"/>
      <c r="H455" s="6" t="n"/>
      <c r="I455" s="6" t="n"/>
      <c r="J455" s="6" t="n"/>
      <c r="K455" s="6" t="n"/>
      <c r="L455" s="6" t="n"/>
      <c r="M455" s="6" t="n"/>
    </row>
    <row r="456" ht="15.75" customHeight="1" s="1411">
      <c r="A456" s="6" t="n"/>
      <c r="B456" s="6" t="n"/>
      <c r="C456" s="6" t="n"/>
      <c r="D456" s="6" t="n"/>
      <c r="E456" s="6" t="n"/>
      <c r="F456" s="6" t="n"/>
      <c r="G456" s="6" t="n"/>
      <c r="H456" s="6" t="n"/>
      <c r="I456" s="6" t="n"/>
      <c r="J456" s="6" t="n"/>
      <c r="K456" s="6" t="n"/>
      <c r="L456" s="6" t="n"/>
      <c r="M456" s="6" t="n"/>
    </row>
    <row r="457" ht="15.75" customHeight="1" s="1411">
      <c r="A457" s="6" t="n"/>
      <c r="B457" s="6" t="n"/>
      <c r="C457" s="6" t="n"/>
      <c r="D457" s="6" t="n"/>
      <c r="E457" s="6" t="n"/>
      <c r="F457" s="6" t="n"/>
      <c r="G457" s="6" t="n"/>
      <c r="H457" s="6" t="n"/>
      <c r="I457" s="6" t="n"/>
      <c r="J457" s="6" t="n"/>
      <c r="K457" s="6" t="n"/>
      <c r="L457" s="6" t="n"/>
      <c r="M457" s="6" t="n"/>
    </row>
    <row r="458" ht="15.75" customHeight="1" s="1411">
      <c r="A458" s="6" t="n"/>
      <c r="B458" s="6" t="n"/>
      <c r="C458" s="6" t="n"/>
      <c r="D458" s="6" t="n"/>
      <c r="E458" s="6" t="n"/>
      <c r="F458" s="6" t="n"/>
      <c r="G458" s="6" t="n"/>
      <c r="H458" s="6" t="n"/>
      <c r="I458" s="6" t="n"/>
      <c r="J458" s="6" t="n"/>
      <c r="K458" s="6" t="n"/>
      <c r="L458" s="6" t="n"/>
      <c r="M458" s="6" t="n"/>
    </row>
    <row r="459" ht="15.75" customHeight="1" s="1411">
      <c r="A459" s="6" t="n"/>
      <c r="B459" s="6" t="n"/>
      <c r="C459" s="6" t="n"/>
      <c r="D459" s="6" t="n"/>
      <c r="E459" s="6" t="n"/>
      <c r="F459" s="6" t="n"/>
      <c r="G459" s="6" t="n"/>
      <c r="H459" s="6" t="n"/>
      <c r="I459" s="6" t="n"/>
      <c r="J459" s="6" t="n"/>
      <c r="K459" s="6" t="n"/>
      <c r="L459" s="6" t="n"/>
      <c r="M459" s="6" t="n"/>
    </row>
    <row r="460" ht="15.75" customHeight="1" s="1411">
      <c r="A460" s="6" t="n"/>
      <c r="B460" s="6" t="n"/>
      <c r="C460" s="6" t="n"/>
      <c r="D460" s="6" t="n"/>
      <c r="E460" s="6" t="n"/>
      <c r="F460" s="6" t="n"/>
      <c r="G460" s="6" t="n"/>
      <c r="H460" s="6" t="n"/>
      <c r="I460" s="6" t="n"/>
      <c r="J460" s="6" t="n"/>
      <c r="K460" s="6" t="n"/>
      <c r="L460" s="6" t="n"/>
      <c r="M460" s="6" t="n"/>
    </row>
    <row r="461" ht="15.75" customHeight="1" s="1411">
      <c r="A461" s="6" t="n"/>
      <c r="B461" s="6" t="n"/>
      <c r="C461" s="6" t="n"/>
      <c r="D461" s="6" t="n"/>
      <c r="E461" s="6" t="n"/>
      <c r="F461" s="6" t="n"/>
      <c r="G461" s="6" t="n"/>
      <c r="H461" s="6" t="n"/>
      <c r="I461" s="6" t="n"/>
      <c r="J461" s="6" t="n"/>
      <c r="K461" s="6" t="n"/>
      <c r="L461" s="6" t="n"/>
      <c r="M461" s="6" t="n"/>
    </row>
    <row r="462" ht="15.75" customHeight="1" s="1411">
      <c r="A462" s="6" t="n"/>
      <c r="B462" s="6" t="n"/>
      <c r="C462" s="6" t="n"/>
      <c r="D462" s="6" t="n"/>
      <c r="E462" s="6" t="n"/>
      <c r="F462" s="6" t="n"/>
      <c r="G462" s="6" t="n"/>
      <c r="H462" s="6" t="n"/>
      <c r="I462" s="6" t="n"/>
      <c r="J462" s="6" t="n"/>
      <c r="K462" s="6" t="n"/>
      <c r="L462" s="6" t="n"/>
      <c r="M462" s="6" t="n"/>
    </row>
    <row r="463" ht="15.75" customHeight="1" s="1411">
      <c r="A463" s="6" t="n"/>
      <c r="B463" s="6" t="n"/>
      <c r="C463" s="6" t="n"/>
      <c r="D463" s="6" t="n"/>
      <c r="E463" s="6" t="n"/>
      <c r="F463" s="6" t="n"/>
      <c r="G463" s="6" t="n"/>
      <c r="H463" s="6" t="n"/>
      <c r="I463" s="6" t="n"/>
      <c r="J463" s="6" t="n"/>
      <c r="K463" s="6" t="n"/>
      <c r="L463" s="6" t="n"/>
      <c r="M463" s="6" t="n"/>
    </row>
    <row r="464" ht="15.75" customHeight="1" s="1411">
      <c r="A464" s="6" t="n"/>
      <c r="B464" s="6" t="n"/>
      <c r="C464" s="6" t="n"/>
      <c r="D464" s="6" t="n"/>
      <c r="E464" s="6" t="n"/>
      <c r="F464" s="6" t="n"/>
      <c r="G464" s="6" t="n"/>
      <c r="H464" s="6" t="n"/>
      <c r="I464" s="6" t="n"/>
      <c r="J464" s="6" t="n"/>
      <c r="K464" s="6" t="n"/>
      <c r="L464" s="6" t="n"/>
      <c r="M464" s="6" t="n"/>
    </row>
    <row r="465" ht="15.75" customHeight="1" s="1411">
      <c r="A465" s="6" t="n"/>
      <c r="B465" s="6" t="n"/>
      <c r="C465" s="6" t="n"/>
      <c r="D465" s="6" t="n"/>
      <c r="E465" s="6" t="n"/>
      <c r="F465" s="6" t="n"/>
      <c r="G465" s="6" t="n"/>
      <c r="H465" s="6" t="n"/>
      <c r="I465" s="6" t="n"/>
      <c r="J465" s="6" t="n"/>
      <c r="K465" s="6" t="n"/>
      <c r="L465" s="6" t="n"/>
      <c r="M465" s="6" t="n"/>
    </row>
    <row r="466" ht="15.75" customHeight="1" s="1411">
      <c r="A466" s="6" t="n"/>
      <c r="B466" s="6" t="n"/>
      <c r="C466" s="6" t="n"/>
      <c r="D466" s="6" t="n"/>
      <c r="E466" s="6" t="n"/>
      <c r="F466" s="6" t="n"/>
      <c r="G466" s="6" t="n"/>
      <c r="H466" s="6" t="n"/>
      <c r="I466" s="6" t="n"/>
      <c r="J466" s="6" t="n"/>
      <c r="K466" s="6" t="n"/>
      <c r="L466" s="6" t="n"/>
      <c r="M466" s="6" t="n"/>
    </row>
    <row r="467" ht="15.75" customHeight="1" s="1411">
      <c r="A467" s="6" t="n"/>
      <c r="B467" s="6" t="n"/>
      <c r="C467" s="6" t="n"/>
      <c r="D467" s="6" t="n"/>
      <c r="E467" s="6" t="n"/>
      <c r="F467" s="6" t="n"/>
      <c r="G467" s="6" t="n"/>
      <c r="H467" s="6" t="n"/>
      <c r="I467" s="6" t="n"/>
      <c r="J467" s="6" t="n"/>
      <c r="K467" s="6" t="n"/>
      <c r="L467" s="6" t="n"/>
      <c r="M467" s="6" t="n"/>
    </row>
    <row r="468" ht="15.75" customHeight="1" s="1411">
      <c r="A468" s="6" t="n"/>
      <c r="B468" s="6" t="n"/>
      <c r="C468" s="6" t="n"/>
      <c r="D468" s="6" t="n"/>
      <c r="E468" s="6" t="n"/>
      <c r="F468" s="6" t="n"/>
      <c r="G468" s="6" t="n"/>
      <c r="H468" s="6" t="n"/>
      <c r="I468" s="6" t="n"/>
      <c r="J468" s="6" t="n"/>
      <c r="K468" s="6" t="n"/>
      <c r="L468" s="6" t="n"/>
      <c r="M468" s="6" t="n"/>
    </row>
    <row r="469" ht="15.75" customHeight="1" s="1411">
      <c r="A469" s="6" t="n"/>
      <c r="B469" s="6" t="n"/>
      <c r="C469" s="6" t="n"/>
      <c r="D469" s="6" t="n"/>
      <c r="E469" s="6" t="n"/>
      <c r="F469" s="6" t="n"/>
      <c r="G469" s="6" t="n"/>
      <c r="H469" s="6" t="n"/>
      <c r="I469" s="6" t="n"/>
      <c r="J469" s="6" t="n"/>
      <c r="K469" s="6" t="n"/>
      <c r="L469" s="6" t="n"/>
      <c r="M469" s="6" t="n"/>
    </row>
    <row r="470" ht="15.75" customHeight="1" s="1411">
      <c r="A470" s="6" t="n"/>
      <c r="B470" s="6" t="n"/>
      <c r="C470" s="6" t="n"/>
      <c r="D470" s="6" t="n"/>
      <c r="E470" s="6" t="n"/>
      <c r="F470" s="6" t="n"/>
      <c r="G470" s="6" t="n"/>
      <c r="H470" s="6" t="n"/>
      <c r="I470" s="6" t="n"/>
      <c r="J470" s="6" t="n"/>
      <c r="K470" s="6" t="n"/>
      <c r="L470" s="6" t="n"/>
      <c r="M470" s="6" t="n"/>
    </row>
    <row r="471" ht="15.75" customHeight="1" s="1411">
      <c r="A471" s="6" t="n"/>
      <c r="B471" s="6" t="n"/>
      <c r="C471" s="6" t="n"/>
      <c r="D471" s="6" t="n"/>
      <c r="E471" s="6" t="n"/>
      <c r="F471" s="6" t="n"/>
      <c r="G471" s="6" t="n"/>
      <c r="H471" s="6" t="n"/>
      <c r="I471" s="6" t="n"/>
      <c r="J471" s="6" t="n"/>
      <c r="K471" s="6" t="n"/>
      <c r="L471" s="6" t="n"/>
      <c r="M471" s="6" t="n"/>
    </row>
    <row r="472" ht="15.75" customHeight="1" s="1411">
      <c r="A472" s="6" t="n"/>
      <c r="B472" s="6" t="n"/>
      <c r="C472" s="6" t="n"/>
      <c r="D472" s="6" t="n"/>
      <c r="E472" s="6" t="n"/>
      <c r="F472" s="6" t="n"/>
      <c r="G472" s="6" t="n"/>
      <c r="H472" s="6" t="n"/>
      <c r="I472" s="6" t="n"/>
      <c r="J472" s="6" t="n"/>
      <c r="K472" s="6" t="n"/>
      <c r="L472" s="6" t="n"/>
      <c r="M472" s="6" t="n"/>
    </row>
    <row r="473" ht="15.75" customHeight="1" s="1411">
      <c r="A473" s="6" t="n"/>
      <c r="B473" s="6" t="n"/>
      <c r="C473" s="6" t="n"/>
      <c r="D473" s="6" t="n"/>
      <c r="E473" s="6" t="n"/>
      <c r="F473" s="6" t="n"/>
      <c r="G473" s="6" t="n"/>
      <c r="H473" s="6" t="n"/>
      <c r="I473" s="6" t="n"/>
      <c r="J473" s="6" t="n"/>
      <c r="K473" s="6" t="n"/>
      <c r="L473" s="6" t="n"/>
      <c r="M473" s="6" t="n"/>
    </row>
    <row r="474" ht="15.75" customHeight="1" s="1411">
      <c r="A474" s="6" t="n"/>
      <c r="B474" s="6" t="n"/>
      <c r="C474" s="6" t="n"/>
      <c r="D474" s="6" t="n"/>
      <c r="E474" s="6" t="n"/>
      <c r="F474" s="6" t="n"/>
      <c r="G474" s="6" t="n"/>
      <c r="H474" s="6" t="n"/>
      <c r="I474" s="6" t="n"/>
      <c r="J474" s="6" t="n"/>
      <c r="K474" s="6" t="n"/>
      <c r="L474" s="6" t="n"/>
      <c r="M474" s="6" t="n"/>
    </row>
    <row r="475" ht="15.75" customHeight="1" s="1411">
      <c r="A475" s="6" t="n"/>
      <c r="B475" s="6" t="n"/>
      <c r="C475" s="6" t="n"/>
      <c r="D475" s="6" t="n"/>
      <c r="E475" s="6" t="n"/>
      <c r="F475" s="6" t="n"/>
      <c r="G475" s="6" t="n"/>
      <c r="H475" s="6" t="n"/>
      <c r="I475" s="6" t="n"/>
      <c r="J475" s="6" t="n"/>
      <c r="K475" s="6" t="n"/>
      <c r="L475" s="6" t="n"/>
      <c r="M475" s="6" t="n"/>
    </row>
    <row r="476" ht="15.75" customHeight="1" s="1411">
      <c r="A476" s="6" t="n"/>
      <c r="B476" s="6" t="n"/>
      <c r="C476" s="6" t="n"/>
      <c r="D476" s="6" t="n"/>
      <c r="E476" s="6" t="n"/>
      <c r="F476" s="6" t="n"/>
      <c r="G476" s="6" t="n"/>
      <c r="H476" s="6" t="n"/>
      <c r="I476" s="6" t="n"/>
      <c r="J476" s="6" t="n"/>
      <c r="K476" s="6" t="n"/>
      <c r="L476" s="6" t="n"/>
      <c r="M476" s="6" t="n"/>
    </row>
    <row r="477" ht="15.75" customHeight="1" s="1411">
      <c r="A477" s="6" t="n"/>
      <c r="B477" s="6" t="n"/>
      <c r="C477" s="6" t="n"/>
      <c r="D477" s="6" t="n"/>
      <c r="E477" s="6" t="n"/>
      <c r="F477" s="6" t="n"/>
      <c r="G477" s="6" t="n"/>
      <c r="H477" s="6" t="n"/>
      <c r="I477" s="6" t="n"/>
      <c r="J477" s="6" t="n"/>
      <c r="K477" s="6" t="n"/>
      <c r="L477" s="6" t="n"/>
      <c r="M477" s="6" t="n"/>
    </row>
    <row r="478" ht="15.75" customHeight="1" s="1411">
      <c r="A478" s="6" t="n"/>
      <c r="B478" s="6" t="n"/>
      <c r="C478" s="6" t="n"/>
      <c r="D478" s="6" t="n"/>
      <c r="E478" s="6" t="n"/>
      <c r="F478" s="6" t="n"/>
      <c r="G478" s="6" t="n"/>
      <c r="H478" s="6" t="n"/>
      <c r="I478" s="6" t="n"/>
      <c r="J478" s="6" t="n"/>
      <c r="K478" s="6" t="n"/>
      <c r="L478" s="6" t="n"/>
      <c r="M478" s="6" t="n"/>
    </row>
    <row r="479" ht="15.75" customHeight="1" s="1411">
      <c r="A479" s="6" t="n"/>
      <c r="B479" s="6" t="n"/>
      <c r="C479" s="6" t="n"/>
      <c r="D479" s="6" t="n"/>
      <c r="E479" s="6" t="n"/>
      <c r="F479" s="6" t="n"/>
      <c r="G479" s="6" t="n"/>
      <c r="H479" s="6" t="n"/>
      <c r="I479" s="6" t="n"/>
      <c r="J479" s="6" t="n"/>
      <c r="K479" s="6" t="n"/>
      <c r="L479" s="6" t="n"/>
      <c r="M479" s="6" t="n"/>
    </row>
    <row r="480" ht="15.75" customHeight="1" s="1411">
      <c r="A480" s="6" t="n"/>
      <c r="B480" s="6" t="n"/>
      <c r="C480" s="6" t="n"/>
      <c r="D480" s="6" t="n"/>
      <c r="E480" s="6" t="n"/>
      <c r="F480" s="6" t="n"/>
      <c r="G480" s="6" t="n"/>
      <c r="H480" s="6" t="n"/>
      <c r="I480" s="6" t="n"/>
      <c r="J480" s="6" t="n"/>
      <c r="K480" s="6" t="n"/>
      <c r="L480" s="6" t="n"/>
      <c r="M480" s="6" t="n"/>
    </row>
    <row r="481" ht="15.75" customHeight="1" s="1411">
      <c r="A481" s="6" t="n"/>
      <c r="B481" s="6" t="n"/>
      <c r="C481" s="6" t="n"/>
      <c r="D481" s="6" t="n"/>
      <c r="E481" s="6" t="n"/>
      <c r="F481" s="6" t="n"/>
      <c r="G481" s="6" t="n"/>
      <c r="H481" s="6" t="n"/>
      <c r="I481" s="6" t="n"/>
      <c r="J481" s="6" t="n"/>
      <c r="K481" s="6" t="n"/>
      <c r="L481" s="6" t="n"/>
      <c r="M481" s="6" t="n"/>
    </row>
    <row r="482" ht="15.75" customHeight="1" s="1411">
      <c r="A482" s="6" t="n"/>
      <c r="B482" s="6" t="n"/>
      <c r="C482" s="6" t="n"/>
      <c r="D482" s="6" t="n"/>
      <c r="E482" s="6" t="n"/>
      <c r="F482" s="6" t="n"/>
      <c r="G482" s="6" t="n"/>
      <c r="H482" s="6" t="n"/>
      <c r="I482" s="6" t="n"/>
      <c r="J482" s="6" t="n"/>
      <c r="K482" s="6" t="n"/>
      <c r="L482" s="6" t="n"/>
      <c r="M482" s="6" t="n"/>
    </row>
    <row r="483" ht="15.75" customHeight="1" s="1411">
      <c r="A483" s="6" t="n"/>
      <c r="B483" s="6" t="n"/>
      <c r="C483" s="6" t="n"/>
      <c r="D483" s="6" t="n"/>
      <c r="E483" s="6" t="n"/>
      <c r="F483" s="6" t="n"/>
      <c r="G483" s="6" t="n"/>
      <c r="H483" s="6" t="n"/>
      <c r="I483" s="6" t="n"/>
      <c r="J483" s="6" t="n"/>
      <c r="K483" s="6" t="n"/>
      <c r="L483" s="6" t="n"/>
      <c r="M483" s="6" t="n"/>
    </row>
    <row r="484" ht="15.75" customHeight="1" s="1411">
      <c r="A484" s="6" t="n"/>
      <c r="B484" s="6" t="n"/>
      <c r="C484" s="6" t="n"/>
      <c r="D484" s="6" t="n"/>
      <c r="E484" s="6" t="n"/>
      <c r="F484" s="6" t="n"/>
      <c r="G484" s="6" t="n"/>
      <c r="H484" s="6" t="n"/>
      <c r="I484" s="6" t="n"/>
      <c r="J484" s="6" t="n"/>
      <c r="K484" s="6" t="n"/>
      <c r="L484" s="6" t="n"/>
      <c r="M484" s="6" t="n"/>
    </row>
    <row r="485" ht="15.75" customHeight="1" s="1411">
      <c r="A485" s="6" t="n"/>
      <c r="B485" s="6" t="n"/>
      <c r="C485" s="6" t="n"/>
      <c r="D485" s="6" t="n"/>
      <c r="E485" s="6" t="n"/>
      <c r="F485" s="6" t="n"/>
      <c r="G485" s="6" t="n"/>
      <c r="H485" s="6" t="n"/>
      <c r="I485" s="6" t="n"/>
      <c r="J485" s="6" t="n"/>
      <c r="K485" s="6" t="n"/>
      <c r="L485" s="6" t="n"/>
      <c r="M485" s="6" t="n"/>
    </row>
    <row r="486" ht="15.75" customHeight="1" s="1411">
      <c r="A486" s="6" t="n"/>
      <c r="B486" s="6" t="n"/>
      <c r="C486" s="6" t="n"/>
      <c r="D486" s="6" t="n"/>
      <c r="E486" s="6" t="n"/>
      <c r="F486" s="6" t="n"/>
      <c r="G486" s="6" t="n"/>
      <c r="H486" s="6" t="n"/>
      <c r="I486" s="6" t="n"/>
      <c r="J486" s="6" t="n"/>
      <c r="K486" s="6" t="n"/>
      <c r="L486" s="6" t="n"/>
      <c r="M486" s="6" t="n"/>
    </row>
    <row r="487" ht="15.75" customHeight="1" s="1411">
      <c r="A487" s="6" t="n"/>
      <c r="B487" s="6" t="n"/>
      <c r="C487" s="6" t="n"/>
      <c r="D487" s="6" t="n"/>
      <c r="E487" s="6" t="n"/>
      <c r="F487" s="6" t="n"/>
      <c r="G487" s="6" t="n"/>
      <c r="H487" s="6" t="n"/>
      <c r="I487" s="6" t="n"/>
      <c r="J487" s="6" t="n"/>
      <c r="K487" s="6" t="n"/>
      <c r="L487" s="6" t="n"/>
      <c r="M487" s="6" t="n"/>
    </row>
    <row r="488" ht="15.75" customHeight="1" s="1411">
      <c r="A488" s="6" t="n"/>
      <c r="B488" s="6" t="n"/>
      <c r="C488" s="6" t="n"/>
      <c r="D488" s="6" t="n"/>
      <c r="E488" s="6" t="n"/>
      <c r="F488" s="6" t="n"/>
      <c r="G488" s="6" t="n"/>
      <c r="H488" s="6" t="n"/>
      <c r="I488" s="6" t="n"/>
      <c r="J488" s="6" t="n"/>
      <c r="K488" s="6" t="n"/>
      <c r="L488" s="6" t="n"/>
      <c r="M488" s="6" t="n"/>
    </row>
    <row r="489" ht="15.75" customHeight="1" s="1411">
      <c r="A489" s="6" t="n"/>
      <c r="B489" s="6" t="n"/>
      <c r="C489" s="6" t="n"/>
      <c r="D489" s="6" t="n"/>
      <c r="E489" s="6" t="n"/>
      <c r="F489" s="6" t="n"/>
      <c r="G489" s="6" t="n"/>
      <c r="H489" s="6" t="n"/>
      <c r="I489" s="6" t="n"/>
      <c r="J489" s="6" t="n"/>
      <c r="K489" s="6" t="n"/>
      <c r="L489" s="6" t="n"/>
      <c r="M489" s="6" t="n"/>
    </row>
    <row r="490" ht="15.75" customHeight="1" s="1411">
      <c r="A490" s="6" t="n"/>
      <c r="B490" s="6" t="n"/>
      <c r="C490" s="6" t="n"/>
      <c r="D490" s="6" t="n"/>
      <c r="E490" s="6" t="n"/>
      <c r="F490" s="6" t="n"/>
      <c r="G490" s="6" t="n"/>
      <c r="H490" s="6" t="n"/>
      <c r="I490" s="6" t="n"/>
      <c r="J490" s="6" t="n"/>
      <c r="K490" s="6" t="n"/>
      <c r="L490" s="6" t="n"/>
      <c r="M490" s="6" t="n"/>
    </row>
    <row r="491" ht="15.75" customHeight="1" s="1411">
      <c r="A491" s="6" t="n"/>
      <c r="B491" s="6" t="n"/>
      <c r="C491" s="6" t="n"/>
      <c r="D491" s="6" t="n"/>
      <c r="E491" s="6" t="n"/>
      <c r="F491" s="6" t="n"/>
      <c r="G491" s="6" t="n"/>
      <c r="H491" s="6" t="n"/>
      <c r="I491" s="6" t="n"/>
      <c r="J491" s="6" t="n"/>
      <c r="K491" s="6" t="n"/>
      <c r="L491" s="6" t="n"/>
      <c r="M491" s="6" t="n"/>
    </row>
    <row r="492" ht="15.75" customHeight="1" s="1411">
      <c r="A492" s="6" t="n"/>
      <c r="B492" s="6" t="n"/>
      <c r="C492" s="6" t="n"/>
      <c r="D492" s="6" t="n"/>
      <c r="E492" s="6" t="n"/>
      <c r="F492" s="6" t="n"/>
      <c r="G492" s="6" t="n"/>
      <c r="H492" s="6" t="n"/>
      <c r="I492" s="6" t="n"/>
      <c r="J492" s="6" t="n"/>
      <c r="K492" s="6" t="n"/>
      <c r="L492" s="6" t="n"/>
      <c r="M492" s="6" t="n"/>
    </row>
    <row r="493" ht="15.75" customHeight="1" s="1411">
      <c r="A493" s="6" t="n"/>
      <c r="B493" s="6" t="n"/>
      <c r="C493" s="6" t="n"/>
      <c r="D493" s="6" t="n"/>
      <c r="E493" s="6" t="n"/>
      <c r="F493" s="6" t="n"/>
      <c r="G493" s="6" t="n"/>
      <c r="H493" s="6" t="n"/>
      <c r="I493" s="6" t="n"/>
      <c r="J493" s="6" t="n"/>
      <c r="K493" s="6" t="n"/>
      <c r="L493" s="6" t="n"/>
      <c r="M493" s="6" t="n"/>
    </row>
    <row r="494" ht="15.75" customHeight="1" s="1411">
      <c r="A494" s="6" t="n"/>
      <c r="B494" s="6" t="n"/>
      <c r="C494" s="6" t="n"/>
      <c r="D494" s="6" t="n"/>
      <c r="E494" s="6" t="n"/>
      <c r="F494" s="6" t="n"/>
      <c r="G494" s="6" t="n"/>
      <c r="H494" s="6" t="n"/>
      <c r="I494" s="6" t="n"/>
      <c r="J494" s="6" t="n"/>
      <c r="K494" s="6" t="n"/>
      <c r="L494" s="6" t="n"/>
      <c r="M494" s="6" t="n"/>
    </row>
    <row r="495" ht="15.75" customHeight="1" s="1411">
      <c r="A495" s="6" t="n"/>
      <c r="B495" s="6" t="n"/>
      <c r="C495" s="6" t="n"/>
      <c r="D495" s="6" t="n"/>
      <c r="E495" s="6" t="n"/>
      <c r="F495" s="6" t="n"/>
      <c r="G495" s="6" t="n"/>
      <c r="H495" s="6" t="n"/>
      <c r="I495" s="6" t="n"/>
      <c r="J495" s="6" t="n"/>
      <c r="K495" s="6" t="n"/>
      <c r="L495" s="6" t="n"/>
      <c r="M495" s="6" t="n"/>
    </row>
    <row r="496" ht="15.75" customHeight="1" s="1411">
      <c r="A496" s="6" t="n"/>
      <c r="B496" s="6" t="n"/>
      <c r="C496" s="6" t="n"/>
      <c r="D496" s="6" t="n"/>
      <c r="E496" s="6" t="n"/>
      <c r="F496" s="6" t="n"/>
      <c r="G496" s="6" t="n"/>
      <c r="H496" s="6" t="n"/>
      <c r="I496" s="6" t="n"/>
      <c r="J496" s="6" t="n"/>
      <c r="K496" s="6" t="n"/>
      <c r="L496" s="6" t="n"/>
      <c r="M496" s="6" t="n"/>
    </row>
    <row r="497" ht="15.75" customHeight="1" s="1411">
      <c r="A497" s="6" t="n"/>
      <c r="B497" s="6" t="n"/>
      <c r="C497" s="6" t="n"/>
      <c r="D497" s="6" t="n"/>
      <c r="E497" s="6" t="n"/>
      <c r="F497" s="6" t="n"/>
      <c r="G497" s="6" t="n"/>
      <c r="H497" s="6" t="n"/>
      <c r="I497" s="6" t="n"/>
      <c r="J497" s="6" t="n"/>
      <c r="K497" s="6" t="n"/>
      <c r="L497" s="6" t="n"/>
      <c r="M497" s="6" t="n"/>
    </row>
    <row r="498" ht="15.75" customHeight="1" s="1411">
      <c r="A498" s="6" t="n"/>
      <c r="B498" s="6" t="n"/>
      <c r="C498" s="6" t="n"/>
      <c r="D498" s="6" t="n"/>
      <c r="E498" s="6" t="n"/>
      <c r="F498" s="6" t="n"/>
      <c r="G498" s="6" t="n"/>
      <c r="H498" s="6" t="n"/>
      <c r="I498" s="6" t="n"/>
      <c r="J498" s="6" t="n"/>
      <c r="K498" s="6" t="n"/>
      <c r="L498" s="6" t="n"/>
      <c r="M498" s="6" t="n"/>
    </row>
    <row r="499" ht="15.75" customHeight="1" s="1411">
      <c r="A499" s="6" t="n"/>
      <c r="B499" s="6" t="n"/>
      <c r="C499" s="6" t="n"/>
      <c r="D499" s="6" t="n"/>
      <c r="E499" s="6" t="n"/>
      <c r="F499" s="6" t="n"/>
      <c r="G499" s="6" t="n"/>
      <c r="H499" s="6" t="n"/>
      <c r="I499" s="6" t="n"/>
      <c r="J499" s="6" t="n"/>
      <c r="K499" s="6" t="n"/>
      <c r="L499" s="6" t="n"/>
      <c r="M499" s="6" t="n"/>
    </row>
    <row r="500" ht="15.75" customHeight="1" s="1411">
      <c r="A500" s="6" t="n"/>
      <c r="B500" s="6" t="n"/>
      <c r="C500" s="6" t="n"/>
      <c r="D500" s="6" t="n"/>
      <c r="E500" s="6" t="n"/>
      <c r="F500" s="6" t="n"/>
      <c r="G500" s="6" t="n"/>
      <c r="H500" s="6" t="n"/>
      <c r="I500" s="6" t="n"/>
      <c r="J500" s="6" t="n"/>
      <c r="K500" s="6" t="n"/>
      <c r="L500" s="6" t="n"/>
      <c r="M500" s="6" t="n"/>
    </row>
    <row r="501" ht="15.75" customHeight="1" s="1411">
      <c r="A501" s="6" t="n"/>
      <c r="B501" s="6" t="n"/>
      <c r="C501" s="6" t="n"/>
      <c r="D501" s="6" t="n"/>
      <c r="E501" s="6" t="n"/>
      <c r="F501" s="6" t="n"/>
      <c r="G501" s="6" t="n"/>
      <c r="H501" s="6" t="n"/>
      <c r="I501" s="6" t="n"/>
      <c r="J501" s="6" t="n"/>
      <c r="K501" s="6" t="n"/>
      <c r="L501" s="6" t="n"/>
      <c r="M501" s="6" t="n"/>
    </row>
    <row r="502" ht="15.75" customHeight="1" s="1411">
      <c r="A502" s="6" t="n"/>
      <c r="B502" s="6" t="n"/>
      <c r="C502" s="6" t="n"/>
      <c r="D502" s="6" t="n"/>
      <c r="E502" s="6" t="n"/>
      <c r="F502" s="6" t="n"/>
      <c r="G502" s="6" t="n"/>
      <c r="H502" s="6" t="n"/>
      <c r="I502" s="6" t="n"/>
      <c r="J502" s="6" t="n"/>
      <c r="K502" s="6" t="n"/>
      <c r="L502" s="6" t="n"/>
      <c r="M502" s="6" t="n"/>
    </row>
    <row r="503" ht="15.75" customHeight="1" s="1411">
      <c r="A503" s="6" t="n"/>
      <c r="B503" s="6" t="n"/>
      <c r="C503" s="6" t="n"/>
      <c r="D503" s="6" t="n"/>
      <c r="E503" s="6" t="n"/>
      <c r="F503" s="6" t="n"/>
      <c r="G503" s="6" t="n"/>
      <c r="H503" s="6" t="n"/>
      <c r="I503" s="6" t="n"/>
      <c r="J503" s="6" t="n"/>
      <c r="K503" s="6" t="n"/>
      <c r="L503" s="6" t="n"/>
      <c r="M503" s="6" t="n"/>
    </row>
    <row r="504" ht="15.75" customHeight="1" s="1411">
      <c r="A504" s="6" t="n"/>
      <c r="B504" s="6" t="n"/>
      <c r="C504" s="6" t="n"/>
      <c r="D504" s="6" t="n"/>
      <c r="E504" s="6" t="n"/>
      <c r="F504" s="6" t="n"/>
      <c r="G504" s="6" t="n"/>
      <c r="H504" s="6" t="n"/>
      <c r="I504" s="6" t="n"/>
      <c r="J504" s="6" t="n"/>
      <c r="K504" s="6" t="n"/>
      <c r="L504" s="6" t="n"/>
      <c r="M504" s="6" t="n"/>
    </row>
    <row r="505" ht="15.75" customHeight="1" s="1411">
      <c r="A505" s="6" t="n"/>
      <c r="B505" s="6" t="n"/>
      <c r="C505" s="6" t="n"/>
      <c r="D505" s="6" t="n"/>
      <c r="E505" s="6" t="n"/>
      <c r="F505" s="6" t="n"/>
      <c r="G505" s="6" t="n"/>
      <c r="H505" s="6" t="n"/>
      <c r="I505" s="6" t="n"/>
      <c r="J505" s="6" t="n"/>
      <c r="K505" s="6" t="n"/>
      <c r="L505" s="6" t="n"/>
      <c r="M505" s="6" t="n"/>
    </row>
    <row r="506" ht="15.75" customHeight="1" s="1411">
      <c r="A506" s="6" t="n"/>
      <c r="B506" s="6" t="n"/>
      <c r="C506" s="6" t="n"/>
      <c r="D506" s="6" t="n"/>
      <c r="E506" s="6" t="n"/>
      <c r="F506" s="6" t="n"/>
      <c r="G506" s="6" t="n"/>
      <c r="H506" s="6" t="n"/>
      <c r="I506" s="6" t="n"/>
      <c r="J506" s="6" t="n"/>
      <c r="K506" s="6" t="n"/>
      <c r="L506" s="6" t="n"/>
      <c r="M506" s="6" t="n"/>
    </row>
    <row r="507" ht="15.75" customHeight="1" s="1411">
      <c r="A507" s="6" t="n"/>
      <c r="B507" s="6" t="n"/>
      <c r="C507" s="6" t="n"/>
      <c r="D507" s="6" t="n"/>
      <c r="E507" s="6" t="n"/>
      <c r="F507" s="6" t="n"/>
      <c r="G507" s="6" t="n"/>
      <c r="H507" s="6" t="n"/>
      <c r="I507" s="6" t="n"/>
      <c r="J507" s="6" t="n"/>
      <c r="K507" s="6" t="n"/>
      <c r="L507" s="6" t="n"/>
      <c r="M507" s="6" t="n"/>
    </row>
    <row r="508" ht="15.75" customHeight="1" s="1411">
      <c r="A508" s="6" t="n"/>
      <c r="B508" s="6" t="n"/>
      <c r="C508" s="6" t="n"/>
      <c r="D508" s="6" t="n"/>
      <c r="E508" s="6" t="n"/>
      <c r="F508" s="6" t="n"/>
      <c r="G508" s="6" t="n"/>
      <c r="H508" s="6" t="n"/>
      <c r="I508" s="6" t="n"/>
      <c r="J508" s="6" t="n"/>
      <c r="K508" s="6" t="n"/>
      <c r="L508" s="6" t="n"/>
      <c r="M508" s="6" t="n"/>
    </row>
    <row r="509" ht="15.75" customHeight="1" s="1411">
      <c r="A509" s="6" t="n"/>
      <c r="B509" s="6" t="n"/>
      <c r="C509" s="6" t="n"/>
      <c r="D509" s="6" t="n"/>
      <c r="E509" s="6" t="n"/>
      <c r="F509" s="6" t="n"/>
      <c r="G509" s="6" t="n"/>
      <c r="H509" s="6" t="n"/>
      <c r="I509" s="6" t="n"/>
      <c r="J509" s="6" t="n"/>
      <c r="K509" s="6" t="n"/>
      <c r="L509" s="6" t="n"/>
      <c r="M509" s="6" t="n"/>
    </row>
    <row r="510" ht="15.75" customHeight="1" s="1411">
      <c r="A510" s="6" t="n"/>
      <c r="B510" s="6" t="n"/>
      <c r="C510" s="6" t="n"/>
      <c r="D510" s="6" t="n"/>
      <c r="E510" s="6" t="n"/>
      <c r="F510" s="6" t="n"/>
      <c r="G510" s="6" t="n"/>
      <c r="H510" s="6" t="n"/>
      <c r="I510" s="6" t="n"/>
      <c r="J510" s="6" t="n"/>
      <c r="K510" s="6" t="n"/>
      <c r="L510" s="6" t="n"/>
      <c r="M510" s="6" t="n"/>
    </row>
    <row r="511" ht="15.75" customHeight="1" s="1411">
      <c r="A511" s="6" t="n"/>
      <c r="B511" s="6" t="n"/>
      <c r="C511" s="6" t="n"/>
      <c r="D511" s="6" t="n"/>
      <c r="E511" s="6" t="n"/>
      <c r="F511" s="6" t="n"/>
      <c r="G511" s="6" t="n"/>
      <c r="H511" s="6" t="n"/>
      <c r="I511" s="6" t="n"/>
      <c r="J511" s="6" t="n"/>
      <c r="K511" s="6" t="n"/>
      <c r="L511" s="6" t="n"/>
      <c r="M511" s="6" t="n"/>
    </row>
    <row r="512" ht="15.75" customHeight="1" s="1411">
      <c r="A512" s="6" t="n"/>
      <c r="B512" s="6" t="n"/>
      <c r="C512" s="6" t="n"/>
      <c r="D512" s="6" t="n"/>
      <c r="E512" s="6" t="n"/>
      <c r="F512" s="6" t="n"/>
      <c r="G512" s="6" t="n"/>
      <c r="H512" s="6" t="n"/>
      <c r="I512" s="6" t="n"/>
      <c r="J512" s="6" t="n"/>
      <c r="K512" s="6" t="n"/>
      <c r="L512" s="6" t="n"/>
      <c r="M512" s="6" t="n"/>
    </row>
    <row r="513" ht="15.75" customHeight="1" s="1411">
      <c r="A513" s="6" t="n"/>
      <c r="B513" s="6" t="n"/>
      <c r="C513" s="6" t="n"/>
      <c r="D513" s="6" t="n"/>
      <c r="E513" s="6" t="n"/>
      <c r="F513" s="6" t="n"/>
      <c r="G513" s="6" t="n"/>
      <c r="H513" s="6" t="n"/>
      <c r="I513" s="6" t="n"/>
      <c r="J513" s="6" t="n"/>
      <c r="K513" s="6" t="n"/>
      <c r="L513" s="6" t="n"/>
      <c r="M513" s="6" t="n"/>
    </row>
    <row r="514" ht="15.75" customHeight="1" s="1411">
      <c r="A514" s="6" t="n"/>
      <c r="B514" s="6" t="n"/>
      <c r="C514" s="6" t="n"/>
      <c r="D514" s="6" t="n"/>
      <c r="E514" s="6" t="n"/>
      <c r="F514" s="6" t="n"/>
      <c r="G514" s="6" t="n"/>
      <c r="H514" s="6" t="n"/>
      <c r="I514" s="6" t="n"/>
      <c r="J514" s="6" t="n"/>
      <c r="K514" s="6" t="n"/>
      <c r="L514" s="6" t="n"/>
      <c r="M514" s="6" t="n"/>
    </row>
    <row r="515" ht="15.75" customHeight="1" s="1411">
      <c r="A515" s="6" t="n"/>
      <c r="B515" s="6" t="n"/>
      <c r="C515" s="6" t="n"/>
      <c r="D515" s="6" t="n"/>
      <c r="E515" s="6" t="n"/>
      <c r="F515" s="6" t="n"/>
      <c r="G515" s="6" t="n"/>
      <c r="H515" s="6" t="n"/>
      <c r="I515" s="6" t="n"/>
      <c r="J515" s="6" t="n"/>
      <c r="K515" s="6" t="n"/>
      <c r="L515" s="6" t="n"/>
      <c r="M515" s="6" t="n"/>
    </row>
    <row r="516" ht="15.75" customHeight="1" s="1411">
      <c r="A516" s="6" t="n"/>
      <c r="B516" s="6" t="n"/>
      <c r="C516" s="6" t="n"/>
      <c r="D516" s="6" t="n"/>
      <c r="E516" s="6" t="n"/>
      <c r="F516" s="6" t="n"/>
      <c r="G516" s="6" t="n"/>
      <c r="H516" s="6" t="n"/>
      <c r="I516" s="6" t="n"/>
      <c r="J516" s="6" t="n"/>
      <c r="K516" s="6" t="n"/>
      <c r="L516" s="6" t="n"/>
      <c r="M516" s="6" t="n"/>
    </row>
    <row r="517" ht="15.75" customHeight="1" s="1411">
      <c r="A517" s="6" t="n"/>
      <c r="B517" s="6" t="n"/>
      <c r="C517" s="6" t="n"/>
      <c r="D517" s="6" t="n"/>
      <c r="E517" s="6" t="n"/>
      <c r="F517" s="6" t="n"/>
      <c r="G517" s="6" t="n"/>
      <c r="H517" s="6" t="n"/>
      <c r="I517" s="6" t="n"/>
      <c r="J517" s="6" t="n"/>
      <c r="K517" s="6" t="n"/>
      <c r="L517" s="6" t="n"/>
      <c r="M517" s="6" t="n"/>
    </row>
    <row r="518" ht="15.75" customHeight="1" s="1411">
      <c r="A518" s="6" t="n"/>
      <c r="B518" s="6" t="n"/>
      <c r="C518" s="6" t="n"/>
      <c r="D518" s="6" t="n"/>
      <c r="E518" s="6" t="n"/>
      <c r="F518" s="6" t="n"/>
      <c r="G518" s="6" t="n"/>
      <c r="H518" s="6" t="n"/>
      <c r="I518" s="6" t="n"/>
      <c r="J518" s="6" t="n"/>
      <c r="K518" s="6" t="n"/>
      <c r="L518" s="6" t="n"/>
      <c r="M518" s="6" t="n"/>
    </row>
    <row r="519" ht="15.75" customHeight="1" s="1411">
      <c r="A519" s="6" t="n"/>
      <c r="B519" s="6" t="n"/>
      <c r="C519" s="6" t="n"/>
      <c r="D519" s="6" t="n"/>
      <c r="E519" s="6" t="n"/>
      <c r="F519" s="6" t="n"/>
      <c r="G519" s="6" t="n"/>
      <c r="H519" s="6" t="n"/>
      <c r="I519" s="6" t="n"/>
      <c r="J519" s="6" t="n"/>
      <c r="K519" s="6" t="n"/>
      <c r="L519" s="6" t="n"/>
      <c r="M519" s="6" t="n"/>
    </row>
    <row r="520" ht="15.75" customHeight="1" s="1411">
      <c r="A520" s="6" t="n"/>
      <c r="B520" s="6" t="n"/>
      <c r="C520" s="6" t="n"/>
      <c r="D520" s="6" t="n"/>
      <c r="E520" s="6" t="n"/>
      <c r="F520" s="6" t="n"/>
      <c r="G520" s="6" t="n"/>
      <c r="H520" s="6" t="n"/>
      <c r="I520" s="6" t="n"/>
      <c r="J520" s="6" t="n"/>
      <c r="K520" s="6" t="n"/>
      <c r="L520" s="6" t="n"/>
      <c r="M520" s="6" t="n"/>
    </row>
    <row r="521" ht="15.75" customHeight="1" s="1411">
      <c r="A521" s="6" t="n"/>
      <c r="B521" s="6" t="n"/>
      <c r="C521" s="6" t="n"/>
      <c r="D521" s="6" t="n"/>
      <c r="E521" s="6" t="n"/>
      <c r="F521" s="6" t="n"/>
      <c r="G521" s="6" t="n"/>
      <c r="H521" s="6" t="n"/>
      <c r="I521" s="6" t="n"/>
      <c r="J521" s="6" t="n"/>
      <c r="K521" s="6" t="n"/>
      <c r="L521" s="6" t="n"/>
      <c r="M521" s="6" t="n"/>
    </row>
    <row r="522" ht="15.75" customHeight="1" s="1411">
      <c r="A522" s="6" t="n"/>
      <c r="B522" s="6" t="n"/>
      <c r="C522" s="6" t="n"/>
      <c r="D522" s="6" t="n"/>
      <c r="E522" s="6" t="n"/>
      <c r="F522" s="6" t="n"/>
      <c r="G522" s="6" t="n"/>
      <c r="H522" s="6" t="n"/>
      <c r="I522" s="6" t="n"/>
      <c r="J522" s="6" t="n"/>
      <c r="K522" s="6" t="n"/>
      <c r="L522" s="6" t="n"/>
      <c r="M522" s="6" t="n"/>
    </row>
    <row r="523" ht="15.75" customHeight="1" s="1411">
      <c r="A523" s="6" t="n"/>
      <c r="B523" s="6" t="n"/>
      <c r="C523" s="6" t="n"/>
      <c r="D523" s="6" t="n"/>
      <c r="E523" s="6" t="n"/>
      <c r="F523" s="6" t="n"/>
      <c r="G523" s="6" t="n"/>
      <c r="H523" s="6" t="n"/>
      <c r="I523" s="6" t="n"/>
      <c r="J523" s="6" t="n"/>
      <c r="K523" s="6" t="n"/>
      <c r="L523" s="6" t="n"/>
      <c r="M523" s="6" t="n"/>
    </row>
    <row r="524" ht="15.75" customHeight="1" s="1411">
      <c r="A524" s="6" t="n"/>
      <c r="B524" s="6" t="n"/>
      <c r="C524" s="6" t="n"/>
      <c r="D524" s="6" t="n"/>
      <c r="E524" s="6" t="n"/>
      <c r="F524" s="6" t="n"/>
      <c r="G524" s="6" t="n"/>
      <c r="H524" s="6" t="n"/>
      <c r="I524" s="6" t="n"/>
      <c r="J524" s="6" t="n"/>
      <c r="K524" s="6" t="n"/>
      <c r="L524" s="6" t="n"/>
      <c r="M524" s="6" t="n"/>
    </row>
    <row r="525" ht="15.75" customHeight="1" s="1411">
      <c r="A525" s="6" t="n"/>
      <c r="B525" s="6" t="n"/>
      <c r="C525" s="6" t="n"/>
      <c r="D525" s="6" t="n"/>
      <c r="E525" s="6" t="n"/>
      <c r="F525" s="6" t="n"/>
      <c r="G525" s="6" t="n"/>
      <c r="H525" s="6" t="n"/>
      <c r="I525" s="6" t="n"/>
      <c r="J525" s="6" t="n"/>
      <c r="K525" s="6" t="n"/>
      <c r="L525" s="6" t="n"/>
      <c r="M525" s="6" t="n"/>
    </row>
    <row r="526" ht="15.75" customHeight="1" s="1411">
      <c r="A526" s="6" t="n"/>
      <c r="B526" s="6" t="n"/>
      <c r="C526" s="6" t="n"/>
      <c r="D526" s="6" t="n"/>
      <c r="E526" s="6" t="n"/>
      <c r="F526" s="6" t="n"/>
      <c r="G526" s="6" t="n"/>
      <c r="H526" s="6" t="n"/>
      <c r="I526" s="6" t="n"/>
      <c r="J526" s="6" t="n"/>
      <c r="K526" s="6" t="n"/>
      <c r="L526" s="6" t="n"/>
      <c r="M526" s="6" t="n"/>
    </row>
    <row r="527" ht="15.75" customHeight="1" s="1411">
      <c r="A527" s="6" t="n"/>
      <c r="B527" s="6" t="n"/>
      <c r="C527" s="6" t="n"/>
      <c r="D527" s="6" t="n"/>
      <c r="E527" s="6" t="n"/>
      <c r="F527" s="6" t="n"/>
      <c r="G527" s="6" t="n"/>
      <c r="H527" s="6" t="n"/>
      <c r="I527" s="6" t="n"/>
      <c r="J527" s="6" t="n"/>
      <c r="K527" s="6" t="n"/>
      <c r="L527" s="6" t="n"/>
      <c r="M527" s="6" t="n"/>
    </row>
    <row r="528" ht="15.75" customHeight="1" s="1411">
      <c r="A528" s="6" t="n"/>
      <c r="B528" s="6" t="n"/>
      <c r="C528" s="6" t="n"/>
      <c r="D528" s="6" t="n"/>
      <c r="E528" s="6" t="n"/>
      <c r="F528" s="6" t="n"/>
      <c r="G528" s="6" t="n"/>
      <c r="H528" s="6" t="n"/>
      <c r="I528" s="6" t="n"/>
      <c r="J528" s="6" t="n"/>
      <c r="K528" s="6" t="n"/>
      <c r="L528" s="6" t="n"/>
      <c r="M528" s="6" t="n"/>
    </row>
    <row r="529" ht="15.75" customHeight="1" s="1411">
      <c r="A529" s="6" t="n"/>
      <c r="B529" s="6" t="n"/>
      <c r="C529" s="6" t="n"/>
      <c r="D529" s="6" t="n"/>
      <c r="E529" s="6" t="n"/>
      <c r="F529" s="6" t="n"/>
      <c r="G529" s="6" t="n"/>
      <c r="H529" s="6" t="n"/>
      <c r="I529" s="6" t="n"/>
      <c r="J529" s="6" t="n"/>
      <c r="K529" s="6" t="n"/>
      <c r="L529" s="6" t="n"/>
      <c r="M529" s="6" t="n"/>
    </row>
    <row r="530" ht="15.75" customHeight="1" s="1411">
      <c r="A530" s="6" t="n"/>
      <c r="B530" s="6" t="n"/>
      <c r="C530" s="6" t="n"/>
      <c r="D530" s="6" t="n"/>
      <c r="E530" s="6" t="n"/>
      <c r="F530" s="6" t="n"/>
      <c r="G530" s="6" t="n"/>
      <c r="H530" s="6" t="n"/>
      <c r="I530" s="6" t="n"/>
      <c r="J530" s="6" t="n"/>
      <c r="K530" s="6" t="n"/>
      <c r="L530" s="6" t="n"/>
      <c r="M530" s="6" t="n"/>
    </row>
    <row r="531" ht="15.75" customHeight="1" s="1411">
      <c r="A531" s="6" t="n"/>
      <c r="B531" s="6" t="n"/>
      <c r="C531" s="6" t="n"/>
      <c r="D531" s="6" t="n"/>
      <c r="E531" s="6" t="n"/>
      <c r="F531" s="6" t="n"/>
      <c r="G531" s="6" t="n"/>
      <c r="H531" s="6" t="n"/>
      <c r="I531" s="6" t="n"/>
      <c r="J531" s="6" t="n"/>
      <c r="K531" s="6" t="n"/>
      <c r="L531" s="6" t="n"/>
      <c r="M531" s="6" t="n"/>
    </row>
    <row r="532" ht="15.75" customHeight="1" s="1411">
      <c r="A532" s="6" t="n"/>
      <c r="B532" s="6" t="n"/>
      <c r="C532" s="6" t="n"/>
      <c r="D532" s="6" t="n"/>
      <c r="E532" s="6" t="n"/>
      <c r="F532" s="6" t="n"/>
      <c r="G532" s="6" t="n"/>
      <c r="H532" s="6" t="n"/>
      <c r="I532" s="6" t="n"/>
      <c r="J532" s="6" t="n"/>
      <c r="K532" s="6" t="n"/>
      <c r="L532" s="6" t="n"/>
      <c r="M532" s="6" t="n"/>
    </row>
    <row r="533" ht="15.75" customHeight="1" s="1411">
      <c r="A533" s="6" t="n"/>
      <c r="B533" s="6" t="n"/>
      <c r="C533" s="6" t="n"/>
      <c r="D533" s="6" t="n"/>
      <c r="E533" s="6" t="n"/>
      <c r="F533" s="6" t="n"/>
      <c r="G533" s="6" t="n"/>
      <c r="H533" s="6" t="n"/>
      <c r="I533" s="6" t="n"/>
      <c r="J533" s="6" t="n"/>
      <c r="K533" s="6" t="n"/>
      <c r="L533" s="6" t="n"/>
      <c r="M533" s="6" t="n"/>
    </row>
    <row r="534" ht="15.75" customHeight="1" s="1411">
      <c r="A534" s="6" t="n"/>
      <c r="B534" s="6" t="n"/>
      <c r="C534" s="6" t="n"/>
      <c r="D534" s="6" t="n"/>
      <c r="E534" s="6" t="n"/>
      <c r="F534" s="6" t="n"/>
      <c r="G534" s="6" t="n"/>
      <c r="H534" s="6" t="n"/>
      <c r="I534" s="6" t="n"/>
      <c r="J534" s="6" t="n"/>
      <c r="K534" s="6" t="n"/>
      <c r="L534" s="6" t="n"/>
      <c r="M534" s="6" t="n"/>
    </row>
    <row r="535" ht="15.75" customHeight="1" s="1411">
      <c r="A535" s="6" t="n"/>
      <c r="B535" s="6" t="n"/>
      <c r="C535" s="6" t="n"/>
      <c r="D535" s="6" t="n"/>
      <c r="E535" s="6" t="n"/>
      <c r="F535" s="6" t="n"/>
      <c r="G535" s="6" t="n"/>
      <c r="H535" s="6" t="n"/>
      <c r="I535" s="6" t="n"/>
      <c r="J535" s="6" t="n"/>
      <c r="K535" s="6" t="n"/>
      <c r="L535" s="6" t="n"/>
      <c r="M535" s="6" t="n"/>
    </row>
    <row r="536" ht="15.75" customHeight="1" s="1411">
      <c r="A536" s="6" t="n"/>
      <c r="B536" s="6" t="n"/>
      <c r="C536" s="6" t="n"/>
      <c r="D536" s="6" t="n"/>
      <c r="E536" s="6" t="n"/>
      <c r="F536" s="6" t="n"/>
      <c r="G536" s="6" t="n"/>
      <c r="H536" s="6" t="n"/>
      <c r="I536" s="6" t="n"/>
      <c r="J536" s="6" t="n"/>
      <c r="K536" s="6" t="n"/>
      <c r="L536" s="6" t="n"/>
      <c r="M536" s="6" t="n"/>
    </row>
    <row r="537" ht="15.75" customHeight="1" s="1411">
      <c r="A537" s="6" t="n"/>
      <c r="B537" s="6" t="n"/>
      <c r="C537" s="6" t="n"/>
      <c r="D537" s="6" t="n"/>
      <c r="E537" s="6" t="n"/>
      <c r="F537" s="6" t="n"/>
      <c r="G537" s="6" t="n"/>
      <c r="H537" s="6" t="n"/>
      <c r="I537" s="6" t="n"/>
      <c r="J537" s="6" t="n"/>
      <c r="K537" s="6" t="n"/>
      <c r="L537" s="6" t="n"/>
      <c r="M537" s="6" t="n"/>
    </row>
    <row r="538" ht="15.75" customHeight="1" s="1411">
      <c r="A538" s="6" t="n"/>
      <c r="B538" s="6" t="n"/>
      <c r="C538" s="6" t="n"/>
      <c r="D538" s="6" t="n"/>
      <c r="E538" s="6" t="n"/>
      <c r="F538" s="6" t="n"/>
      <c r="G538" s="6" t="n"/>
      <c r="H538" s="6" t="n"/>
      <c r="I538" s="6" t="n"/>
      <c r="J538" s="6" t="n"/>
      <c r="K538" s="6" t="n"/>
      <c r="L538" s="6" t="n"/>
      <c r="M538" s="6" t="n"/>
    </row>
    <row r="539" ht="15.75" customHeight="1" s="1411">
      <c r="A539" s="6" t="n"/>
      <c r="B539" s="6" t="n"/>
      <c r="C539" s="6" t="n"/>
      <c r="D539" s="6" t="n"/>
      <c r="E539" s="6" t="n"/>
      <c r="F539" s="6" t="n"/>
      <c r="G539" s="6" t="n"/>
      <c r="H539" s="6" t="n"/>
      <c r="I539" s="6" t="n"/>
      <c r="J539" s="6" t="n"/>
      <c r="K539" s="6" t="n"/>
      <c r="L539" s="6" t="n"/>
      <c r="M539" s="6" t="n"/>
    </row>
    <row r="540" ht="15.75" customHeight="1" s="1411">
      <c r="A540" s="6" t="n"/>
      <c r="B540" s="6" t="n"/>
      <c r="C540" s="6" t="n"/>
      <c r="D540" s="6" t="n"/>
      <c r="E540" s="6" t="n"/>
      <c r="F540" s="6" t="n"/>
      <c r="G540" s="6" t="n"/>
      <c r="H540" s="6" t="n"/>
      <c r="I540" s="6" t="n"/>
      <c r="J540" s="6" t="n"/>
      <c r="K540" s="6" t="n"/>
      <c r="L540" s="6" t="n"/>
      <c r="M540" s="6" t="n"/>
    </row>
    <row r="541" ht="15.75" customHeight="1" s="1411">
      <c r="A541" s="6" t="n"/>
      <c r="B541" s="6" t="n"/>
      <c r="C541" s="6" t="n"/>
      <c r="D541" s="6" t="n"/>
      <c r="E541" s="6" t="n"/>
      <c r="F541" s="6" t="n"/>
      <c r="G541" s="6" t="n"/>
      <c r="H541" s="6" t="n"/>
      <c r="I541" s="6" t="n"/>
      <c r="J541" s="6" t="n"/>
      <c r="K541" s="6" t="n"/>
      <c r="L541" s="6" t="n"/>
      <c r="M541" s="6" t="n"/>
    </row>
    <row r="542" ht="15.75" customHeight="1" s="1411">
      <c r="A542" s="6" t="n"/>
      <c r="B542" s="6" t="n"/>
      <c r="C542" s="6" t="n"/>
      <c r="D542" s="6" t="n"/>
      <c r="E542" s="6" t="n"/>
      <c r="F542" s="6" t="n"/>
      <c r="G542" s="6" t="n"/>
      <c r="H542" s="6" t="n"/>
      <c r="I542" s="6" t="n"/>
      <c r="J542" s="6" t="n"/>
      <c r="K542" s="6" t="n"/>
      <c r="L542" s="6" t="n"/>
      <c r="M542" s="6" t="n"/>
    </row>
    <row r="543" ht="15.75" customHeight="1" s="1411">
      <c r="A543" s="6" t="n"/>
      <c r="B543" s="6" t="n"/>
      <c r="C543" s="6" t="n"/>
      <c r="D543" s="6" t="n"/>
      <c r="E543" s="6" t="n"/>
      <c r="F543" s="6" t="n"/>
      <c r="G543" s="6" t="n"/>
      <c r="H543" s="6" t="n"/>
      <c r="I543" s="6" t="n"/>
      <c r="J543" s="6" t="n"/>
      <c r="K543" s="6" t="n"/>
      <c r="L543" s="6" t="n"/>
      <c r="M543" s="6" t="n"/>
    </row>
    <row r="544" ht="15.75" customHeight="1" s="1411">
      <c r="A544" s="6" t="n"/>
      <c r="B544" s="6" t="n"/>
      <c r="C544" s="6" t="n"/>
      <c r="D544" s="6" t="n"/>
      <c r="E544" s="6" t="n"/>
      <c r="F544" s="6" t="n"/>
      <c r="G544" s="6" t="n"/>
      <c r="H544" s="6" t="n"/>
      <c r="I544" s="6" t="n"/>
      <c r="J544" s="6" t="n"/>
      <c r="K544" s="6" t="n"/>
      <c r="L544" s="6" t="n"/>
      <c r="M544" s="6" t="n"/>
    </row>
    <row r="545" ht="15.75" customHeight="1" s="1411">
      <c r="A545" s="6" t="n"/>
      <c r="B545" s="6" t="n"/>
      <c r="C545" s="6" t="n"/>
      <c r="D545" s="6" t="n"/>
      <c r="E545" s="6" t="n"/>
      <c r="F545" s="6" t="n"/>
      <c r="G545" s="6" t="n"/>
      <c r="H545" s="6" t="n"/>
      <c r="I545" s="6" t="n"/>
      <c r="J545" s="6" t="n"/>
      <c r="K545" s="6" t="n"/>
      <c r="L545" s="6" t="n"/>
      <c r="M545" s="6" t="n"/>
    </row>
    <row r="546" ht="15.75" customHeight="1" s="1411">
      <c r="A546" s="6" t="n"/>
      <c r="B546" s="6" t="n"/>
      <c r="C546" s="6" t="n"/>
      <c r="D546" s="6" t="n"/>
      <c r="E546" s="6" t="n"/>
      <c r="F546" s="6" t="n"/>
      <c r="G546" s="6" t="n"/>
      <c r="H546" s="6" t="n"/>
      <c r="I546" s="6" t="n"/>
      <c r="J546" s="6" t="n"/>
      <c r="K546" s="6" t="n"/>
      <c r="L546" s="6" t="n"/>
      <c r="M546" s="6" t="n"/>
    </row>
    <row r="547" ht="15.75" customHeight="1" s="1411">
      <c r="A547" s="6" t="n"/>
      <c r="B547" s="6" t="n"/>
      <c r="C547" s="6" t="n"/>
      <c r="D547" s="6" t="n"/>
      <c r="E547" s="6" t="n"/>
      <c r="F547" s="6" t="n"/>
      <c r="G547" s="6" t="n"/>
      <c r="H547" s="6" t="n"/>
      <c r="I547" s="6" t="n"/>
      <c r="J547" s="6" t="n"/>
      <c r="K547" s="6" t="n"/>
      <c r="L547" s="6" t="n"/>
      <c r="M547" s="6" t="n"/>
    </row>
    <row r="548" ht="15.75" customHeight="1" s="1411">
      <c r="A548" s="6" t="n"/>
      <c r="B548" s="6" t="n"/>
      <c r="C548" s="6" t="n"/>
      <c r="D548" s="6" t="n"/>
      <c r="E548" s="6" t="n"/>
      <c r="F548" s="6" t="n"/>
      <c r="G548" s="6" t="n"/>
      <c r="H548" s="6" t="n"/>
      <c r="I548" s="6" t="n"/>
      <c r="J548" s="6" t="n"/>
      <c r="K548" s="6" t="n"/>
      <c r="L548" s="6" t="n"/>
      <c r="M548" s="6" t="n"/>
    </row>
    <row r="549" ht="15.75" customHeight="1" s="1411">
      <c r="A549" s="6" t="n"/>
      <c r="B549" s="6" t="n"/>
      <c r="C549" s="6" t="n"/>
      <c r="D549" s="6" t="n"/>
      <c r="E549" s="6" t="n"/>
      <c r="F549" s="6" t="n"/>
      <c r="G549" s="6" t="n"/>
      <c r="H549" s="6" t="n"/>
      <c r="I549" s="6" t="n"/>
      <c r="J549" s="6" t="n"/>
      <c r="K549" s="6" t="n"/>
      <c r="L549" s="6" t="n"/>
      <c r="M549" s="6" t="n"/>
    </row>
    <row r="550" ht="15.75" customHeight="1" s="1411">
      <c r="A550" s="6" t="n"/>
      <c r="B550" s="6" t="n"/>
      <c r="C550" s="6" t="n"/>
      <c r="D550" s="6" t="n"/>
      <c r="E550" s="6" t="n"/>
      <c r="F550" s="6" t="n"/>
      <c r="G550" s="6" t="n"/>
      <c r="H550" s="6" t="n"/>
      <c r="I550" s="6" t="n"/>
      <c r="J550" s="6" t="n"/>
      <c r="K550" s="6" t="n"/>
      <c r="L550" s="6" t="n"/>
      <c r="M550" s="6" t="n"/>
    </row>
    <row r="551" ht="15.75" customHeight="1" s="1411">
      <c r="A551" s="6" t="n"/>
      <c r="B551" s="6" t="n"/>
      <c r="C551" s="6" t="n"/>
      <c r="D551" s="6" t="n"/>
      <c r="E551" s="6" t="n"/>
      <c r="F551" s="6" t="n"/>
      <c r="G551" s="6" t="n"/>
      <c r="H551" s="6" t="n"/>
      <c r="I551" s="6" t="n"/>
      <c r="J551" s="6" t="n"/>
      <c r="K551" s="6" t="n"/>
      <c r="L551" s="6" t="n"/>
      <c r="M551" s="6" t="n"/>
    </row>
    <row r="552" ht="15.75" customHeight="1" s="1411">
      <c r="A552" s="6" t="n"/>
      <c r="B552" s="6" t="n"/>
      <c r="C552" s="6" t="n"/>
      <c r="D552" s="6" t="n"/>
      <c r="E552" s="6" t="n"/>
      <c r="F552" s="6" t="n"/>
      <c r="G552" s="6" t="n"/>
      <c r="H552" s="6" t="n"/>
      <c r="I552" s="6" t="n"/>
      <c r="J552" s="6" t="n"/>
      <c r="K552" s="6" t="n"/>
      <c r="L552" s="6" t="n"/>
      <c r="M552" s="6" t="n"/>
    </row>
    <row r="553" ht="15.75" customHeight="1" s="1411">
      <c r="A553" s="6" t="n"/>
      <c r="B553" s="6" t="n"/>
      <c r="C553" s="6" t="n"/>
      <c r="D553" s="6" t="n"/>
      <c r="E553" s="6" t="n"/>
      <c r="F553" s="6" t="n"/>
      <c r="G553" s="6" t="n"/>
      <c r="H553" s="6" t="n"/>
      <c r="I553" s="6" t="n"/>
      <c r="J553" s="6" t="n"/>
      <c r="K553" s="6" t="n"/>
      <c r="L553" s="6" t="n"/>
      <c r="M553" s="6" t="n"/>
    </row>
    <row r="554" ht="15.75" customHeight="1" s="1411">
      <c r="A554" s="6" t="n"/>
      <c r="B554" s="6" t="n"/>
      <c r="C554" s="6" t="n"/>
      <c r="D554" s="6" t="n"/>
      <c r="E554" s="6" t="n"/>
      <c r="F554" s="6" t="n"/>
      <c r="G554" s="6" t="n"/>
      <c r="H554" s="6" t="n"/>
      <c r="I554" s="6" t="n"/>
      <c r="J554" s="6" t="n"/>
      <c r="K554" s="6" t="n"/>
      <c r="L554" s="6" t="n"/>
      <c r="M554" s="6" t="n"/>
    </row>
    <row r="555" ht="15.75" customHeight="1" s="1411">
      <c r="A555" s="6" t="n"/>
      <c r="B555" s="6" t="n"/>
      <c r="C555" s="6" t="n"/>
      <c r="D555" s="6" t="n"/>
      <c r="E555" s="6" t="n"/>
      <c r="F555" s="6" t="n"/>
      <c r="G555" s="6" t="n"/>
      <c r="H555" s="6" t="n"/>
      <c r="I555" s="6" t="n"/>
      <c r="J555" s="6" t="n"/>
      <c r="K555" s="6" t="n"/>
      <c r="L555" s="6" t="n"/>
      <c r="M555" s="6" t="n"/>
    </row>
    <row r="556" ht="15.75" customHeight="1" s="1411">
      <c r="A556" s="6" t="n"/>
      <c r="B556" s="6" t="n"/>
      <c r="C556" s="6" t="n"/>
      <c r="D556" s="6" t="n"/>
      <c r="E556" s="6" t="n"/>
      <c r="F556" s="6" t="n"/>
      <c r="G556" s="6" t="n"/>
      <c r="H556" s="6" t="n"/>
      <c r="I556" s="6" t="n"/>
      <c r="J556" s="6" t="n"/>
      <c r="K556" s="6" t="n"/>
      <c r="L556" s="6" t="n"/>
      <c r="M556" s="6" t="n"/>
    </row>
    <row r="557" ht="15.75" customHeight="1" s="1411">
      <c r="A557" s="6" t="n"/>
      <c r="B557" s="6" t="n"/>
      <c r="C557" s="6" t="n"/>
      <c r="D557" s="6" t="n"/>
      <c r="E557" s="6" t="n"/>
      <c r="F557" s="6" t="n"/>
      <c r="G557" s="6" t="n"/>
      <c r="H557" s="6" t="n"/>
      <c r="I557" s="6" t="n"/>
      <c r="J557" s="6" t="n"/>
      <c r="K557" s="6" t="n"/>
      <c r="L557" s="6" t="n"/>
      <c r="M557" s="6" t="n"/>
    </row>
    <row r="558" ht="15.75" customHeight="1" s="1411">
      <c r="A558" s="6" t="n"/>
      <c r="B558" s="6" t="n"/>
      <c r="C558" s="6" t="n"/>
      <c r="D558" s="6" t="n"/>
      <c r="E558" s="6" t="n"/>
      <c r="F558" s="6" t="n"/>
      <c r="G558" s="6" t="n"/>
      <c r="H558" s="6" t="n"/>
      <c r="I558" s="6" t="n"/>
      <c r="J558" s="6" t="n"/>
      <c r="K558" s="6" t="n"/>
      <c r="L558" s="6" t="n"/>
      <c r="M558" s="6" t="n"/>
    </row>
    <row r="559" ht="15.75" customHeight="1" s="1411">
      <c r="A559" s="6" t="n"/>
      <c r="B559" s="6" t="n"/>
      <c r="C559" s="6" t="n"/>
      <c r="D559" s="6" t="n"/>
      <c r="E559" s="6" t="n"/>
      <c r="F559" s="6" t="n"/>
      <c r="G559" s="6" t="n"/>
      <c r="H559" s="6" t="n"/>
      <c r="I559" s="6" t="n"/>
      <c r="J559" s="6" t="n"/>
      <c r="K559" s="6" t="n"/>
      <c r="L559" s="6" t="n"/>
      <c r="M559" s="6" t="n"/>
    </row>
    <row r="560" ht="15.75" customHeight="1" s="1411">
      <c r="A560" s="6" t="n"/>
      <c r="B560" s="6" t="n"/>
      <c r="C560" s="6" t="n"/>
      <c r="D560" s="6" t="n"/>
      <c r="E560" s="6" t="n"/>
      <c r="F560" s="6" t="n"/>
      <c r="G560" s="6" t="n"/>
      <c r="H560" s="6" t="n"/>
      <c r="I560" s="6" t="n"/>
      <c r="J560" s="6" t="n"/>
      <c r="K560" s="6" t="n"/>
      <c r="L560" s="6" t="n"/>
      <c r="M560" s="6" t="n"/>
    </row>
    <row r="561" ht="15.75" customHeight="1" s="1411">
      <c r="A561" s="6" t="n"/>
      <c r="B561" s="6" t="n"/>
      <c r="C561" s="6" t="n"/>
      <c r="D561" s="6" t="n"/>
      <c r="E561" s="6" t="n"/>
      <c r="F561" s="6" t="n"/>
      <c r="G561" s="6" t="n"/>
      <c r="H561" s="6" t="n"/>
      <c r="I561" s="6" t="n"/>
      <c r="J561" s="6" t="n"/>
      <c r="K561" s="6" t="n"/>
      <c r="L561" s="6" t="n"/>
      <c r="M561" s="6" t="n"/>
    </row>
    <row r="562" ht="15.75" customHeight="1" s="1411">
      <c r="A562" s="6" t="n"/>
      <c r="B562" s="6" t="n"/>
      <c r="C562" s="6" t="n"/>
      <c r="D562" s="6" t="n"/>
      <c r="E562" s="6" t="n"/>
      <c r="F562" s="6" t="n"/>
      <c r="G562" s="6" t="n"/>
      <c r="H562" s="6" t="n"/>
      <c r="I562" s="6" t="n"/>
      <c r="J562" s="6" t="n"/>
      <c r="K562" s="6" t="n"/>
      <c r="L562" s="6" t="n"/>
      <c r="M562" s="6" t="n"/>
    </row>
    <row r="563" ht="15.75" customHeight="1" s="1411">
      <c r="A563" s="6" t="n"/>
      <c r="B563" s="6" t="n"/>
      <c r="C563" s="6" t="n"/>
      <c r="D563" s="6" t="n"/>
      <c r="E563" s="6" t="n"/>
      <c r="F563" s="6" t="n"/>
      <c r="G563" s="6" t="n"/>
      <c r="H563" s="6" t="n"/>
      <c r="I563" s="6" t="n"/>
      <c r="J563" s="6" t="n"/>
      <c r="K563" s="6" t="n"/>
      <c r="L563" s="6" t="n"/>
      <c r="M563" s="6" t="n"/>
    </row>
    <row r="564" ht="15.75" customHeight="1" s="1411">
      <c r="A564" s="6" t="n"/>
      <c r="B564" s="6" t="n"/>
      <c r="C564" s="6" t="n"/>
      <c r="D564" s="6" t="n"/>
      <c r="E564" s="6" t="n"/>
      <c r="F564" s="6" t="n"/>
      <c r="G564" s="6" t="n"/>
      <c r="H564" s="6" t="n"/>
      <c r="I564" s="6" t="n"/>
      <c r="J564" s="6" t="n"/>
      <c r="K564" s="6" t="n"/>
      <c r="L564" s="6" t="n"/>
      <c r="M564" s="6" t="n"/>
    </row>
    <row r="565" ht="15.75" customHeight="1" s="1411">
      <c r="A565" s="6" t="n"/>
      <c r="B565" s="6" t="n"/>
      <c r="C565" s="6" t="n"/>
      <c r="D565" s="6" t="n"/>
      <c r="E565" s="6" t="n"/>
      <c r="F565" s="6" t="n"/>
      <c r="G565" s="6" t="n"/>
      <c r="H565" s="6" t="n"/>
      <c r="I565" s="6" t="n"/>
      <c r="J565" s="6" t="n"/>
      <c r="K565" s="6" t="n"/>
      <c r="L565" s="6" t="n"/>
      <c r="M565" s="6" t="n"/>
    </row>
    <row r="566" ht="15.75" customHeight="1" s="1411">
      <c r="A566" s="6" t="n"/>
      <c r="B566" s="6" t="n"/>
      <c r="C566" s="6" t="n"/>
      <c r="D566" s="6" t="n"/>
      <c r="E566" s="6" t="n"/>
      <c r="F566" s="6" t="n"/>
      <c r="G566" s="6" t="n"/>
      <c r="H566" s="6" t="n"/>
      <c r="I566" s="6" t="n"/>
      <c r="J566" s="6" t="n"/>
      <c r="K566" s="6" t="n"/>
      <c r="L566" s="6" t="n"/>
      <c r="M566" s="6" t="n"/>
    </row>
    <row r="567" ht="15.75" customHeight="1" s="1411">
      <c r="A567" s="6" t="n"/>
      <c r="B567" s="6" t="n"/>
      <c r="C567" s="6" t="n"/>
      <c r="D567" s="6" t="n"/>
      <c r="E567" s="6" t="n"/>
      <c r="F567" s="6" t="n"/>
      <c r="G567" s="6" t="n"/>
      <c r="H567" s="6" t="n"/>
      <c r="I567" s="6" t="n"/>
      <c r="J567" s="6" t="n"/>
      <c r="K567" s="6" t="n"/>
      <c r="L567" s="6" t="n"/>
      <c r="M567" s="6" t="n"/>
    </row>
    <row r="568" ht="15.75" customHeight="1" s="1411">
      <c r="A568" s="6" t="n"/>
      <c r="B568" s="6" t="n"/>
      <c r="C568" s="6" t="n"/>
      <c r="D568" s="6" t="n"/>
      <c r="E568" s="6" t="n"/>
      <c r="F568" s="6" t="n"/>
      <c r="G568" s="6" t="n"/>
      <c r="H568" s="6" t="n"/>
      <c r="I568" s="6" t="n"/>
      <c r="J568" s="6" t="n"/>
      <c r="K568" s="6" t="n"/>
      <c r="L568" s="6" t="n"/>
      <c r="M568" s="6" t="n"/>
    </row>
    <row r="569" ht="15.75" customHeight="1" s="1411">
      <c r="A569" s="6" t="n"/>
      <c r="B569" s="6" t="n"/>
      <c r="C569" s="6" t="n"/>
      <c r="D569" s="6" t="n"/>
      <c r="E569" s="6" t="n"/>
      <c r="F569" s="6" t="n"/>
      <c r="G569" s="6" t="n"/>
      <c r="H569" s="6" t="n"/>
      <c r="I569" s="6" t="n"/>
      <c r="J569" s="6" t="n"/>
      <c r="K569" s="6" t="n"/>
      <c r="L569" s="6" t="n"/>
      <c r="M569" s="6" t="n"/>
    </row>
    <row r="570" ht="15.75" customHeight="1" s="1411">
      <c r="A570" s="6" t="n"/>
      <c r="B570" s="6" t="n"/>
      <c r="C570" s="6" t="n"/>
      <c r="D570" s="6" t="n"/>
      <c r="E570" s="6" t="n"/>
      <c r="F570" s="6" t="n"/>
      <c r="G570" s="6" t="n"/>
      <c r="H570" s="6" t="n"/>
      <c r="I570" s="6" t="n"/>
      <c r="J570" s="6" t="n"/>
      <c r="K570" s="6" t="n"/>
      <c r="L570" s="6" t="n"/>
      <c r="M570" s="6" t="n"/>
    </row>
    <row r="571" ht="15.75" customHeight="1" s="1411">
      <c r="A571" s="6" t="n"/>
      <c r="B571" s="6" t="n"/>
      <c r="C571" s="6" t="n"/>
      <c r="D571" s="6" t="n"/>
      <c r="E571" s="6" t="n"/>
      <c r="F571" s="6" t="n"/>
      <c r="G571" s="6" t="n"/>
      <c r="H571" s="6" t="n"/>
      <c r="I571" s="6" t="n"/>
      <c r="J571" s="6" t="n"/>
      <c r="K571" s="6" t="n"/>
      <c r="L571" s="6" t="n"/>
      <c r="M571" s="6" t="n"/>
    </row>
    <row r="572" ht="15.75" customHeight="1" s="1411">
      <c r="A572" s="6" t="n"/>
      <c r="B572" s="6" t="n"/>
      <c r="C572" s="6" t="n"/>
      <c r="D572" s="6" t="n"/>
      <c r="E572" s="6" t="n"/>
      <c r="F572" s="6" t="n"/>
      <c r="G572" s="6" t="n"/>
      <c r="H572" s="6" t="n"/>
      <c r="I572" s="6" t="n"/>
      <c r="J572" s="6" t="n"/>
      <c r="K572" s="6" t="n"/>
      <c r="L572" s="6" t="n"/>
      <c r="M572" s="6" t="n"/>
    </row>
    <row r="573" ht="15.75" customHeight="1" s="1411">
      <c r="A573" s="6" t="n"/>
      <c r="B573" s="6" t="n"/>
      <c r="C573" s="6" t="n"/>
      <c r="D573" s="6" t="n"/>
      <c r="E573" s="6" t="n"/>
      <c r="F573" s="6" t="n"/>
      <c r="G573" s="6" t="n"/>
      <c r="H573" s="6" t="n"/>
      <c r="I573" s="6" t="n"/>
      <c r="J573" s="6" t="n"/>
      <c r="K573" s="6" t="n"/>
      <c r="L573" s="6" t="n"/>
      <c r="M573" s="6" t="n"/>
    </row>
    <row r="574" ht="15.75" customHeight="1" s="1411">
      <c r="A574" s="6" t="n"/>
      <c r="B574" s="6" t="n"/>
      <c r="C574" s="6" t="n"/>
      <c r="D574" s="6" t="n"/>
      <c r="E574" s="6" t="n"/>
      <c r="F574" s="6" t="n"/>
      <c r="G574" s="6" t="n"/>
      <c r="H574" s="6" t="n"/>
      <c r="I574" s="6" t="n"/>
      <c r="J574" s="6" t="n"/>
      <c r="K574" s="6" t="n"/>
      <c r="L574" s="6" t="n"/>
      <c r="M574" s="6" t="n"/>
    </row>
    <row r="575" ht="15.75" customHeight="1" s="1411">
      <c r="A575" s="6" t="n"/>
      <c r="B575" s="6" t="n"/>
      <c r="C575" s="6" t="n"/>
      <c r="D575" s="6" t="n"/>
      <c r="E575" s="6" t="n"/>
      <c r="F575" s="6" t="n"/>
      <c r="G575" s="6" t="n"/>
      <c r="H575" s="6" t="n"/>
      <c r="I575" s="6" t="n"/>
      <c r="J575" s="6" t="n"/>
      <c r="K575" s="6" t="n"/>
      <c r="L575" s="6" t="n"/>
      <c r="M575" s="6" t="n"/>
    </row>
    <row r="576" ht="15.75" customHeight="1" s="1411">
      <c r="A576" s="6" t="n"/>
      <c r="B576" s="6" t="n"/>
      <c r="C576" s="6" t="n"/>
      <c r="D576" s="6" t="n"/>
      <c r="E576" s="6" t="n"/>
      <c r="F576" s="6" t="n"/>
      <c r="G576" s="6" t="n"/>
      <c r="H576" s="6" t="n"/>
      <c r="I576" s="6" t="n"/>
      <c r="J576" s="6" t="n"/>
      <c r="K576" s="6" t="n"/>
      <c r="L576" s="6" t="n"/>
      <c r="M576" s="6" t="n"/>
    </row>
    <row r="577" ht="15.75" customHeight="1" s="1411">
      <c r="A577" s="6" t="n"/>
      <c r="B577" s="6" t="n"/>
      <c r="C577" s="6" t="n"/>
      <c r="D577" s="6" t="n"/>
      <c r="E577" s="6" t="n"/>
      <c r="F577" s="6" t="n"/>
      <c r="G577" s="6" t="n"/>
      <c r="H577" s="6" t="n"/>
      <c r="I577" s="6" t="n"/>
      <c r="J577" s="6" t="n"/>
      <c r="K577" s="6" t="n"/>
      <c r="L577" s="6" t="n"/>
      <c r="M577" s="6" t="n"/>
    </row>
    <row r="578" ht="15.75" customHeight="1" s="1411">
      <c r="A578" s="6" t="n"/>
      <c r="B578" s="6" t="n"/>
      <c r="C578" s="6" t="n"/>
      <c r="D578" s="6" t="n"/>
      <c r="E578" s="6" t="n"/>
      <c r="F578" s="6" t="n"/>
      <c r="G578" s="6" t="n"/>
      <c r="H578" s="6" t="n"/>
      <c r="I578" s="6" t="n"/>
      <c r="J578" s="6" t="n"/>
      <c r="K578" s="6" t="n"/>
      <c r="L578" s="6" t="n"/>
      <c r="M578" s="6" t="n"/>
    </row>
    <row r="579" ht="15.75" customHeight="1" s="1411">
      <c r="A579" s="6" t="n"/>
      <c r="B579" s="6" t="n"/>
      <c r="C579" s="6" t="n"/>
      <c r="D579" s="6" t="n"/>
      <c r="E579" s="6" t="n"/>
      <c r="F579" s="6" t="n"/>
      <c r="G579" s="6" t="n"/>
      <c r="H579" s="6" t="n"/>
      <c r="I579" s="6" t="n"/>
      <c r="J579" s="6" t="n"/>
      <c r="K579" s="6" t="n"/>
      <c r="L579" s="6" t="n"/>
      <c r="M579" s="6" t="n"/>
    </row>
    <row r="580" ht="15.75" customHeight="1" s="1411">
      <c r="A580" s="6" t="n"/>
      <c r="B580" s="6" t="n"/>
      <c r="C580" s="6" t="n"/>
      <c r="D580" s="6" t="n"/>
      <c r="E580" s="6" t="n"/>
      <c r="F580" s="6" t="n"/>
      <c r="G580" s="6" t="n"/>
      <c r="H580" s="6" t="n"/>
      <c r="I580" s="6" t="n"/>
      <c r="J580" s="6" t="n"/>
      <c r="K580" s="6" t="n"/>
      <c r="L580" s="6" t="n"/>
      <c r="M580" s="6" t="n"/>
    </row>
    <row r="581" ht="15.75" customHeight="1" s="1411">
      <c r="A581" s="6" t="n"/>
      <c r="B581" s="6" t="n"/>
      <c r="C581" s="6" t="n"/>
      <c r="D581" s="6" t="n"/>
      <c r="E581" s="6" t="n"/>
      <c r="F581" s="6" t="n"/>
      <c r="G581" s="6" t="n"/>
      <c r="H581" s="6" t="n"/>
      <c r="I581" s="6" t="n"/>
      <c r="J581" s="6" t="n"/>
      <c r="K581" s="6" t="n"/>
      <c r="L581" s="6" t="n"/>
      <c r="M581" s="6" t="n"/>
    </row>
    <row r="582" ht="15.75" customHeight="1" s="1411">
      <c r="A582" s="6" t="n"/>
      <c r="B582" s="6" t="n"/>
      <c r="C582" s="6" t="n"/>
      <c r="D582" s="6" t="n"/>
      <c r="E582" s="6" t="n"/>
      <c r="F582" s="6" t="n"/>
      <c r="G582" s="6" t="n"/>
      <c r="H582" s="6" t="n"/>
      <c r="I582" s="6" t="n"/>
      <c r="J582" s="6" t="n"/>
      <c r="K582" s="6" t="n"/>
      <c r="L582" s="6" t="n"/>
      <c r="M582" s="6" t="n"/>
    </row>
    <row r="583" ht="15.75" customHeight="1" s="1411">
      <c r="A583" s="6" t="n"/>
      <c r="B583" s="6" t="n"/>
      <c r="C583" s="6" t="n"/>
      <c r="D583" s="6" t="n"/>
      <c r="E583" s="6" t="n"/>
      <c r="F583" s="6" t="n"/>
      <c r="G583" s="6" t="n"/>
      <c r="H583" s="6" t="n"/>
      <c r="I583" s="6" t="n"/>
      <c r="J583" s="6" t="n"/>
      <c r="K583" s="6" t="n"/>
      <c r="L583" s="6" t="n"/>
      <c r="M583" s="6" t="n"/>
    </row>
    <row r="584" ht="15.75" customHeight="1" s="1411">
      <c r="A584" s="6" t="n"/>
      <c r="B584" s="6" t="n"/>
      <c r="C584" s="6" t="n"/>
      <c r="D584" s="6" t="n"/>
      <c r="E584" s="6" t="n"/>
      <c r="F584" s="6" t="n"/>
      <c r="G584" s="6" t="n"/>
      <c r="H584" s="6" t="n"/>
      <c r="I584" s="6" t="n"/>
      <c r="J584" s="6" t="n"/>
      <c r="K584" s="6" t="n"/>
      <c r="L584" s="6" t="n"/>
      <c r="M584" s="6" t="n"/>
    </row>
    <row r="585" ht="15.75" customHeight="1" s="1411">
      <c r="A585" s="6" t="n"/>
      <c r="B585" s="6" t="n"/>
      <c r="C585" s="6" t="n"/>
      <c r="D585" s="6" t="n"/>
      <c r="E585" s="6" t="n"/>
      <c r="F585" s="6" t="n"/>
      <c r="G585" s="6" t="n"/>
      <c r="H585" s="6" t="n"/>
      <c r="I585" s="6" t="n"/>
      <c r="J585" s="6" t="n"/>
      <c r="K585" s="6" t="n"/>
      <c r="L585" s="6" t="n"/>
      <c r="M585" s="6" t="n"/>
    </row>
    <row r="586" ht="15.75" customHeight="1" s="1411">
      <c r="A586" s="6" t="n"/>
      <c r="B586" s="6" t="n"/>
      <c r="C586" s="6" t="n"/>
      <c r="D586" s="6" t="n"/>
      <c r="E586" s="6" t="n"/>
      <c r="F586" s="6" t="n"/>
      <c r="G586" s="6" t="n"/>
      <c r="H586" s="6" t="n"/>
      <c r="I586" s="6" t="n"/>
      <c r="J586" s="6" t="n"/>
      <c r="K586" s="6" t="n"/>
      <c r="L586" s="6" t="n"/>
      <c r="M586" s="6" t="n"/>
    </row>
    <row r="587" ht="15.75" customHeight="1" s="1411">
      <c r="A587" s="6" t="n"/>
      <c r="B587" s="6" t="n"/>
      <c r="C587" s="6" t="n"/>
      <c r="D587" s="6" t="n"/>
      <c r="E587" s="6" t="n"/>
      <c r="F587" s="6" t="n"/>
      <c r="G587" s="6" t="n"/>
      <c r="H587" s="6" t="n"/>
      <c r="I587" s="6" t="n"/>
      <c r="J587" s="6" t="n"/>
      <c r="K587" s="6" t="n"/>
      <c r="L587" s="6" t="n"/>
      <c r="M587" s="6" t="n"/>
    </row>
    <row r="588" ht="15.75" customHeight="1" s="1411">
      <c r="A588" s="6" t="n"/>
      <c r="B588" s="6" t="n"/>
      <c r="C588" s="6" t="n"/>
      <c r="D588" s="6" t="n"/>
      <c r="E588" s="6" t="n"/>
      <c r="F588" s="6" t="n"/>
      <c r="G588" s="6" t="n"/>
      <c r="H588" s="6" t="n"/>
      <c r="I588" s="6" t="n"/>
      <c r="J588" s="6" t="n"/>
      <c r="K588" s="6" t="n"/>
      <c r="L588" s="6" t="n"/>
      <c r="M588" s="6" t="n"/>
    </row>
    <row r="589" ht="15.75" customHeight="1" s="1411">
      <c r="A589" s="6" t="n"/>
      <c r="B589" s="6" t="n"/>
      <c r="C589" s="6" t="n"/>
      <c r="D589" s="6" t="n"/>
      <c r="E589" s="6" t="n"/>
      <c r="F589" s="6" t="n"/>
      <c r="G589" s="6" t="n"/>
      <c r="H589" s="6" t="n"/>
      <c r="I589" s="6" t="n"/>
      <c r="J589" s="6" t="n"/>
      <c r="K589" s="6" t="n"/>
      <c r="L589" s="6" t="n"/>
      <c r="M589" s="6" t="n"/>
    </row>
    <row r="590" ht="15.75" customHeight="1" s="1411">
      <c r="A590" s="6" t="n"/>
      <c r="B590" s="6" t="n"/>
      <c r="C590" s="6" t="n"/>
      <c r="D590" s="6" t="n"/>
      <c r="E590" s="6" t="n"/>
      <c r="F590" s="6" t="n"/>
      <c r="G590" s="6" t="n"/>
      <c r="H590" s="6" t="n"/>
      <c r="I590" s="6" t="n"/>
      <c r="J590" s="6" t="n"/>
      <c r="K590" s="6" t="n"/>
      <c r="L590" s="6" t="n"/>
      <c r="M590" s="6" t="n"/>
    </row>
    <row r="591" ht="15.75" customHeight="1" s="1411">
      <c r="A591" s="6" t="n"/>
      <c r="B591" s="6" t="n"/>
      <c r="C591" s="6" t="n"/>
      <c r="D591" s="6" t="n"/>
      <c r="E591" s="6" t="n"/>
      <c r="F591" s="6" t="n"/>
      <c r="G591" s="6" t="n"/>
      <c r="H591" s="6" t="n"/>
      <c r="I591" s="6" t="n"/>
      <c r="J591" s="6" t="n"/>
      <c r="K591" s="6" t="n"/>
      <c r="L591" s="6" t="n"/>
      <c r="M591" s="6" t="n"/>
    </row>
    <row r="592" ht="15.75" customHeight="1" s="1411">
      <c r="A592" s="6" t="n"/>
      <c r="B592" s="6" t="n"/>
      <c r="C592" s="6" t="n"/>
      <c r="D592" s="6" t="n"/>
      <c r="E592" s="6" t="n"/>
      <c r="F592" s="6" t="n"/>
      <c r="G592" s="6" t="n"/>
      <c r="H592" s="6" t="n"/>
      <c r="I592" s="6" t="n"/>
      <c r="J592" s="6" t="n"/>
      <c r="K592" s="6" t="n"/>
      <c r="L592" s="6" t="n"/>
      <c r="M592" s="6" t="n"/>
    </row>
    <row r="593" ht="15.75" customHeight="1" s="1411">
      <c r="A593" s="6" t="n"/>
      <c r="B593" s="6" t="n"/>
      <c r="C593" s="6" t="n"/>
      <c r="D593" s="6" t="n"/>
      <c r="E593" s="6" t="n"/>
      <c r="F593" s="6" t="n"/>
      <c r="G593" s="6" t="n"/>
      <c r="H593" s="6" t="n"/>
      <c r="I593" s="6" t="n"/>
      <c r="J593" s="6" t="n"/>
      <c r="K593" s="6" t="n"/>
      <c r="L593" s="6" t="n"/>
      <c r="M593" s="6" t="n"/>
    </row>
    <row r="594" ht="15.75" customHeight="1" s="1411">
      <c r="A594" s="6" t="n"/>
      <c r="B594" s="6" t="n"/>
      <c r="C594" s="6" t="n"/>
      <c r="D594" s="6" t="n"/>
      <c r="E594" s="6" t="n"/>
      <c r="F594" s="6" t="n"/>
      <c r="G594" s="6" t="n"/>
      <c r="H594" s="6" t="n"/>
      <c r="I594" s="6" t="n"/>
      <c r="J594" s="6" t="n"/>
      <c r="K594" s="6" t="n"/>
      <c r="L594" s="6" t="n"/>
      <c r="M594" s="6" t="n"/>
    </row>
    <row r="595" ht="15.75" customHeight="1" s="1411">
      <c r="A595" s="6" t="n"/>
      <c r="B595" s="6" t="n"/>
      <c r="C595" s="6" t="n"/>
      <c r="D595" s="6" t="n"/>
      <c r="E595" s="6" t="n"/>
      <c r="F595" s="6" t="n"/>
      <c r="G595" s="6" t="n"/>
      <c r="H595" s="6" t="n"/>
      <c r="I595" s="6" t="n"/>
      <c r="J595" s="6" t="n"/>
      <c r="K595" s="6" t="n"/>
      <c r="L595" s="6" t="n"/>
      <c r="M595" s="6" t="n"/>
    </row>
    <row r="596" ht="15.75" customHeight="1" s="1411">
      <c r="A596" s="6" t="n"/>
      <c r="B596" s="6" t="n"/>
      <c r="C596" s="6" t="n"/>
      <c r="D596" s="6" t="n"/>
      <c r="E596" s="6" t="n"/>
      <c r="F596" s="6" t="n"/>
      <c r="G596" s="6" t="n"/>
      <c r="H596" s="6" t="n"/>
      <c r="I596" s="6" t="n"/>
      <c r="J596" s="6" t="n"/>
      <c r="K596" s="6" t="n"/>
      <c r="L596" s="6" t="n"/>
      <c r="M596" s="6" t="n"/>
    </row>
    <row r="597" ht="15.75" customHeight="1" s="1411">
      <c r="A597" s="6" t="n"/>
      <c r="B597" s="6" t="n"/>
      <c r="C597" s="6" t="n"/>
      <c r="D597" s="6" t="n"/>
      <c r="E597" s="6" t="n"/>
      <c r="F597" s="6" t="n"/>
      <c r="G597" s="6" t="n"/>
      <c r="H597" s="6" t="n"/>
      <c r="I597" s="6" t="n"/>
      <c r="J597" s="6" t="n"/>
      <c r="K597" s="6" t="n"/>
      <c r="L597" s="6" t="n"/>
      <c r="M597" s="6" t="n"/>
    </row>
    <row r="598" ht="15.75" customHeight="1" s="1411">
      <c r="A598" s="6" t="n"/>
      <c r="B598" s="6" t="n"/>
      <c r="C598" s="6" t="n"/>
      <c r="D598" s="6" t="n"/>
      <c r="E598" s="6" t="n"/>
      <c r="F598" s="6" t="n"/>
      <c r="G598" s="6" t="n"/>
      <c r="H598" s="6" t="n"/>
      <c r="I598" s="6" t="n"/>
      <c r="J598" s="6" t="n"/>
      <c r="K598" s="6" t="n"/>
      <c r="L598" s="6" t="n"/>
      <c r="M598" s="6" t="n"/>
    </row>
    <row r="599" ht="15.75" customHeight="1" s="1411">
      <c r="A599" s="6" t="n"/>
      <c r="B599" s="6" t="n"/>
      <c r="C599" s="6" t="n"/>
      <c r="D599" s="6" t="n"/>
      <c r="E599" s="6" t="n"/>
      <c r="F599" s="6" t="n"/>
      <c r="G599" s="6" t="n"/>
      <c r="H599" s="6" t="n"/>
      <c r="I599" s="6" t="n"/>
      <c r="J599" s="6" t="n"/>
      <c r="K599" s="6" t="n"/>
      <c r="L599" s="6" t="n"/>
      <c r="M599" s="6" t="n"/>
    </row>
    <row r="600" ht="15.75" customHeight="1" s="1411">
      <c r="A600" s="6" t="n"/>
      <c r="B600" s="6" t="n"/>
      <c r="C600" s="6" t="n"/>
      <c r="D600" s="6" t="n"/>
      <c r="E600" s="6" t="n"/>
      <c r="F600" s="6" t="n"/>
      <c r="G600" s="6" t="n"/>
      <c r="H600" s="6" t="n"/>
      <c r="I600" s="6" t="n"/>
      <c r="J600" s="6" t="n"/>
      <c r="K600" s="6" t="n"/>
      <c r="L600" s="6" t="n"/>
      <c r="M600" s="6" t="n"/>
    </row>
    <row r="601" ht="15.75" customHeight="1" s="1411">
      <c r="A601" s="6" t="n"/>
      <c r="B601" s="6" t="n"/>
      <c r="C601" s="6" t="n"/>
      <c r="D601" s="6" t="n"/>
      <c r="E601" s="6" t="n"/>
      <c r="F601" s="6" t="n"/>
      <c r="G601" s="6" t="n"/>
      <c r="H601" s="6" t="n"/>
      <c r="I601" s="6" t="n"/>
      <c r="J601" s="6" t="n"/>
      <c r="K601" s="6" t="n"/>
      <c r="L601" s="6" t="n"/>
      <c r="M601" s="6" t="n"/>
    </row>
    <row r="602" ht="15.75" customHeight="1" s="1411">
      <c r="A602" s="6" t="n"/>
      <c r="B602" s="6" t="n"/>
      <c r="C602" s="6" t="n"/>
      <c r="D602" s="6" t="n"/>
      <c r="E602" s="6" t="n"/>
      <c r="F602" s="6" t="n"/>
      <c r="G602" s="6" t="n"/>
      <c r="H602" s="6" t="n"/>
      <c r="I602" s="6" t="n"/>
      <c r="J602" s="6" t="n"/>
      <c r="K602" s="6" t="n"/>
      <c r="L602" s="6" t="n"/>
      <c r="M602" s="6" t="n"/>
    </row>
    <row r="603" ht="15.75" customHeight="1" s="1411">
      <c r="A603" s="6" t="n"/>
      <c r="B603" s="6" t="n"/>
      <c r="C603" s="6" t="n"/>
      <c r="D603" s="6" t="n"/>
      <c r="E603" s="6" t="n"/>
      <c r="F603" s="6" t="n"/>
      <c r="G603" s="6" t="n"/>
      <c r="H603" s="6" t="n"/>
      <c r="I603" s="6" t="n"/>
      <c r="J603" s="6" t="n"/>
      <c r="K603" s="6" t="n"/>
      <c r="L603" s="6" t="n"/>
      <c r="M603" s="6" t="n"/>
    </row>
    <row r="604" ht="15.75" customHeight="1" s="1411">
      <c r="A604" s="6" t="n"/>
      <c r="B604" s="6" t="n"/>
      <c r="C604" s="6" t="n"/>
      <c r="D604" s="6" t="n"/>
      <c r="E604" s="6" t="n"/>
      <c r="F604" s="6" t="n"/>
      <c r="G604" s="6" t="n"/>
      <c r="H604" s="6" t="n"/>
      <c r="I604" s="6" t="n"/>
      <c r="J604" s="6" t="n"/>
      <c r="K604" s="6" t="n"/>
      <c r="L604" s="6" t="n"/>
      <c r="M604" s="6" t="n"/>
    </row>
    <row r="605" ht="15.75" customHeight="1" s="1411">
      <c r="A605" s="6" t="n"/>
      <c r="B605" s="6" t="n"/>
      <c r="C605" s="6" t="n"/>
      <c r="D605" s="6" t="n"/>
      <c r="E605" s="6" t="n"/>
      <c r="F605" s="6" t="n"/>
      <c r="G605" s="6" t="n"/>
      <c r="H605" s="6" t="n"/>
      <c r="I605" s="6" t="n"/>
      <c r="J605" s="6" t="n"/>
      <c r="K605" s="6" t="n"/>
      <c r="L605" s="6" t="n"/>
      <c r="M605" s="6" t="n"/>
    </row>
    <row r="606" ht="15.75" customHeight="1" s="1411">
      <c r="A606" s="6" t="n"/>
      <c r="B606" s="6" t="n"/>
      <c r="C606" s="6" t="n"/>
      <c r="D606" s="6" t="n"/>
      <c r="E606" s="6" t="n"/>
      <c r="F606" s="6" t="n"/>
      <c r="G606" s="6" t="n"/>
      <c r="H606" s="6" t="n"/>
      <c r="I606" s="6" t="n"/>
      <c r="J606" s="6" t="n"/>
      <c r="K606" s="6" t="n"/>
      <c r="L606" s="6" t="n"/>
      <c r="M606" s="6" t="n"/>
    </row>
    <row r="607" ht="15.75" customHeight="1" s="1411">
      <c r="A607" s="6" t="n"/>
      <c r="B607" s="6" t="n"/>
      <c r="C607" s="6" t="n"/>
      <c r="D607" s="6" t="n"/>
      <c r="E607" s="6" t="n"/>
      <c r="F607" s="6" t="n"/>
      <c r="G607" s="6" t="n"/>
      <c r="H607" s="6" t="n"/>
      <c r="I607" s="6" t="n"/>
      <c r="J607" s="6" t="n"/>
      <c r="K607" s="6" t="n"/>
      <c r="L607" s="6" t="n"/>
      <c r="M607" s="6" t="n"/>
    </row>
    <row r="608" ht="15.75" customHeight="1" s="1411">
      <c r="A608" s="6" t="n"/>
      <c r="B608" s="6" t="n"/>
      <c r="C608" s="6" t="n"/>
      <c r="D608" s="6" t="n"/>
      <c r="E608" s="6" t="n"/>
      <c r="F608" s="6" t="n"/>
      <c r="G608" s="6" t="n"/>
      <c r="H608" s="6" t="n"/>
      <c r="I608" s="6" t="n"/>
      <c r="J608" s="6" t="n"/>
      <c r="K608" s="6" t="n"/>
      <c r="L608" s="6" t="n"/>
      <c r="M608" s="6" t="n"/>
    </row>
    <row r="609" ht="15.75" customHeight="1" s="1411">
      <c r="A609" s="6" t="n"/>
      <c r="B609" s="6" t="n"/>
      <c r="C609" s="6" t="n"/>
      <c r="D609" s="6" t="n"/>
      <c r="E609" s="6" t="n"/>
      <c r="F609" s="6" t="n"/>
      <c r="G609" s="6" t="n"/>
      <c r="H609" s="6" t="n"/>
      <c r="I609" s="6" t="n"/>
      <c r="J609" s="6" t="n"/>
      <c r="K609" s="6" t="n"/>
      <c r="L609" s="6" t="n"/>
      <c r="M609" s="6" t="n"/>
    </row>
    <row r="610" ht="15.75" customHeight="1" s="1411">
      <c r="A610" s="6" t="n"/>
      <c r="B610" s="6" t="n"/>
      <c r="C610" s="6" t="n"/>
      <c r="D610" s="6" t="n"/>
      <c r="E610" s="6" t="n"/>
      <c r="F610" s="6" t="n"/>
      <c r="G610" s="6" t="n"/>
      <c r="H610" s="6" t="n"/>
      <c r="I610" s="6" t="n"/>
      <c r="J610" s="6" t="n"/>
      <c r="K610" s="6" t="n"/>
      <c r="L610" s="6" t="n"/>
      <c r="M610" s="6" t="n"/>
    </row>
    <row r="611" ht="15.75" customHeight="1" s="1411">
      <c r="A611" s="6" t="n"/>
      <c r="B611" s="6" t="n"/>
      <c r="C611" s="6" t="n"/>
      <c r="D611" s="6" t="n"/>
      <c r="E611" s="6" t="n"/>
      <c r="F611" s="6" t="n"/>
      <c r="G611" s="6" t="n"/>
      <c r="H611" s="6" t="n"/>
      <c r="I611" s="6" t="n"/>
      <c r="J611" s="6" t="n"/>
      <c r="K611" s="6" t="n"/>
      <c r="L611" s="6" t="n"/>
      <c r="M611" s="6" t="n"/>
    </row>
    <row r="612" ht="15.75" customHeight="1" s="1411">
      <c r="A612" s="6" t="n"/>
      <c r="B612" s="6" t="n"/>
      <c r="C612" s="6" t="n"/>
      <c r="D612" s="6" t="n"/>
      <c r="E612" s="6" t="n"/>
      <c r="F612" s="6" t="n"/>
      <c r="G612" s="6" t="n"/>
      <c r="H612" s="6" t="n"/>
      <c r="I612" s="6" t="n"/>
      <c r="J612" s="6" t="n"/>
      <c r="K612" s="6" t="n"/>
      <c r="L612" s="6" t="n"/>
      <c r="M612" s="6" t="n"/>
    </row>
    <row r="613" ht="15.75" customHeight="1" s="1411">
      <c r="A613" s="6" t="n"/>
      <c r="B613" s="6" t="n"/>
      <c r="C613" s="6" t="n"/>
      <c r="D613" s="6" t="n"/>
      <c r="E613" s="6" t="n"/>
      <c r="F613" s="6" t="n"/>
      <c r="G613" s="6" t="n"/>
      <c r="H613" s="6" t="n"/>
      <c r="I613" s="6" t="n"/>
      <c r="J613" s="6" t="n"/>
      <c r="K613" s="6" t="n"/>
      <c r="L613" s="6" t="n"/>
      <c r="M613" s="6" t="n"/>
    </row>
    <row r="614" ht="15.75" customHeight="1" s="1411">
      <c r="A614" s="6" t="n"/>
      <c r="B614" s="6" t="n"/>
      <c r="C614" s="6" t="n"/>
      <c r="D614" s="6" t="n"/>
      <c r="E614" s="6" t="n"/>
      <c r="F614" s="6" t="n"/>
      <c r="G614" s="6" t="n"/>
      <c r="H614" s="6" t="n"/>
      <c r="I614" s="6" t="n"/>
      <c r="J614" s="6" t="n"/>
      <c r="K614" s="6" t="n"/>
      <c r="L614" s="6" t="n"/>
      <c r="M614" s="6" t="n"/>
    </row>
    <row r="615" ht="15.75" customHeight="1" s="1411">
      <c r="A615" s="6" t="n"/>
      <c r="B615" s="6" t="n"/>
      <c r="C615" s="6" t="n"/>
      <c r="D615" s="6" t="n"/>
      <c r="E615" s="6" t="n"/>
      <c r="F615" s="6" t="n"/>
      <c r="G615" s="6" t="n"/>
      <c r="H615" s="6" t="n"/>
      <c r="I615" s="6" t="n"/>
      <c r="J615" s="6" t="n"/>
      <c r="K615" s="6" t="n"/>
      <c r="L615" s="6" t="n"/>
      <c r="M615" s="6" t="n"/>
    </row>
    <row r="616" ht="15.75" customHeight="1" s="1411">
      <c r="A616" s="6" t="n"/>
      <c r="B616" s="6" t="n"/>
      <c r="C616" s="6" t="n"/>
      <c r="D616" s="6" t="n"/>
      <c r="E616" s="6" t="n"/>
      <c r="F616" s="6" t="n"/>
      <c r="G616" s="6" t="n"/>
      <c r="H616" s="6" t="n"/>
      <c r="I616" s="6" t="n"/>
      <c r="J616" s="6" t="n"/>
      <c r="K616" s="6" t="n"/>
      <c r="L616" s="6" t="n"/>
      <c r="M616" s="6" t="n"/>
    </row>
    <row r="617" ht="15.75" customHeight="1" s="1411">
      <c r="A617" s="6" t="n"/>
      <c r="B617" s="6" t="n"/>
      <c r="C617" s="6" t="n"/>
      <c r="D617" s="6" t="n"/>
      <c r="E617" s="6" t="n"/>
      <c r="F617" s="6" t="n"/>
      <c r="G617" s="6" t="n"/>
      <c r="H617" s="6" t="n"/>
      <c r="I617" s="6" t="n"/>
      <c r="J617" s="6" t="n"/>
      <c r="K617" s="6" t="n"/>
      <c r="L617" s="6" t="n"/>
      <c r="M617" s="6" t="n"/>
    </row>
    <row r="618" ht="15.75" customHeight="1" s="1411">
      <c r="A618" s="6" t="n"/>
      <c r="B618" s="6" t="n"/>
      <c r="C618" s="6" t="n"/>
      <c r="D618" s="6" t="n"/>
      <c r="E618" s="6" t="n"/>
      <c r="F618" s="6" t="n"/>
      <c r="G618" s="6" t="n"/>
      <c r="H618" s="6" t="n"/>
      <c r="I618" s="6" t="n"/>
      <c r="J618" s="6" t="n"/>
      <c r="K618" s="6" t="n"/>
      <c r="L618" s="6" t="n"/>
      <c r="M618" s="6" t="n"/>
    </row>
    <row r="619" ht="15.75" customHeight="1" s="1411">
      <c r="A619" s="6" t="n"/>
      <c r="B619" s="6" t="n"/>
      <c r="C619" s="6" t="n"/>
      <c r="D619" s="6" t="n"/>
      <c r="E619" s="6" t="n"/>
      <c r="F619" s="6" t="n"/>
      <c r="G619" s="6" t="n"/>
      <c r="H619" s="6" t="n"/>
      <c r="I619" s="6" t="n"/>
      <c r="J619" s="6" t="n"/>
      <c r="K619" s="6" t="n"/>
      <c r="L619" s="6" t="n"/>
      <c r="M619" s="6" t="n"/>
    </row>
    <row r="620" ht="15.75" customHeight="1" s="1411">
      <c r="A620" s="6" t="n"/>
      <c r="B620" s="6" t="n"/>
      <c r="C620" s="6" t="n"/>
      <c r="D620" s="6" t="n"/>
      <c r="E620" s="6" t="n"/>
      <c r="F620" s="6" t="n"/>
      <c r="G620" s="6" t="n"/>
      <c r="H620" s="6" t="n"/>
      <c r="I620" s="6" t="n"/>
      <c r="J620" s="6" t="n"/>
      <c r="K620" s="6" t="n"/>
      <c r="L620" s="6" t="n"/>
      <c r="M620" s="6" t="n"/>
    </row>
    <row r="621" ht="15.75" customHeight="1" s="1411">
      <c r="A621" s="6" t="n"/>
      <c r="B621" s="6" t="n"/>
      <c r="C621" s="6" t="n"/>
      <c r="D621" s="6" t="n"/>
      <c r="E621" s="6" t="n"/>
      <c r="F621" s="6" t="n"/>
      <c r="G621" s="6" t="n"/>
      <c r="H621" s="6" t="n"/>
      <c r="I621" s="6" t="n"/>
      <c r="J621" s="6" t="n"/>
      <c r="K621" s="6" t="n"/>
      <c r="L621" s="6" t="n"/>
      <c r="M621" s="6" t="n"/>
    </row>
    <row r="622" ht="15.75" customHeight="1" s="1411">
      <c r="A622" s="6" t="n"/>
      <c r="B622" s="6" t="n"/>
      <c r="C622" s="6" t="n"/>
      <c r="D622" s="6" t="n"/>
      <c r="E622" s="6" t="n"/>
      <c r="F622" s="6" t="n"/>
      <c r="G622" s="6" t="n"/>
      <c r="H622" s="6" t="n"/>
      <c r="I622" s="6" t="n"/>
      <c r="J622" s="6" t="n"/>
      <c r="K622" s="6" t="n"/>
      <c r="L622" s="6" t="n"/>
      <c r="M622" s="6" t="n"/>
    </row>
    <row r="623" ht="15.75" customHeight="1" s="1411">
      <c r="A623" s="6" t="n"/>
      <c r="B623" s="6" t="n"/>
      <c r="C623" s="6" t="n"/>
      <c r="D623" s="6" t="n"/>
      <c r="E623" s="6" t="n"/>
      <c r="F623" s="6" t="n"/>
      <c r="G623" s="6" t="n"/>
      <c r="H623" s="6" t="n"/>
      <c r="I623" s="6" t="n"/>
      <c r="J623" s="6" t="n"/>
      <c r="K623" s="6" t="n"/>
      <c r="L623" s="6" t="n"/>
      <c r="M623" s="6" t="n"/>
    </row>
    <row r="624" ht="15.75" customHeight="1" s="1411">
      <c r="A624" s="6" t="n"/>
      <c r="B624" s="6" t="n"/>
      <c r="C624" s="6" t="n"/>
      <c r="D624" s="6" t="n"/>
      <c r="E624" s="6" t="n"/>
      <c r="F624" s="6" t="n"/>
      <c r="G624" s="6" t="n"/>
      <c r="H624" s="6" t="n"/>
      <c r="I624" s="6" t="n"/>
      <c r="J624" s="6" t="n"/>
      <c r="K624" s="6" t="n"/>
      <c r="L624" s="6" t="n"/>
      <c r="M624" s="6" t="n"/>
    </row>
    <row r="625" ht="15.75" customHeight="1" s="1411">
      <c r="A625" s="6" t="n"/>
      <c r="B625" s="6" t="n"/>
      <c r="C625" s="6" t="n"/>
      <c r="D625" s="6" t="n"/>
      <c r="E625" s="6" t="n"/>
      <c r="F625" s="6" t="n"/>
      <c r="G625" s="6" t="n"/>
      <c r="H625" s="6" t="n"/>
      <c r="I625" s="6" t="n"/>
      <c r="J625" s="6" t="n"/>
      <c r="K625" s="6" t="n"/>
      <c r="L625" s="6" t="n"/>
      <c r="M625" s="6" t="n"/>
    </row>
    <row r="626" ht="15.75" customHeight="1" s="1411">
      <c r="A626" s="6" t="n"/>
      <c r="B626" s="6" t="n"/>
      <c r="C626" s="6" t="n"/>
      <c r="D626" s="6" t="n"/>
      <c r="E626" s="6" t="n"/>
      <c r="F626" s="6" t="n"/>
      <c r="G626" s="6" t="n"/>
      <c r="H626" s="6" t="n"/>
      <c r="I626" s="6" t="n"/>
      <c r="J626" s="6" t="n"/>
      <c r="K626" s="6" t="n"/>
      <c r="L626" s="6" t="n"/>
      <c r="M626" s="6" t="n"/>
    </row>
    <row r="627" ht="15.75" customHeight="1" s="1411">
      <c r="A627" s="6" t="n"/>
      <c r="B627" s="6" t="n"/>
      <c r="C627" s="6" t="n"/>
      <c r="D627" s="6" t="n"/>
      <c r="E627" s="6" t="n"/>
      <c r="F627" s="6" t="n"/>
      <c r="G627" s="6" t="n"/>
      <c r="H627" s="6" t="n"/>
      <c r="I627" s="6" t="n"/>
      <c r="J627" s="6" t="n"/>
      <c r="K627" s="6" t="n"/>
      <c r="L627" s="6" t="n"/>
      <c r="M627" s="6" t="n"/>
    </row>
    <row r="628" ht="15.75" customHeight="1" s="1411">
      <c r="A628" s="6" t="n"/>
      <c r="B628" s="6" t="n"/>
      <c r="C628" s="6" t="n"/>
      <c r="D628" s="6" t="n"/>
      <c r="E628" s="6" t="n"/>
      <c r="F628" s="6" t="n"/>
      <c r="G628" s="6" t="n"/>
      <c r="H628" s="6" t="n"/>
      <c r="I628" s="6" t="n"/>
      <c r="J628" s="6" t="n"/>
      <c r="K628" s="6" t="n"/>
      <c r="L628" s="6" t="n"/>
      <c r="M628" s="6" t="n"/>
    </row>
    <row r="629" ht="15.75" customHeight="1" s="1411">
      <c r="A629" s="6" t="n"/>
      <c r="B629" s="6" t="n"/>
      <c r="C629" s="6" t="n"/>
      <c r="D629" s="6" t="n"/>
      <c r="E629" s="6" t="n"/>
      <c r="F629" s="6" t="n"/>
      <c r="G629" s="6" t="n"/>
      <c r="H629" s="6" t="n"/>
      <c r="I629" s="6" t="n"/>
      <c r="J629" s="6" t="n"/>
      <c r="K629" s="6" t="n"/>
      <c r="L629" s="6" t="n"/>
      <c r="M629" s="6" t="n"/>
    </row>
    <row r="630" ht="15.75" customHeight="1" s="1411">
      <c r="A630" s="6" t="n"/>
      <c r="B630" s="6" t="n"/>
      <c r="C630" s="6" t="n"/>
      <c r="D630" s="6" t="n"/>
      <c r="E630" s="6" t="n"/>
      <c r="F630" s="6" t="n"/>
      <c r="G630" s="6" t="n"/>
      <c r="H630" s="6" t="n"/>
      <c r="I630" s="6" t="n"/>
      <c r="J630" s="6" t="n"/>
      <c r="K630" s="6" t="n"/>
      <c r="L630" s="6" t="n"/>
      <c r="M630" s="6" t="n"/>
    </row>
    <row r="631" ht="15.75" customHeight="1" s="1411">
      <c r="A631" s="6" t="n"/>
      <c r="B631" s="6" t="n"/>
      <c r="C631" s="6" t="n"/>
      <c r="D631" s="6" t="n"/>
      <c r="E631" s="6" t="n"/>
      <c r="F631" s="6" t="n"/>
      <c r="G631" s="6" t="n"/>
      <c r="H631" s="6" t="n"/>
      <c r="I631" s="6" t="n"/>
      <c r="J631" s="6" t="n"/>
      <c r="K631" s="6" t="n"/>
      <c r="L631" s="6" t="n"/>
      <c r="M631" s="6" t="n"/>
    </row>
    <row r="632" ht="15.75" customHeight="1" s="1411">
      <c r="A632" s="6" t="n"/>
      <c r="B632" s="6" t="n"/>
      <c r="C632" s="6" t="n"/>
      <c r="D632" s="6" t="n"/>
      <c r="E632" s="6" t="n"/>
      <c r="F632" s="6" t="n"/>
      <c r="G632" s="6" t="n"/>
      <c r="H632" s="6" t="n"/>
      <c r="I632" s="6" t="n"/>
      <c r="J632" s="6" t="n"/>
      <c r="K632" s="6" t="n"/>
      <c r="L632" s="6" t="n"/>
      <c r="M632" s="6" t="n"/>
    </row>
    <row r="633" ht="15.75" customHeight="1" s="1411">
      <c r="A633" s="6" t="n"/>
      <c r="B633" s="6" t="n"/>
      <c r="C633" s="6" t="n"/>
      <c r="D633" s="6" t="n"/>
      <c r="E633" s="6" t="n"/>
      <c r="F633" s="6" t="n"/>
      <c r="G633" s="6" t="n"/>
      <c r="H633" s="6" t="n"/>
      <c r="I633" s="6" t="n"/>
      <c r="J633" s="6" t="n"/>
      <c r="K633" s="6" t="n"/>
      <c r="L633" s="6" t="n"/>
      <c r="M633" s="6" t="n"/>
    </row>
    <row r="634" ht="15.75" customHeight="1" s="1411">
      <c r="A634" s="6" t="n"/>
      <c r="B634" s="6" t="n"/>
      <c r="C634" s="6" t="n"/>
      <c r="D634" s="6" t="n"/>
      <c r="E634" s="6" t="n"/>
      <c r="F634" s="6" t="n"/>
      <c r="G634" s="6" t="n"/>
      <c r="H634" s="6" t="n"/>
      <c r="I634" s="6" t="n"/>
      <c r="J634" s="6" t="n"/>
      <c r="K634" s="6" t="n"/>
      <c r="L634" s="6" t="n"/>
      <c r="M634" s="6" t="n"/>
    </row>
    <row r="635" ht="15.75" customHeight="1" s="1411">
      <c r="A635" s="6" t="n"/>
      <c r="B635" s="6" t="n"/>
      <c r="C635" s="6" t="n"/>
      <c r="D635" s="6" t="n"/>
      <c r="E635" s="6" t="n"/>
      <c r="F635" s="6" t="n"/>
      <c r="G635" s="6" t="n"/>
      <c r="H635" s="6" t="n"/>
      <c r="I635" s="6" t="n"/>
      <c r="J635" s="6" t="n"/>
      <c r="K635" s="6" t="n"/>
      <c r="L635" s="6" t="n"/>
      <c r="M635" s="6" t="n"/>
    </row>
    <row r="636" ht="15.75" customHeight="1" s="1411">
      <c r="A636" s="6" t="n"/>
      <c r="B636" s="6" t="n"/>
      <c r="C636" s="6" t="n"/>
      <c r="D636" s="6" t="n"/>
      <c r="E636" s="6" t="n"/>
      <c r="F636" s="6" t="n"/>
      <c r="G636" s="6" t="n"/>
      <c r="H636" s="6" t="n"/>
      <c r="I636" s="6" t="n"/>
      <c r="J636" s="6" t="n"/>
      <c r="K636" s="6" t="n"/>
      <c r="L636" s="6" t="n"/>
      <c r="M636" s="6" t="n"/>
    </row>
    <row r="637" ht="15.75" customHeight="1" s="1411">
      <c r="A637" s="6" t="n"/>
      <c r="B637" s="6" t="n"/>
      <c r="C637" s="6" t="n"/>
      <c r="D637" s="6" t="n"/>
      <c r="E637" s="6" t="n"/>
      <c r="F637" s="6" t="n"/>
      <c r="G637" s="6" t="n"/>
      <c r="H637" s="6" t="n"/>
      <c r="I637" s="6" t="n"/>
      <c r="J637" s="6" t="n"/>
      <c r="K637" s="6" t="n"/>
      <c r="L637" s="6" t="n"/>
      <c r="M637" s="6" t="n"/>
    </row>
    <row r="638" ht="15.75" customHeight="1" s="1411">
      <c r="A638" s="6" t="n"/>
      <c r="B638" s="6" t="n"/>
      <c r="C638" s="6" t="n"/>
      <c r="D638" s="6" t="n"/>
      <c r="E638" s="6" t="n"/>
      <c r="F638" s="6" t="n"/>
      <c r="G638" s="6" t="n"/>
      <c r="H638" s="6" t="n"/>
      <c r="I638" s="6" t="n"/>
      <c r="J638" s="6" t="n"/>
      <c r="K638" s="6" t="n"/>
      <c r="L638" s="6" t="n"/>
      <c r="M638" s="6" t="n"/>
    </row>
    <row r="639" ht="15.75" customHeight="1" s="1411">
      <c r="A639" s="6" t="n"/>
      <c r="B639" s="6" t="n"/>
      <c r="C639" s="6" t="n"/>
      <c r="D639" s="6" t="n"/>
      <c r="E639" s="6" t="n"/>
      <c r="F639" s="6" t="n"/>
      <c r="G639" s="6" t="n"/>
      <c r="H639" s="6" t="n"/>
      <c r="I639" s="6" t="n"/>
      <c r="J639" s="6" t="n"/>
      <c r="K639" s="6" t="n"/>
      <c r="L639" s="6" t="n"/>
      <c r="M639" s="6" t="n"/>
    </row>
    <row r="640" ht="15.75" customHeight="1" s="1411">
      <c r="A640" s="6" t="n"/>
      <c r="B640" s="6" t="n"/>
      <c r="C640" s="6" t="n"/>
      <c r="D640" s="6" t="n"/>
      <c r="E640" s="6" t="n"/>
      <c r="F640" s="6" t="n"/>
      <c r="G640" s="6" t="n"/>
      <c r="H640" s="6" t="n"/>
      <c r="I640" s="6" t="n"/>
      <c r="J640" s="6" t="n"/>
      <c r="K640" s="6" t="n"/>
      <c r="L640" s="6" t="n"/>
      <c r="M640" s="6" t="n"/>
    </row>
    <row r="641" ht="15.75" customHeight="1" s="1411">
      <c r="A641" s="6" t="n"/>
      <c r="B641" s="6" t="n"/>
      <c r="C641" s="6" t="n"/>
      <c r="D641" s="6" t="n"/>
      <c r="E641" s="6" t="n"/>
      <c r="F641" s="6" t="n"/>
      <c r="G641" s="6" t="n"/>
      <c r="H641" s="6" t="n"/>
      <c r="I641" s="6" t="n"/>
      <c r="J641" s="6" t="n"/>
      <c r="K641" s="6" t="n"/>
      <c r="L641" s="6" t="n"/>
      <c r="M641" s="6" t="n"/>
    </row>
    <row r="642" ht="15.75" customHeight="1" s="1411">
      <c r="A642" s="6" t="n"/>
      <c r="B642" s="6" t="n"/>
      <c r="C642" s="6" t="n"/>
      <c r="D642" s="6" t="n"/>
      <c r="E642" s="6" t="n"/>
      <c r="F642" s="6" t="n"/>
      <c r="G642" s="6" t="n"/>
      <c r="H642" s="6" t="n"/>
      <c r="I642" s="6" t="n"/>
      <c r="J642" s="6" t="n"/>
      <c r="K642" s="6" t="n"/>
      <c r="L642" s="6" t="n"/>
      <c r="M642" s="6" t="n"/>
    </row>
    <row r="643" ht="15.75" customHeight="1" s="1411">
      <c r="A643" s="6" t="n"/>
      <c r="B643" s="6" t="n"/>
      <c r="C643" s="6" t="n"/>
      <c r="D643" s="6" t="n"/>
      <c r="E643" s="6" t="n"/>
      <c r="F643" s="6" t="n"/>
      <c r="G643" s="6" t="n"/>
      <c r="H643" s="6" t="n"/>
      <c r="I643" s="6" t="n"/>
      <c r="J643" s="6" t="n"/>
      <c r="K643" s="6" t="n"/>
      <c r="L643" s="6" t="n"/>
      <c r="M643" s="6" t="n"/>
    </row>
    <row r="644" ht="15.75" customHeight="1" s="1411">
      <c r="A644" s="6" t="n"/>
      <c r="B644" s="6" t="n"/>
      <c r="C644" s="6" t="n"/>
      <c r="D644" s="6" t="n"/>
      <c r="E644" s="6" t="n"/>
      <c r="F644" s="6" t="n"/>
      <c r="G644" s="6" t="n"/>
      <c r="H644" s="6" t="n"/>
      <c r="I644" s="6" t="n"/>
      <c r="J644" s="6" t="n"/>
      <c r="K644" s="6" t="n"/>
      <c r="L644" s="6" t="n"/>
      <c r="M644" s="6" t="n"/>
    </row>
    <row r="645" ht="15.75" customHeight="1" s="1411">
      <c r="A645" s="6" t="n"/>
      <c r="B645" s="6" t="n"/>
      <c r="C645" s="6" t="n"/>
      <c r="D645" s="6" t="n"/>
      <c r="E645" s="6" t="n"/>
      <c r="F645" s="6" t="n"/>
      <c r="G645" s="6" t="n"/>
      <c r="H645" s="6" t="n"/>
      <c r="I645" s="6" t="n"/>
      <c r="J645" s="6" t="n"/>
      <c r="K645" s="6" t="n"/>
      <c r="L645" s="6" t="n"/>
      <c r="M645" s="6" t="n"/>
    </row>
    <row r="646" ht="15.75" customHeight="1" s="1411">
      <c r="A646" s="6" t="n"/>
      <c r="B646" s="6" t="n"/>
      <c r="C646" s="6" t="n"/>
      <c r="D646" s="6" t="n"/>
      <c r="E646" s="6" t="n"/>
      <c r="F646" s="6" t="n"/>
      <c r="G646" s="6" t="n"/>
      <c r="H646" s="6" t="n"/>
      <c r="I646" s="6" t="n"/>
      <c r="J646" s="6" t="n"/>
      <c r="K646" s="6" t="n"/>
      <c r="L646" s="6" t="n"/>
      <c r="M646" s="6" t="n"/>
    </row>
    <row r="647" ht="15.75" customHeight="1" s="1411">
      <c r="A647" s="6" t="n"/>
      <c r="B647" s="6" t="n"/>
      <c r="C647" s="6" t="n"/>
      <c r="D647" s="6" t="n"/>
      <c r="E647" s="6" t="n"/>
      <c r="F647" s="6" t="n"/>
      <c r="G647" s="6" t="n"/>
      <c r="H647" s="6" t="n"/>
      <c r="I647" s="6" t="n"/>
      <c r="J647" s="6" t="n"/>
      <c r="K647" s="6" t="n"/>
      <c r="L647" s="6" t="n"/>
      <c r="M647" s="6" t="n"/>
    </row>
    <row r="648" ht="15.75" customHeight="1" s="1411">
      <c r="A648" s="6" t="n"/>
      <c r="B648" s="6" t="n"/>
      <c r="C648" s="6" t="n"/>
      <c r="D648" s="6" t="n"/>
      <c r="E648" s="6" t="n"/>
      <c r="F648" s="6" t="n"/>
      <c r="G648" s="6" t="n"/>
      <c r="H648" s="6" t="n"/>
      <c r="I648" s="6" t="n"/>
      <c r="J648" s="6" t="n"/>
      <c r="K648" s="6" t="n"/>
      <c r="L648" s="6" t="n"/>
      <c r="M648" s="6" t="n"/>
    </row>
    <row r="649" ht="15.75" customHeight="1" s="1411">
      <c r="A649" s="6" t="n"/>
      <c r="B649" s="6" t="n"/>
      <c r="C649" s="6" t="n"/>
      <c r="D649" s="6" t="n"/>
      <c r="E649" s="6" t="n"/>
      <c r="F649" s="6" t="n"/>
      <c r="G649" s="6" t="n"/>
      <c r="H649" s="6" t="n"/>
      <c r="I649" s="6" t="n"/>
      <c r="J649" s="6" t="n"/>
      <c r="K649" s="6" t="n"/>
      <c r="L649" s="6" t="n"/>
      <c r="M649" s="6" t="n"/>
    </row>
    <row r="650" ht="15.75" customHeight="1" s="1411">
      <c r="A650" s="6" t="n"/>
      <c r="B650" s="6" t="n"/>
      <c r="C650" s="6" t="n"/>
      <c r="D650" s="6" t="n"/>
      <c r="E650" s="6" t="n"/>
      <c r="F650" s="6" t="n"/>
      <c r="G650" s="6" t="n"/>
      <c r="H650" s="6" t="n"/>
      <c r="I650" s="6" t="n"/>
      <c r="J650" s="6" t="n"/>
      <c r="K650" s="6" t="n"/>
      <c r="L650" s="6" t="n"/>
      <c r="M650" s="6" t="n"/>
    </row>
    <row r="651" ht="15.75" customHeight="1" s="1411">
      <c r="A651" s="6" t="n"/>
      <c r="B651" s="6" t="n"/>
      <c r="C651" s="6" t="n"/>
      <c r="D651" s="6" t="n"/>
      <c r="E651" s="6" t="n"/>
      <c r="F651" s="6" t="n"/>
      <c r="G651" s="6" t="n"/>
      <c r="H651" s="6" t="n"/>
      <c r="I651" s="6" t="n"/>
      <c r="J651" s="6" t="n"/>
      <c r="K651" s="6" t="n"/>
      <c r="L651" s="6" t="n"/>
      <c r="M651" s="6" t="n"/>
    </row>
    <row r="652" ht="15.75" customHeight="1" s="1411">
      <c r="A652" s="6" t="n"/>
      <c r="B652" s="6" t="n"/>
      <c r="C652" s="6" t="n"/>
      <c r="D652" s="6" t="n"/>
      <c r="E652" s="6" t="n"/>
      <c r="F652" s="6" t="n"/>
      <c r="G652" s="6" t="n"/>
      <c r="H652" s="6" t="n"/>
      <c r="I652" s="6" t="n"/>
      <c r="J652" s="6" t="n"/>
      <c r="K652" s="6" t="n"/>
      <c r="L652" s="6" t="n"/>
      <c r="M652" s="6" t="n"/>
    </row>
    <row r="653" ht="15.75" customHeight="1" s="1411">
      <c r="A653" s="6" t="n"/>
      <c r="B653" s="6" t="n"/>
      <c r="C653" s="6" t="n"/>
      <c r="D653" s="6" t="n"/>
      <c r="E653" s="6" t="n"/>
      <c r="F653" s="6" t="n"/>
      <c r="G653" s="6" t="n"/>
      <c r="H653" s="6" t="n"/>
      <c r="I653" s="6" t="n"/>
      <c r="J653" s="6" t="n"/>
      <c r="K653" s="6" t="n"/>
      <c r="L653" s="6" t="n"/>
      <c r="M653" s="6" t="n"/>
    </row>
    <row r="654" ht="15.75" customHeight="1" s="1411">
      <c r="A654" s="6" t="n"/>
      <c r="B654" s="6" t="n"/>
      <c r="C654" s="6" t="n"/>
      <c r="D654" s="6" t="n"/>
      <c r="E654" s="6" t="n"/>
      <c r="F654" s="6" t="n"/>
      <c r="G654" s="6" t="n"/>
      <c r="H654" s="6" t="n"/>
      <c r="I654" s="6" t="n"/>
      <c r="J654" s="6" t="n"/>
      <c r="K654" s="6" t="n"/>
      <c r="L654" s="6" t="n"/>
      <c r="M654" s="6" t="n"/>
    </row>
    <row r="655" ht="15.75" customHeight="1" s="1411">
      <c r="A655" s="6" t="n"/>
      <c r="B655" s="6" t="n"/>
      <c r="C655" s="6" t="n"/>
      <c r="D655" s="6" t="n"/>
      <c r="E655" s="6" t="n"/>
      <c r="F655" s="6" t="n"/>
      <c r="G655" s="6" t="n"/>
      <c r="H655" s="6" t="n"/>
      <c r="I655" s="6" t="n"/>
      <c r="J655" s="6" t="n"/>
      <c r="K655" s="6" t="n"/>
      <c r="L655" s="6" t="n"/>
      <c r="M655" s="6" t="n"/>
    </row>
    <row r="656" ht="15.75" customHeight="1" s="1411">
      <c r="A656" s="6" t="n"/>
      <c r="B656" s="6" t="n"/>
      <c r="C656" s="6" t="n"/>
      <c r="D656" s="6" t="n"/>
      <c r="E656" s="6" t="n"/>
      <c r="F656" s="6" t="n"/>
      <c r="G656" s="6" t="n"/>
      <c r="H656" s="6" t="n"/>
      <c r="I656" s="6" t="n"/>
      <c r="J656" s="6" t="n"/>
      <c r="K656" s="6" t="n"/>
      <c r="L656" s="6" t="n"/>
      <c r="M656" s="6" t="n"/>
    </row>
    <row r="657" ht="15.75" customHeight="1" s="1411">
      <c r="A657" s="6" t="n"/>
      <c r="B657" s="6" t="n"/>
      <c r="C657" s="6" t="n"/>
      <c r="D657" s="6" t="n"/>
      <c r="E657" s="6" t="n"/>
      <c r="F657" s="6" t="n"/>
      <c r="G657" s="6" t="n"/>
      <c r="H657" s="6" t="n"/>
      <c r="I657" s="6" t="n"/>
      <c r="J657" s="6" t="n"/>
      <c r="K657" s="6" t="n"/>
      <c r="L657" s="6" t="n"/>
      <c r="M657" s="6" t="n"/>
    </row>
    <row r="658" ht="15.75" customHeight="1" s="1411">
      <c r="A658" s="6" t="n"/>
      <c r="B658" s="6" t="n"/>
      <c r="C658" s="6" t="n"/>
      <c r="D658" s="6" t="n"/>
      <c r="E658" s="6" t="n"/>
      <c r="F658" s="6" t="n"/>
      <c r="G658" s="6" t="n"/>
      <c r="H658" s="6" t="n"/>
      <c r="I658" s="6" t="n"/>
      <c r="J658" s="6" t="n"/>
      <c r="K658" s="6" t="n"/>
      <c r="L658" s="6" t="n"/>
      <c r="M658" s="6" t="n"/>
    </row>
    <row r="659" ht="15.75" customHeight="1" s="1411">
      <c r="A659" s="6" t="n"/>
      <c r="B659" s="6" t="n"/>
      <c r="C659" s="6" t="n"/>
      <c r="D659" s="6" t="n"/>
      <c r="E659" s="6" t="n"/>
      <c r="F659" s="6" t="n"/>
      <c r="G659" s="6" t="n"/>
      <c r="H659" s="6" t="n"/>
      <c r="I659" s="6" t="n"/>
      <c r="J659" s="6" t="n"/>
      <c r="K659" s="6" t="n"/>
      <c r="L659" s="6" t="n"/>
      <c r="M659" s="6" t="n"/>
    </row>
    <row r="660" ht="15.75" customHeight="1" s="1411">
      <c r="A660" s="6" t="n"/>
      <c r="B660" s="6" t="n"/>
      <c r="C660" s="6" t="n"/>
      <c r="D660" s="6" t="n"/>
      <c r="E660" s="6" t="n"/>
      <c r="F660" s="6" t="n"/>
      <c r="G660" s="6" t="n"/>
      <c r="H660" s="6" t="n"/>
      <c r="I660" s="6" t="n"/>
      <c r="J660" s="6" t="n"/>
      <c r="K660" s="6" t="n"/>
      <c r="L660" s="6" t="n"/>
      <c r="M660" s="6" t="n"/>
    </row>
    <row r="661" ht="15.75" customHeight="1" s="1411">
      <c r="A661" s="6" t="n"/>
      <c r="B661" s="6" t="n"/>
      <c r="C661" s="6" t="n"/>
      <c r="D661" s="6" t="n"/>
      <c r="E661" s="6" t="n"/>
      <c r="F661" s="6" t="n"/>
      <c r="G661" s="6" t="n"/>
      <c r="H661" s="6" t="n"/>
      <c r="I661" s="6" t="n"/>
      <c r="J661" s="6" t="n"/>
      <c r="K661" s="6" t="n"/>
      <c r="L661" s="6" t="n"/>
      <c r="M661" s="6" t="n"/>
    </row>
    <row r="662" ht="15.75" customHeight="1" s="1411">
      <c r="A662" s="6" t="n"/>
      <c r="B662" s="6" t="n"/>
      <c r="C662" s="6" t="n"/>
      <c r="D662" s="6" t="n"/>
      <c r="E662" s="6" t="n"/>
      <c r="F662" s="6" t="n"/>
      <c r="G662" s="6" t="n"/>
      <c r="H662" s="6" t="n"/>
      <c r="I662" s="6" t="n"/>
      <c r="J662" s="6" t="n"/>
      <c r="K662" s="6" t="n"/>
      <c r="L662" s="6" t="n"/>
      <c r="M662" s="6" t="n"/>
    </row>
    <row r="663" ht="15.75" customHeight="1" s="1411">
      <c r="A663" s="6" t="n"/>
      <c r="B663" s="6" t="n"/>
      <c r="C663" s="6" t="n"/>
      <c r="D663" s="6" t="n"/>
      <c r="E663" s="6" t="n"/>
      <c r="F663" s="6" t="n"/>
      <c r="G663" s="6" t="n"/>
      <c r="H663" s="6" t="n"/>
      <c r="I663" s="6" t="n"/>
      <c r="J663" s="6" t="n"/>
      <c r="K663" s="6" t="n"/>
      <c r="L663" s="6" t="n"/>
      <c r="M663" s="6" t="n"/>
    </row>
    <row r="664" ht="15.75" customHeight="1" s="1411">
      <c r="A664" s="6" t="n"/>
      <c r="B664" s="6" t="n"/>
      <c r="C664" s="6" t="n"/>
      <c r="D664" s="6" t="n"/>
      <c r="E664" s="6" t="n"/>
      <c r="F664" s="6" t="n"/>
      <c r="G664" s="6" t="n"/>
      <c r="H664" s="6" t="n"/>
      <c r="I664" s="6" t="n"/>
      <c r="J664" s="6" t="n"/>
      <c r="K664" s="6" t="n"/>
      <c r="L664" s="6" t="n"/>
      <c r="M664" s="6" t="n"/>
    </row>
    <row r="665" ht="15.75" customHeight="1" s="1411">
      <c r="A665" s="6" t="n"/>
      <c r="B665" s="6" t="n"/>
      <c r="C665" s="6" t="n"/>
      <c r="D665" s="6" t="n"/>
      <c r="E665" s="6" t="n"/>
      <c r="F665" s="6" t="n"/>
      <c r="G665" s="6" t="n"/>
      <c r="H665" s="6" t="n"/>
      <c r="I665" s="6" t="n"/>
      <c r="J665" s="6" t="n"/>
      <c r="K665" s="6" t="n"/>
      <c r="L665" s="6" t="n"/>
      <c r="M665" s="6" t="n"/>
    </row>
    <row r="666" ht="15.75" customHeight="1" s="1411">
      <c r="A666" s="6" t="n"/>
      <c r="B666" s="6" t="n"/>
      <c r="C666" s="6" t="n"/>
      <c r="D666" s="6" t="n"/>
      <c r="E666" s="6" t="n"/>
      <c r="F666" s="6" t="n"/>
      <c r="G666" s="6" t="n"/>
      <c r="H666" s="6" t="n"/>
      <c r="I666" s="6" t="n"/>
      <c r="J666" s="6" t="n"/>
      <c r="K666" s="6" t="n"/>
      <c r="L666" s="6" t="n"/>
      <c r="M666" s="6" t="n"/>
    </row>
    <row r="667" ht="15.75" customHeight="1" s="1411">
      <c r="A667" s="6" t="n"/>
      <c r="B667" s="6" t="n"/>
      <c r="C667" s="6" t="n"/>
      <c r="D667" s="6" t="n"/>
      <c r="E667" s="6" t="n"/>
      <c r="F667" s="6" t="n"/>
      <c r="G667" s="6" t="n"/>
      <c r="H667" s="6" t="n"/>
      <c r="I667" s="6" t="n"/>
      <c r="J667" s="6" t="n"/>
      <c r="K667" s="6" t="n"/>
      <c r="L667" s="6" t="n"/>
      <c r="M667" s="6" t="n"/>
    </row>
    <row r="668" ht="15.75" customHeight="1" s="1411">
      <c r="A668" s="6" t="n"/>
      <c r="B668" s="6" t="n"/>
      <c r="C668" s="6" t="n"/>
      <c r="D668" s="6" t="n"/>
      <c r="E668" s="6" t="n"/>
      <c r="F668" s="6" t="n"/>
      <c r="G668" s="6" t="n"/>
      <c r="H668" s="6" t="n"/>
      <c r="I668" s="6" t="n"/>
      <c r="J668" s="6" t="n"/>
      <c r="K668" s="6" t="n"/>
      <c r="L668" s="6" t="n"/>
      <c r="M668" s="6" t="n"/>
    </row>
    <row r="669" ht="15.75" customHeight="1" s="1411">
      <c r="A669" s="6" t="n"/>
      <c r="B669" s="6" t="n"/>
      <c r="C669" s="6" t="n"/>
      <c r="D669" s="6" t="n"/>
      <c r="E669" s="6" t="n"/>
      <c r="F669" s="6" t="n"/>
      <c r="G669" s="6" t="n"/>
      <c r="H669" s="6" t="n"/>
      <c r="I669" s="6" t="n"/>
      <c r="J669" s="6" t="n"/>
      <c r="K669" s="6" t="n"/>
      <c r="L669" s="6" t="n"/>
      <c r="M669" s="6" t="n"/>
    </row>
    <row r="670" ht="15.75" customHeight="1" s="1411">
      <c r="A670" s="6" t="n"/>
      <c r="B670" s="6" t="n"/>
      <c r="C670" s="6" t="n"/>
      <c r="D670" s="6" t="n"/>
      <c r="E670" s="6" t="n"/>
      <c r="F670" s="6" t="n"/>
      <c r="G670" s="6" t="n"/>
      <c r="H670" s="6" t="n"/>
      <c r="I670" s="6" t="n"/>
      <c r="J670" s="6" t="n"/>
      <c r="K670" s="6" t="n"/>
      <c r="L670" s="6" t="n"/>
      <c r="M670" s="6" t="n"/>
    </row>
    <row r="671" ht="15.75" customHeight="1" s="1411">
      <c r="A671" s="6" t="n"/>
      <c r="B671" s="6" t="n"/>
      <c r="C671" s="6" t="n"/>
      <c r="D671" s="6" t="n"/>
      <c r="E671" s="6" t="n"/>
      <c r="F671" s="6" t="n"/>
      <c r="G671" s="6" t="n"/>
      <c r="H671" s="6" t="n"/>
      <c r="I671" s="6" t="n"/>
      <c r="J671" s="6" t="n"/>
      <c r="K671" s="6" t="n"/>
      <c r="L671" s="6" t="n"/>
      <c r="M671" s="6" t="n"/>
    </row>
    <row r="672" ht="15.75" customHeight="1" s="1411">
      <c r="A672" s="6" t="n"/>
      <c r="B672" s="6" t="n"/>
      <c r="C672" s="6" t="n"/>
      <c r="D672" s="6" t="n"/>
      <c r="E672" s="6" t="n"/>
      <c r="F672" s="6" t="n"/>
      <c r="G672" s="6" t="n"/>
      <c r="H672" s="6" t="n"/>
      <c r="I672" s="6" t="n"/>
      <c r="J672" s="6" t="n"/>
      <c r="K672" s="6" t="n"/>
      <c r="L672" s="6" t="n"/>
      <c r="M672" s="6" t="n"/>
    </row>
    <row r="673" ht="15.75" customHeight="1" s="1411">
      <c r="A673" s="6" t="n"/>
      <c r="B673" s="6" t="n"/>
      <c r="C673" s="6" t="n"/>
      <c r="D673" s="6" t="n"/>
      <c r="E673" s="6" t="n"/>
      <c r="F673" s="6" t="n"/>
      <c r="G673" s="6" t="n"/>
      <c r="H673" s="6" t="n"/>
      <c r="I673" s="6" t="n"/>
      <c r="J673" s="6" t="n"/>
      <c r="K673" s="6" t="n"/>
      <c r="L673" s="6" t="n"/>
      <c r="M673" s="6" t="n"/>
    </row>
    <row r="674" ht="15.75" customHeight="1" s="1411">
      <c r="A674" s="6" t="n"/>
      <c r="B674" s="6" t="n"/>
      <c r="C674" s="6" t="n"/>
      <c r="D674" s="6" t="n"/>
      <c r="E674" s="6" t="n"/>
      <c r="F674" s="6" t="n"/>
      <c r="G674" s="6" t="n"/>
      <c r="H674" s="6" t="n"/>
      <c r="I674" s="6" t="n"/>
      <c r="J674" s="6" t="n"/>
      <c r="K674" s="6" t="n"/>
      <c r="L674" s="6" t="n"/>
      <c r="M674" s="6" t="n"/>
    </row>
    <row r="675" ht="15.75" customHeight="1" s="1411">
      <c r="A675" s="6" t="n"/>
      <c r="B675" s="6" t="n"/>
      <c r="C675" s="6" t="n"/>
      <c r="D675" s="6" t="n"/>
      <c r="E675" s="6" t="n"/>
      <c r="F675" s="6" t="n"/>
      <c r="G675" s="6" t="n"/>
      <c r="H675" s="6" t="n"/>
      <c r="I675" s="6" t="n"/>
      <c r="J675" s="6" t="n"/>
      <c r="K675" s="6" t="n"/>
      <c r="L675" s="6" t="n"/>
      <c r="M675" s="6" t="n"/>
    </row>
    <row r="676" ht="15.75" customHeight="1" s="1411">
      <c r="A676" s="6" t="n"/>
      <c r="B676" s="6" t="n"/>
      <c r="C676" s="6" t="n"/>
      <c r="D676" s="6" t="n"/>
      <c r="E676" s="6" t="n"/>
      <c r="F676" s="6" t="n"/>
      <c r="G676" s="6" t="n"/>
      <c r="H676" s="6" t="n"/>
      <c r="I676" s="6" t="n"/>
      <c r="J676" s="6" t="n"/>
      <c r="K676" s="6" t="n"/>
      <c r="L676" s="6" t="n"/>
      <c r="M676" s="6" t="n"/>
    </row>
    <row r="677" ht="15.75" customHeight="1" s="1411">
      <c r="A677" s="6" t="n"/>
      <c r="B677" s="6" t="n"/>
      <c r="C677" s="6" t="n"/>
      <c r="D677" s="6" t="n"/>
      <c r="E677" s="6" t="n"/>
      <c r="F677" s="6" t="n"/>
      <c r="G677" s="6" t="n"/>
      <c r="H677" s="6" t="n"/>
      <c r="I677" s="6" t="n"/>
      <c r="J677" s="6" t="n"/>
      <c r="K677" s="6" t="n"/>
      <c r="L677" s="6" t="n"/>
      <c r="M677" s="6" t="n"/>
    </row>
    <row r="678" ht="15.75" customHeight="1" s="1411">
      <c r="A678" s="6" t="n"/>
      <c r="B678" s="6" t="n"/>
      <c r="C678" s="6" t="n"/>
      <c r="D678" s="6" t="n"/>
      <c r="E678" s="6" t="n"/>
      <c r="F678" s="6" t="n"/>
      <c r="G678" s="6" t="n"/>
      <c r="H678" s="6" t="n"/>
      <c r="I678" s="6" t="n"/>
      <c r="J678" s="6" t="n"/>
      <c r="K678" s="6" t="n"/>
      <c r="L678" s="6" t="n"/>
      <c r="M678" s="6" t="n"/>
    </row>
    <row r="679" ht="15.75" customHeight="1" s="1411">
      <c r="A679" s="6" t="n"/>
      <c r="B679" s="6" t="n"/>
      <c r="C679" s="6" t="n"/>
      <c r="D679" s="6" t="n"/>
      <c r="E679" s="6" t="n"/>
      <c r="F679" s="6" t="n"/>
      <c r="G679" s="6" t="n"/>
      <c r="H679" s="6" t="n"/>
      <c r="I679" s="6" t="n"/>
      <c r="J679" s="6" t="n"/>
      <c r="K679" s="6" t="n"/>
      <c r="L679" s="6" t="n"/>
      <c r="M679" s="6" t="n"/>
    </row>
    <row r="680" ht="15.75" customHeight="1" s="1411">
      <c r="A680" s="6" t="n"/>
      <c r="B680" s="6" t="n"/>
      <c r="C680" s="6" t="n"/>
      <c r="D680" s="6" t="n"/>
      <c r="E680" s="6" t="n"/>
      <c r="F680" s="6" t="n"/>
      <c r="G680" s="6" t="n"/>
      <c r="H680" s="6" t="n"/>
      <c r="I680" s="6" t="n"/>
      <c r="J680" s="6" t="n"/>
      <c r="K680" s="6" t="n"/>
      <c r="L680" s="6" t="n"/>
      <c r="M680" s="6" t="n"/>
    </row>
    <row r="681" ht="15.75" customHeight="1" s="1411">
      <c r="A681" s="6" t="n"/>
      <c r="B681" s="6" t="n"/>
      <c r="C681" s="6" t="n"/>
      <c r="D681" s="6" t="n"/>
      <c r="E681" s="6" t="n"/>
      <c r="F681" s="6" t="n"/>
      <c r="G681" s="6" t="n"/>
      <c r="H681" s="6" t="n"/>
      <c r="I681" s="6" t="n"/>
      <c r="J681" s="6" t="n"/>
      <c r="K681" s="6" t="n"/>
      <c r="L681" s="6" t="n"/>
      <c r="M681" s="6" t="n"/>
    </row>
    <row r="682" ht="15.75" customHeight="1" s="1411">
      <c r="A682" s="6" t="n"/>
      <c r="B682" s="6" t="n"/>
      <c r="C682" s="6" t="n"/>
      <c r="D682" s="6" t="n"/>
      <c r="E682" s="6" t="n"/>
      <c r="F682" s="6" t="n"/>
      <c r="G682" s="6" t="n"/>
      <c r="H682" s="6" t="n"/>
      <c r="I682" s="6" t="n"/>
      <c r="J682" s="6" t="n"/>
      <c r="K682" s="6" t="n"/>
      <c r="L682" s="6" t="n"/>
      <c r="M682" s="6" t="n"/>
    </row>
    <row r="683" ht="15.75" customHeight="1" s="1411">
      <c r="A683" s="6" t="n"/>
      <c r="B683" s="6" t="n"/>
      <c r="C683" s="6" t="n"/>
      <c r="D683" s="6" t="n"/>
      <c r="E683" s="6" t="n"/>
      <c r="F683" s="6" t="n"/>
      <c r="G683" s="6" t="n"/>
      <c r="H683" s="6" t="n"/>
      <c r="I683" s="6" t="n"/>
      <c r="J683" s="6" t="n"/>
      <c r="K683" s="6" t="n"/>
      <c r="L683" s="6" t="n"/>
      <c r="M683" s="6" t="n"/>
    </row>
    <row r="684" ht="15.75" customHeight="1" s="1411">
      <c r="A684" s="6" t="n"/>
      <c r="B684" s="6" t="n"/>
      <c r="C684" s="6" t="n"/>
      <c r="D684" s="6" t="n"/>
      <c r="E684" s="6" t="n"/>
      <c r="F684" s="6" t="n"/>
      <c r="G684" s="6" t="n"/>
      <c r="H684" s="6" t="n"/>
      <c r="I684" s="6" t="n"/>
      <c r="J684" s="6" t="n"/>
      <c r="K684" s="6" t="n"/>
      <c r="L684" s="6" t="n"/>
      <c r="M684" s="6" t="n"/>
    </row>
    <row r="685" ht="15.75" customHeight="1" s="1411">
      <c r="A685" s="6" t="n"/>
      <c r="B685" s="6" t="n"/>
      <c r="C685" s="6" t="n"/>
      <c r="D685" s="6" t="n"/>
      <c r="E685" s="6" t="n"/>
      <c r="F685" s="6" t="n"/>
      <c r="G685" s="6" t="n"/>
      <c r="H685" s="6" t="n"/>
      <c r="I685" s="6" t="n"/>
      <c r="J685" s="6" t="n"/>
      <c r="K685" s="6" t="n"/>
      <c r="L685" s="6" t="n"/>
      <c r="M685" s="6" t="n"/>
    </row>
    <row r="686" ht="15.75" customHeight="1" s="1411">
      <c r="A686" s="6" t="n"/>
      <c r="B686" s="6" t="n"/>
      <c r="C686" s="6" t="n"/>
      <c r="D686" s="6" t="n"/>
      <c r="E686" s="6" t="n"/>
      <c r="F686" s="6" t="n"/>
      <c r="G686" s="6" t="n"/>
      <c r="H686" s="6" t="n"/>
      <c r="I686" s="6" t="n"/>
      <c r="J686" s="6" t="n"/>
      <c r="K686" s="6" t="n"/>
      <c r="L686" s="6" t="n"/>
      <c r="M686" s="6" t="n"/>
    </row>
    <row r="687" ht="15.75" customHeight="1" s="1411">
      <c r="A687" s="6" t="n"/>
      <c r="B687" s="6" t="n"/>
      <c r="C687" s="6" t="n"/>
      <c r="D687" s="6" t="n"/>
      <c r="E687" s="6" t="n"/>
      <c r="F687" s="6" t="n"/>
      <c r="G687" s="6" t="n"/>
      <c r="H687" s="6" t="n"/>
      <c r="I687" s="6" t="n"/>
      <c r="J687" s="6" t="n"/>
      <c r="K687" s="6" t="n"/>
      <c r="L687" s="6" t="n"/>
      <c r="M687" s="6" t="n"/>
    </row>
    <row r="688" ht="15.75" customHeight="1" s="1411">
      <c r="A688" s="6" t="n"/>
      <c r="B688" s="6" t="n"/>
      <c r="C688" s="6" t="n"/>
      <c r="D688" s="6" t="n"/>
      <c r="E688" s="6" t="n"/>
      <c r="F688" s="6" t="n"/>
      <c r="G688" s="6" t="n"/>
      <c r="H688" s="6" t="n"/>
      <c r="I688" s="6" t="n"/>
      <c r="J688" s="6" t="n"/>
      <c r="K688" s="6" t="n"/>
      <c r="L688" s="6" t="n"/>
      <c r="M688" s="6" t="n"/>
    </row>
    <row r="689" ht="15.75" customHeight="1" s="1411">
      <c r="A689" s="6" t="n"/>
      <c r="B689" s="6" t="n"/>
      <c r="C689" s="6" t="n"/>
      <c r="D689" s="6" t="n"/>
      <c r="E689" s="6" t="n"/>
      <c r="F689" s="6" t="n"/>
      <c r="G689" s="6" t="n"/>
      <c r="H689" s="6" t="n"/>
      <c r="I689" s="6" t="n"/>
      <c r="J689" s="6" t="n"/>
      <c r="K689" s="6" t="n"/>
      <c r="L689" s="6" t="n"/>
      <c r="M689" s="6" t="n"/>
    </row>
    <row r="690" ht="15.75" customHeight="1" s="1411">
      <c r="A690" s="6" t="n"/>
      <c r="B690" s="6" t="n"/>
      <c r="C690" s="6" t="n"/>
      <c r="D690" s="6" t="n"/>
      <c r="E690" s="6" t="n"/>
      <c r="F690" s="6" t="n"/>
      <c r="G690" s="6" t="n"/>
      <c r="H690" s="6" t="n"/>
      <c r="I690" s="6" t="n"/>
      <c r="J690" s="6" t="n"/>
      <c r="K690" s="6" t="n"/>
      <c r="L690" s="6" t="n"/>
      <c r="M690" s="6" t="n"/>
    </row>
    <row r="691" ht="15.75" customHeight="1" s="1411">
      <c r="A691" s="6" t="n"/>
      <c r="B691" s="6" t="n"/>
      <c r="C691" s="6" t="n"/>
      <c r="D691" s="6" t="n"/>
      <c r="E691" s="6" t="n"/>
      <c r="F691" s="6" t="n"/>
      <c r="G691" s="6" t="n"/>
      <c r="H691" s="6" t="n"/>
      <c r="I691" s="6" t="n"/>
      <c r="J691" s="6" t="n"/>
      <c r="K691" s="6" t="n"/>
      <c r="L691" s="6" t="n"/>
      <c r="M691" s="6" t="n"/>
    </row>
    <row r="692" ht="15.75" customHeight="1" s="1411">
      <c r="A692" s="6" t="n"/>
      <c r="B692" s="6" t="n"/>
      <c r="C692" s="6" t="n"/>
      <c r="D692" s="6" t="n"/>
      <c r="E692" s="6" t="n"/>
      <c r="F692" s="6" t="n"/>
      <c r="G692" s="6" t="n"/>
      <c r="H692" s="6" t="n"/>
      <c r="I692" s="6" t="n"/>
      <c r="J692" s="6" t="n"/>
      <c r="K692" s="6" t="n"/>
      <c r="L692" s="6" t="n"/>
      <c r="M692" s="6" t="n"/>
    </row>
    <row r="693" ht="15.75" customHeight="1" s="1411">
      <c r="A693" s="6" t="n"/>
      <c r="B693" s="6" t="n"/>
      <c r="C693" s="6" t="n"/>
      <c r="D693" s="6" t="n"/>
      <c r="E693" s="6" t="n"/>
      <c r="F693" s="6" t="n"/>
      <c r="G693" s="6" t="n"/>
      <c r="H693" s="6" t="n"/>
      <c r="I693" s="6" t="n"/>
      <c r="J693" s="6" t="n"/>
      <c r="K693" s="6" t="n"/>
      <c r="L693" s="6" t="n"/>
      <c r="M693" s="6" t="n"/>
    </row>
    <row r="694" ht="15.75" customHeight="1" s="1411">
      <c r="A694" s="6" t="n"/>
      <c r="B694" s="6" t="n"/>
      <c r="C694" s="6" t="n"/>
      <c r="D694" s="6" t="n"/>
      <c r="E694" s="6" t="n"/>
      <c r="F694" s="6" t="n"/>
      <c r="G694" s="6" t="n"/>
      <c r="H694" s="6" t="n"/>
      <c r="I694" s="6" t="n"/>
      <c r="J694" s="6" t="n"/>
      <c r="K694" s="6" t="n"/>
      <c r="L694" s="6" t="n"/>
      <c r="M694" s="6" t="n"/>
    </row>
    <row r="695" ht="15.75" customHeight="1" s="1411">
      <c r="A695" s="6" t="n"/>
      <c r="B695" s="6" t="n"/>
      <c r="C695" s="6" t="n"/>
      <c r="D695" s="6" t="n"/>
      <c r="E695" s="6" t="n"/>
      <c r="F695" s="6" t="n"/>
      <c r="G695" s="6" t="n"/>
      <c r="H695" s="6" t="n"/>
      <c r="I695" s="6" t="n"/>
      <c r="J695" s="6" t="n"/>
      <c r="K695" s="6" t="n"/>
      <c r="L695" s="6" t="n"/>
      <c r="M695" s="6" t="n"/>
    </row>
    <row r="696" ht="15.75" customHeight="1" s="1411">
      <c r="A696" s="6" t="n"/>
      <c r="B696" s="6" t="n"/>
      <c r="C696" s="6" t="n"/>
      <c r="D696" s="6" t="n"/>
      <c r="E696" s="6" t="n"/>
      <c r="F696" s="6" t="n"/>
      <c r="G696" s="6" t="n"/>
      <c r="H696" s="6" t="n"/>
      <c r="I696" s="6" t="n"/>
      <c r="J696" s="6" t="n"/>
      <c r="K696" s="6" t="n"/>
      <c r="L696" s="6" t="n"/>
      <c r="M696" s="6" t="n"/>
    </row>
    <row r="697" ht="15.75" customHeight="1" s="1411">
      <c r="A697" s="6" t="n"/>
      <c r="B697" s="6" t="n"/>
      <c r="C697" s="6" t="n"/>
      <c r="D697" s="6" t="n"/>
      <c r="E697" s="6" t="n"/>
      <c r="F697" s="6" t="n"/>
      <c r="G697" s="6" t="n"/>
      <c r="H697" s="6" t="n"/>
      <c r="I697" s="6" t="n"/>
      <c r="J697" s="6" t="n"/>
      <c r="K697" s="6" t="n"/>
      <c r="L697" s="6" t="n"/>
      <c r="M697" s="6" t="n"/>
    </row>
    <row r="698" ht="15.75" customHeight="1" s="1411">
      <c r="A698" s="6" t="n"/>
      <c r="B698" s="6" t="n"/>
      <c r="C698" s="6" t="n"/>
      <c r="D698" s="6" t="n"/>
      <c r="E698" s="6" t="n"/>
      <c r="F698" s="6" t="n"/>
      <c r="G698" s="6" t="n"/>
      <c r="H698" s="6" t="n"/>
      <c r="I698" s="6" t="n"/>
      <c r="J698" s="6" t="n"/>
      <c r="K698" s="6" t="n"/>
      <c r="L698" s="6" t="n"/>
      <c r="M698" s="6" t="n"/>
    </row>
    <row r="699" ht="15.75" customHeight="1" s="1411">
      <c r="A699" s="6" t="n"/>
      <c r="B699" s="6" t="n"/>
      <c r="C699" s="6" t="n"/>
      <c r="D699" s="6" t="n"/>
      <c r="E699" s="6" t="n"/>
      <c r="F699" s="6" t="n"/>
      <c r="G699" s="6" t="n"/>
      <c r="H699" s="6" t="n"/>
      <c r="I699" s="6" t="n"/>
      <c r="J699" s="6" t="n"/>
      <c r="K699" s="6" t="n"/>
      <c r="L699" s="6" t="n"/>
      <c r="M699" s="6" t="n"/>
    </row>
    <row r="700" ht="15.75" customHeight="1" s="1411">
      <c r="A700" s="6" t="n"/>
      <c r="B700" s="6" t="n"/>
      <c r="C700" s="6" t="n"/>
      <c r="D700" s="6" t="n"/>
      <c r="E700" s="6" t="n"/>
      <c r="F700" s="6" t="n"/>
      <c r="G700" s="6" t="n"/>
      <c r="H700" s="6" t="n"/>
      <c r="I700" s="6" t="n"/>
      <c r="J700" s="6" t="n"/>
      <c r="K700" s="6" t="n"/>
      <c r="L700" s="6" t="n"/>
      <c r="M700" s="6" t="n"/>
    </row>
    <row r="701" ht="15.75" customHeight="1" s="1411">
      <c r="A701" s="6" t="n"/>
      <c r="B701" s="6" t="n"/>
      <c r="C701" s="6" t="n"/>
      <c r="D701" s="6" t="n"/>
      <c r="E701" s="6" t="n"/>
      <c r="F701" s="6" t="n"/>
      <c r="G701" s="6" t="n"/>
      <c r="H701" s="6" t="n"/>
      <c r="I701" s="6" t="n"/>
      <c r="J701" s="6" t="n"/>
      <c r="K701" s="6" t="n"/>
      <c r="L701" s="6" t="n"/>
      <c r="M701" s="6" t="n"/>
    </row>
    <row r="702" ht="15.75" customHeight="1" s="1411">
      <c r="A702" s="6" t="n"/>
      <c r="B702" s="6" t="n"/>
      <c r="C702" s="6" t="n"/>
      <c r="D702" s="6" t="n"/>
      <c r="E702" s="6" t="n"/>
      <c r="F702" s="6" t="n"/>
      <c r="G702" s="6" t="n"/>
      <c r="H702" s="6" t="n"/>
      <c r="I702" s="6" t="n"/>
      <c r="J702" s="6" t="n"/>
      <c r="K702" s="6" t="n"/>
      <c r="L702" s="6" t="n"/>
      <c r="M702" s="6" t="n"/>
    </row>
    <row r="703" ht="15.75" customHeight="1" s="1411">
      <c r="A703" s="6" t="n"/>
      <c r="B703" s="6" t="n"/>
      <c r="C703" s="6" t="n"/>
      <c r="D703" s="6" t="n"/>
      <c r="E703" s="6" t="n"/>
      <c r="F703" s="6" t="n"/>
      <c r="G703" s="6" t="n"/>
      <c r="H703" s="6" t="n"/>
      <c r="I703" s="6" t="n"/>
      <c r="J703" s="6" t="n"/>
      <c r="K703" s="6" t="n"/>
      <c r="L703" s="6" t="n"/>
      <c r="M703" s="6" t="n"/>
    </row>
    <row r="704" ht="15.75" customHeight="1" s="1411">
      <c r="A704" s="6" t="n"/>
      <c r="B704" s="6" t="n"/>
      <c r="C704" s="6" t="n"/>
      <c r="D704" s="6" t="n"/>
      <c r="E704" s="6" t="n"/>
      <c r="F704" s="6" t="n"/>
      <c r="G704" s="6" t="n"/>
      <c r="H704" s="6" t="n"/>
      <c r="I704" s="6" t="n"/>
      <c r="J704" s="6" t="n"/>
      <c r="K704" s="6" t="n"/>
      <c r="L704" s="6" t="n"/>
      <c r="M704" s="6" t="n"/>
    </row>
    <row r="705" ht="15.75" customHeight="1" s="1411">
      <c r="A705" s="6" t="n"/>
      <c r="B705" s="6" t="n"/>
      <c r="C705" s="6" t="n"/>
      <c r="D705" s="6" t="n"/>
      <c r="E705" s="6" t="n"/>
      <c r="F705" s="6" t="n"/>
      <c r="G705" s="6" t="n"/>
      <c r="H705" s="6" t="n"/>
      <c r="I705" s="6" t="n"/>
      <c r="J705" s="6" t="n"/>
      <c r="K705" s="6" t="n"/>
      <c r="L705" s="6" t="n"/>
      <c r="M705" s="6" t="n"/>
    </row>
    <row r="706" ht="15.75" customHeight="1" s="1411">
      <c r="A706" s="6" t="n"/>
      <c r="B706" s="6" t="n"/>
      <c r="C706" s="6" t="n"/>
      <c r="D706" s="6" t="n"/>
      <c r="E706" s="6" t="n"/>
      <c r="F706" s="6" t="n"/>
      <c r="G706" s="6" t="n"/>
      <c r="H706" s="6" t="n"/>
      <c r="I706" s="6" t="n"/>
      <c r="J706" s="6" t="n"/>
      <c r="K706" s="6" t="n"/>
      <c r="L706" s="6" t="n"/>
      <c r="M706" s="6" t="n"/>
    </row>
    <row r="707" ht="15.75" customHeight="1" s="1411">
      <c r="A707" s="6" t="n"/>
      <c r="B707" s="6" t="n"/>
      <c r="C707" s="6" t="n"/>
      <c r="D707" s="6" t="n"/>
      <c r="E707" s="6" t="n"/>
      <c r="F707" s="6" t="n"/>
      <c r="G707" s="6" t="n"/>
      <c r="H707" s="6" t="n"/>
      <c r="I707" s="6" t="n"/>
      <c r="J707" s="6" t="n"/>
      <c r="K707" s="6" t="n"/>
      <c r="L707" s="6" t="n"/>
      <c r="M707" s="6" t="n"/>
    </row>
    <row r="708" ht="15.75" customHeight="1" s="1411">
      <c r="A708" s="6" t="n"/>
      <c r="B708" s="6" t="n"/>
      <c r="C708" s="6" t="n"/>
      <c r="D708" s="6" t="n"/>
      <c r="E708" s="6" t="n"/>
      <c r="F708" s="6" t="n"/>
      <c r="G708" s="6" t="n"/>
      <c r="H708" s="6" t="n"/>
      <c r="I708" s="6" t="n"/>
      <c r="J708" s="6" t="n"/>
      <c r="K708" s="6" t="n"/>
      <c r="L708" s="6" t="n"/>
      <c r="M708" s="6" t="n"/>
    </row>
    <row r="709" ht="15.75" customHeight="1" s="1411">
      <c r="A709" s="6" t="n"/>
      <c r="B709" s="6" t="n"/>
      <c r="C709" s="6" t="n"/>
      <c r="D709" s="6" t="n"/>
      <c r="E709" s="6" t="n"/>
      <c r="F709" s="6" t="n"/>
      <c r="G709" s="6" t="n"/>
      <c r="H709" s="6" t="n"/>
      <c r="I709" s="6" t="n"/>
      <c r="J709" s="6" t="n"/>
      <c r="K709" s="6" t="n"/>
      <c r="L709" s="6" t="n"/>
      <c r="M709" s="6" t="n"/>
    </row>
    <row r="710" ht="15.75" customHeight="1" s="1411">
      <c r="A710" s="6" t="n"/>
      <c r="B710" s="6" t="n"/>
      <c r="C710" s="6" t="n"/>
      <c r="D710" s="6" t="n"/>
      <c r="E710" s="6" t="n"/>
      <c r="F710" s="6" t="n"/>
      <c r="G710" s="6" t="n"/>
      <c r="H710" s="6" t="n"/>
      <c r="I710" s="6" t="n"/>
      <c r="J710" s="6" t="n"/>
      <c r="K710" s="6" t="n"/>
      <c r="L710" s="6" t="n"/>
      <c r="M710" s="6" t="n"/>
    </row>
    <row r="711" ht="15.75" customHeight="1" s="1411">
      <c r="A711" s="6" t="n"/>
      <c r="B711" s="6" t="n"/>
      <c r="C711" s="6" t="n"/>
      <c r="D711" s="6" t="n"/>
      <c r="E711" s="6" t="n"/>
      <c r="F711" s="6" t="n"/>
      <c r="G711" s="6" t="n"/>
      <c r="H711" s="6" t="n"/>
      <c r="I711" s="6" t="n"/>
      <c r="J711" s="6" t="n"/>
      <c r="K711" s="6" t="n"/>
      <c r="L711" s="6" t="n"/>
      <c r="M711" s="6" t="n"/>
    </row>
    <row r="712" ht="15.75" customHeight="1" s="1411">
      <c r="A712" s="6" t="n"/>
      <c r="B712" s="6" t="n"/>
      <c r="C712" s="6" t="n"/>
      <c r="D712" s="6" t="n"/>
      <c r="E712" s="6" t="n"/>
      <c r="F712" s="6" t="n"/>
      <c r="G712" s="6" t="n"/>
      <c r="H712" s="6" t="n"/>
      <c r="I712" s="6" t="n"/>
      <c r="J712" s="6" t="n"/>
      <c r="K712" s="6" t="n"/>
      <c r="L712" s="6" t="n"/>
      <c r="M712" s="6" t="n"/>
    </row>
    <row r="713" ht="15.75" customHeight="1" s="1411">
      <c r="A713" s="6" t="n"/>
      <c r="B713" s="6" t="n"/>
      <c r="C713" s="6" t="n"/>
      <c r="D713" s="6" t="n"/>
      <c r="E713" s="6" t="n"/>
      <c r="F713" s="6" t="n"/>
      <c r="G713" s="6" t="n"/>
      <c r="H713" s="6" t="n"/>
      <c r="I713" s="6" t="n"/>
      <c r="J713" s="6" t="n"/>
      <c r="K713" s="6" t="n"/>
      <c r="L713" s="6" t="n"/>
      <c r="M713" s="6" t="n"/>
    </row>
    <row r="714" ht="15.75" customHeight="1" s="1411">
      <c r="A714" s="6" t="n"/>
      <c r="B714" s="6" t="n"/>
      <c r="C714" s="6" t="n"/>
      <c r="D714" s="6" t="n"/>
      <c r="E714" s="6" t="n"/>
      <c r="F714" s="6" t="n"/>
      <c r="G714" s="6" t="n"/>
      <c r="H714" s="6" t="n"/>
      <c r="I714" s="6" t="n"/>
      <c r="J714" s="6" t="n"/>
      <c r="K714" s="6" t="n"/>
      <c r="L714" s="6" t="n"/>
      <c r="M714" s="6" t="n"/>
    </row>
    <row r="715" ht="15.75" customHeight="1" s="1411">
      <c r="A715" s="6" t="n"/>
      <c r="B715" s="6" t="n"/>
      <c r="C715" s="6" t="n"/>
      <c r="D715" s="6" t="n"/>
      <c r="E715" s="6" t="n"/>
      <c r="F715" s="6" t="n"/>
      <c r="G715" s="6" t="n"/>
      <c r="H715" s="6" t="n"/>
      <c r="I715" s="6" t="n"/>
      <c r="J715" s="6" t="n"/>
      <c r="K715" s="6" t="n"/>
      <c r="L715" s="6" t="n"/>
      <c r="M715" s="6" t="n"/>
    </row>
    <row r="716" ht="15.75" customHeight="1" s="1411">
      <c r="A716" s="6" t="n"/>
      <c r="B716" s="6" t="n"/>
      <c r="C716" s="6" t="n"/>
      <c r="D716" s="6" t="n"/>
      <c r="E716" s="6" t="n"/>
      <c r="F716" s="6" t="n"/>
      <c r="G716" s="6" t="n"/>
      <c r="H716" s="6" t="n"/>
      <c r="I716" s="6" t="n"/>
      <c r="J716" s="6" t="n"/>
      <c r="K716" s="6" t="n"/>
      <c r="L716" s="6" t="n"/>
      <c r="M716" s="6" t="n"/>
    </row>
    <row r="717" ht="15.75" customHeight="1" s="1411">
      <c r="A717" s="6" t="n"/>
      <c r="B717" s="6" t="n"/>
      <c r="C717" s="6" t="n"/>
      <c r="D717" s="6" t="n"/>
      <c r="E717" s="6" t="n"/>
      <c r="F717" s="6" t="n"/>
      <c r="G717" s="6" t="n"/>
      <c r="H717" s="6" t="n"/>
      <c r="I717" s="6" t="n"/>
      <c r="J717" s="6" t="n"/>
      <c r="K717" s="6" t="n"/>
      <c r="L717" s="6" t="n"/>
      <c r="M717" s="6" t="n"/>
    </row>
    <row r="718" ht="15.75" customHeight="1" s="1411">
      <c r="A718" s="6" t="n"/>
      <c r="B718" s="6" t="n"/>
      <c r="C718" s="6" t="n"/>
      <c r="D718" s="6" t="n"/>
      <c r="E718" s="6" t="n"/>
      <c r="F718" s="6" t="n"/>
      <c r="G718" s="6" t="n"/>
      <c r="H718" s="6" t="n"/>
      <c r="I718" s="6" t="n"/>
      <c r="J718" s="6" t="n"/>
      <c r="K718" s="6" t="n"/>
      <c r="L718" s="6" t="n"/>
      <c r="M718" s="6" t="n"/>
    </row>
    <row r="719" ht="15.75" customHeight="1" s="1411">
      <c r="A719" s="6" t="n"/>
      <c r="B719" s="6" t="n"/>
      <c r="C719" s="6" t="n"/>
      <c r="D719" s="6" t="n"/>
      <c r="E719" s="6" t="n"/>
      <c r="F719" s="6" t="n"/>
      <c r="G719" s="6" t="n"/>
      <c r="H719" s="6" t="n"/>
      <c r="I719" s="6" t="n"/>
      <c r="J719" s="6" t="n"/>
      <c r="K719" s="6" t="n"/>
      <c r="L719" s="6" t="n"/>
      <c r="M719" s="6" t="n"/>
    </row>
    <row r="720" ht="15.75" customHeight="1" s="1411">
      <c r="A720" s="6" t="n"/>
      <c r="B720" s="6" t="n"/>
      <c r="C720" s="6" t="n"/>
      <c r="D720" s="6" t="n"/>
      <c r="E720" s="6" t="n"/>
      <c r="F720" s="6" t="n"/>
      <c r="G720" s="6" t="n"/>
      <c r="H720" s="6" t="n"/>
      <c r="I720" s="6" t="n"/>
      <c r="J720" s="6" t="n"/>
      <c r="K720" s="6" t="n"/>
      <c r="L720" s="6" t="n"/>
      <c r="M720" s="6" t="n"/>
    </row>
    <row r="721" ht="15.75" customHeight="1" s="1411">
      <c r="A721" s="6" t="n"/>
      <c r="B721" s="6" t="n"/>
      <c r="C721" s="6" t="n"/>
      <c r="D721" s="6" t="n"/>
      <c r="E721" s="6" t="n"/>
      <c r="F721" s="6" t="n"/>
      <c r="G721" s="6" t="n"/>
      <c r="H721" s="6" t="n"/>
      <c r="I721" s="6" t="n"/>
      <c r="J721" s="6" t="n"/>
      <c r="K721" s="6" t="n"/>
      <c r="L721" s="6" t="n"/>
      <c r="M721" s="6" t="n"/>
    </row>
    <row r="722" ht="15.75" customHeight="1" s="1411">
      <c r="A722" s="6" t="n"/>
      <c r="B722" s="6" t="n"/>
      <c r="C722" s="6" t="n"/>
      <c r="D722" s="6" t="n"/>
      <c r="E722" s="6" t="n"/>
      <c r="F722" s="6" t="n"/>
      <c r="G722" s="6" t="n"/>
      <c r="H722" s="6" t="n"/>
      <c r="I722" s="6" t="n"/>
      <c r="J722" s="6" t="n"/>
      <c r="K722" s="6" t="n"/>
      <c r="L722" s="6" t="n"/>
      <c r="M722" s="6" t="n"/>
    </row>
    <row r="723" ht="15.75" customHeight="1" s="1411">
      <c r="A723" s="6" t="n"/>
      <c r="B723" s="6" t="n"/>
      <c r="C723" s="6" t="n"/>
      <c r="D723" s="6" t="n"/>
      <c r="E723" s="6" t="n"/>
      <c r="F723" s="6" t="n"/>
      <c r="G723" s="6" t="n"/>
      <c r="H723" s="6" t="n"/>
      <c r="I723" s="6" t="n"/>
      <c r="J723" s="6" t="n"/>
      <c r="K723" s="6" t="n"/>
      <c r="L723" s="6" t="n"/>
      <c r="M723" s="6" t="n"/>
    </row>
    <row r="724" ht="15.75" customHeight="1" s="1411">
      <c r="A724" s="6" t="n"/>
      <c r="B724" s="6" t="n"/>
      <c r="C724" s="6" t="n"/>
      <c r="D724" s="6" t="n"/>
      <c r="E724" s="6" t="n"/>
      <c r="F724" s="6" t="n"/>
      <c r="G724" s="6" t="n"/>
      <c r="H724" s="6" t="n"/>
      <c r="I724" s="6" t="n"/>
      <c r="J724" s="6" t="n"/>
      <c r="K724" s="6" t="n"/>
      <c r="L724" s="6" t="n"/>
      <c r="M724" s="6" t="n"/>
    </row>
    <row r="725" ht="15.75" customHeight="1" s="1411">
      <c r="A725" s="6" t="n"/>
      <c r="B725" s="6" t="n"/>
      <c r="C725" s="6" t="n"/>
      <c r="D725" s="6" t="n"/>
      <c r="E725" s="6" t="n"/>
      <c r="F725" s="6" t="n"/>
      <c r="G725" s="6" t="n"/>
      <c r="H725" s="6" t="n"/>
      <c r="I725" s="6" t="n"/>
      <c r="J725" s="6" t="n"/>
      <c r="K725" s="6" t="n"/>
      <c r="L725" s="6" t="n"/>
      <c r="M725" s="6" t="n"/>
    </row>
    <row r="726" ht="15.75" customHeight="1" s="1411">
      <c r="A726" s="6" t="n"/>
      <c r="B726" s="6" t="n"/>
      <c r="C726" s="6" t="n"/>
      <c r="D726" s="6" t="n"/>
      <c r="E726" s="6" t="n"/>
      <c r="F726" s="6" t="n"/>
      <c r="G726" s="6" t="n"/>
      <c r="H726" s="6" t="n"/>
      <c r="I726" s="6" t="n"/>
      <c r="J726" s="6" t="n"/>
      <c r="K726" s="6" t="n"/>
      <c r="L726" s="6" t="n"/>
      <c r="M726" s="6" t="n"/>
    </row>
    <row r="727" ht="15.75" customHeight="1" s="1411">
      <c r="A727" s="6" t="n"/>
      <c r="B727" s="6" t="n"/>
      <c r="C727" s="6" t="n"/>
      <c r="D727" s="6" t="n"/>
      <c r="E727" s="6" t="n"/>
      <c r="F727" s="6" t="n"/>
      <c r="G727" s="6" t="n"/>
      <c r="H727" s="6" t="n"/>
      <c r="I727" s="6" t="n"/>
      <c r="J727" s="6" t="n"/>
      <c r="K727" s="6" t="n"/>
      <c r="L727" s="6" t="n"/>
      <c r="M727" s="6" t="n"/>
    </row>
    <row r="728" ht="15.75" customHeight="1" s="1411">
      <c r="A728" s="6" t="n"/>
      <c r="B728" s="6" t="n"/>
      <c r="C728" s="6" t="n"/>
      <c r="D728" s="6" t="n"/>
      <c r="E728" s="6" t="n"/>
      <c r="F728" s="6" t="n"/>
      <c r="G728" s="6" t="n"/>
      <c r="H728" s="6" t="n"/>
      <c r="I728" s="6" t="n"/>
      <c r="J728" s="6" t="n"/>
      <c r="K728" s="6" t="n"/>
      <c r="L728" s="6" t="n"/>
      <c r="M728" s="6" t="n"/>
    </row>
    <row r="729" ht="15.75" customHeight="1" s="1411">
      <c r="A729" s="6" t="n"/>
      <c r="B729" s="6" t="n"/>
      <c r="C729" s="6" t="n"/>
      <c r="D729" s="6" t="n"/>
      <c r="E729" s="6" t="n"/>
      <c r="F729" s="6" t="n"/>
      <c r="G729" s="6" t="n"/>
      <c r="H729" s="6" t="n"/>
      <c r="I729" s="6" t="n"/>
      <c r="J729" s="6" t="n"/>
      <c r="K729" s="6" t="n"/>
      <c r="L729" s="6" t="n"/>
      <c r="M729" s="6" t="n"/>
    </row>
    <row r="730" ht="15.75" customHeight="1" s="1411">
      <c r="A730" s="6" t="n"/>
      <c r="B730" s="6" t="n"/>
      <c r="C730" s="6" t="n"/>
      <c r="D730" s="6" t="n"/>
      <c r="E730" s="6" t="n"/>
      <c r="F730" s="6" t="n"/>
      <c r="G730" s="6" t="n"/>
      <c r="H730" s="6" t="n"/>
      <c r="I730" s="6" t="n"/>
      <c r="J730" s="6" t="n"/>
      <c r="K730" s="6" t="n"/>
      <c r="L730" s="6" t="n"/>
      <c r="M730" s="6" t="n"/>
    </row>
    <row r="731" ht="15.75" customHeight="1" s="1411">
      <c r="A731" s="6" t="n"/>
      <c r="B731" s="6" t="n"/>
      <c r="C731" s="6" t="n"/>
      <c r="D731" s="6" t="n"/>
      <c r="E731" s="6" t="n"/>
      <c r="F731" s="6" t="n"/>
      <c r="G731" s="6" t="n"/>
      <c r="H731" s="6" t="n"/>
      <c r="I731" s="6" t="n"/>
      <c r="J731" s="6" t="n"/>
      <c r="K731" s="6" t="n"/>
      <c r="L731" s="6" t="n"/>
      <c r="M731" s="6" t="n"/>
    </row>
    <row r="732" ht="15.75" customHeight="1" s="1411">
      <c r="A732" s="6" t="n"/>
      <c r="B732" s="6" t="n"/>
      <c r="C732" s="6" t="n"/>
      <c r="D732" s="6" t="n"/>
      <c r="E732" s="6" t="n"/>
      <c r="F732" s="6" t="n"/>
      <c r="G732" s="6" t="n"/>
      <c r="H732" s="6" t="n"/>
      <c r="I732" s="6" t="n"/>
      <c r="J732" s="6" t="n"/>
      <c r="K732" s="6" t="n"/>
      <c r="L732" s="6" t="n"/>
      <c r="M732" s="6" t="n"/>
    </row>
    <row r="733" ht="15.75" customHeight="1" s="1411">
      <c r="A733" s="6" t="n"/>
      <c r="B733" s="6" t="n"/>
      <c r="C733" s="6" t="n"/>
      <c r="D733" s="6" t="n"/>
      <c r="E733" s="6" t="n"/>
      <c r="F733" s="6" t="n"/>
      <c r="G733" s="6" t="n"/>
      <c r="H733" s="6" t="n"/>
      <c r="I733" s="6" t="n"/>
      <c r="J733" s="6" t="n"/>
      <c r="K733" s="6" t="n"/>
      <c r="L733" s="6" t="n"/>
      <c r="M733" s="6" t="n"/>
    </row>
    <row r="734" ht="15.75" customHeight="1" s="1411">
      <c r="A734" s="6" t="n"/>
      <c r="B734" s="6" t="n"/>
      <c r="C734" s="6" t="n"/>
      <c r="D734" s="6" t="n"/>
      <c r="E734" s="6" t="n"/>
      <c r="F734" s="6" t="n"/>
      <c r="G734" s="6" t="n"/>
      <c r="H734" s="6" t="n"/>
      <c r="I734" s="6" t="n"/>
      <c r="J734" s="6" t="n"/>
      <c r="K734" s="6" t="n"/>
      <c r="L734" s="6" t="n"/>
      <c r="M734" s="6" t="n"/>
    </row>
    <row r="735" ht="15.75" customHeight="1" s="1411">
      <c r="A735" s="6" t="n"/>
      <c r="B735" s="6" t="n"/>
      <c r="C735" s="6" t="n"/>
      <c r="D735" s="6" t="n"/>
      <c r="E735" s="6" t="n"/>
      <c r="F735" s="6" t="n"/>
      <c r="G735" s="6" t="n"/>
      <c r="H735" s="6" t="n"/>
      <c r="I735" s="6" t="n"/>
      <c r="J735" s="6" t="n"/>
      <c r="K735" s="6" t="n"/>
      <c r="L735" s="6" t="n"/>
      <c r="M735" s="6" t="n"/>
    </row>
    <row r="736" ht="15.75" customHeight="1" s="1411">
      <c r="A736" s="6" t="n"/>
      <c r="B736" s="6" t="n"/>
      <c r="C736" s="6" t="n"/>
      <c r="D736" s="6" t="n"/>
      <c r="E736" s="6" t="n"/>
      <c r="F736" s="6" t="n"/>
      <c r="G736" s="6" t="n"/>
      <c r="H736" s="6" t="n"/>
      <c r="I736" s="6" t="n"/>
      <c r="J736" s="6" t="n"/>
      <c r="K736" s="6" t="n"/>
      <c r="L736" s="6" t="n"/>
      <c r="M736" s="6" t="n"/>
    </row>
    <row r="737" ht="15.75" customHeight="1" s="1411">
      <c r="A737" s="6" t="n"/>
      <c r="B737" s="6" t="n"/>
      <c r="C737" s="6" t="n"/>
      <c r="D737" s="6" t="n"/>
      <c r="E737" s="6" t="n"/>
      <c r="F737" s="6" t="n"/>
      <c r="G737" s="6" t="n"/>
      <c r="H737" s="6" t="n"/>
      <c r="I737" s="6" t="n"/>
      <c r="J737" s="6" t="n"/>
      <c r="K737" s="6" t="n"/>
      <c r="L737" s="6" t="n"/>
      <c r="M737" s="6" t="n"/>
    </row>
    <row r="738" ht="15.75" customHeight="1" s="1411">
      <c r="A738" s="6" t="n"/>
      <c r="B738" s="6" t="n"/>
      <c r="C738" s="6" t="n"/>
      <c r="D738" s="6" t="n"/>
      <c r="E738" s="6" t="n"/>
      <c r="F738" s="6" t="n"/>
      <c r="G738" s="6" t="n"/>
      <c r="H738" s="6" t="n"/>
      <c r="I738" s="6" t="n"/>
      <c r="J738" s="6" t="n"/>
      <c r="K738" s="6" t="n"/>
      <c r="L738" s="6" t="n"/>
      <c r="M738" s="6" t="n"/>
    </row>
    <row r="739" ht="15.75" customHeight="1" s="1411">
      <c r="A739" s="6" t="n"/>
      <c r="B739" s="6" t="n"/>
      <c r="C739" s="6" t="n"/>
      <c r="D739" s="6" t="n"/>
      <c r="E739" s="6" t="n"/>
      <c r="F739" s="6" t="n"/>
      <c r="G739" s="6" t="n"/>
      <c r="H739" s="6" t="n"/>
      <c r="I739" s="6" t="n"/>
      <c r="J739" s="6" t="n"/>
      <c r="K739" s="6" t="n"/>
      <c r="L739" s="6" t="n"/>
      <c r="M739" s="6" t="n"/>
    </row>
    <row r="740" ht="15.75" customHeight="1" s="1411">
      <c r="A740" s="6" t="n"/>
      <c r="B740" s="6" t="n"/>
      <c r="C740" s="6" t="n"/>
      <c r="D740" s="6" t="n"/>
      <c r="E740" s="6" t="n"/>
      <c r="F740" s="6" t="n"/>
      <c r="G740" s="6" t="n"/>
      <c r="H740" s="6" t="n"/>
      <c r="I740" s="6" t="n"/>
      <c r="J740" s="6" t="n"/>
      <c r="K740" s="6" t="n"/>
      <c r="L740" s="6" t="n"/>
      <c r="M740" s="6" t="n"/>
    </row>
    <row r="741" ht="15.75" customHeight="1" s="1411">
      <c r="A741" s="6" t="n"/>
      <c r="B741" s="6" t="n"/>
      <c r="C741" s="6" t="n"/>
      <c r="D741" s="6" t="n"/>
      <c r="E741" s="6" t="n"/>
      <c r="F741" s="6" t="n"/>
      <c r="G741" s="6" t="n"/>
      <c r="H741" s="6" t="n"/>
      <c r="I741" s="6" t="n"/>
      <c r="J741" s="6" t="n"/>
      <c r="K741" s="6" t="n"/>
      <c r="L741" s="6" t="n"/>
      <c r="M741" s="6" t="n"/>
    </row>
    <row r="742" ht="15.75" customHeight="1" s="1411">
      <c r="A742" s="6" t="n"/>
      <c r="B742" s="6" t="n"/>
      <c r="C742" s="6" t="n"/>
      <c r="D742" s="6" t="n"/>
      <c r="E742" s="6" t="n"/>
      <c r="F742" s="6" t="n"/>
      <c r="G742" s="6" t="n"/>
      <c r="H742" s="6" t="n"/>
      <c r="I742" s="6" t="n"/>
      <c r="J742" s="6" t="n"/>
      <c r="K742" s="6" t="n"/>
      <c r="L742" s="6" t="n"/>
      <c r="M742" s="6" t="n"/>
    </row>
    <row r="743" ht="15.75" customHeight="1" s="1411">
      <c r="A743" s="6" t="n"/>
      <c r="B743" s="6" t="n"/>
      <c r="C743" s="6" t="n"/>
      <c r="D743" s="6" t="n"/>
      <c r="E743" s="6" t="n"/>
      <c r="F743" s="6" t="n"/>
      <c r="G743" s="6" t="n"/>
      <c r="H743" s="6" t="n"/>
      <c r="I743" s="6" t="n"/>
      <c r="J743" s="6" t="n"/>
      <c r="K743" s="6" t="n"/>
      <c r="L743" s="6" t="n"/>
      <c r="M743" s="6" t="n"/>
    </row>
    <row r="744" ht="15.75" customHeight="1" s="1411">
      <c r="A744" s="6" t="n"/>
      <c r="B744" s="6" t="n"/>
      <c r="C744" s="6" t="n"/>
      <c r="D744" s="6" t="n"/>
      <c r="E744" s="6" t="n"/>
      <c r="F744" s="6" t="n"/>
      <c r="G744" s="6" t="n"/>
      <c r="H744" s="6" t="n"/>
      <c r="I744" s="6" t="n"/>
      <c r="J744" s="6" t="n"/>
      <c r="K744" s="6" t="n"/>
      <c r="L744" s="6" t="n"/>
      <c r="M744" s="6" t="n"/>
    </row>
    <row r="745" ht="15.75" customHeight="1" s="1411">
      <c r="A745" s="6" t="n"/>
      <c r="B745" s="6" t="n"/>
      <c r="C745" s="6" t="n"/>
      <c r="D745" s="6" t="n"/>
      <c r="E745" s="6" t="n"/>
      <c r="F745" s="6" t="n"/>
      <c r="G745" s="6" t="n"/>
      <c r="H745" s="6" t="n"/>
      <c r="I745" s="6" t="n"/>
      <c r="J745" s="6" t="n"/>
      <c r="K745" s="6" t="n"/>
      <c r="L745" s="6" t="n"/>
      <c r="M745" s="6" t="n"/>
    </row>
    <row r="746" ht="15.75" customHeight="1" s="1411">
      <c r="A746" s="6" t="n"/>
      <c r="B746" s="6" t="n"/>
      <c r="C746" s="6" t="n"/>
      <c r="D746" s="6" t="n"/>
      <c r="E746" s="6" t="n"/>
      <c r="F746" s="6" t="n"/>
      <c r="G746" s="6" t="n"/>
      <c r="H746" s="6" t="n"/>
      <c r="I746" s="6" t="n"/>
      <c r="J746" s="6" t="n"/>
      <c r="K746" s="6" t="n"/>
      <c r="L746" s="6" t="n"/>
      <c r="M746" s="6" t="n"/>
    </row>
    <row r="747" ht="15.75" customHeight="1" s="1411">
      <c r="A747" s="6" t="n"/>
      <c r="B747" s="6" t="n"/>
      <c r="C747" s="6" t="n"/>
      <c r="D747" s="6" t="n"/>
      <c r="E747" s="6" t="n"/>
      <c r="F747" s="6" t="n"/>
      <c r="G747" s="6" t="n"/>
      <c r="H747" s="6" t="n"/>
      <c r="I747" s="6" t="n"/>
      <c r="J747" s="6" t="n"/>
      <c r="K747" s="6" t="n"/>
      <c r="L747" s="6" t="n"/>
      <c r="M747" s="6" t="n"/>
    </row>
    <row r="748" ht="15.75" customHeight="1" s="1411">
      <c r="A748" s="6" t="n"/>
      <c r="B748" s="6" t="n"/>
      <c r="C748" s="6" t="n"/>
      <c r="D748" s="6" t="n"/>
      <c r="E748" s="6" t="n"/>
      <c r="F748" s="6" t="n"/>
      <c r="G748" s="6" t="n"/>
      <c r="H748" s="6" t="n"/>
      <c r="I748" s="6" t="n"/>
      <c r="J748" s="6" t="n"/>
      <c r="K748" s="6" t="n"/>
      <c r="L748" s="6" t="n"/>
      <c r="M748" s="6" t="n"/>
    </row>
    <row r="749" ht="15.75" customHeight="1" s="1411">
      <c r="A749" s="6" t="n"/>
      <c r="B749" s="6" t="n"/>
      <c r="C749" s="6" t="n"/>
      <c r="D749" s="6" t="n"/>
      <c r="E749" s="6" t="n"/>
      <c r="F749" s="6" t="n"/>
      <c r="G749" s="6" t="n"/>
      <c r="H749" s="6" t="n"/>
      <c r="I749" s="6" t="n"/>
      <c r="J749" s="6" t="n"/>
      <c r="K749" s="6" t="n"/>
      <c r="L749" s="6" t="n"/>
      <c r="M749" s="6" t="n"/>
    </row>
    <row r="750" ht="15.75" customHeight="1" s="1411">
      <c r="A750" s="6" t="n"/>
      <c r="B750" s="6" t="n"/>
      <c r="C750" s="6" t="n"/>
      <c r="D750" s="6" t="n"/>
      <c r="E750" s="6" t="n"/>
      <c r="F750" s="6" t="n"/>
      <c r="G750" s="6" t="n"/>
      <c r="H750" s="6" t="n"/>
      <c r="I750" s="6" t="n"/>
      <c r="J750" s="6" t="n"/>
      <c r="K750" s="6" t="n"/>
      <c r="L750" s="6" t="n"/>
      <c r="M750" s="6" t="n"/>
    </row>
    <row r="751" ht="15.75" customHeight="1" s="1411">
      <c r="A751" s="6" t="n"/>
      <c r="B751" s="6" t="n"/>
      <c r="C751" s="6" t="n"/>
      <c r="D751" s="6" t="n"/>
      <c r="E751" s="6" t="n"/>
      <c r="F751" s="6" t="n"/>
      <c r="G751" s="6" t="n"/>
      <c r="H751" s="6" t="n"/>
      <c r="I751" s="6" t="n"/>
      <c r="J751" s="6" t="n"/>
      <c r="K751" s="6" t="n"/>
      <c r="L751" s="6" t="n"/>
      <c r="M751" s="6" t="n"/>
    </row>
    <row r="752" ht="15.75" customHeight="1" s="1411">
      <c r="A752" s="6" t="n"/>
      <c r="B752" s="6" t="n"/>
      <c r="C752" s="6" t="n"/>
      <c r="D752" s="6" t="n"/>
      <c r="E752" s="6" t="n"/>
      <c r="F752" s="6" t="n"/>
      <c r="G752" s="6" t="n"/>
      <c r="H752" s="6" t="n"/>
      <c r="I752" s="6" t="n"/>
      <c r="J752" s="6" t="n"/>
      <c r="K752" s="6" t="n"/>
      <c r="L752" s="6" t="n"/>
      <c r="M752" s="6" t="n"/>
    </row>
    <row r="753" ht="15.75" customHeight="1" s="1411">
      <c r="A753" s="6" t="n"/>
      <c r="B753" s="6" t="n"/>
      <c r="C753" s="6" t="n"/>
      <c r="D753" s="6" t="n"/>
      <c r="E753" s="6" t="n"/>
      <c r="F753" s="6" t="n"/>
      <c r="G753" s="6" t="n"/>
      <c r="H753" s="6" t="n"/>
      <c r="I753" s="6" t="n"/>
      <c r="J753" s="6" t="n"/>
      <c r="K753" s="6" t="n"/>
      <c r="L753" s="6" t="n"/>
      <c r="M753" s="6" t="n"/>
    </row>
    <row r="754" ht="15.75" customHeight="1" s="1411">
      <c r="A754" s="6" t="n"/>
      <c r="B754" s="6" t="n"/>
      <c r="C754" s="6" t="n"/>
      <c r="D754" s="6" t="n"/>
      <c r="E754" s="6" t="n"/>
      <c r="F754" s="6" t="n"/>
      <c r="G754" s="6" t="n"/>
      <c r="H754" s="6" t="n"/>
      <c r="I754" s="6" t="n"/>
      <c r="J754" s="6" t="n"/>
      <c r="K754" s="6" t="n"/>
      <c r="L754" s="6" t="n"/>
      <c r="M754" s="6" t="n"/>
    </row>
    <row r="755" ht="15.75" customHeight="1" s="1411">
      <c r="A755" s="6" t="n"/>
      <c r="B755" s="6" t="n"/>
      <c r="C755" s="6" t="n"/>
      <c r="D755" s="6" t="n"/>
      <c r="E755" s="6" t="n"/>
      <c r="F755" s="6" t="n"/>
      <c r="G755" s="6" t="n"/>
      <c r="H755" s="6" t="n"/>
      <c r="I755" s="6" t="n"/>
      <c r="J755" s="6" t="n"/>
      <c r="K755" s="6" t="n"/>
      <c r="L755" s="6" t="n"/>
      <c r="M755" s="6" t="n"/>
    </row>
    <row r="756" ht="15.75" customHeight="1" s="1411">
      <c r="A756" s="6" t="n"/>
      <c r="B756" s="6" t="n"/>
      <c r="C756" s="6" t="n"/>
      <c r="D756" s="6" t="n"/>
      <c r="E756" s="6" t="n"/>
      <c r="F756" s="6" t="n"/>
      <c r="G756" s="6" t="n"/>
      <c r="H756" s="6" t="n"/>
      <c r="I756" s="6" t="n"/>
      <c r="J756" s="6" t="n"/>
      <c r="K756" s="6" t="n"/>
      <c r="L756" s="6" t="n"/>
      <c r="M756" s="6" t="n"/>
    </row>
    <row r="757" ht="15.75" customHeight="1" s="1411">
      <c r="A757" s="6" t="n"/>
      <c r="B757" s="6" t="n"/>
      <c r="C757" s="6" t="n"/>
      <c r="D757" s="6" t="n"/>
      <c r="E757" s="6" t="n"/>
      <c r="F757" s="6" t="n"/>
      <c r="G757" s="6" t="n"/>
      <c r="H757" s="6" t="n"/>
      <c r="I757" s="6" t="n"/>
      <c r="J757" s="6" t="n"/>
      <c r="K757" s="6" t="n"/>
      <c r="L757" s="6" t="n"/>
      <c r="M757" s="6" t="n"/>
    </row>
    <row r="758" ht="15.75" customHeight="1" s="1411">
      <c r="A758" s="6" t="n"/>
      <c r="B758" s="6" t="n"/>
      <c r="C758" s="6" t="n"/>
      <c r="D758" s="6" t="n"/>
      <c r="E758" s="6" t="n"/>
      <c r="F758" s="6" t="n"/>
      <c r="G758" s="6" t="n"/>
      <c r="H758" s="6" t="n"/>
      <c r="I758" s="6" t="n"/>
      <c r="J758" s="6" t="n"/>
      <c r="K758" s="6" t="n"/>
      <c r="L758" s="6" t="n"/>
      <c r="M758" s="6" t="n"/>
    </row>
    <row r="759" ht="15.75" customHeight="1" s="1411">
      <c r="A759" s="6" t="n"/>
      <c r="B759" s="6" t="n"/>
      <c r="C759" s="6" t="n"/>
      <c r="D759" s="6" t="n"/>
      <c r="E759" s="6" t="n"/>
      <c r="F759" s="6" t="n"/>
      <c r="G759" s="6" t="n"/>
      <c r="H759" s="6" t="n"/>
      <c r="I759" s="6" t="n"/>
      <c r="J759" s="6" t="n"/>
      <c r="K759" s="6" t="n"/>
      <c r="L759" s="6" t="n"/>
      <c r="M759" s="6" t="n"/>
    </row>
    <row r="760" ht="15.75" customHeight="1" s="1411">
      <c r="A760" s="6" t="n"/>
      <c r="B760" s="6" t="n"/>
      <c r="C760" s="6" t="n"/>
      <c r="D760" s="6" t="n"/>
      <c r="E760" s="6" t="n"/>
      <c r="F760" s="6" t="n"/>
      <c r="G760" s="6" t="n"/>
      <c r="H760" s="6" t="n"/>
      <c r="I760" s="6" t="n"/>
      <c r="J760" s="6" t="n"/>
      <c r="K760" s="6" t="n"/>
      <c r="L760" s="6" t="n"/>
      <c r="M760" s="6" t="n"/>
    </row>
    <row r="761" ht="15.75" customHeight="1" s="1411">
      <c r="A761" s="6" t="n"/>
      <c r="B761" s="6" t="n"/>
      <c r="C761" s="6" t="n"/>
      <c r="D761" s="6" t="n"/>
      <c r="E761" s="6" t="n"/>
      <c r="F761" s="6" t="n"/>
      <c r="G761" s="6" t="n"/>
      <c r="H761" s="6" t="n"/>
      <c r="I761" s="6" t="n"/>
      <c r="J761" s="6" t="n"/>
      <c r="K761" s="6" t="n"/>
      <c r="L761" s="6" t="n"/>
      <c r="M761" s="6" t="n"/>
    </row>
    <row r="762" ht="15.75" customHeight="1" s="1411">
      <c r="A762" s="6" t="n"/>
      <c r="B762" s="6" t="n"/>
      <c r="C762" s="6" t="n"/>
      <c r="D762" s="6" t="n"/>
      <c r="E762" s="6" t="n"/>
      <c r="F762" s="6" t="n"/>
      <c r="G762" s="6" t="n"/>
      <c r="H762" s="6" t="n"/>
      <c r="I762" s="6" t="n"/>
      <c r="J762" s="6" t="n"/>
      <c r="K762" s="6" t="n"/>
      <c r="L762" s="6" t="n"/>
      <c r="M762" s="6" t="n"/>
    </row>
    <row r="763" ht="15.75" customHeight="1" s="1411">
      <c r="A763" s="6" t="n"/>
      <c r="B763" s="6" t="n"/>
      <c r="C763" s="6" t="n"/>
      <c r="D763" s="6" t="n"/>
      <c r="E763" s="6" t="n"/>
      <c r="F763" s="6" t="n"/>
      <c r="G763" s="6" t="n"/>
      <c r="H763" s="6" t="n"/>
      <c r="I763" s="6" t="n"/>
      <c r="J763" s="6" t="n"/>
      <c r="K763" s="6" t="n"/>
      <c r="L763" s="6" t="n"/>
      <c r="M763" s="6" t="n"/>
    </row>
    <row r="764" ht="15.75" customHeight="1" s="1411">
      <c r="A764" s="6" t="n"/>
      <c r="B764" s="6" t="n"/>
      <c r="C764" s="6" t="n"/>
      <c r="D764" s="6" t="n"/>
      <c r="E764" s="6" t="n"/>
      <c r="F764" s="6" t="n"/>
      <c r="G764" s="6" t="n"/>
      <c r="H764" s="6" t="n"/>
      <c r="I764" s="6" t="n"/>
      <c r="J764" s="6" t="n"/>
      <c r="K764" s="6" t="n"/>
      <c r="L764" s="6" t="n"/>
      <c r="M764" s="6" t="n"/>
    </row>
    <row r="765" ht="15.75" customHeight="1" s="1411">
      <c r="A765" s="6" t="n"/>
      <c r="B765" s="6" t="n"/>
      <c r="C765" s="6" t="n"/>
      <c r="D765" s="6" t="n"/>
      <c r="E765" s="6" t="n"/>
      <c r="F765" s="6" t="n"/>
      <c r="G765" s="6" t="n"/>
      <c r="H765" s="6" t="n"/>
      <c r="I765" s="6" t="n"/>
      <c r="J765" s="6" t="n"/>
      <c r="K765" s="6" t="n"/>
      <c r="L765" s="6" t="n"/>
      <c r="M765" s="6" t="n"/>
    </row>
    <row r="766" ht="15.75" customHeight="1" s="1411">
      <c r="A766" s="6" t="n"/>
      <c r="B766" s="6" t="n"/>
      <c r="C766" s="6" t="n"/>
      <c r="D766" s="6" t="n"/>
      <c r="E766" s="6" t="n"/>
      <c r="F766" s="6" t="n"/>
      <c r="G766" s="6" t="n"/>
      <c r="H766" s="6" t="n"/>
      <c r="I766" s="6" t="n"/>
      <c r="J766" s="6" t="n"/>
      <c r="K766" s="6" t="n"/>
      <c r="L766" s="6" t="n"/>
      <c r="M766" s="6" t="n"/>
    </row>
    <row r="767" ht="15.75" customHeight="1" s="1411">
      <c r="A767" s="6" t="n"/>
      <c r="B767" s="6" t="n"/>
      <c r="C767" s="6" t="n"/>
      <c r="D767" s="6" t="n"/>
      <c r="E767" s="6" t="n"/>
      <c r="F767" s="6" t="n"/>
      <c r="G767" s="6" t="n"/>
      <c r="H767" s="6" t="n"/>
      <c r="I767" s="6" t="n"/>
      <c r="J767" s="6" t="n"/>
      <c r="K767" s="6" t="n"/>
      <c r="L767" s="6" t="n"/>
      <c r="M767" s="6" t="n"/>
    </row>
    <row r="768" ht="15.75" customHeight="1" s="1411">
      <c r="A768" s="6" t="n"/>
      <c r="B768" s="6" t="n"/>
      <c r="C768" s="6" t="n"/>
      <c r="D768" s="6" t="n"/>
      <c r="E768" s="6" t="n"/>
      <c r="F768" s="6" t="n"/>
      <c r="G768" s="6" t="n"/>
      <c r="H768" s="6" t="n"/>
      <c r="I768" s="6" t="n"/>
      <c r="J768" s="6" t="n"/>
      <c r="K768" s="6" t="n"/>
      <c r="L768" s="6" t="n"/>
      <c r="M768" s="6" t="n"/>
    </row>
    <row r="769" ht="15.75" customHeight="1" s="1411">
      <c r="A769" s="6" t="n"/>
      <c r="B769" s="6" t="n"/>
      <c r="C769" s="6" t="n"/>
      <c r="D769" s="6" t="n"/>
      <c r="E769" s="6" t="n"/>
      <c r="F769" s="6" t="n"/>
      <c r="G769" s="6" t="n"/>
      <c r="H769" s="6" t="n"/>
      <c r="I769" s="6" t="n"/>
      <c r="J769" s="6" t="n"/>
      <c r="K769" s="6" t="n"/>
      <c r="L769" s="6" t="n"/>
      <c r="M769" s="6" t="n"/>
    </row>
    <row r="770" ht="15.75" customHeight="1" s="1411">
      <c r="A770" s="6" t="n"/>
      <c r="B770" s="6" t="n"/>
      <c r="C770" s="6" t="n"/>
      <c r="D770" s="6" t="n"/>
      <c r="E770" s="6" t="n"/>
      <c r="F770" s="6" t="n"/>
      <c r="G770" s="6" t="n"/>
      <c r="H770" s="6" t="n"/>
      <c r="I770" s="6" t="n"/>
      <c r="J770" s="6" t="n"/>
      <c r="K770" s="6" t="n"/>
      <c r="L770" s="6" t="n"/>
      <c r="M770" s="6" t="n"/>
    </row>
    <row r="771" ht="15.75" customHeight="1" s="1411">
      <c r="A771" s="6" t="n"/>
      <c r="B771" s="6" t="n"/>
      <c r="C771" s="6" t="n"/>
      <c r="D771" s="6" t="n"/>
      <c r="E771" s="6" t="n"/>
      <c r="F771" s="6" t="n"/>
      <c r="G771" s="6" t="n"/>
      <c r="H771" s="6" t="n"/>
      <c r="I771" s="6" t="n"/>
      <c r="J771" s="6" t="n"/>
      <c r="K771" s="6" t="n"/>
      <c r="L771" s="6" t="n"/>
      <c r="M771" s="6" t="n"/>
    </row>
    <row r="772" ht="15.75" customHeight="1" s="1411">
      <c r="A772" s="6" t="n"/>
      <c r="B772" s="6" t="n"/>
      <c r="C772" s="6" t="n"/>
      <c r="D772" s="6" t="n"/>
      <c r="E772" s="6" t="n"/>
      <c r="F772" s="6" t="n"/>
      <c r="G772" s="6" t="n"/>
      <c r="H772" s="6" t="n"/>
      <c r="I772" s="6" t="n"/>
      <c r="J772" s="6" t="n"/>
      <c r="K772" s="6" t="n"/>
      <c r="L772" s="6" t="n"/>
      <c r="M772" s="6" t="n"/>
    </row>
    <row r="773" ht="15.75" customHeight="1" s="1411">
      <c r="A773" s="6" t="n"/>
      <c r="B773" s="6" t="n"/>
      <c r="C773" s="6" t="n"/>
      <c r="D773" s="6" t="n"/>
      <c r="E773" s="6" t="n"/>
      <c r="F773" s="6" t="n"/>
      <c r="G773" s="6" t="n"/>
      <c r="H773" s="6" t="n"/>
      <c r="I773" s="6" t="n"/>
      <c r="J773" s="6" t="n"/>
      <c r="K773" s="6" t="n"/>
      <c r="L773" s="6" t="n"/>
      <c r="M773" s="6" t="n"/>
    </row>
    <row r="774" ht="15.75" customHeight="1" s="1411">
      <c r="A774" s="6" t="n"/>
      <c r="B774" s="6" t="n"/>
      <c r="C774" s="6" t="n"/>
      <c r="D774" s="6" t="n"/>
      <c r="E774" s="6" t="n"/>
      <c r="F774" s="6" t="n"/>
      <c r="G774" s="6" t="n"/>
      <c r="H774" s="6" t="n"/>
      <c r="I774" s="6" t="n"/>
      <c r="J774" s="6" t="n"/>
      <c r="K774" s="6" t="n"/>
      <c r="L774" s="6" t="n"/>
      <c r="M774" s="6" t="n"/>
    </row>
    <row r="775" ht="15.75" customHeight="1" s="1411">
      <c r="A775" s="6" t="n"/>
      <c r="B775" s="6" t="n"/>
      <c r="C775" s="6" t="n"/>
      <c r="D775" s="6" t="n"/>
      <c r="E775" s="6" t="n"/>
      <c r="F775" s="6" t="n"/>
      <c r="G775" s="6" t="n"/>
      <c r="H775" s="6" t="n"/>
      <c r="I775" s="6" t="n"/>
      <c r="J775" s="6" t="n"/>
      <c r="K775" s="6" t="n"/>
      <c r="L775" s="6" t="n"/>
      <c r="M775" s="6" t="n"/>
    </row>
    <row r="776" ht="15.75" customHeight="1" s="1411">
      <c r="A776" s="6" t="n"/>
      <c r="B776" s="6" t="n"/>
      <c r="C776" s="6" t="n"/>
      <c r="D776" s="6" t="n"/>
      <c r="E776" s="6" t="n"/>
      <c r="F776" s="6" t="n"/>
      <c r="G776" s="6" t="n"/>
      <c r="H776" s="6" t="n"/>
      <c r="I776" s="6" t="n"/>
      <c r="J776" s="6" t="n"/>
      <c r="K776" s="6" t="n"/>
      <c r="L776" s="6" t="n"/>
      <c r="M776" s="6" t="n"/>
    </row>
    <row r="777" ht="15.75" customHeight="1" s="1411">
      <c r="A777" s="6" t="n"/>
      <c r="B777" s="6" t="n"/>
      <c r="C777" s="6" t="n"/>
      <c r="D777" s="6" t="n"/>
      <c r="E777" s="6" t="n"/>
      <c r="F777" s="6" t="n"/>
      <c r="G777" s="6" t="n"/>
      <c r="H777" s="6" t="n"/>
      <c r="I777" s="6" t="n"/>
      <c r="J777" s="6" t="n"/>
      <c r="K777" s="6" t="n"/>
      <c r="L777" s="6" t="n"/>
      <c r="M777" s="6" t="n"/>
    </row>
    <row r="778" ht="15.75" customHeight="1" s="1411">
      <c r="A778" s="6" t="n"/>
      <c r="B778" s="6" t="n"/>
      <c r="C778" s="6" t="n"/>
      <c r="D778" s="6" t="n"/>
      <c r="E778" s="6" t="n"/>
      <c r="F778" s="6" t="n"/>
      <c r="G778" s="6" t="n"/>
      <c r="H778" s="6" t="n"/>
      <c r="I778" s="6" t="n"/>
      <c r="J778" s="6" t="n"/>
      <c r="K778" s="6" t="n"/>
      <c r="L778" s="6" t="n"/>
      <c r="M778" s="6" t="n"/>
    </row>
    <row r="779" ht="15.75" customHeight="1" s="1411">
      <c r="A779" s="6" t="n"/>
      <c r="B779" s="6" t="n"/>
      <c r="C779" s="6" t="n"/>
      <c r="D779" s="6" t="n"/>
      <c r="E779" s="6" t="n"/>
      <c r="F779" s="6" t="n"/>
      <c r="G779" s="6" t="n"/>
      <c r="H779" s="6" t="n"/>
      <c r="I779" s="6" t="n"/>
      <c r="J779" s="6" t="n"/>
      <c r="K779" s="6" t="n"/>
      <c r="L779" s="6" t="n"/>
      <c r="M779" s="6" t="n"/>
    </row>
    <row r="780" ht="15.75" customHeight="1" s="1411">
      <c r="A780" s="6" t="n"/>
      <c r="B780" s="6" t="n"/>
      <c r="C780" s="6" t="n"/>
      <c r="D780" s="6" t="n"/>
      <c r="E780" s="6" t="n"/>
      <c r="F780" s="6" t="n"/>
      <c r="G780" s="6" t="n"/>
      <c r="H780" s="6" t="n"/>
      <c r="I780" s="6" t="n"/>
      <c r="J780" s="6" t="n"/>
      <c r="K780" s="6" t="n"/>
      <c r="L780" s="6" t="n"/>
      <c r="M780" s="6" t="n"/>
    </row>
    <row r="781" ht="15.75" customHeight="1" s="1411">
      <c r="A781" s="6" t="n"/>
      <c r="B781" s="6" t="n"/>
      <c r="C781" s="6" t="n"/>
      <c r="D781" s="6" t="n"/>
      <c r="E781" s="6" t="n"/>
      <c r="F781" s="6" t="n"/>
      <c r="G781" s="6" t="n"/>
      <c r="H781" s="6" t="n"/>
      <c r="I781" s="6" t="n"/>
      <c r="J781" s="6" t="n"/>
      <c r="K781" s="6" t="n"/>
      <c r="L781" s="6" t="n"/>
      <c r="M781" s="6" t="n"/>
    </row>
    <row r="782" ht="15.75" customHeight="1" s="1411">
      <c r="A782" s="6" t="n"/>
      <c r="B782" s="6" t="n"/>
      <c r="C782" s="6" t="n"/>
      <c r="D782" s="6" t="n"/>
      <c r="E782" s="6" t="n"/>
      <c r="F782" s="6" t="n"/>
      <c r="G782" s="6" t="n"/>
      <c r="H782" s="6" t="n"/>
      <c r="I782" s="6" t="n"/>
      <c r="J782" s="6" t="n"/>
      <c r="K782" s="6" t="n"/>
      <c r="L782" s="6" t="n"/>
      <c r="M782" s="6" t="n"/>
    </row>
    <row r="783" ht="15.75" customHeight="1" s="1411">
      <c r="A783" s="6" t="n"/>
      <c r="B783" s="6" t="n"/>
      <c r="C783" s="6" t="n"/>
      <c r="D783" s="6" t="n"/>
      <c r="E783" s="6" t="n"/>
      <c r="F783" s="6" t="n"/>
      <c r="G783" s="6" t="n"/>
      <c r="H783" s="6" t="n"/>
      <c r="I783" s="6" t="n"/>
      <c r="J783" s="6" t="n"/>
      <c r="K783" s="6" t="n"/>
      <c r="L783" s="6" t="n"/>
      <c r="M783" s="6" t="n"/>
    </row>
    <row r="784" ht="15.75" customHeight="1" s="1411">
      <c r="A784" s="6" t="n"/>
      <c r="B784" s="6" t="n"/>
      <c r="C784" s="6" t="n"/>
      <c r="D784" s="6" t="n"/>
      <c r="E784" s="6" t="n"/>
      <c r="F784" s="6" t="n"/>
      <c r="G784" s="6" t="n"/>
      <c r="H784" s="6" t="n"/>
      <c r="I784" s="6" t="n"/>
      <c r="J784" s="6" t="n"/>
      <c r="K784" s="6" t="n"/>
      <c r="L784" s="6" t="n"/>
      <c r="M784" s="6" t="n"/>
    </row>
    <row r="785" ht="15.75" customHeight="1" s="1411">
      <c r="A785" s="6" t="n"/>
      <c r="B785" s="6" t="n"/>
      <c r="C785" s="6" t="n"/>
      <c r="D785" s="6" t="n"/>
      <c r="E785" s="6" t="n"/>
      <c r="F785" s="6" t="n"/>
      <c r="G785" s="6" t="n"/>
      <c r="H785" s="6" t="n"/>
      <c r="I785" s="6" t="n"/>
      <c r="J785" s="6" t="n"/>
      <c r="K785" s="6" t="n"/>
      <c r="L785" s="6" t="n"/>
      <c r="M785" s="6" t="n"/>
    </row>
    <row r="786" ht="15.75" customHeight="1" s="1411">
      <c r="A786" s="6" t="n"/>
      <c r="B786" s="6" t="n"/>
      <c r="C786" s="6" t="n"/>
      <c r="D786" s="6" t="n"/>
      <c r="E786" s="6" t="n"/>
      <c r="F786" s="6" t="n"/>
      <c r="G786" s="6" t="n"/>
      <c r="H786" s="6" t="n"/>
      <c r="I786" s="6" t="n"/>
      <c r="J786" s="6" t="n"/>
      <c r="K786" s="6" t="n"/>
      <c r="L786" s="6" t="n"/>
      <c r="M786" s="6" t="n"/>
    </row>
    <row r="787" ht="15.75" customHeight="1" s="1411">
      <c r="A787" s="6" t="n"/>
      <c r="B787" s="6" t="n"/>
      <c r="C787" s="6" t="n"/>
      <c r="D787" s="6" t="n"/>
      <c r="E787" s="6" t="n"/>
      <c r="F787" s="6" t="n"/>
      <c r="G787" s="6" t="n"/>
      <c r="H787" s="6" t="n"/>
      <c r="I787" s="6" t="n"/>
      <c r="J787" s="6" t="n"/>
      <c r="K787" s="6" t="n"/>
      <c r="L787" s="6" t="n"/>
      <c r="M787" s="6" t="n"/>
    </row>
    <row r="788" ht="15.75" customHeight="1" s="1411">
      <c r="A788" s="6" t="n"/>
      <c r="B788" s="6" t="n"/>
      <c r="C788" s="6" t="n"/>
      <c r="D788" s="6" t="n"/>
      <c r="E788" s="6" t="n"/>
      <c r="F788" s="6" t="n"/>
      <c r="G788" s="6" t="n"/>
      <c r="H788" s="6" t="n"/>
      <c r="I788" s="6" t="n"/>
      <c r="J788" s="6" t="n"/>
      <c r="K788" s="6" t="n"/>
      <c r="L788" s="6" t="n"/>
      <c r="M788" s="6" t="n"/>
    </row>
    <row r="789" ht="15.75" customHeight="1" s="1411">
      <c r="A789" s="6" t="n"/>
      <c r="B789" s="6" t="n"/>
      <c r="C789" s="6" t="n"/>
      <c r="D789" s="6" t="n"/>
      <c r="E789" s="6" t="n"/>
      <c r="F789" s="6" t="n"/>
      <c r="G789" s="6" t="n"/>
      <c r="H789" s="6" t="n"/>
      <c r="I789" s="6" t="n"/>
      <c r="J789" s="6" t="n"/>
      <c r="K789" s="6" t="n"/>
      <c r="L789" s="6" t="n"/>
      <c r="M789" s="6" t="n"/>
    </row>
    <row r="790" ht="15.75" customHeight="1" s="1411">
      <c r="A790" s="6" t="n"/>
      <c r="B790" s="6" t="n"/>
      <c r="C790" s="6" t="n"/>
      <c r="D790" s="6" t="n"/>
      <c r="E790" s="6" t="n"/>
      <c r="F790" s="6" t="n"/>
      <c r="G790" s="6" t="n"/>
      <c r="H790" s="6" t="n"/>
      <c r="I790" s="6" t="n"/>
      <c r="J790" s="6" t="n"/>
      <c r="K790" s="6" t="n"/>
      <c r="L790" s="6" t="n"/>
      <c r="M790" s="6" t="n"/>
    </row>
    <row r="791" ht="15.75" customHeight="1" s="1411">
      <c r="A791" s="6" t="n"/>
      <c r="B791" s="6" t="n"/>
      <c r="C791" s="6" t="n"/>
      <c r="D791" s="6" t="n"/>
      <c r="E791" s="6" t="n"/>
      <c r="F791" s="6" t="n"/>
      <c r="G791" s="6" t="n"/>
      <c r="H791" s="6" t="n"/>
      <c r="I791" s="6" t="n"/>
      <c r="J791" s="6" t="n"/>
      <c r="K791" s="6" t="n"/>
      <c r="L791" s="6" t="n"/>
      <c r="M791" s="6" t="n"/>
    </row>
    <row r="792" ht="15.75" customHeight="1" s="1411">
      <c r="A792" s="6" t="n"/>
      <c r="B792" s="6" t="n"/>
      <c r="C792" s="6" t="n"/>
      <c r="D792" s="6" t="n"/>
      <c r="E792" s="6" t="n"/>
      <c r="F792" s="6" t="n"/>
      <c r="G792" s="6" t="n"/>
      <c r="H792" s="6" t="n"/>
      <c r="I792" s="6" t="n"/>
      <c r="J792" s="6" t="n"/>
      <c r="K792" s="6" t="n"/>
      <c r="L792" s="6" t="n"/>
      <c r="M792" s="6" t="n"/>
    </row>
    <row r="793" ht="15.75" customHeight="1" s="1411">
      <c r="A793" s="6" t="n"/>
      <c r="B793" s="6" t="n"/>
      <c r="C793" s="6" t="n"/>
      <c r="D793" s="6" t="n"/>
      <c r="E793" s="6" t="n"/>
      <c r="F793" s="6" t="n"/>
      <c r="G793" s="6" t="n"/>
      <c r="H793" s="6" t="n"/>
      <c r="I793" s="6" t="n"/>
      <c r="J793" s="6" t="n"/>
      <c r="K793" s="6" t="n"/>
      <c r="L793" s="6" t="n"/>
      <c r="M793" s="6" t="n"/>
    </row>
    <row r="794" ht="15.75" customHeight="1" s="1411">
      <c r="A794" s="6" t="n"/>
      <c r="B794" s="6" t="n"/>
      <c r="C794" s="6" t="n"/>
      <c r="D794" s="6" t="n"/>
      <c r="E794" s="6" t="n"/>
      <c r="F794" s="6" t="n"/>
      <c r="G794" s="6" t="n"/>
      <c r="H794" s="6" t="n"/>
      <c r="I794" s="6" t="n"/>
      <c r="J794" s="6" t="n"/>
      <c r="K794" s="6" t="n"/>
      <c r="L794" s="6" t="n"/>
      <c r="M794" s="6" t="n"/>
    </row>
    <row r="795" ht="15.75" customHeight="1" s="1411">
      <c r="A795" s="6" t="n"/>
      <c r="B795" s="6" t="n"/>
      <c r="C795" s="6" t="n"/>
      <c r="D795" s="6" t="n"/>
      <c r="E795" s="6" t="n"/>
      <c r="F795" s="6" t="n"/>
      <c r="G795" s="6" t="n"/>
      <c r="H795" s="6" t="n"/>
      <c r="I795" s="6" t="n"/>
      <c r="J795" s="6" t="n"/>
      <c r="K795" s="6" t="n"/>
      <c r="L795" s="6" t="n"/>
      <c r="M795" s="6" t="n"/>
    </row>
    <row r="796" ht="15.75" customHeight="1" s="1411">
      <c r="A796" s="6" t="n"/>
      <c r="B796" s="6" t="n"/>
      <c r="C796" s="6" t="n"/>
      <c r="D796" s="6" t="n"/>
      <c r="E796" s="6" t="n"/>
      <c r="F796" s="6" t="n"/>
      <c r="G796" s="6" t="n"/>
      <c r="H796" s="6" t="n"/>
      <c r="I796" s="6" t="n"/>
      <c r="J796" s="6" t="n"/>
      <c r="K796" s="6" t="n"/>
      <c r="L796" s="6" t="n"/>
      <c r="M796" s="6" t="n"/>
    </row>
    <row r="797" ht="15.75" customHeight="1" s="1411">
      <c r="A797" s="6" t="n"/>
      <c r="B797" s="6" t="n"/>
      <c r="C797" s="6" t="n"/>
      <c r="D797" s="6" t="n"/>
      <c r="E797" s="6" t="n"/>
      <c r="F797" s="6" t="n"/>
      <c r="G797" s="6" t="n"/>
      <c r="H797" s="6" t="n"/>
      <c r="I797" s="6" t="n"/>
      <c r="J797" s="6" t="n"/>
      <c r="K797" s="6" t="n"/>
      <c r="L797" s="6" t="n"/>
      <c r="M797" s="6" t="n"/>
    </row>
    <row r="798" ht="15.75" customHeight="1" s="1411">
      <c r="A798" s="6" t="n"/>
      <c r="B798" s="6" t="n"/>
      <c r="C798" s="6" t="n"/>
      <c r="D798" s="6" t="n"/>
      <c r="E798" s="6" t="n"/>
      <c r="F798" s="6" t="n"/>
      <c r="G798" s="6" t="n"/>
      <c r="H798" s="6" t="n"/>
      <c r="I798" s="6" t="n"/>
      <c r="J798" s="6" t="n"/>
      <c r="K798" s="6" t="n"/>
      <c r="L798" s="6" t="n"/>
      <c r="M798" s="6" t="n"/>
    </row>
    <row r="799" ht="15.75" customHeight="1" s="1411">
      <c r="A799" s="6" t="n"/>
      <c r="B799" s="6" t="n"/>
      <c r="C799" s="6" t="n"/>
      <c r="D799" s="6" t="n"/>
      <c r="E799" s="6" t="n"/>
      <c r="F799" s="6" t="n"/>
      <c r="G799" s="6" t="n"/>
      <c r="H799" s="6" t="n"/>
      <c r="I799" s="6" t="n"/>
      <c r="J799" s="6" t="n"/>
      <c r="K799" s="6" t="n"/>
      <c r="L799" s="6" t="n"/>
      <c r="M799" s="6" t="n"/>
    </row>
    <row r="800" ht="15.75" customHeight="1" s="1411">
      <c r="A800" s="6" t="n"/>
      <c r="B800" s="6" t="n"/>
      <c r="C800" s="6" t="n"/>
      <c r="D800" s="6" t="n"/>
      <c r="E800" s="6" t="n"/>
      <c r="F800" s="6" t="n"/>
      <c r="G800" s="6" t="n"/>
      <c r="H800" s="6" t="n"/>
      <c r="I800" s="6" t="n"/>
      <c r="J800" s="6" t="n"/>
      <c r="K800" s="6" t="n"/>
      <c r="L800" s="6" t="n"/>
      <c r="M800" s="6" t="n"/>
    </row>
    <row r="801" ht="15.75" customHeight="1" s="1411">
      <c r="A801" s="6" t="n"/>
      <c r="B801" s="6" t="n"/>
      <c r="C801" s="6" t="n"/>
      <c r="D801" s="6" t="n"/>
      <c r="E801" s="6" t="n"/>
      <c r="F801" s="6" t="n"/>
      <c r="G801" s="6" t="n"/>
      <c r="H801" s="6" t="n"/>
      <c r="I801" s="6" t="n"/>
      <c r="J801" s="6" t="n"/>
      <c r="K801" s="6" t="n"/>
      <c r="L801" s="6" t="n"/>
      <c r="M801" s="6" t="n"/>
    </row>
    <row r="802" ht="15.75" customHeight="1" s="1411">
      <c r="A802" s="6" t="n"/>
      <c r="B802" s="6" t="n"/>
      <c r="C802" s="6" t="n"/>
      <c r="D802" s="6" t="n"/>
      <c r="E802" s="6" t="n"/>
      <c r="F802" s="6" t="n"/>
      <c r="G802" s="6" t="n"/>
      <c r="H802" s="6" t="n"/>
      <c r="I802" s="6" t="n"/>
      <c r="J802" s="6" t="n"/>
      <c r="K802" s="6" t="n"/>
      <c r="L802" s="6" t="n"/>
      <c r="M802" s="6" t="n"/>
    </row>
    <row r="803" ht="15.75" customHeight="1" s="1411">
      <c r="A803" s="6" t="n"/>
      <c r="B803" s="6" t="n"/>
      <c r="C803" s="6" t="n"/>
      <c r="D803" s="6" t="n"/>
      <c r="E803" s="6" t="n"/>
      <c r="F803" s="6" t="n"/>
      <c r="G803" s="6" t="n"/>
      <c r="H803" s="6" t="n"/>
      <c r="I803" s="6" t="n"/>
      <c r="J803" s="6" t="n"/>
      <c r="K803" s="6" t="n"/>
      <c r="L803" s="6" t="n"/>
      <c r="M803" s="6" t="n"/>
    </row>
    <row r="804" ht="15.75" customHeight="1" s="1411">
      <c r="A804" s="6" t="n"/>
      <c r="B804" s="6" t="n"/>
      <c r="C804" s="6" t="n"/>
      <c r="D804" s="6" t="n"/>
      <c r="E804" s="6" t="n"/>
      <c r="F804" s="6" t="n"/>
      <c r="G804" s="6" t="n"/>
      <c r="H804" s="6" t="n"/>
      <c r="I804" s="6" t="n"/>
      <c r="J804" s="6" t="n"/>
      <c r="K804" s="6" t="n"/>
      <c r="L804" s="6" t="n"/>
      <c r="M804" s="6" t="n"/>
    </row>
    <row r="805" ht="15.75" customHeight="1" s="1411">
      <c r="A805" s="6" t="n"/>
      <c r="B805" s="6" t="n"/>
      <c r="C805" s="6" t="n"/>
      <c r="D805" s="6" t="n"/>
      <c r="E805" s="6" t="n"/>
      <c r="F805" s="6" t="n"/>
      <c r="G805" s="6" t="n"/>
      <c r="H805" s="6" t="n"/>
      <c r="I805" s="6" t="n"/>
      <c r="J805" s="6" t="n"/>
      <c r="K805" s="6" t="n"/>
      <c r="L805" s="6" t="n"/>
      <c r="M805" s="6" t="n"/>
    </row>
    <row r="806" ht="15.75" customHeight="1" s="1411">
      <c r="A806" s="6" t="n"/>
      <c r="B806" s="6" t="n"/>
      <c r="C806" s="6" t="n"/>
      <c r="D806" s="6" t="n"/>
      <c r="E806" s="6" t="n"/>
      <c r="F806" s="6" t="n"/>
      <c r="G806" s="6" t="n"/>
      <c r="H806" s="6" t="n"/>
      <c r="I806" s="6" t="n"/>
      <c r="J806" s="6" t="n"/>
      <c r="K806" s="6" t="n"/>
      <c r="L806" s="6" t="n"/>
      <c r="M806" s="6" t="n"/>
    </row>
    <row r="807" ht="15.75" customHeight="1" s="1411">
      <c r="A807" s="6" t="n"/>
      <c r="B807" s="6" t="n"/>
      <c r="C807" s="6" t="n"/>
      <c r="D807" s="6" t="n"/>
      <c r="E807" s="6" t="n"/>
      <c r="F807" s="6" t="n"/>
      <c r="G807" s="6" t="n"/>
      <c r="H807" s="6" t="n"/>
      <c r="I807" s="6" t="n"/>
      <c r="J807" s="6" t="n"/>
      <c r="K807" s="6" t="n"/>
      <c r="L807" s="6" t="n"/>
      <c r="M807" s="6" t="n"/>
    </row>
    <row r="808" ht="15.75" customHeight="1" s="1411">
      <c r="A808" s="6" t="n"/>
      <c r="B808" s="6" t="n"/>
      <c r="C808" s="6" t="n"/>
      <c r="D808" s="6" t="n"/>
      <c r="E808" s="6" t="n"/>
      <c r="F808" s="6" t="n"/>
      <c r="G808" s="6" t="n"/>
      <c r="H808" s="6" t="n"/>
      <c r="I808" s="6" t="n"/>
      <c r="J808" s="6" t="n"/>
      <c r="K808" s="6" t="n"/>
      <c r="L808" s="6" t="n"/>
      <c r="M808" s="6" t="n"/>
    </row>
    <row r="809" ht="15.75" customHeight="1" s="1411">
      <c r="A809" s="6" t="n"/>
      <c r="B809" s="6" t="n"/>
      <c r="C809" s="6" t="n"/>
      <c r="D809" s="6" t="n"/>
      <c r="E809" s="6" t="n"/>
      <c r="F809" s="6" t="n"/>
      <c r="G809" s="6" t="n"/>
      <c r="H809" s="6" t="n"/>
      <c r="I809" s="6" t="n"/>
      <c r="J809" s="6" t="n"/>
      <c r="K809" s="6" t="n"/>
      <c r="L809" s="6" t="n"/>
      <c r="M809" s="6" t="n"/>
    </row>
    <row r="810" ht="15.75" customHeight="1" s="1411">
      <c r="A810" s="6" t="n"/>
      <c r="B810" s="6" t="n"/>
      <c r="C810" s="6" t="n"/>
      <c r="D810" s="6" t="n"/>
      <c r="E810" s="6" t="n"/>
      <c r="F810" s="6" t="n"/>
      <c r="G810" s="6" t="n"/>
      <c r="H810" s="6" t="n"/>
      <c r="I810" s="6" t="n"/>
      <c r="J810" s="6" t="n"/>
      <c r="K810" s="6" t="n"/>
      <c r="L810" s="6" t="n"/>
      <c r="M810" s="6" t="n"/>
    </row>
    <row r="811" ht="15.75" customHeight="1" s="1411">
      <c r="A811" s="6" t="n"/>
      <c r="B811" s="6" t="n"/>
      <c r="C811" s="6" t="n"/>
      <c r="D811" s="6" t="n"/>
      <c r="E811" s="6" t="n"/>
      <c r="F811" s="6" t="n"/>
      <c r="G811" s="6" t="n"/>
      <c r="H811" s="6" t="n"/>
      <c r="I811" s="6" t="n"/>
      <c r="J811" s="6" t="n"/>
      <c r="K811" s="6" t="n"/>
      <c r="L811" s="6" t="n"/>
      <c r="M811" s="6" t="n"/>
    </row>
    <row r="812" ht="15.75" customHeight="1" s="1411">
      <c r="A812" s="6" t="n"/>
      <c r="B812" s="6" t="n"/>
      <c r="C812" s="6" t="n"/>
      <c r="D812" s="6" t="n"/>
      <c r="E812" s="6" t="n"/>
      <c r="F812" s="6" t="n"/>
      <c r="G812" s="6" t="n"/>
      <c r="H812" s="6" t="n"/>
      <c r="I812" s="6" t="n"/>
      <c r="J812" s="6" t="n"/>
      <c r="K812" s="6" t="n"/>
      <c r="L812" s="6" t="n"/>
      <c r="M812" s="6" t="n"/>
    </row>
    <row r="813" ht="15.75" customHeight="1" s="1411">
      <c r="A813" s="6" t="n"/>
      <c r="B813" s="6" t="n"/>
      <c r="C813" s="6" t="n"/>
      <c r="D813" s="6" t="n"/>
      <c r="E813" s="6" t="n"/>
      <c r="F813" s="6" t="n"/>
      <c r="G813" s="6" t="n"/>
      <c r="H813" s="6" t="n"/>
      <c r="I813" s="6" t="n"/>
      <c r="J813" s="6" t="n"/>
      <c r="K813" s="6" t="n"/>
      <c r="L813" s="6" t="n"/>
      <c r="M813" s="6" t="n"/>
    </row>
    <row r="814" ht="15.75" customHeight="1" s="1411">
      <c r="A814" s="6" t="n"/>
      <c r="B814" s="6" t="n"/>
      <c r="C814" s="6" t="n"/>
      <c r="D814" s="6" t="n"/>
      <c r="E814" s="6" t="n"/>
      <c r="F814" s="6" t="n"/>
      <c r="G814" s="6" t="n"/>
      <c r="H814" s="6" t="n"/>
      <c r="I814" s="6" t="n"/>
      <c r="J814" s="6" t="n"/>
      <c r="K814" s="6" t="n"/>
      <c r="L814" s="6" t="n"/>
      <c r="M814" s="6" t="n"/>
    </row>
    <row r="815" ht="15.75" customHeight="1" s="1411">
      <c r="A815" s="6" t="n"/>
      <c r="B815" s="6" t="n"/>
      <c r="C815" s="6" t="n"/>
      <c r="D815" s="6" t="n"/>
      <c r="E815" s="6" t="n"/>
      <c r="F815" s="6" t="n"/>
      <c r="G815" s="6" t="n"/>
      <c r="H815" s="6" t="n"/>
      <c r="I815" s="6" t="n"/>
      <c r="J815" s="6" t="n"/>
      <c r="K815" s="6" t="n"/>
      <c r="L815" s="6" t="n"/>
      <c r="M815" s="6" t="n"/>
    </row>
    <row r="816" ht="15.75" customHeight="1" s="1411">
      <c r="A816" s="6" t="n"/>
      <c r="B816" s="6" t="n"/>
      <c r="C816" s="6" t="n"/>
      <c r="D816" s="6" t="n"/>
      <c r="E816" s="6" t="n"/>
      <c r="F816" s="6" t="n"/>
      <c r="G816" s="6" t="n"/>
      <c r="H816" s="6" t="n"/>
      <c r="I816" s="6" t="n"/>
      <c r="J816" s="6" t="n"/>
      <c r="K816" s="6" t="n"/>
      <c r="L816" s="6" t="n"/>
      <c r="M816" s="6" t="n"/>
    </row>
    <row r="817" ht="15.75" customHeight="1" s="1411">
      <c r="A817" s="6" t="n"/>
      <c r="B817" s="6" t="n"/>
      <c r="C817" s="6" t="n"/>
      <c r="D817" s="6" t="n"/>
      <c r="E817" s="6" t="n"/>
      <c r="F817" s="6" t="n"/>
      <c r="G817" s="6" t="n"/>
      <c r="H817" s="6" t="n"/>
      <c r="I817" s="6" t="n"/>
      <c r="J817" s="6" t="n"/>
      <c r="K817" s="6" t="n"/>
      <c r="L817" s="6" t="n"/>
      <c r="M817" s="6" t="n"/>
    </row>
    <row r="818" ht="15.75" customHeight="1" s="1411">
      <c r="A818" s="6" t="n"/>
      <c r="B818" s="6" t="n"/>
      <c r="C818" s="6" t="n"/>
      <c r="D818" s="6" t="n"/>
      <c r="E818" s="6" t="n"/>
      <c r="F818" s="6" t="n"/>
      <c r="G818" s="6" t="n"/>
      <c r="H818" s="6" t="n"/>
      <c r="I818" s="6" t="n"/>
      <c r="J818" s="6" t="n"/>
      <c r="K818" s="6" t="n"/>
      <c r="L818" s="6" t="n"/>
      <c r="M818" s="6" t="n"/>
    </row>
    <row r="819" ht="15.75" customHeight="1" s="1411">
      <c r="A819" s="6" t="n"/>
      <c r="B819" s="6" t="n"/>
      <c r="C819" s="6" t="n"/>
      <c r="D819" s="6" t="n"/>
      <c r="E819" s="6" t="n"/>
      <c r="F819" s="6" t="n"/>
      <c r="G819" s="6" t="n"/>
      <c r="H819" s="6" t="n"/>
      <c r="I819" s="6" t="n"/>
      <c r="J819" s="6" t="n"/>
      <c r="K819" s="6" t="n"/>
      <c r="L819" s="6" t="n"/>
      <c r="M819" s="6" t="n"/>
    </row>
    <row r="820" ht="15.75" customHeight="1" s="1411">
      <c r="A820" s="6" t="n"/>
      <c r="B820" s="6" t="n"/>
      <c r="C820" s="6" t="n"/>
      <c r="D820" s="6" t="n"/>
      <c r="E820" s="6" t="n"/>
      <c r="F820" s="6" t="n"/>
      <c r="G820" s="6" t="n"/>
      <c r="H820" s="6" t="n"/>
      <c r="I820" s="6" t="n"/>
      <c r="J820" s="6" t="n"/>
      <c r="K820" s="6" t="n"/>
      <c r="L820" s="6" t="n"/>
      <c r="M820" s="6" t="n"/>
    </row>
    <row r="821" ht="15.75" customHeight="1" s="1411">
      <c r="A821" s="6" t="n"/>
      <c r="B821" s="6" t="n"/>
      <c r="C821" s="6" t="n"/>
      <c r="D821" s="6" t="n"/>
      <c r="E821" s="6" t="n"/>
      <c r="F821" s="6" t="n"/>
      <c r="G821" s="6" t="n"/>
      <c r="H821" s="6" t="n"/>
      <c r="I821" s="6" t="n"/>
      <c r="J821" s="6" t="n"/>
      <c r="K821" s="6" t="n"/>
      <c r="L821" s="6" t="n"/>
      <c r="M821" s="6" t="n"/>
    </row>
    <row r="822" ht="15.75" customHeight="1" s="1411">
      <c r="A822" s="6" t="n"/>
      <c r="B822" s="6" t="n"/>
      <c r="C822" s="6" t="n"/>
      <c r="D822" s="6" t="n"/>
      <c r="E822" s="6" t="n"/>
      <c r="F822" s="6" t="n"/>
      <c r="G822" s="6" t="n"/>
      <c r="H822" s="6" t="n"/>
      <c r="I822" s="6" t="n"/>
      <c r="J822" s="6" t="n"/>
      <c r="K822" s="6" t="n"/>
      <c r="L822" s="6" t="n"/>
      <c r="M822" s="6" t="n"/>
    </row>
    <row r="823" ht="15.75" customHeight="1" s="1411">
      <c r="A823" s="6" t="n"/>
      <c r="B823" s="6" t="n"/>
      <c r="C823" s="6" t="n"/>
      <c r="D823" s="6" t="n"/>
      <c r="E823" s="6" t="n"/>
      <c r="F823" s="6" t="n"/>
      <c r="G823" s="6" t="n"/>
      <c r="H823" s="6" t="n"/>
      <c r="I823" s="6" t="n"/>
      <c r="J823" s="6" t="n"/>
      <c r="K823" s="6" t="n"/>
      <c r="L823" s="6" t="n"/>
      <c r="M823" s="6" t="n"/>
    </row>
    <row r="824" ht="15.75" customHeight="1" s="1411">
      <c r="A824" s="6" t="n"/>
      <c r="B824" s="6" t="n"/>
      <c r="C824" s="6" t="n"/>
      <c r="D824" s="6" t="n"/>
      <c r="E824" s="6" t="n"/>
      <c r="F824" s="6" t="n"/>
      <c r="G824" s="6" t="n"/>
      <c r="H824" s="6" t="n"/>
      <c r="I824" s="6" t="n"/>
      <c r="J824" s="6" t="n"/>
      <c r="K824" s="6" t="n"/>
      <c r="L824" s="6" t="n"/>
      <c r="M824" s="6" t="n"/>
    </row>
    <row r="825" ht="15.75" customHeight="1" s="1411">
      <c r="A825" s="6" t="n"/>
      <c r="B825" s="6" t="n"/>
      <c r="C825" s="6" t="n"/>
      <c r="D825" s="6" t="n"/>
      <c r="E825" s="6" t="n"/>
      <c r="F825" s="6" t="n"/>
      <c r="G825" s="6" t="n"/>
      <c r="H825" s="6" t="n"/>
      <c r="I825" s="6" t="n"/>
      <c r="J825" s="6" t="n"/>
      <c r="K825" s="6" t="n"/>
      <c r="L825" s="6" t="n"/>
      <c r="M825" s="6" t="n"/>
    </row>
    <row r="826" ht="15.75" customHeight="1" s="1411">
      <c r="A826" s="6" t="n"/>
      <c r="B826" s="6" t="n"/>
      <c r="C826" s="6" t="n"/>
      <c r="D826" s="6" t="n"/>
      <c r="E826" s="6" t="n"/>
      <c r="F826" s="6" t="n"/>
      <c r="G826" s="6" t="n"/>
      <c r="H826" s="6" t="n"/>
      <c r="I826" s="6" t="n"/>
      <c r="J826" s="6" t="n"/>
      <c r="K826" s="6" t="n"/>
      <c r="L826" s="6" t="n"/>
      <c r="M826" s="6" t="n"/>
    </row>
    <row r="827" ht="15.75" customHeight="1" s="1411">
      <c r="A827" s="6" t="n"/>
      <c r="B827" s="6" t="n"/>
      <c r="C827" s="6" t="n"/>
      <c r="D827" s="6" t="n"/>
      <c r="E827" s="6" t="n"/>
      <c r="F827" s="6" t="n"/>
      <c r="G827" s="6" t="n"/>
      <c r="H827" s="6" t="n"/>
      <c r="I827" s="6" t="n"/>
      <c r="J827" s="6" t="n"/>
      <c r="K827" s="6" t="n"/>
      <c r="L827" s="6" t="n"/>
      <c r="M827" s="6" t="n"/>
    </row>
    <row r="828" ht="15.75" customHeight="1" s="1411">
      <c r="A828" s="6" t="n"/>
      <c r="B828" s="6" t="n"/>
      <c r="C828" s="6" t="n"/>
      <c r="D828" s="6" t="n"/>
      <c r="E828" s="6" t="n"/>
      <c r="F828" s="6" t="n"/>
      <c r="G828" s="6" t="n"/>
      <c r="H828" s="6" t="n"/>
      <c r="I828" s="6" t="n"/>
      <c r="J828" s="6" t="n"/>
      <c r="K828" s="6" t="n"/>
      <c r="L828" s="6" t="n"/>
      <c r="M828" s="6" t="n"/>
    </row>
    <row r="829" ht="15.75" customHeight="1" s="1411">
      <c r="A829" s="6" t="n"/>
      <c r="B829" s="6" t="n"/>
      <c r="C829" s="6" t="n"/>
      <c r="D829" s="6" t="n"/>
      <c r="E829" s="6" t="n"/>
      <c r="F829" s="6" t="n"/>
      <c r="G829" s="6" t="n"/>
      <c r="H829" s="6" t="n"/>
      <c r="I829" s="6" t="n"/>
      <c r="J829" s="6" t="n"/>
      <c r="K829" s="6" t="n"/>
      <c r="L829" s="6" t="n"/>
      <c r="M829" s="6" t="n"/>
    </row>
    <row r="830" ht="15.75" customHeight="1" s="1411">
      <c r="A830" s="6" t="n"/>
      <c r="B830" s="6" t="n"/>
      <c r="C830" s="6" t="n"/>
      <c r="D830" s="6" t="n"/>
      <c r="E830" s="6" t="n"/>
      <c r="F830" s="6" t="n"/>
      <c r="G830" s="6" t="n"/>
      <c r="H830" s="6" t="n"/>
      <c r="I830" s="6" t="n"/>
      <c r="J830" s="6" t="n"/>
      <c r="K830" s="6" t="n"/>
      <c r="L830" s="6" t="n"/>
      <c r="M830" s="6" t="n"/>
    </row>
    <row r="831" ht="15.75" customHeight="1" s="1411">
      <c r="A831" s="6" t="n"/>
      <c r="B831" s="6" t="n"/>
      <c r="C831" s="6" t="n"/>
      <c r="D831" s="6" t="n"/>
      <c r="E831" s="6" t="n"/>
      <c r="F831" s="6" t="n"/>
      <c r="G831" s="6" t="n"/>
      <c r="H831" s="6" t="n"/>
      <c r="I831" s="6" t="n"/>
      <c r="J831" s="6" t="n"/>
      <c r="K831" s="6" t="n"/>
      <c r="L831" s="6" t="n"/>
      <c r="M831" s="6" t="n"/>
    </row>
    <row r="832" ht="15.75" customHeight="1" s="1411">
      <c r="A832" s="6" t="n"/>
      <c r="B832" s="6" t="n"/>
      <c r="C832" s="6" t="n"/>
      <c r="D832" s="6" t="n"/>
      <c r="E832" s="6" t="n"/>
      <c r="F832" s="6" t="n"/>
      <c r="G832" s="6" t="n"/>
      <c r="H832" s="6" t="n"/>
      <c r="I832" s="6" t="n"/>
      <c r="J832" s="6" t="n"/>
      <c r="K832" s="6" t="n"/>
      <c r="L832" s="6" t="n"/>
      <c r="M832" s="6" t="n"/>
    </row>
    <row r="833" ht="15.75" customHeight="1" s="1411">
      <c r="A833" s="6" t="n"/>
      <c r="B833" s="6" t="n"/>
      <c r="C833" s="6" t="n"/>
      <c r="D833" s="6" t="n"/>
      <c r="E833" s="6" t="n"/>
      <c r="F833" s="6" t="n"/>
      <c r="G833" s="6" t="n"/>
      <c r="H833" s="6" t="n"/>
      <c r="I833" s="6" t="n"/>
      <c r="J833" s="6" t="n"/>
      <c r="K833" s="6" t="n"/>
      <c r="L833" s="6" t="n"/>
      <c r="M833" s="6" t="n"/>
    </row>
    <row r="834" ht="15.75" customHeight="1" s="1411">
      <c r="A834" s="6" t="n"/>
      <c r="B834" s="6" t="n"/>
      <c r="C834" s="6" t="n"/>
      <c r="D834" s="6" t="n"/>
      <c r="E834" s="6" t="n"/>
      <c r="F834" s="6" t="n"/>
      <c r="G834" s="6" t="n"/>
      <c r="H834" s="6" t="n"/>
      <c r="I834" s="6" t="n"/>
      <c r="J834" s="6" t="n"/>
      <c r="K834" s="6" t="n"/>
      <c r="L834" s="6" t="n"/>
      <c r="M834" s="6" t="n"/>
    </row>
    <row r="835" ht="15.75" customHeight="1" s="1411">
      <c r="A835" s="6" t="n"/>
      <c r="B835" s="6" t="n"/>
      <c r="C835" s="6" t="n"/>
      <c r="D835" s="6" t="n"/>
      <c r="E835" s="6" t="n"/>
      <c r="F835" s="6" t="n"/>
      <c r="G835" s="6" t="n"/>
      <c r="H835" s="6" t="n"/>
      <c r="I835" s="6" t="n"/>
      <c r="J835" s="6" t="n"/>
      <c r="K835" s="6" t="n"/>
      <c r="L835" s="6" t="n"/>
      <c r="M835" s="6" t="n"/>
    </row>
    <row r="836" ht="15.75" customHeight="1" s="1411">
      <c r="A836" s="6" t="n"/>
      <c r="B836" s="6" t="n"/>
      <c r="C836" s="6" t="n"/>
      <c r="D836" s="6" t="n"/>
      <c r="E836" s="6" t="n"/>
      <c r="F836" s="6" t="n"/>
      <c r="G836" s="6" t="n"/>
      <c r="H836" s="6" t="n"/>
      <c r="I836" s="6" t="n"/>
      <c r="J836" s="6" t="n"/>
      <c r="K836" s="6" t="n"/>
      <c r="L836" s="6" t="n"/>
      <c r="M836" s="6" t="n"/>
    </row>
    <row r="837" ht="15.75" customHeight="1" s="1411">
      <c r="A837" s="6" t="n"/>
      <c r="B837" s="6" t="n"/>
      <c r="C837" s="6" t="n"/>
      <c r="D837" s="6" t="n"/>
      <c r="E837" s="6" t="n"/>
      <c r="F837" s="6" t="n"/>
      <c r="G837" s="6" t="n"/>
      <c r="H837" s="6" t="n"/>
      <c r="I837" s="6" t="n"/>
      <c r="J837" s="6" t="n"/>
      <c r="K837" s="6" t="n"/>
      <c r="L837" s="6" t="n"/>
      <c r="M837" s="6" t="n"/>
    </row>
    <row r="838" ht="15.75" customHeight="1" s="1411">
      <c r="A838" s="6" t="n"/>
      <c r="B838" s="6" t="n"/>
      <c r="C838" s="6" t="n"/>
      <c r="D838" s="6" t="n"/>
      <c r="E838" s="6" t="n"/>
      <c r="F838" s="6" t="n"/>
      <c r="G838" s="6" t="n"/>
      <c r="H838" s="6" t="n"/>
      <c r="I838" s="6" t="n"/>
      <c r="J838" s="6" t="n"/>
      <c r="K838" s="6" t="n"/>
      <c r="L838" s="6" t="n"/>
      <c r="M838" s="6" t="n"/>
    </row>
    <row r="839" ht="15.75" customHeight="1" s="1411">
      <c r="A839" s="6" t="n"/>
      <c r="B839" s="6" t="n"/>
      <c r="C839" s="6" t="n"/>
      <c r="D839" s="6" t="n"/>
      <c r="E839" s="6" t="n"/>
      <c r="F839" s="6" t="n"/>
      <c r="G839" s="6" t="n"/>
      <c r="H839" s="6" t="n"/>
      <c r="I839" s="6" t="n"/>
      <c r="J839" s="6" t="n"/>
      <c r="K839" s="6" t="n"/>
      <c r="L839" s="6" t="n"/>
      <c r="M839" s="6" t="n"/>
    </row>
    <row r="840" ht="15.75" customHeight="1" s="1411">
      <c r="A840" s="6" t="n"/>
      <c r="B840" s="6" t="n"/>
      <c r="C840" s="6" t="n"/>
      <c r="D840" s="6" t="n"/>
      <c r="E840" s="6" t="n"/>
      <c r="F840" s="6" t="n"/>
      <c r="G840" s="6" t="n"/>
      <c r="H840" s="6" t="n"/>
      <c r="I840" s="6" t="n"/>
      <c r="J840" s="6" t="n"/>
      <c r="K840" s="6" t="n"/>
      <c r="L840" s="6" t="n"/>
      <c r="M840" s="6" t="n"/>
    </row>
    <row r="841" ht="15.75" customHeight="1" s="1411">
      <c r="A841" s="6" t="n"/>
      <c r="B841" s="6" t="n"/>
      <c r="C841" s="6" t="n"/>
      <c r="D841" s="6" t="n"/>
      <c r="E841" s="6" t="n"/>
      <c r="F841" s="6" t="n"/>
      <c r="G841" s="6" t="n"/>
      <c r="H841" s="6" t="n"/>
      <c r="I841" s="6" t="n"/>
      <c r="J841" s="6" t="n"/>
      <c r="K841" s="6" t="n"/>
      <c r="L841" s="6" t="n"/>
      <c r="M841" s="6" t="n"/>
    </row>
    <row r="842" ht="15.75" customHeight="1" s="1411">
      <c r="A842" s="6" t="n"/>
      <c r="B842" s="6" t="n"/>
      <c r="C842" s="6" t="n"/>
      <c r="D842" s="6" t="n"/>
      <c r="E842" s="6" t="n"/>
      <c r="F842" s="6" t="n"/>
      <c r="G842" s="6" t="n"/>
      <c r="H842" s="6" t="n"/>
      <c r="I842" s="6" t="n"/>
      <c r="J842" s="6" t="n"/>
      <c r="K842" s="6" t="n"/>
      <c r="L842" s="6" t="n"/>
      <c r="M842" s="6" t="n"/>
    </row>
    <row r="843" ht="15.75" customHeight="1" s="1411">
      <c r="A843" s="6" t="n"/>
      <c r="B843" s="6" t="n"/>
      <c r="C843" s="6" t="n"/>
      <c r="D843" s="6" t="n"/>
      <c r="E843" s="6" t="n"/>
      <c r="F843" s="6" t="n"/>
      <c r="G843" s="6" t="n"/>
      <c r="H843" s="6" t="n"/>
      <c r="I843" s="6" t="n"/>
      <c r="J843" s="6" t="n"/>
      <c r="K843" s="6" t="n"/>
      <c r="L843" s="6" t="n"/>
      <c r="M843" s="6" t="n"/>
    </row>
    <row r="844" ht="15.75" customHeight="1" s="1411">
      <c r="A844" s="6" t="n"/>
      <c r="B844" s="6" t="n"/>
      <c r="C844" s="6" t="n"/>
      <c r="D844" s="6" t="n"/>
      <c r="E844" s="6" t="n"/>
      <c r="F844" s="6" t="n"/>
      <c r="G844" s="6" t="n"/>
      <c r="H844" s="6" t="n"/>
      <c r="I844" s="6" t="n"/>
      <c r="J844" s="6" t="n"/>
      <c r="K844" s="6" t="n"/>
      <c r="L844" s="6" t="n"/>
      <c r="M844" s="6" t="n"/>
    </row>
    <row r="845" ht="15.75" customHeight="1" s="1411">
      <c r="A845" s="6" t="n"/>
      <c r="B845" s="6" t="n"/>
      <c r="C845" s="6" t="n"/>
      <c r="D845" s="6" t="n"/>
      <c r="E845" s="6" t="n"/>
      <c r="F845" s="6" t="n"/>
      <c r="G845" s="6" t="n"/>
      <c r="H845" s="6" t="n"/>
      <c r="I845" s="6" t="n"/>
      <c r="J845" s="6" t="n"/>
      <c r="K845" s="6" t="n"/>
      <c r="L845" s="6" t="n"/>
      <c r="M845" s="6" t="n"/>
    </row>
    <row r="846" ht="15.75" customHeight="1" s="1411">
      <c r="A846" s="6" t="n"/>
      <c r="B846" s="6" t="n"/>
      <c r="C846" s="6" t="n"/>
      <c r="D846" s="6" t="n"/>
      <c r="E846" s="6" t="n"/>
      <c r="F846" s="6" t="n"/>
      <c r="G846" s="6" t="n"/>
      <c r="H846" s="6" t="n"/>
      <c r="I846" s="6" t="n"/>
      <c r="J846" s="6" t="n"/>
      <c r="K846" s="6" t="n"/>
      <c r="L846" s="6" t="n"/>
      <c r="M846" s="6" t="n"/>
    </row>
    <row r="847" ht="15.75" customHeight="1" s="1411">
      <c r="A847" s="6" t="n"/>
      <c r="B847" s="6" t="n"/>
      <c r="C847" s="6" t="n"/>
      <c r="D847" s="6" t="n"/>
      <c r="E847" s="6" t="n"/>
      <c r="F847" s="6" t="n"/>
      <c r="G847" s="6" t="n"/>
      <c r="H847" s="6" t="n"/>
      <c r="I847" s="6" t="n"/>
      <c r="J847" s="6" t="n"/>
      <c r="K847" s="6" t="n"/>
      <c r="L847" s="6" t="n"/>
      <c r="M847" s="6" t="n"/>
    </row>
    <row r="848" ht="15.75" customHeight="1" s="1411">
      <c r="A848" s="6" t="n"/>
      <c r="B848" s="6" t="n"/>
      <c r="C848" s="6" t="n"/>
      <c r="D848" s="6" t="n"/>
      <c r="E848" s="6" t="n"/>
      <c r="F848" s="6" t="n"/>
      <c r="G848" s="6" t="n"/>
      <c r="H848" s="6" t="n"/>
      <c r="I848" s="6" t="n"/>
      <c r="J848" s="6" t="n"/>
      <c r="K848" s="6" t="n"/>
      <c r="L848" s="6" t="n"/>
      <c r="M848" s="6" t="n"/>
    </row>
    <row r="849" ht="15.75" customHeight="1" s="1411">
      <c r="A849" s="6" t="n"/>
      <c r="B849" s="6" t="n"/>
      <c r="C849" s="6" t="n"/>
      <c r="D849" s="6" t="n"/>
      <c r="E849" s="6" t="n"/>
      <c r="F849" s="6" t="n"/>
      <c r="G849" s="6" t="n"/>
      <c r="H849" s="6" t="n"/>
      <c r="I849" s="6" t="n"/>
      <c r="J849" s="6" t="n"/>
      <c r="K849" s="6" t="n"/>
      <c r="L849" s="6" t="n"/>
      <c r="M849" s="6" t="n"/>
    </row>
    <row r="850" ht="15.75" customHeight="1" s="1411">
      <c r="A850" s="6" t="n"/>
      <c r="B850" s="6" t="n"/>
      <c r="C850" s="6" t="n"/>
      <c r="D850" s="6" t="n"/>
      <c r="E850" s="6" t="n"/>
      <c r="F850" s="6" t="n"/>
      <c r="G850" s="6" t="n"/>
      <c r="H850" s="6" t="n"/>
      <c r="I850" s="6" t="n"/>
      <c r="J850" s="6" t="n"/>
      <c r="K850" s="6" t="n"/>
      <c r="L850" s="6" t="n"/>
      <c r="M850" s="6" t="n"/>
    </row>
    <row r="851" ht="15.75" customHeight="1" s="1411">
      <c r="A851" s="6" t="n"/>
      <c r="B851" s="6" t="n"/>
      <c r="C851" s="6" t="n"/>
      <c r="D851" s="6" t="n"/>
      <c r="E851" s="6" t="n"/>
      <c r="F851" s="6" t="n"/>
      <c r="G851" s="6" t="n"/>
      <c r="H851" s="6" t="n"/>
      <c r="I851" s="6" t="n"/>
      <c r="J851" s="6" t="n"/>
      <c r="K851" s="6" t="n"/>
      <c r="L851" s="6" t="n"/>
      <c r="M851" s="6" t="n"/>
    </row>
    <row r="852" ht="15.75" customHeight="1" s="1411">
      <c r="A852" s="6" t="n"/>
      <c r="B852" s="6" t="n"/>
      <c r="C852" s="6" t="n"/>
      <c r="D852" s="6" t="n"/>
      <c r="E852" s="6" t="n"/>
      <c r="F852" s="6" t="n"/>
      <c r="G852" s="6" t="n"/>
      <c r="H852" s="6" t="n"/>
      <c r="I852" s="6" t="n"/>
      <c r="J852" s="6" t="n"/>
      <c r="K852" s="6" t="n"/>
      <c r="L852" s="6" t="n"/>
      <c r="M852" s="6" t="n"/>
    </row>
    <row r="853" ht="15.75" customHeight="1" s="1411">
      <c r="A853" s="6" t="n"/>
      <c r="B853" s="6" t="n"/>
      <c r="C853" s="6" t="n"/>
      <c r="D853" s="6" t="n"/>
      <c r="E853" s="6" t="n"/>
      <c r="F853" s="6" t="n"/>
      <c r="G853" s="6" t="n"/>
      <c r="H853" s="6" t="n"/>
      <c r="I853" s="6" t="n"/>
      <c r="J853" s="6" t="n"/>
      <c r="K853" s="6" t="n"/>
      <c r="L853" s="6" t="n"/>
      <c r="M853" s="6" t="n"/>
    </row>
    <row r="854" ht="15.75" customHeight="1" s="1411">
      <c r="A854" s="6" t="n"/>
      <c r="B854" s="6" t="n"/>
      <c r="C854" s="6" t="n"/>
      <c r="D854" s="6" t="n"/>
      <c r="E854" s="6" t="n"/>
      <c r="F854" s="6" t="n"/>
      <c r="G854" s="6" t="n"/>
      <c r="H854" s="6" t="n"/>
      <c r="I854" s="6" t="n"/>
      <c r="J854" s="6" t="n"/>
      <c r="K854" s="6" t="n"/>
      <c r="L854" s="6" t="n"/>
      <c r="M854" s="6" t="n"/>
    </row>
    <row r="855" ht="15.75" customHeight="1" s="1411">
      <c r="A855" s="6" t="n"/>
      <c r="B855" s="6" t="n"/>
      <c r="C855" s="6" t="n"/>
      <c r="D855" s="6" t="n"/>
      <c r="E855" s="6" t="n"/>
      <c r="F855" s="6" t="n"/>
      <c r="G855" s="6" t="n"/>
      <c r="H855" s="6" t="n"/>
      <c r="I855" s="6" t="n"/>
      <c r="J855" s="6" t="n"/>
      <c r="K855" s="6" t="n"/>
      <c r="L855" s="6" t="n"/>
      <c r="M855" s="6" t="n"/>
    </row>
    <row r="856" ht="15.75" customHeight="1" s="1411">
      <c r="A856" s="6" t="n"/>
      <c r="B856" s="6" t="n"/>
      <c r="C856" s="6" t="n"/>
      <c r="D856" s="6" t="n"/>
      <c r="E856" s="6" t="n"/>
      <c r="F856" s="6" t="n"/>
      <c r="G856" s="6" t="n"/>
      <c r="H856" s="6" t="n"/>
      <c r="I856" s="6" t="n"/>
      <c r="J856" s="6" t="n"/>
      <c r="K856" s="6" t="n"/>
      <c r="L856" s="6" t="n"/>
      <c r="M856" s="6" t="n"/>
    </row>
    <row r="857" ht="15.75" customHeight="1" s="1411">
      <c r="A857" s="6" t="n"/>
      <c r="B857" s="6" t="n"/>
      <c r="C857" s="6" t="n"/>
      <c r="D857" s="6" t="n"/>
      <c r="E857" s="6" t="n"/>
      <c r="F857" s="6" t="n"/>
      <c r="G857" s="6" t="n"/>
      <c r="H857" s="6" t="n"/>
      <c r="I857" s="6" t="n"/>
      <c r="J857" s="6" t="n"/>
      <c r="K857" s="6" t="n"/>
      <c r="L857" s="6" t="n"/>
      <c r="M857" s="6" t="n"/>
    </row>
    <row r="858" ht="15.75" customHeight="1" s="1411">
      <c r="A858" s="6" t="n"/>
      <c r="B858" s="6" t="n"/>
      <c r="C858" s="6" t="n"/>
      <c r="D858" s="6" t="n"/>
      <c r="E858" s="6" t="n"/>
      <c r="F858" s="6" t="n"/>
      <c r="G858" s="6" t="n"/>
      <c r="H858" s="6" t="n"/>
      <c r="I858" s="6" t="n"/>
      <c r="J858" s="6" t="n"/>
      <c r="K858" s="6" t="n"/>
      <c r="L858" s="6" t="n"/>
      <c r="M858" s="6" t="n"/>
    </row>
    <row r="859" ht="15.75" customHeight="1" s="1411">
      <c r="A859" s="6" t="n"/>
      <c r="B859" s="6" t="n"/>
      <c r="C859" s="6" t="n"/>
      <c r="D859" s="6" t="n"/>
      <c r="E859" s="6" t="n"/>
      <c r="F859" s="6" t="n"/>
      <c r="G859" s="6" t="n"/>
      <c r="H859" s="6" t="n"/>
      <c r="I859" s="6" t="n"/>
      <c r="J859" s="6" t="n"/>
      <c r="K859" s="6" t="n"/>
      <c r="L859" s="6" t="n"/>
      <c r="M859" s="6" t="n"/>
    </row>
    <row r="860" ht="15.75" customHeight="1" s="1411">
      <c r="A860" s="6" t="n"/>
      <c r="B860" s="6" t="n"/>
      <c r="C860" s="6" t="n"/>
      <c r="D860" s="6" t="n"/>
      <c r="E860" s="6" t="n"/>
      <c r="F860" s="6" t="n"/>
      <c r="G860" s="6" t="n"/>
      <c r="H860" s="6" t="n"/>
      <c r="I860" s="6" t="n"/>
      <c r="J860" s="6" t="n"/>
      <c r="K860" s="6" t="n"/>
      <c r="L860" s="6" t="n"/>
      <c r="M860" s="6" t="n"/>
    </row>
    <row r="861" ht="15.75" customHeight="1" s="1411">
      <c r="A861" s="6" t="n"/>
      <c r="B861" s="6" t="n"/>
      <c r="C861" s="6" t="n"/>
      <c r="D861" s="6" t="n"/>
      <c r="E861" s="6" t="n"/>
      <c r="F861" s="6" t="n"/>
      <c r="G861" s="6" t="n"/>
      <c r="H861" s="6" t="n"/>
      <c r="I861" s="6" t="n"/>
      <c r="J861" s="6" t="n"/>
      <c r="K861" s="6" t="n"/>
      <c r="L861" s="6" t="n"/>
      <c r="M861" s="6" t="n"/>
    </row>
    <row r="862" ht="15.75" customHeight="1" s="1411">
      <c r="A862" s="6" t="n"/>
      <c r="B862" s="6" t="n"/>
      <c r="C862" s="6" t="n"/>
      <c r="D862" s="6" t="n"/>
      <c r="E862" s="6" t="n"/>
      <c r="F862" s="6" t="n"/>
      <c r="G862" s="6" t="n"/>
      <c r="H862" s="6" t="n"/>
      <c r="I862" s="6" t="n"/>
      <c r="J862" s="6" t="n"/>
      <c r="K862" s="6" t="n"/>
      <c r="L862" s="6" t="n"/>
      <c r="M862" s="6" t="n"/>
    </row>
    <row r="863" ht="15.75" customHeight="1" s="1411">
      <c r="A863" s="6" t="n"/>
      <c r="B863" s="6" t="n"/>
      <c r="C863" s="6" t="n"/>
      <c r="D863" s="6" t="n"/>
      <c r="E863" s="6" t="n"/>
      <c r="F863" s="6" t="n"/>
      <c r="G863" s="6" t="n"/>
      <c r="H863" s="6" t="n"/>
      <c r="I863" s="6" t="n"/>
      <c r="J863" s="6" t="n"/>
      <c r="K863" s="6" t="n"/>
      <c r="L863" s="6" t="n"/>
      <c r="M863" s="6" t="n"/>
    </row>
    <row r="864" ht="15.75" customHeight="1" s="1411">
      <c r="A864" s="6" t="n"/>
      <c r="B864" s="6" t="n"/>
      <c r="C864" s="6" t="n"/>
      <c r="D864" s="6" t="n"/>
      <c r="E864" s="6" t="n"/>
      <c r="F864" s="6" t="n"/>
      <c r="G864" s="6" t="n"/>
      <c r="H864" s="6" t="n"/>
      <c r="I864" s="6" t="n"/>
      <c r="J864" s="6" t="n"/>
      <c r="K864" s="6" t="n"/>
      <c r="L864" s="6" t="n"/>
      <c r="M864" s="6" t="n"/>
    </row>
    <row r="865" ht="15.75" customHeight="1" s="1411">
      <c r="A865" s="6" t="n"/>
      <c r="B865" s="6" t="n"/>
      <c r="C865" s="6" t="n"/>
      <c r="D865" s="6" t="n"/>
      <c r="E865" s="6" t="n"/>
      <c r="F865" s="6" t="n"/>
      <c r="G865" s="6" t="n"/>
      <c r="H865" s="6" t="n"/>
      <c r="I865" s="6" t="n"/>
      <c r="J865" s="6" t="n"/>
      <c r="K865" s="6" t="n"/>
      <c r="L865" s="6" t="n"/>
      <c r="M865" s="6" t="n"/>
    </row>
    <row r="866" ht="15.75" customHeight="1" s="1411">
      <c r="A866" s="6" t="n"/>
      <c r="B866" s="6" t="n"/>
      <c r="C866" s="6" t="n"/>
      <c r="D866" s="6" t="n"/>
      <c r="E866" s="6" t="n"/>
      <c r="F866" s="6" t="n"/>
      <c r="G866" s="6" t="n"/>
      <c r="H866" s="6" t="n"/>
      <c r="I866" s="6" t="n"/>
      <c r="J866" s="6" t="n"/>
      <c r="K866" s="6" t="n"/>
      <c r="L866" s="6" t="n"/>
      <c r="M866" s="6" t="n"/>
    </row>
    <row r="867" ht="15.75" customHeight="1" s="1411">
      <c r="A867" s="6" t="n"/>
      <c r="B867" s="6" t="n"/>
      <c r="C867" s="6" t="n"/>
      <c r="D867" s="6" t="n"/>
      <c r="E867" s="6" t="n"/>
      <c r="F867" s="6" t="n"/>
      <c r="G867" s="6" t="n"/>
      <c r="H867" s="6" t="n"/>
      <c r="I867" s="6" t="n"/>
      <c r="J867" s="6" t="n"/>
      <c r="K867" s="6" t="n"/>
      <c r="L867" s="6" t="n"/>
      <c r="M867" s="6" t="n"/>
    </row>
    <row r="868" ht="15.75" customHeight="1" s="1411">
      <c r="A868" s="6" t="n"/>
      <c r="B868" s="6" t="n"/>
      <c r="C868" s="6" t="n"/>
      <c r="D868" s="6" t="n"/>
      <c r="E868" s="6" t="n"/>
      <c r="F868" s="6" t="n"/>
      <c r="G868" s="6" t="n"/>
      <c r="H868" s="6" t="n"/>
      <c r="I868" s="6" t="n"/>
      <c r="J868" s="6" t="n"/>
      <c r="K868" s="6" t="n"/>
      <c r="L868" s="6" t="n"/>
      <c r="M868" s="6" t="n"/>
    </row>
    <row r="869" ht="15.75" customHeight="1" s="1411">
      <c r="A869" s="6" t="n"/>
      <c r="B869" s="6" t="n"/>
      <c r="C869" s="6" t="n"/>
      <c r="D869" s="6" t="n"/>
      <c r="E869" s="6" t="n"/>
      <c r="F869" s="6" t="n"/>
      <c r="G869" s="6" t="n"/>
      <c r="H869" s="6" t="n"/>
      <c r="I869" s="6" t="n"/>
      <c r="J869" s="6" t="n"/>
      <c r="K869" s="6" t="n"/>
      <c r="L869" s="6" t="n"/>
      <c r="M869" s="6" t="n"/>
    </row>
    <row r="870" ht="15.75" customHeight="1" s="1411">
      <c r="A870" s="6" t="n"/>
      <c r="B870" s="6" t="n"/>
      <c r="C870" s="6" t="n"/>
      <c r="D870" s="6" t="n"/>
      <c r="E870" s="6" t="n"/>
      <c r="F870" s="6" t="n"/>
      <c r="G870" s="6" t="n"/>
      <c r="H870" s="6" t="n"/>
      <c r="I870" s="6" t="n"/>
      <c r="J870" s="6" t="n"/>
      <c r="K870" s="6" t="n"/>
      <c r="L870" s="6" t="n"/>
      <c r="M870" s="6" t="n"/>
    </row>
    <row r="871" ht="15.75" customHeight="1" s="1411">
      <c r="A871" s="6" t="n"/>
      <c r="B871" s="6" t="n"/>
      <c r="C871" s="6" t="n"/>
      <c r="D871" s="6" t="n"/>
      <c r="E871" s="6" t="n"/>
      <c r="F871" s="6" t="n"/>
      <c r="G871" s="6" t="n"/>
      <c r="H871" s="6" t="n"/>
      <c r="I871" s="6" t="n"/>
      <c r="J871" s="6" t="n"/>
      <c r="K871" s="6" t="n"/>
      <c r="L871" s="6" t="n"/>
      <c r="M871" s="6" t="n"/>
    </row>
    <row r="872" ht="15.75" customHeight="1" s="1411">
      <c r="A872" s="6" t="n"/>
      <c r="B872" s="6" t="n"/>
      <c r="C872" s="6" t="n"/>
      <c r="D872" s="6" t="n"/>
      <c r="E872" s="6" t="n"/>
      <c r="F872" s="6" t="n"/>
      <c r="G872" s="6" t="n"/>
      <c r="H872" s="6" t="n"/>
      <c r="I872" s="6" t="n"/>
      <c r="J872" s="6" t="n"/>
      <c r="K872" s="6" t="n"/>
      <c r="L872" s="6" t="n"/>
      <c r="M872" s="6" t="n"/>
    </row>
    <row r="873" ht="15.75" customHeight="1" s="1411">
      <c r="A873" s="6" t="n"/>
      <c r="B873" s="6" t="n"/>
      <c r="C873" s="6" t="n"/>
      <c r="D873" s="6" t="n"/>
      <c r="E873" s="6" t="n"/>
      <c r="F873" s="6" t="n"/>
      <c r="G873" s="6" t="n"/>
      <c r="H873" s="6" t="n"/>
      <c r="I873" s="6" t="n"/>
      <c r="J873" s="6" t="n"/>
      <c r="K873" s="6" t="n"/>
      <c r="L873" s="6" t="n"/>
      <c r="M873" s="6" t="n"/>
    </row>
    <row r="874" ht="15.75" customHeight="1" s="1411">
      <c r="A874" s="6" t="n"/>
      <c r="B874" s="6" t="n"/>
      <c r="C874" s="6" t="n"/>
      <c r="D874" s="6" t="n"/>
      <c r="E874" s="6" t="n"/>
      <c r="F874" s="6" t="n"/>
      <c r="G874" s="6" t="n"/>
      <c r="H874" s="6" t="n"/>
      <c r="I874" s="6" t="n"/>
      <c r="J874" s="6" t="n"/>
      <c r="K874" s="6" t="n"/>
      <c r="L874" s="6" t="n"/>
      <c r="M874" s="6" t="n"/>
    </row>
    <row r="875" ht="15.75" customHeight="1" s="1411">
      <c r="A875" s="6" t="n"/>
      <c r="B875" s="6" t="n"/>
      <c r="C875" s="6" t="n"/>
      <c r="D875" s="6" t="n"/>
      <c r="E875" s="6" t="n"/>
      <c r="F875" s="6" t="n"/>
      <c r="G875" s="6" t="n"/>
      <c r="H875" s="6" t="n"/>
      <c r="I875" s="6" t="n"/>
      <c r="J875" s="6" t="n"/>
      <c r="K875" s="6" t="n"/>
      <c r="L875" s="6" t="n"/>
      <c r="M875" s="6" t="n"/>
    </row>
    <row r="876" ht="15.75" customHeight="1" s="1411">
      <c r="A876" s="6" t="n"/>
      <c r="B876" s="6" t="n"/>
      <c r="C876" s="6" t="n"/>
      <c r="D876" s="6" t="n"/>
      <c r="E876" s="6" t="n"/>
      <c r="F876" s="6" t="n"/>
      <c r="G876" s="6" t="n"/>
      <c r="H876" s="6" t="n"/>
      <c r="I876" s="6" t="n"/>
      <c r="J876" s="6" t="n"/>
      <c r="K876" s="6" t="n"/>
      <c r="L876" s="6" t="n"/>
      <c r="M876" s="6" t="n"/>
    </row>
    <row r="877" ht="15.75" customHeight="1" s="1411">
      <c r="A877" s="6" t="n"/>
      <c r="B877" s="6" t="n"/>
      <c r="C877" s="6" t="n"/>
      <c r="D877" s="6" t="n"/>
      <c r="E877" s="6" t="n"/>
      <c r="F877" s="6" t="n"/>
      <c r="G877" s="6" t="n"/>
      <c r="H877" s="6" t="n"/>
      <c r="I877" s="6" t="n"/>
      <c r="J877" s="6" t="n"/>
      <c r="K877" s="6" t="n"/>
      <c r="L877" s="6" t="n"/>
      <c r="M877" s="6" t="n"/>
    </row>
    <row r="878" ht="15.75" customHeight="1" s="1411">
      <c r="A878" s="6" t="n"/>
      <c r="B878" s="6" t="n"/>
      <c r="C878" s="6" t="n"/>
      <c r="D878" s="6" t="n"/>
      <c r="E878" s="6" t="n"/>
      <c r="F878" s="6" t="n"/>
      <c r="G878" s="6" t="n"/>
      <c r="H878" s="6" t="n"/>
      <c r="I878" s="6" t="n"/>
      <c r="J878" s="6" t="n"/>
      <c r="K878" s="6" t="n"/>
      <c r="L878" s="6" t="n"/>
      <c r="M878" s="6" t="n"/>
    </row>
    <row r="879" ht="15.75" customHeight="1" s="1411">
      <c r="A879" s="6" t="n"/>
      <c r="B879" s="6" t="n"/>
      <c r="C879" s="6" t="n"/>
      <c r="D879" s="6" t="n"/>
      <c r="E879" s="6" t="n"/>
      <c r="F879" s="6" t="n"/>
      <c r="G879" s="6" t="n"/>
      <c r="H879" s="6" t="n"/>
      <c r="I879" s="6" t="n"/>
      <c r="J879" s="6" t="n"/>
      <c r="K879" s="6" t="n"/>
      <c r="L879" s="6" t="n"/>
      <c r="M879" s="6" t="n"/>
    </row>
    <row r="880" ht="15.75" customHeight="1" s="1411">
      <c r="A880" s="6" t="n"/>
      <c r="B880" s="6" t="n"/>
      <c r="C880" s="6" t="n"/>
      <c r="D880" s="6" t="n"/>
      <c r="E880" s="6" t="n"/>
      <c r="F880" s="6" t="n"/>
      <c r="G880" s="6" t="n"/>
      <c r="H880" s="6" t="n"/>
      <c r="I880" s="6" t="n"/>
      <c r="J880" s="6" t="n"/>
      <c r="K880" s="6" t="n"/>
      <c r="L880" s="6" t="n"/>
      <c r="M880" s="6" t="n"/>
    </row>
    <row r="881" ht="15.75" customHeight="1" s="1411">
      <c r="A881" s="6" t="n"/>
      <c r="B881" s="6" t="n"/>
      <c r="C881" s="6" t="n"/>
      <c r="D881" s="6" t="n"/>
      <c r="E881" s="6" t="n"/>
      <c r="F881" s="6" t="n"/>
      <c r="G881" s="6" t="n"/>
      <c r="H881" s="6" t="n"/>
      <c r="I881" s="6" t="n"/>
      <c r="J881" s="6" t="n"/>
      <c r="K881" s="6" t="n"/>
      <c r="L881" s="6" t="n"/>
      <c r="M881" s="6" t="n"/>
    </row>
    <row r="882" ht="15.75" customHeight="1" s="1411">
      <c r="A882" s="6" t="n"/>
      <c r="B882" s="6" t="n"/>
      <c r="C882" s="6" t="n"/>
      <c r="D882" s="6" t="n"/>
      <c r="E882" s="6" t="n"/>
      <c r="F882" s="6" t="n"/>
      <c r="G882" s="6" t="n"/>
      <c r="H882" s="6" t="n"/>
      <c r="I882" s="6" t="n"/>
      <c r="J882" s="6" t="n"/>
      <c r="K882" s="6" t="n"/>
      <c r="L882" s="6" t="n"/>
      <c r="M882" s="6" t="n"/>
    </row>
    <row r="883" ht="15.75" customHeight="1" s="1411">
      <c r="A883" s="6" t="n"/>
      <c r="B883" s="6" t="n"/>
      <c r="C883" s="6" t="n"/>
      <c r="D883" s="6" t="n"/>
      <c r="E883" s="6" t="n"/>
      <c r="F883" s="6" t="n"/>
      <c r="G883" s="6" t="n"/>
      <c r="H883" s="6" t="n"/>
      <c r="I883" s="6" t="n"/>
      <c r="J883" s="6" t="n"/>
      <c r="K883" s="6" t="n"/>
      <c r="L883" s="6" t="n"/>
      <c r="M883" s="6" t="n"/>
    </row>
    <row r="884" ht="15.75" customHeight="1" s="1411">
      <c r="A884" s="6" t="n"/>
      <c r="B884" s="6" t="n"/>
      <c r="C884" s="6" t="n"/>
      <c r="D884" s="6" t="n"/>
      <c r="E884" s="6" t="n"/>
      <c r="F884" s="6" t="n"/>
      <c r="G884" s="6" t="n"/>
      <c r="H884" s="6" t="n"/>
      <c r="I884" s="6" t="n"/>
      <c r="J884" s="6" t="n"/>
      <c r="K884" s="6" t="n"/>
      <c r="L884" s="6" t="n"/>
      <c r="M884" s="6" t="n"/>
    </row>
    <row r="885" ht="15.75" customHeight="1" s="1411">
      <c r="A885" s="6" t="n"/>
      <c r="B885" s="6" t="n"/>
      <c r="C885" s="6" t="n"/>
      <c r="D885" s="6" t="n"/>
      <c r="E885" s="6" t="n"/>
      <c r="F885" s="6" t="n"/>
      <c r="G885" s="6" t="n"/>
      <c r="H885" s="6" t="n"/>
      <c r="I885" s="6" t="n"/>
      <c r="J885" s="6" t="n"/>
      <c r="K885" s="6" t="n"/>
      <c r="L885" s="6" t="n"/>
      <c r="M885" s="6" t="n"/>
    </row>
    <row r="886" ht="15.75" customHeight="1" s="1411">
      <c r="A886" s="6" t="n"/>
      <c r="B886" s="6" t="n"/>
      <c r="C886" s="6" t="n"/>
      <c r="D886" s="6" t="n"/>
      <c r="E886" s="6" t="n"/>
      <c r="F886" s="6" t="n"/>
      <c r="G886" s="6" t="n"/>
      <c r="H886" s="6" t="n"/>
      <c r="I886" s="6" t="n"/>
      <c r="J886" s="6" t="n"/>
      <c r="K886" s="6" t="n"/>
      <c r="L886" s="6" t="n"/>
      <c r="M886" s="6" t="n"/>
    </row>
    <row r="887" ht="15.75" customHeight="1" s="1411">
      <c r="A887" s="6" t="n"/>
      <c r="B887" s="6" t="n"/>
      <c r="C887" s="6" t="n"/>
      <c r="D887" s="6" t="n"/>
      <c r="E887" s="6" t="n"/>
      <c r="F887" s="6" t="n"/>
      <c r="G887" s="6" t="n"/>
      <c r="H887" s="6" t="n"/>
      <c r="I887" s="6" t="n"/>
      <c r="J887" s="6" t="n"/>
      <c r="K887" s="6" t="n"/>
      <c r="L887" s="6" t="n"/>
      <c r="M887" s="6" t="n"/>
    </row>
    <row r="888" ht="15.75" customHeight="1" s="1411">
      <c r="A888" s="6" t="n"/>
      <c r="B888" s="6" t="n"/>
      <c r="C888" s="6" t="n"/>
      <c r="D888" s="6" t="n"/>
      <c r="E888" s="6" t="n"/>
      <c r="F888" s="6" t="n"/>
      <c r="G888" s="6" t="n"/>
      <c r="H888" s="6" t="n"/>
      <c r="I888" s="6" t="n"/>
      <c r="J888" s="6" t="n"/>
      <c r="K888" s="6" t="n"/>
      <c r="L888" s="6" t="n"/>
      <c r="M888" s="6" t="n"/>
    </row>
    <row r="889" ht="15.75" customHeight="1" s="1411">
      <c r="A889" s="6" t="n"/>
      <c r="B889" s="6" t="n"/>
      <c r="C889" s="6" t="n"/>
      <c r="D889" s="6" t="n"/>
      <c r="E889" s="6" t="n"/>
      <c r="F889" s="6" t="n"/>
      <c r="G889" s="6" t="n"/>
      <c r="H889" s="6" t="n"/>
      <c r="I889" s="6" t="n"/>
      <c r="J889" s="6" t="n"/>
      <c r="K889" s="6" t="n"/>
      <c r="L889" s="6" t="n"/>
      <c r="M889" s="6" t="n"/>
    </row>
    <row r="890" ht="15.75" customHeight="1" s="1411">
      <c r="A890" s="6" t="n"/>
      <c r="B890" s="6" t="n"/>
      <c r="C890" s="6" t="n"/>
      <c r="D890" s="6" t="n"/>
      <c r="E890" s="6" t="n"/>
      <c r="F890" s="6" t="n"/>
      <c r="G890" s="6" t="n"/>
      <c r="H890" s="6" t="n"/>
      <c r="I890" s="6" t="n"/>
      <c r="J890" s="6" t="n"/>
      <c r="K890" s="6" t="n"/>
      <c r="L890" s="6" t="n"/>
      <c r="M890" s="6" t="n"/>
    </row>
    <row r="891" ht="15.75" customHeight="1" s="1411">
      <c r="A891" s="6" t="n"/>
      <c r="B891" s="6" t="n"/>
      <c r="C891" s="6" t="n"/>
      <c r="D891" s="6" t="n"/>
      <c r="E891" s="6" t="n"/>
      <c r="F891" s="6" t="n"/>
      <c r="G891" s="6" t="n"/>
      <c r="H891" s="6" t="n"/>
      <c r="I891" s="6" t="n"/>
      <c r="J891" s="6" t="n"/>
      <c r="K891" s="6" t="n"/>
      <c r="L891" s="6" t="n"/>
      <c r="M891" s="6" t="n"/>
    </row>
    <row r="892" ht="15.75" customHeight="1" s="1411">
      <c r="A892" s="6" t="n"/>
      <c r="B892" s="6" t="n"/>
      <c r="C892" s="6" t="n"/>
      <c r="D892" s="6" t="n"/>
      <c r="E892" s="6" t="n"/>
      <c r="F892" s="6" t="n"/>
      <c r="G892" s="6" t="n"/>
      <c r="H892" s="6" t="n"/>
      <c r="I892" s="6" t="n"/>
      <c r="J892" s="6" t="n"/>
      <c r="K892" s="6" t="n"/>
      <c r="L892" s="6" t="n"/>
      <c r="M892" s="6" t="n"/>
    </row>
    <row r="893" ht="15.75" customHeight="1" s="1411">
      <c r="A893" s="6" t="n"/>
      <c r="B893" s="6" t="n"/>
      <c r="C893" s="6" t="n"/>
      <c r="D893" s="6" t="n"/>
      <c r="E893" s="6" t="n"/>
      <c r="F893" s="6" t="n"/>
      <c r="G893" s="6" t="n"/>
      <c r="H893" s="6" t="n"/>
      <c r="I893" s="6" t="n"/>
      <c r="J893" s="6" t="n"/>
      <c r="K893" s="6" t="n"/>
      <c r="L893" s="6" t="n"/>
      <c r="M893" s="6" t="n"/>
    </row>
    <row r="894" ht="15.75" customHeight="1" s="1411">
      <c r="A894" s="6" t="n"/>
      <c r="B894" s="6" t="n"/>
      <c r="C894" s="6" t="n"/>
      <c r="D894" s="6" t="n"/>
      <c r="E894" s="6" t="n"/>
      <c r="F894" s="6" t="n"/>
      <c r="G894" s="6" t="n"/>
      <c r="H894" s="6" t="n"/>
      <c r="I894" s="6" t="n"/>
      <c r="J894" s="6" t="n"/>
      <c r="K894" s="6" t="n"/>
      <c r="L894" s="6" t="n"/>
      <c r="M894" s="6" t="n"/>
    </row>
    <row r="895" ht="15.75" customHeight="1" s="1411">
      <c r="A895" s="6" t="n"/>
      <c r="B895" s="6" t="n"/>
      <c r="C895" s="6" t="n"/>
      <c r="D895" s="6" t="n"/>
      <c r="E895" s="6" t="n"/>
      <c r="F895" s="6" t="n"/>
      <c r="G895" s="6" t="n"/>
      <c r="H895" s="6" t="n"/>
      <c r="I895" s="6" t="n"/>
      <c r="J895" s="6" t="n"/>
      <c r="K895" s="6" t="n"/>
      <c r="L895" s="6" t="n"/>
      <c r="M895" s="6" t="n"/>
    </row>
    <row r="896" ht="15.75" customHeight="1" s="1411">
      <c r="A896" s="6" t="n"/>
      <c r="B896" s="6" t="n"/>
      <c r="C896" s="6" t="n"/>
      <c r="D896" s="6" t="n"/>
      <c r="E896" s="6" t="n"/>
      <c r="F896" s="6" t="n"/>
      <c r="G896" s="6" t="n"/>
      <c r="H896" s="6" t="n"/>
      <c r="I896" s="6" t="n"/>
      <c r="J896" s="6" t="n"/>
      <c r="K896" s="6" t="n"/>
      <c r="L896" s="6" t="n"/>
      <c r="M896" s="6" t="n"/>
    </row>
    <row r="897" ht="15.75" customHeight="1" s="1411">
      <c r="A897" s="6" t="n"/>
      <c r="B897" s="6" t="n"/>
      <c r="C897" s="6" t="n"/>
      <c r="D897" s="6" t="n"/>
      <c r="E897" s="6" t="n"/>
      <c r="F897" s="6" t="n"/>
      <c r="G897" s="6" t="n"/>
      <c r="H897" s="6" t="n"/>
      <c r="I897" s="6" t="n"/>
      <c r="J897" s="6" t="n"/>
      <c r="K897" s="6" t="n"/>
      <c r="L897" s="6" t="n"/>
      <c r="M897" s="6" t="n"/>
    </row>
    <row r="898" ht="15.75" customHeight="1" s="1411">
      <c r="A898" s="6" t="n"/>
      <c r="B898" s="6" t="n"/>
      <c r="C898" s="6" t="n"/>
      <c r="D898" s="6" t="n"/>
      <c r="E898" s="6" t="n"/>
      <c r="F898" s="6" t="n"/>
      <c r="G898" s="6" t="n"/>
      <c r="H898" s="6" t="n"/>
      <c r="I898" s="6" t="n"/>
      <c r="J898" s="6" t="n"/>
      <c r="K898" s="6" t="n"/>
      <c r="L898" s="6" t="n"/>
      <c r="M898" s="6" t="n"/>
    </row>
    <row r="899" ht="15.75" customHeight="1" s="1411">
      <c r="A899" s="6" t="n"/>
      <c r="B899" s="6" t="n"/>
      <c r="C899" s="6" t="n"/>
      <c r="D899" s="6" t="n"/>
      <c r="E899" s="6" t="n"/>
      <c r="F899" s="6" t="n"/>
      <c r="G899" s="6" t="n"/>
      <c r="H899" s="6" t="n"/>
      <c r="I899" s="6" t="n"/>
      <c r="J899" s="6" t="n"/>
      <c r="K899" s="6" t="n"/>
      <c r="L899" s="6" t="n"/>
      <c r="M899" s="6" t="n"/>
    </row>
    <row r="900" ht="15.75" customHeight="1" s="1411">
      <c r="A900" s="6" t="n"/>
      <c r="B900" s="6" t="n"/>
      <c r="C900" s="6" t="n"/>
      <c r="D900" s="6" t="n"/>
      <c r="E900" s="6" t="n"/>
      <c r="F900" s="6" t="n"/>
      <c r="G900" s="6" t="n"/>
      <c r="H900" s="6" t="n"/>
      <c r="I900" s="6" t="n"/>
      <c r="J900" s="6" t="n"/>
      <c r="K900" s="6" t="n"/>
      <c r="L900" s="6" t="n"/>
      <c r="M900" s="6" t="n"/>
    </row>
    <row r="901" ht="15.75" customHeight="1" s="1411">
      <c r="A901" s="6" t="n"/>
      <c r="B901" s="6" t="n"/>
      <c r="C901" s="6" t="n"/>
      <c r="D901" s="6" t="n"/>
      <c r="E901" s="6" t="n"/>
      <c r="F901" s="6" t="n"/>
      <c r="G901" s="6" t="n"/>
      <c r="H901" s="6" t="n"/>
      <c r="I901" s="6" t="n"/>
      <c r="J901" s="6" t="n"/>
      <c r="K901" s="6" t="n"/>
      <c r="L901" s="6" t="n"/>
      <c r="M901" s="6" t="n"/>
    </row>
    <row r="902" ht="15.75" customHeight="1" s="1411">
      <c r="A902" s="6" t="n"/>
      <c r="B902" s="6" t="n"/>
      <c r="C902" s="6" t="n"/>
      <c r="D902" s="6" t="n"/>
      <c r="E902" s="6" t="n"/>
      <c r="F902" s="6" t="n"/>
      <c r="G902" s="6" t="n"/>
      <c r="H902" s="6" t="n"/>
      <c r="I902" s="6" t="n"/>
      <c r="J902" s="6" t="n"/>
      <c r="K902" s="6" t="n"/>
      <c r="L902" s="6" t="n"/>
      <c r="M902" s="6" t="n"/>
    </row>
    <row r="903" ht="15.75" customHeight="1" s="1411">
      <c r="A903" s="6" t="n"/>
      <c r="B903" s="6" t="n"/>
      <c r="C903" s="6" t="n"/>
      <c r="D903" s="6" t="n"/>
      <c r="E903" s="6" t="n"/>
      <c r="F903" s="6" t="n"/>
      <c r="G903" s="6" t="n"/>
      <c r="H903" s="6" t="n"/>
      <c r="I903" s="6" t="n"/>
      <c r="J903" s="6" t="n"/>
      <c r="K903" s="6" t="n"/>
      <c r="L903" s="6" t="n"/>
      <c r="M903" s="6" t="n"/>
    </row>
    <row r="904" ht="15.75" customHeight="1" s="1411">
      <c r="A904" s="6" t="n"/>
      <c r="B904" s="6" t="n"/>
      <c r="C904" s="6" t="n"/>
      <c r="D904" s="6" t="n"/>
      <c r="E904" s="6" t="n"/>
      <c r="F904" s="6" t="n"/>
      <c r="G904" s="6" t="n"/>
      <c r="H904" s="6" t="n"/>
      <c r="I904" s="6" t="n"/>
      <c r="J904" s="6" t="n"/>
      <c r="K904" s="6" t="n"/>
      <c r="L904" s="6" t="n"/>
      <c r="M904" s="6" t="n"/>
    </row>
    <row r="905" ht="15.75" customHeight="1" s="1411">
      <c r="A905" s="6" t="n"/>
      <c r="B905" s="6" t="n"/>
      <c r="C905" s="6" t="n"/>
      <c r="D905" s="6" t="n"/>
      <c r="E905" s="6" t="n"/>
      <c r="F905" s="6" t="n"/>
      <c r="G905" s="6" t="n"/>
      <c r="H905" s="6" t="n"/>
      <c r="I905" s="6" t="n"/>
      <c r="J905" s="6" t="n"/>
      <c r="K905" s="6" t="n"/>
      <c r="L905" s="6" t="n"/>
      <c r="M905" s="6" t="n"/>
    </row>
    <row r="906" ht="15.75" customHeight="1" s="1411">
      <c r="A906" s="6" t="n"/>
      <c r="B906" s="6" t="n"/>
      <c r="C906" s="6" t="n"/>
      <c r="D906" s="6" t="n"/>
      <c r="E906" s="6" t="n"/>
      <c r="F906" s="6" t="n"/>
      <c r="G906" s="6" t="n"/>
      <c r="H906" s="6" t="n"/>
      <c r="I906" s="6" t="n"/>
      <c r="J906" s="6" t="n"/>
      <c r="K906" s="6" t="n"/>
      <c r="L906" s="6" t="n"/>
      <c r="M906" s="6" t="n"/>
    </row>
    <row r="907" ht="15.75" customHeight="1" s="1411">
      <c r="A907" s="6" t="n"/>
      <c r="B907" s="6" t="n"/>
      <c r="C907" s="6" t="n"/>
      <c r="D907" s="6" t="n"/>
      <c r="E907" s="6" t="n"/>
      <c r="F907" s="6" t="n"/>
      <c r="G907" s="6" t="n"/>
      <c r="H907" s="6" t="n"/>
      <c r="I907" s="6" t="n"/>
      <c r="J907" s="6" t="n"/>
      <c r="K907" s="6" t="n"/>
      <c r="L907" s="6" t="n"/>
      <c r="M907" s="6" t="n"/>
    </row>
    <row r="908" ht="15.75" customHeight="1" s="1411">
      <c r="A908" s="6" t="n"/>
      <c r="B908" s="6" t="n"/>
      <c r="C908" s="6" t="n"/>
      <c r="D908" s="6" t="n"/>
      <c r="E908" s="6" t="n"/>
      <c r="F908" s="6" t="n"/>
      <c r="G908" s="6" t="n"/>
      <c r="H908" s="6" t="n"/>
      <c r="I908" s="6" t="n"/>
      <c r="J908" s="6" t="n"/>
      <c r="K908" s="6" t="n"/>
      <c r="L908" s="6" t="n"/>
      <c r="M908" s="6" t="n"/>
    </row>
    <row r="909" ht="15.75" customHeight="1" s="1411">
      <c r="A909" s="6" t="n"/>
      <c r="B909" s="6" t="n"/>
      <c r="C909" s="6" t="n"/>
      <c r="D909" s="6" t="n"/>
      <c r="E909" s="6" t="n"/>
      <c r="F909" s="6" t="n"/>
      <c r="G909" s="6" t="n"/>
      <c r="H909" s="6" t="n"/>
      <c r="I909" s="6" t="n"/>
      <c r="J909" s="6" t="n"/>
      <c r="K909" s="6" t="n"/>
      <c r="L909" s="6" t="n"/>
      <c r="M909" s="6" t="n"/>
    </row>
    <row r="910" ht="15.75" customHeight="1" s="1411">
      <c r="A910" s="6" t="n"/>
      <c r="B910" s="6" t="n"/>
      <c r="C910" s="6" t="n"/>
      <c r="D910" s="6" t="n"/>
      <c r="E910" s="6" t="n"/>
      <c r="F910" s="6" t="n"/>
      <c r="G910" s="6" t="n"/>
      <c r="H910" s="6" t="n"/>
      <c r="I910" s="6" t="n"/>
      <c r="J910" s="6" t="n"/>
      <c r="K910" s="6" t="n"/>
      <c r="L910" s="6" t="n"/>
      <c r="M910" s="6" t="n"/>
    </row>
    <row r="911" ht="15.75" customHeight="1" s="1411">
      <c r="A911" s="6" t="n"/>
      <c r="B911" s="6" t="n"/>
      <c r="C911" s="6" t="n"/>
      <c r="D911" s="6" t="n"/>
      <c r="E911" s="6" t="n"/>
      <c r="F911" s="6" t="n"/>
      <c r="G911" s="6" t="n"/>
      <c r="H911" s="6" t="n"/>
      <c r="I911" s="6" t="n"/>
      <c r="J911" s="6" t="n"/>
      <c r="K911" s="6" t="n"/>
      <c r="L911" s="6" t="n"/>
      <c r="M911" s="6" t="n"/>
    </row>
    <row r="912" ht="15.75" customHeight="1" s="1411">
      <c r="A912" s="6" t="n"/>
      <c r="B912" s="6" t="n"/>
      <c r="C912" s="6" t="n"/>
      <c r="D912" s="6" t="n"/>
      <c r="E912" s="6" t="n"/>
      <c r="F912" s="6" t="n"/>
      <c r="G912" s="6" t="n"/>
      <c r="H912" s="6" t="n"/>
      <c r="I912" s="6" t="n"/>
      <c r="J912" s="6" t="n"/>
      <c r="K912" s="6" t="n"/>
      <c r="L912" s="6" t="n"/>
      <c r="M912" s="6" t="n"/>
    </row>
    <row r="913" ht="15.75" customHeight="1" s="1411">
      <c r="A913" s="6" t="n"/>
      <c r="B913" s="6" t="n"/>
      <c r="C913" s="6" t="n"/>
      <c r="D913" s="6" t="n"/>
      <c r="E913" s="6" t="n"/>
      <c r="F913" s="6" t="n"/>
      <c r="G913" s="6" t="n"/>
      <c r="H913" s="6" t="n"/>
      <c r="I913" s="6" t="n"/>
      <c r="J913" s="6" t="n"/>
      <c r="K913" s="6" t="n"/>
      <c r="L913" s="6" t="n"/>
      <c r="M913" s="6" t="n"/>
    </row>
    <row r="914" ht="15.75" customHeight="1" s="1411">
      <c r="A914" s="6" t="n"/>
      <c r="B914" s="6" t="n"/>
      <c r="C914" s="6" t="n"/>
      <c r="D914" s="6" t="n"/>
      <c r="E914" s="6" t="n"/>
      <c r="F914" s="6" t="n"/>
      <c r="G914" s="6" t="n"/>
      <c r="H914" s="6" t="n"/>
      <c r="I914" s="6" t="n"/>
      <c r="J914" s="6" t="n"/>
      <c r="K914" s="6" t="n"/>
      <c r="L914" s="6" t="n"/>
      <c r="M914" s="6" t="n"/>
    </row>
    <row r="915" ht="15.75" customHeight="1" s="1411">
      <c r="A915" s="6" t="n"/>
      <c r="B915" s="6" t="n"/>
      <c r="C915" s="6" t="n"/>
      <c r="D915" s="6" t="n"/>
      <c r="E915" s="6" t="n"/>
      <c r="F915" s="6" t="n"/>
      <c r="G915" s="6" t="n"/>
      <c r="H915" s="6" t="n"/>
      <c r="I915" s="6" t="n"/>
      <c r="J915" s="6" t="n"/>
      <c r="K915" s="6" t="n"/>
      <c r="L915" s="6" t="n"/>
      <c r="M915" s="6" t="n"/>
    </row>
    <row r="916" ht="15.75" customHeight="1" s="1411">
      <c r="A916" s="6" t="n"/>
      <c r="B916" s="6" t="n"/>
      <c r="C916" s="6" t="n"/>
      <c r="D916" s="6" t="n"/>
      <c r="E916" s="6" t="n"/>
      <c r="F916" s="6" t="n"/>
      <c r="G916" s="6" t="n"/>
      <c r="H916" s="6" t="n"/>
      <c r="I916" s="6" t="n"/>
      <c r="J916" s="6" t="n"/>
      <c r="K916" s="6" t="n"/>
      <c r="L916" s="6" t="n"/>
      <c r="M916" s="6" t="n"/>
    </row>
    <row r="917" ht="15.75" customHeight="1" s="1411">
      <c r="A917" s="6" t="n"/>
      <c r="B917" s="6" t="n"/>
      <c r="C917" s="6" t="n"/>
      <c r="D917" s="6" t="n"/>
      <c r="E917" s="6" t="n"/>
      <c r="F917" s="6" t="n"/>
      <c r="G917" s="6" t="n"/>
      <c r="H917" s="6" t="n"/>
      <c r="I917" s="6" t="n"/>
      <c r="J917" s="6" t="n"/>
      <c r="K917" s="6" t="n"/>
      <c r="L917" s="6" t="n"/>
      <c r="M917" s="6" t="n"/>
    </row>
    <row r="918" ht="15.75" customHeight="1" s="1411">
      <c r="A918" s="6" t="n"/>
      <c r="B918" s="6" t="n"/>
      <c r="C918" s="6" t="n"/>
      <c r="D918" s="6" t="n"/>
      <c r="E918" s="6" t="n"/>
      <c r="F918" s="6" t="n"/>
      <c r="G918" s="6" t="n"/>
      <c r="H918" s="6" t="n"/>
      <c r="I918" s="6" t="n"/>
      <c r="J918" s="6" t="n"/>
      <c r="K918" s="6" t="n"/>
      <c r="L918" s="6" t="n"/>
      <c r="M918" s="6" t="n"/>
    </row>
    <row r="919" ht="15.75" customHeight="1" s="1411">
      <c r="A919" s="6" t="n"/>
      <c r="B919" s="6" t="n"/>
      <c r="C919" s="6" t="n"/>
      <c r="D919" s="6" t="n"/>
      <c r="E919" s="6" t="n"/>
      <c r="F919" s="6" t="n"/>
      <c r="G919" s="6" t="n"/>
      <c r="H919" s="6" t="n"/>
      <c r="I919" s="6" t="n"/>
      <c r="J919" s="6" t="n"/>
      <c r="K919" s="6" t="n"/>
      <c r="L919" s="6" t="n"/>
      <c r="M919" s="6" t="n"/>
    </row>
    <row r="920" ht="15.75" customHeight="1" s="1411">
      <c r="A920" s="6" t="n"/>
      <c r="B920" s="6" t="n"/>
      <c r="C920" s="6" t="n"/>
      <c r="D920" s="6" t="n"/>
      <c r="E920" s="6" t="n"/>
      <c r="F920" s="6" t="n"/>
      <c r="G920" s="6" t="n"/>
      <c r="H920" s="6" t="n"/>
      <c r="I920" s="6" t="n"/>
      <c r="J920" s="6" t="n"/>
      <c r="K920" s="6" t="n"/>
      <c r="L920" s="6" t="n"/>
      <c r="M920" s="6" t="n"/>
    </row>
    <row r="921" ht="15.75" customHeight="1" s="1411">
      <c r="A921" s="6" t="n"/>
      <c r="B921" s="6" t="n"/>
      <c r="C921" s="6" t="n"/>
      <c r="D921" s="6" t="n"/>
      <c r="E921" s="6" t="n"/>
      <c r="F921" s="6" t="n"/>
      <c r="G921" s="6" t="n"/>
      <c r="H921" s="6" t="n"/>
      <c r="I921" s="6" t="n"/>
      <c r="J921" s="6" t="n"/>
      <c r="K921" s="6" t="n"/>
      <c r="L921" s="6" t="n"/>
      <c r="M921" s="6" t="n"/>
    </row>
    <row r="922" ht="15.75" customHeight="1" s="1411">
      <c r="A922" s="6" t="n"/>
      <c r="B922" s="6" t="n"/>
      <c r="C922" s="6" t="n"/>
      <c r="D922" s="6" t="n"/>
      <c r="E922" s="6" t="n"/>
      <c r="F922" s="6" t="n"/>
      <c r="G922" s="6" t="n"/>
      <c r="H922" s="6" t="n"/>
      <c r="I922" s="6" t="n"/>
      <c r="J922" s="6" t="n"/>
      <c r="K922" s="6" t="n"/>
      <c r="L922" s="6" t="n"/>
      <c r="M922" s="6" t="n"/>
    </row>
    <row r="923" ht="15.75" customHeight="1" s="1411">
      <c r="A923" s="6" t="n"/>
      <c r="B923" s="6" t="n"/>
      <c r="C923" s="6" t="n"/>
      <c r="D923" s="6" t="n"/>
      <c r="E923" s="6" t="n"/>
      <c r="F923" s="6" t="n"/>
      <c r="G923" s="6" t="n"/>
      <c r="H923" s="6" t="n"/>
      <c r="I923" s="6" t="n"/>
      <c r="J923" s="6" t="n"/>
      <c r="K923" s="6" t="n"/>
      <c r="L923" s="6" t="n"/>
      <c r="M923" s="6" t="n"/>
    </row>
    <row r="924" ht="15.75" customHeight="1" s="1411">
      <c r="A924" s="6" t="n"/>
      <c r="B924" s="6" t="n"/>
      <c r="C924" s="6" t="n"/>
      <c r="D924" s="6" t="n"/>
      <c r="E924" s="6" t="n"/>
      <c r="F924" s="6" t="n"/>
      <c r="G924" s="6" t="n"/>
      <c r="H924" s="6" t="n"/>
      <c r="I924" s="6" t="n"/>
      <c r="J924" s="6" t="n"/>
      <c r="K924" s="6" t="n"/>
      <c r="L924" s="6" t="n"/>
      <c r="M924" s="6" t="n"/>
    </row>
    <row r="925" ht="15.75" customHeight="1" s="1411">
      <c r="A925" s="6" t="n"/>
      <c r="B925" s="6" t="n"/>
      <c r="C925" s="6" t="n"/>
      <c r="D925" s="6" t="n"/>
      <c r="E925" s="6" t="n"/>
      <c r="F925" s="6" t="n"/>
      <c r="G925" s="6" t="n"/>
      <c r="H925" s="6" t="n"/>
      <c r="I925" s="6" t="n"/>
      <c r="J925" s="6" t="n"/>
      <c r="K925" s="6" t="n"/>
      <c r="L925" s="6" t="n"/>
      <c r="M925" s="6" t="n"/>
    </row>
    <row r="926" ht="15.75" customHeight="1" s="1411">
      <c r="A926" s="6" t="n"/>
      <c r="B926" s="6" t="n"/>
      <c r="C926" s="6" t="n"/>
      <c r="D926" s="6" t="n"/>
      <c r="E926" s="6" t="n"/>
      <c r="F926" s="6" t="n"/>
      <c r="G926" s="6" t="n"/>
      <c r="H926" s="6" t="n"/>
      <c r="I926" s="6" t="n"/>
      <c r="J926" s="6" t="n"/>
      <c r="K926" s="6" t="n"/>
      <c r="L926" s="6" t="n"/>
      <c r="M926" s="6" t="n"/>
    </row>
    <row r="927" ht="15.75" customHeight="1" s="1411">
      <c r="A927" s="6" t="n"/>
      <c r="B927" s="6" t="n"/>
      <c r="C927" s="6" t="n"/>
      <c r="D927" s="6" t="n"/>
      <c r="E927" s="6" t="n"/>
      <c r="F927" s="6" t="n"/>
      <c r="G927" s="6" t="n"/>
      <c r="H927" s="6" t="n"/>
      <c r="I927" s="6" t="n"/>
      <c r="J927" s="6" t="n"/>
      <c r="K927" s="6" t="n"/>
      <c r="L927" s="6" t="n"/>
      <c r="M927" s="6" t="n"/>
    </row>
    <row r="928" ht="15.75" customHeight="1" s="1411">
      <c r="A928" s="6" t="n"/>
      <c r="B928" s="6" t="n"/>
      <c r="C928" s="6" t="n"/>
      <c r="D928" s="6" t="n"/>
      <c r="E928" s="6" t="n"/>
      <c r="F928" s="6" t="n"/>
      <c r="G928" s="6" t="n"/>
      <c r="H928" s="6" t="n"/>
      <c r="I928" s="6" t="n"/>
      <c r="J928" s="6" t="n"/>
      <c r="K928" s="6" t="n"/>
      <c r="L928" s="6" t="n"/>
      <c r="M928" s="6" t="n"/>
    </row>
    <row r="929" ht="15.75" customHeight="1" s="1411">
      <c r="A929" s="6" t="n"/>
      <c r="B929" s="6" t="n"/>
      <c r="C929" s="6" t="n"/>
      <c r="D929" s="6" t="n"/>
      <c r="E929" s="6" t="n"/>
      <c r="F929" s="6" t="n"/>
      <c r="G929" s="6" t="n"/>
      <c r="H929" s="6" t="n"/>
      <c r="I929" s="6" t="n"/>
      <c r="J929" s="6" t="n"/>
      <c r="K929" s="6" t="n"/>
      <c r="L929" s="6" t="n"/>
      <c r="M929" s="6" t="n"/>
    </row>
    <row r="930" ht="15.75" customHeight="1" s="1411">
      <c r="A930" s="6" t="n"/>
      <c r="B930" s="6" t="n"/>
      <c r="C930" s="6" t="n"/>
      <c r="D930" s="6" t="n"/>
      <c r="E930" s="6" t="n"/>
      <c r="F930" s="6" t="n"/>
      <c r="G930" s="6" t="n"/>
      <c r="H930" s="6" t="n"/>
      <c r="I930" s="6" t="n"/>
      <c r="J930" s="6" t="n"/>
      <c r="K930" s="6" t="n"/>
      <c r="L930" s="6" t="n"/>
      <c r="M930" s="6" t="n"/>
    </row>
    <row r="931" ht="15.75" customHeight="1" s="1411">
      <c r="A931" s="6" t="n"/>
      <c r="B931" s="6" t="n"/>
      <c r="C931" s="6" t="n"/>
      <c r="D931" s="6" t="n"/>
      <c r="E931" s="6" t="n"/>
      <c r="F931" s="6" t="n"/>
      <c r="G931" s="6" t="n"/>
      <c r="H931" s="6" t="n"/>
      <c r="I931" s="6" t="n"/>
      <c r="J931" s="6" t="n"/>
      <c r="K931" s="6" t="n"/>
      <c r="L931" s="6" t="n"/>
      <c r="M931" s="6" t="n"/>
    </row>
    <row r="932" ht="15.75" customHeight="1" s="1411">
      <c r="A932" s="6" t="n"/>
      <c r="B932" s="6" t="n"/>
      <c r="C932" s="6" t="n"/>
      <c r="D932" s="6" t="n"/>
      <c r="E932" s="6" t="n"/>
      <c r="F932" s="6" t="n"/>
      <c r="G932" s="6" t="n"/>
      <c r="H932" s="6" t="n"/>
      <c r="I932" s="6" t="n"/>
      <c r="J932" s="6" t="n"/>
      <c r="K932" s="6" t="n"/>
      <c r="L932" s="6" t="n"/>
      <c r="M932" s="6" t="n"/>
    </row>
    <row r="933" ht="15.75" customHeight="1" s="1411">
      <c r="A933" s="6" t="n"/>
      <c r="B933" s="6" t="n"/>
      <c r="C933" s="6" t="n"/>
      <c r="D933" s="6" t="n"/>
      <c r="E933" s="6" t="n"/>
      <c r="F933" s="6" t="n"/>
      <c r="G933" s="6" t="n"/>
      <c r="H933" s="6" t="n"/>
      <c r="I933" s="6" t="n"/>
      <c r="J933" s="6" t="n"/>
      <c r="K933" s="6" t="n"/>
      <c r="L933" s="6" t="n"/>
      <c r="M933" s="6" t="n"/>
    </row>
    <row r="934" ht="15.75" customHeight="1" s="1411">
      <c r="A934" s="6" t="n"/>
      <c r="B934" s="6" t="n"/>
      <c r="C934" s="6" t="n"/>
      <c r="D934" s="6" t="n"/>
      <c r="E934" s="6" t="n"/>
      <c r="F934" s="6" t="n"/>
      <c r="G934" s="6" t="n"/>
      <c r="H934" s="6" t="n"/>
      <c r="I934" s="6" t="n"/>
      <c r="J934" s="6" t="n"/>
      <c r="K934" s="6" t="n"/>
      <c r="L934" s="6" t="n"/>
      <c r="M934" s="6" t="n"/>
    </row>
    <row r="935" ht="15.75" customHeight="1" s="1411">
      <c r="A935" s="6" t="n"/>
      <c r="B935" s="6" t="n"/>
      <c r="C935" s="6" t="n"/>
      <c r="D935" s="6" t="n"/>
      <c r="E935" s="6" t="n"/>
      <c r="F935" s="6" t="n"/>
      <c r="G935" s="6" t="n"/>
      <c r="H935" s="6" t="n"/>
      <c r="I935" s="6" t="n"/>
      <c r="J935" s="6" t="n"/>
      <c r="K935" s="6" t="n"/>
      <c r="L935" s="6" t="n"/>
      <c r="M935" s="6" t="n"/>
    </row>
    <row r="936" ht="15.75" customHeight="1" s="1411">
      <c r="A936" s="6" t="n"/>
      <c r="B936" s="6" t="n"/>
      <c r="C936" s="6" t="n"/>
      <c r="D936" s="6" t="n"/>
      <c r="E936" s="6" t="n"/>
      <c r="F936" s="6" t="n"/>
      <c r="G936" s="6" t="n"/>
      <c r="H936" s="6" t="n"/>
      <c r="I936" s="6" t="n"/>
      <c r="J936" s="6" t="n"/>
      <c r="K936" s="6" t="n"/>
      <c r="L936" s="6" t="n"/>
      <c r="M936" s="6" t="n"/>
    </row>
    <row r="937" ht="15.75" customHeight="1" s="1411">
      <c r="A937" s="6" t="n"/>
      <c r="B937" s="6" t="n"/>
      <c r="C937" s="6" t="n"/>
      <c r="D937" s="6" t="n"/>
      <c r="E937" s="6" t="n"/>
      <c r="F937" s="6" t="n"/>
      <c r="G937" s="6" t="n"/>
      <c r="H937" s="6" t="n"/>
      <c r="I937" s="6" t="n"/>
      <c r="J937" s="6" t="n"/>
      <c r="K937" s="6" t="n"/>
      <c r="L937" s="6" t="n"/>
      <c r="M937" s="6" t="n"/>
    </row>
    <row r="938" ht="15.75" customHeight="1" s="1411">
      <c r="A938" s="6" t="n"/>
      <c r="B938" s="6" t="n"/>
      <c r="C938" s="6" t="n"/>
      <c r="D938" s="6" t="n"/>
      <c r="E938" s="6" t="n"/>
      <c r="F938" s="6" t="n"/>
      <c r="G938" s="6" t="n"/>
      <c r="H938" s="6" t="n"/>
      <c r="I938" s="6" t="n"/>
      <c r="J938" s="6" t="n"/>
      <c r="K938" s="6" t="n"/>
      <c r="L938" s="6" t="n"/>
      <c r="M938" s="6" t="n"/>
    </row>
    <row r="939" ht="15.75" customHeight="1" s="1411">
      <c r="A939" s="6" t="n"/>
      <c r="B939" s="6" t="n"/>
      <c r="C939" s="6" t="n"/>
      <c r="D939" s="6" t="n"/>
      <c r="E939" s="6" t="n"/>
      <c r="F939" s="6" t="n"/>
      <c r="G939" s="6" t="n"/>
      <c r="H939" s="6" t="n"/>
      <c r="I939" s="6" t="n"/>
      <c r="J939" s="6" t="n"/>
      <c r="K939" s="6" t="n"/>
      <c r="L939" s="6" t="n"/>
      <c r="M939" s="6" t="n"/>
    </row>
    <row r="940" ht="15.75" customHeight="1" s="1411">
      <c r="A940" s="6" t="n"/>
      <c r="B940" s="6" t="n"/>
      <c r="C940" s="6" t="n"/>
      <c r="D940" s="6" t="n"/>
      <c r="E940" s="6" t="n"/>
      <c r="F940" s="6" t="n"/>
      <c r="G940" s="6" t="n"/>
      <c r="H940" s="6" t="n"/>
      <c r="I940" s="6" t="n"/>
      <c r="J940" s="6" t="n"/>
      <c r="K940" s="6" t="n"/>
      <c r="L940" s="6" t="n"/>
      <c r="M940" s="6" t="n"/>
    </row>
    <row r="941" ht="15.75" customHeight="1" s="1411">
      <c r="A941" s="6" t="n"/>
      <c r="B941" s="6" t="n"/>
      <c r="C941" s="6" t="n"/>
      <c r="D941" s="6" t="n"/>
      <c r="E941" s="6" t="n"/>
      <c r="F941" s="6" t="n"/>
      <c r="G941" s="6" t="n"/>
      <c r="H941" s="6" t="n"/>
      <c r="I941" s="6" t="n"/>
      <c r="J941" s="6" t="n"/>
      <c r="K941" s="6" t="n"/>
      <c r="L941" s="6" t="n"/>
      <c r="M941" s="6" t="n"/>
    </row>
    <row r="942" ht="15.75" customHeight="1" s="1411">
      <c r="A942" s="6" t="n"/>
      <c r="B942" s="6" t="n"/>
      <c r="C942" s="6" t="n"/>
      <c r="D942" s="6" t="n"/>
      <c r="E942" s="6" t="n"/>
      <c r="F942" s="6" t="n"/>
      <c r="G942" s="6" t="n"/>
      <c r="H942" s="6" t="n"/>
      <c r="I942" s="6" t="n"/>
      <c r="J942" s="6" t="n"/>
      <c r="K942" s="6" t="n"/>
      <c r="L942" s="6" t="n"/>
      <c r="M942" s="6" t="n"/>
    </row>
    <row r="943" ht="15.75" customHeight="1" s="1411">
      <c r="A943" s="6" t="n"/>
      <c r="B943" s="6" t="n"/>
      <c r="C943" s="6" t="n"/>
      <c r="D943" s="6" t="n"/>
      <c r="E943" s="6" t="n"/>
      <c r="F943" s="6" t="n"/>
      <c r="G943" s="6" t="n"/>
      <c r="H943" s="6" t="n"/>
      <c r="I943" s="6" t="n"/>
      <c r="J943" s="6" t="n"/>
      <c r="K943" s="6" t="n"/>
      <c r="L943" s="6" t="n"/>
      <c r="M943" s="6" t="n"/>
    </row>
    <row r="944" ht="15.75" customHeight="1" s="1411">
      <c r="A944" s="6" t="n"/>
      <c r="B944" s="6" t="n"/>
      <c r="C944" s="6" t="n"/>
      <c r="D944" s="6" t="n"/>
      <c r="E944" s="6" t="n"/>
      <c r="F944" s="6" t="n"/>
      <c r="G944" s="6" t="n"/>
      <c r="H944" s="6" t="n"/>
      <c r="I944" s="6" t="n"/>
      <c r="J944" s="6" t="n"/>
      <c r="K944" s="6" t="n"/>
      <c r="L944" s="6" t="n"/>
      <c r="M944" s="6" t="n"/>
    </row>
    <row r="945" ht="15.75" customHeight="1" s="1411">
      <c r="A945" s="6" t="n"/>
      <c r="B945" s="6" t="n"/>
      <c r="C945" s="6" t="n"/>
      <c r="D945" s="6" t="n"/>
      <c r="E945" s="6" t="n"/>
      <c r="F945" s="6" t="n"/>
      <c r="G945" s="6" t="n"/>
      <c r="H945" s="6" t="n"/>
      <c r="I945" s="6" t="n"/>
      <c r="J945" s="6" t="n"/>
      <c r="K945" s="6" t="n"/>
      <c r="L945" s="6" t="n"/>
      <c r="M945" s="6" t="n"/>
    </row>
    <row r="946" ht="15.75" customHeight="1" s="1411">
      <c r="A946" s="6" t="n"/>
      <c r="B946" s="6" t="n"/>
      <c r="C946" s="6" t="n"/>
      <c r="D946" s="6" t="n"/>
      <c r="E946" s="6" t="n"/>
      <c r="F946" s="6" t="n"/>
      <c r="G946" s="6" t="n"/>
      <c r="H946" s="6" t="n"/>
      <c r="I946" s="6" t="n"/>
      <c r="J946" s="6" t="n"/>
      <c r="K946" s="6" t="n"/>
      <c r="L946" s="6" t="n"/>
      <c r="M946" s="6" t="n"/>
    </row>
    <row r="947" ht="15.75" customHeight="1" s="1411">
      <c r="A947" s="6" t="n"/>
      <c r="B947" s="6" t="n"/>
      <c r="C947" s="6" t="n"/>
      <c r="D947" s="6" t="n"/>
      <c r="E947" s="6" t="n"/>
      <c r="F947" s="6" t="n"/>
      <c r="G947" s="6" t="n"/>
      <c r="H947" s="6" t="n"/>
      <c r="I947" s="6" t="n"/>
      <c r="J947" s="6" t="n"/>
      <c r="K947" s="6" t="n"/>
      <c r="L947" s="6" t="n"/>
      <c r="M947" s="6" t="n"/>
    </row>
    <row r="948" ht="15.75" customHeight="1" s="1411">
      <c r="A948" s="6" t="n"/>
      <c r="B948" s="6" t="n"/>
      <c r="C948" s="6" t="n"/>
      <c r="D948" s="6" t="n"/>
      <c r="E948" s="6" t="n"/>
      <c r="F948" s="6" t="n"/>
      <c r="G948" s="6" t="n"/>
      <c r="H948" s="6" t="n"/>
      <c r="I948" s="6" t="n"/>
      <c r="J948" s="6" t="n"/>
      <c r="K948" s="6" t="n"/>
      <c r="L948" s="6" t="n"/>
      <c r="M948" s="6" t="n"/>
    </row>
    <row r="949" ht="15.75" customHeight="1" s="1411">
      <c r="A949" s="6" t="n"/>
      <c r="B949" s="6" t="n"/>
      <c r="C949" s="6" t="n"/>
      <c r="D949" s="6" t="n"/>
      <c r="E949" s="6" t="n"/>
      <c r="F949" s="6" t="n"/>
      <c r="G949" s="6" t="n"/>
      <c r="H949" s="6" t="n"/>
      <c r="I949" s="6" t="n"/>
      <c r="J949" s="6" t="n"/>
      <c r="K949" s="6" t="n"/>
      <c r="L949" s="6" t="n"/>
      <c r="M949" s="6" t="n"/>
    </row>
    <row r="950" ht="15.75" customHeight="1" s="1411">
      <c r="A950" s="6" t="n"/>
      <c r="B950" s="6" t="n"/>
      <c r="C950" s="6" t="n"/>
      <c r="D950" s="6" t="n"/>
      <c r="E950" s="6" t="n"/>
      <c r="F950" s="6" t="n"/>
      <c r="G950" s="6" t="n"/>
      <c r="H950" s="6" t="n"/>
      <c r="I950" s="6" t="n"/>
      <c r="J950" s="6" t="n"/>
      <c r="K950" s="6" t="n"/>
      <c r="L950" s="6" t="n"/>
      <c r="M950" s="6" t="n"/>
    </row>
    <row r="951" ht="15.75" customHeight="1" s="1411">
      <c r="A951" s="6" t="n"/>
      <c r="B951" s="6" t="n"/>
      <c r="C951" s="6" t="n"/>
      <c r="D951" s="6" t="n"/>
      <c r="E951" s="6" t="n"/>
      <c r="F951" s="6" t="n"/>
      <c r="G951" s="6" t="n"/>
      <c r="H951" s="6" t="n"/>
      <c r="I951" s="6" t="n"/>
      <c r="J951" s="6" t="n"/>
      <c r="K951" s="6" t="n"/>
      <c r="L951" s="6" t="n"/>
      <c r="M951" s="6" t="n"/>
    </row>
    <row r="952" ht="15.75" customHeight="1" s="1411">
      <c r="A952" s="6" t="n"/>
      <c r="B952" s="6" t="n"/>
      <c r="C952" s="6" t="n"/>
      <c r="D952" s="6" t="n"/>
      <c r="E952" s="6" t="n"/>
      <c r="F952" s="6" t="n"/>
      <c r="G952" s="6" t="n"/>
      <c r="H952" s="6" t="n"/>
      <c r="I952" s="6" t="n"/>
      <c r="J952" s="6" t="n"/>
      <c r="K952" s="6" t="n"/>
      <c r="L952" s="6" t="n"/>
      <c r="M952" s="6" t="n"/>
    </row>
    <row r="953" ht="15.75" customHeight="1" s="1411">
      <c r="A953" s="6" t="n"/>
      <c r="B953" s="6" t="n"/>
      <c r="C953" s="6" t="n"/>
      <c r="D953" s="6" t="n"/>
      <c r="E953" s="6" t="n"/>
      <c r="F953" s="6" t="n"/>
      <c r="G953" s="6" t="n"/>
      <c r="H953" s="6" t="n"/>
      <c r="I953" s="6" t="n"/>
      <c r="J953" s="6" t="n"/>
      <c r="K953" s="6" t="n"/>
      <c r="L953" s="6" t="n"/>
      <c r="M953" s="6" t="n"/>
    </row>
    <row r="954" ht="15.75" customHeight="1" s="1411">
      <c r="A954" s="6" t="n"/>
      <c r="B954" s="6" t="n"/>
      <c r="C954" s="6" t="n"/>
      <c r="D954" s="6" t="n"/>
      <c r="E954" s="6" t="n"/>
      <c r="F954" s="6" t="n"/>
      <c r="G954" s="6" t="n"/>
      <c r="H954" s="6" t="n"/>
      <c r="I954" s="6" t="n"/>
      <c r="J954" s="6" t="n"/>
      <c r="K954" s="6" t="n"/>
      <c r="L954" s="6" t="n"/>
      <c r="M954" s="6" t="n"/>
    </row>
    <row r="955" ht="15.75" customHeight="1" s="1411">
      <c r="A955" s="6" t="n"/>
      <c r="B955" s="6" t="n"/>
      <c r="C955" s="6" t="n"/>
      <c r="D955" s="6" t="n"/>
      <c r="E955" s="6" t="n"/>
      <c r="F955" s="6" t="n"/>
      <c r="G955" s="6" t="n"/>
      <c r="H955" s="6" t="n"/>
      <c r="I955" s="6" t="n"/>
      <c r="J955" s="6" t="n"/>
      <c r="K955" s="6" t="n"/>
      <c r="L955" s="6" t="n"/>
      <c r="M955" s="6" t="n"/>
    </row>
    <row r="956" ht="15.75" customHeight="1" s="1411">
      <c r="A956" s="6" t="n"/>
      <c r="B956" s="6" t="n"/>
      <c r="C956" s="6" t="n"/>
      <c r="D956" s="6" t="n"/>
      <c r="E956" s="6" t="n"/>
      <c r="F956" s="6" t="n"/>
      <c r="G956" s="6" t="n"/>
      <c r="H956" s="6" t="n"/>
      <c r="I956" s="6" t="n"/>
      <c r="J956" s="6" t="n"/>
      <c r="K956" s="6" t="n"/>
      <c r="L956" s="6" t="n"/>
      <c r="M956" s="6" t="n"/>
    </row>
    <row r="957" ht="15.75" customHeight="1" s="1411">
      <c r="A957" s="6" t="n"/>
      <c r="B957" s="6" t="n"/>
      <c r="C957" s="6" t="n"/>
      <c r="D957" s="6" t="n"/>
      <c r="E957" s="6" t="n"/>
      <c r="F957" s="6" t="n"/>
      <c r="G957" s="6" t="n"/>
      <c r="H957" s="6" t="n"/>
      <c r="I957" s="6" t="n"/>
      <c r="J957" s="6" t="n"/>
      <c r="K957" s="6" t="n"/>
      <c r="L957" s="6" t="n"/>
      <c r="M957" s="6" t="n"/>
    </row>
    <row r="958" ht="15.75" customHeight="1" s="1411">
      <c r="A958" s="6" t="n"/>
      <c r="B958" s="6" t="n"/>
      <c r="C958" s="6" t="n"/>
      <c r="D958" s="6" t="n"/>
      <c r="E958" s="6" t="n"/>
      <c r="F958" s="6" t="n"/>
      <c r="G958" s="6" t="n"/>
      <c r="H958" s="6" t="n"/>
      <c r="I958" s="6" t="n"/>
      <c r="J958" s="6" t="n"/>
      <c r="K958" s="6" t="n"/>
      <c r="L958" s="6" t="n"/>
      <c r="M958" s="6" t="n"/>
    </row>
    <row r="959" ht="15.75" customHeight="1" s="1411">
      <c r="A959" s="6" t="n"/>
      <c r="B959" s="6" t="n"/>
      <c r="C959" s="6" t="n"/>
      <c r="D959" s="6" t="n"/>
      <c r="E959" s="6" t="n"/>
      <c r="F959" s="6" t="n"/>
      <c r="G959" s="6" t="n"/>
      <c r="H959" s="6" t="n"/>
      <c r="I959" s="6" t="n"/>
      <c r="J959" s="6" t="n"/>
      <c r="K959" s="6" t="n"/>
      <c r="L959" s="6" t="n"/>
      <c r="M959" s="6" t="n"/>
    </row>
    <row r="960" ht="15.75" customHeight="1" s="1411">
      <c r="A960" s="6" t="n"/>
      <c r="B960" s="6" t="n"/>
      <c r="C960" s="6" t="n"/>
      <c r="D960" s="6" t="n"/>
      <c r="E960" s="6" t="n"/>
      <c r="F960" s="6" t="n"/>
      <c r="G960" s="6" t="n"/>
      <c r="H960" s="6" t="n"/>
      <c r="I960" s="6" t="n"/>
      <c r="J960" s="6" t="n"/>
      <c r="K960" s="6" t="n"/>
      <c r="L960" s="6" t="n"/>
      <c r="M960" s="6" t="n"/>
    </row>
    <row r="961" ht="15.75" customHeight="1" s="1411">
      <c r="A961" s="6" t="n"/>
      <c r="B961" s="6" t="n"/>
      <c r="C961" s="6" t="n"/>
      <c r="D961" s="6" t="n"/>
      <c r="E961" s="6" t="n"/>
      <c r="F961" s="6" t="n"/>
      <c r="G961" s="6" t="n"/>
      <c r="H961" s="6" t="n"/>
      <c r="I961" s="6" t="n"/>
      <c r="J961" s="6" t="n"/>
      <c r="K961" s="6" t="n"/>
      <c r="L961" s="6" t="n"/>
      <c r="M961" s="6" t="n"/>
    </row>
    <row r="962" ht="15.75" customHeight="1" s="1411">
      <c r="A962" s="6" t="n"/>
      <c r="B962" s="6" t="n"/>
      <c r="C962" s="6" t="n"/>
      <c r="D962" s="6" t="n"/>
      <c r="E962" s="6" t="n"/>
      <c r="F962" s="6" t="n"/>
      <c r="G962" s="6" t="n"/>
      <c r="H962" s="6" t="n"/>
      <c r="I962" s="6" t="n"/>
      <c r="J962" s="6" t="n"/>
      <c r="K962" s="6" t="n"/>
      <c r="L962" s="6" t="n"/>
      <c r="M962" s="6" t="n"/>
    </row>
    <row r="963" ht="15.75" customHeight="1" s="1411">
      <c r="A963" s="6" t="n"/>
      <c r="B963" s="6" t="n"/>
      <c r="C963" s="6" t="n"/>
      <c r="D963" s="6" t="n"/>
      <c r="E963" s="6" t="n"/>
      <c r="F963" s="6" t="n"/>
      <c r="G963" s="6" t="n"/>
      <c r="H963" s="6" t="n"/>
      <c r="I963" s="6" t="n"/>
      <c r="J963" s="6" t="n"/>
      <c r="K963" s="6" t="n"/>
      <c r="L963" s="6" t="n"/>
      <c r="M963" s="6" t="n"/>
    </row>
    <row r="964" ht="15.75" customHeight="1" s="1411">
      <c r="A964" s="6" t="n"/>
      <c r="B964" s="6" t="n"/>
      <c r="C964" s="6" t="n"/>
      <c r="D964" s="6" t="n"/>
      <c r="E964" s="6" t="n"/>
      <c r="F964" s="6" t="n"/>
      <c r="G964" s="6" t="n"/>
      <c r="H964" s="6" t="n"/>
      <c r="I964" s="6" t="n"/>
      <c r="J964" s="6" t="n"/>
      <c r="K964" s="6" t="n"/>
      <c r="L964" s="6" t="n"/>
      <c r="M964" s="6" t="n"/>
    </row>
    <row r="965" ht="15.75" customHeight="1" s="1411">
      <c r="A965" s="6" t="n"/>
      <c r="B965" s="6" t="n"/>
      <c r="C965" s="6" t="n"/>
      <c r="D965" s="6" t="n"/>
      <c r="E965" s="6" t="n"/>
      <c r="F965" s="6" t="n"/>
      <c r="G965" s="6" t="n"/>
      <c r="H965" s="6" t="n"/>
      <c r="I965" s="6" t="n"/>
      <c r="J965" s="6" t="n"/>
      <c r="K965" s="6" t="n"/>
      <c r="L965" s="6" t="n"/>
      <c r="M965" s="6" t="n"/>
    </row>
    <row r="966" ht="15.75" customHeight="1" s="1411">
      <c r="A966" s="6" t="n"/>
      <c r="B966" s="6" t="n"/>
      <c r="C966" s="6" t="n"/>
      <c r="D966" s="6" t="n"/>
      <c r="E966" s="6" t="n"/>
      <c r="F966" s="6" t="n"/>
      <c r="G966" s="6" t="n"/>
      <c r="H966" s="6" t="n"/>
      <c r="I966" s="6" t="n"/>
      <c r="J966" s="6" t="n"/>
      <c r="K966" s="6" t="n"/>
      <c r="L966" s="6" t="n"/>
      <c r="M966" s="6" t="n"/>
    </row>
    <row r="967" ht="15.75" customHeight="1" s="1411">
      <c r="A967" s="6" t="n"/>
      <c r="B967" s="6" t="n"/>
      <c r="C967" s="6" t="n"/>
      <c r="D967" s="6" t="n"/>
      <c r="E967" s="6" t="n"/>
      <c r="F967" s="6" t="n"/>
      <c r="G967" s="6" t="n"/>
      <c r="H967" s="6" t="n"/>
      <c r="I967" s="6" t="n"/>
      <c r="J967" s="6" t="n"/>
      <c r="K967" s="6" t="n"/>
      <c r="L967" s="6" t="n"/>
      <c r="M967" s="6" t="n"/>
    </row>
    <row r="968" ht="15.75" customHeight="1" s="1411">
      <c r="A968" s="6" t="n"/>
      <c r="B968" s="6" t="n"/>
      <c r="C968" s="6" t="n"/>
      <c r="D968" s="6" t="n"/>
      <c r="E968" s="6" t="n"/>
      <c r="F968" s="6" t="n"/>
      <c r="G968" s="6" t="n"/>
      <c r="H968" s="6" t="n"/>
      <c r="I968" s="6" t="n"/>
      <c r="J968" s="6" t="n"/>
      <c r="K968" s="6" t="n"/>
      <c r="L968" s="6" t="n"/>
      <c r="M968" s="6" t="n"/>
    </row>
    <row r="969" ht="15.75" customHeight="1" s="1411">
      <c r="A969" s="6" t="n"/>
      <c r="B969" s="6" t="n"/>
      <c r="C969" s="6" t="n"/>
      <c r="D969" s="6" t="n"/>
      <c r="E969" s="6" t="n"/>
      <c r="F969" s="6" t="n"/>
      <c r="G969" s="6" t="n"/>
      <c r="H969" s="6" t="n"/>
      <c r="I969" s="6" t="n"/>
      <c r="J969" s="6" t="n"/>
      <c r="K969" s="6" t="n"/>
      <c r="L969" s="6" t="n"/>
      <c r="M969" s="6" t="n"/>
    </row>
    <row r="970" ht="15.75" customHeight="1" s="1411">
      <c r="A970" s="6" t="n"/>
      <c r="B970" s="6" t="n"/>
      <c r="C970" s="6" t="n"/>
      <c r="D970" s="6" t="n"/>
      <c r="E970" s="6" t="n"/>
      <c r="F970" s="6" t="n"/>
      <c r="G970" s="6" t="n"/>
      <c r="H970" s="6" t="n"/>
      <c r="I970" s="6" t="n"/>
      <c r="J970" s="6" t="n"/>
      <c r="K970" s="6" t="n"/>
      <c r="L970" s="6" t="n"/>
      <c r="M970" s="6" t="n"/>
    </row>
    <row r="971" ht="15.75" customHeight="1" s="1411">
      <c r="A971" s="6" t="n"/>
      <c r="B971" s="6" t="n"/>
      <c r="C971" s="6" t="n"/>
      <c r="D971" s="6" t="n"/>
      <c r="E971" s="6" t="n"/>
      <c r="F971" s="6" t="n"/>
      <c r="G971" s="6" t="n"/>
      <c r="H971" s="6" t="n"/>
      <c r="I971" s="6" t="n"/>
      <c r="J971" s="6" t="n"/>
      <c r="K971" s="6" t="n"/>
      <c r="L971" s="6" t="n"/>
      <c r="M971" s="6" t="n"/>
    </row>
    <row r="972" ht="15.75" customHeight="1" s="1411">
      <c r="A972" s="6" t="n"/>
      <c r="B972" s="6" t="n"/>
      <c r="C972" s="6" t="n"/>
      <c r="D972" s="6" t="n"/>
      <c r="E972" s="6" t="n"/>
      <c r="F972" s="6" t="n"/>
      <c r="G972" s="6" t="n"/>
      <c r="H972" s="6" t="n"/>
      <c r="I972" s="6" t="n"/>
      <c r="J972" s="6" t="n"/>
      <c r="K972" s="6" t="n"/>
      <c r="L972" s="6" t="n"/>
      <c r="M972" s="6" t="n"/>
    </row>
    <row r="973" ht="15.75" customHeight="1" s="1411">
      <c r="A973" s="6" t="n"/>
      <c r="B973" s="6" t="n"/>
      <c r="C973" s="6" t="n"/>
      <c r="D973" s="6" t="n"/>
      <c r="E973" s="6" t="n"/>
      <c r="F973" s="6" t="n"/>
      <c r="G973" s="6" t="n"/>
      <c r="H973" s="6" t="n"/>
      <c r="I973" s="6" t="n"/>
      <c r="J973" s="6" t="n"/>
      <c r="K973" s="6" t="n"/>
      <c r="L973" s="6" t="n"/>
      <c r="M973" s="6" t="n"/>
    </row>
    <row r="974" ht="15.75" customHeight="1" s="1411">
      <c r="A974" s="6" t="n"/>
      <c r="B974" s="6" t="n"/>
      <c r="C974" s="6" t="n"/>
      <c r="D974" s="6" t="n"/>
      <c r="E974" s="6" t="n"/>
      <c r="F974" s="6" t="n"/>
      <c r="G974" s="6" t="n"/>
      <c r="H974" s="6" t="n"/>
      <c r="I974" s="6" t="n"/>
      <c r="J974" s="6" t="n"/>
      <c r="K974" s="6" t="n"/>
      <c r="L974" s="6" t="n"/>
      <c r="M974" s="6" t="n"/>
    </row>
    <row r="975" ht="15.75" customHeight="1" s="1411">
      <c r="A975" s="6" t="n"/>
      <c r="B975" s="6" t="n"/>
      <c r="C975" s="6" t="n"/>
      <c r="D975" s="6" t="n"/>
      <c r="E975" s="6" t="n"/>
      <c r="F975" s="6" t="n"/>
      <c r="G975" s="6" t="n"/>
      <c r="H975" s="6" t="n"/>
      <c r="I975" s="6" t="n"/>
      <c r="J975" s="6" t="n"/>
      <c r="K975" s="6" t="n"/>
      <c r="L975" s="6" t="n"/>
      <c r="M975" s="6" t="n"/>
    </row>
    <row r="976" ht="15.75" customHeight="1" s="1411">
      <c r="A976" s="6" t="n"/>
      <c r="B976" s="6" t="n"/>
      <c r="C976" s="6" t="n"/>
      <c r="D976" s="6" t="n"/>
      <c r="E976" s="6" t="n"/>
      <c r="F976" s="6" t="n"/>
      <c r="G976" s="6" t="n"/>
      <c r="H976" s="6" t="n"/>
      <c r="I976" s="6" t="n"/>
      <c r="J976" s="6" t="n"/>
      <c r="K976" s="6" t="n"/>
      <c r="L976" s="6" t="n"/>
      <c r="M976" s="6" t="n"/>
    </row>
    <row r="977" ht="15.75" customHeight="1" s="1411">
      <c r="A977" s="6" t="n"/>
      <c r="B977" s="6" t="n"/>
      <c r="C977" s="6" t="n"/>
      <c r="D977" s="6" t="n"/>
      <c r="E977" s="6" t="n"/>
      <c r="F977" s="6" t="n"/>
      <c r="G977" s="6" t="n"/>
      <c r="H977" s="6" t="n"/>
      <c r="I977" s="6" t="n"/>
      <c r="J977" s="6" t="n"/>
      <c r="K977" s="6" t="n"/>
      <c r="L977" s="6" t="n"/>
      <c r="M977" s="6" t="n"/>
    </row>
    <row r="978" ht="15.75" customHeight="1" s="1411">
      <c r="A978" s="6" t="n"/>
      <c r="B978" s="6" t="n"/>
      <c r="C978" s="6" t="n"/>
      <c r="D978" s="6" t="n"/>
      <c r="E978" s="6" t="n"/>
      <c r="F978" s="6" t="n"/>
      <c r="G978" s="6" t="n"/>
      <c r="H978" s="6" t="n"/>
      <c r="I978" s="6" t="n"/>
      <c r="J978" s="6" t="n"/>
      <c r="K978" s="6" t="n"/>
      <c r="L978" s="6" t="n"/>
      <c r="M978" s="6" t="n"/>
    </row>
    <row r="979" ht="15.75" customHeight="1" s="1411">
      <c r="A979" s="6" t="n"/>
      <c r="B979" s="6" t="n"/>
      <c r="C979" s="6" t="n"/>
      <c r="D979" s="6" t="n"/>
      <c r="E979" s="6" t="n"/>
      <c r="F979" s="6" t="n"/>
      <c r="G979" s="6" t="n"/>
      <c r="H979" s="6" t="n"/>
      <c r="I979" s="6" t="n"/>
      <c r="J979" s="6" t="n"/>
      <c r="K979" s="6" t="n"/>
      <c r="L979" s="6" t="n"/>
      <c r="M979" s="6" t="n"/>
    </row>
    <row r="980" ht="15.75" customHeight="1" s="1411">
      <c r="A980" s="6" t="n"/>
      <c r="B980" s="6" t="n"/>
      <c r="C980" s="6" t="n"/>
      <c r="D980" s="6" t="n"/>
      <c r="E980" s="6" t="n"/>
      <c r="F980" s="6" t="n"/>
      <c r="G980" s="6" t="n"/>
      <c r="H980" s="6" t="n"/>
      <c r="I980" s="6" t="n"/>
      <c r="J980" s="6" t="n"/>
      <c r="K980" s="6" t="n"/>
      <c r="L980" s="6" t="n"/>
      <c r="M980" s="6" t="n"/>
    </row>
    <row r="981" ht="15.75" customHeight="1" s="1411">
      <c r="A981" s="6" t="n"/>
      <c r="B981" s="6" t="n"/>
      <c r="C981" s="6" t="n"/>
      <c r="D981" s="6" t="n"/>
      <c r="E981" s="6" t="n"/>
      <c r="F981" s="6" t="n"/>
      <c r="G981" s="6" t="n"/>
      <c r="H981" s="6" t="n"/>
      <c r="I981" s="6" t="n"/>
      <c r="J981" s="6" t="n"/>
      <c r="K981" s="6" t="n"/>
      <c r="L981" s="6" t="n"/>
      <c r="M981" s="6" t="n"/>
    </row>
    <row r="982" ht="15.75" customHeight="1" s="1411">
      <c r="A982" s="6" t="n"/>
      <c r="B982" s="6" t="n"/>
      <c r="C982" s="6" t="n"/>
      <c r="D982" s="6" t="n"/>
      <c r="E982" s="6" t="n"/>
      <c r="F982" s="6" t="n"/>
      <c r="G982" s="6" t="n"/>
      <c r="H982" s="6" t="n"/>
      <c r="I982" s="6" t="n"/>
      <c r="J982" s="6" t="n"/>
      <c r="K982" s="6" t="n"/>
      <c r="L982" s="6" t="n"/>
      <c r="M982" s="6" t="n"/>
    </row>
    <row r="983" ht="15.75" customHeight="1" s="1411">
      <c r="A983" s="6" t="n"/>
      <c r="B983" s="6" t="n"/>
      <c r="C983" s="6" t="n"/>
      <c r="D983" s="6" t="n"/>
      <c r="E983" s="6" t="n"/>
      <c r="F983" s="6" t="n"/>
      <c r="G983" s="6" t="n"/>
      <c r="H983" s="6" t="n"/>
      <c r="I983" s="6" t="n"/>
      <c r="J983" s="6" t="n"/>
      <c r="K983" s="6" t="n"/>
      <c r="L983" s="6" t="n"/>
      <c r="M983" s="6" t="n"/>
    </row>
    <row r="984" ht="15.75" customHeight="1" s="1411">
      <c r="A984" s="6" t="n"/>
      <c r="B984" s="6" t="n"/>
      <c r="C984" s="6" t="n"/>
      <c r="D984" s="6" t="n"/>
      <c r="E984" s="6" t="n"/>
      <c r="F984" s="6" t="n"/>
      <c r="G984" s="6" t="n"/>
      <c r="H984" s="6" t="n"/>
      <c r="I984" s="6" t="n"/>
      <c r="J984" s="6" t="n"/>
      <c r="K984" s="6" t="n"/>
      <c r="L984" s="6" t="n"/>
      <c r="M984" s="6" t="n"/>
    </row>
    <row r="985" ht="15.75" customHeight="1" s="1411">
      <c r="A985" s="6" t="n"/>
      <c r="B985" s="6" t="n"/>
      <c r="C985" s="6" t="n"/>
      <c r="D985" s="6" t="n"/>
      <c r="E985" s="6" t="n"/>
      <c r="F985" s="6" t="n"/>
      <c r="G985" s="6" t="n"/>
      <c r="H985" s="6" t="n"/>
      <c r="I985" s="6" t="n"/>
      <c r="J985" s="6" t="n"/>
      <c r="K985" s="6" t="n"/>
      <c r="L985" s="6" t="n"/>
      <c r="M985" s="6" t="n"/>
    </row>
    <row r="986" ht="15.75" customHeight="1" s="1411">
      <c r="A986" s="6" t="n"/>
      <c r="B986" s="6" t="n"/>
      <c r="C986" s="6" t="n"/>
      <c r="D986" s="6" t="n"/>
      <c r="E986" s="6" t="n"/>
      <c r="F986" s="6" t="n"/>
      <c r="G986" s="6" t="n"/>
      <c r="H986" s="6" t="n"/>
      <c r="I986" s="6" t="n"/>
      <c r="J986" s="6" t="n"/>
      <c r="K986" s="6" t="n"/>
      <c r="L986" s="6" t="n"/>
      <c r="M986" s="6" t="n"/>
    </row>
    <row r="987" ht="15.75" customHeight="1" s="1411">
      <c r="A987" s="6" t="n"/>
      <c r="B987" s="6" t="n"/>
      <c r="C987" s="6" t="n"/>
      <c r="D987" s="6" t="n"/>
      <c r="E987" s="6" t="n"/>
      <c r="F987" s="6" t="n"/>
      <c r="G987" s="6" t="n"/>
      <c r="H987" s="6" t="n"/>
      <c r="I987" s="6" t="n"/>
      <c r="J987" s="6" t="n"/>
      <c r="K987" s="6" t="n"/>
      <c r="L987" s="6" t="n"/>
      <c r="M987" s="6" t="n"/>
    </row>
    <row r="988" ht="15.75" customHeight="1" s="1411">
      <c r="A988" s="6" t="n"/>
      <c r="B988" s="6" t="n"/>
      <c r="C988" s="6" t="n"/>
      <c r="D988" s="6" t="n"/>
      <c r="E988" s="6" t="n"/>
      <c r="F988" s="6" t="n"/>
      <c r="G988" s="6" t="n"/>
      <c r="H988" s="6" t="n"/>
      <c r="I988" s="6" t="n"/>
      <c r="J988" s="6" t="n"/>
      <c r="K988" s="6" t="n"/>
      <c r="L988" s="6" t="n"/>
      <c r="M988" s="6" t="n"/>
    </row>
    <row r="989" ht="15.75" customHeight="1" s="1411">
      <c r="A989" s="6" t="n"/>
      <c r="B989" s="6" t="n"/>
      <c r="C989" s="6" t="n"/>
      <c r="D989" s="6" t="n"/>
      <c r="E989" s="6" t="n"/>
      <c r="F989" s="6" t="n"/>
      <c r="G989" s="6" t="n"/>
      <c r="H989" s="6" t="n"/>
      <c r="I989" s="6" t="n"/>
      <c r="J989" s="6" t="n"/>
      <c r="K989" s="6" t="n"/>
      <c r="L989" s="6" t="n"/>
      <c r="M989" s="6" t="n"/>
    </row>
    <row r="990" ht="15.75" customHeight="1" s="1411">
      <c r="A990" s="6" t="n"/>
      <c r="B990" s="6" t="n"/>
      <c r="C990" s="6" t="n"/>
      <c r="D990" s="6" t="n"/>
      <c r="E990" s="6" t="n"/>
      <c r="F990" s="6" t="n"/>
      <c r="G990" s="6" t="n"/>
      <c r="H990" s="6" t="n"/>
      <c r="I990" s="6" t="n"/>
      <c r="J990" s="6" t="n"/>
      <c r="K990" s="6" t="n"/>
      <c r="L990" s="6" t="n"/>
      <c r="M990" s="6" t="n"/>
    </row>
    <row r="991" ht="15.75" customHeight="1" s="1411">
      <c r="A991" s="6" t="n"/>
      <c r="B991" s="6" t="n"/>
      <c r="C991" s="6" t="n"/>
      <c r="D991" s="6" t="n"/>
      <c r="E991" s="6" t="n"/>
      <c r="F991" s="6" t="n"/>
      <c r="G991" s="6" t="n"/>
      <c r="H991" s="6" t="n"/>
      <c r="I991" s="6" t="n"/>
      <c r="J991" s="6" t="n"/>
      <c r="K991" s="6" t="n"/>
      <c r="L991" s="6" t="n"/>
      <c r="M991" s="6" t="n"/>
    </row>
    <row r="992" ht="15.75" customHeight="1" s="1411">
      <c r="A992" s="6" t="n"/>
      <c r="B992" s="6" t="n"/>
      <c r="C992" s="6" t="n"/>
      <c r="D992" s="6" t="n"/>
      <c r="E992" s="6" t="n"/>
      <c r="F992" s="6" t="n"/>
      <c r="G992" s="6" t="n"/>
      <c r="H992" s="6" t="n"/>
      <c r="I992" s="6" t="n"/>
      <c r="J992" s="6" t="n"/>
      <c r="K992" s="6" t="n"/>
      <c r="L992" s="6" t="n"/>
      <c r="M992" s="6" t="n"/>
    </row>
    <row r="993" ht="15.75" customHeight="1" s="1411">
      <c r="A993" s="6" t="n"/>
      <c r="B993" s="6" t="n"/>
      <c r="C993" s="6" t="n"/>
      <c r="D993" s="6" t="n"/>
      <c r="E993" s="6" t="n"/>
      <c r="F993" s="6" t="n"/>
      <c r="G993" s="6" t="n"/>
      <c r="H993" s="6" t="n"/>
      <c r="I993" s="6" t="n"/>
      <c r="J993" s="6" t="n"/>
      <c r="K993" s="6" t="n"/>
      <c r="L993" s="6" t="n"/>
      <c r="M993" s="6" t="n"/>
    </row>
    <row r="994" ht="15.75" customHeight="1" s="1411">
      <c r="A994" s="6" t="n"/>
      <c r="B994" s="6" t="n"/>
      <c r="C994" s="6" t="n"/>
      <c r="D994" s="6" t="n"/>
      <c r="E994" s="6" t="n"/>
      <c r="F994" s="6" t="n"/>
      <c r="G994" s="6" t="n"/>
      <c r="H994" s="6" t="n"/>
      <c r="I994" s="6" t="n"/>
      <c r="J994" s="6" t="n"/>
      <c r="K994" s="6" t="n"/>
      <c r="L994" s="6" t="n"/>
      <c r="M994" s="6" t="n"/>
    </row>
    <row r="995" ht="15.75" customHeight="1" s="1411">
      <c r="A995" s="6" t="n"/>
      <c r="B995" s="6" t="n"/>
      <c r="C995" s="6" t="n"/>
      <c r="D995" s="6" t="n"/>
      <c r="E995" s="6" t="n"/>
      <c r="F995" s="6" t="n"/>
      <c r="G995" s="6" t="n"/>
      <c r="H995" s="6" t="n"/>
      <c r="I995" s="6" t="n"/>
      <c r="J995" s="6" t="n"/>
      <c r="K995" s="6" t="n"/>
      <c r="L995" s="6" t="n"/>
      <c r="M995" s="6" t="n"/>
    </row>
    <row r="996" ht="15.75" customHeight="1" s="1411">
      <c r="A996" s="6" t="n"/>
      <c r="B996" s="6" t="n"/>
      <c r="C996" s="6" t="n"/>
      <c r="D996" s="6" t="n"/>
      <c r="E996" s="6" t="n"/>
      <c r="F996" s="6" t="n"/>
      <c r="G996" s="6" t="n"/>
      <c r="H996" s="6" t="n"/>
      <c r="I996" s="6" t="n"/>
      <c r="J996" s="6" t="n"/>
      <c r="K996" s="6" t="n"/>
      <c r="L996" s="6" t="n"/>
      <c r="M996" s="6" t="n"/>
    </row>
    <row r="997" ht="15.75" customHeight="1" s="1411">
      <c r="A997" s="6" t="n"/>
      <c r="B997" s="6" t="n"/>
      <c r="C997" s="6" t="n"/>
      <c r="D997" s="6" t="n"/>
      <c r="E997" s="6" t="n"/>
      <c r="F997" s="6" t="n"/>
      <c r="G997" s="6" t="n"/>
      <c r="H997" s="6" t="n"/>
      <c r="I997" s="6" t="n"/>
      <c r="J997" s="6" t="n"/>
      <c r="K997" s="6" t="n"/>
      <c r="L997" s="6" t="n"/>
      <c r="M997" s="6" t="n"/>
    </row>
    <row r="998" ht="15.75" customHeight="1" s="1411">
      <c r="A998" s="6" t="n"/>
      <c r="B998" s="6" t="n"/>
      <c r="C998" s="6" t="n"/>
      <c r="D998" s="6" t="n"/>
      <c r="E998" s="6" t="n"/>
      <c r="F998" s="6" t="n"/>
      <c r="G998" s="6" t="n"/>
      <c r="H998" s="6" t="n"/>
      <c r="I998" s="6" t="n"/>
      <c r="J998" s="6" t="n"/>
      <c r="K998" s="6" t="n"/>
      <c r="L998" s="6" t="n"/>
      <c r="M998" s="6" t="n"/>
    </row>
    <row r="999" ht="15.75" customHeight="1" s="1411">
      <c r="A999" s="6" t="n"/>
      <c r="B999" s="6" t="n"/>
      <c r="C999" s="6" t="n"/>
      <c r="D999" s="6" t="n"/>
      <c r="E999" s="6" t="n"/>
      <c r="F999" s="6" t="n"/>
      <c r="G999" s="6" t="n"/>
      <c r="H999" s="6" t="n"/>
      <c r="I999" s="6" t="n"/>
      <c r="J999" s="6" t="n"/>
      <c r="K999" s="6" t="n"/>
      <c r="L999" s="6" t="n"/>
      <c r="M999" s="6" t="n"/>
    </row>
    <row r="1000" ht="15.75" customHeight="1" s="1411">
      <c r="A1000" s="6" t="n"/>
      <c r="B1000" s="6" t="n"/>
      <c r="C1000" s="6" t="n"/>
      <c r="D1000" s="6" t="n"/>
      <c r="E1000" s="6" t="n"/>
      <c r="F1000" s="6" t="n"/>
      <c r="G1000" s="6" t="n"/>
      <c r="H1000" s="6" t="n"/>
      <c r="I1000" s="6" t="n"/>
      <c r="J1000" s="6" t="n"/>
      <c r="K1000" s="6" t="n"/>
      <c r="L1000" s="6" t="n"/>
      <c r="M1000" s="6" t="n"/>
    </row>
  </sheetData>
  <mergeCells count="50">
    <mergeCell ref="H35:I35"/>
    <mergeCell ref="K30:L30"/>
    <mergeCell ref="K34:L34"/>
    <mergeCell ref="A5:M5"/>
    <mergeCell ref="B7:C7"/>
    <mergeCell ref="E33:F33"/>
    <mergeCell ref="A17:M17"/>
    <mergeCell ref="K33:L33"/>
    <mergeCell ref="A4:M4"/>
    <mergeCell ref="K9:L9"/>
    <mergeCell ref="B31:C31"/>
    <mergeCell ref="H31:I31"/>
    <mergeCell ref="K36:L36"/>
    <mergeCell ref="A38:M38"/>
    <mergeCell ref="A28:M28"/>
    <mergeCell ref="E35:F35"/>
    <mergeCell ref="H34:I34"/>
    <mergeCell ref="K35:L35"/>
    <mergeCell ref="K11:L11"/>
    <mergeCell ref="E19:F19"/>
    <mergeCell ref="K32:L32"/>
    <mergeCell ref="K31:L31"/>
    <mergeCell ref="A15:M15"/>
    <mergeCell ref="H36:I36"/>
    <mergeCell ref="E31:F31"/>
    <mergeCell ref="E34:F34"/>
    <mergeCell ref="E30:F30"/>
    <mergeCell ref="A1:M1"/>
    <mergeCell ref="K12:L12"/>
    <mergeCell ref="K8:L8"/>
    <mergeCell ref="H32:I32"/>
    <mergeCell ref="H7:I7"/>
    <mergeCell ref="B19:C19"/>
    <mergeCell ref="B34:C34"/>
    <mergeCell ref="H19:I19"/>
    <mergeCell ref="E36:F36"/>
    <mergeCell ref="A2:M2"/>
    <mergeCell ref="B30:C30"/>
    <mergeCell ref="K7:L7"/>
    <mergeCell ref="B33:C33"/>
    <mergeCell ref="E32:F32"/>
    <mergeCell ref="E7:F7"/>
    <mergeCell ref="K10:L10"/>
    <mergeCell ref="H33:I33"/>
    <mergeCell ref="K19:L19"/>
    <mergeCell ref="B36:C36"/>
    <mergeCell ref="B32:C32"/>
    <mergeCell ref="K13:L13"/>
    <mergeCell ref="B35:C35"/>
    <mergeCell ref="H30:I30"/>
  </mergeCells>
  <pageMargins left="0.75" right="0.75" top="1" bottom="1" header="0" footer="0"/>
  <pageSetup orientation="landscape" paperSize="9"/>
</worksheet>
</file>

<file path=xl/worksheets/sheet18.xml><?xml version="1.0" encoding="utf-8"?>
<worksheet xmlns="http://schemas.openxmlformats.org/spreadsheetml/2006/main">
  <sheetPr>
    <tabColor rgb="FF37474F"/>
    <outlinePr summaryBelow="1" summaryRight="1"/>
    <pageSetUpPr/>
  </sheetPr>
  <dimension ref="A1:P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40" customWidth="1" style="1411" min="1" max="1"/>
    <col width="14" customWidth="1" style="1411" min="2" max="2"/>
    <col width="11" customWidth="1" style="1411" min="3" max="13"/>
    <col width="13" customWidth="1" style="1411" min="14" max="14"/>
    <col width="14" customWidth="1" style="1411" min="15" max="15"/>
    <col width="12" customWidth="1" style="1411" min="16" max="16"/>
    <col width="8.710000000000001" customWidth="1" style="1411" min="17" max="26"/>
  </cols>
  <sheetData>
    <row r="1" ht="43.5" customHeight="1" s="1411">
      <c r="A1" s="1697" t="inlineStr">
        <is>
          <t>NO DICE BOROUGH LTD</t>
        </is>
      </c>
    </row>
    <row r="2" ht="21.75" customHeight="1" s="1411">
      <c r="A2" s="1698" t="inlineStr">
        <is>
          <t>Financial Model v2.0  |  Trading Period: May 2026 – April 2027  |  Prepared April 2026</t>
        </is>
      </c>
    </row>
    <row r="3" ht="51.75" customHeight="1" s="1411">
      <c r="A3" s="1699">
        <f>IF(COUNTIF('Audit Dashboard'!D6:D18,"*ERROR*")&gt;0,"⚠  MODEL STATUS: ERROR  —  "&amp;COUNTIF('Audit Dashboard'!D6:D18,"*ERROR*")&amp;" issue(s) found. Open Audit Dashboard.","✓  MODEL STATUS: ALL CHECKS PASS  —  Investor-Ready  |  "&amp;TEXT(TODAY(),"DD MMM YYYY"))</f>
        <v/>
      </c>
    </row>
    <row r="4" ht="7.5" customHeight="1" s="1411">
      <c r="A4" s="6" t="n"/>
      <c r="B4" s="6" t="n"/>
      <c r="C4" s="6" t="n"/>
      <c r="D4" s="6" t="n"/>
      <c r="E4" s="6" t="n"/>
      <c r="F4" s="6" t="n"/>
      <c r="G4" s="6" t="n"/>
      <c r="H4" s="6" t="n"/>
      <c r="I4" s="6" t="n"/>
      <c r="J4" s="6" t="n"/>
      <c r="K4" s="6" t="n"/>
      <c r="L4" s="6" t="n"/>
      <c r="M4" s="6" t="n"/>
      <c r="N4" s="6" t="n"/>
      <c r="O4" s="6" t="n"/>
      <c r="P4" s="6" t="n"/>
    </row>
    <row r="5" ht="27.75" customHeight="1" s="1411">
      <c r="A5" s="1700" t="inlineStr">
        <is>
          <t xml:space="preserve">  SECTION 1  —  MODEL INTEGRITY DASHBOARD</t>
        </is>
      </c>
    </row>
    <row r="6" ht="21.75" customHeight="1" s="1411">
      <c r="A6" s="1224" t="inlineStr">
        <is>
          <t>Integrity Check</t>
        </is>
      </c>
      <c r="B6" s="1224" t="inlineStr">
        <is>
          <t>Status</t>
        </is>
      </c>
      <c r="C6" s="1224" t="inlineStr">
        <is>
          <t>Live Value</t>
        </is>
      </c>
      <c r="D6" s="1441" t="n"/>
      <c r="E6" s="1441" t="n"/>
      <c r="F6" s="1441" t="n"/>
      <c r="G6" s="1441" t="n"/>
      <c r="H6" s="1558" t="n"/>
      <c r="I6" s="1224" t="inlineStr">
        <is>
          <t>What it verifies</t>
        </is>
      </c>
      <c r="J6" s="1441" t="n"/>
      <c r="K6" s="1441" t="n"/>
      <c r="L6" s="1441" t="n"/>
      <c r="M6" s="1441" t="n"/>
      <c r="N6" s="1441" t="n"/>
      <c r="O6" s="1441" t="n"/>
      <c r="P6" s="1558" t="n"/>
    </row>
    <row r="7" ht="21.75" customHeight="1" s="1411">
      <c r="A7" s="992" t="inlineStr">
        <is>
          <t>2025 Annual Revenue (verified actuals)</t>
        </is>
      </c>
      <c r="B7" s="1031">
        <f>'Audit Dashboard'!B6</f>
        <v/>
      </c>
      <c r="C7" s="1701">
        <f>'Audit Dashboard'!C6</f>
        <v/>
      </c>
      <c r="D7" s="1546" t="n"/>
      <c r="E7" s="1546" t="n"/>
      <c r="F7" s="1546" t="n"/>
      <c r="G7" s="1546" t="n"/>
      <c r="H7" s="1556" t="n"/>
      <c r="I7" s="1654" t="inlineStr">
        <is>
          <t>Formula-driven from 52 weekly sheets via Monthly Summary. Verified baseline.</t>
        </is>
      </c>
      <c r="J7" s="1546" t="n"/>
      <c r="K7" s="1546" t="n"/>
      <c r="L7" s="1546" t="n"/>
      <c r="M7" s="1546" t="n"/>
      <c r="N7" s="1546" t="n"/>
      <c r="O7" s="1546" t="n"/>
      <c r="P7" s="1556" t="n"/>
    </row>
    <row r="8" ht="21.75" customHeight="1" s="1411">
      <c r="A8" s="992" t="inlineStr">
        <is>
          <t>Cost Reconciliation — 4 categories sum to total</t>
        </is>
      </c>
      <c r="B8" s="1031">
        <f>'Audit Dashboard'!B8</f>
        <v/>
      </c>
      <c r="C8" s="1701">
        <f>'Audit Dashboard'!C8</f>
        <v/>
      </c>
      <c r="D8" s="1546" t="n"/>
      <c r="E8" s="1546" t="n"/>
      <c r="F8" s="1546" t="n"/>
      <c r="G8" s="1546" t="n"/>
      <c r="H8" s="1556" t="n"/>
      <c r="I8" s="1654" t="inlineStr">
        <is>
          <t>Wages + Fixed + Variable + Other = Total Costs. Gap must = £0.</t>
        </is>
      </c>
      <c r="J8" s="1546" t="n"/>
      <c r="K8" s="1546" t="n"/>
      <c r="L8" s="1546" t="n"/>
      <c r="M8" s="1546" t="n"/>
      <c r="N8" s="1546" t="n"/>
      <c r="O8" s="1546" t="n"/>
      <c r="P8" s="1556" t="n"/>
    </row>
    <row r="9" ht="21.75" customHeight="1" s="1411">
      <c r="A9" s="992" t="inlineStr">
        <is>
          <t>Forecast Revenue — formula-driven, not hardcoded</t>
        </is>
      </c>
      <c r="B9" s="1031">
        <f>'Audit Dashboard'!B12</f>
        <v/>
      </c>
      <c r="C9" s="1701">
        <f>'Audit Dashboard'!C12</f>
        <v/>
      </c>
      <c r="D9" s="1546" t="n"/>
      <c r="E9" s="1546" t="n"/>
      <c r="F9" s="1546" t="n"/>
      <c r="G9" s="1546" t="n"/>
      <c r="H9" s="1556" t="n"/>
      <c r="I9" s="1654" t="inlineStr">
        <is>
          <t>BCF revenue: 2025 base × growth% × seasonal weight ÷ WGT.</t>
        </is>
      </c>
      <c r="J9" s="1546" t="n"/>
      <c r="K9" s="1546" t="n"/>
      <c r="L9" s="1546" t="n"/>
      <c r="M9" s="1546" t="n"/>
      <c r="N9" s="1546" t="n"/>
      <c r="O9" s="1546" t="n"/>
      <c r="P9" s="1556" t="n"/>
    </row>
    <row r="10" ht="21.75" customHeight="1" s="1411">
      <c r="A10" s="992" t="inlineStr">
        <is>
          <t>Forecast Profit — independent cross-check</t>
        </is>
      </c>
      <c r="B10" s="1031">
        <f>'Audit Dashboard'!B13</f>
        <v/>
      </c>
      <c r="C10" s="1701">
        <f>'Audit Dashboard'!C13</f>
        <v/>
      </c>
      <c r="D10" s="1546" t="n"/>
      <c r="E10" s="1546" t="n"/>
      <c r="F10" s="1546" t="n"/>
      <c r="G10" s="1546" t="n"/>
      <c r="H10" s="1556" t="n"/>
      <c r="I10" s="1654" t="inlineStr">
        <is>
          <t>Independently recalculated: Revenue − Costs − VAT = Profit.</t>
        </is>
      </c>
      <c r="J10" s="1546" t="n"/>
      <c r="K10" s="1546" t="n"/>
      <c r="L10" s="1546" t="n"/>
      <c r="M10" s="1546" t="n"/>
      <c r="N10" s="1546" t="n"/>
      <c r="O10" s="1546" t="n"/>
      <c r="P10" s="1556" t="n"/>
    </row>
    <row r="11" ht="21.75" customHeight="1" s="1411">
      <c r="A11" s="992" t="inlineStr">
        <is>
          <t>VAT treatment — separated from P&amp;L</t>
        </is>
      </c>
      <c r="B11" s="1031">
        <f>'Audit Dashboard'!B15</f>
        <v/>
      </c>
      <c r="C11" s="1701">
        <f>'Audit Dashboard'!C15</f>
        <v/>
      </c>
      <c r="D11" s="1546" t="n"/>
      <c r="E11" s="1546" t="n"/>
      <c r="F11" s="1546" t="n"/>
      <c r="G11" s="1546" t="n"/>
      <c r="H11" s="1556" t="n"/>
      <c r="I11" s="1654" t="inlineStr">
        <is>
          <t>VAT shown separately. Not deducted from P&amp;L profit.</t>
        </is>
      </c>
      <c r="J11" s="1546" t="n"/>
      <c r="K11" s="1546" t="n"/>
      <c r="L11" s="1546" t="n"/>
      <c r="M11" s="1546" t="n"/>
      <c r="N11" s="1546" t="n"/>
      <c r="O11" s="1546" t="n"/>
      <c r="P11" s="1556" t="n"/>
    </row>
    <row r="12" ht="21.75" customHeight="1" s="1411">
      <c r="A12" s="992" t="inlineStr">
        <is>
          <t>Cash Flow — all 12 months balance</t>
        </is>
      </c>
      <c r="B12" s="1031">
        <f>'Audit Dashboard'!B14</f>
        <v/>
      </c>
      <c r="C12" s="1702">
        <f>'Cash Flow Forecast'!N35</f>
        <v/>
      </c>
      <c r="D12" s="1546" t="n"/>
      <c r="E12" s="1546" t="n"/>
      <c r="F12" s="1546" t="n"/>
      <c r="G12" s="1546" t="n"/>
      <c r="H12" s="1556" t="n"/>
      <c r="I12" s="1654" t="inlineStr">
        <is>
          <t>Opening + Net flow = Closing every month.</t>
        </is>
      </c>
      <c r="J12" s="1546" t="n"/>
      <c r="K12" s="1546" t="n"/>
      <c r="L12" s="1546" t="n"/>
      <c r="M12" s="1546" t="n"/>
      <c r="N12" s="1546" t="n"/>
      <c r="O12" s="1546" t="n"/>
      <c r="P12" s="1556" t="n"/>
    </row>
    <row r="13" ht="21.75" customHeight="1" s="1411">
      <c r="A13" s="992" t="inlineStr">
        <is>
          <t>Weekly → Monthly data integrity</t>
        </is>
      </c>
      <c r="B13" s="1031">
        <f>'Audit Dashboard'!B11</f>
        <v/>
      </c>
      <c r="C13" s="1702">
        <f>'Audit Dashboard'!C11</f>
        <v/>
      </c>
      <c r="D13" s="1546" t="n"/>
      <c r="E13" s="1546" t="n"/>
      <c r="F13" s="1546" t="n"/>
      <c r="G13" s="1546" t="n"/>
      <c r="H13" s="1556" t="n"/>
      <c r="I13" s="1654" t="inlineStr">
        <is>
          <t>Monthly totals verified against weekly sheets.</t>
        </is>
      </c>
      <c r="J13" s="1546" t="n"/>
      <c r="K13" s="1546" t="n"/>
      <c r="L13" s="1546" t="n"/>
      <c r="M13" s="1546" t="n"/>
      <c r="N13" s="1546" t="n"/>
      <c r="O13" s="1546" t="n"/>
      <c r="P13" s="1556" t="n"/>
    </row>
    <row r="14" ht="21.75" customHeight="1" s="1411">
      <c r="A14" s="992" t="inlineStr">
        <is>
          <t>Director Salary — param-driven</t>
        </is>
      </c>
      <c r="B14" s="1031">
        <f>'Audit Dashboard'!B17</f>
        <v/>
      </c>
      <c r="C14" s="1701">
        <f>'Audit Dashboard'!C17</f>
        <v/>
      </c>
      <c r="D14" s="1546" t="n"/>
      <c r="E14" s="1546" t="n"/>
      <c r="F14" s="1546" t="n"/>
      <c r="G14" s="1546" t="n"/>
      <c r="H14" s="1556" t="n"/>
      <c r="I14" s="1654" t="inlineStr">
        <is>
          <t>Annual total = $B$54 parameter × 1. All months $B$54/12.</t>
        </is>
      </c>
      <c r="J14" s="1546" t="n"/>
      <c r="K14" s="1546" t="n"/>
      <c r="L14" s="1546" t="n"/>
      <c r="M14" s="1546" t="n"/>
      <c r="N14" s="1546" t="n"/>
      <c r="O14" s="1546" t="n"/>
      <c r="P14" s="1556" t="n"/>
    </row>
    <row r="15" ht="21.75" customHeight="1" s="1411">
      <c r="A15" s="992" t="inlineStr">
        <is>
          <t>Downside scenario — profitable at −10%</t>
        </is>
      </c>
      <c r="B15" s="1031">
        <f>IF(IFERROR('Downside Scenario'!O16,0)&gt;0,"✓  OK","✗  LOSS")</f>
        <v/>
      </c>
      <c r="C15" s="1703">
        <f>IFERROR('Downside Scenario'!O16,0)</f>
        <v/>
      </c>
      <c r="D15" s="1546" t="n"/>
      <c r="E15" s="1546" t="n"/>
      <c r="F15" s="1546" t="n"/>
      <c r="G15" s="1546" t="n"/>
      <c r="H15" s="1556" t="n"/>
      <c r="I15" s="1654" t="inlineStr">
        <is>
          <t>Business profitable even at −10% revenue vs 2025.</t>
        </is>
      </c>
      <c r="J15" s="1546" t="n"/>
      <c r="K15" s="1546" t="n"/>
      <c r="L15" s="1546" t="n"/>
      <c r="M15" s="1546" t="n"/>
      <c r="N15" s="1546" t="n"/>
      <c r="O15" s="1546" t="n"/>
      <c r="P15" s="1556" t="n"/>
    </row>
    <row r="16" ht="21.75" customHeight="1" s="1411">
      <c r="A16" s="992" t="inlineStr">
        <is>
          <t>Minimum cash — above £30k safety threshold</t>
        </is>
      </c>
      <c r="B16" s="1031">
        <f>IF(MIN('Cash Flow Forecast'!B30:M30)&gt;=30000,"✓  OK","⚠  MONITOR — drops below threshold")</f>
        <v/>
      </c>
      <c r="C16" s="1701">
        <f>MIN('Cash Flow Forecast'!B30:M30)</f>
        <v/>
      </c>
      <c r="D16" s="1546" t="n"/>
      <c r="E16" s="1546" t="n"/>
      <c r="F16" s="1546" t="n"/>
      <c r="G16" s="1546" t="n"/>
      <c r="H16" s="1556" t="n"/>
      <c r="I16" s="1654" t="inlineStr">
        <is>
          <t>Worst monthly cash position vs minimum safe operating level.</t>
        </is>
      </c>
      <c r="J16" s="1546" t="n"/>
      <c r="K16" s="1546" t="n"/>
      <c r="L16" s="1546" t="n"/>
      <c r="M16" s="1546" t="n"/>
      <c r="N16" s="1546" t="n"/>
      <c r="O16" s="1546" t="n"/>
      <c r="P16" s="1556" t="n"/>
    </row>
    <row r="17">
      <c r="A17" s="6" t="n"/>
      <c r="B17" s="6" t="n"/>
      <c r="C17" s="6" t="n"/>
      <c r="D17" s="6" t="n"/>
      <c r="E17" s="6" t="n"/>
      <c r="F17" s="6" t="n"/>
      <c r="G17" s="6" t="n"/>
      <c r="H17" s="6" t="n"/>
      <c r="I17" s="6" t="n"/>
      <c r="J17" s="6" t="n"/>
      <c r="K17" s="6" t="n"/>
      <c r="L17" s="6" t="n"/>
      <c r="M17" s="6" t="n"/>
      <c r="N17" s="6" t="n"/>
      <c r="O17" s="6" t="n"/>
      <c r="P17" s="6" t="n"/>
    </row>
    <row r="18" ht="27.75" customHeight="1" s="1411">
      <c r="A18" s="1700" t="inlineStr">
        <is>
          <t xml:space="preserve">  SECTION 2  —  SCENARIO SUMMARY</t>
        </is>
      </c>
    </row>
    <row r="19" ht="21.75" customHeight="1" s="1411">
      <c r="A19" s="1224" t="inlineStr">
        <is>
          <t>Metric</t>
        </is>
      </c>
      <c r="B19" s="1704" t="inlineStr">
        <is>
          <t>Conservative +10%</t>
        </is>
      </c>
      <c r="C19" s="1441" t="n"/>
      <c r="D19" s="1441" t="n"/>
      <c r="E19" s="1558" t="n"/>
      <c r="F19" s="1704" t="inlineStr">
        <is>
          <t>Base Case +15%</t>
        </is>
      </c>
      <c r="G19" s="1441" t="n"/>
      <c r="H19" s="1441" t="n"/>
      <c r="I19" s="1441" t="n"/>
      <c r="J19" s="1558" t="n"/>
      <c r="K19" s="1704" t="inlineStr">
        <is>
          <t>Optimistic +20%</t>
        </is>
      </c>
      <c r="L19" s="1441" t="n"/>
      <c r="M19" s="1441" t="n"/>
      <c r="N19" s="1441" t="n"/>
      <c r="O19" s="1558" t="n"/>
      <c r="P19" s="6" t="n"/>
    </row>
    <row r="20" ht="19.5" customHeight="1" s="1411">
      <c r="A20" s="952" t="inlineStr">
        <is>
          <t>Revenue Target</t>
        </is>
      </c>
      <c r="B20" s="1705">
        <f>'Scenario Planning'!P33</f>
        <v/>
      </c>
      <c r="C20" s="1546" t="n"/>
      <c r="D20" s="1546" t="n"/>
      <c r="E20" s="1556" t="n"/>
      <c r="F20" s="1706">
        <f>'Base Case Forecast'!N6</f>
        <v/>
      </c>
      <c r="G20" s="1546" t="n"/>
      <c r="H20" s="1546" t="n"/>
      <c r="I20" s="1546" t="n"/>
      <c r="J20" s="1556" t="n"/>
      <c r="K20" s="1705">
        <f>'Scenario Planning'!P63</f>
        <v/>
      </c>
      <c r="L20" s="1546" t="n"/>
      <c r="M20" s="1546" t="n"/>
      <c r="N20" s="1546" t="n"/>
      <c r="O20" s="1556" t="n"/>
      <c r="P20" s="6" t="n"/>
    </row>
    <row r="21" ht="19.5" customHeight="1" s="1411">
      <c r="A21" s="952" t="inlineStr">
        <is>
          <t>Operating Costs</t>
        </is>
      </c>
      <c r="B21" s="1705">
        <f>'Scenario Planning'!P35</f>
        <v/>
      </c>
      <c r="C21" s="1546" t="n"/>
      <c r="D21" s="1546" t="n"/>
      <c r="E21" s="1556" t="n"/>
      <c r="F21" s="1706">
        <f>'Base Case Forecast'!N11</f>
        <v/>
      </c>
      <c r="G21" s="1546" t="n"/>
      <c r="H21" s="1546" t="n"/>
      <c r="I21" s="1546" t="n"/>
      <c r="J21" s="1556" t="n"/>
      <c r="K21" s="1705">
        <f>'Scenario Planning'!P65</f>
        <v/>
      </c>
      <c r="L21" s="1546" t="n"/>
      <c r="M21" s="1546" t="n"/>
      <c r="N21" s="1546" t="n"/>
      <c r="O21" s="1556" t="n"/>
      <c r="P21" s="6" t="n"/>
    </row>
    <row r="22" ht="19.5" customHeight="1" s="1411">
      <c r="A22" s="952" t="inlineStr">
        <is>
          <t>Director Salary</t>
        </is>
      </c>
      <c r="B22" s="1705">
        <f>'Scenario Planning'!P36</f>
        <v/>
      </c>
      <c r="C22" s="1546" t="n"/>
      <c r="D22" s="1546" t="n"/>
      <c r="E22" s="1556" t="n"/>
      <c r="F22" s="1706">
        <f>'Base Case Forecast'!N12</f>
        <v/>
      </c>
      <c r="G22" s="1546" t="n"/>
      <c r="H22" s="1546" t="n"/>
      <c r="I22" s="1546" t="n"/>
      <c r="J22" s="1556" t="n"/>
      <c r="K22" s="1705">
        <f>'Scenario Planning'!P66</f>
        <v/>
      </c>
      <c r="L22" s="1546" t="n"/>
      <c r="M22" s="1546" t="n"/>
      <c r="N22" s="1546" t="n"/>
      <c r="O22" s="1556" t="n"/>
      <c r="P22" s="6" t="n"/>
    </row>
    <row r="23" ht="19.5" customHeight="1" s="1411">
      <c r="A23" s="952" t="inlineStr">
        <is>
          <t>Rent Paid</t>
        </is>
      </c>
      <c r="B23" s="1705">
        <f>'Scenario Planning'!P37</f>
        <v/>
      </c>
      <c r="C23" s="1546" t="n"/>
      <c r="D23" s="1546" t="n"/>
      <c r="E23" s="1556" t="n"/>
      <c r="F23" s="1706">
        <f>'Base Case Forecast'!N13</f>
        <v/>
      </c>
      <c r="G23" s="1546" t="n"/>
      <c r="H23" s="1546" t="n"/>
      <c r="I23" s="1546" t="n"/>
      <c r="J23" s="1556" t="n"/>
      <c r="K23" s="1705">
        <f>'Scenario Planning'!P67</f>
        <v/>
      </c>
      <c r="L23" s="1546" t="n"/>
      <c r="M23" s="1546" t="n"/>
      <c r="N23" s="1546" t="n"/>
      <c r="O23" s="1556" t="n"/>
      <c r="P23" s="6" t="n"/>
    </row>
    <row r="24" ht="19.5" customHeight="1" s="1411">
      <c r="A24" s="1015" t="inlineStr">
        <is>
          <t>Forecast Profit</t>
        </is>
      </c>
      <c r="B24" s="1707">
        <f>'Scenario Planning'!P39</f>
        <v/>
      </c>
      <c r="C24" s="1546" t="n"/>
      <c r="D24" s="1546" t="n"/>
      <c r="E24" s="1556" t="n"/>
      <c r="F24" s="1708">
        <f>'Dividend &amp; Distribution Model'!B14</f>
        <v/>
      </c>
      <c r="G24" s="1709" t="n"/>
      <c r="H24" s="1709" t="n"/>
      <c r="I24" s="1709" t="n"/>
      <c r="J24" s="1674" t="n"/>
      <c r="K24" s="1707">
        <f>'Scenario Planning'!P73</f>
        <v/>
      </c>
      <c r="L24" s="1546" t="n"/>
      <c r="M24" s="1546" t="n"/>
      <c r="N24" s="1546" t="n"/>
      <c r="O24" s="1556" t="n"/>
      <c r="P24" s="6" t="n"/>
    </row>
    <row r="25" ht="19.5" customHeight="1" s="1411">
      <c r="A25" s="1015" t="inlineStr">
        <is>
          <t>Profit Margin</t>
        </is>
      </c>
      <c r="B25" s="1710">
        <f>'Scenario Planning'!P40</f>
        <v/>
      </c>
      <c r="C25" s="1546" t="n"/>
      <c r="D25" s="1546" t="n"/>
      <c r="E25" s="1556" t="n"/>
      <c r="F25" s="1711">
        <f>'Base Case Forecast'!N17</f>
        <v/>
      </c>
      <c r="G25" s="1709" t="n"/>
      <c r="H25" s="1709" t="n"/>
      <c r="I25" s="1709" t="n"/>
      <c r="J25" s="1674" t="n"/>
      <c r="K25" s="1710">
        <f>'Scenario Planning'!P74</f>
        <v/>
      </c>
      <c r="L25" s="1546" t="n"/>
      <c r="M25" s="1546" t="n"/>
      <c r="N25" s="1546" t="n"/>
      <c r="O25" s="1556" t="n"/>
      <c r="P25" s="6" t="n"/>
    </row>
    <row r="26" ht="19.5" customHeight="1" s="1411">
      <c r="A26" s="1015" t="inlineStr">
        <is>
          <t>Investor Share</t>
        </is>
      </c>
      <c r="B26" s="1707">
        <f>ROUND('Scenario Planning'!P39*'Investment Valuation 1'!C19,2)</f>
        <v/>
      </c>
      <c r="C26" s="1546" t="n"/>
      <c r="D26" s="1546" t="n"/>
      <c r="E26" s="1556" t="n"/>
      <c r="F26" s="1708">
        <f>ROUND('Dividend &amp; Distribution Model'!B14*'Investment Valuation 1'!C19,2)</f>
        <v/>
      </c>
      <c r="G26" s="1709" t="n"/>
      <c r="H26" s="1709" t="n"/>
      <c r="I26" s="1709" t="n"/>
      <c r="J26" s="1674" t="n"/>
      <c r="K26" s="1707">
        <f>ROUND('Scenario Planning'!P73*'Investment Valuation 1'!C19,2)</f>
        <v/>
      </c>
      <c r="L26" s="1546" t="n"/>
      <c r="M26" s="1546" t="n"/>
      <c r="N26" s="1546" t="n"/>
      <c r="O26" s="1556" t="n"/>
      <c r="P26" s="6" t="n"/>
    </row>
    <row r="27" ht="15.75" customHeight="1" s="1411">
      <c r="A27" s="6" t="n"/>
      <c r="B27" s="6" t="n"/>
      <c r="C27" s="6" t="n"/>
      <c r="D27" s="6" t="n"/>
      <c r="E27" s="6" t="n"/>
      <c r="F27" s="6" t="n"/>
      <c r="G27" s="6" t="n"/>
      <c r="H27" s="6" t="n"/>
      <c r="I27" s="6" t="n"/>
      <c r="J27" s="6" t="n"/>
      <c r="K27" s="6" t="n"/>
      <c r="L27" s="6" t="n"/>
      <c r="M27" s="6" t="n"/>
      <c r="N27" s="6" t="n"/>
      <c r="O27" s="6" t="n"/>
      <c r="P27" s="6" t="n"/>
    </row>
    <row r="28" ht="27.75" customHeight="1" s="1411">
      <c r="A28" s="1700" t="inlineStr">
        <is>
          <t xml:space="preserve">  SECTION 3  —  BASE CASE FORECAST P&amp;L  (May 2026 – Apr 2027)</t>
        </is>
      </c>
    </row>
    <row r="29" ht="25.5" customHeight="1" s="1411">
      <c r="A29" s="1237" t="inlineStr">
        <is>
          <t>Metric</t>
        </is>
      </c>
      <c r="B29" s="1237" t="inlineStr">
        <is>
          <t>May</t>
        </is>
      </c>
      <c r="C29" s="1237" t="inlineStr">
        <is>
          <t>Jun</t>
        </is>
      </c>
      <c r="D29" s="1237" t="inlineStr">
        <is>
          <t>Jul</t>
        </is>
      </c>
      <c r="E29" s="1237" t="inlineStr">
        <is>
          <t>Aug</t>
        </is>
      </c>
      <c r="F29" s="1237" t="inlineStr">
        <is>
          <t>Sep</t>
        </is>
      </c>
      <c r="G29" s="1237" t="inlineStr">
        <is>
          <t>Oct</t>
        </is>
      </c>
      <c r="H29" s="1237" t="inlineStr">
        <is>
          <t>Nov</t>
        </is>
      </c>
      <c r="I29" s="1237" t="inlineStr">
        <is>
          <t>Dec</t>
        </is>
      </c>
      <c r="J29" s="1237" t="inlineStr">
        <is>
          <t>Jan</t>
        </is>
      </c>
      <c r="K29" s="1237" t="inlineStr">
        <is>
          <t>Feb</t>
        </is>
      </c>
      <c r="L29" s="1237" t="inlineStr">
        <is>
          <t>Mar</t>
        </is>
      </c>
      <c r="M29" s="1237" t="inlineStr">
        <is>
          <t>Apr</t>
        </is>
      </c>
      <c r="N29" s="1237" t="inlineStr">
        <is>
          <t>TOTAL</t>
        </is>
      </c>
      <c r="O29" s="1237" t="inlineStr">
        <is>
          <t>vs 2025</t>
        </is>
      </c>
      <c r="P29" s="1237" t="inlineStr">
        <is>
          <t>Δ%</t>
        </is>
      </c>
    </row>
    <row r="30" ht="19.5" customHeight="1" s="1411">
      <c r="A30" s="952" t="inlineStr">
        <is>
          <t>2025 Equiv Revenue</t>
        </is>
      </c>
      <c r="B30" s="1238">
        <f>'Base Case Forecast'!B5</f>
        <v/>
      </c>
      <c r="C30" s="1238">
        <f>'Base Case Forecast'!C5</f>
        <v/>
      </c>
      <c r="D30" s="1238">
        <f>'Base Case Forecast'!D5</f>
        <v/>
      </c>
      <c r="E30" s="1238">
        <f>'Base Case Forecast'!E5</f>
        <v/>
      </c>
      <c r="F30" s="1238">
        <f>'Base Case Forecast'!F5</f>
        <v/>
      </c>
      <c r="G30" s="1238">
        <f>'Base Case Forecast'!G5</f>
        <v/>
      </c>
      <c r="H30" s="1238">
        <f>'Base Case Forecast'!H5</f>
        <v/>
      </c>
      <c r="I30" s="1238">
        <f>'Base Case Forecast'!I5</f>
        <v/>
      </c>
      <c r="J30" s="1238">
        <f>'Base Case Forecast'!J5</f>
        <v/>
      </c>
      <c r="K30" s="1238">
        <f>'Base Case Forecast'!K5</f>
        <v/>
      </c>
      <c r="L30" s="1238">
        <f>'Base Case Forecast'!L5</f>
        <v/>
      </c>
      <c r="M30" s="1238">
        <f>'Base Case Forecast'!M5</f>
        <v/>
      </c>
      <c r="N30" s="1239">
        <f>'Base Case Forecast'!N5</f>
        <v/>
      </c>
      <c r="O30" s="6" t="n"/>
      <c r="P30" s="6" t="n"/>
    </row>
    <row r="31" ht="19.5" customHeight="1" s="1411">
      <c r="A31" s="1015" t="inlineStr">
        <is>
          <t>Forecast Revenue +15%</t>
        </is>
      </c>
      <c r="B31" s="1240">
        <f>'Base Case Forecast'!B6</f>
        <v/>
      </c>
      <c r="C31" s="1240">
        <f>'Base Case Forecast'!C6</f>
        <v/>
      </c>
      <c r="D31" s="1240">
        <f>'Base Case Forecast'!D6</f>
        <v/>
      </c>
      <c r="E31" s="1240">
        <f>'Base Case Forecast'!E6</f>
        <v/>
      </c>
      <c r="F31" s="1240">
        <f>'Base Case Forecast'!F6</f>
        <v/>
      </c>
      <c r="G31" s="1240">
        <f>'Base Case Forecast'!G6</f>
        <v/>
      </c>
      <c r="H31" s="1240">
        <f>'Base Case Forecast'!H6</f>
        <v/>
      </c>
      <c r="I31" s="1240">
        <f>'Base Case Forecast'!I6</f>
        <v/>
      </c>
      <c r="J31" s="1240">
        <f>'Base Case Forecast'!J6</f>
        <v/>
      </c>
      <c r="K31" s="1240">
        <f>'Base Case Forecast'!K6</f>
        <v/>
      </c>
      <c r="L31" s="1240">
        <f>'Base Case Forecast'!L6</f>
        <v/>
      </c>
      <c r="M31" s="1240">
        <f>'Base Case Forecast'!M6</f>
        <v/>
      </c>
      <c r="N31" s="1241">
        <f>'Base Case Forecast'!N6</f>
        <v/>
      </c>
      <c r="O31" s="1242">
        <f>'Monthly Summary'!C15</f>
        <v/>
      </c>
      <c r="P31" s="1243">
        <f>N31/O31-1</f>
        <v/>
      </c>
    </row>
    <row r="32" ht="19.5" customHeight="1" s="1411">
      <c r="A32" s="1244" t="inlineStr">
        <is>
          <t>Staff Wages</t>
        </is>
      </c>
      <c r="B32" s="1245">
        <f>'Base Case Forecast'!B8</f>
        <v/>
      </c>
      <c r="C32" s="1245">
        <f>'Base Case Forecast'!C8</f>
        <v/>
      </c>
      <c r="D32" s="1245">
        <f>'Base Case Forecast'!D8</f>
        <v/>
      </c>
      <c r="E32" s="1245">
        <f>'Base Case Forecast'!E8</f>
        <v/>
      </c>
      <c r="F32" s="1245">
        <f>'Base Case Forecast'!F8</f>
        <v/>
      </c>
      <c r="G32" s="1245">
        <f>'Base Case Forecast'!G8</f>
        <v/>
      </c>
      <c r="H32" s="1245">
        <f>'Base Case Forecast'!H8</f>
        <v/>
      </c>
      <c r="I32" s="1245">
        <f>'Base Case Forecast'!I8</f>
        <v/>
      </c>
      <c r="J32" s="1245">
        <f>'Base Case Forecast'!J8</f>
        <v/>
      </c>
      <c r="K32" s="1245">
        <f>'Base Case Forecast'!K8</f>
        <v/>
      </c>
      <c r="L32" s="1245">
        <f>'Base Case Forecast'!L8</f>
        <v/>
      </c>
      <c r="M32" s="1245">
        <f>'Base Case Forecast'!M8</f>
        <v/>
      </c>
      <c r="N32" s="1246">
        <f>'Base Case Forecast'!N8</f>
        <v/>
      </c>
      <c r="O32" s="6" t="n"/>
      <c r="P32" s="6" t="n"/>
    </row>
    <row r="33" ht="19.5" customHeight="1" s="1411">
      <c r="A33" s="1244" t="inlineStr">
        <is>
          <t>Fixed Overheads +10%</t>
        </is>
      </c>
      <c r="B33" s="1245">
        <f>'Base Case Forecast'!B9</f>
        <v/>
      </c>
      <c r="C33" s="1245">
        <f>'Base Case Forecast'!C9</f>
        <v/>
      </c>
      <c r="D33" s="1245">
        <f>'Base Case Forecast'!D9</f>
        <v/>
      </c>
      <c r="E33" s="1245">
        <f>'Base Case Forecast'!E9</f>
        <v/>
      </c>
      <c r="F33" s="1245">
        <f>'Base Case Forecast'!F9</f>
        <v/>
      </c>
      <c r="G33" s="1245">
        <f>'Base Case Forecast'!G9</f>
        <v/>
      </c>
      <c r="H33" s="1245">
        <f>'Base Case Forecast'!H9</f>
        <v/>
      </c>
      <c r="I33" s="1245">
        <f>'Base Case Forecast'!I9</f>
        <v/>
      </c>
      <c r="J33" s="1245">
        <f>'Base Case Forecast'!J9</f>
        <v/>
      </c>
      <c r="K33" s="1245">
        <f>'Base Case Forecast'!K9</f>
        <v/>
      </c>
      <c r="L33" s="1245">
        <f>'Base Case Forecast'!L9</f>
        <v/>
      </c>
      <c r="M33" s="1245">
        <f>'Base Case Forecast'!M9</f>
        <v/>
      </c>
      <c r="N33" s="1246">
        <f>'Base Case Forecast'!N9</f>
        <v/>
      </c>
      <c r="O33" s="6" t="n"/>
      <c r="P33" s="6" t="n"/>
    </row>
    <row r="34" ht="19.5" customHeight="1" s="1411">
      <c r="A34" s="1244" t="inlineStr">
        <is>
          <t>Variable Costs ≤30%</t>
        </is>
      </c>
      <c r="B34" s="1245">
        <f>'Base Case Forecast'!B10</f>
        <v/>
      </c>
      <c r="C34" s="1245">
        <f>'Base Case Forecast'!C10</f>
        <v/>
      </c>
      <c r="D34" s="1245">
        <f>'Base Case Forecast'!D10</f>
        <v/>
      </c>
      <c r="E34" s="1245">
        <f>'Base Case Forecast'!E10</f>
        <v/>
      </c>
      <c r="F34" s="1245">
        <f>'Base Case Forecast'!F10</f>
        <v/>
      </c>
      <c r="G34" s="1245">
        <f>'Base Case Forecast'!G10</f>
        <v/>
      </c>
      <c r="H34" s="1245">
        <f>'Base Case Forecast'!H10</f>
        <v/>
      </c>
      <c r="I34" s="1245">
        <f>'Base Case Forecast'!I10</f>
        <v/>
      </c>
      <c r="J34" s="1245">
        <f>'Base Case Forecast'!J10</f>
        <v/>
      </c>
      <c r="K34" s="1245">
        <f>'Base Case Forecast'!K10</f>
        <v/>
      </c>
      <c r="L34" s="1245">
        <f>'Base Case Forecast'!L10</f>
        <v/>
      </c>
      <c r="M34" s="1245">
        <f>'Base Case Forecast'!M10</f>
        <v/>
      </c>
      <c r="N34" s="1246">
        <f>'Base Case Forecast'!N10</f>
        <v/>
      </c>
      <c r="O34" s="6" t="n"/>
      <c r="P34" s="6" t="n"/>
    </row>
    <row r="35" ht="19.5" customHeight="1" s="1411">
      <c r="A35" s="949" t="inlineStr">
        <is>
          <t>All Operating Costs</t>
        </is>
      </c>
      <c r="B35" s="1247">
        <f>'Base Case Forecast'!B11</f>
        <v/>
      </c>
      <c r="C35" s="1247">
        <f>'Base Case Forecast'!C11</f>
        <v/>
      </c>
      <c r="D35" s="1247">
        <f>'Base Case Forecast'!D11</f>
        <v/>
      </c>
      <c r="E35" s="1247">
        <f>'Base Case Forecast'!E11</f>
        <v/>
      </c>
      <c r="F35" s="1247">
        <f>'Base Case Forecast'!F11</f>
        <v/>
      </c>
      <c r="G35" s="1247">
        <f>'Base Case Forecast'!G11</f>
        <v/>
      </c>
      <c r="H35" s="1247">
        <f>'Base Case Forecast'!H11</f>
        <v/>
      </c>
      <c r="I35" s="1247">
        <f>'Base Case Forecast'!I11</f>
        <v/>
      </c>
      <c r="J35" s="1247">
        <f>'Base Case Forecast'!J11</f>
        <v/>
      </c>
      <c r="K35" s="1247">
        <f>'Base Case Forecast'!K11</f>
        <v/>
      </c>
      <c r="L35" s="1247">
        <f>'Base Case Forecast'!L11</f>
        <v/>
      </c>
      <c r="M35" s="1247">
        <f>'Base Case Forecast'!M11</f>
        <v/>
      </c>
      <c r="N35" s="1248">
        <f>'Base Case Forecast'!N11</f>
        <v/>
      </c>
      <c r="O35" s="1242">
        <f>'Monthly Summary'!D15</f>
        <v/>
      </c>
      <c r="P35" s="1243">
        <f>N35/O35-1</f>
        <v/>
      </c>
    </row>
    <row r="36" ht="19.5" customHeight="1" s="1411">
      <c r="A36" s="1244" t="inlineStr">
        <is>
          <t>Director Salary</t>
        </is>
      </c>
      <c r="B36" s="1245">
        <f>'Base Case Forecast'!B12</f>
        <v/>
      </c>
      <c r="C36" s="1245">
        <f>'Base Case Forecast'!C12</f>
        <v/>
      </c>
      <c r="D36" s="1245">
        <f>'Base Case Forecast'!D12</f>
        <v/>
      </c>
      <c r="E36" s="1245">
        <f>'Base Case Forecast'!E12</f>
        <v/>
      </c>
      <c r="F36" s="1245">
        <f>'Base Case Forecast'!F12</f>
        <v/>
      </c>
      <c r="G36" s="1245">
        <f>'Base Case Forecast'!G12</f>
        <v/>
      </c>
      <c r="H36" s="1245">
        <f>'Base Case Forecast'!H12</f>
        <v/>
      </c>
      <c r="I36" s="1245">
        <f>'Base Case Forecast'!I12</f>
        <v/>
      </c>
      <c r="J36" s="1245">
        <f>'Base Case Forecast'!J12</f>
        <v/>
      </c>
      <c r="K36" s="1245">
        <f>'Base Case Forecast'!K12</f>
        <v/>
      </c>
      <c r="L36" s="1245">
        <f>'Base Case Forecast'!L12</f>
        <v/>
      </c>
      <c r="M36" s="1245">
        <f>'Base Case Forecast'!M12</f>
        <v/>
      </c>
      <c r="N36" s="1246">
        <f>'Base Case Forecast'!N12</f>
        <v/>
      </c>
      <c r="O36" s="6" t="n"/>
      <c r="P36" s="6" t="n"/>
    </row>
    <row r="37" ht="19.5" customHeight="1" s="1411">
      <c r="A37" s="1244" t="inlineStr">
        <is>
          <t>Rent (quarterly)</t>
        </is>
      </c>
      <c r="B37" s="1245">
        <f>'Base Case Forecast'!B13</f>
        <v/>
      </c>
      <c r="C37" s="1245">
        <f>'Base Case Forecast'!C13</f>
        <v/>
      </c>
      <c r="D37" s="1245">
        <f>'Base Case Forecast'!D13</f>
        <v/>
      </c>
      <c r="E37" s="1245">
        <f>'Base Case Forecast'!E13</f>
        <v/>
      </c>
      <c r="F37" s="1245">
        <f>'Base Case Forecast'!F13</f>
        <v/>
      </c>
      <c r="G37" s="1245">
        <f>'Base Case Forecast'!G13</f>
        <v/>
      </c>
      <c r="H37" s="1245">
        <f>'Base Case Forecast'!H13</f>
        <v/>
      </c>
      <c r="I37" s="1245">
        <f>'Base Case Forecast'!I13</f>
        <v/>
      </c>
      <c r="J37" s="1245">
        <f>'Base Case Forecast'!J13</f>
        <v/>
      </c>
      <c r="K37" s="1245">
        <f>'Base Case Forecast'!K13</f>
        <v/>
      </c>
      <c r="L37" s="1245">
        <f>'Base Case Forecast'!L13</f>
        <v/>
      </c>
      <c r="M37" s="1245">
        <f>'Base Case Forecast'!M13</f>
        <v/>
      </c>
      <c r="N37" s="1246">
        <f>'Base Case Forecast'!N13</f>
        <v/>
      </c>
      <c r="O37" s="6" t="n"/>
      <c r="P37" s="6" t="n"/>
    </row>
    <row r="38" ht="19.5" customHeight="1" s="1411">
      <c r="A38" s="1244" t="inlineStr">
        <is>
          <t>VAT Difference</t>
        </is>
      </c>
      <c r="B38" s="1245">
        <f>'Base Case Forecast'!B14</f>
        <v/>
      </c>
      <c r="C38" s="1245">
        <f>'Base Case Forecast'!C14</f>
        <v/>
      </c>
      <c r="D38" s="1245">
        <f>'Base Case Forecast'!D14</f>
        <v/>
      </c>
      <c r="E38" s="1245">
        <f>'Base Case Forecast'!E14</f>
        <v/>
      </c>
      <c r="F38" s="1245">
        <f>'Base Case Forecast'!F14</f>
        <v/>
      </c>
      <c r="G38" s="1245">
        <f>'Base Case Forecast'!G14</f>
        <v/>
      </c>
      <c r="H38" s="1245">
        <f>'Base Case Forecast'!H14</f>
        <v/>
      </c>
      <c r="I38" s="1245">
        <f>'Base Case Forecast'!I14</f>
        <v/>
      </c>
      <c r="J38" s="1245">
        <f>'Base Case Forecast'!J14</f>
        <v/>
      </c>
      <c r="K38" s="1245">
        <f>'Base Case Forecast'!K14</f>
        <v/>
      </c>
      <c r="L38" s="1245">
        <f>'Base Case Forecast'!L14</f>
        <v/>
      </c>
      <c r="M38" s="1245">
        <f>'Base Case Forecast'!M14</f>
        <v/>
      </c>
      <c r="N38" s="1246">
        <f>'Base Case Forecast'!N14</f>
        <v/>
      </c>
      <c r="O38" s="6" t="n"/>
      <c r="P38" s="6" t="n"/>
    </row>
    <row r="39" ht="19.5" customHeight="1" s="1411">
      <c r="A39" s="952" t="inlineStr">
        <is>
          <t>Profit before Salary</t>
        </is>
      </c>
      <c r="B39" s="1238">
        <f>'Base Case Forecast'!B15</f>
        <v/>
      </c>
      <c r="C39" s="1238">
        <f>'Base Case Forecast'!C15</f>
        <v/>
      </c>
      <c r="D39" s="1238">
        <f>'Base Case Forecast'!D15</f>
        <v/>
      </c>
      <c r="E39" s="1238">
        <f>'Base Case Forecast'!E15</f>
        <v/>
      </c>
      <c r="F39" s="1238">
        <f>'Base Case Forecast'!F15</f>
        <v/>
      </c>
      <c r="G39" s="1238">
        <f>'Base Case Forecast'!G15</f>
        <v/>
      </c>
      <c r="H39" s="1238">
        <f>'Base Case Forecast'!H15</f>
        <v/>
      </c>
      <c r="I39" s="1238">
        <f>'Base Case Forecast'!I15</f>
        <v/>
      </c>
      <c r="J39" s="1238">
        <f>'Base Case Forecast'!J15</f>
        <v/>
      </c>
      <c r="K39" s="1238">
        <f>'Base Case Forecast'!K15</f>
        <v/>
      </c>
      <c r="L39" s="1238">
        <f>'Base Case Forecast'!L15</f>
        <v/>
      </c>
      <c r="M39" s="1238">
        <f>'Base Case Forecast'!M15</f>
        <v/>
      </c>
      <c r="N39" s="1239">
        <f>'Base Case Forecast'!N15</f>
        <v/>
      </c>
      <c r="O39" s="1242">
        <f>'Monthly Summary'!I15</f>
        <v/>
      </c>
      <c r="P39" s="1243">
        <f>N39/O39-1</f>
        <v/>
      </c>
    </row>
    <row r="40" ht="19.5" customHeight="1" s="1411">
      <c r="A40" s="1249" t="inlineStr">
        <is>
          <t>FORECAST PROFIT</t>
        </is>
      </c>
      <c r="B40" s="1250">
        <f>'Base Case Forecast'!B16</f>
        <v/>
      </c>
      <c r="C40" s="1250">
        <f>'Base Case Forecast'!C16</f>
        <v/>
      </c>
      <c r="D40" s="1250">
        <f>'Base Case Forecast'!D16</f>
        <v/>
      </c>
      <c r="E40" s="1250">
        <f>'Base Case Forecast'!E16</f>
        <v/>
      </c>
      <c r="F40" s="1250">
        <f>'Base Case Forecast'!F16</f>
        <v/>
      </c>
      <c r="G40" s="1250">
        <f>'Base Case Forecast'!G16</f>
        <v/>
      </c>
      <c r="H40" s="1250">
        <f>'Base Case Forecast'!H16</f>
        <v/>
      </c>
      <c r="I40" s="1250">
        <f>'Base Case Forecast'!I16</f>
        <v/>
      </c>
      <c r="J40" s="1250">
        <f>'Base Case Forecast'!J16</f>
        <v/>
      </c>
      <c r="K40" s="1250">
        <f>'Base Case Forecast'!K16</f>
        <v/>
      </c>
      <c r="L40" s="1250">
        <f>'Base Case Forecast'!L16</f>
        <v/>
      </c>
      <c r="M40" s="1250">
        <f>'Base Case Forecast'!M16</f>
        <v/>
      </c>
      <c r="N40" s="1251">
        <f>'Dividend &amp; Distribution Model'!B14</f>
        <v/>
      </c>
      <c r="O40" s="1242">
        <f>'Monthly Summary'!I15</f>
        <v/>
      </c>
      <c r="P40" s="1243">
        <f>N40/O40-1</f>
        <v/>
      </c>
    </row>
    <row r="41" ht="19.5" customHeight="1" s="1411">
      <c r="A41" s="1252" t="inlineStr">
        <is>
          <t>Profit Margin %</t>
        </is>
      </c>
      <c r="B41" s="1253">
        <f>'Base Case Forecast'!B17</f>
        <v/>
      </c>
      <c r="C41" s="1253">
        <f>'Base Case Forecast'!C17</f>
        <v/>
      </c>
      <c r="D41" s="1253">
        <f>'Base Case Forecast'!D17</f>
        <v/>
      </c>
      <c r="E41" s="1253">
        <f>'Base Case Forecast'!E17</f>
        <v/>
      </c>
      <c r="F41" s="1253">
        <f>'Base Case Forecast'!F17</f>
        <v/>
      </c>
      <c r="G41" s="1253">
        <f>'Base Case Forecast'!G17</f>
        <v/>
      </c>
      <c r="H41" s="1253">
        <f>'Base Case Forecast'!H17</f>
        <v/>
      </c>
      <c r="I41" s="1253">
        <f>'Base Case Forecast'!I17</f>
        <v/>
      </c>
      <c r="J41" s="1253">
        <f>'Base Case Forecast'!J17</f>
        <v/>
      </c>
      <c r="K41" s="1253">
        <f>'Base Case Forecast'!K17</f>
        <v/>
      </c>
      <c r="L41" s="1253">
        <f>'Base Case Forecast'!L17</f>
        <v/>
      </c>
      <c r="M41" s="1253">
        <f>'Base Case Forecast'!M17</f>
        <v/>
      </c>
      <c r="N41" s="1254">
        <f>'Base Case Forecast'!N17</f>
        <v/>
      </c>
      <c r="O41" s="6" t="n"/>
      <c r="P41" s="6" t="n"/>
    </row>
    <row r="42" ht="15.75" customHeight="1" s="1411">
      <c r="A42" s="6" t="n"/>
      <c r="B42" s="6" t="n"/>
      <c r="C42" s="6" t="n"/>
      <c r="D42" s="6" t="n"/>
      <c r="E42" s="6" t="n"/>
      <c r="F42" s="6" t="n"/>
      <c r="G42" s="6" t="n"/>
      <c r="H42" s="6" t="n"/>
      <c r="I42" s="6" t="n"/>
      <c r="J42" s="6" t="n"/>
      <c r="K42" s="6" t="n"/>
      <c r="L42" s="6" t="n"/>
      <c r="M42" s="6" t="n"/>
      <c r="N42" s="6" t="n"/>
      <c r="O42" s="6" t="n"/>
      <c r="P42" s="6" t="n"/>
    </row>
    <row r="43" ht="27.75" customHeight="1" s="1411">
      <c r="A43" s="1700" t="inlineStr">
        <is>
          <t xml:space="preserve">  SECTION 4  —  INVESTOR RETURNS SUMMARY</t>
        </is>
      </c>
    </row>
    <row r="44" ht="21.75" customHeight="1" s="1411">
      <c r="A44" s="1266" t="inlineStr">
        <is>
          <t>Metric</t>
        </is>
      </c>
      <c r="B44" s="1433" t="n"/>
      <c r="C44" s="1433" t="n"/>
      <c r="D44" s="1564" t="n"/>
      <c r="E44" s="1266" t="inlineStr">
        <is>
          <t>Value</t>
        </is>
      </c>
      <c r="F44" s="1433" t="n"/>
      <c r="G44" s="1433" t="n"/>
      <c r="H44" s="1564" t="n"/>
      <c r="I44" s="1266" t="inlineStr">
        <is>
          <t>Notes</t>
        </is>
      </c>
      <c r="J44" s="1433" t="n"/>
      <c r="K44" s="1433" t="n"/>
      <c r="L44" s="1433" t="n"/>
      <c r="M44" s="1433" t="n"/>
      <c r="N44" s="1433" t="n"/>
      <c r="O44" s="1433" t="n"/>
      <c r="P44" s="1564" t="n"/>
    </row>
    <row r="45" ht="21.75" customHeight="1" s="1411">
      <c r="A45" s="952" t="inlineStr">
        <is>
          <t>Investment Amount</t>
        </is>
      </c>
      <c r="B45" s="1546" t="n"/>
      <c r="C45" s="1546" t="n"/>
      <c r="D45" s="1556" t="n"/>
      <c r="E45" s="1712">
        <f>'Investment Valuation 1'!C13</f>
        <v/>
      </c>
      <c r="F45" s="1546" t="n"/>
      <c r="G45" s="1546" t="n"/>
      <c r="H45" s="1556" t="n"/>
      <c r="I45" s="1654" t="inlineStr">
        <is>
          <t>Total cash invested by investor on Day 1 (May 2026)</t>
        </is>
      </c>
      <c r="J45" s="1546" t="n"/>
      <c r="K45" s="1546" t="n"/>
      <c r="L45" s="1546" t="n"/>
      <c r="M45" s="1546" t="n"/>
      <c r="N45" s="1546" t="n"/>
      <c r="O45" s="1546" t="n"/>
      <c r="P45" s="1556" t="n"/>
    </row>
    <row r="46" ht="21.75" customHeight="1" s="1411">
      <c r="A46" s="952" t="inlineStr">
        <is>
          <t>Investor Equity %</t>
        </is>
      </c>
      <c r="B46" s="1546" t="n"/>
      <c r="C46" s="1546" t="n"/>
      <c r="D46" s="1556" t="n"/>
      <c r="E46" s="1713">
        <f>'Investment Valuation 1'!C19</f>
        <v/>
      </c>
      <c r="F46" s="1546" t="n"/>
      <c r="G46" s="1546" t="n"/>
      <c r="H46" s="1556" t="n"/>
      <c r="I46" s="1654" t="inlineStr">
        <is>
          <t>£79,000 ÷ £158,000 post-money valuation = 50.00%</t>
        </is>
      </c>
      <c r="J46" s="1546" t="n"/>
      <c r="K46" s="1546" t="n"/>
      <c r="L46" s="1546" t="n"/>
      <c r="M46" s="1546" t="n"/>
      <c r="N46" s="1546" t="n"/>
      <c r="O46" s="1546" t="n"/>
      <c r="P46" s="1556" t="n"/>
    </row>
    <row r="47" ht="21.75" customHeight="1" s="1411">
      <c r="A47" s="952" t="inlineStr">
        <is>
          <t>Year 1 Investor Profit Share</t>
        </is>
      </c>
      <c r="B47" s="1546" t="n"/>
      <c r="C47" s="1546" t="n"/>
      <c r="D47" s="1556" t="n"/>
      <c r="E47" s="1714">
        <f>ROUND('Dividend &amp; Distribution Model'!B14*'Investment Valuation 1'!C19,2)</f>
        <v/>
      </c>
      <c r="F47" s="1546" t="n"/>
      <c r="G47" s="1546" t="n"/>
      <c r="H47" s="1556" t="n"/>
      <c r="I47" s="1654" t="inlineStr">
        <is>
          <t>Annual profit × equity %. Assumes full distribution.</t>
        </is>
      </c>
      <c r="J47" s="1546" t="n"/>
      <c r="K47" s="1546" t="n"/>
      <c r="L47" s="1546" t="n"/>
      <c r="M47" s="1546" t="n"/>
      <c r="N47" s="1546" t="n"/>
      <c r="O47" s="1546" t="n"/>
      <c r="P47" s="1556" t="n"/>
    </row>
    <row r="48" ht="21.75" customHeight="1" s="1411">
      <c r="A48" s="1015" t="inlineStr">
        <is>
          <t>Year 1 Cash-on-Cash Return</t>
        </is>
      </c>
      <c r="B48" s="1546" t="n"/>
      <c r="C48" s="1546" t="n"/>
      <c r="D48" s="1556" t="n"/>
      <c r="E48" s="1715">
        <f>ROUND('Dividend &amp; Distribution Model'!B14*'Investment Valuation 1'!C19/'Investment Valuation 1'!C13,4)</f>
        <v/>
      </c>
      <c r="F48" s="1709" t="n"/>
      <c r="G48" s="1709" t="n"/>
      <c r="H48" s="1674" t="n"/>
      <c r="I48" s="1654" t="inlineStr">
        <is>
          <t>Year 1 return ÷ investment. No compounding.</t>
        </is>
      </c>
      <c r="J48" s="1546" t="n"/>
      <c r="K48" s="1546" t="n"/>
      <c r="L48" s="1546" t="n"/>
      <c r="M48" s="1546" t="n"/>
      <c r="N48" s="1546" t="n"/>
      <c r="O48" s="1546" t="n"/>
      <c r="P48" s="1556" t="n"/>
    </row>
    <row r="49" ht="21.75" customHeight="1" s="1411">
      <c r="A49" s="952" t="inlineStr">
        <is>
          <t>Simple Payback Period</t>
        </is>
      </c>
      <c r="B49" s="1546" t="n"/>
      <c r="C49" s="1546" t="n"/>
      <c r="D49" s="1556" t="n"/>
      <c r="E49" s="1716">
        <f>ROUND('Investment Valuation 1'!C13/('Dividend &amp; Distribution Model'!B14*'Investment Valuation 1'!C19),2)</f>
        <v/>
      </c>
      <c r="F49" s="1546" t="n"/>
      <c r="G49" s="1546" t="n"/>
      <c r="H49" s="1556" t="n"/>
      <c r="I49" s="1654" t="inlineStr">
        <is>
          <t>Years to recover investment from profit share alone.</t>
        </is>
      </c>
      <c r="J49" s="1546" t="n"/>
      <c r="K49" s="1546" t="n"/>
      <c r="L49" s="1546" t="n"/>
      <c r="M49" s="1546" t="n"/>
      <c r="N49" s="1546" t="n"/>
      <c r="O49" s="1546" t="n"/>
      <c r="P49" s="1556" t="n"/>
    </row>
    <row r="50" ht="21.75" customHeight="1" s="1411">
      <c r="A50" s="1015" t="inlineStr">
        <is>
          <t>5-Year IRR</t>
        </is>
      </c>
      <c r="B50" s="1546" t="n"/>
      <c r="C50" s="1546" t="n"/>
      <c r="D50" s="1556" t="n"/>
      <c r="E50" s="1715">
        <f>IFERROR('Investor Returns'!D36,0)</f>
        <v/>
      </c>
      <c r="F50" s="1709" t="n"/>
      <c r="G50" s="1709" t="n"/>
      <c r="H50" s="1674" t="n"/>
      <c r="I50" s="1654" t="inlineStr">
        <is>
          <t>5-year IRR including dividends + exit proceeds.</t>
        </is>
      </c>
      <c r="J50" s="1546" t="n"/>
      <c r="K50" s="1546" t="n"/>
      <c r="L50" s="1546" t="n"/>
      <c r="M50" s="1546" t="n"/>
      <c r="N50" s="1546" t="n"/>
      <c r="O50" s="1546" t="n"/>
      <c r="P50" s="1556" t="n"/>
    </row>
    <row r="51" ht="21.75" customHeight="1" s="1411">
      <c r="A51" s="1015" t="inlineStr">
        <is>
          <t>Exit Multiple of Money</t>
        </is>
      </c>
      <c r="B51" s="1546" t="n"/>
      <c r="C51" s="1546" t="n"/>
      <c r="D51" s="1556" t="n"/>
      <c r="E51" s="1717">
        <f>IFERROR('Investor Returns'!D31,0)</f>
        <v/>
      </c>
      <c r="F51" s="1709" t="n"/>
      <c r="G51" s="1709" t="n"/>
      <c r="H51" s="1674" t="n"/>
      <c r="I51" s="1654" t="inlineStr">
        <is>
          <t>Total returned ÷ £79,000 invested. Target: positive cash-on-cash from Year 1.</t>
        </is>
      </c>
      <c r="J51" s="1546" t="n"/>
      <c r="K51" s="1546" t="n"/>
      <c r="L51" s="1546" t="n"/>
      <c r="M51" s="1546" t="n"/>
      <c r="N51" s="1546" t="n"/>
      <c r="O51" s="1546" t="n"/>
      <c r="P51" s="1556" t="n"/>
    </row>
    <row r="52" ht="21.75" customHeight="1" s="1411">
      <c r="A52" s="952" t="inlineStr">
        <is>
          <t>Year 5 Business Valuation</t>
        </is>
      </c>
      <c r="B52" s="1546" t="n"/>
      <c r="C52" s="1546" t="n"/>
      <c r="D52" s="1556" t="n"/>
      <c r="E52" s="1714">
        <f>IFERROR('Investor Returns'!D28,0)</f>
        <v/>
      </c>
      <c r="F52" s="1546" t="n"/>
      <c r="G52" s="1546" t="n"/>
      <c r="H52" s="1556" t="n"/>
      <c r="I52" s="1654" t="inlineStr">
        <is>
          <t>Year 5 EBITDA × 4× exit multiple (entry at 3.5×). Hospitality standard.</t>
        </is>
      </c>
      <c r="J52" s="1546" t="n"/>
      <c r="K52" s="1546" t="n"/>
      <c r="L52" s="1546" t="n"/>
      <c r="M52" s="1546" t="n"/>
      <c r="N52" s="1546" t="n"/>
      <c r="O52" s="1546" t="n"/>
      <c r="P52" s="1556" t="n"/>
    </row>
    <row r="53" ht="15.75" customHeight="1" s="1411">
      <c r="A53" s="6" t="n"/>
      <c r="B53" s="6" t="n"/>
      <c r="C53" s="6" t="n"/>
      <c r="D53" s="6" t="n"/>
      <c r="E53" s="6" t="n"/>
      <c r="F53" s="6" t="n"/>
      <c r="G53" s="6" t="n"/>
      <c r="H53" s="6" t="n"/>
      <c r="I53" s="6" t="n"/>
      <c r="J53" s="6" t="n"/>
      <c r="K53" s="6" t="n"/>
      <c r="L53" s="6" t="n"/>
      <c r="M53" s="6" t="n"/>
      <c r="N53" s="6" t="n"/>
      <c r="O53" s="6" t="n"/>
      <c r="P53" s="6" t="n"/>
    </row>
    <row r="54" ht="15.75" customHeight="1" s="1411">
      <c r="A54" s="6" t="n"/>
      <c r="B54" s="6" t="n"/>
      <c r="C54" s="6" t="n"/>
      <c r="D54" s="6" t="n"/>
      <c r="E54" s="6" t="n"/>
      <c r="F54" s="6" t="n"/>
      <c r="G54" s="6" t="n"/>
      <c r="H54" s="6" t="n"/>
      <c r="I54" s="6" t="n"/>
      <c r="J54" s="6" t="n"/>
      <c r="K54" s="6" t="n"/>
      <c r="L54" s="6" t="n"/>
      <c r="M54" s="6" t="n"/>
      <c r="N54" s="6" t="n"/>
      <c r="O54" s="6" t="n"/>
      <c r="P54" s="6" t="n"/>
    </row>
    <row r="55" ht="15.75" customHeight="1" s="1411">
      <c r="A55" s="6" t="n"/>
      <c r="B55" s="6" t="n"/>
      <c r="C55" s="6" t="n"/>
      <c r="D55" s="6" t="n"/>
      <c r="E55" s="6" t="n"/>
      <c r="F55" s="6" t="n"/>
      <c r="G55" s="6" t="n"/>
      <c r="H55" s="6" t="n"/>
      <c r="I55" s="6" t="n"/>
      <c r="J55" s="6" t="n"/>
      <c r="K55" s="6" t="n"/>
      <c r="L55" s="6" t="n"/>
      <c r="M55" s="6" t="n"/>
      <c r="N55" s="6" t="n"/>
      <c r="O55" s="6" t="n"/>
      <c r="P55" s="6" t="n"/>
    </row>
    <row r="56" ht="15.75" customHeight="1" s="1411">
      <c r="A56" s="6" t="n"/>
      <c r="B56" s="6" t="n"/>
      <c r="C56" s="6" t="n"/>
      <c r="D56" s="6" t="n"/>
      <c r="E56" s="6" t="n"/>
      <c r="F56" s="6" t="n"/>
      <c r="G56" s="6" t="n"/>
      <c r="H56" s="6" t="n"/>
      <c r="I56" s="6" t="n"/>
      <c r="J56" s="6" t="n"/>
      <c r="K56" s="6" t="n"/>
      <c r="L56" s="6" t="n"/>
      <c r="M56" s="6" t="n"/>
      <c r="N56" s="6" t="n"/>
      <c r="O56" s="6" t="n"/>
      <c r="P56" s="6" t="n"/>
    </row>
    <row r="57" ht="15.75" customHeight="1" s="1411">
      <c r="A57" s="6" t="n"/>
      <c r="B57" s="6" t="n"/>
      <c r="C57" s="6" t="n"/>
      <c r="D57" s="6" t="n"/>
      <c r="E57" s="6" t="n"/>
      <c r="F57" s="6" t="n"/>
      <c r="G57" s="6" t="n"/>
      <c r="H57" s="6" t="n"/>
      <c r="I57" s="6" t="n"/>
      <c r="J57" s="6" t="n"/>
      <c r="K57" s="6" t="n"/>
      <c r="L57" s="6" t="n"/>
      <c r="M57" s="6" t="n"/>
      <c r="N57" s="6" t="n"/>
      <c r="O57" s="6" t="n"/>
      <c r="P57" s="6" t="n"/>
    </row>
    <row r="58" ht="15.75" customHeight="1" s="1411">
      <c r="A58" s="6" t="n"/>
      <c r="B58" s="6" t="n"/>
      <c r="C58" s="6" t="n"/>
      <c r="D58" s="6" t="n"/>
      <c r="E58" s="6" t="n"/>
      <c r="F58" s="6" t="n"/>
      <c r="G58" s="6" t="n"/>
      <c r="H58" s="6" t="n"/>
      <c r="I58" s="6" t="n"/>
      <c r="J58" s="6" t="n"/>
      <c r="K58" s="6" t="n"/>
      <c r="L58" s="6" t="n"/>
      <c r="M58" s="6" t="n"/>
      <c r="N58" s="6" t="n"/>
      <c r="O58" s="6" t="n"/>
      <c r="P58" s="6" t="n"/>
    </row>
    <row r="59" ht="15.75" customHeight="1" s="1411">
      <c r="A59" s="6" t="n"/>
      <c r="B59" s="6" t="n"/>
      <c r="C59" s="6" t="n"/>
      <c r="D59" s="6" t="n"/>
      <c r="E59" s="6" t="n"/>
      <c r="F59" s="6" t="n"/>
      <c r="G59" s="6" t="n"/>
      <c r="H59" s="6" t="n"/>
      <c r="I59" s="6" t="n"/>
      <c r="J59" s="6" t="n"/>
      <c r="K59" s="6" t="n"/>
      <c r="L59" s="6" t="n"/>
      <c r="M59" s="6" t="n"/>
      <c r="N59" s="6" t="n"/>
      <c r="O59" s="6" t="n"/>
      <c r="P59" s="6" t="n"/>
    </row>
    <row r="60" ht="15.75" customHeight="1" s="1411">
      <c r="A60" s="6" t="n"/>
      <c r="B60" s="6" t="n"/>
      <c r="C60" s="6" t="n"/>
      <c r="D60" s="6" t="n"/>
      <c r="E60" s="6" t="n"/>
      <c r="F60" s="6" t="n"/>
      <c r="G60" s="6" t="n"/>
      <c r="H60" s="6" t="n"/>
      <c r="I60" s="6" t="n"/>
      <c r="J60" s="6" t="n"/>
      <c r="K60" s="6" t="n"/>
      <c r="L60" s="6" t="n"/>
      <c r="M60" s="6" t="n"/>
      <c r="N60" s="6" t="n"/>
      <c r="O60" s="6" t="n"/>
      <c r="P60" s="6" t="n"/>
    </row>
    <row r="61" ht="15.75" customHeight="1" s="1411">
      <c r="A61" s="6" t="n"/>
      <c r="B61" s="6" t="n"/>
      <c r="C61" s="6" t="n"/>
      <c r="D61" s="6" t="n"/>
      <c r="E61" s="6" t="n"/>
      <c r="F61" s="6" t="n"/>
      <c r="G61" s="6" t="n"/>
      <c r="H61" s="6" t="n"/>
      <c r="I61" s="6" t="n"/>
      <c r="J61" s="6" t="n"/>
      <c r="K61" s="6" t="n"/>
      <c r="L61" s="6" t="n"/>
      <c r="M61" s="6" t="n"/>
      <c r="N61" s="6" t="n"/>
      <c r="O61" s="6" t="n"/>
      <c r="P61" s="6" t="n"/>
    </row>
    <row r="62" ht="15.75" customHeight="1" s="1411">
      <c r="A62" s="6" t="n"/>
      <c r="B62" s="6" t="n"/>
      <c r="C62" s="6" t="n"/>
      <c r="D62" s="6" t="n"/>
      <c r="E62" s="6" t="n"/>
      <c r="F62" s="6" t="n"/>
      <c r="G62" s="6" t="n"/>
      <c r="H62" s="6" t="n"/>
      <c r="I62" s="6" t="n"/>
      <c r="J62" s="6" t="n"/>
      <c r="K62" s="6" t="n"/>
      <c r="L62" s="6" t="n"/>
      <c r="M62" s="6" t="n"/>
      <c r="N62" s="6" t="n"/>
      <c r="O62" s="6" t="n"/>
      <c r="P62" s="6" t="n"/>
    </row>
    <row r="63" ht="15.75" customHeight="1" s="1411">
      <c r="A63" s="6" t="n"/>
      <c r="B63" s="6" t="n"/>
      <c r="C63" s="6" t="n"/>
      <c r="D63" s="6" t="n"/>
      <c r="E63" s="6" t="n"/>
      <c r="F63" s="6" t="n"/>
      <c r="G63" s="6" t="n"/>
      <c r="H63" s="6" t="n"/>
      <c r="I63" s="6" t="n"/>
      <c r="J63" s="6" t="n"/>
      <c r="K63" s="6" t="n"/>
      <c r="L63" s="6" t="n"/>
      <c r="M63" s="6" t="n"/>
      <c r="N63" s="6" t="n"/>
      <c r="O63" s="6" t="n"/>
      <c r="P63" s="6" t="n"/>
    </row>
    <row r="64" ht="15.75" customHeight="1" s="1411">
      <c r="A64" s="6" t="n"/>
      <c r="B64" s="6" t="n"/>
      <c r="C64" s="6" t="n"/>
      <c r="D64" s="6" t="n"/>
      <c r="E64" s="6" t="n"/>
      <c r="F64" s="6" t="n"/>
      <c r="G64" s="6" t="n"/>
      <c r="H64" s="6" t="n"/>
      <c r="I64" s="6" t="n"/>
      <c r="J64" s="6" t="n"/>
      <c r="K64" s="6" t="n"/>
      <c r="L64" s="6" t="n"/>
      <c r="M64" s="6" t="n"/>
      <c r="N64" s="6" t="n"/>
      <c r="O64" s="6" t="n"/>
      <c r="P64" s="6" t="n"/>
    </row>
    <row r="65" ht="15.75" customHeight="1" s="1411">
      <c r="A65" s="6" t="n"/>
      <c r="B65" s="6" t="n"/>
      <c r="C65" s="6" t="n"/>
      <c r="D65" s="6" t="n"/>
      <c r="E65" s="6" t="n"/>
      <c r="F65" s="6" t="n"/>
      <c r="G65" s="6" t="n"/>
      <c r="H65" s="6" t="n"/>
      <c r="I65" s="6" t="n"/>
      <c r="J65" s="6" t="n"/>
      <c r="K65" s="6" t="n"/>
      <c r="L65" s="6" t="n"/>
      <c r="M65" s="6" t="n"/>
      <c r="N65" s="6" t="n"/>
      <c r="O65" s="6" t="n"/>
      <c r="P65" s="6" t="n"/>
    </row>
    <row r="66" ht="15.75" customHeight="1" s="1411">
      <c r="A66" s="6" t="n"/>
      <c r="B66" s="6" t="n"/>
      <c r="C66" s="6" t="n"/>
      <c r="D66" s="6" t="n"/>
      <c r="E66" s="6" t="n"/>
      <c r="F66" s="6" t="n"/>
      <c r="G66" s="6" t="n"/>
      <c r="H66" s="6" t="n"/>
      <c r="I66" s="6" t="n"/>
      <c r="J66" s="6" t="n"/>
      <c r="K66" s="6" t="n"/>
      <c r="L66" s="6" t="n"/>
      <c r="M66" s="6" t="n"/>
      <c r="N66" s="6" t="n"/>
      <c r="O66" s="6" t="n"/>
      <c r="P66" s="6" t="n"/>
    </row>
    <row r="67" ht="15.75" customHeight="1" s="1411">
      <c r="A67" s="6" t="n"/>
      <c r="B67" s="6" t="n"/>
      <c r="C67" s="6" t="n"/>
      <c r="D67" s="6" t="n"/>
      <c r="E67" s="6" t="n"/>
      <c r="F67" s="6" t="n"/>
      <c r="G67" s="6" t="n"/>
      <c r="H67" s="6" t="n"/>
      <c r="I67" s="6" t="n"/>
      <c r="J67" s="6" t="n"/>
      <c r="K67" s="6" t="n"/>
      <c r="L67" s="6" t="n"/>
      <c r="M67" s="6" t="n"/>
      <c r="N67" s="6" t="n"/>
      <c r="O67" s="6" t="n"/>
      <c r="P67" s="6" t="n"/>
    </row>
    <row r="68" ht="15.75" customHeight="1" s="1411">
      <c r="A68" s="6" t="n"/>
      <c r="B68" s="6" t="n"/>
      <c r="C68" s="6" t="n"/>
      <c r="D68" s="6" t="n"/>
      <c r="E68" s="6" t="n"/>
      <c r="F68" s="6" t="n"/>
      <c r="G68" s="6" t="n"/>
      <c r="H68" s="6" t="n"/>
      <c r="I68" s="6" t="n"/>
      <c r="J68" s="6" t="n"/>
      <c r="K68" s="6" t="n"/>
      <c r="L68" s="6" t="n"/>
      <c r="M68" s="6" t="n"/>
      <c r="N68" s="6" t="n"/>
      <c r="O68" s="6" t="n"/>
      <c r="P68" s="6" t="n"/>
    </row>
    <row r="69" ht="15.75" customHeight="1" s="1411">
      <c r="A69" s="6" t="n"/>
      <c r="B69" s="6" t="n"/>
      <c r="C69" s="6" t="n"/>
      <c r="D69" s="6" t="n"/>
      <c r="E69" s="6" t="n"/>
      <c r="F69" s="6" t="n"/>
      <c r="G69" s="6" t="n"/>
      <c r="H69" s="6" t="n"/>
      <c r="I69" s="6" t="n"/>
      <c r="J69" s="6" t="n"/>
      <c r="K69" s="6" t="n"/>
      <c r="L69" s="6" t="n"/>
      <c r="M69" s="6" t="n"/>
      <c r="N69" s="6" t="n"/>
      <c r="O69" s="6" t="n"/>
      <c r="P69" s="6" t="n"/>
    </row>
    <row r="70" ht="15.75" customHeight="1" s="1411">
      <c r="A70" s="6" t="n"/>
      <c r="B70" s="6" t="n"/>
      <c r="C70" s="6" t="n"/>
      <c r="D70" s="6" t="n"/>
      <c r="E70" s="6" t="n"/>
      <c r="F70" s="6" t="n"/>
      <c r="G70" s="6" t="n"/>
      <c r="H70" s="6" t="n"/>
      <c r="I70" s="6" t="n"/>
      <c r="J70" s="6" t="n"/>
      <c r="K70" s="6" t="n"/>
      <c r="L70" s="6" t="n"/>
      <c r="M70" s="6" t="n"/>
      <c r="N70" s="6" t="n"/>
      <c r="O70" s="6" t="n"/>
      <c r="P70" s="6" t="n"/>
    </row>
    <row r="71" ht="15.75" customHeight="1" s="1411">
      <c r="A71" s="6" t="n"/>
      <c r="B71" s="6" t="n"/>
      <c r="C71" s="6" t="n"/>
      <c r="D71" s="6" t="n"/>
      <c r="E71" s="6" t="n"/>
      <c r="F71" s="6" t="n"/>
      <c r="G71" s="6" t="n"/>
      <c r="H71" s="6" t="n"/>
      <c r="I71" s="6" t="n"/>
      <c r="J71" s="6" t="n"/>
      <c r="K71" s="6" t="n"/>
      <c r="L71" s="6" t="n"/>
      <c r="M71" s="6" t="n"/>
      <c r="N71" s="6" t="n"/>
      <c r="O71" s="6" t="n"/>
      <c r="P71" s="6" t="n"/>
    </row>
    <row r="72" ht="15.75" customHeight="1" s="1411">
      <c r="A72" s="6" t="n"/>
      <c r="B72" s="6" t="n"/>
      <c r="C72" s="6" t="n"/>
      <c r="D72" s="6" t="n"/>
      <c r="E72" s="6" t="n"/>
      <c r="F72" s="6" t="n"/>
      <c r="G72" s="6" t="n"/>
      <c r="H72" s="6" t="n"/>
      <c r="I72" s="6" t="n"/>
      <c r="J72" s="6" t="n"/>
      <c r="K72" s="6" t="n"/>
      <c r="L72" s="6" t="n"/>
      <c r="M72" s="6" t="n"/>
      <c r="N72" s="6" t="n"/>
      <c r="O72" s="6" t="n"/>
      <c r="P72" s="6" t="n"/>
    </row>
    <row r="73" ht="15.75" customHeight="1" s="1411">
      <c r="A73" s="6" t="n"/>
      <c r="B73" s="6" t="n"/>
      <c r="C73" s="6" t="n"/>
      <c r="D73" s="6" t="n"/>
      <c r="E73" s="6" t="n"/>
      <c r="F73" s="6" t="n"/>
      <c r="G73" s="6" t="n"/>
      <c r="H73" s="6" t="n"/>
      <c r="I73" s="6" t="n"/>
      <c r="J73" s="6" t="n"/>
      <c r="K73" s="6" t="n"/>
      <c r="L73" s="6" t="n"/>
      <c r="M73" s="6" t="n"/>
      <c r="N73" s="6" t="n"/>
      <c r="O73" s="6" t="n"/>
      <c r="P73" s="6" t="n"/>
    </row>
    <row r="74" ht="15.75" customHeight="1" s="1411">
      <c r="A74" s="6" t="n"/>
      <c r="B74" s="6" t="n"/>
      <c r="C74" s="6" t="n"/>
      <c r="D74" s="6" t="n"/>
      <c r="E74" s="6" t="n"/>
      <c r="F74" s="6" t="n"/>
      <c r="G74" s="6" t="n"/>
      <c r="H74" s="6" t="n"/>
      <c r="I74" s="6" t="n"/>
      <c r="J74" s="6" t="n"/>
      <c r="K74" s="6" t="n"/>
      <c r="L74" s="6" t="n"/>
      <c r="M74" s="6" t="n"/>
      <c r="N74" s="6" t="n"/>
      <c r="O74" s="6" t="n"/>
      <c r="P74" s="6" t="n"/>
    </row>
    <row r="75" ht="15.75" customHeight="1" s="1411">
      <c r="A75" s="6" t="n"/>
      <c r="B75" s="6" t="n"/>
      <c r="C75" s="6" t="n"/>
      <c r="D75" s="6" t="n"/>
      <c r="E75" s="6" t="n"/>
      <c r="F75" s="6" t="n"/>
      <c r="G75" s="6" t="n"/>
      <c r="H75" s="6" t="n"/>
      <c r="I75" s="6" t="n"/>
      <c r="J75" s="6" t="n"/>
      <c r="K75" s="6" t="n"/>
      <c r="L75" s="6" t="n"/>
      <c r="M75" s="6" t="n"/>
      <c r="N75" s="6" t="n"/>
      <c r="O75" s="6" t="n"/>
      <c r="P75" s="6" t="n"/>
    </row>
    <row r="76" ht="15.75" customHeight="1" s="1411">
      <c r="A76" s="6" t="n"/>
      <c r="B76" s="6" t="n"/>
      <c r="C76" s="6" t="n"/>
      <c r="D76" s="6" t="n"/>
      <c r="E76" s="6" t="n"/>
      <c r="F76" s="6" t="n"/>
      <c r="G76" s="6" t="n"/>
      <c r="H76" s="6" t="n"/>
      <c r="I76" s="6" t="n"/>
      <c r="J76" s="6" t="n"/>
      <c r="K76" s="6" t="n"/>
      <c r="L76" s="6" t="n"/>
      <c r="M76" s="6" t="n"/>
      <c r="N76" s="6" t="n"/>
      <c r="O76" s="6" t="n"/>
      <c r="P76" s="6" t="n"/>
    </row>
    <row r="77" ht="15.75" customHeight="1" s="1411">
      <c r="A77" s="6" t="n"/>
      <c r="B77" s="6" t="n"/>
      <c r="C77" s="6" t="n"/>
      <c r="D77" s="6" t="n"/>
      <c r="E77" s="6" t="n"/>
      <c r="F77" s="6" t="n"/>
      <c r="G77" s="6" t="n"/>
      <c r="H77" s="6" t="n"/>
      <c r="I77" s="6" t="n"/>
      <c r="J77" s="6" t="n"/>
      <c r="K77" s="6" t="n"/>
      <c r="L77" s="6" t="n"/>
      <c r="M77" s="6" t="n"/>
      <c r="N77" s="6" t="n"/>
      <c r="O77" s="6" t="n"/>
      <c r="P77" s="6" t="n"/>
    </row>
    <row r="78" ht="15.75" customHeight="1" s="1411">
      <c r="A78" s="6" t="n"/>
      <c r="B78" s="6" t="n"/>
      <c r="C78" s="6" t="n"/>
      <c r="D78" s="6" t="n"/>
      <c r="E78" s="6" t="n"/>
      <c r="F78" s="6" t="n"/>
      <c r="G78" s="6" t="n"/>
      <c r="H78" s="6" t="n"/>
      <c r="I78" s="6" t="n"/>
      <c r="J78" s="6" t="n"/>
      <c r="K78" s="6" t="n"/>
      <c r="L78" s="6" t="n"/>
      <c r="M78" s="6" t="n"/>
      <c r="N78" s="6" t="n"/>
      <c r="O78" s="6" t="n"/>
      <c r="P78" s="6" t="n"/>
    </row>
    <row r="79" ht="15.75" customHeight="1" s="1411">
      <c r="A79" s="6" t="n"/>
      <c r="B79" s="6" t="n"/>
      <c r="C79" s="6" t="n"/>
      <c r="D79" s="6" t="n"/>
      <c r="E79" s="6" t="n"/>
      <c r="F79" s="6" t="n"/>
      <c r="G79" s="6" t="n"/>
      <c r="H79" s="6" t="n"/>
      <c r="I79" s="6" t="n"/>
      <c r="J79" s="6" t="n"/>
      <c r="K79" s="6" t="n"/>
      <c r="L79" s="6" t="n"/>
      <c r="M79" s="6" t="n"/>
      <c r="N79" s="6" t="n"/>
      <c r="O79" s="6" t="n"/>
      <c r="P79" s="6" t="n"/>
    </row>
    <row r="80" ht="15.75" customHeight="1" s="1411">
      <c r="A80" s="6" t="n"/>
      <c r="B80" s="6" t="n"/>
      <c r="C80" s="6" t="n"/>
      <c r="D80" s="6" t="n"/>
      <c r="E80" s="6" t="n"/>
      <c r="F80" s="6" t="n"/>
      <c r="G80" s="6" t="n"/>
      <c r="H80" s="6" t="n"/>
      <c r="I80" s="6" t="n"/>
      <c r="J80" s="6" t="n"/>
      <c r="K80" s="6" t="n"/>
      <c r="L80" s="6" t="n"/>
      <c r="M80" s="6" t="n"/>
      <c r="N80" s="6" t="n"/>
      <c r="O80" s="6" t="n"/>
      <c r="P80" s="6" t="n"/>
    </row>
    <row r="81" ht="15.75" customHeight="1" s="1411">
      <c r="A81" s="6" t="n"/>
      <c r="B81" s="6" t="n"/>
      <c r="C81" s="6" t="n"/>
      <c r="D81" s="6" t="n"/>
      <c r="E81" s="6" t="n"/>
      <c r="F81" s="6" t="n"/>
      <c r="G81" s="6" t="n"/>
      <c r="H81" s="6" t="n"/>
      <c r="I81" s="6" t="n"/>
      <c r="J81" s="6" t="n"/>
      <c r="K81" s="6" t="n"/>
      <c r="L81" s="6" t="n"/>
      <c r="M81" s="6" t="n"/>
      <c r="N81" s="6" t="n"/>
      <c r="O81" s="6" t="n"/>
      <c r="P81" s="6" t="n"/>
    </row>
    <row r="82" ht="15.75" customHeight="1" s="1411">
      <c r="A82" s="6" t="n"/>
      <c r="B82" s="6" t="n"/>
      <c r="C82" s="6" t="n"/>
      <c r="D82" s="6" t="n"/>
      <c r="E82" s="6" t="n"/>
      <c r="F82" s="6" t="n"/>
      <c r="G82" s="6" t="n"/>
      <c r="H82" s="6" t="n"/>
      <c r="I82" s="6" t="n"/>
      <c r="J82" s="6" t="n"/>
      <c r="K82" s="6" t="n"/>
      <c r="L82" s="6" t="n"/>
      <c r="M82" s="6" t="n"/>
      <c r="N82" s="6" t="n"/>
      <c r="O82" s="6" t="n"/>
      <c r="P82" s="6" t="n"/>
    </row>
    <row r="83" ht="15.75" customHeight="1" s="1411">
      <c r="A83" s="6" t="n"/>
      <c r="B83" s="6" t="n"/>
      <c r="C83" s="6" t="n"/>
      <c r="D83" s="6" t="n"/>
      <c r="E83" s="6" t="n"/>
      <c r="F83" s="6" t="n"/>
      <c r="G83" s="6" t="n"/>
      <c r="H83" s="6" t="n"/>
      <c r="I83" s="6" t="n"/>
      <c r="J83" s="6" t="n"/>
      <c r="K83" s="6" t="n"/>
      <c r="L83" s="6" t="n"/>
      <c r="M83" s="6" t="n"/>
      <c r="N83" s="6" t="n"/>
      <c r="O83" s="6" t="n"/>
      <c r="P83" s="6" t="n"/>
    </row>
    <row r="84" ht="15.75" customHeight="1" s="1411">
      <c r="A84" s="6" t="n"/>
      <c r="B84" s="6" t="n"/>
      <c r="C84" s="6" t="n"/>
      <c r="D84" s="6" t="n"/>
      <c r="E84" s="6" t="n"/>
      <c r="F84" s="6" t="n"/>
      <c r="G84" s="6" t="n"/>
      <c r="H84" s="6" t="n"/>
      <c r="I84" s="6" t="n"/>
      <c r="J84" s="6" t="n"/>
      <c r="K84" s="6" t="n"/>
      <c r="L84" s="6" t="n"/>
      <c r="M84" s="6" t="n"/>
      <c r="N84" s="6" t="n"/>
      <c r="O84" s="6" t="n"/>
      <c r="P84" s="6" t="n"/>
    </row>
    <row r="85" ht="15.75" customHeight="1" s="1411">
      <c r="A85" s="6" t="n"/>
      <c r="B85" s="6" t="n"/>
      <c r="C85" s="6" t="n"/>
      <c r="D85" s="6" t="n"/>
      <c r="E85" s="6" t="n"/>
      <c r="F85" s="6" t="n"/>
      <c r="G85" s="6" t="n"/>
      <c r="H85" s="6" t="n"/>
      <c r="I85" s="6" t="n"/>
      <c r="J85" s="6" t="n"/>
      <c r="K85" s="6" t="n"/>
      <c r="L85" s="6" t="n"/>
      <c r="M85" s="6" t="n"/>
      <c r="N85" s="6" t="n"/>
      <c r="O85" s="6" t="n"/>
      <c r="P85" s="6" t="n"/>
    </row>
    <row r="86" ht="15.75" customHeight="1" s="1411">
      <c r="A86" s="6" t="n"/>
      <c r="B86" s="6" t="n"/>
      <c r="C86" s="6" t="n"/>
      <c r="D86" s="6" t="n"/>
      <c r="E86" s="6" t="n"/>
      <c r="F86" s="6" t="n"/>
      <c r="G86" s="6" t="n"/>
      <c r="H86" s="6" t="n"/>
      <c r="I86" s="6" t="n"/>
      <c r="J86" s="6" t="n"/>
      <c r="K86" s="6" t="n"/>
      <c r="L86" s="6" t="n"/>
      <c r="M86" s="6" t="n"/>
      <c r="N86" s="6" t="n"/>
      <c r="O86" s="6" t="n"/>
      <c r="P86" s="6" t="n"/>
    </row>
    <row r="87" ht="15.75" customHeight="1" s="1411">
      <c r="A87" s="6" t="n"/>
      <c r="B87" s="6" t="n"/>
      <c r="C87" s="6" t="n"/>
      <c r="D87" s="6" t="n"/>
      <c r="E87" s="6" t="n"/>
      <c r="F87" s="6" t="n"/>
      <c r="G87" s="6" t="n"/>
      <c r="H87" s="6" t="n"/>
      <c r="I87" s="6" t="n"/>
      <c r="J87" s="6" t="n"/>
      <c r="K87" s="6" t="n"/>
      <c r="L87" s="6" t="n"/>
      <c r="M87" s="6" t="n"/>
      <c r="N87" s="6" t="n"/>
      <c r="O87" s="6" t="n"/>
      <c r="P87" s="6" t="n"/>
    </row>
    <row r="88" ht="15.75" customHeight="1" s="1411">
      <c r="A88" s="6" t="n"/>
      <c r="B88" s="6" t="n"/>
      <c r="C88" s="6" t="n"/>
      <c r="D88" s="6" t="n"/>
      <c r="E88" s="6" t="n"/>
      <c r="F88" s="6" t="n"/>
      <c r="G88" s="6" t="n"/>
      <c r="H88" s="6" t="n"/>
      <c r="I88" s="6" t="n"/>
      <c r="J88" s="6" t="n"/>
      <c r="K88" s="6" t="n"/>
      <c r="L88" s="6" t="n"/>
      <c r="M88" s="6" t="n"/>
      <c r="N88" s="6" t="n"/>
      <c r="O88" s="6" t="n"/>
      <c r="P88" s="6" t="n"/>
    </row>
    <row r="89" ht="15.75" customHeight="1" s="1411">
      <c r="A89" s="6" t="n"/>
      <c r="B89" s="6" t="n"/>
      <c r="C89" s="6" t="n"/>
      <c r="D89" s="6" t="n"/>
      <c r="E89" s="6" t="n"/>
      <c r="F89" s="6" t="n"/>
      <c r="G89" s="6" t="n"/>
      <c r="H89" s="6" t="n"/>
      <c r="I89" s="6" t="n"/>
      <c r="J89" s="6" t="n"/>
      <c r="K89" s="6" t="n"/>
      <c r="L89" s="6" t="n"/>
      <c r="M89" s="6" t="n"/>
      <c r="N89" s="6" t="n"/>
      <c r="O89" s="6" t="n"/>
      <c r="P89" s="6" t="n"/>
    </row>
    <row r="90" ht="15.75" customHeight="1" s="1411">
      <c r="A90" s="6" t="n"/>
      <c r="B90" s="6" t="n"/>
      <c r="C90" s="6" t="n"/>
      <c r="D90" s="6" t="n"/>
      <c r="E90" s="6" t="n"/>
      <c r="F90" s="6" t="n"/>
      <c r="G90" s="6" t="n"/>
      <c r="H90" s="6" t="n"/>
      <c r="I90" s="6" t="n"/>
      <c r="J90" s="6" t="n"/>
      <c r="K90" s="6" t="n"/>
      <c r="L90" s="6" t="n"/>
      <c r="M90" s="6" t="n"/>
      <c r="N90" s="6" t="n"/>
      <c r="O90" s="6" t="n"/>
      <c r="P90" s="6" t="n"/>
    </row>
    <row r="91" ht="15.75" customHeight="1" s="1411">
      <c r="A91" s="6" t="n"/>
      <c r="B91" s="6" t="n"/>
      <c r="C91" s="6" t="n"/>
      <c r="D91" s="6" t="n"/>
      <c r="E91" s="6" t="n"/>
      <c r="F91" s="6" t="n"/>
      <c r="G91" s="6" t="n"/>
      <c r="H91" s="6" t="n"/>
      <c r="I91" s="6" t="n"/>
      <c r="J91" s="6" t="n"/>
      <c r="K91" s="6" t="n"/>
      <c r="L91" s="6" t="n"/>
      <c r="M91" s="6" t="n"/>
      <c r="N91" s="6" t="n"/>
      <c r="O91" s="6" t="n"/>
      <c r="P91" s="6" t="n"/>
    </row>
    <row r="92" ht="15.75" customHeight="1" s="1411">
      <c r="A92" s="6" t="n"/>
      <c r="B92" s="6" t="n"/>
      <c r="C92" s="6" t="n"/>
      <c r="D92" s="6" t="n"/>
      <c r="E92" s="6" t="n"/>
      <c r="F92" s="6" t="n"/>
      <c r="G92" s="6" t="n"/>
      <c r="H92" s="6" t="n"/>
      <c r="I92" s="6" t="n"/>
      <c r="J92" s="6" t="n"/>
      <c r="K92" s="6" t="n"/>
      <c r="L92" s="6" t="n"/>
      <c r="M92" s="6" t="n"/>
      <c r="N92" s="6" t="n"/>
      <c r="O92" s="6" t="n"/>
      <c r="P92" s="6" t="n"/>
    </row>
    <row r="93" ht="15.75" customHeight="1" s="1411">
      <c r="A93" s="6" t="n"/>
      <c r="B93" s="6" t="n"/>
      <c r="C93" s="6" t="n"/>
      <c r="D93" s="6" t="n"/>
      <c r="E93" s="6" t="n"/>
      <c r="F93" s="6" t="n"/>
      <c r="G93" s="6" t="n"/>
      <c r="H93" s="6" t="n"/>
      <c r="I93" s="6" t="n"/>
      <c r="J93" s="6" t="n"/>
      <c r="K93" s="6" t="n"/>
      <c r="L93" s="6" t="n"/>
      <c r="M93" s="6" t="n"/>
      <c r="N93" s="6" t="n"/>
      <c r="O93" s="6" t="n"/>
      <c r="P93" s="6" t="n"/>
    </row>
    <row r="94" ht="15.75" customHeight="1" s="1411">
      <c r="A94" s="6" t="n"/>
      <c r="B94" s="6" t="n"/>
      <c r="C94" s="6" t="n"/>
      <c r="D94" s="6" t="n"/>
      <c r="E94" s="6" t="n"/>
      <c r="F94" s="6" t="n"/>
      <c r="G94" s="6" t="n"/>
      <c r="H94" s="6" t="n"/>
      <c r="I94" s="6" t="n"/>
      <c r="J94" s="6" t="n"/>
      <c r="K94" s="6" t="n"/>
      <c r="L94" s="6" t="n"/>
      <c r="M94" s="6" t="n"/>
      <c r="N94" s="6" t="n"/>
      <c r="O94" s="6" t="n"/>
      <c r="P94" s="6" t="n"/>
    </row>
    <row r="95" ht="15.75" customHeight="1" s="1411">
      <c r="A95" s="6" t="n"/>
      <c r="B95" s="6" t="n"/>
      <c r="C95" s="6" t="n"/>
      <c r="D95" s="6" t="n"/>
      <c r="E95" s="6" t="n"/>
      <c r="F95" s="6" t="n"/>
      <c r="G95" s="6" t="n"/>
      <c r="H95" s="6" t="n"/>
      <c r="I95" s="6" t="n"/>
      <c r="J95" s="6" t="n"/>
      <c r="K95" s="6" t="n"/>
      <c r="L95" s="6" t="n"/>
      <c r="M95" s="6" t="n"/>
      <c r="N95" s="6" t="n"/>
      <c r="O95" s="6" t="n"/>
      <c r="P95" s="6" t="n"/>
    </row>
    <row r="96" ht="15.75" customHeight="1" s="1411">
      <c r="A96" s="6" t="n"/>
      <c r="B96" s="6" t="n"/>
      <c r="C96" s="6" t="n"/>
      <c r="D96" s="6" t="n"/>
      <c r="E96" s="6" t="n"/>
      <c r="F96" s="6" t="n"/>
      <c r="G96" s="6" t="n"/>
      <c r="H96" s="6" t="n"/>
      <c r="I96" s="6" t="n"/>
      <c r="J96" s="6" t="n"/>
      <c r="K96" s="6" t="n"/>
      <c r="L96" s="6" t="n"/>
      <c r="M96" s="6" t="n"/>
      <c r="N96" s="6" t="n"/>
      <c r="O96" s="6" t="n"/>
      <c r="P96" s="6" t="n"/>
    </row>
    <row r="97" ht="15.75" customHeight="1" s="1411">
      <c r="A97" s="6" t="n"/>
      <c r="B97" s="6" t="n"/>
      <c r="C97" s="6" t="n"/>
      <c r="D97" s="6" t="n"/>
      <c r="E97" s="6" t="n"/>
      <c r="F97" s="6" t="n"/>
      <c r="G97" s="6" t="n"/>
      <c r="H97" s="6" t="n"/>
      <c r="I97" s="6" t="n"/>
      <c r="J97" s="6" t="n"/>
      <c r="K97" s="6" t="n"/>
      <c r="L97" s="6" t="n"/>
      <c r="M97" s="6" t="n"/>
      <c r="N97" s="6" t="n"/>
      <c r="O97" s="6" t="n"/>
      <c r="P97" s="6" t="n"/>
    </row>
    <row r="98" ht="15.75" customHeight="1" s="1411">
      <c r="A98" s="6" t="n"/>
      <c r="B98" s="6" t="n"/>
      <c r="C98" s="6" t="n"/>
      <c r="D98" s="6" t="n"/>
      <c r="E98" s="6" t="n"/>
      <c r="F98" s="6" t="n"/>
      <c r="G98" s="6" t="n"/>
      <c r="H98" s="6" t="n"/>
      <c r="I98" s="6" t="n"/>
      <c r="J98" s="6" t="n"/>
      <c r="K98" s="6" t="n"/>
      <c r="L98" s="6" t="n"/>
      <c r="M98" s="6" t="n"/>
      <c r="N98" s="6" t="n"/>
      <c r="O98" s="6" t="n"/>
      <c r="P98" s="6" t="n"/>
    </row>
    <row r="99" ht="15.75" customHeight="1" s="1411">
      <c r="A99" s="6" t="n"/>
      <c r="B99" s="6" t="n"/>
      <c r="C99" s="6" t="n"/>
      <c r="D99" s="6" t="n"/>
      <c r="E99" s="6" t="n"/>
      <c r="F99" s="6" t="n"/>
      <c r="G99" s="6" t="n"/>
      <c r="H99" s="6" t="n"/>
      <c r="I99" s="6" t="n"/>
      <c r="J99" s="6" t="n"/>
      <c r="K99" s="6" t="n"/>
      <c r="L99" s="6" t="n"/>
      <c r="M99" s="6" t="n"/>
      <c r="N99" s="6" t="n"/>
      <c r="O99" s="6" t="n"/>
      <c r="P99" s="6" t="n"/>
    </row>
    <row r="100" ht="15.75" customHeight="1" s="1411">
      <c r="A100" s="6" t="n"/>
      <c r="B100" s="6" t="n"/>
      <c r="C100" s="6" t="n"/>
      <c r="D100" s="6" t="n"/>
      <c r="E100" s="6" t="n"/>
      <c r="F100" s="6" t="n"/>
      <c r="G100" s="6" t="n"/>
      <c r="H100" s="6" t="n"/>
      <c r="I100" s="6" t="n"/>
      <c r="J100" s="6" t="n"/>
      <c r="K100" s="6" t="n"/>
      <c r="L100" s="6" t="n"/>
      <c r="M100" s="6" t="n"/>
      <c r="N100" s="6" t="n"/>
      <c r="O100" s="6" t="n"/>
      <c r="P100" s="6" t="n"/>
    </row>
    <row r="101" ht="15.75" customHeight="1" s="1411">
      <c r="A101" s="6" t="n"/>
      <c r="B101" s="6" t="n"/>
      <c r="C101" s="6" t="n"/>
      <c r="D101" s="6" t="n"/>
      <c r="E101" s="6" t="n"/>
      <c r="F101" s="6" t="n"/>
      <c r="G101" s="6" t="n"/>
      <c r="H101" s="6" t="n"/>
      <c r="I101" s="6" t="n"/>
      <c r="J101" s="6" t="n"/>
      <c r="K101" s="6" t="n"/>
      <c r="L101" s="6" t="n"/>
      <c r="M101" s="6" t="n"/>
      <c r="N101" s="6" t="n"/>
      <c r="O101" s="6" t="n"/>
      <c r="P101" s="6" t="n"/>
    </row>
    <row r="102" ht="15.75" customHeight="1" s="1411">
      <c r="A102" s="6" t="n"/>
      <c r="B102" s="6" t="n"/>
      <c r="C102" s="6" t="n"/>
      <c r="D102" s="6" t="n"/>
      <c r="E102" s="6" t="n"/>
      <c r="F102" s="6" t="n"/>
      <c r="G102" s="6" t="n"/>
      <c r="H102" s="6" t="n"/>
      <c r="I102" s="6" t="n"/>
      <c r="J102" s="6" t="n"/>
      <c r="K102" s="6" t="n"/>
      <c r="L102" s="6" t="n"/>
      <c r="M102" s="6" t="n"/>
      <c r="N102" s="6" t="n"/>
      <c r="O102" s="6" t="n"/>
      <c r="P102" s="6" t="n"/>
    </row>
    <row r="103" ht="15.75" customHeight="1" s="1411">
      <c r="A103" s="6" t="n"/>
      <c r="B103" s="6" t="n"/>
      <c r="C103" s="6" t="n"/>
      <c r="D103" s="6" t="n"/>
      <c r="E103" s="6" t="n"/>
      <c r="F103" s="6" t="n"/>
      <c r="G103" s="6" t="n"/>
      <c r="H103" s="6" t="n"/>
      <c r="I103" s="6" t="n"/>
      <c r="J103" s="6" t="n"/>
      <c r="K103" s="6" t="n"/>
      <c r="L103" s="6" t="n"/>
      <c r="M103" s="6" t="n"/>
      <c r="N103" s="6" t="n"/>
      <c r="O103" s="6" t="n"/>
      <c r="P103" s="6" t="n"/>
    </row>
    <row r="104" ht="15.75" customHeight="1" s="1411">
      <c r="A104" s="6" t="n"/>
      <c r="B104" s="6" t="n"/>
      <c r="C104" s="6" t="n"/>
      <c r="D104" s="6" t="n"/>
      <c r="E104" s="6" t="n"/>
      <c r="F104" s="6" t="n"/>
      <c r="G104" s="6" t="n"/>
      <c r="H104" s="6" t="n"/>
      <c r="I104" s="6" t="n"/>
      <c r="J104" s="6" t="n"/>
      <c r="K104" s="6" t="n"/>
      <c r="L104" s="6" t="n"/>
      <c r="M104" s="6" t="n"/>
      <c r="N104" s="6" t="n"/>
      <c r="O104" s="6" t="n"/>
      <c r="P104" s="6" t="n"/>
    </row>
    <row r="105" ht="15.75" customHeight="1" s="1411">
      <c r="A105" s="6" t="n"/>
      <c r="B105" s="6" t="n"/>
      <c r="C105" s="6" t="n"/>
      <c r="D105" s="6" t="n"/>
      <c r="E105" s="6" t="n"/>
      <c r="F105" s="6" t="n"/>
      <c r="G105" s="6" t="n"/>
      <c r="H105" s="6" t="n"/>
      <c r="I105" s="6" t="n"/>
      <c r="J105" s="6" t="n"/>
      <c r="K105" s="6" t="n"/>
      <c r="L105" s="6" t="n"/>
      <c r="M105" s="6" t="n"/>
      <c r="N105" s="6" t="n"/>
      <c r="O105" s="6" t="n"/>
      <c r="P105" s="6" t="n"/>
    </row>
    <row r="106" ht="15.75" customHeight="1" s="1411">
      <c r="A106" s="6" t="n"/>
      <c r="B106" s="6" t="n"/>
      <c r="C106" s="6" t="n"/>
      <c r="D106" s="6" t="n"/>
      <c r="E106" s="6" t="n"/>
      <c r="F106" s="6" t="n"/>
      <c r="G106" s="6" t="n"/>
      <c r="H106" s="6" t="n"/>
      <c r="I106" s="6" t="n"/>
      <c r="J106" s="6" t="n"/>
      <c r="K106" s="6" t="n"/>
      <c r="L106" s="6" t="n"/>
      <c r="M106" s="6" t="n"/>
      <c r="N106" s="6" t="n"/>
      <c r="O106" s="6" t="n"/>
      <c r="P106" s="6" t="n"/>
    </row>
    <row r="107" ht="15.75" customHeight="1" s="1411">
      <c r="A107" s="6" t="n"/>
      <c r="B107" s="6" t="n"/>
      <c r="C107" s="6" t="n"/>
      <c r="D107" s="6" t="n"/>
      <c r="E107" s="6" t="n"/>
      <c r="F107" s="6" t="n"/>
      <c r="G107" s="6" t="n"/>
      <c r="H107" s="6" t="n"/>
      <c r="I107" s="6" t="n"/>
      <c r="J107" s="6" t="n"/>
      <c r="K107" s="6" t="n"/>
      <c r="L107" s="6" t="n"/>
      <c r="M107" s="6" t="n"/>
      <c r="N107" s="6" t="n"/>
      <c r="O107" s="6" t="n"/>
      <c r="P107" s="6" t="n"/>
    </row>
    <row r="108" ht="15.75" customHeight="1" s="1411">
      <c r="A108" s="6" t="n"/>
      <c r="B108" s="6" t="n"/>
      <c r="C108" s="6" t="n"/>
      <c r="D108" s="6" t="n"/>
      <c r="E108" s="6" t="n"/>
      <c r="F108" s="6" t="n"/>
      <c r="G108" s="6" t="n"/>
      <c r="H108" s="6" t="n"/>
      <c r="I108" s="6" t="n"/>
      <c r="J108" s="6" t="n"/>
      <c r="K108" s="6" t="n"/>
      <c r="L108" s="6" t="n"/>
      <c r="M108" s="6" t="n"/>
      <c r="N108" s="6" t="n"/>
      <c r="O108" s="6" t="n"/>
      <c r="P108" s="6" t="n"/>
    </row>
    <row r="109" ht="15.75" customHeight="1" s="1411">
      <c r="A109" s="6" t="n"/>
      <c r="B109" s="6" t="n"/>
      <c r="C109" s="6" t="n"/>
      <c r="D109" s="6" t="n"/>
      <c r="E109" s="6" t="n"/>
      <c r="F109" s="6" t="n"/>
      <c r="G109" s="6" t="n"/>
      <c r="H109" s="6" t="n"/>
      <c r="I109" s="6" t="n"/>
      <c r="J109" s="6" t="n"/>
      <c r="K109" s="6" t="n"/>
      <c r="L109" s="6" t="n"/>
      <c r="M109" s="6" t="n"/>
      <c r="N109" s="6" t="n"/>
      <c r="O109" s="6" t="n"/>
      <c r="P109" s="6" t="n"/>
    </row>
    <row r="110" ht="15.75" customHeight="1" s="1411">
      <c r="A110" s="6" t="n"/>
      <c r="B110" s="6" t="n"/>
      <c r="C110" s="6" t="n"/>
      <c r="D110" s="6" t="n"/>
      <c r="E110" s="6" t="n"/>
      <c r="F110" s="6" t="n"/>
      <c r="G110" s="6" t="n"/>
      <c r="H110" s="6" t="n"/>
      <c r="I110" s="6" t="n"/>
      <c r="J110" s="6" t="n"/>
      <c r="K110" s="6" t="n"/>
      <c r="L110" s="6" t="n"/>
      <c r="M110" s="6" t="n"/>
      <c r="N110" s="6" t="n"/>
      <c r="O110" s="6" t="n"/>
      <c r="P110" s="6" t="n"/>
    </row>
    <row r="111" ht="15.75" customHeight="1" s="1411">
      <c r="A111" s="6" t="n"/>
      <c r="B111" s="6" t="n"/>
      <c r="C111" s="6" t="n"/>
      <c r="D111" s="6" t="n"/>
      <c r="E111" s="6" t="n"/>
      <c r="F111" s="6" t="n"/>
      <c r="G111" s="6" t="n"/>
      <c r="H111" s="6" t="n"/>
      <c r="I111" s="6" t="n"/>
      <c r="J111" s="6" t="n"/>
      <c r="K111" s="6" t="n"/>
      <c r="L111" s="6" t="n"/>
      <c r="M111" s="6" t="n"/>
      <c r="N111" s="6" t="n"/>
      <c r="O111" s="6" t="n"/>
      <c r="P111" s="6" t="n"/>
    </row>
    <row r="112" ht="15.75" customHeight="1" s="1411">
      <c r="A112" s="6" t="n"/>
      <c r="B112" s="6" t="n"/>
      <c r="C112" s="6" t="n"/>
      <c r="D112" s="6" t="n"/>
      <c r="E112" s="6" t="n"/>
      <c r="F112" s="6" t="n"/>
      <c r="G112" s="6" t="n"/>
      <c r="H112" s="6" t="n"/>
      <c r="I112" s="6" t="n"/>
      <c r="J112" s="6" t="n"/>
      <c r="K112" s="6" t="n"/>
      <c r="L112" s="6" t="n"/>
      <c r="M112" s="6" t="n"/>
      <c r="N112" s="6" t="n"/>
      <c r="O112" s="6" t="n"/>
      <c r="P112" s="6" t="n"/>
    </row>
    <row r="113" ht="15.75" customHeight="1" s="1411">
      <c r="A113" s="6" t="n"/>
      <c r="B113" s="6" t="n"/>
      <c r="C113" s="6" t="n"/>
      <c r="D113" s="6" t="n"/>
      <c r="E113" s="6" t="n"/>
      <c r="F113" s="6" t="n"/>
      <c r="G113" s="6" t="n"/>
      <c r="H113" s="6" t="n"/>
      <c r="I113" s="6" t="n"/>
      <c r="J113" s="6" t="n"/>
      <c r="K113" s="6" t="n"/>
      <c r="L113" s="6" t="n"/>
      <c r="M113" s="6" t="n"/>
      <c r="N113" s="6" t="n"/>
      <c r="O113" s="6" t="n"/>
      <c r="P113" s="6" t="n"/>
    </row>
    <row r="114" ht="15.75" customHeight="1" s="1411">
      <c r="A114" s="6" t="n"/>
      <c r="B114" s="6" t="n"/>
      <c r="C114" s="6" t="n"/>
      <c r="D114" s="6" t="n"/>
      <c r="E114" s="6" t="n"/>
      <c r="F114" s="6" t="n"/>
      <c r="G114" s="6" t="n"/>
      <c r="H114" s="6" t="n"/>
      <c r="I114" s="6" t="n"/>
      <c r="J114" s="6" t="n"/>
      <c r="K114" s="6" t="n"/>
      <c r="L114" s="6" t="n"/>
      <c r="M114" s="6" t="n"/>
      <c r="N114" s="6" t="n"/>
      <c r="O114" s="6" t="n"/>
      <c r="P114" s="6" t="n"/>
    </row>
    <row r="115" ht="15.75" customHeight="1" s="1411">
      <c r="A115" s="6" t="n"/>
      <c r="B115" s="6" t="n"/>
      <c r="C115" s="6" t="n"/>
      <c r="D115" s="6" t="n"/>
      <c r="E115" s="6" t="n"/>
      <c r="F115" s="6" t="n"/>
      <c r="G115" s="6" t="n"/>
      <c r="H115" s="6" t="n"/>
      <c r="I115" s="6" t="n"/>
      <c r="J115" s="6" t="n"/>
      <c r="K115" s="6" t="n"/>
      <c r="L115" s="6" t="n"/>
      <c r="M115" s="6" t="n"/>
      <c r="N115" s="6" t="n"/>
      <c r="O115" s="6" t="n"/>
      <c r="P115" s="6" t="n"/>
    </row>
    <row r="116" ht="15.75" customHeight="1" s="1411">
      <c r="A116" s="6" t="n"/>
      <c r="B116" s="6" t="n"/>
      <c r="C116" s="6" t="n"/>
      <c r="D116" s="6" t="n"/>
      <c r="E116" s="6" t="n"/>
      <c r="F116" s="6" t="n"/>
      <c r="G116" s="6" t="n"/>
      <c r="H116" s="6" t="n"/>
      <c r="I116" s="6" t="n"/>
      <c r="J116" s="6" t="n"/>
      <c r="K116" s="6" t="n"/>
      <c r="L116" s="6" t="n"/>
      <c r="M116" s="6" t="n"/>
      <c r="N116" s="6" t="n"/>
      <c r="O116" s="6" t="n"/>
      <c r="P116" s="6" t="n"/>
    </row>
    <row r="117" ht="15.75" customHeight="1" s="1411">
      <c r="A117" s="6" t="n"/>
      <c r="B117" s="6" t="n"/>
      <c r="C117" s="6" t="n"/>
      <c r="D117" s="6" t="n"/>
      <c r="E117" s="6" t="n"/>
      <c r="F117" s="6" t="n"/>
      <c r="G117" s="6" t="n"/>
      <c r="H117" s="6" t="n"/>
      <c r="I117" s="6" t="n"/>
      <c r="J117" s="6" t="n"/>
      <c r="K117" s="6" t="n"/>
      <c r="L117" s="6" t="n"/>
      <c r="M117" s="6" t="n"/>
      <c r="N117" s="6" t="n"/>
      <c r="O117" s="6" t="n"/>
      <c r="P117" s="6" t="n"/>
    </row>
    <row r="118" ht="15.75" customHeight="1" s="1411">
      <c r="A118" s="6" t="n"/>
      <c r="B118" s="6" t="n"/>
      <c r="C118" s="6" t="n"/>
      <c r="D118" s="6" t="n"/>
      <c r="E118" s="6" t="n"/>
      <c r="F118" s="6" t="n"/>
      <c r="G118" s="6" t="n"/>
      <c r="H118" s="6" t="n"/>
      <c r="I118" s="6" t="n"/>
      <c r="J118" s="6" t="n"/>
      <c r="K118" s="6" t="n"/>
      <c r="L118" s="6" t="n"/>
      <c r="M118" s="6" t="n"/>
      <c r="N118" s="6" t="n"/>
      <c r="O118" s="6" t="n"/>
      <c r="P118" s="6" t="n"/>
    </row>
    <row r="119" ht="15.75" customHeight="1" s="1411">
      <c r="A119" s="6" t="n"/>
      <c r="B119" s="6" t="n"/>
      <c r="C119" s="6" t="n"/>
      <c r="D119" s="6" t="n"/>
      <c r="E119" s="6" t="n"/>
      <c r="F119" s="6" t="n"/>
      <c r="G119" s="6" t="n"/>
      <c r="H119" s="6" t="n"/>
      <c r="I119" s="6" t="n"/>
      <c r="J119" s="6" t="n"/>
      <c r="K119" s="6" t="n"/>
      <c r="L119" s="6" t="n"/>
      <c r="M119" s="6" t="n"/>
      <c r="N119" s="6" t="n"/>
      <c r="O119" s="6" t="n"/>
      <c r="P119" s="6" t="n"/>
    </row>
    <row r="120" ht="15.75" customHeight="1" s="1411">
      <c r="A120" s="6" t="n"/>
      <c r="B120" s="6" t="n"/>
      <c r="C120" s="6" t="n"/>
      <c r="D120" s="6" t="n"/>
      <c r="E120" s="6" t="n"/>
      <c r="F120" s="6" t="n"/>
      <c r="G120" s="6" t="n"/>
      <c r="H120" s="6" t="n"/>
      <c r="I120" s="6" t="n"/>
      <c r="J120" s="6" t="n"/>
      <c r="K120" s="6" t="n"/>
      <c r="L120" s="6" t="n"/>
      <c r="M120" s="6" t="n"/>
      <c r="N120" s="6" t="n"/>
      <c r="O120" s="6" t="n"/>
      <c r="P120" s="6" t="n"/>
    </row>
    <row r="121" ht="15.75" customHeight="1" s="1411">
      <c r="A121" s="6" t="n"/>
      <c r="B121" s="6" t="n"/>
      <c r="C121" s="6" t="n"/>
      <c r="D121" s="6" t="n"/>
      <c r="E121" s="6" t="n"/>
      <c r="F121" s="6" t="n"/>
      <c r="G121" s="6" t="n"/>
      <c r="H121" s="6" t="n"/>
      <c r="I121" s="6" t="n"/>
      <c r="J121" s="6" t="n"/>
      <c r="K121" s="6" t="n"/>
      <c r="L121" s="6" t="n"/>
      <c r="M121" s="6" t="n"/>
      <c r="N121" s="6" t="n"/>
      <c r="O121" s="6" t="n"/>
      <c r="P121" s="6" t="n"/>
    </row>
    <row r="122" ht="15.75" customHeight="1" s="1411">
      <c r="A122" s="6" t="n"/>
      <c r="B122" s="6" t="n"/>
      <c r="C122" s="6" t="n"/>
      <c r="D122" s="6" t="n"/>
      <c r="E122" s="6" t="n"/>
      <c r="F122" s="6" t="n"/>
      <c r="G122" s="6" t="n"/>
      <c r="H122" s="6" t="n"/>
      <c r="I122" s="6" t="n"/>
      <c r="J122" s="6" t="n"/>
      <c r="K122" s="6" t="n"/>
      <c r="L122" s="6" t="n"/>
      <c r="M122" s="6" t="n"/>
      <c r="N122" s="6" t="n"/>
      <c r="O122" s="6" t="n"/>
      <c r="P122" s="6" t="n"/>
    </row>
    <row r="123" ht="15.75" customHeight="1" s="1411">
      <c r="A123" s="6" t="n"/>
      <c r="B123" s="6" t="n"/>
      <c r="C123" s="6" t="n"/>
      <c r="D123" s="6" t="n"/>
      <c r="E123" s="6" t="n"/>
      <c r="F123" s="6" t="n"/>
      <c r="G123" s="6" t="n"/>
      <c r="H123" s="6" t="n"/>
      <c r="I123" s="6" t="n"/>
      <c r="J123" s="6" t="n"/>
      <c r="K123" s="6" t="n"/>
      <c r="L123" s="6" t="n"/>
      <c r="M123" s="6" t="n"/>
      <c r="N123" s="6" t="n"/>
      <c r="O123" s="6" t="n"/>
      <c r="P123" s="6" t="n"/>
    </row>
    <row r="124" ht="15.75" customHeight="1" s="1411">
      <c r="A124" s="6" t="n"/>
      <c r="B124" s="6" t="n"/>
      <c r="C124" s="6" t="n"/>
      <c r="D124" s="6" t="n"/>
      <c r="E124" s="6" t="n"/>
      <c r="F124" s="6" t="n"/>
      <c r="G124" s="6" t="n"/>
      <c r="H124" s="6" t="n"/>
      <c r="I124" s="6" t="n"/>
      <c r="J124" s="6" t="n"/>
      <c r="K124" s="6" t="n"/>
      <c r="L124" s="6" t="n"/>
      <c r="M124" s="6" t="n"/>
      <c r="N124" s="6" t="n"/>
      <c r="O124" s="6" t="n"/>
      <c r="P124" s="6" t="n"/>
    </row>
    <row r="125" ht="15.75" customHeight="1" s="1411">
      <c r="A125" s="6" t="n"/>
      <c r="B125" s="6" t="n"/>
      <c r="C125" s="6" t="n"/>
      <c r="D125" s="6" t="n"/>
      <c r="E125" s="6" t="n"/>
      <c r="F125" s="6" t="n"/>
      <c r="G125" s="6" t="n"/>
      <c r="H125" s="6" t="n"/>
      <c r="I125" s="6" t="n"/>
      <c r="J125" s="6" t="n"/>
      <c r="K125" s="6" t="n"/>
      <c r="L125" s="6" t="n"/>
      <c r="M125" s="6" t="n"/>
      <c r="N125" s="6" t="n"/>
      <c r="O125" s="6" t="n"/>
      <c r="P125" s="6" t="n"/>
    </row>
    <row r="126" ht="15.75" customHeight="1" s="1411">
      <c r="A126" s="6" t="n"/>
      <c r="B126" s="6" t="n"/>
      <c r="C126" s="6" t="n"/>
      <c r="D126" s="6" t="n"/>
      <c r="E126" s="6" t="n"/>
      <c r="F126" s="6" t="n"/>
      <c r="G126" s="6" t="n"/>
      <c r="H126" s="6" t="n"/>
      <c r="I126" s="6" t="n"/>
      <c r="J126" s="6" t="n"/>
      <c r="K126" s="6" t="n"/>
      <c r="L126" s="6" t="n"/>
      <c r="M126" s="6" t="n"/>
      <c r="N126" s="6" t="n"/>
      <c r="O126" s="6" t="n"/>
      <c r="P126" s="6" t="n"/>
    </row>
    <row r="127" ht="15.75" customHeight="1" s="1411">
      <c r="A127" s="6" t="n"/>
      <c r="B127" s="6" t="n"/>
      <c r="C127" s="6" t="n"/>
      <c r="D127" s="6" t="n"/>
      <c r="E127" s="6" t="n"/>
      <c r="F127" s="6" t="n"/>
      <c r="G127" s="6" t="n"/>
      <c r="H127" s="6" t="n"/>
      <c r="I127" s="6" t="n"/>
      <c r="J127" s="6" t="n"/>
      <c r="K127" s="6" t="n"/>
      <c r="L127" s="6" t="n"/>
      <c r="M127" s="6" t="n"/>
      <c r="N127" s="6" t="n"/>
      <c r="O127" s="6" t="n"/>
      <c r="P127" s="6" t="n"/>
    </row>
    <row r="128" ht="15.75" customHeight="1" s="1411">
      <c r="A128" s="6" t="n"/>
      <c r="B128" s="6" t="n"/>
      <c r="C128" s="6" t="n"/>
      <c r="D128" s="6" t="n"/>
      <c r="E128" s="6" t="n"/>
      <c r="F128" s="6" t="n"/>
      <c r="G128" s="6" t="n"/>
      <c r="H128" s="6" t="n"/>
      <c r="I128" s="6" t="n"/>
      <c r="J128" s="6" t="n"/>
      <c r="K128" s="6" t="n"/>
      <c r="L128" s="6" t="n"/>
      <c r="M128" s="6" t="n"/>
      <c r="N128" s="6" t="n"/>
      <c r="O128" s="6" t="n"/>
      <c r="P128" s="6" t="n"/>
    </row>
    <row r="129" ht="15.75" customHeight="1" s="1411">
      <c r="A129" s="6" t="n"/>
      <c r="B129" s="6" t="n"/>
      <c r="C129" s="6" t="n"/>
      <c r="D129" s="6" t="n"/>
      <c r="E129" s="6" t="n"/>
      <c r="F129" s="6" t="n"/>
      <c r="G129" s="6" t="n"/>
      <c r="H129" s="6" t="n"/>
      <c r="I129" s="6" t="n"/>
      <c r="J129" s="6" t="n"/>
      <c r="K129" s="6" t="n"/>
      <c r="L129" s="6" t="n"/>
      <c r="M129" s="6" t="n"/>
      <c r="N129" s="6" t="n"/>
      <c r="O129" s="6" t="n"/>
      <c r="P129" s="6" t="n"/>
    </row>
    <row r="130" ht="15.75" customHeight="1" s="1411">
      <c r="A130" s="6" t="n"/>
      <c r="B130" s="6" t="n"/>
      <c r="C130" s="6" t="n"/>
      <c r="D130" s="6" t="n"/>
      <c r="E130" s="6" t="n"/>
      <c r="F130" s="6" t="n"/>
      <c r="G130" s="6" t="n"/>
      <c r="H130" s="6" t="n"/>
      <c r="I130" s="6" t="n"/>
      <c r="J130" s="6" t="n"/>
      <c r="K130" s="6" t="n"/>
      <c r="L130" s="6" t="n"/>
      <c r="M130" s="6" t="n"/>
      <c r="N130" s="6" t="n"/>
      <c r="O130" s="6" t="n"/>
      <c r="P130" s="6" t="n"/>
    </row>
    <row r="131" ht="15.75" customHeight="1" s="1411">
      <c r="A131" s="6" t="n"/>
      <c r="B131" s="6" t="n"/>
      <c r="C131" s="6" t="n"/>
      <c r="D131" s="6" t="n"/>
      <c r="E131" s="6" t="n"/>
      <c r="F131" s="6" t="n"/>
      <c r="G131" s="6" t="n"/>
      <c r="H131" s="6" t="n"/>
      <c r="I131" s="6" t="n"/>
      <c r="J131" s="6" t="n"/>
      <c r="K131" s="6" t="n"/>
      <c r="L131" s="6" t="n"/>
      <c r="M131" s="6" t="n"/>
      <c r="N131" s="6" t="n"/>
      <c r="O131" s="6" t="n"/>
      <c r="P131" s="6" t="n"/>
    </row>
    <row r="132" ht="15.75" customHeight="1" s="1411">
      <c r="A132" s="6" t="n"/>
      <c r="B132" s="6" t="n"/>
      <c r="C132" s="6" t="n"/>
      <c r="D132" s="6" t="n"/>
      <c r="E132" s="6" t="n"/>
      <c r="F132" s="6" t="n"/>
      <c r="G132" s="6" t="n"/>
      <c r="H132" s="6" t="n"/>
      <c r="I132" s="6" t="n"/>
      <c r="J132" s="6" t="n"/>
      <c r="K132" s="6" t="n"/>
      <c r="L132" s="6" t="n"/>
      <c r="M132" s="6" t="n"/>
      <c r="N132" s="6" t="n"/>
      <c r="O132" s="6" t="n"/>
      <c r="P132" s="6" t="n"/>
    </row>
    <row r="133" ht="15.75" customHeight="1" s="1411">
      <c r="A133" s="6" t="n"/>
      <c r="B133" s="6" t="n"/>
      <c r="C133" s="6" t="n"/>
      <c r="D133" s="6" t="n"/>
      <c r="E133" s="6" t="n"/>
      <c r="F133" s="6" t="n"/>
      <c r="G133" s="6" t="n"/>
      <c r="H133" s="6" t="n"/>
      <c r="I133" s="6" t="n"/>
      <c r="J133" s="6" t="n"/>
      <c r="K133" s="6" t="n"/>
      <c r="L133" s="6" t="n"/>
      <c r="M133" s="6" t="n"/>
      <c r="N133" s="6" t="n"/>
      <c r="O133" s="6" t="n"/>
      <c r="P133" s="6" t="n"/>
    </row>
    <row r="134" ht="15.75" customHeight="1" s="1411">
      <c r="A134" s="6" t="n"/>
      <c r="B134" s="6" t="n"/>
      <c r="C134" s="6" t="n"/>
      <c r="D134" s="6" t="n"/>
      <c r="E134" s="6" t="n"/>
      <c r="F134" s="6" t="n"/>
      <c r="G134" s="6" t="n"/>
      <c r="H134" s="6" t="n"/>
      <c r="I134" s="6" t="n"/>
      <c r="J134" s="6" t="n"/>
      <c r="K134" s="6" t="n"/>
      <c r="L134" s="6" t="n"/>
      <c r="M134" s="6" t="n"/>
      <c r="N134" s="6" t="n"/>
      <c r="O134" s="6" t="n"/>
      <c r="P134" s="6" t="n"/>
    </row>
    <row r="135" ht="15.75" customHeight="1" s="1411">
      <c r="A135" s="6" t="n"/>
      <c r="B135" s="6" t="n"/>
      <c r="C135" s="6" t="n"/>
      <c r="D135" s="6" t="n"/>
      <c r="E135" s="6" t="n"/>
      <c r="F135" s="6" t="n"/>
      <c r="G135" s="6" t="n"/>
      <c r="H135" s="6" t="n"/>
      <c r="I135" s="6" t="n"/>
      <c r="J135" s="6" t="n"/>
      <c r="K135" s="6" t="n"/>
      <c r="L135" s="6" t="n"/>
      <c r="M135" s="6" t="n"/>
      <c r="N135" s="6" t="n"/>
      <c r="O135" s="6" t="n"/>
      <c r="P135" s="6" t="n"/>
    </row>
    <row r="136" ht="15.75" customHeight="1" s="1411">
      <c r="A136" s="6" t="n"/>
      <c r="B136" s="6" t="n"/>
      <c r="C136" s="6" t="n"/>
      <c r="D136" s="6" t="n"/>
      <c r="E136" s="6" t="n"/>
      <c r="F136" s="6" t="n"/>
      <c r="G136" s="6" t="n"/>
      <c r="H136" s="6" t="n"/>
      <c r="I136" s="6" t="n"/>
      <c r="J136" s="6" t="n"/>
      <c r="K136" s="6" t="n"/>
      <c r="L136" s="6" t="n"/>
      <c r="M136" s="6" t="n"/>
      <c r="N136" s="6" t="n"/>
      <c r="O136" s="6" t="n"/>
      <c r="P136" s="6" t="n"/>
    </row>
    <row r="137" ht="15.75" customHeight="1" s="1411">
      <c r="A137" s="6" t="n"/>
      <c r="B137" s="6" t="n"/>
      <c r="C137" s="6" t="n"/>
      <c r="D137" s="6" t="n"/>
      <c r="E137" s="6" t="n"/>
      <c r="F137" s="6" t="n"/>
      <c r="G137" s="6" t="n"/>
      <c r="H137" s="6" t="n"/>
      <c r="I137" s="6" t="n"/>
      <c r="J137" s="6" t="n"/>
      <c r="K137" s="6" t="n"/>
      <c r="L137" s="6" t="n"/>
      <c r="M137" s="6" t="n"/>
      <c r="N137" s="6" t="n"/>
      <c r="O137" s="6" t="n"/>
      <c r="P137" s="6" t="n"/>
    </row>
    <row r="138" ht="15.75" customHeight="1" s="1411">
      <c r="A138" s="6" t="n"/>
      <c r="B138" s="6" t="n"/>
      <c r="C138" s="6" t="n"/>
      <c r="D138" s="6" t="n"/>
      <c r="E138" s="6" t="n"/>
      <c r="F138" s="6" t="n"/>
      <c r="G138" s="6" t="n"/>
      <c r="H138" s="6" t="n"/>
      <c r="I138" s="6" t="n"/>
      <c r="J138" s="6" t="n"/>
      <c r="K138" s="6" t="n"/>
      <c r="L138" s="6" t="n"/>
      <c r="M138" s="6" t="n"/>
      <c r="N138" s="6" t="n"/>
      <c r="O138" s="6" t="n"/>
      <c r="P138" s="6" t="n"/>
    </row>
    <row r="139" ht="15.75" customHeight="1" s="1411">
      <c r="A139" s="6" t="n"/>
      <c r="B139" s="6" t="n"/>
      <c r="C139" s="6" t="n"/>
      <c r="D139" s="6" t="n"/>
      <c r="E139" s="6" t="n"/>
      <c r="F139" s="6" t="n"/>
      <c r="G139" s="6" t="n"/>
      <c r="H139" s="6" t="n"/>
      <c r="I139" s="6" t="n"/>
      <c r="J139" s="6" t="n"/>
      <c r="K139" s="6" t="n"/>
      <c r="L139" s="6" t="n"/>
      <c r="M139" s="6" t="n"/>
      <c r="N139" s="6" t="n"/>
      <c r="O139" s="6" t="n"/>
      <c r="P139" s="6" t="n"/>
    </row>
    <row r="140" ht="15.75" customHeight="1" s="1411">
      <c r="A140" s="6" t="n"/>
      <c r="B140" s="6" t="n"/>
      <c r="C140" s="6" t="n"/>
      <c r="D140" s="6" t="n"/>
      <c r="E140" s="6" t="n"/>
      <c r="F140" s="6" t="n"/>
      <c r="G140" s="6" t="n"/>
      <c r="H140" s="6" t="n"/>
      <c r="I140" s="6" t="n"/>
      <c r="J140" s="6" t="n"/>
      <c r="K140" s="6" t="n"/>
      <c r="L140" s="6" t="n"/>
      <c r="M140" s="6" t="n"/>
      <c r="N140" s="6" t="n"/>
      <c r="O140" s="6" t="n"/>
      <c r="P140" s="6" t="n"/>
    </row>
    <row r="141" ht="15.75" customHeight="1" s="1411">
      <c r="A141" s="6" t="n"/>
      <c r="B141" s="6" t="n"/>
      <c r="C141" s="6" t="n"/>
      <c r="D141" s="6" t="n"/>
      <c r="E141" s="6" t="n"/>
      <c r="F141" s="6" t="n"/>
      <c r="G141" s="6" t="n"/>
      <c r="H141" s="6" t="n"/>
      <c r="I141" s="6" t="n"/>
      <c r="J141" s="6" t="n"/>
      <c r="K141" s="6" t="n"/>
      <c r="L141" s="6" t="n"/>
      <c r="M141" s="6" t="n"/>
      <c r="N141" s="6" t="n"/>
      <c r="O141" s="6" t="n"/>
      <c r="P141" s="6" t="n"/>
    </row>
    <row r="142" ht="15.75" customHeight="1" s="1411">
      <c r="A142" s="6" t="n"/>
      <c r="B142" s="6" t="n"/>
      <c r="C142" s="6" t="n"/>
      <c r="D142" s="6" t="n"/>
      <c r="E142" s="6" t="n"/>
      <c r="F142" s="6" t="n"/>
      <c r="G142" s="6" t="n"/>
      <c r="H142" s="6" t="n"/>
      <c r="I142" s="6" t="n"/>
      <c r="J142" s="6" t="n"/>
      <c r="K142" s="6" t="n"/>
      <c r="L142" s="6" t="n"/>
      <c r="M142" s="6" t="n"/>
      <c r="N142" s="6" t="n"/>
      <c r="O142" s="6" t="n"/>
      <c r="P142" s="6" t="n"/>
    </row>
    <row r="143" ht="15.75" customHeight="1" s="1411">
      <c r="A143" s="6" t="n"/>
      <c r="B143" s="6" t="n"/>
      <c r="C143" s="6" t="n"/>
      <c r="D143" s="6" t="n"/>
      <c r="E143" s="6" t="n"/>
      <c r="F143" s="6" t="n"/>
      <c r="G143" s="6" t="n"/>
      <c r="H143" s="6" t="n"/>
      <c r="I143" s="6" t="n"/>
      <c r="J143" s="6" t="n"/>
      <c r="K143" s="6" t="n"/>
      <c r="L143" s="6" t="n"/>
      <c r="M143" s="6" t="n"/>
      <c r="N143" s="6" t="n"/>
      <c r="O143" s="6" t="n"/>
      <c r="P143" s="6" t="n"/>
    </row>
    <row r="144" ht="15.75" customHeight="1" s="1411">
      <c r="A144" s="6" t="n"/>
      <c r="B144" s="6" t="n"/>
      <c r="C144" s="6" t="n"/>
      <c r="D144" s="6" t="n"/>
      <c r="E144" s="6" t="n"/>
      <c r="F144" s="6" t="n"/>
      <c r="G144" s="6" t="n"/>
      <c r="H144" s="6" t="n"/>
      <c r="I144" s="6" t="n"/>
      <c r="J144" s="6" t="n"/>
      <c r="K144" s="6" t="n"/>
      <c r="L144" s="6" t="n"/>
      <c r="M144" s="6" t="n"/>
      <c r="N144" s="6" t="n"/>
      <c r="O144" s="6" t="n"/>
      <c r="P144" s="6" t="n"/>
    </row>
    <row r="145" ht="15.75" customHeight="1" s="1411">
      <c r="A145" s="6" t="n"/>
      <c r="B145" s="6" t="n"/>
      <c r="C145" s="6" t="n"/>
      <c r="D145" s="6" t="n"/>
      <c r="E145" s="6" t="n"/>
      <c r="F145" s="6" t="n"/>
      <c r="G145" s="6" t="n"/>
      <c r="H145" s="6" t="n"/>
      <c r="I145" s="6" t="n"/>
      <c r="J145" s="6" t="n"/>
      <c r="K145" s="6" t="n"/>
      <c r="L145" s="6" t="n"/>
      <c r="M145" s="6" t="n"/>
      <c r="N145" s="6" t="n"/>
      <c r="O145" s="6" t="n"/>
      <c r="P145" s="6" t="n"/>
    </row>
    <row r="146" ht="15.75" customHeight="1" s="1411">
      <c r="A146" s="6" t="n"/>
      <c r="B146" s="6" t="n"/>
      <c r="C146" s="6" t="n"/>
      <c r="D146" s="6" t="n"/>
      <c r="E146" s="6" t="n"/>
      <c r="F146" s="6" t="n"/>
      <c r="G146" s="6" t="n"/>
      <c r="H146" s="6" t="n"/>
      <c r="I146" s="6" t="n"/>
      <c r="J146" s="6" t="n"/>
      <c r="K146" s="6" t="n"/>
      <c r="L146" s="6" t="n"/>
      <c r="M146" s="6" t="n"/>
      <c r="N146" s="6" t="n"/>
      <c r="O146" s="6" t="n"/>
      <c r="P146" s="6" t="n"/>
    </row>
    <row r="147" ht="15.75" customHeight="1" s="1411">
      <c r="A147" s="6" t="n"/>
      <c r="B147" s="6" t="n"/>
      <c r="C147" s="6" t="n"/>
      <c r="D147" s="6" t="n"/>
      <c r="E147" s="6" t="n"/>
      <c r="F147" s="6" t="n"/>
      <c r="G147" s="6" t="n"/>
      <c r="H147" s="6" t="n"/>
      <c r="I147" s="6" t="n"/>
      <c r="J147" s="6" t="n"/>
      <c r="K147" s="6" t="n"/>
      <c r="L147" s="6" t="n"/>
      <c r="M147" s="6" t="n"/>
      <c r="N147" s="6" t="n"/>
      <c r="O147" s="6" t="n"/>
      <c r="P147" s="6" t="n"/>
    </row>
    <row r="148" ht="15.75" customHeight="1" s="1411">
      <c r="A148" s="6" t="n"/>
      <c r="B148" s="6" t="n"/>
      <c r="C148" s="6" t="n"/>
      <c r="D148" s="6" t="n"/>
      <c r="E148" s="6" t="n"/>
      <c r="F148" s="6" t="n"/>
      <c r="G148" s="6" t="n"/>
      <c r="H148" s="6" t="n"/>
      <c r="I148" s="6" t="n"/>
      <c r="J148" s="6" t="n"/>
      <c r="K148" s="6" t="n"/>
      <c r="L148" s="6" t="n"/>
      <c r="M148" s="6" t="n"/>
      <c r="N148" s="6" t="n"/>
      <c r="O148" s="6" t="n"/>
      <c r="P148" s="6" t="n"/>
    </row>
    <row r="149" ht="15.75" customHeight="1" s="1411">
      <c r="A149" s="6" t="n"/>
      <c r="B149" s="6" t="n"/>
      <c r="C149" s="6" t="n"/>
      <c r="D149" s="6" t="n"/>
      <c r="E149" s="6" t="n"/>
      <c r="F149" s="6" t="n"/>
      <c r="G149" s="6" t="n"/>
      <c r="H149" s="6" t="n"/>
      <c r="I149" s="6" t="n"/>
      <c r="J149" s="6" t="n"/>
      <c r="K149" s="6" t="n"/>
      <c r="L149" s="6" t="n"/>
      <c r="M149" s="6" t="n"/>
      <c r="N149" s="6" t="n"/>
      <c r="O149" s="6" t="n"/>
      <c r="P149" s="6" t="n"/>
    </row>
    <row r="150" ht="15.75" customHeight="1" s="1411">
      <c r="A150" s="6" t="n"/>
      <c r="B150" s="6" t="n"/>
      <c r="C150" s="6" t="n"/>
      <c r="D150" s="6" t="n"/>
      <c r="E150" s="6" t="n"/>
      <c r="F150" s="6" t="n"/>
      <c r="G150" s="6" t="n"/>
      <c r="H150" s="6" t="n"/>
      <c r="I150" s="6" t="n"/>
      <c r="J150" s="6" t="n"/>
      <c r="K150" s="6" t="n"/>
      <c r="L150" s="6" t="n"/>
      <c r="M150" s="6" t="n"/>
      <c r="N150" s="6" t="n"/>
      <c r="O150" s="6" t="n"/>
      <c r="P150" s="6" t="n"/>
    </row>
    <row r="151" ht="15.75" customHeight="1" s="1411">
      <c r="A151" s="6" t="n"/>
      <c r="B151" s="6" t="n"/>
      <c r="C151" s="6" t="n"/>
      <c r="D151" s="6" t="n"/>
      <c r="E151" s="6" t="n"/>
      <c r="F151" s="6" t="n"/>
      <c r="G151" s="6" t="n"/>
      <c r="H151" s="6" t="n"/>
      <c r="I151" s="6" t="n"/>
      <c r="J151" s="6" t="n"/>
      <c r="K151" s="6" t="n"/>
      <c r="L151" s="6" t="n"/>
      <c r="M151" s="6" t="n"/>
      <c r="N151" s="6" t="n"/>
      <c r="O151" s="6" t="n"/>
      <c r="P151" s="6" t="n"/>
    </row>
    <row r="152" ht="15.75" customHeight="1" s="1411">
      <c r="A152" s="6" t="n"/>
      <c r="B152" s="6" t="n"/>
      <c r="C152" s="6" t="n"/>
      <c r="D152" s="6" t="n"/>
      <c r="E152" s="6" t="n"/>
      <c r="F152" s="6" t="n"/>
      <c r="G152" s="6" t="n"/>
      <c r="H152" s="6" t="n"/>
      <c r="I152" s="6" t="n"/>
      <c r="J152" s="6" t="n"/>
      <c r="K152" s="6" t="n"/>
      <c r="L152" s="6" t="n"/>
      <c r="M152" s="6" t="n"/>
      <c r="N152" s="6" t="n"/>
      <c r="O152" s="6" t="n"/>
      <c r="P152" s="6" t="n"/>
    </row>
    <row r="153" ht="15.75" customHeight="1" s="1411">
      <c r="A153" s="6" t="n"/>
      <c r="B153" s="6" t="n"/>
      <c r="C153" s="6" t="n"/>
      <c r="D153" s="6" t="n"/>
      <c r="E153" s="6" t="n"/>
      <c r="F153" s="6" t="n"/>
      <c r="G153" s="6" t="n"/>
      <c r="H153" s="6" t="n"/>
      <c r="I153" s="6" t="n"/>
      <c r="J153" s="6" t="n"/>
      <c r="K153" s="6" t="n"/>
      <c r="L153" s="6" t="n"/>
      <c r="M153" s="6" t="n"/>
      <c r="N153" s="6" t="n"/>
      <c r="O153" s="6" t="n"/>
      <c r="P153" s="6" t="n"/>
    </row>
    <row r="154" ht="15.75" customHeight="1" s="1411">
      <c r="A154" s="6" t="n"/>
      <c r="B154" s="6" t="n"/>
      <c r="C154" s="6" t="n"/>
      <c r="D154" s="6" t="n"/>
      <c r="E154" s="6" t="n"/>
      <c r="F154" s="6" t="n"/>
      <c r="G154" s="6" t="n"/>
      <c r="H154" s="6" t="n"/>
      <c r="I154" s="6" t="n"/>
      <c r="J154" s="6" t="n"/>
      <c r="K154" s="6" t="n"/>
      <c r="L154" s="6" t="n"/>
      <c r="M154" s="6" t="n"/>
      <c r="N154" s="6" t="n"/>
      <c r="O154" s="6" t="n"/>
      <c r="P154" s="6" t="n"/>
    </row>
    <row r="155" ht="15.75" customHeight="1" s="1411">
      <c r="A155" s="6" t="n"/>
      <c r="B155" s="6" t="n"/>
      <c r="C155" s="6" t="n"/>
      <c r="D155" s="6" t="n"/>
      <c r="E155" s="6" t="n"/>
      <c r="F155" s="6" t="n"/>
      <c r="G155" s="6" t="n"/>
      <c r="H155" s="6" t="n"/>
      <c r="I155" s="6" t="n"/>
      <c r="J155" s="6" t="n"/>
      <c r="K155" s="6" t="n"/>
      <c r="L155" s="6" t="n"/>
      <c r="M155" s="6" t="n"/>
      <c r="N155" s="6" t="n"/>
      <c r="O155" s="6" t="n"/>
      <c r="P155" s="6" t="n"/>
    </row>
    <row r="156" ht="15.75" customHeight="1" s="1411">
      <c r="A156" s="6" t="n"/>
      <c r="B156" s="6" t="n"/>
      <c r="C156" s="6" t="n"/>
      <c r="D156" s="6" t="n"/>
      <c r="E156" s="6" t="n"/>
      <c r="F156" s="6" t="n"/>
      <c r="G156" s="6" t="n"/>
      <c r="H156" s="6" t="n"/>
      <c r="I156" s="6" t="n"/>
      <c r="J156" s="6" t="n"/>
      <c r="K156" s="6" t="n"/>
      <c r="L156" s="6" t="n"/>
      <c r="M156" s="6" t="n"/>
      <c r="N156" s="6" t="n"/>
      <c r="O156" s="6" t="n"/>
      <c r="P156" s="6" t="n"/>
    </row>
    <row r="157" ht="15.75" customHeight="1" s="1411">
      <c r="A157" s="6" t="n"/>
      <c r="B157" s="6" t="n"/>
      <c r="C157" s="6" t="n"/>
      <c r="D157" s="6" t="n"/>
      <c r="E157" s="6" t="n"/>
      <c r="F157" s="6" t="n"/>
      <c r="G157" s="6" t="n"/>
      <c r="H157" s="6" t="n"/>
      <c r="I157" s="6" t="n"/>
      <c r="J157" s="6" t="n"/>
      <c r="K157" s="6" t="n"/>
      <c r="L157" s="6" t="n"/>
      <c r="M157" s="6" t="n"/>
      <c r="N157" s="6" t="n"/>
      <c r="O157" s="6" t="n"/>
      <c r="P157" s="6" t="n"/>
    </row>
    <row r="158" ht="15.75" customHeight="1" s="1411">
      <c r="A158" s="6" t="n"/>
      <c r="B158" s="6" t="n"/>
      <c r="C158" s="6" t="n"/>
      <c r="D158" s="6" t="n"/>
      <c r="E158" s="6" t="n"/>
      <c r="F158" s="6" t="n"/>
      <c r="G158" s="6" t="n"/>
      <c r="H158" s="6" t="n"/>
      <c r="I158" s="6" t="n"/>
      <c r="J158" s="6" t="n"/>
      <c r="K158" s="6" t="n"/>
      <c r="L158" s="6" t="n"/>
      <c r="M158" s="6" t="n"/>
      <c r="N158" s="6" t="n"/>
      <c r="O158" s="6" t="n"/>
      <c r="P158" s="6" t="n"/>
    </row>
    <row r="159" ht="15.75" customHeight="1" s="1411">
      <c r="A159" s="6" t="n"/>
      <c r="B159" s="6" t="n"/>
      <c r="C159" s="6" t="n"/>
      <c r="D159" s="6" t="n"/>
      <c r="E159" s="6" t="n"/>
      <c r="F159" s="6" t="n"/>
      <c r="G159" s="6" t="n"/>
      <c r="H159" s="6" t="n"/>
      <c r="I159" s="6" t="n"/>
      <c r="J159" s="6" t="n"/>
      <c r="K159" s="6" t="n"/>
      <c r="L159" s="6" t="n"/>
      <c r="M159" s="6" t="n"/>
      <c r="N159" s="6" t="n"/>
      <c r="O159" s="6" t="n"/>
      <c r="P159" s="6" t="n"/>
    </row>
    <row r="160" ht="15.75" customHeight="1" s="1411">
      <c r="A160" s="6" t="n"/>
      <c r="B160" s="6" t="n"/>
      <c r="C160" s="6" t="n"/>
      <c r="D160" s="6" t="n"/>
      <c r="E160" s="6" t="n"/>
      <c r="F160" s="6" t="n"/>
      <c r="G160" s="6" t="n"/>
      <c r="H160" s="6" t="n"/>
      <c r="I160" s="6" t="n"/>
      <c r="J160" s="6" t="n"/>
      <c r="K160" s="6" t="n"/>
      <c r="L160" s="6" t="n"/>
      <c r="M160" s="6" t="n"/>
      <c r="N160" s="6" t="n"/>
      <c r="O160" s="6" t="n"/>
      <c r="P160" s="6" t="n"/>
    </row>
    <row r="161" ht="15.75" customHeight="1" s="1411">
      <c r="A161" s="6" t="n"/>
      <c r="B161" s="6" t="n"/>
      <c r="C161" s="6" t="n"/>
      <c r="D161" s="6" t="n"/>
      <c r="E161" s="6" t="n"/>
      <c r="F161" s="6" t="n"/>
      <c r="G161" s="6" t="n"/>
      <c r="H161" s="6" t="n"/>
      <c r="I161" s="6" t="n"/>
      <c r="J161" s="6" t="n"/>
      <c r="K161" s="6" t="n"/>
      <c r="L161" s="6" t="n"/>
      <c r="M161" s="6" t="n"/>
      <c r="N161" s="6" t="n"/>
      <c r="O161" s="6" t="n"/>
      <c r="P161" s="6" t="n"/>
    </row>
    <row r="162" ht="15.75" customHeight="1" s="1411">
      <c r="A162" s="6" t="n"/>
      <c r="B162" s="6" t="n"/>
      <c r="C162" s="6" t="n"/>
      <c r="D162" s="6" t="n"/>
      <c r="E162" s="6" t="n"/>
      <c r="F162" s="6" t="n"/>
      <c r="G162" s="6" t="n"/>
      <c r="H162" s="6" t="n"/>
      <c r="I162" s="6" t="n"/>
      <c r="J162" s="6" t="n"/>
      <c r="K162" s="6" t="n"/>
      <c r="L162" s="6" t="n"/>
      <c r="M162" s="6" t="n"/>
      <c r="N162" s="6" t="n"/>
      <c r="O162" s="6" t="n"/>
      <c r="P162" s="6" t="n"/>
    </row>
    <row r="163" ht="15.75" customHeight="1" s="1411">
      <c r="A163" s="6" t="n"/>
      <c r="B163" s="6" t="n"/>
      <c r="C163" s="6" t="n"/>
      <c r="D163" s="6" t="n"/>
      <c r="E163" s="6" t="n"/>
      <c r="F163" s="6" t="n"/>
      <c r="G163" s="6" t="n"/>
      <c r="H163" s="6" t="n"/>
      <c r="I163" s="6" t="n"/>
      <c r="J163" s="6" t="n"/>
      <c r="K163" s="6" t="n"/>
      <c r="L163" s="6" t="n"/>
      <c r="M163" s="6" t="n"/>
      <c r="N163" s="6" t="n"/>
      <c r="O163" s="6" t="n"/>
      <c r="P163" s="6" t="n"/>
    </row>
    <row r="164" ht="15.75" customHeight="1" s="1411">
      <c r="A164" s="6" t="n"/>
      <c r="B164" s="6" t="n"/>
      <c r="C164" s="6" t="n"/>
      <c r="D164" s="6" t="n"/>
      <c r="E164" s="6" t="n"/>
      <c r="F164" s="6" t="n"/>
      <c r="G164" s="6" t="n"/>
      <c r="H164" s="6" t="n"/>
      <c r="I164" s="6" t="n"/>
      <c r="J164" s="6" t="n"/>
      <c r="K164" s="6" t="n"/>
      <c r="L164" s="6" t="n"/>
      <c r="M164" s="6" t="n"/>
      <c r="N164" s="6" t="n"/>
      <c r="O164" s="6" t="n"/>
      <c r="P164" s="6" t="n"/>
    </row>
    <row r="165" ht="15.75" customHeight="1" s="1411">
      <c r="A165" s="6" t="n"/>
      <c r="B165" s="6" t="n"/>
      <c r="C165" s="6" t="n"/>
      <c r="D165" s="6" t="n"/>
      <c r="E165" s="6" t="n"/>
      <c r="F165" s="6" t="n"/>
      <c r="G165" s="6" t="n"/>
      <c r="H165" s="6" t="n"/>
      <c r="I165" s="6" t="n"/>
      <c r="J165" s="6" t="n"/>
      <c r="K165" s="6" t="n"/>
      <c r="L165" s="6" t="n"/>
      <c r="M165" s="6" t="n"/>
      <c r="N165" s="6" t="n"/>
      <c r="O165" s="6" t="n"/>
      <c r="P165" s="6" t="n"/>
    </row>
    <row r="166" ht="15.75" customHeight="1" s="1411">
      <c r="A166" s="6" t="n"/>
      <c r="B166" s="6" t="n"/>
      <c r="C166" s="6" t="n"/>
      <c r="D166" s="6" t="n"/>
      <c r="E166" s="6" t="n"/>
      <c r="F166" s="6" t="n"/>
      <c r="G166" s="6" t="n"/>
      <c r="H166" s="6" t="n"/>
      <c r="I166" s="6" t="n"/>
      <c r="J166" s="6" t="n"/>
      <c r="K166" s="6" t="n"/>
      <c r="L166" s="6" t="n"/>
      <c r="M166" s="6" t="n"/>
      <c r="N166" s="6" t="n"/>
      <c r="O166" s="6" t="n"/>
      <c r="P166" s="6" t="n"/>
    </row>
    <row r="167" ht="15.75" customHeight="1" s="1411">
      <c r="A167" s="6" t="n"/>
      <c r="B167" s="6" t="n"/>
      <c r="C167" s="6" t="n"/>
      <c r="D167" s="6" t="n"/>
      <c r="E167" s="6" t="n"/>
      <c r="F167" s="6" t="n"/>
      <c r="G167" s="6" t="n"/>
      <c r="H167" s="6" t="n"/>
      <c r="I167" s="6" t="n"/>
      <c r="J167" s="6" t="n"/>
      <c r="K167" s="6" t="n"/>
      <c r="L167" s="6" t="n"/>
      <c r="M167" s="6" t="n"/>
      <c r="N167" s="6" t="n"/>
      <c r="O167" s="6" t="n"/>
      <c r="P167" s="6" t="n"/>
    </row>
    <row r="168" ht="15.75" customHeight="1" s="1411">
      <c r="A168" s="6" t="n"/>
      <c r="B168" s="6" t="n"/>
      <c r="C168" s="6" t="n"/>
      <c r="D168" s="6" t="n"/>
      <c r="E168" s="6" t="n"/>
      <c r="F168" s="6" t="n"/>
      <c r="G168" s="6" t="n"/>
      <c r="H168" s="6" t="n"/>
      <c r="I168" s="6" t="n"/>
      <c r="J168" s="6" t="n"/>
      <c r="K168" s="6" t="n"/>
      <c r="L168" s="6" t="n"/>
      <c r="M168" s="6" t="n"/>
      <c r="N168" s="6" t="n"/>
      <c r="O168" s="6" t="n"/>
      <c r="P168" s="6" t="n"/>
    </row>
    <row r="169" ht="15.75" customHeight="1" s="1411">
      <c r="A169" s="6" t="n"/>
      <c r="B169" s="6" t="n"/>
      <c r="C169" s="6" t="n"/>
      <c r="D169" s="6" t="n"/>
      <c r="E169" s="6" t="n"/>
      <c r="F169" s="6" t="n"/>
      <c r="G169" s="6" t="n"/>
      <c r="H169" s="6" t="n"/>
      <c r="I169" s="6" t="n"/>
      <c r="J169" s="6" t="n"/>
      <c r="K169" s="6" t="n"/>
      <c r="L169" s="6" t="n"/>
      <c r="M169" s="6" t="n"/>
      <c r="N169" s="6" t="n"/>
      <c r="O169" s="6" t="n"/>
      <c r="P169" s="6" t="n"/>
    </row>
    <row r="170" ht="15.75" customHeight="1" s="1411">
      <c r="A170" s="6" t="n"/>
      <c r="B170" s="6" t="n"/>
      <c r="C170" s="6" t="n"/>
      <c r="D170" s="6" t="n"/>
      <c r="E170" s="6" t="n"/>
      <c r="F170" s="6" t="n"/>
      <c r="G170" s="6" t="n"/>
      <c r="H170" s="6" t="n"/>
      <c r="I170" s="6" t="n"/>
      <c r="J170" s="6" t="n"/>
      <c r="K170" s="6" t="n"/>
      <c r="L170" s="6" t="n"/>
      <c r="M170" s="6" t="n"/>
      <c r="N170" s="6" t="n"/>
      <c r="O170" s="6" t="n"/>
      <c r="P170" s="6" t="n"/>
    </row>
    <row r="171" ht="15.75" customHeight="1" s="1411">
      <c r="A171" s="6" t="n"/>
      <c r="B171" s="6" t="n"/>
      <c r="C171" s="6" t="n"/>
      <c r="D171" s="6" t="n"/>
      <c r="E171" s="6" t="n"/>
      <c r="F171" s="6" t="n"/>
      <c r="G171" s="6" t="n"/>
      <c r="H171" s="6" t="n"/>
      <c r="I171" s="6" t="n"/>
      <c r="J171" s="6" t="n"/>
      <c r="K171" s="6" t="n"/>
      <c r="L171" s="6" t="n"/>
      <c r="M171" s="6" t="n"/>
      <c r="N171" s="6" t="n"/>
      <c r="O171" s="6" t="n"/>
      <c r="P171" s="6" t="n"/>
    </row>
    <row r="172" ht="15.75" customHeight="1" s="1411">
      <c r="A172" s="6" t="n"/>
      <c r="B172" s="6" t="n"/>
      <c r="C172" s="6" t="n"/>
      <c r="D172" s="6" t="n"/>
      <c r="E172" s="6" t="n"/>
      <c r="F172" s="6" t="n"/>
      <c r="G172" s="6" t="n"/>
      <c r="H172" s="6" t="n"/>
      <c r="I172" s="6" t="n"/>
      <c r="J172" s="6" t="n"/>
      <c r="K172" s="6" t="n"/>
      <c r="L172" s="6" t="n"/>
      <c r="M172" s="6" t="n"/>
      <c r="N172" s="6" t="n"/>
      <c r="O172" s="6" t="n"/>
      <c r="P172" s="6" t="n"/>
    </row>
    <row r="173" ht="15.75" customHeight="1" s="1411">
      <c r="A173" s="6" t="n"/>
      <c r="B173" s="6" t="n"/>
      <c r="C173" s="6" t="n"/>
      <c r="D173" s="6" t="n"/>
      <c r="E173" s="6" t="n"/>
      <c r="F173" s="6" t="n"/>
      <c r="G173" s="6" t="n"/>
      <c r="H173" s="6" t="n"/>
      <c r="I173" s="6" t="n"/>
      <c r="J173" s="6" t="n"/>
      <c r="K173" s="6" t="n"/>
      <c r="L173" s="6" t="n"/>
      <c r="M173" s="6" t="n"/>
      <c r="N173" s="6" t="n"/>
      <c r="O173" s="6" t="n"/>
      <c r="P173" s="6" t="n"/>
    </row>
    <row r="174" ht="15.75" customHeight="1" s="1411">
      <c r="A174" s="6" t="n"/>
      <c r="B174" s="6" t="n"/>
      <c r="C174" s="6" t="n"/>
      <c r="D174" s="6" t="n"/>
      <c r="E174" s="6" t="n"/>
      <c r="F174" s="6" t="n"/>
      <c r="G174" s="6" t="n"/>
      <c r="H174" s="6" t="n"/>
      <c r="I174" s="6" t="n"/>
      <c r="J174" s="6" t="n"/>
      <c r="K174" s="6" t="n"/>
      <c r="L174" s="6" t="n"/>
      <c r="M174" s="6" t="n"/>
      <c r="N174" s="6" t="n"/>
      <c r="O174" s="6" t="n"/>
      <c r="P174" s="6" t="n"/>
    </row>
    <row r="175" ht="15.75" customHeight="1" s="1411">
      <c r="A175" s="6" t="n"/>
      <c r="B175" s="6" t="n"/>
      <c r="C175" s="6" t="n"/>
      <c r="D175" s="6" t="n"/>
      <c r="E175" s="6" t="n"/>
      <c r="F175" s="6" t="n"/>
      <c r="G175" s="6" t="n"/>
      <c r="H175" s="6" t="n"/>
      <c r="I175" s="6" t="n"/>
      <c r="J175" s="6" t="n"/>
      <c r="K175" s="6" t="n"/>
      <c r="L175" s="6" t="n"/>
      <c r="M175" s="6" t="n"/>
      <c r="N175" s="6" t="n"/>
      <c r="O175" s="6" t="n"/>
      <c r="P175" s="6" t="n"/>
    </row>
    <row r="176" ht="15.75" customHeight="1" s="1411">
      <c r="A176" s="6" t="n"/>
      <c r="B176" s="6" t="n"/>
      <c r="C176" s="6" t="n"/>
      <c r="D176" s="6" t="n"/>
      <c r="E176" s="6" t="n"/>
      <c r="F176" s="6" t="n"/>
      <c r="G176" s="6" t="n"/>
      <c r="H176" s="6" t="n"/>
      <c r="I176" s="6" t="n"/>
      <c r="J176" s="6" t="n"/>
      <c r="K176" s="6" t="n"/>
      <c r="L176" s="6" t="n"/>
      <c r="M176" s="6" t="n"/>
      <c r="N176" s="6" t="n"/>
      <c r="O176" s="6" t="n"/>
      <c r="P176" s="6" t="n"/>
    </row>
    <row r="177" ht="15.75" customHeight="1" s="1411">
      <c r="A177" s="6" t="n"/>
      <c r="B177" s="6" t="n"/>
      <c r="C177" s="6" t="n"/>
      <c r="D177" s="6" t="n"/>
      <c r="E177" s="6" t="n"/>
      <c r="F177" s="6" t="n"/>
      <c r="G177" s="6" t="n"/>
      <c r="H177" s="6" t="n"/>
      <c r="I177" s="6" t="n"/>
      <c r="J177" s="6" t="n"/>
      <c r="K177" s="6" t="n"/>
      <c r="L177" s="6" t="n"/>
      <c r="M177" s="6" t="n"/>
      <c r="N177" s="6" t="n"/>
      <c r="O177" s="6" t="n"/>
      <c r="P177" s="6" t="n"/>
    </row>
    <row r="178" ht="15.75" customHeight="1" s="1411">
      <c r="A178" s="6" t="n"/>
      <c r="B178" s="6" t="n"/>
      <c r="C178" s="6" t="n"/>
      <c r="D178" s="6" t="n"/>
      <c r="E178" s="6" t="n"/>
      <c r="F178" s="6" t="n"/>
      <c r="G178" s="6" t="n"/>
      <c r="H178" s="6" t="n"/>
      <c r="I178" s="6" t="n"/>
      <c r="J178" s="6" t="n"/>
      <c r="K178" s="6" t="n"/>
      <c r="L178" s="6" t="n"/>
      <c r="M178" s="6" t="n"/>
      <c r="N178" s="6" t="n"/>
      <c r="O178" s="6" t="n"/>
      <c r="P178" s="6" t="n"/>
    </row>
    <row r="179" ht="15.75" customHeight="1" s="1411">
      <c r="A179" s="6" t="n"/>
      <c r="B179" s="6" t="n"/>
      <c r="C179" s="6" t="n"/>
      <c r="D179" s="6" t="n"/>
      <c r="E179" s="6" t="n"/>
      <c r="F179" s="6" t="n"/>
      <c r="G179" s="6" t="n"/>
      <c r="H179" s="6" t="n"/>
      <c r="I179" s="6" t="n"/>
      <c r="J179" s="6" t="n"/>
      <c r="K179" s="6" t="n"/>
      <c r="L179" s="6" t="n"/>
      <c r="M179" s="6" t="n"/>
      <c r="N179" s="6" t="n"/>
      <c r="O179" s="6" t="n"/>
      <c r="P179" s="6" t="n"/>
    </row>
    <row r="180" ht="15.75" customHeight="1" s="1411">
      <c r="A180" s="6" t="n"/>
      <c r="B180" s="6" t="n"/>
      <c r="C180" s="6" t="n"/>
      <c r="D180" s="6" t="n"/>
      <c r="E180" s="6" t="n"/>
      <c r="F180" s="6" t="n"/>
      <c r="G180" s="6" t="n"/>
      <c r="H180" s="6" t="n"/>
      <c r="I180" s="6" t="n"/>
      <c r="J180" s="6" t="n"/>
      <c r="K180" s="6" t="n"/>
      <c r="L180" s="6" t="n"/>
      <c r="M180" s="6" t="n"/>
      <c r="N180" s="6" t="n"/>
      <c r="O180" s="6" t="n"/>
      <c r="P180" s="6" t="n"/>
    </row>
    <row r="181" ht="15.75" customHeight="1" s="1411">
      <c r="A181" s="6" t="n"/>
      <c r="B181" s="6" t="n"/>
      <c r="C181" s="6" t="n"/>
      <c r="D181" s="6" t="n"/>
      <c r="E181" s="6" t="n"/>
      <c r="F181" s="6" t="n"/>
      <c r="G181" s="6" t="n"/>
      <c r="H181" s="6" t="n"/>
      <c r="I181" s="6" t="n"/>
      <c r="J181" s="6" t="n"/>
      <c r="K181" s="6" t="n"/>
      <c r="L181" s="6" t="n"/>
      <c r="M181" s="6" t="n"/>
      <c r="N181" s="6" t="n"/>
      <c r="O181" s="6" t="n"/>
      <c r="P181" s="6" t="n"/>
    </row>
    <row r="182" ht="15.75" customHeight="1" s="1411">
      <c r="A182" s="6" t="n"/>
      <c r="B182" s="6" t="n"/>
      <c r="C182" s="6" t="n"/>
      <c r="D182" s="6" t="n"/>
      <c r="E182" s="6" t="n"/>
      <c r="F182" s="6" t="n"/>
      <c r="G182" s="6" t="n"/>
      <c r="H182" s="6" t="n"/>
      <c r="I182" s="6" t="n"/>
      <c r="J182" s="6" t="n"/>
      <c r="K182" s="6" t="n"/>
      <c r="L182" s="6" t="n"/>
      <c r="M182" s="6" t="n"/>
      <c r="N182" s="6" t="n"/>
      <c r="O182" s="6" t="n"/>
      <c r="P182" s="6" t="n"/>
    </row>
    <row r="183" ht="15.75" customHeight="1" s="1411">
      <c r="A183" s="6" t="n"/>
      <c r="B183" s="6" t="n"/>
      <c r="C183" s="6" t="n"/>
      <c r="D183" s="6" t="n"/>
      <c r="E183" s="6" t="n"/>
      <c r="F183" s="6" t="n"/>
      <c r="G183" s="6" t="n"/>
      <c r="H183" s="6" t="n"/>
      <c r="I183" s="6" t="n"/>
      <c r="J183" s="6" t="n"/>
      <c r="K183" s="6" t="n"/>
      <c r="L183" s="6" t="n"/>
      <c r="M183" s="6" t="n"/>
      <c r="N183" s="6" t="n"/>
      <c r="O183" s="6" t="n"/>
      <c r="P183" s="6" t="n"/>
    </row>
    <row r="184" ht="15.75" customHeight="1" s="1411">
      <c r="A184" s="6" t="n"/>
      <c r="B184" s="6" t="n"/>
      <c r="C184" s="6" t="n"/>
      <c r="D184" s="6" t="n"/>
      <c r="E184" s="6" t="n"/>
      <c r="F184" s="6" t="n"/>
      <c r="G184" s="6" t="n"/>
      <c r="H184" s="6" t="n"/>
      <c r="I184" s="6" t="n"/>
      <c r="J184" s="6" t="n"/>
      <c r="K184" s="6" t="n"/>
      <c r="L184" s="6" t="n"/>
      <c r="M184" s="6" t="n"/>
      <c r="N184" s="6" t="n"/>
      <c r="O184" s="6" t="n"/>
      <c r="P184" s="6" t="n"/>
    </row>
    <row r="185" ht="15.75" customHeight="1" s="1411">
      <c r="A185" s="6" t="n"/>
      <c r="B185" s="6" t="n"/>
      <c r="C185" s="6" t="n"/>
      <c r="D185" s="6" t="n"/>
      <c r="E185" s="6" t="n"/>
      <c r="F185" s="6" t="n"/>
      <c r="G185" s="6" t="n"/>
      <c r="H185" s="6" t="n"/>
      <c r="I185" s="6" t="n"/>
      <c r="J185" s="6" t="n"/>
      <c r="K185" s="6" t="n"/>
      <c r="L185" s="6" t="n"/>
      <c r="M185" s="6" t="n"/>
      <c r="N185" s="6" t="n"/>
      <c r="O185" s="6" t="n"/>
      <c r="P185" s="6" t="n"/>
    </row>
    <row r="186" ht="15.75" customHeight="1" s="1411">
      <c r="A186" s="6" t="n"/>
      <c r="B186" s="6" t="n"/>
      <c r="C186" s="6" t="n"/>
      <c r="D186" s="6" t="n"/>
      <c r="E186" s="6" t="n"/>
      <c r="F186" s="6" t="n"/>
      <c r="G186" s="6" t="n"/>
      <c r="H186" s="6" t="n"/>
      <c r="I186" s="6" t="n"/>
      <c r="J186" s="6" t="n"/>
      <c r="K186" s="6" t="n"/>
      <c r="L186" s="6" t="n"/>
      <c r="M186" s="6" t="n"/>
      <c r="N186" s="6" t="n"/>
      <c r="O186" s="6" t="n"/>
      <c r="P186" s="6" t="n"/>
    </row>
    <row r="187" ht="15.75" customHeight="1" s="1411">
      <c r="A187" s="6" t="n"/>
      <c r="B187" s="6" t="n"/>
      <c r="C187" s="6" t="n"/>
      <c r="D187" s="6" t="n"/>
      <c r="E187" s="6" t="n"/>
      <c r="F187" s="6" t="n"/>
      <c r="G187" s="6" t="n"/>
      <c r="H187" s="6" t="n"/>
      <c r="I187" s="6" t="n"/>
      <c r="J187" s="6" t="n"/>
      <c r="K187" s="6" t="n"/>
      <c r="L187" s="6" t="n"/>
      <c r="M187" s="6" t="n"/>
      <c r="N187" s="6" t="n"/>
      <c r="O187" s="6" t="n"/>
      <c r="P187" s="6" t="n"/>
    </row>
    <row r="188" ht="15.75" customHeight="1" s="1411">
      <c r="A188" s="6" t="n"/>
      <c r="B188" s="6" t="n"/>
      <c r="C188" s="6" t="n"/>
      <c r="D188" s="6" t="n"/>
      <c r="E188" s="6" t="n"/>
      <c r="F188" s="6" t="n"/>
      <c r="G188" s="6" t="n"/>
      <c r="H188" s="6" t="n"/>
      <c r="I188" s="6" t="n"/>
      <c r="J188" s="6" t="n"/>
      <c r="K188" s="6" t="n"/>
      <c r="L188" s="6" t="n"/>
      <c r="M188" s="6" t="n"/>
      <c r="N188" s="6" t="n"/>
      <c r="O188" s="6" t="n"/>
      <c r="P188" s="6" t="n"/>
    </row>
    <row r="189" ht="15.75" customHeight="1" s="1411">
      <c r="A189" s="6" t="n"/>
      <c r="B189" s="6" t="n"/>
      <c r="C189" s="6" t="n"/>
      <c r="D189" s="6" t="n"/>
      <c r="E189" s="6" t="n"/>
      <c r="F189" s="6" t="n"/>
      <c r="G189" s="6" t="n"/>
      <c r="H189" s="6" t="n"/>
      <c r="I189" s="6" t="n"/>
      <c r="J189" s="6" t="n"/>
      <c r="K189" s="6" t="n"/>
      <c r="L189" s="6" t="n"/>
      <c r="M189" s="6" t="n"/>
      <c r="N189" s="6" t="n"/>
      <c r="O189" s="6" t="n"/>
      <c r="P189" s="6" t="n"/>
    </row>
    <row r="190" ht="15.75" customHeight="1" s="1411">
      <c r="A190" s="6" t="n"/>
      <c r="B190" s="6" t="n"/>
      <c r="C190" s="6" t="n"/>
      <c r="D190" s="6" t="n"/>
      <c r="E190" s="6" t="n"/>
      <c r="F190" s="6" t="n"/>
      <c r="G190" s="6" t="n"/>
      <c r="H190" s="6" t="n"/>
      <c r="I190" s="6" t="n"/>
      <c r="J190" s="6" t="n"/>
      <c r="K190" s="6" t="n"/>
      <c r="L190" s="6" t="n"/>
      <c r="M190" s="6" t="n"/>
      <c r="N190" s="6" t="n"/>
      <c r="O190" s="6" t="n"/>
      <c r="P190" s="6" t="n"/>
    </row>
    <row r="191" ht="15.75" customHeight="1" s="1411">
      <c r="A191" s="6" t="n"/>
      <c r="B191" s="6" t="n"/>
      <c r="C191" s="6" t="n"/>
      <c r="D191" s="6" t="n"/>
      <c r="E191" s="6" t="n"/>
      <c r="F191" s="6" t="n"/>
      <c r="G191" s="6" t="n"/>
      <c r="H191" s="6" t="n"/>
      <c r="I191" s="6" t="n"/>
      <c r="J191" s="6" t="n"/>
      <c r="K191" s="6" t="n"/>
      <c r="L191" s="6" t="n"/>
      <c r="M191" s="6" t="n"/>
      <c r="N191" s="6" t="n"/>
      <c r="O191" s="6" t="n"/>
      <c r="P191" s="6" t="n"/>
    </row>
    <row r="192" ht="15.75" customHeight="1" s="1411">
      <c r="A192" s="6" t="n"/>
      <c r="B192" s="6" t="n"/>
      <c r="C192" s="6" t="n"/>
      <c r="D192" s="6" t="n"/>
      <c r="E192" s="6" t="n"/>
      <c r="F192" s="6" t="n"/>
      <c r="G192" s="6" t="n"/>
      <c r="H192" s="6" t="n"/>
      <c r="I192" s="6" t="n"/>
      <c r="J192" s="6" t="n"/>
      <c r="K192" s="6" t="n"/>
      <c r="L192" s="6" t="n"/>
      <c r="M192" s="6" t="n"/>
      <c r="N192" s="6" t="n"/>
      <c r="O192" s="6" t="n"/>
      <c r="P192" s="6" t="n"/>
    </row>
    <row r="193" ht="15.75" customHeight="1" s="1411">
      <c r="A193" s="6" t="n"/>
      <c r="B193" s="6" t="n"/>
      <c r="C193" s="6" t="n"/>
      <c r="D193" s="6" t="n"/>
      <c r="E193" s="6" t="n"/>
      <c r="F193" s="6" t="n"/>
      <c r="G193" s="6" t="n"/>
      <c r="H193" s="6" t="n"/>
      <c r="I193" s="6" t="n"/>
      <c r="J193" s="6" t="n"/>
      <c r="K193" s="6" t="n"/>
      <c r="L193" s="6" t="n"/>
      <c r="M193" s="6" t="n"/>
      <c r="N193" s="6" t="n"/>
      <c r="O193" s="6" t="n"/>
      <c r="P193" s="6" t="n"/>
    </row>
    <row r="194" ht="15.75" customHeight="1" s="1411">
      <c r="A194" s="6" t="n"/>
      <c r="B194" s="6" t="n"/>
      <c r="C194" s="6" t="n"/>
      <c r="D194" s="6" t="n"/>
      <c r="E194" s="6" t="n"/>
      <c r="F194" s="6" t="n"/>
      <c r="G194" s="6" t="n"/>
      <c r="H194" s="6" t="n"/>
      <c r="I194" s="6" t="n"/>
      <c r="J194" s="6" t="n"/>
      <c r="K194" s="6" t="n"/>
      <c r="L194" s="6" t="n"/>
      <c r="M194" s="6" t="n"/>
      <c r="N194" s="6" t="n"/>
      <c r="O194" s="6" t="n"/>
      <c r="P194" s="6" t="n"/>
    </row>
    <row r="195" ht="15.75" customHeight="1" s="1411">
      <c r="A195" s="6" t="n"/>
      <c r="B195" s="6" t="n"/>
      <c r="C195" s="6" t="n"/>
      <c r="D195" s="6" t="n"/>
      <c r="E195" s="6" t="n"/>
      <c r="F195" s="6" t="n"/>
      <c r="G195" s="6" t="n"/>
      <c r="H195" s="6" t="n"/>
      <c r="I195" s="6" t="n"/>
      <c r="J195" s="6" t="n"/>
      <c r="K195" s="6" t="n"/>
      <c r="L195" s="6" t="n"/>
      <c r="M195" s="6" t="n"/>
      <c r="N195" s="6" t="n"/>
      <c r="O195" s="6" t="n"/>
      <c r="P195" s="6" t="n"/>
    </row>
    <row r="196" ht="15.75" customHeight="1" s="1411">
      <c r="A196" s="6" t="n"/>
      <c r="B196" s="6" t="n"/>
      <c r="C196" s="6" t="n"/>
      <c r="D196" s="6" t="n"/>
      <c r="E196" s="6" t="n"/>
      <c r="F196" s="6" t="n"/>
      <c r="G196" s="6" t="n"/>
      <c r="H196" s="6" t="n"/>
      <c r="I196" s="6" t="n"/>
      <c r="J196" s="6" t="n"/>
      <c r="K196" s="6" t="n"/>
      <c r="L196" s="6" t="n"/>
      <c r="M196" s="6" t="n"/>
      <c r="N196" s="6" t="n"/>
      <c r="O196" s="6" t="n"/>
      <c r="P196" s="6" t="n"/>
    </row>
    <row r="197" ht="15.75" customHeight="1" s="1411">
      <c r="A197" s="6" t="n"/>
      <c r="B197" s="6" t="n"/>
      <c r="C197" s="6" t="n"/>
      <c r="D197" s="6" t="n"/>
      <c r="E197" s="6" t="n"/>
      <c r="F197" s="6" t="n"/>
      <c r="G197" s="6" t="n"/>
      <c r="H197" s="6" t="n"/>
      <c r="I197" s="6" t="n"/>
      <c r="J197" s="6" t="n"/>
      <c r="K197" s="6" t="n"/>
      <c r="L197" s="6" t="n"/>
      <c r="M197" s="6" t="n"/>
      <c r="N197" s="6" t="n"/>
      <c r="O197" s="6" t="n"/>
      <c r="P197" s="6" t="n"/>
    </row>
    <row r="198" ht="15.75" customHeight="1" s="1411">
      <c r="A198" s="6" t="n"/>
      <c r="B198" s="6" t="n"/>
      <c r="C198" s="6" t="n"/>
      <c r="D198" s="6" t="n"/>
      <c r="E198" s="6" t="n"/>
      <c r="F198" s="6" t="n"/>
      <c r="G198" s="6" t="n"/>
      <c r="H198" s="6" t="n"/>
      <c r="I198" s="6" t="n"/>
      <c r="J198" s="6" t="n"/>
      <c r="K198" s="6" t="n"/>
      <c r="L198" s="6" t="n"/>
      <c r="M198" s="6" t="n"/>
      <c r="N198" s="6" t="n"/>
      <c r="O198" s="6" t="n"/>
      <c r="P198" s="6" t="n"/>
    </row>
    <row r="199" ht="15.75" customHeight="1" s="1411">
      <c r="A199" s="6" t="n"/>
      <c r="B199" s="6" t="n"/>
      <c r="C199" s="6" t="n"/>
      <c r="D199" s="6" t="n"/>
      <c r="E199" s="6" t="n"/>
      <c r="F199" s="6" t="n"/>
      <c r="G199" s="6" t="n"/>
      <c r="H199" s="6" t="n"/>
      <c r="I199" s="6" t="n"/>
      <c r="J199" s="6" t="n"/>
      <c r="K199" s="6" t="n"/>
      <c r="L199" s="6" t="n"/>
      <c r="M199" s="6" t="n"/>
      <c r="N199" s="6" t="n"/>
      <c r="O199" s="6" t="n"/>
      <c r="P199" s="6" t="n"/>
    </row>
    <row r="200" ht="15.75" customHeight="1" s="1411">
      <c r="A200" s="6" t="n"/>
      <c r="B200" s="6" t="n"/>
      <c r="C200" s="6" t="n"/>
      <c r="D200" s="6" t="n"/>
      <c r="E200" s="6" t="n"/>
      <c r="F200" s="6" t="n"/>
      <c r="G200" s="6" t="n"/>
      <c r="H200" s="6" t="n"/>
      <c r="I200" s="6" t="n"/>
      <c r="J200" s="6" t="n"/>
      <c r="K200" s="6" t="n"/>
      <c r="L200" s="6" t="n"/>
      <c r="M200" s="6" t="n"/>
      <c r="N200" s="6" t="n"/>
      <c r="O200" s="6" t="n"/>
      <c r="P200" s="6" t="n"/>
    </row>
    <row r="201" ht="15.75" customHeight="1" s="1411">
      <c r="A201" s="6" t="n"/>
      <c r="B201" s="6" t="n"/>
      <c r="C201" s="6" t="n"/>
      <c r="D201" s="6" t="n"/>
      <c r="E201" s="6" t="n"/>
      <c r="F201" s="6" t="n"/>
      <c r="G201" s="6" t="n"/>
      <c r="H201" s="6" t="n"/>
      <c r="I201" s="6" t="n"/>
      <c r="J201" s="6" t="n"/>
      <c r="K201" s="6" t="n"/>
      <c r="L201" s="6" t="n"/>
      <c r="M201" s="6" t="n"/>
      <c r="N201" s="6" t="n"/>
      <c r="O201" s="6" t="n"/>
      <c r="P201" s="6" t="n"/>
    </row>
    <row r="202" ht="15.75" customHeight="1" s="1411">
      <c r="A202" s="6" t="n"/>
      <c r="B202" s="6" t="n"/>
      <c r="C202" s="6" t="n"/>
      <c r="D202" s="6" t="n"/>
      <c r="E202" s="6" t="n"/>
      <c r="F202" s="6" t="n"/>
      <c r="G202" s="6" t="n"/>
      <c r="H202" s="6" t="n"/>
      <c r="I202" s="6" t="n"/>
      <c r="J202" s="6" t="n"/>
      <c r="K202" s="6" t="n"/>
      <c r="L202" s="6" t="n"/>
      <c r="M202" s="6" t="n"/>
      <c r="N202" s="6" t="n"/>
      <c r="O202" s="6" t="n"/>
      <c r="P202" s="6" t="n"/>
    </row>
    <row r="203" ht="15.75" customHeight="1" s="1411">
      <c r="A203" s="6" t="n"/>
      <c r="B203" s="6" t="n"/>
      <c r="C203" s="6" t="n"/>
      <c r="D203" s="6" t="n"/>
      <c r="E203" s="6" t="n"/>
      <c r="F203" s="6" t="n"/>
      <c r="G203" s="6" t="n"/>
      <c r="H203" s="6" t="n"/>
      <c r="I203" s="6" t="n"/>
      <c r="J203" s="6" t="n"/>
      <c r="K203" s="6" t="n"/>
      <c r="L203" s="6" t="n"/>
      <c r="M203" s="6" t="n"/>
      <c r="N203" s="6" t="n"/>
      <c r="O203" s="6" t="n"/>
      <c r="P203" s="6" t="n"/>
    </row>
    <row r="204" ht="15.75" customHeight="1" s="1411">
      <c r="A204" s="6" t="n"/>
      <c r="B204" s="6" t="n"/>
      <c r="C204" s="6" t="n"/>
      <c r="D204" s="6" t="n"/>
      <c r="E204" s="6" t="n"/>
      <c r="F204" s="6" t="n"/>
      <c r="G204" s="6" t="n"/>
      <c r="H204" s="6" t="n"/>
      <c r="I204" s="6" t="n"/>
      <c r="J204" s="6" t="n"/>
      <c r="K204" s="6" t="n"/>
      <c r="L204" s="6" t="n"/>
      <c r="M204" s="6" t="n"/>
      <c r="N204" s="6" t="n"/>
      <c r="O204" s="6" t="n"/>
      <c r="P204" s="6" t="n"/>
    </row>
    <row r="205" ht="15.75" customHeight="1" s="1411">
      <c r="A205" s="6" t="n"/>
      <c r="B205" s="6" t="n"/>
      <c r="C205" s="6" t="n"/>
      <c r="D205" s="6" t="n"/>
      <c r="E205" s="6" t="n"/>
      <c r="F205" s="6" t="n"/>
      <c r="G205" s="6" t="n"/>
      <c r="H205" s="6" t="n"/>
      <c r="I205" s="6" t="n"/>
      <c r="J205" s="6" t="n"/>
      <c r="K205" s="6" t="n"/>
      <c r="L205" s="6" t="n"/>
      <c r="M205" s="6" t="n"/>
      <c r="N205" s="6" t="n"/>
      <c r="O205" s="6" t="n"/>
      <c r="P205" s="6" t="n"/>
    </row>
    <row r="206" ht="15.75" customHeight="1" s="1411">
      <c r="A206" s="6" t="n"/>
      <c r="B206" s="6" t="n"/>
      <c r="C206" s="6" t="n"/>
      <c r="D206" s="6" t="n"/>
      <c r="E206" s="6" t="n"/>
      <c r="F206" s="6" t="n"/>
      <c r="G206" s="6" t="n"/>
      <c r="H206" s="6" t="n"/>
      <c r="I206" s="6" t="n"/>
      <c r="J206" s="6" t="n"/>
      <c r="K206" s="6" t="n"/>
      <c r="L206" s="6" t="n"/>
      <c r="M206" s="6" t="n"/>
      <c r="N206" s="6" t="n"/>
      <c r="O206" s="6" t="n"/>
      <c r="P206" s="6" t="n"/>
    </row>
    <row r="207" ht="15.75" customHeight="1" s="1411">
      <c r="A207" s="6" t="n"/>
      <c r="B207" s="6" t="n"/>
      <c r="C207" s="6" t="n"/>
      <c r="D207" s="6" t="n"/>
      <c r="E207" s="6" t="n"/>
      <c r="F207" s="6" t="n"/>
      <c r="G207" s="6" t="n"/>
      <c r="H207" s="6" t="n"/>
      <c r="I207" s="6" t="n"/>
      <c r="J207" s="6" t="n"/>
      <c r="K207" s="6" t="n"/>
      <c r="L207" s="6" t="n"/>
      <c r="M207" s="6" t="n"/>
      <c r="N207" s="6" t="n"/>
      <c r="O207" s="6" t="n"/>
      <c r="P207" s="6" t="n"/>
    </row>
    <row r="208" ht="15.75" customHeight="1" s="1411">
      <c r="A208" s="6" t="n"/>
      <c r="B208" s="6" t="n"/>
      <c r="C208" s="6" t="n"/>
      <c r="D208" s="6" t="n"/>
      <c r="E208" s="6" t="n"/>
      <c r="F208" s="6" t="n"/>
      <c r="G208" s="6" t="n"/>
      <c r="H208" s="6" t="n"/>
      <c r="I208" s="6" t="n"/>
      <c r="J208" s="6" t="n"/>
      <c r="K208" s="6" t="n"/>
      <c r="L208" s="6" t="n"/>
      <c r="M208" s="6" t="n"/>
      <c r="N208" s="6" t="n"/>
      <c r="O208" s="6" t="n"/>
      <c r="P208" s="6" t="n"/>
    </row>
    <row r="209" ht="15.75" customHeight="1" s="1411">
      <c r="A209" s="6" t="n"/>
      <c r="B209" s="6" t="n"/>
      <c r="C209" s="6" t="n"/>
      <c r="D209" s="6" t="n"/>
      <c r="E209" s="6" t="n"/>
      <c r="F209" s="6" t="n"/>
      <c r="G209" s="6" t="n"/>
      <c r="H209" s="6" t="n"/>
      <c r="I209" s="6" t="n"/>
      <c r="J209" s="6" t="n"/>
      <c r="K209" s="6" t="n"/>
      <c r="L209" s="6" t="n"/>
      <c r="M209" s="6" t="n"/>
      <c r="N209" s="6" t="n"/>
      <c r="O209" s="6" t="n"/>
      <c r="P209" s="6" t="n"/>
    </row>
    <row r="210" ht="15.75" customHeight="1" s="1411">
      <c r="A210" s="6" t="n"/>
      <c r="B210" s="6" t="n"/>
      <c r="C210" s="6" t="n"/>
      <c r="D210" s="6" t="n"/>
      <c r="E210" s="6" t="n"/>
      <c r="F210" s="6" t="n"/>
      <c r="G210" s="6" t="n"/>
      <c r="H210" s="6" t="n"/>
      <c r="I210" s="6" t="n"/>
      <c r="J210" s="6" t="n"/>
      <c r="K210" s="6" t="n"/>
      <c r="L210" s="6" t="n"/>
      <c r="M210" s="6" t="n"/>
      <c r="N210" s="6" t="n"/>
      <c r="O210" s="6" t="n"/>
      <c r="P210" s="6" t="n"/>
    </row>
    <row r="211" ht="15.75" customHeight="1" s="1411">
      <c r="A211" s="6" t="n"/>
      <c r="B211" s="6" t="n"/>
      <c r="C211" s="6" t="n"/>
      <c r="D211" s="6" t="n"/>
      <c r="E211" s="6" t="n"/>
      <c r="F211" s="6" t="n"/>
      <c r="G211" s="6" t="n"/>
      <c r="H211" s="6" t="n"/>
      <c r="I211" s="6" t="n"/>
      <c r="J211" s="6" t="n"/>
      <c r="K211" s="6" t="n"/>
      <c r="L211" s="6" t="n"/>
      <c r="M211" s="6" t="n"/>
      <c r="N211" s="6" t="n"/>
      <c r="O211" s="6" t="n"/>
      <c r="P211" s="6" t="n"/>
    </row>
    <row r="212" ht="15.75" customHeight="1" s="1411">
      <c r="A212" s="6" t="n"/>
      <c r="B212" s="6" t="n"/>
      <c r="C212" s="6" t="n"/>
      <c r="D212" s="6" t="n"/>
      <c r="E212" s="6" t="n"/>
      <c r="F212" s="6" t="n"/>
      <c r="G212" s="6" t="n"/>
      <c r="H212" s="6" t="n"/>
      <c r="I212" s="6" t="n"/>
      <c r="J212" s="6" t="n"/>
      <c r="K212" s="6" t="n"/>
      <c r="L212" s="6" t="n"/>
      <c r="M212" s="6" t="n"/>
      <c r="N212" s="6" t="n"/>
      <c r="O212" s="6" t="n"/>
      <c r="P212" s="6" t="n"/>
    </row>
    <row r="213" ht="15.75" customHeight="1" s="1411">
      <c r="A213" s="6" t="n"/>
      <c r="B213" s="6" t="n"/>
      <c r="C213" s="6" t="n"/>
      <c r="D213" s="6" t="n"/>
      <c r="E213" s="6" t="n"/>
      <c r="F213" s="6" t="n"/>
      <c r="G213" s="6" t="n"/>
      <c r="H213" s="6" t="n"/>
      <c r="I213" s="6" t="n"/>
      <c r="J213" s="6" t="n"/>
      <c r="K213" s="6" t="n"/>
      <c r="L213" s="6" t="n"/>
      <c r="M213" s="6" t="n"/>
      <c r="N213" s="6" t="n"/>
      <c r="O213" s="6" t="n"/>
      <c r="P213" s="6" t="n"/>
    </row>
    <row r="214" ht="15.75" customHeight="1" s="1411">
      <c r="A214" s="6" t="n"/>
      <c r="B214" s="6" t="n"/>
      <c r="C214" s="6" t="n"/>
      <c r="D214" s="6" t="n"/>
      <c r="E214" s="6" t="n"/>
      <c r="F214" s="6" t="n"/>
      <c r="G214" s="6" t="n"/>
      <c r="H214" s="6" t="n"/>
      <c r="I214" s="6" t="n"/>
      <c r="J214" s="6" t="n"/>
      <c r="K214" s="6" t="n"/>
      <c r="L214" s="6" t="n"/>
      <c r="M214" s="6" t="n"/>
      <c r="N214" s="6" t="n"/>
      <c r="O214" s="6" t="n"/>
      <c r="P214" s="6" t="n"/>
    </row>
    <row r="215" ht="15.75" customHeight="1" s="1411">
      <c r="A215" s="6" t="n"/>
      <c r="B215" s="6" t="n"/>
      <c r="C215" s="6" t="n"/>
      <c r="D215" s="6" t="n"/>
      <c r="E215" s="6" t="n"/>
      <c r="F215" s="6" t="n"/>
      <c r="G215" s="6" t="n"/>
      <c r="H215" s="6" t="n"/>
      <c r="I215" s="6" t="n"/>
      <c r="J215" s="6" t="n"/>
      <c r="K215" s="6" t="n"/>
      <c r="L215" s="6" t="n"/>
      <c r="M215" s="6" t="n"/>
      <c r="N215" s="6" t="n"/>
      <c r="O215" s="6" t="n"/>
      <c r="P215" s="6" t="n"/>
    </row>
    <row r="216" ht="15.75" customHeight="1" s="1411">
      <c r="A216" s="6" t="n"/>
      <c r="B216" s="6" t="n"/>
      <c r="C216" s="6" t="n"/>
      <c r="D216" s="6" t="n"/>
      <c r="E216" s="6" t="n"/>
      <c r="F216" s="6" t="n"/>
      <c r="G216" s="6" t="n"/>
      <c r="H216" s="6" t="n"/>
      <c r="I216" s="6" t="n"/>
      <c r="J216" s="6" t="n"/>
      <c r="K216" s="6" t="n"/>
      <c r="L216" s="6" t="n"/>
      <c r="M216" s="6" t="n"/>
      <c r="N216" s="6" t="n"/>
      <c r="O216" s="6" t="n"/>
      <c r="P216" s="6" t="n"/>
    </row>
    <row r="217" ht="15.75" customHeight="1" s="1411">
      <c r="A217" s="6" t="n"/>
      <c r="B217" s="6" t="n"/>
      <c r="C217" s="6" t="n"/>
      <c r="D217" s="6" t="n"/>
      <c r="E217" s="6" t="n"/>
      <c r="F217" s="6" t="n"/>
      <c r="G217" s="6" t="n"/>
      <c r="H217" s="6" t="n"/>
      <c r="I217" s="6" t="n"/>
      <c r="J217" s="6" t="n"/>
      <c r="K217" s="6" t="n"/>
      <c r="L217" s="6" t="n"/>
      <c r="M217" s="6" t="n"/>
      <c r="N217" s="6" t="n"/>
      <c r="O217" s="6" t="n"/>
      <c r="P217" s="6" t="n"/>
    </row>
    <row r="218" ht="15.75" customHeight="1" s="1411">
      <c r="A218" s="6" t="n"/>
      <c r="B218" s="6" t="n"/>
      <c r="C218" s="6" t="n"/>
      <c r="D218" s="6" t="n"/>
      <c r="E218" s="6" t="n"/>
      <c r="F218" s="6" t="n"/>
      <c r="G218" s="6" t="n"/>
      <c r="H218" s="6" t="n"/>
      <c r="I218" s="6" t="n"/>
      <c r="J218" s="6" t="n"/>
      <c r="K218" s="6" t="n"/>
      <c r="L218" s="6" t="n"/>
      <c r="M218" s="6" t="n"/>
      <c r="N218" s="6" t="n"/>
      <c r="O218" s="6" t="n"/>
      <c r="P218" s="6" t="n"/>
    </row>
    <row r="219" ht="15.75" customHeight="1" s="1411">
      <c r="A219" s="6" t="n"/>
      <c r="B219" s="6" t="n"/>
      <c r="C219" s="6" t="n"/>
      <c r="D219" s="6" t="n"/>
      <c r="E219" s="6" t="n"/>
      <c r="F219" s="6" t="n"/>
      <c r="G219" s="6" t="n"/>
      <c r="H219" s="6" t="n"/>
      <c r="I219" s="6" t="n"/>
      <c r="J219" s="6" t="n"/>
      <c r="K219" s="6" t="n"/>
      <c r="L219" s="6" t="n"/>
      <c r="M219" s="6" t="n"/>
      <c r="N219" s="6" t="n"/>
      <c r="O219" s="6" t="n"/>
      <c r="P219" s="6" t="n"/>
    </row>
    <row r="220" ht="15.75" customHeight="1" s="1411">
      <c r="A220" s="6" t="n"/>
      <c r="B220" s="6" t="n"/>
      <c r="C220" s="6" t="n"/>
      <c r="D220" s="6" t="n"/>
      <c r="E220" s="6" t="n"/>
      <c r="F220" s="6" t="n"/>
      <c r="G220" s="6" t="n"/>
      <c r="H220" s="6" t="n"/>
      <c r="I220" s="6" t="n"/>
      <c r="J220" s="6" t="n"/>
      <c r="K220" s="6" t="n"/>
      <c r="L220" s="6" t="n"/>
      <c r="M220" s="6" t="n"/>
      <c r="N220" s="6" t="n"/>
      <c r="O220" s="6" t="n"/>
      <c r="P220" s="6" t="n"/>
    </row>
    <row r="221" ht="15.75" customHeight="1" s="1411">
      <c r="A221" s="6" t="n"/>
      <c r="B221" s="6" t="n"/>
      <c r="C221" s="6" t="n"/>
      <c r="D221" s="6" t="n"/>
      <c r="E221" s="6" t="n"/>
      <c r="F221" s="6" t="n"/>
      <c r="G221" s="6" t="n"/>
      <c r="H221" s="6" t="n"/>
      <c r="I221" s="6" t="n"/>
      <c r="J221" s="6" t="n"/>
      <c r="K221" s="6" t="n"/>
      <c r="L221" s="6" t="n"/>
      <c r="M221" s="6" t="n"/>
      <c r="N221" s="6" t="n"/>
      <c r="O221" s="6" t="n"/>
      <c r="P221" s="6" t="n"/>
    </row>
    <row r="222" ht="15.75" customHeight="1" s="1411">
      <c r="A222" s="6" t="n"/>
      <c r="B222" s="6" t="n"/>
      <c r="C222" s="6" t="n"/>
      <c r="D222" s="6" t="n"/>
      <c r="E222" s="6" t="n"/>
      <c r="F222" s="6" t="n"/>
      <c r="G222" s="6" t="n"/>
      <c r="H222" s="6" t="n"/>
      <c r="I222" s="6" t="n"/>
      <c r="J222" s="6" t="n"/>
      <c r="K222" s="6" t="n"/>
      <c r="L222" s="6" t="n"/>
      <c r="M222" s="6" t="n"/>
      <c r="N222" s="6" t="n"/>
      <c r="O222" s="6" t="n"/>
      <c r="P222" s="6" t="n"/>
    </row>
    <row r="223" ht="15.75" customHeight="1" s="1411">
      <c r="A223" s="6" t="n"/>
      <c r="B223" s="6" t="n"/>
      <c r="C223" s="6" t="n"/>
      <c r="D223" s="6" t="n"/>
      <c r="E223" s="6" t="n"/>
      <c r="F223" s="6" t="n"/>
      <c r="G223" s="6" t="n"/>
      <c r="H223" s="6" t="n"/>
      <c r="I223" s="6" t="n"/>
      <c r="J223" s="6" t="n"/>
      <c r="K223" s="6" t="n"/>
      <c r="L223" s="6" t="n"/>
      <c r="M223" s="6" t="n"/>
      <c r="N223" s="6" t="n"/>
      <c r="O223" s="6" t="n"/>
      <c r="P223" s="6" t="n"/>
    </row>
    <row r="224" ht="15.75" customHeight="1" s="1411">
      <c r="A224" s="6" t="n"/>
      <c r="B224" s="6" t="n"/>
      <c r="C224" s="6" t="n"/>
      <c r="D224" s="6" t="n"/>
      <c r="E224" s="6" t="n"/>
      <c r="F224" s="6" t="n"/>
      <c r="G224" s="6" t="n"/>
      <c r="H224" s="6" t="n"/>
      <c r="I224" s="6" t="n"/>
      <c r="J224" s="6" t="n"/>
      <c r="K224" s="6" t="n"/>
      <c r="L224" s="6" t="n"/>
      <c r="M224" s="6" t="n"/>
      <c r="N224" s="6" t="n"/>
      <c r="O224" s="6" t="n"/>
      <c r="P224" s="6" t="n"/>
    </row>
    <row r="225" ht="15.75" customHeight="1" s="1411">
      <c r="A225" s="6" t="n"/>
      <c r="B225" s="6" t="n"/>
      <c r="C225" s="6" t="n"/>
      <c r="D225" s="6" t="n"/>
      <c r="E225" s="6" t="n"/>
      <c r="F225" s="6" t="n"/>
      <c r="G225" s="6" t="n"/>
      <c r="H225" s="6" t="n"/>
      <c r="I225" s="6" t="n"/>
      <c r="J225" s="6" t="n"/>
      <c r="K225" s="6" t="n"/>
      <c r="L225" s="6" t="n"/>
      <c r="M225" s="6" t="n"/>
      <c r="N225" s="6" t="n"/>
      <c r="O225" s="6" t="n"/>
      <c r="P225" s="6" t="n"/>
    </row>
    <row r="226" ht="15.75" customHeight="1" s="1411">
      <c r="A226" s="6" t="n"/>
      <c r="B226" s="6" t="n"/>
      <c r="C226" s="6" t="n"/>
      <c r="D226" s="6" t="n"/>
      <c r="E226" s="6" t="n"/>
      <c r="F226" s="6" t="n"/>
      <c r="G226" s="6" t="n"/>
      <c r="H226" s="6" t="n"/>
      <c r="I226" s="6" t="n"/>
      <c r="J226" s="6" t="n"/>
      <c r="K226" s="6" t="n"/>
      <c r="L226" s="6" t="n"/>
      <c r="M226" s="6" t="n"/>
      <c r="N226" s="6" t="n"/>
      <c r="O226" s="6" t="n"/>
      <c r="P226" s="6" t="n"/>
    </row>
    <row r="227" ht="15.75" customHeight="1" s="1411">
      <c r="A227" s="6" t="n"/>
      <c r="B227" s="6" t="n"/>
      <c r="C227" s="6" t="n"/>
      <c r="D227" s="6" t="n"/>
      <c r="E227" s="6" t="n"/>
      <c r="F227" s="6" t="n"/>
      <c r="G227" s="6" t="n"/>
      <c r="H227" s="6" t="n"/>
      <c r="I227" s="6" t="n"/>
      <c r="J227" s="6" t="n"/>
      <c r="K227" s="6" t="n"/>
      <c r="L227" s="6" t="n"/>
      <c r="M227" s="6" t="n"/>
      <c r="N227" s="6" t="n"/>
      <c r="O227" s="6" t="n"/>
      <c r="P227" s="6" t="n"/>
    </row>
    <row r="228" ht="15.75" customHeight="1" s="1411">
      <c r="A228" s="6" t="n"/>
      <c r="B228" s="6" t="n"/>
      <c r="C228" s="6" t="n"/>
      <c r="D228" s="6" t="n"/>
      <c r="E228" s="6" t="n"/>
      <c r="F228" s="6" t="n"/>
      <c r="G228" s="6" t="n"/>
      <c r="H228" s="6" t="n"/>
      <c r="I228" s="6" t="n"/>
      <c r="J228" s="6" t="n"/>
      <c r="K228" s="6" t="n"/>
      <c r="L228" s="6" t="n"/>
      <c r="M228" s="6" t="n"/>
      <c r="N228" s="6" t="n"/>
      <c r="O228" s="6" t="n"/>
      <c r="P228" s="6" t="n"/>
    </row>
    <row r="229" ht="15.75" customHeight="1" s="1411">
      <c r="A229" s="6" t="n"/>
      <c r="B229" s="6" t="n"/>
      <c r="C229" s="6" t="n"/>
      <c r="D229" s="6" t="n"/>
      <c r="E229" s="6" t="n"/>
      <c r="F229" s="6" t="n"/>
      <c r="G229" s="6" t="n"/>
      <c r="H229" s="6" t="n"/>
      <c r="I229" s="6" t="n"/>
      <c r="J229" s="6" t="n"/>
      <c r="K229" s="6" t="n"/>
      <c r="L229" s="6" t="n"/>
      <c r="M229" s="6" t="n"/>
      <c r="N229" s="6" t="n"/>
      <c r="O229" s="6" t="n"/>
      <c r="P229" s="6" t="n"/>
    </row>
    <row r="230" ht="15.75" customHeight="1" s="1411">
      <c r="A230" s="6" t="n"/>
      <c r="B230" s="6" t="n"/>
      <c r="C230" s="6" t="n"/>
      <c r="D230" s="6" t="n"/>
      <c r="E230" s="6" t="n"/>
      <c r="F230" s="6" t="n"/>
      <c r="G230" s="6" t="n"/>
      <c r="H230" s="6" t="n"/>
      <c r="I230" s="6" t="n"/>
      <c r="J230" s="6" t="n"/>
      <c r="K230" s="6" t="n"/>
      <c r="L230" s="6" t="n"/>
      <c r="M230" s="6" t="n"/>
      <c r="N230" s="6" t="n"/>
      <c r="O230" s="6" t="n"/>
      <c r="P230" s="6" t="n"/>
    </row>
    <row r="231" ht="15.75" customHeight="1" s="1411">
      <c r="A231" s="6" t="n"/>
      <c r="B231" s="6" t="n"/>
      <c r="C231" s="6" t="n"/>
      <c r="D231" s="6" t="n"/>
      <c r="E231" s="6" t="n"/>
      <c r="F231" s="6" t="n"/>
      <c r="G231" s="6" t="n"/>
      <c r="H231" s="6" t="n"/>
      <c r="I231" s="6" t="n"/>
      <c r="J231" s="6" t="n"/>
      <c r="K231" s="6" t="n"/>
      <c r="L231" s="6" t="n"/>
      <c r="M231" s="6" t="n"/>
      <c r="N231" s="6" t="n"/>
      <c r="O231" s="6" t="n"/>
      <c r="P231" s="6" t="n"/>
    </row>
    <row r="232" ht="15.75" customHeight="1" s="1411">
      <c r="A232" s="6" t="n"/>
      <c r="B232" s="6" t="n"/>
      <c r="C232" s="6" t="n"/>
      <c r="D232" s="6" t="n"/>
      <c r="E232" s="6" t="n"/>
      <c r="F232" s="6" t="n"/>
      <c r="G232" s="6" t="n"/>
      <c r="H232" s="6" t="n"/>
      <c r="I232" s="6" t="n"/>
      <c r="J232" s="6" t="n"/>
      <c r="K232" s="6" t="n"/>
      <c r="L232" s="6" t="n"/>
      <c r="M232" s="6" t="n"/>
      <c r="N232" s="6" t="n"/>
      <c r="O232" s="6" t="n"/>
      <c r="P232" s="6" t="n"/>
    </row>
    <row r="233" ht="15.75" customHeight="1" s="1411">
      <c r="A233" s="6" t="n"/>
      <c r="B233" s="6" t="n"/>
      <c r="C233" s="6" t="n"/>
      <c r="D233" s="6" t="n"/>
      <c r="E233" s="6" t="n"/>
      <c r="F233" s="6" t="n"/>
      <c r="G233" s="6" t="n"/>
      <c r="H233" s="6" t="n"/>
      <c r="I233" s="6" t="n"/>
      <c r="J233" s="6" t="n"/>
      <c r="K233" s="6" t="n"/>
      <c r="L233" s="6" t="n"/>
      <c r="M233" s="6" t="n"/>
      <c r="N233" s="6" t="n"/>
      <c r="O233" s="6" t="n"/>
      <c r="P233" s="6" t="n"/>
    </row>
    <row r="234" ht="15.75" customHeight="1" s="1411">
      <c r="A234" s="6" t="n"/>
      <c r="B234" s="6" t="n"/>
      <c r="C234" s="6" t="n"/>
      <c r="D234" s="6" t="n"/>
      <c r="E234" s="6" t="n"/>
      <c r="F234" s="6" t="n"/>
      <c r="G234" s="6" t="n"/>
      <c r="H234" s="6" t="n"/>
      <c r="I234" s="6" t="n"/>
      <c r="J234" s="6" t="n"/>
      <c r="K234" s="6" t="n"/>
      <c r="L234" s="6" t="n"/>
      <c r="M234" s="6" t="n"/>
      <c r="N234" s="6" t="n"/>
      <c r="O234" s="6" t="n"/>
      <c r="P234" s="6" t="n"/>
    </row>
    <row r="235" ht="15.75" customHeight="1" s="1411">
      <c r="A235" s="6" t="n"/>
      <c r="B235" s="6" t="n"/>
      <c r="C235" s="6" t="n"/>
      <c r="D235" s="6" t="n"/>
      <c r="E235" s="6" t="n"/>
      <c r="F235" s="6" t="n"/>
      <c r="G235" s="6" t="n"/>
      <c r="H235" s="6" t="n"/>
      <c r="I235" s="6" t="n"/>
      <c r="J235" s="6" t="n"/>
      <c r="K235" s="6" t="n"/>
      <c r="L235" s="6" t="n"/>
      <c r="M235" s="6" t="n"/>
      <c r="N235" s="6" t="n"/>
      <c r="O235" s="6" t="n"/>
      <c r="P235" s="6" t="n"/>
    </row>
    <row r="236" ht="15.75" customHeight="1" s="1411">
      <c r="A236" s="6" t="n"/>
      <c r="B236" s="6" t="n"/>
      <c r="C236" s="6" t="n"/>
      <c r="D236" s="6" t="n"/>
      <c r="E236" s="6" t="n"/>
      <c r="F236" s="6" t="n"/>
      <c r="G236" s="6" t="n"/>
      <c r="H236" s="6" t="n"/>
      <c r="I236" s="6" t="n"/>
      <c r="J236" s="6" t="n"/>
      <c r="K236" s="6" t="n"/>
      <c r="L236" s="6" t="n"/>
      <c r="M236" s="6" t="n"/>
      <c r="N236" s="6" t="n"/>
      <c r="O236" s="6" t="n"/>
      <c r="P236" s="6" t="n"/>
    </row>
    <row r="237" ht="15.75" customHeight="1" s="1411">
      <c r="A237" s="6" t="n"/>
      <c r="B237" s="6" t="n"/>
      <c r="C237" s="6" t="n"/>
      <c r="D237" s="6" t="n"/>
      <c r="E237" s="6" t="n"/>
      <c r="F237" s="6" t="n"/>
      <c r="G237" s="6" t="n"/>
      <c r="H237" s="6" t="n"/>
      <c r="I237" s="6" t="n"/>
      <c r="J237" s="6" t="n"/>
      <c r="K237" s="6" t="n"/>
      <c r="L237" s="6" t="n"/>
      <c r="M237" s="6" t="n"/>
      <c r="N237" s="6" t="n"/>
      <c r="O237" s="6" t="n"/>
      <c r="P237" s="6" t="n"/>
    </row>
    <row r="238" ht="15.75" customHeight="1" s="1411">
      <c r="A238" s="6" t="n"/>
      <c r="B238" s="6" t="n"/>
      <c r="C238" s="6" t="n"/>
      <c r="D238" s="6" t="n"/>
      <c r="E238" s="6" t="n"/>
      <c r="F238" s="6" t="n"/>
      <c r="G238" s="6" t="n"/>
      <c r="H238" s="6" t="n"/>
      <c r="I238" s="6" t="n"/>
      <c r="J238" s="6" t="n"/>
      <c r="K238" s="6" t="n"/>
      <c r="L238" s="6" t="n"/>
      <c r="M238" s="6" t="n"/>
      <c r="N238" s="6" t="n"/>
      <c r="O238" s="6" t="n"/>
      <c r="P238" s="6" t="n"/>
    </row>
    <row r="239" ht="15.75" customHeight="1" s="1411">
      <c r="A239" s="6" t="n"/>
      <c r="B239" s="6" t="n"/>
      <c r="C239" s="6" t="n"/>
      <c r="D239" s="6" t="n"/>
      <c r="E239" s="6" t="n"/>
      <c r="F239" s="6" t="n"/>
      <c r="G239" s="6" t="n"/>
      <c r="H239" s="6" t="n"/>
      <c r="I239" s="6" t="n"/>
      <c r="J239" s="6" t="n"/>
      <c r="K239" s="6" t="n"/>
      <c r="L239" s="6" t="n"/>
      <c r="M239" s="6" t="n"/>
      <c r="N239" s="6" t="n"/>
      <c r="O239" s="6" t="n"/>
      <c r="P239" s="6" t="n"/>
    </row>
    <row r="240" ht="15.75" customHeight="1" s="1411">
      <c r="A240" s="6" t="n"/>
      <c r="B240" s="6" t="n"/>
      <c r="C240" s="6" t="n"/>
      <c r="D240" s="6" t="n"/>
      <c r="E240" s="6" t="n"/>
      <c r="F240" s="6" t="n"/>
      <c r="G240" s="6" t="n"/>
      <c r="H240" s="6" t="n"/>
      <c r="I240" s="6" t="n"/>
      <c r="J240" s="6" t="n"/>
      <c r="K240" s="6" t="n"/>
      <c r="L240" s="6" t="n"/>
      <c r="M240" s="6" t="n"/>
      <c r="N240" s="6" t="n"/>
      <c r="O240" s="6" t="n"/>
      <c r="P240" s="6" t="n"/>
    </row>
    <row r="241" ht="15.75" customHeight="1" s="1411">
      <c r="A241" s="6" t="n"/>
      <c r="B241" s="6" t="n"/>
      <c r="C241" s="6" t="n"/>
      <c r="D241" s="6" t="n"/>
      <c r="E241" s="6" t="n"/>
      <c r="F241" s="6" t="n"/>
      <c r="G241" s="6" t="n"/>
      <c r="H241" s="6" t="n"/>
      <c r="I241" s="6" t="n"/>
      <c r="J241" s="6" t="n"/>
      <c r="K241" s="6" t="n"/>
      <c r="L241" s="6" t="n"/>
      <c r="M241" s="6" t="n"/>
      <c r="N241" s="6" t="n"/>
      <c r="O241" s="6" t="n"/>
      <c r="P241" s="6" t="n"/>
    </row>
    <row r="242" ht="15.75" customHeight="1" s="1411">
      <c r="A242" s="6" t="n"/>
      <c r="B242" s="6" t="n"/>
      <c r="C242" s="6" t="n"/>
      <c r="D242" s="6" t="n"/>
      <c r="E242" s="6" t="n"/>
      <c r="F242" s="6" t="n"/>
      <c r="G242" s="6" t="n"/>
      <c r="H242" s="6" t="n"/>
      <c r="I242" s="6" t="n"/>
      <c r="J242" s="6" t="n"/>
      <c r="K242" s="6" t="n"/>
      <c r="L242" s="6" t="n"/>
      <c r="M242" s="6" t="n"/>
      <c r="N242" s="6" t="n"/>
      <c r="O242" s="6" t="n"/>
      <c r="P242" s="6" t="n"/>
    </row>
    <row r="243" ht="15.75" customHeight="1" s="1411">
      <c r="A243" s="6" t="n"/>
      <c r="B243" s="6" t="n"/>
      <c r="C243" s="6" t="n"/>
      <c r="D243" s="6" t="n"/>
      <c r="E243" s="6" t="n"/>
      <c r="F243" s="6" t="n"/>
      <c r="G243" s="6" t="n"/>
      <c r="H243" s="6" t="n"/>
      <c r="I243" s="6" t="n"/>
      <c r="J243" s="6" t="n"/>
      <c r="K243" s="6" t="n"/>
      <c r="L243" s="6" t="n"/>
      <c r="M243" s="6" t="n"/>
      <c r="N243" s="6" t="n"/>
      <c r="O243" s="6" t="n"/>
      <c r="P243" s="6" t="n"/>
    </row>
    <row r="244" ht="15.75" customHeight="1" s="1411">
      <c r="A244" s="6" t="n"/>
      <c r="B244" s="6" t="n"/>
      <c r="C244" s="6" t="n"/>
      <c r="D244" s="6" t="n"/>
      <c r="E244" s="6" t="n"/>
      <c r="F244" s="6" t="n"/>
      <c r="G244" s="6" t="n"/>
      <c r="H244" s="6" t="n"/>
      <c r="I244" s="6" t="n"/>
      <c r="J244" s="6" t="n"/>
      <c r="K244" s="6" t="n"/>
      <c r="L244" s="6" t="n"/>
      <c r="M244" s="6" t="n"/>
      <c r="N244" s="6" t="n"/>
      <c r="O244" s="6" t="n"/>
      <c r="P244" s="6" t="n"/>
    </row>
    <row r="245" ht="15.75" customHeight="1" s="1411">
      <c r="A245" s="6" t="n"/>
      <c r="B245" s="6" t="n"/>
      <c r="C245" s="6" t="n"/>
      <c r="D245" s="6" t="n"/>
      <c r="E245" s="6" t="n"/>
      <c r="F245" s="6" t="n"/>
      <c r="G245" s="6" t="n"/>
      <c r="H245" s="6" t="n"/>
      <c r="I245" s="6" t="n"/>
      <c r="J245" s="6" t="n"/>
      <c r="K245" s="6" t="n"/>
      <c r="L245" s="6" t="n"/>
      <c r="M245" s="6" t="n"/>
      <c r="N245" s="6" t="n"/>
      <c r="O245" s="6" t="n"/>
      <c r="P245" s="6" t="n"/>
    </row>
    <row r="246" ht="15.75" customHeight="1" s="1411">
      <c r="A246" s="6" t="n"/>
      <c r="B246" s="6" t="n"/>
      <c r="C246" s="6" t="n"/>
      <c r="D246" s="6" t="n"/>
      <c r="E246" s="6" t="n"/>
      <c r="F246" s="6" t="n"/>
      <c r="G246" s="6" t="n"/>
      <c r="H246" s="6" t="n"/>
      <c r="I246" s="6" t="n"/>
      <c r="J246" s="6" t="n"/>
      <c r="K246" s="6" t="n"/>
      <c r="L246" s="6" t="n"/>
      <c r="M246" s="6" t="n"/>
      <c r="N246" s="6" t="n"/>
      <c r="O246" s="6" t="n"/>
      <c r="P246" s="6" t="n"/>
    </row>
    <row r="247" ht="15.75" customHeight="1" s="1411">
      <c r="A247" s="6" t="n"/>
      <c r="B247" s="6" t="n"/>
      <c r="C247" s="6" t="n"/>
      <c r="D247" s="6" t="n"/>
      <c r="E247" s="6" t="n"/>
      <c r="F247" s="6" t="n"/>
      <c r="G247" s="6" t="n"/>
      <c r="H247" s="6" t="n"/>
      <c r="I247" s="6" t="n"/>
      <c r="J247" s="6" t="n"/>
      <c r="K247" s="6" t="n"/>
      <c r="L247" s="6" t="n"/>
      <c r="M247" s="6" t="n"/>
      <c r="N247" s="6" t="n"/>
      <c r="O247" s="6" t="n"/>
      <c r="P247" s="6" t="n"/>
    </row>
    <row r="248" ht="15.75" customHeight="1" s="1411">
      <c r="A248" s="6" t="n"/>
      <c r="B248" s="6" t="n"/>
      <c r="C248" s="6" t="n"/>
      <c r="D248" s="6" t="n"/>
      <c r="E248" s="6" t="n"/>
      <c r="F248" s="6" t="n"/>
      <c r="G248" s="6" t="n"/>
      <c r="H248" s="6" t="n"/>
      <c r="I248" s="6" t="n"/>
      <c r="J248" s="6" t="n"/>
      <c r="K248" s="6" t="n"/>
      <c r="L248" s="6" t="n"/>
      <c r="M248" s="6" t="n"/>
      <c r="N248" s="6" t="n"/>
      <c r="O248" s="6" t="n"/>
      <c r="P248" s="6" t="n"/>
    </row>
    <row r="249" ht="15.75" customHeight="1" s="1411">
      <c r="A249" s="6" t="n"/>
      <c r="B249" s="6" t="n"/>
      <c r="C249" s="6" t="n"/>
      <c r="D249" s="6" t="n"/>
      <c r="E249" s="6" t="n"/>
      <c r="F249" s="6" t="n"/>
      <c r="G249" s="6" t="n"/>
      <c r="H249" s="6" t="n"/>
      <c r="I249" s="6" t="n"/>
      <c r="J249" s="6" t="n"/>
      <c r="K249" s="6" t="n"/>
      <c r="L249" s="6" t="n"/>
      <c r="M249" s="6" t="n"/>
      <c r="N249" s="6" t="n"/>
      <c r="O249" s="6" t="n"/>
      <c r="P249" s="6" t="n"/>
    </row>
    <row r="250" ht="15.75" customHeight="1" s="1411">
      <c r="A250" s="6" t="n"/>
      <c r="B250" s="6" t="n"/>
      <c r="C250" s="6" t="n"/>
      <c r="D250" s="6" t="n"/>
      <c r="E250" s="6" t="n"/>
      <c r="F250" s="6" t="n"/>
      <c r="G250" s="6" t="n"/>
      <c r="H250" s="6" t="n"/>
      <c r="I250" s="6" t="n"/>
      <c r="J250" s="6" t="n"/>
      <c r="K250" s="6" t="n"/>
      <c r="L250" s="6" t="n"/>
      <c r="M250" s="6" t="n"/>
      <c r="N250" s="6" t="n"/>
      <c r="O250" s="6" t="n"/>
      <c r="P250" s="6" t="n"/>
    </row>
    <row r="251" ht="15.75" customHeight="1" s="1411">
      <c r="A251" s="6" t="n"/>
      <c r="B251" s="6" t="n"/>
      <c r="C251" s="6" t="n"/>
      <c r="D251" s="6" t="n"/>
      <c r="E251" s="6" t="n"/>
      <c r="F251" s="6" t="n"/>
      <c r="G251" s="6" t="n"/>
      <c r="H251" s="6" t="n"/>
      <c r="I251" s="6" t="n"/>
      <c r="J251" s="6" t="n"/>
      <c r="K251" s="6" t="n"/>
      <c r="L251" s="6" t="n"/>
      <c r="M251" s="6" t="n"/>
      <c r="N251" s="6" t="n"/>
      <c r="O251" s="6" t="n"/>
      <c r="P251" s="6" t="n"/>
    </row>
    <row r="252" ht="15.75" customHeight="1" s="1411">
      <c r="A252" s="6" t="n"/>
      <c r="B252" s="6" t="n"/>
      <c r="C252" s="6" t="n"/>
      <c r="D252" s="6" t="n"/>
      <c r="E252" s="6" t="n"/>
      <c r="F252" s="6" t="n"/>
      <c r="G252" s="6" t="n"/>
      <c r="H252" s="6" t="n"/>
      <c r="I252" s="6" t="n"/>
      <c r="J252" s="6" t="n"/>
      <c r="K252" s="6" t="n"/>
      <c r="L252" s="6" t="n"/>
      <c r="M252" s="6" t="n"/>
      <c r="N252" s="6" t="n"/>
      <c r="O252" s="6" t="n"/>
      <c r="P252" s="6" t="n"/>
    </row>
    <row r="253" ht="15.75" customHeight="1" s="1411">
      <c r="A253" s="6" t="n"/>
      <c r="B253" s="6" t="n"/>
      <c r="C253" s="6" t="n"/>
      <c r="D253" s="6" t="n"/>
      <c r="E253" s="6" t="n"/>
      <c r="F253" s="6" t="n"/>
      <c r="G253" s="6" t="n"/>
      <c r="H253" s="6" t="n"/>
      <c r="I253" s="6" t="n"/>
      <c r="J253" s="6" t="n"/>
      <c r="K253" s="6" t="n"/>
      <c r="L253" s="6" t="n"/>
      <c r="M253" s="6" t="n"/>
      <c r="N253" s="6" t="n"/>
      <c r="O253" s="6" t="n"/>
      <c r="P253" s="6" t="n"/>
    </row>
    <row r="254" ht="15.75" customHeight="1" s="1411">
      <c r="A254" s="6" t="n"/>
      <c r="B254" s="6" t="n"/>
      <c r="C254" s="6" t="n"/>
      <c r="D254" s="6" t="n"/>
      <c r="E254" s="6" t="n"/>
      <c r="F254" s="6" t="n"/>
      <c r="G254" s="6" t="n"/>
      <c r="H254" s="6" t="n"/>
      <c r="I254" s="6" t="n"/>
      <c r="J254" s="6" t="n"/>
      <c r="K254" s="6" t="n"/>
      <c r="L254" s="6" t="n"/>
      <c r="M254" s="6" t="n"/>
      <c r="N254" s="6" t="n"/>
      <c r="O254" s="6" t="n"/>
      <c r="P254" s="6" t="n"/>
    </row>
    <row r="255" ht="15.75" customHeight="1" s="1411">
      <c r="A255" s="6" t="n"/>
      <c r="B255" s="6" t="n"/>
      <c r="C255" s="6" t="n"/>
      <c r="D255" s="6" t="n"/>
      <c r="E255" s="6" t="n"/>
      <c r="F255" s="6" t="n"/>
      <c r="G255" s="6" t="n"/>
      <c r="H255" s="6" t="n"/>
      <c r="I255" s="6" t="n"/>
      <c r="J255" s="6" t="n"/>
      <c r="K255" s="6" t="n"/>
      <c r="L255" s="6" t="n"/>
      <c r="M255" s="6" t="n"/>
      <c r="N255" s="6" t="n"/>
      <c r="O255" s="6" t="n"/>
      <c r="P255" s="6" t="n"/>
    </row>
    <row r="256" ht="15.75" customHeight="1" s="1411">
      <c r="A256" s="6" t="n"/>
      <c r="B256" s="6" t="n"/>
      <c r="C256" s="6" t="n"/>
      <c r="D256" s="6" t="n"/>
      <c r="E256" s="6" t="n"/>
      <c r="F256" s="6" t="n"/>
      <c r="G256" s="6" t="n"/>
      <c r="H256" s="6" t="n"/>
      <c r="I256" s="6" t="n"/>
      <c r="J256" s="6" t="n"/>
      <c r="K256" s="6" t="n"/>
      <c r="L256" s="6" t="n"/>
      <c r="M256" s="6" t="n"/>
      <c r="N256" s="6" t="n"/>
      <c r="O256" s="6" t="n"/>
      <c r="P256" s="6" t="n"/>
    </row>
    <row r="257" ht="15.75" customHeight="1" s="1411">
      <c r="A257" s="6" t="n"/>
      <c r="B257" s="6" t="n"/>
      <c r="C257" s="6" t="n"/>
      <c r="D257" s="6" t="n"/>
      <c r="E257" s="6" t="n"/>
      <c r="F257" s="6" t="n"/>
      <c r="G257" s="6" t="n"/>
      <c r="H257" s="6" t="n"/>
      <c r="I257" s="6" t="n"/>
      <c r="J257" s="6" t="n"/>
      <c r="K257" s="6" t="n"/>
      <c r="L257" s="6" t="n"/>
      <c r="M257" s="6" t="n"/>
      <c r="N257" s="6" t="n"/>
      <c r="O257" s="6" t="n"/>
      <c r="P257" s="6" t="n"/>
    </row>
    <row r="258" ht="15.75" customHeight="1" s="1411">
      <c r="A258" s="6" t="n"/>
      <c r="B258" s="6" t="n"/>
      <c r="C258" s="6" t="n"/>
      <c r="D258" s="6" t="n"/>
      <c r="E258" s="6" t="n"/>
      <c r="F258" s="6" t="n"/>
      <c r="G258" s="6" t="n"/>
      <c r="H258" s="6" t="n"/>
      <c r="I258" s="6" t="n"/>
      <c r="J258" s="6" t="n"/>
      <c r="K258" s="6" t="n"/>
      <c r="L258" s="6" t="n"/>
      <c r="M258" s="6" t="n"/>
      <c r="N258" s="6" t="n"/>
      <c r="O258" s="6" t="n"/>
      <c r="P258" s="6" t="n"/>
    </row>
    <row r="259" ht="15.75" customHeight="1" s="1411">
      <c r="A259" s="6" t="n"/>
      <c r="B259" s="6" t="n"/>
      <c r="C259" s="6" t="n"/>
      <c r="D259" s="6" t="n"/>
      <c r="E259" s="6" t="n"/>
      <c r="F259" s="6" t="n"/>
      <c r="G259" s="6" t="n"/>
      <c r="H259" s="6" t="n"/>
      <c r="I259" s="6" t="n"/>
      <c r="J259" s="6" t="n"/>
      <c r="K259" s="6" t="n"/>
      <c r="L259" s="6" t="n"/>
      <c r="M259" s="6" t="n"/>
      <c r="N259" s="6" t="n"/>
      <c r="O259" s="6" t="n"/>
      <c r="P259" s="6" t="n"/>
    </row>
    <row r="260" ht="15.75" customHeight="1" s="1411">
      <c r="A260" s="6" t="n"/>
      <c r="B260" s="6" t="n"/>
      <c r="C260" s="6" t="n"/>
      <c r="D260" s="6" t="n"/>
      <c r="E260" s="6" t="n"/>
      <c r="F260" s="6" t="n"/>
      <c r="G260" s="6" t="n"/>
      <c r="H260" s="6" t="n"/>
      <c r="I260" s="6" t="n"/>
      <c r="J260" s="6" t="n"/>
      <c r="K260" s="6" t="n"/>
      <c r="L260" s="6" t="n"/>
      <c r="M260" s="6" t="n"/>
      <c r="N260" s="6" t="n"/>
      <c r="O260" s="6" t="n"/>
      <c r="P260" s="6" t="n"/>
    </row>
    <row r="261" ht="15.75" customHeight="1" s="1411">
      <c r="A261" s="6" t="n"/>
      <c r="B261" s="6" t="n"/>
      <c r="C261" s="6" t="n"/>
      <c r="D261" s="6" t="n"/>
      <c r="E261" s="6" t="n"/>
      <c r="F261" s="6" t="n"/>
      <c r="G261" s="6" t="n"/>
      <c r="H261" s="6" t="n"/>
      <c r="I261" s="6" t="n"/>
      <c r="J261" s="6" t="n"/>
      <c r="K261" s="6" t="n"/>
      <c r="L261" s="6" t="n"/>
      <c r="M261" s="6" t="n"/>
      <c r="N261" s="6" t="n"/>
      <c r="O261" s="6" t="n"/>
      <c r="P261" s="6" t="n"/>
    </row>
    <row r="262" ht="15.75" customHeight="1" s="1411">
      <c r="A262" s="6" t="n"/>
      <c r="B262" s="6" t="n"/>
      <c r="C262" s="6" t="n"/>
      <c r="D262" s="6" t="n"/>
      <c r="E262" s="6" t="n"/>
      <c r="F262" s="6" t="n"/>
      <c r="G262" s="6" t="n"/>
      <c r="H262" s="6" t="n"/>
      <c r="I262" s="6" t="n"/>
      <c r="J262" s="6" t="n"/>
      <c r="K262" s="6" t="n"/>
      <c r="L262" s="6" t="n"/>
      <c r="M262" s="6" t="n"/>
      <c r="N262" s="6" t="n"/>
      <c r="O262" s="6" t="n"/>
      <c r="P262" s="6" t="n"/>
    </row>
    <row r="263" ht="15.75" customHeight="1" s="1411">
      <c r="A263" s="6" t="n"/>
      <c r="B263" s="6" t="n"/>
      <c r="C263" s="6" t="n"/>
      <c r="D263" s="6" t="n"/>
      <c r="E263" s="6" t="n"/>
      <c r="F263" s="6" t="n"/>
      <c r="G263" s="6" t="n"/>
      <c r="H263" s="6" t="n"/>
      <c r="I263" s="6" t="n"/>
      <c r="J263" s="6" t="n"/>
      <c r="K263" s="6" t="n"/>
      <c r="L263" s="6" t="n"/>
      <c r="M263" s="6" t="n"/>
      <c r="N263" s="6" t="n"/>
      <c r="O263" s="6" t="n"/>
      <c r="P263" s="6" t="n"/>
    </row>
    <row r="264" ht="15.75" customHeight="1" s="1411">
      <c r="A264" s="6" t="n"/>
      <c r="B264" s="6" t="n"/>
      <c r="C264" s="6" t="n"/>
      <c r="D264" s="6" t="n"/>
      <c r="E264" s="6" t="n"/>
      <c r="F264" s="6" t="n"/>
      <c r="G264" s="6" t="n"/>
      <c r="H264" s="6" t="n"/>
      <c r="I264" s="6" t="n"/>
      <c r="J264" s="6" t="n"/>
      <c r="K264" s="6" t="n"/>
      <c r="L264" s="6" t="n"/>
      <c r="M264" s="6" t="n"/>
      <c r="N264" s="6" t="n"/>
      <c r="O264" s="6" t="n"/>
      <c r="P264" s="6" t="n"/>
    </row>
    <row r="265" ht="15.75" customHeight="1" s="1411">
      <c r="A265" s="6" t="n"/>
      <c r="B265" s="6" t="n"/>
      <c r="C265" s="6" t="n"/>
      <c r="D265" s="6" t="n"/>
      <c r="E265" s="6" t="n"/>
      <c r="F265" s="6" t="n"/>
      <c r="G265" s="6" t="n"/>
      <c r="H265" s="6" t="n"/>
      <c r="I265" s="6" t="n"/>
      <c r="J265" s="6" t="n"/>
      <c r="K265" s="6" t="n"/>
      <c r="L265" s="6" t="n"/>
      <c r="M265" s="6" t="n"/>
      <c r="N265" s="6" t="n"/>
      <c r="O265" s="6" t="n"/>
      <c r="P265" s="6" t="n"/>
    </row>
    <row r="266" ht="15.75" customHeight="1" s="1411">
      <c r="A266" s="6" t="n"/>
      <c r="B266" s="6" t="n"/>
      <c r="C266" s="6" t="n"/>
      <c r="D266" s="6" t="n"/>
      <c r="E266" s="6" t="n"/>
      <c r="F266" s="6" t="n"/>
      <c r="G266" s="6" t="n"/>
      <c r="H266" s="6" t="n"/>
      <c r="I266" s="6" t="n"/>
      <c r="J266" s="6" t="n"/>
      <c r="K266" s="6" t="n"/>
      <c r="L266" s="6" t="n"/>
      <c r="M266" s="6" t="n"/>
      <c r="N266" s="6" t="n"/>
      <c r="O266" s="6" t="n"/>
      <c r="P266" s="6" t="n"/>
    </row>
    <row r="267" ht="15.75" customHeight="1" s="1411">
      <c r="A267" s="6" t="n"/>
      <c r="B267" s="6" t="n"/>
      <c r="C267" s="6" t="n"/>
      <c r="D267" s="6" t="n"/>
      <c r="E267" s="6" t="n"/>
      <c r="F267" s="6" t="n"/>
      <c r="G267" s="6" t="n"/>
      <c r="H267" s="6" t="n"/>
      <c r="I267" s="6" t="n"/>
      <c r="J267" s="6" t="n"/>
      <c r="K267" s="6" t="n"/>
      <c r="L267" s="6" t="n"/>
      <c r="M267" s="6" t="n"/>
      <c r="N267" s="6" t="n"/>
      <c r="O267" s="6" t="n"/>
      <c r="P267" s="6" t="n"/>
    </row>
    <row r="268" ht="15.75" customHeight="1" s="1411">
      <c r="A268" s="6" t="n"/>
      <c r="B268" s="6" t="n"/>
      <c r="C268" s="6" t="n"/>
      <c r="D268" s="6" t="n"/>
      <c r="E268" s="6" t="n"/>
      <c r="F268" s="6" t="n"/>
      <c r="G268" s="6" t="n"/>
      <c r="H268" s="6" t="n"/>
      <c r="I268" s="6" t="n"/>
      <c r="J268" s="6" t="n"/>
      <c r="K268" s="6" t="n"/>
      <c r="L268" s="6" t="n"/>
      <c r="M268" s="6" t="n"/>
      <c r="N268" s="6" t="n"/>
      <c r="O268" s="6" t="n"/>
      <c r="P268" s="6" t="n"/>
    </row>
    <row r="269" ht="15.75" customHeight="1" s="1411">
      <c r="A269" s="6" t="n"/>
      <c r="B269" s="6" t="n"/>
      <c r="C269" s="6" t="n"/>
      <c r="D269" s="6" t="n"/>
      <c r="E269" s="6" t="n"/>
      <c r="F269" s="6" t="n"/>
      <c r="G269" s="6" t="n"/>
      <c r="H269" s="6" t="n"/>
      <c r="I269" s="6" t="n"/>
      <c r="J269" s="6" t="n"/>
      <c r="K269" s="6" t="n"/>
      <c r="L269" s="6" t="n"/>
      <c r="M269" s="6" t="n"/>
      <c r="N269" s="6" t="n"/>
      <c r="O269" s="6" t="n"/>
      <c r="P269" s="6" t="n"/>
    </row>
    <row r="270" ht="15.75" customHeight="1" s="1411">
      <c r="A270" s="6" t="n"/>
      <c r="B270" s="6" t="n"/>
      <c r="C270" s="6" t="n"/>
      <c r="D270" s="6" t="n"/>
      <c r="E270" s="6" t="n"/>
      <c r="F270" s="6" t="n"/>
      <c r="G270" s="6" t="n"/>
      <c r="H270" s="6" t="n"/>
      <c r="I270" s="6" t="n"/>
      <c r="J270" s="6" t="n"/>
      <c r="K270" s="6" t="n"/>
      <c r="L270" s="6" t="n"/>
      <c r="M270" s="6" t="n"/>
      <c r="N270" s="6" t="n"/>
      <c r="O270" s="6" t="n"/>
      <c r="P270" s="6" t="n"/>
    </row>
    <row r="271" ht="15.75" customHeight="1" s="1411">
      <c r="A271" s="6" t="n"/>
      <c r="B271" s="6" t="n"/>
      <c r="C271" s="6" t="n"/>
      <c r="D271" s="6" t="n"/>
      <c r="E271" s="6" t="n"/>
      <c r="F271" s="6" t="n"/>
      <c r="G271" s="6" t="n"/>
      <c r="H271" s="6" t="n"/>
      <c r="I271" s="6" t="n"/>
      <c r="J271" s="6" t="n"/>
      <c r="K271" s="6" t="n"/>
      <c r="L271" s="6" t="n"/>
      <c r="M271" s="6" t="n"/>
      <c r="N271" s="6" t="n"/>
      <c r="O271" s="6" t="n"/>
      <c r="P271" s="6" t="n"/>
    </row>
    <row r="272" ht="15.75" customHeight="1" s="1411">
      <c r="A272" s="6" t="n"/>
      <c r="B272" s="6" t="n"/>
      <c r="C272" s="6" t="n"/>
      <c r="D272" s="6" t="n"/>
      <c r="E272" s="6" t="n"/>
      <c r="F272" s="6" t="n"/>
      <c r="G272" s="6" t="n"/>
      <c r="H272" s="6" t="n"/>
      <c r="I272" s="6" t="n"/>
      <c r="J272" s="6" t="n"/>
      <c r="K272" s="6" t="n"/>
      <c r="L272" s="6" t="n"/>
      <c r="M272" s="6" t="n"/>
      <c r="N272" s="6" t="n"/>
      <c r="O272" s="6" t="n"/>
      <c r="P272" s="6" t="n"/>
    </row>
    <row r="273" ht="15.75" customHeight="1" s="1411">
      <c r="A273" s="6" t="n"/>
      <c r="B273" s="6" t="n"/>
      <c r="C273" s="6" t="n"/>
      <c r="D273" s="6" t="n"/>
      <c r="E273" s="6" t="n"/>
      <c r="F273" s="6" t="n"/>
      <c r="G273" s="6" t="n"/>
      <c r="H273" s="6" t="n"/>
      <c r="I273" s="6" t="n"/>
      <c r="J273" s="6" t="n"/>
      <c r="K273" s="6" t="n"/>
      <c r="L273" s="6" t="n"/>
      <c r="M273" s="6" t="n"/>
      <c r="N273" s="6" t="n"/>
      <c r="O273" s="6" t="n"/>
      <c r="P273" s="6" t="n"/>
    </row>
    <row r="274" ht="15.75" customHeight="1" s="1411">
      <c r="A274" s="6" t="n"/>
      <c r="B274" s="6" t="n"/>
      <c r="C274" s="6" t="n"/>
      <c r="D274" s="6" t="n"/>
      <c r="E274" s="6" t="n"/>
      <c r="F274" s="6" t="n"/>
      <c r="G274" s="6" t="n"/>
      <c r="H274" s="6" t="n"/>
      <c r="I274" s="6" t="n"/>
      <c r="J274" s="6" t="n"/>
      <c r="K274" s="6" t="n"/>
      <c r="L274" s="6" t="n"/>
      <c r="M274" s="6" t="n"/>
      <c r="N274" s="6" t="n"/>
      <c r="O274" s="6" t="n"/>
      <c r="P274" s="6" t="n"/>
    </row>
    <row r="275" ht="15.75" customHeight="1" s="1411">
      <c r="A275" s="6" t="n"/>
      <c r="B275" s="6" t="n"/>
      <c r="C275" s="6" t="n"/>
      <c r="D275" s="6" t="n"/>
      <c r="E275" s="6" t="n"/>
      <c r="F275" s="6" t="n"/>
      <c r="G275" s="6" t="n"/>
      <c r="H275" s="6" t="n"/>
      <c r="I275" s="6" t="n"/>
      <c r="J275" s="6" t="n"/>
      <c r="K275" s="6" t="n"/>
      <c r="L275" s="6" t="n"/>
      <c r="M275" s="6" t="n"/>
      <c r="N275" s="6" t="n"/>
      <c r="O275" s="6" t="n"/>
      <c r="P275" s="6" t="n"/>
    </row>
    <row r="276" ht="15.75" customHeight="1" s="1411">
      <c r="A276" s="6" t="n"/>
      <c r="B276" s="6" t="n"/>
      <c r="C276" s="6" t="n"/>
      <c r="D276" s="6" t="n"/>
      <c r="E276" s="6" t="n"/>
      <c r="F276" s="6" t="n"/>
      <c r="G276" s="6" t="n"/>
      <c r="H276" s="6" t="n"/>
      <c r="I276" s="6" t="n"/>
      <c r="J276" s="6" t="n"/>
      <c r="K276" s="6" t="n"/>
      <c r="L276" s="6" t="n"/>
      <c r="M276" s="6" t="n"/>
      <c r="N276" s="6" t="n"/>
      <c r="O276" s="6" t="n"/>
      <c r="P276" s="6" t="n"/>
    </row>
    <row r="277" ht="15.75" customHeight="1" s="1411">
      <c r="A277" s="6" t="n"/>
      <c r="B277" s="6" t="n"/>
      <c r="C277" s="6" t="n"/>
      <c r="D277" s="6" t="n"/>
      <c r="E277" s="6" t="n"/>
      <c r="F277" s="6" t="n"/>
      <c r="G277" s="6" t="n"/>
      <c r="H277" s="6" t="n"/>
      <c r="I277" s="6" t="n"/>
      <c r="J277" s="6" t="n"/>
      <c r="K277" s="6" t="n"/>
      <c r="L277" s="6" t="n"/>
      <c r="M277" s="6" t="n"/>
      <c r="N277" s="6" t="n"/>
      <c r="O277" s="6" t="n"/>
      <c r="P277" s="6" t="n"/>
    </row>
    <row r="278" ht="15.75" customHeight="1" s="1411">
      <c r="A278" s="6" t="n"/>
      <c r="B278" s="6" t="n"/>
      <c r="C278" s="6" t="n"/>
      <c r="D278" s="6" t="n"/>
      <c r="E278" s="6" t="n"/>
      <c r="F278" s="6" t="n"/>
      <c r="G278" s="6" t="n"/>
      <c r="H278" s="6" t="n"/>
      <c r="I278" s="6" t="n"/>
      <c r="J278" s="6" t="n"/>
      <c r="K278" s="6" t="n"/>
      <c r="L278" s="6" t="n"/>
      <c r="M278" s="6" t="n"/>
      <c r="N278" s="6" t="n"/>
      <c r="O278" s="6" t="n"/>
      <c r="P278" s="6" t="n"/>
    </row>
    <row r="279" ht="15.75" customHeight="1" s="1411">
      <c r="A279" s="6" t="n"/>
      <c r="B279" s="6" t="n"/>
      <c r="C279" s="6" t="n"/>
      <c r="D279" s="6" t="n"/>
      <c r="E279" s="6" t="n"/>
      <c r="F279" s="6" t="n"/>
      <c r="G279" s="6" t="n"/>
      <c r="H279" s="6" t="n"/>
      <c r="I279" s="6" t="n"/>
      <c r="J279" s="6" t="n"/>
      <c r="K279" s="6" t="n"/>
      <c r="L279" s="6" t="n"/>
      <c r="M279" s="6" t="n"/>
      <c r="N279" s="6" t="n"/>
      <c r="O279" s="6" t="n"/>
      <c r="P279" s="6" t="n"/>
    </row>
    <row r="280" ht="15.75" customHeight="1" s="1411">
      <c r="A280" s="6" t="n"/>
      <c r="B280" s="6" t="n"/>
      <c r="C280" s="6" t="n"/>
      <c r="D280" s="6" t="n"/>
      <c r="E280" s="6" t="n"/>
      <c r="F280" s="6" t="n"/>
      <c r="G280" s="6" t="n"/>
      <c r="H280" s="6" t="n"/>
      <c r="I280" s="6" t="n"/>
      <c r="J280" s="6" t="n"/>
      <c r="K280" s="6" t="n"/>
      <c r="L280" s="6" t="n"/>
      <c r="M280" s="6" t="n"/>
      <c r="N280" s="6" t="n"/>
      <c r="O280" s="6" t="n"/>
      <c r="P280" s="6" t="n"/>
    </row>
    <row r="281" ht="15.75" customHeight="1" s="1411">
      <c r="A281" s="6" t="n"/>
      <c r="B281" s="6" t="n"/>
      <c r="C281" s="6" t="n"/>
      <c r="D281" s="6" t="n"/>
      <c r="E281" s="6" t="n"/>
      <c r="F281" s="6" t="n"/>
      <c r="G281" s="6" t="n"/>
      <c r="H281" s="6" t="n"/>
      <c r="I281" s="6" t="n"/>
      <c r="J281" s="6" t="n"/>
      <c r="K281" s="6" t="n"/>
      <c r="L281" s="6" t="n"/>
      <c r="M281" s="6" t="n"/>
      <c r="N281" s="6" t="n"/>
      <c r="O281" s="6" t="n"/>
      <c r="P281" s="6" t="n"/>
    </row>
    <row r="282" ht="15.75" customHeight="1" s="1411">
      <c r="A282" s="6" t="n"/>
      <c r="B282" s="6" t="n"/>
      <c r="C282" s="6" t="n"/>
      <c r="D282" s="6" t="n"/>
      <c r="E282" s="6" t="n"/>
      <c r="F282" s="6" t="n"/>
      <c r="G282" s="6" t="n"/>
      <c r="H282" s="6" t="n"/>
      <c r="I282" s="6" t="n"/>
      <c r="J282" s="6" t="n"/>
      <c r="K282" s="6" t="n"/>
      <c r="L282" s="6" t="n"/>
      <c r="M282" s="6" t="n"/>
      <c r="N282" s="6" t="n"/>
      <c r="O282" s="6" t="n"/>
      <c r="P282" s="6" t="n"/>
    </row>
    <row r="283" ht="15.75" customHeight="1" s="1411">
      <c r="A283" s="6" t="n"/>
      <c r="B283" s="6" t="n"/>
      <c r="C283" s="6" t="n"/>
      <c r="D283" s="6" t="n"/>
      <c r="E283" s="6" t="n"/>
      <c r="F283" s="6" t="n"/>
      <c r="G283" s="6" t="n"/>
      <c r="H283" s="6" t="n"/>
      <c r="I283" s="6" t="n"/>
      <c r="J283" s="6" t="n"/>
      <c r="K283" s="6" t="n"/>
      <c r="L283" s="6" t="n"/>
      <c r="M283" s="6" t="n"/>
      <c r="N283" s="6" t="n"/>
      <c r="O283" s="6" t="n"/>
      <c r="P283" s="6" t="n"/>
    </row>
    <row r="284" ht="15.75" customHeight="1" s="1411">
      <c r="A284" s="6" t="n"/>
      <c r="B284" s="6" t="n"/>
      <c r="C284" s="6" t="n"/>
      <c r="D284" s="6" t="n"/>
      <c r="E284" s="6" t="n"/>
      <c r="F284" s="6" t="n"/>
      <c r="G284" s="6" t="n"/>
      <c r="H284" s="6" t="n"/>
      <c r="I284" s="6" t="n"/>
      <c r="J284" s="6" t="n"/>
      <c r="K284" s="6" t="n"/>
      <c r="L284" s="6" t="n"/>
      <c r="M284" s="6" t="n"/>
      <c r="N284" s="6" t="n"/>
      <c r="O284" s="6" t="n"/>
      <c r="P284" s="6" t="n"/>
    </row>
    <row r="285" ht="15.75" customHeight="1" s="1411">
      <c r="A285" s="6" t="n"/>
      <c r="B285" s="6" t="n"/>
      <c r="C285" s="6" t="n"/>
      <c r="D285" s="6" t="n"/>
      <c r="E285" s="6" t="n"/>
      <c r="F285" s="6" t="n"/>
      <c r="G285" s="6" t="n"/>
      <c r="H285" s="6" t="n"/>
      <c r="I285" s="6" t="n"/>
      <c r="J285" s="6" t="n"/>
      <c r="K285" s="6" t="n"/>
      <c r="L285" s="6" t="n"/>
      <c r="M285" s="6" t="n"/>
      <c r="N285" s="6" t="n"/>
      <c r="O285" s="6" t="n"/>
      <c r="P285" s="6" t="n"/>
    </row>
    <row r="286" ht="15.75" customHeight="1" s="1411">
      <c r="A286" s="6" t="n"/>
      <c r="B286" s="6" t="n"/>
      <c r="C286" s="6" t="n"/>
      <c r="D286" s="6" t="n"/>
      <c r="E286" s="6" t="n"/>
      <c r="F286" s="6" t="n"/>
      <c r="G286" s="6" t="n"/>
      <c r="H286" s="6" t="n"/>
      <c r="I286" s="6" t="n"/>
      <c r="J286" s="6" t="n"/>
      <c r="K286" s="6" t="n"/>
      <c r="L286" s="6" t="n"/>
      <c r="M286" s="6" t="n"/>
      <c r="N286" s="6" t="n"/>
      <c r="O286" s="6" t="n"/>
      <c r="P286" s="6" t="n"/>
    </row>
    <row r="287" ht="15.75" customHeight="1" s="1411">
      <c r="A287" s="6" t="n"/>
      <c r="B287" s="6" t="n"/>
      <c r="C287" s="6" t="n"/>
      <c r="D287" s="6" t="n"/>
      <c r="E287" s="6" t="n"/>
      <c r="F287" s="6" t="n"/>
      <c r="G287" s="6" t="n"/>
      <c r="H287" s="6" t="n"/>
      <c r="I287" s="6" t="n"/>
      <c r="J287" s="6" t="n"/>
      <c r="K287" s="6" t="n"/>
      <c r="L287" s="6" t="n"/>
      <c r="M287" s="6" t="n"/>
      <c r="N287" s="6" t="n"/>
      <c r="O287" s="6" t="n"/>
      <c r="P287" s="6" t="n"/>
    </row>
    <row r="288" ht="15.75" customHeight="1" s="1411">
      <c r="A288" s="6" t="n"/>
      <c r="B288" s="6" t="n"/>
      <c r="C288" s="6" t="n"/>
      <c r="D288" s="6" t="n"/>
      <c r="E288" s="6" t="n"/>
      <c r="F288" s="6" t="n"/>
      <c r="G288" s="6" t="n"/>
      <c r="H288" s="6" t="n"/>
      <c r="I288" s="6" t="n"/>
      <c r="J288" s="6" t="n"/>
      <c r="K288" s="6" t="n"/>
      <c r="L288" s="6" t="n"/>
      <c r="M288" s="6" t="n"/>
      <c r="N288" s="6" t="n"/>
      <c r="O288" s="6" t="n"/>
      <c r="P288" s="6" t="n"/>
    </row>
    <row r="289" ht="15.75" customHeight="1" s="1411">
      <c r="A289" s="6" t="n"/>
      <c r="B289" s="6" t="n"/>
      <c r="C289" s="6" t="n"/>
      <c r="D289" s="6" t="n"/>
      <c r="E289" s="6" t="n"/>
      <c r="F289" s="6" t="n"/>
      <c r="G289" s="6" t="n"/>
      <c r="H289" s="6" t="n"/>
      <c r="I289" s="6" t="n"/>
      <c r="J289" s="6" t="n"/>
      <c r="K289" s="6" t="n"/>
      <c r="L289" s="6" t="n"/>
      <c r="M289" s="6" t="n"/>
      <c r="N289" s="6" t="n"/>
      <c r="O289" s="6" t="n"/>
      <c r="P289" s="6" t="n"/>
    </row>
    <row r="290" ht="15.75" customHeight="1" s="1411">
      <c r="A290" s="6" t="n"/>
      <c r="B290" s="6" t="n"/>
      <c r="C290" s="6" t="n"/>
      <c r="D290" s="6" t="n"/>
      <c r="E290" s="6" t="n"/>
      <c r="F290" s="6" t="n"/>
      <c r="G290" s="6" t="n"/>
      <c r="H290" s="6" t="n"/>
      <c r="I290" s="6" t="n"/>
      <c r="J290" s="6" t="n"/>
      <c r="K290" s="6" t="n"/>
      <c r="L290" s="6" t="n"/>
      <c r="M290" s="6" t="n"/>
      <c r="N290" s="6" t="n"/>
      <c r="O290" s="6" t="n"/>
      <c r="P290" s="6" t="n"/>
    </row>
    <row r="291" ht="15.75" customHeight="1" s="1411">
      <c r="A291" s="6" t="n"/>
      <c r="B291" s="6" t="n"/>
      <c r="C291" s="6" t="n"/>
      <c r="D291" s="6" t="n"/>
      <c r="E291" s="6" t="n"/>
      <c r="F291" s="6" t="n"/>
      <c r="G291" s="6" t="n"/>
      <c r="H291" s="6" t="n"/>
      <c r="I291" s="6" t="n"/>
      <c r="J291" s="6" t="n"/>
      <c r="K291" s="6" t="n"/>
      <c r="L291" s="6" t="n"/>
      <c r="M291" s="6" t="n"/>
      <c r="N291" s="6" t="n"/>
      <c r="O291" s="6" t="n"/>
      <c r="P291" s="6" t="n"/>
    </row>
    <row r="292" ht="15.75" customHeight="1" s="1411">
      <c r="A292" s="6" t="n"/>
      <c r="B292" s="6" t="n"/>
      <c r="C292" s="6" t="n"/>
      <c r="D292" s="6" t="n"/>
      <c r="E292" s="6" t="n"/>
      <c r="F292" s="6" t="n"/>
      <c r="G292" s="6" t="n"/>
      <c r="H292" s="6" t="n"/>
      <c r="I292" s="6" t="n"/>
      <c r="J292" s="6" t="n"/>
      <c r="K292" s="6" t="n"/>
      <c r="L292" s="6" t="n"/>
      <c r="M292" s="6" t="n"/>
      <c r="N292" s="6" t="n"/>
      <c r="O292" s="6" t="n"/>
      <c r="P292" s="6" t="n"/>
    </row>
    <row r="293" ht="15.75" customHeight="1" s="1411">
      <c r="A293" s="6" t="n"/>
      <c r="B293" s="6" t="n"/>
      <c r="C293" s="6" t="n"/>
      <c r="D293" s="6" t="n"/>
      <c r="E293" s="6" t="n"/>
      <c r="F293" s="6" t="n"/>
      <c r="G293" s="6" t="n"/>
      <c r="H293" s="6" t="n"/>
      <c r="I293" s="6" t="n"/>
      <c r="J293" s="6" t="n"/>
      <c r="K293" s="6" t="n"/>
      <c r="L293" s="6" t="n"/>
      <c r="M293" s="6" t="n"/>
      <c r="N293" s="6" t="n"/>
      <c r="O293" s="6" t="n"/>
      <c r="P293" s="6" t="n"/>
    </row>
    <row r="294" ht="15.75" customHeight="1" s="1411">
      <c r="A294" s="6" t="n"/>
      <c r="B294" s="6" t="n"/>
      <c r="C294" s="6" t="n"/>
      <c r="D294" s="6" t="n"/>
      <c r="E294" s="6" t="n"/>
      <c r="F294" s="6" t="n"/>
      <c r="G294" s="6" t="n"/>
      <c r="H294" s="6" t="n"/>
      <c r="I294" s="6" t="n"/>
      <c r="J294" s="6" t="n"/>
      <c r="K294" s="6" t="n"/>
      <c r="L294" s="6" t="n"/>
      <c r="M294" s="6" t="n"/>
      <c r="N294" s="6" t="n"/>
      <c r="O294" s="6" t="n"/>
      <c r="P294" s="6" t="n"/>
    </row>
    <row r="295" ht="15.75" customHeight="1" s="1411">
      <c r="A295" s="6" t="n"/>
      <c r="B295" s="6" t="n"/>
      <c r="C295" s="6" t="n"/>
      <c r="D295" s="6" t="n"/>
      <c r="E295" s="6" t="n"/>
      <c r="F295" s="6" t="n"/>
      <c r="G295" s="6" t="n"/>
      <c r="H295" s="6" t="n"/>
      <c r="I295" s="6" t="n"/>
      <c r="J295" s="6" t="n"/>
      <c r="K295" s="6" t="n"/>
      <c r="L295" s="6" t="n"/>
      <c r="M295" s="6" t="n"/>
      <c r="N295" s="6" t="n"/>
      <c r="O295" s="6" t="n"/>
      <c r="P295" s="6" t="n"/>
    </row>
    <row r="296" ht="15.75" customHeight="1" s="1411">
      <c r="A296" s="6" t="n"/>
      <c r="B296" s="6" t="n"/>
      <c r="C296" s="6" t="n"/>
      <c r="D296" s="6" t="n"/>
      <c r="E296" s="6" t="n"/>
      <c r="F296" s="6" t="n"/>
      <c r="G296" s="6" t="n"/>
      <c r="H296" s="6" t="n"/>
      <c r="I296" s="6" t="n"/>
      <c r="J296" s="6" t="n"/>
      <c r="K296" s="6" t="n"/>
      <c r="L296" s="6" t="n"/>
      <c r="M296" s="6" t="n"/>
      <c r="N296" s="6" t="n"/>
      <c r="O296" s="6" t="n"/>
      <c r="P296" s="6" t="n"/>
    </row>
    <row r="297" ht="15.75" customHeight="1" s="1411">
      <c r="A297" s="6" t="n"/>
      <c r="B297" s="6" t="n"/>
      <c r="C297" s="6" t="n"/>
      <c r="D297" s="6" t="n"/>
      <c r="E297" s="6" t="n"/>
      <c r="F297" s="6" t="n"/>
      <c r="G297" s="6" t="n"/>
      <c r="H297" s="6" t="n"/>
      <c r="I297" s="6" t="n"/>
      <c r="J297" s="6" t="n"/>
      <c r="K297" s="6" t="n"/>
      <c r="L297" s="6" t="n"/>
      <c r="M297" s="6" t="n"/>
      <c r="N297" s="6" t="n"/>
      <c r="O297" s="6" t="n"/>
      <c r="P297" s="6" t="n"/>
    </row>
    <row r="298" ht="15.75" customHeight="1" s="1411">
      <c r="A298" s="6" t="n"/>
      <c r="B298" s="6" t="n"/>
      <c r="C298" s="6" t="n"/>
      <c r="D298" s="6" t="n"/>
      <c r="E298" s="6" t="n"/>
      <c r="F298" s="6" t="n"/>
      <c r="G298" s="6" t="n"/>
      <c r="H298" s="6" t="n"/>
      <c r="I298" s="6" t="n"/>
      <c r="J298" s="6" t="n"/>
      <c r="K298" s="6" t="n"/>
      <c r="L298" s="6" t="n"/>
      <c r="M298" s="6" t="n"/>
      <c r="N298" s="6" t="n"/>
      <c r="O298" s="6" t="n"/>
      <c r="P298" s="6" t="n"/>
    </row>
    <row r="299" ht="15.75" customHeight="1" s="1411">
      <c r="A299" s="6" t="n"/>
      <c r="B299" s="6" t="n"/>
      <c r="C299" s="6" t="n"/>
      <c r="D299" s="6" t="n"/>
      <c r="E299" s="6" t="n"/>
      <c r="F299" s="6" t="n"/>
      <c r="G299" s="6" t="n"/>
      <c r="H299" s="6" t="n"/>
      <c r="I299" s="6" t="n"/>
      <c r="J299" s="6" t="n"/>
      <c r="K299" s="6" t="n"/>
      <c r="L299" s="6" t="n"/>
      <c r="M299" s="6" t="n"/>
      <c r="N299" s="6" t="n"/>
      <c r="O299" s="6" t="n"/>
      <c r="P299" s="6" t="n"/>
    </row>
    <row r="300" ht="15.75" customHeight="1" s="1411">
      <c r="A300" s="6" t="n"/>
      <c r="B300" s="6" t="n"/>
      <c r="C300" s="6" t="n"/>
      <c r="D300" s="6" t="n"/>
      <c r="E300" s="6" t="n"/>
      <c r="F300" s="6" t="n"/>
      <c r="G300" s="6" t="n"/>
      <c r="H300" s="6" t="n"/>
      <c r="I300" s="6" t="n"/>
      <c r="J300" s="6" t="n"/>
      <c r="K300" s="6" t="n"/>
      <c r="L300" s="6" t="n"/>
      <c r="M300" s="6" t="n"/>
      <c r="N300" s="6" t="n"/>
      <c r="O300" s="6" t="n"/>
      <c r="P300" s="6" t="n"/>
    </row>
    <row r="301" ht="15.75" customHeight="1" s="1411">
      <c r="A301" s="6" t="n"/>
      <c r="B301" s="6" t="n"/>
      <c r="C301" s="6" t="n"/>
      <c r="D301" s="6" t="n"/>
      <c r="E301" s="6" t="n"/>
      <c r="F301" s="6" t="n"/>
      <c r="G301" s="6" t="n"/>
      <c r="H301" s="6" t="n"/>
      <c r="I301" s="6" t="n"/>
      <c r="J301" s="6" t="n"/>
      <c r="K301" s="6" t="n"/>
      <c r="L301" s="6" t="n"/>
      <c r="M301" s="6" t="n"/>
      <c r="N301" s="6" t="n"/>
      <c r="O301" s="6" t="n"/>
      <c r="P301" s="6" t="n"/>
    </row>
    <row r="302" ht="15.75" customHeight="1" s="1411">
      <c r="A302" s="6" t="n"/>
      <c r="B302" s="6" t="n"/>
      <c r="C302" s="6" t="n"/>
      <c r="D302" s="6" t="n"/>
      <c r="E302" s="6" t="n"/>
      <c r="F302" s="6" t="n"/>
      <c r="G302" s="6" t="n"/>
      <c r="H302" s="6" t="n"/>
      <c r="I302" s="6" t="n"/>
      <c r="J302" s="6" t="n"/>
      <c r="K302" s="6" t="n"/>
      <c r="L302" s="6" t="n"/>
      <c r="M302" s="6" t="n"/>
      <c r="N302" s="6" t="n"/>
      <c r="O302" s="6" t="n"/>
      <c r="P302" s="6" t="n"/>
    </row>
    <row r="303" ht="15.75" customHeight="1" s="1411">
      <c r="A303" s="6" t="n"/>
      <c r="B303" s="6" t="n"/>
      <c r="C303" s="6" t="n"/>
      <c r="D303" s="6" t="n"/>
      <c r="E303" s="6" t="n"/>
      <c r="F303" s="6" t="n"/>
      <c r="G303" s="6" t="n"/>
      <c r="H303" s="6" t="n"/>
      <c r="I303" s="6" t="n"/>
      <c r="J303" s="6" t="n"/>
      <c r="K303" s="6" t="n"/>
      <c r="L303" s="6" t="n"/>
      <c r="M303" s="6" t="n"/>
      <c r="N303" s="6" t="n"/>
      <c r="O303" s="6" t="n"/>
      <c r="P303" s="6" t="n"/>
    </row>
    <row r="304" ht="15.75" customHeight="1" s="1411">
      <c r="A304" s="6" t="n"/>
      <c r="B304" s="6" t="n"/>
      <c r="C304" s="6" t="n"/>
      <c r="D304" s="6" t="n"/>
      <c r="E304" s="6" t="n"/>
      <c r="F304" s="6" t="n"/>
      <c r="G304" s="6" t="n"/>
      <c r="H304" s="6" t="n"/>
      <c r="I304" s="6" t="n"/>
      <c r="J304" s="6" t="n"/>
      <c r="K304" s="6" t="n"/>
      <c r="L304" s="6" t="n"/>
      <c r="M304" s="6" t="n"/>
      <c r="N304" s="6" t="n"/>
      <c r="O304" s="6" t="n"/>
      <c r="P304" s="6" t="n"/>
    </row>
    <row r="305" ht="15.75" customHeight="1" s="1411">
      <c r="A305" s="6" t="n"/>
      <c r="B305" s="6" t="n"/>
      <c r="C305" s="6" t="n"/>
      <c r="D305" s="6" t="n"/>
      <c r="E305" s="6" t="n"/>
      <c r="F305" s="6" t="n"/>
      <c r="G305" s="6" t="n"/>
      <c r="H305" s="6" t="n"/>
      <c r="I305" s="6" t="n"/>
      <c r="J305" s="6" t="n"/>
      <c r="K305" s="6" t="n"/>
      <c r="L305" s="6" t="n"/>
      <c r="M305" s="6" t="n"/>
      <c r="N305" s="6" t="n"/>
      <c r="O305" s="6" t="n"/>
      <c r="P305" s="6" t="n"/>
    </row>
    <row r="306" ht="15.75" customHeight="1" s="1411">
      <c r="A306" s="6" t="n"/>
      <c r="B306" s="6" t="n"/>
      <c r="C306" s="6" t="n"/>
      <c r="D306" s="6" t="n"/>
      <c r="E306" s="6" t="n"/>
      <c r="F306" s="6" t="n"/>
      <c r="G306" s="6" t="n"/>
      <c r="H306" s="6" t="n"/>
      <c r="I306" s="6" t="n"/>
      <c r="J306" s="6" t="n"/>
      <c r="K306" s="6" t="n"/>
      <c r="L306" s="6" t="n"/>
      <c r="M306" s="6" t="n"/>
      <c r="N306" s="6" t="n"/>
      <c r="O306" s="6" t="n"/>
      <c r="P306" s="6" t="n"/>
    </row>
    <row r="307" ht="15.75" customHeight="1" s="1411">
      <c r="A307" s="6" t="n"/>
      <c r="B307" s="6" t="n"/>
      <c r="C307" s="6" t="n"/>
      <c r="D307" s="6" t="n"/>
      <c r="E307" s="6" t="n"/>
      <c r="F307" s="6" t="n"/>
      <c r="G307" s="6" t="n"/>
      <c r="H307" s="6" t="n"/>
      <c r="I307" s="6" t="n"/>
      <c r="J307" s="6" t="n"/>
      <c r="K307" s="6" t="n"/>
      <c r="L307" s="6" t="n"/>
      <c r="M307" s="6" t="n"/>
      <c r="N307" s="6" t="n"/>
      <c r="O307" s="6" t="n"/>
      <c r="P307" s="6" t="n"/>
    </row>
    <row r="308" ht="15.75" customHeight="1" s="1411">
      <c r="A308" s="6" t="n"/>
      <c r="B308" s="6" t="n"/>
      <c r="C308" s="6" t="n"/>
      <c r="D308" s="6" t="n"/>
      <c r="E308" s="6" t="n"/>
      <c r="F308" s="6" t="n"/>
      <c r="G308" s="6" t="n"/>
      <c r="H308" s="6" t="n"/>
      <c r="I308" s="6" t="n"/>
      <c r="J308" s="6" t="n"/>
      <c r="K308" s="6" t="n"/>
      <c r="L308" s="6" t="n"/>
      <c r="M308" s="6" t="n"/>
      <c r="N308" s="6" t="n"/>
      <c r="O308" s="6" t="n"/>
      <c r="P308" s="6" t="n"/>
    </row>
    <row r="309" ht="15.75" customHeight="1" s="1411">
      <c r="A309" s="6" t="n"/>
      <c r="B309" s="6" t="n"/>
      <c r="C309" s="6" t="n"/>
      <c r="D309" s="6" t="n"/>
      <c r="E309" s="6" t="n"/>
      <c r="F309" s="6" t="n"/>
      <c r="G309" s="6" t="n"/>
      <c r="H309" s="6" t="n"/>
      <c r="I309" s="6" t="n"/>
      <c r="J309" s="6" t="n"/>
      <c r="K309" s="6" t="n"/>
      <c r="L309" s="6" t="n"/>
      <c r="M309" s="6" t="n"/>
      <c r="N309" s="6" t="n"/>
      <c r="O309" s="6" t="n"/>
      <c r="P309" s="6" t="n"/>
    </row>
    <row r="310" ht="15.75" customHeight="1" s="1411">
      <c r="A310" s="6" t="n"/>
      <c r="B310" s="6" t="n"/>
      <c r="C310" s="6" t="n"/>
      <c r="D310" s="6" t="n"/>
      <c r="E310" s="6" t="n"/>
      <c r="F310" s="6" t="n"/>
      <c r="G310" s="6" t="n"/>
      <c r="H310" s="6" t="n"/>
      <c r="I310" s="6" t="n"/>
      <c r="J310" s="6" t="n"/>
      <c r="K310" s="6" t="n"/>
      <c r="L310" s="6" t="n"/>
      <c r="M310" s="6" t="n"/>
      <c r="N310" s="6" t="n"/>
      <c r="O310" s="6" t="n"/>
      <c r="P310" s="6" t="n"/>
    </row>
    <row r="311" ht="15.75" customHeight="1" s="1411">
      <c r="A311" s="6" t="n"/>
      <c r="B311" s="6" t="n"/>
      <c r="C311" s="6" t="n"/>
      <c r="D311" s="6" t="n"/>
      <c r="E311" s="6" t="n"/>
      <c r="F311" s="6" t="n"/>
      <c r="G311" s="6" t="n"/>
      <c r="H311" s="6" t="n"/>
      <c r="I311" s="6" t="n"/>
      <c r="J311" s="6" t="n"/>
      <c r="K311" s="6" t="n"/>
      <c r="L311" s="6" t="n"/>
      <c r="M311" s="6" t="n"/>
      <c r="N311" s="6" t="n"/>
      <c r="O311" s="6" t="n"/>
      <c r="P311" s="6" t="n"/>
    </row>
    <row r="312" ht="15.75" customHeight="1" s="1411">
      <c r="A312" s="6" t="n"/>
      <c r="B312" s="6" t="n"/>
      <c r="C312" s="6" t="n"/>
      <c r="D312" s="6" t="n"/>
      <c r="E312" s="6" t="n"/>
      <c r="F312" s="6" t="n"/>
      <c r="G312" s="6" t="n"/>
      <c r="H312" s="6" t="n"/>
      <c r="I312" s="6" t="n"/>
      <c r="J312" s="6" t="n"/>
      <c r="K312" s="6" t="n"/>
      <c r="L312" s="6" t="n"/>
      <c r="M312" s="6" t="n"/>
      <c r="N312" s="6" t="n"/>
      <c r="O312" s="6" t="n"/>
      <c r="P312" s="6" t="n"/>
    </row>
    <row r="313" ht="15.75" customHeight="1" s="1411">
      <c r="A313" s="6" t="n"/>
      <c r="B313" s="6" t="n"/>
      <c r="C313" s="6" t="n"/>
      <c r="D313" s="6" t="n"/>
      <c r="E313" s="6" t="n"/>
      <c r="F313" s="6" t="n"/>
      <c r="G313" s="6" t="n"/>
      <c r="H313" s="6" t="n"/>
      <c r="I313" s="6" t="n"/>
      <c r="J313" s="6" t="n"/>
      <c r="K313" s="6" t="n"/>
      <c r="L313" s="6" t="n"/>
      <c r="M313" s="6" t="n"/>
      <c r="N313" s="6" t="n"/>
      <c r="O313" s="6" t="n"/>
      <c r="P313" s="6" t="n"/>
    </row>
    <row r="314" ht="15.75" customHeight="1" s="1411">
      <c r="A314" s="6" t="n"/>
      <c r="B314" s="6" t="n"/>
      <c r="C314" s="6" t="n"/>
      <c r="D314" s="6" t="n"/>
      <c r="E314" s="6" t="n"/>
      <c r="F314" s="6" t="n"/>
      <c r="G314" s="6" t="n"/>
      <c r="H314" s="6" t="n"/>
      <c r="I314" s="6" t="n"/>
      <c r="J314" s="6" t="n"/>
      <c r="K314" s="6" t="n"/>
      <c r="L314" s="6" t="n"/>
      <c r="M314" s="6" t="n"/>
      <c r="N314" s="6" t="n"/>
      <c r="O314" s="6" t="n"/>
      <c r="P314" s="6" t="n"/>
    </row>
    <row r="315" ht="15.75" customHeight="1" s="1411">
      <c r="A315" s="6" t="n"/>
      <c r="B315" s="6" t="n"/>
      <c r="C315" s="6" t="n"/>
      <c r="D315" s="6" t="n"/>
      <c r="E315" s="6" t="n"/>
      <c r="F315" s="6" t="n"/>
      <c r="G315" s="6" t="n"/>
      <c r="H315" s="6" t="n"/>
      <c r="I315" s="6" t="n"/>
      <c r="J315" s="6" t="n"/>
      <c r="K315" s="6" t="n"/>
      <c r="L315" s="6" t="n"/>
      <c r="M315" s="6" t="n"/>
      <c r="N315" s="6" t="n"/>
      <c r="O315" s="6" t="n"/>
      <c r="P315" s="6" t="n"/>
    </row>
    <row r="316" ht="15.75" customHeight="1" s="1411">
      <c r="A316" s="6" t="n"/>
      <c r="B316" s="6" t="n"/>
      <c r="C316" s="6" t="n"/>
      <c r="D316" s="6" t="n"/>
      <c r="E316" s="6" t="n"/>
      <c r="F316" s="6" t="n"/>
      <c r="G316" s="6" t="n"/>
      <c r="H316" s="6" t="n"/>
      <c r="I316" s="6" t="n"/>
      <c r="J316" s="6" t="n"/>
      <c r="K316" s="6" t="n"/>
      <c r="L316" s="6" t="n"/>
      <c r="M316" s="6" t="n"/>
      <c r="N316" s="6" t="n"/>
      <c r="O316" s="6" t="n"/>
      <c r="P316" s="6" t="n"/>
    </row>
    <row r="317" ht="15.75" customHeight="1" s="1411">
      <c r="A317" s="6" t="n"/>
      <c r="B317" s="6" t="n"/>
      <c r="C317" s="6" t="n"/>
      <c r="D317" s="6" t="n"/>
      <c r="E317" s="6" t="n"/>
      <c r="F317" s="6" t="n"/>
      <c r="G317" s="6" t="n"/>
      <c r="H317" s="6" t="n"/>
      <c r="I317" s="6" t="n"/>
      <c r="J317" s="6" t="n"/>
      <c r="K317" s="6" t="n"/>
      <c r="L317" s="6" t="n"/>
      <c r="M317" s="6" t="n"/>
      <c r="N317" s="6" t="n"/>
      <c r="O317" s="6" t="n"/>
      <c r="P317" s="6" t="n"/>
    </row>
    <row r="318" ht="15.75" customHeight="1" s="1411">
      <c r="A318" s="6" t="n"/>
      <c r="B318" s="6" t="n"/>
      <c r="C318" s="6" t="n"/>
      <c r="D318" s="6" t="n"/>
      <c r="E318" s="6" t="n"/>
      <c r="F318" s="6" t="n"/>
      <c r="G318" s="6" t="n"/>
      <c r="H318" s="6" t="n"/>
      <c r="I318" s="6" t="n"/>
      <c r="J318" s="6" t="n"/>
      <c r="K318" s="6" t="n"/>
      <c r="L318" s="6" t="n"/>
      <c r="M318" s="6" t="n"/>
      <c r="N318" s="6" t="n"/>
      <c r="O318" s="6" t="n"/>
      <c r="P318" s="6" t="n"/>
    </row>
    <row r="319" ht="15.75" customHeight="1" s="1411">
      <c r="A319" s="6" t="n"/>
      <c r="B319" s="6" t="n"/>
      <c r="C319" s="6" t="n"/>
      <c r="D319" s="6" t="n"/>
      <c r="E319" s="6" t="n"/>
      <c r="F319" s="6" t="n"/>
      <c r="G319" s="6" t="n"/>
      <c r="H319" s="6" t="n"/>
      <c r="I319" s="6" t="n"/>
      <c r="J319" s="6" t="n"/>
      <c r="K319" s="6" t="n"/>
      <c r="L319" s="6" t="n"/>
      <c r="M319" s="6" t="n"/>
      <c r="N319" s="6" t="n"/>
      <c r="O319" s="6" t="n"/>
      <c r="P319" s="6" t="n"/>
    </row>
    <row r="320" ht="15.75" customHeight="1" s="1411">
      <c r="A320" s="6" t="n"/>
      <c r="B320" s="6" t="n"/>
      <c r="C320" s="6" t="n"/>
      <c r="D320" s="6" t="n"/>
      <c r="E320" s="6" t="n"/>
      <c r="F320" s="6" t="n"/>
      <c r="G320" s="6" t="n"/>
      <c r="H320" s="6" t="n"/>
      <c r="I320" s="6" t="n"/>
      <c r="J320" s="6" t="n"/>
      <c r="K320" s="6" t="n"/>
      <c r="L320" s="6" t="n"/>
      <c r="M320" s="6" t="n"/>
      <c r="N320" s="6" t="n"/>
      <c r="O320" s="6" t="n"/>
      <c r="P320" s="6" t="n"/>
    </row>
    <row r="321" ht="15.75" customHeight="1" s="1411">
      <c r="A321" s="6" t="n"/>
      <c r="B321" s="6" t="n"/>
      <c r="C321" s="6" t="n"/>
      <c r="D321" s="6" t="n"/>
      <c r="E321" s="6" t="n"/>
      <c r="F321" s="6" t="n"/>
      <c r="G321" s="6" t="n"/>
      <c r="H321" s="6" t="n"/>
      <c r="I321" s="6" t="n"/>
      <c r="J321" s="6" t="n"/>
      <c r="K321" s="6" t="n"/>
      <c r="L321" s="6" t="n"/>
      <c r="M321" s="6" t="n"/>
      <c r="N321" s="6" t="n"/>
      <c r="O321" s="6" t="n"/>
      <c r="P321" s="6" t="n"/>
    </row>
    <row r="322" ht="15.75" customHeight="1" s="1411">
      <c r="A322" s="6" t="n"/>
      <c r="B322" s="6" t="n"/>
      <c r="C322" s="6" t="n"/>
      <c r="D322" s="6" t="n"/>
      <c r="E322" s="6" t="n"/>
      <c r="F322" s="6" t="n"/>
      <c r="G322" s="6" t="n"/>
      <c r="H322" s="6" t="n"/>
      <c r="I322" s="6" t="n"/>
      <c r="J322" s="6" t="n"/>
      <c r="K322" s="6" t="n"/>
      <c r="L322" s="6" t="n"/>
      <c r="M322" s="6" t="n"/>
      <c r="N322" s="6" t="n"/>
      <c r="O322" s="6" t="n"/>
      <c r="P322" s="6" t="n"/>
    </row>
    <row r="323" ht="15.75" customHeight="1" s="1411">
      <c r="A323" s="6" t="n"/>
      <c r="B323" s="6" t="n"/>
      <c r="C323" s="6" t="n"/>
      <c r="D323" s="6" t="n"/>
      <c r="E323" s="6" t="n"/>
      <c r="F323" s="6" t="n"/>
      <c r="G323" s="6" t="n"/>
      <c r="H323" s="6" t="n"/>
      <c r="I323" s="6" t="n"/>
      <c r="J323" s="6" t="n"/>
      <c r="K323" s="6" t="n"/>
      <c r="L323" s="6" t="n"/>
      <c r="M323" s="6" t="n"/>
      <c r="N323" s="6" t="n"/>
      <c r="O323" s="6" t="n"/>
      <c r="P323" s="6" t="n"/>
    </row>
    <row r="324" ht="15.75" customHeight="1" s="1411">
      <c r="A324" s="6" t="n"/>
      <c r="B324" s="6" t="n"/>
      <c r="C324" s="6" t="n"/>
      <c r="D324" s="6" t="n"/>
      <c r="E324" s="6" t="n"/>
      <c r="F324" s="6" t="n"/>
      <c r="G324" s="6" t="n"/>
      <c r="H324" s="6" t="n"/>
      <c r="I324" s="6" t="n"/>
      <c r="J324" s="6" t="n"/>
      <c r="K324" s="6" t="n"/>
      <c r="L324" s="6" t="n"/>
      <c r="M324" s="6" t="n"/>
      <c r="N324" s="6" t="n"/>
      <c r="O324" s="6" t="n"/>
      <c r="P324" s="6" t="n"/>
    </row>
    <row r="325" ht="15.75" customHeight="1" s="1411">
      <c r="A325" s="6" t="n"/>
      <c r="B325" s="6" t="n"/>
      <c r="C325" s="6" t="n"/>
      <c r="D325" s="6" t="n"/>
      <c r="E325" s="6" t="n"/>
      <c r="F325" s="6" t="n"/>
      <c r="G325" s="6" t="n"/>
      <c r="H325" s="6" t="n"/>
      <c r="I325" s="6" t="n"/>
      <c r="J325" s="6" t="n"/>
      <c r="K325" s="6" t="n"/>
      <c r="L325" s="6" t="n"/>
      <c r="M325" s="6" t="n"/>
      <c r="N325" s="6" t="n"/>
      <c r="O325" s="6" t="n"/>
      <c r="P325" s="6" t="n"/>
    </row>
    <row r="326" ht="15.75" customHeight="1" s="1411">
      <c r="A326" s="6" t="n"/>
      <c r="B326" s="6" t="n"/>
      <c r="C326" s="6" t="n"/>
      <c r="D326" s="6" t="n"/>
      <c r="E326" s="6" t="n"/>
      <c r="F326" s="6" t="n"/>
      <c r="G326" s="6" t="n"/>
      <c r="H326" s="6" t="n"/>
      <c r="I326" s="6" t="n"/>
      <c r="J326" s="6" t="n"/>
      <c r="K326" s="6" t="n"/>
      <c r="L326" s="6" t="n"/>
      <c r="M326" s="6" t="n"/>
      <c r="N326" s="6" t="n"/>
      <c r="O326" s="6" t="n"/>
      <c r="P326" s="6" t="n"/>
    </row>
    <row r="327" ht="15.75" customHeight="1" s="1411">
      <c r="A327" s="6" t="n"/>
      <c r="B327" s="6" t="n"/>
      <c r="C327" s="6" t="n"/>
      <c r="D327" s="6" t="n"/>
      <c r="E327" s="6" t="n"/>
      <c r="F327" s="6" t="n"/>
      <c r="G327" s="6" t="n"/>
      <c r="H327" s="6" t="n"/>
      <c r="I327" s="6" t="n"/>
      <c r="J327" s="6" t="n"/>
      <c r="K327" s="6" t="n"/>
      <c r="L327" s="6" t="n"/>
      <c r="M327" s="6" t="n"/>
      <c r="N327" s="6" t="n"/>
      <c r="O327" s="6" t="n"/>
      <c r="P327" s="6" t="n"/>
    </row>
    <row r="328" ht="15.75" customHeight="1" s="1411">
      <c r="A328" s="6" t="n"/>
      <c r="B328" s="6" t="n"/>
      <c r="C328" s="6" t="n"/>
      <c r="D328" s="6" t="n"/>
      <c r="E328" s="6" t="n"/>
      <c r="F328" s="6" t="n"/>
      <c r="G328" s="6" t="n"/>
      <c r="H328" s="6" t="n"/>
      <c r="I328" s="6" t="n"/>
      <c r="J328" s="6" t="n"/>
      <c r="K328" s="6" t="n"/>
      <c r="L328" s="6" t="n"/>
      <c r="M328" s="6" t="n"/>
      <c r="N328" s="6" t="n"/>
      <c r="O328" s="6" t="n"/>
      <c r="P328" s="6" t="n"/>
    </row>
    <row r="329" ht="15.75" customHeight="1" s="1411">
      <c r="A329" s="6" t="n"/>
      <c r="B329" s="6" t="n"/>
      <c r="C329" s="6" t="n"/>
      <c r="D329" s="6" t="n"/>
      <c r="E329" s="6" t="n"/>
      <c r="F329" s="6" t="n"/>
      <c r="G329" s="6" t="n"/>
      <c r="H329" s="6" t="n"/>
      <c r="I329" s="6" t="n"/>
      <c r="J329" s="6" t="n"/>
      <c r="K329" s="6" t="n"/>
      <c r="L329" s="6" t="n"/>
      <c r="M329" s="6" t="n"/>
      <c r="N329" s="6" t="n"/>
      <c r="O329" s="6" t="n"/>
      <c r="P329" s="6" t="n"/>
    </row>
    <row r="330" ht="15.75" customHeight="1" s="1411">
      <c r="A330" s="6" t="n"/>
      <c r="B330" s="6" t="n"/>
      <c r="C330" s="6" t="n"/>
      <c r="D330" s="6" t="n"/>
      <c r="E330" s="6" t="n"/>
      <c r="F330" s="6" t="n"/>
      <c r="G330" s="6" t="n"/>
      <c r="H330" s="6" t="n"/>
      <c r="I330" s="6" t="n"/>
      <c r="J330" s="6" t="n"/>
      <c r="K330" s="6" t="n"/>
      <c r="L330" s="6" t="n"/>
      <c r="M330" s="6" t="n"/>
      <c r="N330" s="6" t="n"/>
      <c r="O330" s="6" t="n"/>
      <c r="P330" s="6" t="n"/>
    </row>
    <row r="331" ht="15.75" customHeight="1" s="1411">
      <c r="A331" s="6" t="n"/>
      <c r="B331" s="6" t="n"/>
      <c r="C331" s="6" t="n"/>
      <c r="D331" s="6" t="n"/>
      <c r="E331" s="6" t="n"/>
      <c r="F331" s="6" t="n"/>
      <c r="G331" s="6" t="n"/>
      <c r="H331" s="6" t="n"/>
      <c r="I331" s="6" t="n"/>
      <c r="J331" s="6" t="n"/>
      <c r="K331" s="6" t="n"/>
      <c r="L331" s="6" t="n"/>
      <c r="M331" s="6" t="n"/>
      <c r="N331" s="6" t="n"/>
      <c r="O331" s="6" t="n"/>
      <c r="P331" s="6" t="n"/>
    </row>
    <row r="332" ht="15.75" customHeight="1" s="1411">
      <c r="A332" s="6" t="n"/>
      <c r="B332" s="6" t="n"/>
      <c r="C332" s="6" t="n"/>
      <c r="D332" s="6" t="n"/>
      <c r="E332" s="6" t="n"/>
      <c r="F332" s="6" t="n"/>
      <c r="G332" s="6" t="n"/>
      <c r="H332" s="6" t="n"/>
      <c r="I332" s="6" t="n"/>
      <c r="J332" s="6" t="n"/>
      <c r="K332" s="6" t="n"/>
      <c r="L332" s="6" t="n"/>
      <c r="M332" s="6" t="n"/>
      <c r="N332" s="6" t="n"/>
      <c r="O332" s="6" t="n"/>
      <c r="P332" s="6" t="n"/>
    </row>
    <row r="333" ht="15.75" customHeight="1" s="1411">
      <c r="A333" s="6" t="n"/>
      <c r="B333" s="6" t="n"/>
      <c r="C333" s="6" t="n"/>
      <c r="D333" s="6" t="n"/>
      <c r="E333" s="6" t="n"/>
      <c r="F333" s="6" t="n"/>
      <c r="G333" s="6" t="n"/>
      <c r="H333" s="6" t="n"/>
      <c r="I333" s="6" t="n"/>
      <c r="J333" s="6" t="n"/>
      <c r="K333" s="6" t="n"/>
      <c r="L333" s="6" t="n"/>
      <c r="M333" s="6" t="n"/>
      <c r="N333" s="6" t="n"/>
      <c r="O333" s="6" t="n"/>
      <c r="P333" s="6" t="n"/>
    </row>
    <row r="334" ht="15.75" customHeight="1" s="1411">
      <c r="A334" s="6" t="n"/>
      <c r="B334" s="6" t="n"/>
      <c r="C334" s="6" t="n"/>
      <c r="D334" s="6" t="n"/>
      <c r="E334" s="6" t="n"/>
      <c r="F334" s="6" t="n"/>
      <c r="G334" s="6" t="n"/>
      <c r="H334" s="6" t="n"/>
      <c r="I334" s="6" t="n"/>
      <c r="J334" s="6" t="n"/>
      <c r="K334" s="6" t="n"/>
      <c r="L334" s="6" t="n"/>
      <c r="M334" s="6" t="n"/>
      <c r="N334" s="6" t="n"/>
      <c r="O334" s="6" t="n"/>
      <c r="P334" s="6" t="n"/>
    </row>
    <row r="335" ht="15.75" customHeight="1" s="1411">
      <c r="A335" s="6" t="n"/>
      <c r="B335" s="6" t="n"/>
      <c r="C335" s="6" t="n"/>
      <c r="D335" s="6" t="n"/>
      <c r="E335" s="6" t="n"/>
      <c r="F335" s="6" t="n"/>
      <c r="G335" s="6" t="n"/>
      <c r="H335" s="6" t="n"/>
      <c r="I335" s="6" t="n"/>
      <c r="J335" s="6" t="n"/>
      <c r="K335" s="6" t="n"/>
      <c r="L335" s="6" t="n"/>
      <c r="M335" s="6" t="n"/>
      <c r="N335" s="6" t="n"/>
      <c r="O335" s="6" t="n"/>
      <c r="P335" s="6" t="n"/>
    </row>
    <row r="336" ht="15.75" customHeight="1" s="1411">
      <c r="A336" s="6" t="n"/>
      <c r="B336" s="6" t="n"/>
      <c r="C336" s="6" t="n"/>
      <c r="D336" s="6" t="n"/>
      <c r="E336" s="6" t="n"/>
      <c r="F336" s="6" t="n"/>
      <c r="G336" s="6" t="n"/>
      <c r="H336" s="6" t="n"/>
      <c r="I336" s="6" t="n"/>
      <c r="J336" s="6" t="n"/>
      <c r="K336" s="6" t="n"/>
      <c r="L336" s="6" t="n"/>
      <c r="M336" s="6" t="n"/>
      <c r="N336" s="6" t="n"/>
      <c r="O336" s="6" t="n"/>
      <c r="P336" s="6" t="n"/>
    </row>
    <row r="337" ht="15.75" customHeight="1" s="1411">
      <c r="A337" s="6" t="n"/>
      <c r="B337" s="6" t="n"/>
      <c r="C337" s="6" t="n"/>
      <c r="D337" s="6" t="n"/>
      <c r="E337" s="6" t="n"/>
      <c r="F337" s="6" t="n"/>
      <c r="G337" s="6" t="n"/>
      <c r="H337" s="6" t="n"/>
      <c r="I337" s="6" t="n"/>
      <c r="J337" s="6" t="n"/>
      <c r="K337" s="6" t="n"/>
      <c r="L337" s="6" t="n"/>
      <c r="M337" s="6" t="n"/>
      <c r="N337" s="6" t="n"/>
      <c r="O337" s="6" t="n"/>
      <c r="P337" s="6" t="n"/>
    </row>
    <row r="338" ht="15.75" customHeight="1" s="1411">
      <c r="A338" s="6" t="n"/>
      <c r="B338" s="6" t="n"/>
      <c r="C338" s="6" t="n"/>
      <c r="D338" s="6" t="n"/>
      <c r="E338" s="6" t="n"/>
      <c r="F338" s="6" t="n"/>
      <c r="G338" s="6" t="n"/>
      <c r="H338" s="6" t="n"/>
      <c r="I338" s="6" t="n"/>
      <c r="J338" s="6" t="n"/>
      <c r="K338" s="6" t="n"/>
      <c r="L338" s="6" t="n"/>
      <c r="M338" s="6" t="n"/>
      <c r="N338" s="6" t="n"/>
      <c r="O338" s="6" t="n"/>
      <c r="P338" s="6" t="n"/>
    </row>
    <row r="339" ht="15.75" customHeight="1" s="1411">
      <c r="A339" s="6" t="n"/>
      <c r="B339" s="6" t="n"/>
      <c r="C339" s="6" t="n"/>
      <c r="D339" s="6" t="n"/>
      <c r="E339" s="6" t="n"/>
      <c r="F339" s="6" t="n"/>
      <c r="G339" s="6" t="n"/>
      <c r="H339" s="6" t="n"/>
      <c r="I339" s="6" t="n"/>
      <c r="J339" s="6" t="n"/>
      <c r="K339" s="6" t="n"/>
      <c r="L339" s="6" t="n"/>
      <c r="M339" s="6" t="n"/>
      <c r="N339" s="6" t="n"/>
      <c r="O339" s="6" t="n"/>
      <c r="P339" s="6" t="n"/>
    </row>
    <row r="340" ht="15.75" customHeight="1" s="1411">
      <c r="A340" s="6" t="n"/>
      <c r="B340" s="6" t="n"/>
      <c r="C340" s="6" t="n"/>
      <c r="D340" s="6" t="n"/>
      <c r="E340" s="6" t="n"/>
      <c r="F340" s="6" t="n"/>
      <c r="G340" s="6" t="n"/>
      <c r="H340" s="6" t="n"/>
      <c r="I340" s="6" t="n"/>
      <c r="J340" s="6" t="n"/>
      <c r="K340" s="6" t="n"/>
      <c r="L340" s="6" t="n"/>
      <c r="M340" s="6" t="n"/>
      <c r="N340" s="6" t="n"/>
      <c r="O340" s="6" t="n"/>
      <c r="P340" s="6" t="n"/>
    </row>
    <row r="341" ht="15.75" customHeight="1" s="1411">
      <c r="A341" s="6" t="n"/>
      <c r="B341" s="6" t="n"/>
      <c r="C341" s="6" t="n"/>
      <c r="D341" s="6" t="n"/>
      <c r="E341" s="6" t="n"/>
      <c r="F341" s="6" t="n"/>
      <c r="G341" s="6" t="n"/>
      <c r="H341" s="6" t="n"/>
      <c r="I341" s="6" t="n"/>
      <c r="J341" s="6" t="n"/>
      <c r="K341" s="6" t="n"/>
      <c r="L341" s="6" t="n"/>
      <c r="M341" s="6" t="n"/>
      <c r="N341" s="6" t="n"/>
      <c r="O341" s="6" t="n"/>
      <c r="P341" s="6" t="n"/>
    </row>
    <row r="342" ht="15.75" customHeight="1" s="1411">
      <c r="A342" s="6" t="n"/>
      <c r="B342" s="6" t="n"/>
      <c r="C342" s="6" t="n"/>
      <c r="D342" s="6" t="n"/>
      <c r="E342" s="6" t="n"/>
      <c r="F342" s="6" t="n"/>
      <c r="G342" s="6" t="n"/>
      <c r="H342" s="6" t="n"/>
      <c r="I342" s="6" t="n"/>
      <c r="J342" s="6" t="n"/>
      <c r="K342" s="6" t="n"/>
      <c r="L342" s="6" t="n"/>
      <c r="M342" s="6" t="n"/>
      <c r="N342" s="6" t="n"/>
      <c r="O342" s="6" t="n"/>
      <c r="P342" s="6" t="n"/>
    </row>
    <row r="343" ht="15.75" customHeight="1" s="1411">
      <c r="A343" s="6" t="n"/>
      <c r="B343" s="6" t="n"/>
      <c r="C343" s="6" t="n"/>
      <c r="D343" s="6" t="n"/>
      <c r="E343" s="6" t="n"/>
      <c r="F343" s="6" t="n"/>
      <c r="G343" s="6" t="n"/>
      <c r="H343" s="6" t="n"/>
      <c r="I343" s="6" t="n"/>
      <c r="J343" s="6" t="n"/>
      <c r="K343" s="6" t="n"/>
      <c r="L343" s="6" t="n"/>
      <c r="M343" s="6" t="n"/>
      <c r="N343" s="6" t="n"/>
      <c r="O343" s="6" t="n"/>
      <c r="P343" s="6" t="n"/>
    </row>
    <row r="344" ht="15.75" customHeight="1" s="1411">
      <c r="A344" s="6" t="n"/>
      <c r="B344" s="6" t="n"/>
      <c r="C344" s="6" t="n"/>
      <c r="D344" s="6" t="n"/>
      <c r="E344" s="6" t="n"/>
      <c r="F344" s="6" t="n"/>
      <c r="G344" s="6" t="n"/>
      <c r="H344" s="6" t="n"/>
      <c r="I344" s="6" t="n"/>
      <c r="J344" s="6" t="n"/>
      <c r="K344" s="6" t="n"/>
      <c r="L344" s="6" t="n"/>
      <c r="M344" s="6" t="n"/>
      <c r="N344" s="6" t="n"/>
      <c r="O344" s="6" t="n"/>
      <c r="P344" s="6" t="n"/>
    </row>
    <row r="345" ht="15.75" customHeight="1" s="1411">
      <c r="A345" s="6" t="n"/>
      <c r="B345" s="6" t="n"/>
      <c r="C345" s="6" t="n"/>
      <c r="D345" s="6" t="n"/>
      <c r="E345" s="6" t="n"/>
      <c r="F345" s="6" t="n"/>
      <c r="G345" s="6" t="n"/>
      <c r="H345" s="6" t="n"/>
      <c r="I345" s="6" t="n"/>
      <c r="J345" s="6" t="n"/>
      <c r="K345" s="6" t="n"/>
      <c r="L345" s="6" t="n"/>
      <c r="M345" s="6" t="n"/>
      <c r="N345" s="6" t="n"/>
      <c r="O345" s="6" t="n"/>
      <c r="P345" s="6" t="n"/>
    </row>
    <row r="346" ht="15.75" customHeight="1" s="1411">
      <c r="A346" s="6" t="n"/>
      <c r="B346" s="6" t="n"/>
      <c r="C346" s="6" t="n"/>
      <c r="D346" s="6" t="n"/>
      <c r="E346" s="6" t="n"/>
      <c r="F346" s="6" t="n"/>
      <c r="G346" s="6" t="n"/>
      <c r="H346" s="6" t="n"/>
      <c r="I346" s="6" t="n"/>
      <c r="J346" s="6" t="n"/>
      <c r="K346" s="6" t="n"/>
      <c r="L346" s="6" t="n"/>
      <c r="M346" s="6" t="n"/>
      <c r="N346" s="6" t="n"/>
      <c r="O346" s="6" t="n"/>
      <c r="P346" s="6" t="n"/>
    </row>
    <row r="347" ht="15.75" customHeight="1" s="1411">
      <c r="A347" s="6" t="n"/>
      <c r="B347" s="6" t="n"/>
      <c r="C347" s="6" t="n"/>
      <c r="D347" s="6" t="n"/>
      <c r="E347" s="6" t="n"/>
      <c r="F347" s="6" t="n"/>
      <c r="G347" s="6" t="n"/>
      <c r="H347" s="6" t="n"/>
      <c r="I347" s="6" t="n"/>
      <c r="J347" s="6" t="n"/>
      <c r="K347" s="6" t="n"/>
      <c r="L347" s="6" t="n"/>
      <c r="M347" s="6" t="n"/>
      <c r="N347" s="6" t="n"/>
      <c r="O347" s="6" t="n"/>
      <c r="P347" s="6" t="n"/>
    </row>
    <row r="348" ht="15.75" customHeight="1" s="1411">
      <c r="A348" s="6" t="n"/>
      <c r="B348" s="6" t="n"/>
      <c r="C348" s="6" t="n"/>
      <c r="D348" s="6" t="n"/>
      <c r="E348" s="6" t="n"/>
      <c r="F348" s="6" t="n"/>
      <c r="G348" s="6" t="n"/>
      <c r="H348" s="6" t="n"/>
      <c r="I348" s="6" t="n"/>
      <c r="J348" s="6" t="n"/>
      <c r="K348" s="6" t="n"/>
      <c r="L348" s="6" t="n"/>
      <c r="M348" s="6" t="n"/>
      <c r="N348" s="6" t="n"/>
      <c r="O348" s="6" t="n"/>
      <c r="P348" s="6" t="n"/>
    </row>
    <row r="349" ht="15.75" customHeight="1" s="1411">
      <c r="A349" s="6" t="n"/>
      <c r="B349" s="6" t="n"/>
      <c r="C349" s="6" t="n"/>
      <c r="D349" s="6" t="n"/>
      <c r="E349" s="6" t="n"/>
      <c r="F349" s="6" t="n"/>
      <c r="G349" s="6" t="n"/>
      <c r="H349" s="6" t="n"/>
      <c r="I349" s="6" t="n"/>
      <c r="J349" s="6" t="n"/>
      <c r="K349" s="6" t="n"/>
      <c r="L349" s="6" t="n"/>
      <c r="M349" s="6" t="n"/>
      <c r="N349" s="6" t="n"/>
      <c r="O349" s="6" t="n"/>
      <c r="P349" s="6" t="n"/>
    </row>
    <row r="350" ht="15.75" customHeight="1" s="1411">
      <c r="A350" s="6" t="n"/>
      <c r="B350" s="6" t="n"/>
      <c r="C350" s="6" t="n"/>
      <c r="D350" s="6" t="n"/>
      <c r="E350" s="6" t="n"/>
      <c r="F350" s="6" t="n"/>
      <c r="G350" s="6" t="n"/>
      <c r="H350" s="6" t="n"/>
      <c r="I350" s="6" t="n"/>
      <c r="J350" s="6" t="n"/>
      <c r="K350" s="6" t="n"/>
      <c r="L350" s="6" t="n"/>
      <c r="M350" s="6" t="n"/>
      <c r="N350" s="6" t="n"/>
      <c r="O350" s="6" t="n"/>
      <c r="P350" s="6" t="n"/>
    </row>
    <row r="351" ht="15.75" customHeight="1" s="1411">
      <c r="A351" s="6" t="n"/>
      <c r="B351" s="6" t="n"/>
      <c r="C351" s="6" t="n"/>
      <c r="D351" s="6" t="n"/>
      <c r="E351" s="6" t="n"/>
      <c r="F351" s="6" t="n"/>
      <c r="G351" s="6" t="n"/>
      <c r="H351" s="6" t="n"/>
      <c r="I351" s="6" t="n"/>
      <c r="J351" s="6" t="n"/>
      <c r="K351" s="6" t="n"/>
      <c r="L351" s="6" t="n"/>
      <c r="M351" s="6" t="n"/>
      <c r="N351" s="6" t="n"/>
      <c r="O351" s="6" t="n"/>
      <c r="P351" s="6" t="n"/>
    </row>
    <row r="352" ht="15.75" customHeight="1" s="1411">
      <c r="A352" s="6" t="n"/>
      <c r="B352" s="6" t="n"/>
      <c r="C352" s="6" t="n"/>
      <c r="D352" s="6" t="n"/>
      <c r="E352" s="6" t="n"/>
      <c r="F352" s="6" t="n"/>
      <c r="G352" s="6" t="n"/>
      <c r="H352" s="6" t="n"/>
      <c r="I352" s="6" t="n"/>
      <c r="J352" s="6" t="n"/>
      <c r="K352" s="6" t="n"/>
      <c r="L352" s="6" t="n"/>
      <c r="M352" s="6" t="n"/>
      <c r="N352" s="6" t="n"/>
      <c r="O352" s="6" t="n"/>
      <c r="P352" s="6" t="n"/>
    </row>
    <row r="353" ht="15.75" customHeight="1" s="1411">
      <c r="A353" s="6" t="n"/>
      <c r="B353" s="6" t="n"/>
      <c r="C353" s="6" t="n"/>
      <c r="D353" s="6" t="n"/>
      <c r="E353" s="6" t="n"/>
      <c r="F353" s="6" t="n"/>
      <c r="G353" s="6" t="n"/>
      <c r="H353" s="6" t="n"/>
      <c r="I353" s="6" t="n"/>
      <c r="J353" s="6" t="n"/>
      <c r="K353" s="6" t="n"/>
      <c r="L353" s="6" t="n"/>
      <c r="M353" s="6" t="n"/>
      <c r="N353" s="6" t="n"/>
      <c r="O353" s="6" t="n"/>
      <c r="P353" s="6" t="n"/>
    </row>
    <row r="354" ht="15.75" customHeight="1" s="1411">
      <c r="A354" s="6" t="n"/>
      <c r="B354" s="6" t="n"/>
      <c r="C354" s="6" t="n"/>
      <c r="D354" s="6" t="n"/>
      <c r="E354" s="6" t="n"/>
      <c r="F354" s="6" t="n"/>
      <c r="G354" s="6" t="n"/>
      <c r="H354" s="6" t="n"/>
      <c r="I354" s="6" t="n"/>
      <c r="J354" s="6" t="n"/>
      <c r="K354" s="6" t="n"/>
      <c r="L354" s="6" t="n"/>
      <c r="M354" s="6" t="n"/>
      <c r="N354" s="6" t="n"/>
      <c r="O354" s="6" t="n"/>
      <c r="P354" s="6" t="n"/>
    </row>
    <row r="355" ht="15.75" customHeight="1" s="1411">
      <c r="A355" s="6" t="n"/>
      <c r="B355" s="6" t="n"/>
      <c r="C355" s="6" t="n"/>
      <c r="D355" s="6" t="n"/>
      <c r="E355" s="6" t="n"/>
      <c r="F355" s="6" t="n"/>
      <c r="G355" s="6" t="n"/>
      <c r="H355" s="6" t="n"/>
      <c r="I355" s="6" t="n"/>
      <c r="J355" s="6" t="n"/>
      <c r="K355" s="6" t="n"/>
      <c r="L355" s="6" t="n"/>
      <c r="M355" s="6" t="n"/>
      <c r="N355" s="6" t="n"/>
      <c r="O355" s="6" t="n"/>
      <c r="P355" s="6" t="n"/>
    </row>
    <row r="356" ht="15.75" customHeight="1" s="1411">
      <c r="A356" s="6" t="n"/>
      <c r="B356" s="6" t="n"/>
      <c r="C356" s="6" t="n"/>
      <c r="D356" s="6" t="n"/>
      <c r="E356" s="6" t="n"/>
      <c r="F356" s="6" t="n"/>
      <c r="G356" s="6" t="n"/>
      <c r="H356" s="6" t="n"/>
      <c r="I356" s="6" t="n"/>
      <c r="J356" s="6" t="n"/>
      <c r="K356" s="6" t="n"/>
      <c r="L356" s="6" t="n"/>
      <c r="M356" s="6" t="n"/>
      <c r="N356" s="6" t="n"/>
      <c r="O356" s="6" t="n"/>
      <c r="P356" s="6" t="n"/>
    </row>
    <row r="357" ht="15.75" customHeight="1" s="1411">
      <c r="A357" s="6" t="n"/>
      <c r="B357" s="6" t="n"/>
      <c r="C357" s="6" t="n"/>
      <c r="D357" s="6" t="n"/>
      <c r="E357" s="6" t="n"/>
      <c r="F357" s="6" t="n"/>
      <c r="G357" s="6" t="n"/>
      <c r="H357" s="6" t="n"/>
      <c r="I357" s="6" t="n"/>
      <c r="J357" s="6" t="n"/>
      <c r="K357" s="6" t="n"/>
      <c r="L357" s="6" t="n"/>
      <c r="M357" s="6" t="n"/>
      <c r="N357" s="6" t="n"/>
      <c r="O357" s="6" t="n"/>
      <c r="P357" s="6" t="n"/>
    </row>
    <row r="358" ht="15.75" customHeight="1" s="1411">
      <c r="A358" s="6" t="n"/>
      <c r="B358" s="6" t="n"/>
      <c r="C358" s="6" t="n"/>
      <c r="D358" s="6" t="n"/>
      <c r="E358" s="6" t="n"/>
      <c r="F358" s="6" t="n"/>
      <c r="G358" s="6" t="n"/>
      <c r="H358" s="6" t="n"/>
      <c r="I358" s="6" t="n"/>
      <c r="J358" s="6" t="n"/>
      <c r="K358" s="6" t="n"/>
      <c r="L358" s="6" t="n"/>
      <c r="M358" s="6" t="n"/>
      <c r="N358" s="6" t="n"/>
      <c r="O358" s="6" t="n"/>
      <c r="P358" s="6" t="n"/>
    </row>
    <row r="359" ht="15.75" customHeight="1" s="1411">
      <c r="A359" s="6" t="n"/>
      <c r="B359" s="6" t="n"/>
      <c r="C359" s="6" t="n"/>
      <c r="D359" s="6" t="n"/>
      <c r="E359" s="6" t="n"/>
      <c r="F359" s="6" t="n"/>
      <c r="G359" s="6" t="n"/>
      <c r="H359" s="6" t="n"/>
      <c r="I359" s="6" t="n"/>
      <c r="J359" s="6" t="n"/>
      <c r="K359" s="6" t="n"/>
      <c r="L359" s="6" t="n"/>
      <c r="M359" s="6" t="n"/>
      <c r="N359" s="6" t="n"/>
      <c r="O359" s="6" t="n"/>
      <c r="P359" s="6" t="n"/>
    </row>
    <row r="360" ht="15.75" customHeight="1" s="1411">
      <c r="A360" s="6" t="n"/>
      <c r="B360" s="6" t="n"/>
      <c r="C360" s="6" t="n"/>
      <c r="D360" s="6" t="n"/>
      <c r="E360" s="6" t="n"/>
      <c r="F360" s="6" t="n"/>
      <c r="G360" s="6" t="n"/>
      <c r="H360" s="6" t="n"/>
      <c r="I360" s="6" t="n"/>
      <c r="J360" s="6" t="n"/>
      <c r="K360" s="6" t="n"/>
      <c r="L360" s="6" t="n"/>
      <c r="M360" s="6" t="n"/>
      <c r="N360" s="6" t="n"/>
      <c r="O360" s="6" t="n"/>
      <c r="P360" s="6" t="n"/>
    </row>
    <row r="361" ht="15.75" customHeight="1" s="1411">
      <c r="A361" s="6" t="n"/>
      <c r="B361" s="6" t="n"/>
      <c r="C361" s="6" t="n"/>
      <c r="D361" s="6" t="n"/>
      <c r="E361" s="6" t="n"/>
      <c r="F361" s="6" t="n"/>
      <c r="G361" s="6" t="n"/>
      <c r="H361" s="6" t="n"/>
      <c r="I361" s="6" t="n"/>
      <c r="J361" s="6" t="n"/>
      <c r="K361" s="6" t="n"/>
      <c r="L361" s="6" t="n"/>
      <c r="M361" s="6" t="n"/>
      <c r="N361" s="6" t="n"/>
      <c r="O361" s="6" t="n"/>
      <c r="P361" s="6" t="n"/>
    </row>
    <row r="362" ht="15.75" customHeight="1" s="1411">
      <c r="A362" s="6" t="n"/>
      <c r="B362" s="6" t="n"/>
      <c r="C362" s="6" t="n"/>
      <c r="D362" s="6" t="n"/>
      <c r="E362" s="6" t="n"/>
      <c r="F362" s="6" t="n"/>
      <c r="G362" s="6" t="n"/>
      <c r="H362" s="6" t="n"/>
      <c r="I362" s="6" t="n"/>
      <c r="J362" s="6" t="n"/>
      <c r="K362" s="6" t="n"/>
      <c r="L362" s="6" t="n"/>
      <c r="M362" s="6" t="n"/>
      <c r="N362" s="6" t="n"/>
      <c r="O362" s="6" t="n"/>
      <c r="P362" s="6" t="n"/>
    </row>
    <row r="363" ht="15.75" customHeight="1" s="1411">
      <c r="A363" s="6" t="n"/>
      <c r="B363" s="6" t="n"/>
      <c r="C363" s="6" t="n"/>
      <c r="D363" s="6" t="n"/>
      <c r="E363" s="6" t="n"/>
      <c r="F363" s="6" t="n"/>
      <c r="G363" s="6" t="n"/>
      <c r="H363" s="6" t="n"/>
      <c r="I363" s="6" t="n"/>
      <c r="J363" s="6" t="n"/>
      <c r="K363" s="6" t="n"/>
      <c r="L363" s="6" t="n"/>
      <c r="M363" s="6" t="n"/>
      <c r="N363" s="6" t="n"/>
      <c r="O363" s="6" t="n"/>
      <c r="P363" s="6" t="n"/>
    </row>
    <row r="364" ht="15.75" customHeight="1" s="1411">
      <c r="A364" s="6" t="n"/>
      <c r="B364" s="6" t="n"/>
      <c r="C364" s="6" t="n"/>
      <c r="D364" s="6" t="n"/>
      <c r="E364" s="6" t="n"/>
      <c r="F364" s="6" t="n"/>
      <c r="G364" s="6" t="n"/>
      <c r="H364" s="6" t="n"/>
      <c r="I364" s="6" t="n"/>
      <c r="J364" s="6" t="n"/>
      <c r="K364" s="6" t="n"/>
      <c r="L364" s="6" t="n"/>
      <c r="M364" s="6" t="n"/>
      <c r="N364" s="6" t="n"/>
      <c r="O364" s="6" t="n"/>
      <c r="P364" s="6" t="n"/>
    </row>
    <row r="365" ht="15.75" customHeight="1" s="1411">
      <c r="A365" s="6" t="n"/>
      <c r="B365" s="6" t="n"/>
      <c r="C365" s="6" t="n"/>
      <c r="D365" s="6" t="n"/>
      <c r="E365" s="6" t="n"/>
      <c r="F365" s="6" t="n"/>
      <c r="G365" s="6" t="n"/>
      <c r="H365" s="6" t="n"/>
      <c r="I365" s="6" t="n"/>
      <c r="J365" s="6" t="n"/>
      <c r="K365" s="6" t="n"/>
      <c r="L365" s="6" t="n"/>
      <c r="M365" s="6" t="n"/>
      <c r="N365" s="6" t="n"/>
      <c r="O365" s="6" t="n"/>
      <c r="P365" s="6" t="n"/>
    </row>
    <row r="366" ht="15.75" customHeight="1" s="1411">
      <c r="A366" s="6" t="n"/>
      <c r="B366" s="6" t="n"/>
      <c r="C366" s="6" t="n"/>
      <c r="D366" s="6" t="n"/>
      <c r="E366" s="6" t="n"/>
      <c r="F366" s="6" t="n"/>
      <c r="G366" s="6" t="n"/>
      <c r="H366" s="6" t="n"/>
      <c r="I366" s="6" t="n"/>
      <c r="J366" s="6" t="n"/>
      <c r="K366" s="6" t="n"/>
      <c r="L366" s="6" t="n"/>
      <c r="M366" s="6" t="n"/>
      <c r="N366" s="6" t="n"/>
      <c r="O366" s="6" t="n"/>
      <c r="P366" s="6" t="n"/>
    </row>
    <row r="367" ht="15.75" customHeight="1" s="1411">
      <c r="A367" s="6" t="n"/>
      <c r="B367" s="6" t="n"/>
      <c r="C367" s="6" t="n"/>
      <c r="D367" s="6" t="n"/>
      <c r="E367" s="6" t="n"/>
      <c r="F367" s="6" t="n"/>
      <c r="G367" s="6" t="n"/>
      <c r="H367" s="6" t="n"/>
      <c r="I367" s="6" t="n"/>
      <c r="J367" s="6" t="n"/>
      <c r="K367" s="6" t="n"/>
      <c r="L367" s="6" t="n"/>
      <c r="M367" s="6" t="n"/>
      <c r="N367" s="6" t="n"/>
      <c r="O367" s="6" t="n"/>
      <c r="P367" s="6" t="n"/>
    </row>
    <row r="368" ht="15.75" customHeight="1" s="1411">
      <c r="A368" s="6" t="n"/>
      <c r="B368" s="6" t="n"/>
      <c r="C368" s="6" t="n"/>
      <c r="D368" s="6" t="n"/>
      <c r="E368" s="6" t="n"/>
      <c r="F368" s="6" t="n"/>
      <c r="G368" s="6" t="n"/>
      <c r="H368" s="6" t="n"/>
      <c r="I368" s="6" t="n"/>
      <c r="J368" s="6" t="n"/>
      <c r="K368" s="6" t="n"/>
      <c r="L368" s="6" t="n"/>
      <c r="M368" s="6" t="n"/>
      <c r="N368" s="6" t="n"/>
      <c r="O368" s="6" t="n"/>
      <c r="P368" s="6" t="n"/>
    </row>
    <row r="369" ht="15.75" customHeight="1" s="1411">
      <c r="A369" s="6" t="n"/>
      <c r="B369" s="6" t="n"/>
      <c r="C369" s="6" t="n"/>
      <c r="D369" s="6" t="n"/>
      <c r="E369" s="6" t="n"/>
      <c r="F369" s="6" t="n"/>
      <c r="G369" s="6" t="n"/>
      <c r="H369" s="6" t="n"/>
      <c r="I369" s="6" t="n"/>
      <c r="J369" s="6" t="n"/>
      <c r="K369" s="6" t="n"/>
      <c r="L369" s="6" t="n"/>
      <c r="M369" s="6" t="n"/>
      <c r="N369" s="6" t="n"/>
      <c r="O369" s="6" t="n"/>
      <c r="P369" s="6" t="n"/>
    </row>
    <row r="370" ht="15.75" customHeight="1" s="1411">
      <c r="A370" s="6" t="n"/>
      <c r="B370" s="6" t="n"/>
      <c r="C370" s="6" t="n"/>
      <c r="D370" s="6" t="n"/>
      <c r="E370" s="6" t="n"/>
      <c r="F370" s="6" t="n"/>
      <c r="G370" s="6" t="n"/>
      <c r="H370" s="6" t="n"/>
      <c r="I370" s="6" t="n"/>
      <c r="J370" s="6" t="n"/>
      <c r="K370" s="6" t="n"/>
      <c r="L370" s="6" t="n"/>
      <c r="M370" s="6" t="n"/>
      <c r="N370" s="6" t="n"/>
      <c r="O370" s="6" t="n"/>
      <c r="P370" s="6" t="n"/>
    </row>
    <row r="371" ht="15.75" customHeight="1" s="1411">
      <c r="A371" s="6" t="n"/>
      <c r="B371" s="6" t="n"/>
      <c r="C371" s="6" t="n"/>
      <c r="D371" s="6" t="n"/>
      <c r="E371" s="6" t="n"/>
      <c r="F371" s="6" t="n"/>
      <c r="G371" s="6" t="n"/>
      <c r="H371" s="6" t="n"/>
      <c r="I371" s="6" t="n"/>
      <c r="J371" s="6" t="n"/>
      <c r="K371" s="6" t="n"/>
      <c r="L371" s="6" t="n"/>
      <c r="M371" s="6" t="n"/>
      <c r="N371" s="6" t="n"/>
      <c r="O371" s="6" t="n"/>
      <c r="P371" s="6" t="n"/>
    </row>
    <row r="372" ht="15.75" customHeight="1" s="1411">
      <c r="A372" s="6" t="n"/>
      <c r="B372" s="6" t="n"/>
      <c r="C372" s="6" t="n"/>
      <c r="D372" s="6" t="n"/>
      <c r="E372" s="6" t="n"/>
      <c r="F372" s="6" t="n"/>
      <c r="G372" s="6" t="n"/>
      <c r="H372" s="6" t="n"/>
      <c r="I372" s="6" t="n"/>
      <c r="J372" s="6" t="n"/>
      <c r="K372" s="6" t="n"/>
      <c r="L372" s="6" t="n"/>
      <c r="M372" s="6" t="n"/>
      <c r="N372" s="6" t="n"/>
      <c r="O372" s="6" t="n"/>
      <c r="P372" s="6" t="n"/>
    </row>
    <row r="373" ht="15.75" customHeight="1" s="1411">
      <c r="A373" s="6" t="n"/>
      <c r="B373" s="6" t="n"/>
      <c r="C373" s="6" t="n"/>
      <c r="D373" s="6" t="n"/>
      <c r="E373" s="6" t="n"/>
      <c r="F373" s="6" t="n"/>
      <c r="G373" s="6" t="n"/>
      <c r="H373" s="6" t="n"/>
      <c r="I373" s="6" t="n"/>
      <c r="J373" s="6" t="n"/>
      <c r="K373" s="6" t="n"/>
      <c r="L373" s="6" t="n"/>
      <c r="M373" s="6" t="n"/>
      <c r="N373" s="6" t="n"/>
      <c r="O373" s="6" t="n"/>
      <c r="P373" s="6" t="n"/>
    </row>
    <row r="374" ht="15.75" customHeight="1" s="1411">
      <c r="A374" s="6" t="n"/>
      <c r="B374" s="6" t="n"/>
      <c r="C374" s="6" t="n"/>
      <c r="D374" s="6" t="n"/>
      <c r="E374" s="6" t="n"/>
      <c r="F374" s="6" t="n"/>
      <c r="G374" s="6" t="n"/>
      <c r="H374" s="6" t="n"/>
      <c r="I374" s="6" t="n"/>
      <c r="J374" s="6" t="n"/>
      <c r="K374" s="6" t="n"/>
      <c r="L374" s="6" t="n"/>
      <c r="M374" s="6" t="n"/>
      <c r="N374" s="6" t="n"/>
      <c r="O374" s="6" t="n"/>
      <c r="P374" s="6" t="n"/>
    </row>
    <row r="375" ht="15.75" customHeight="1" s="1411">
      <c r="A375" s="6" t="n"/>
      <c r="B375" s="6" t="n"/>
      <c r="C375" s="6" t="n"/>
      <c r="D375" s="6" t="n"/>
      <c r="E375" s="6" t="n"/>
      <c r="F375" s="6" t="n"/>
      <c r="G375" s="6" t="n"/>
      <c r="H375" s="6" t="n"/>
      <c r="I375" s="6" t="n"/>
      <c r="J375" s="6" t="n"/>
      <c r="K375" s="6" t="n"/>
      <c r="L375" s="6" t="n"/>
      <c r="M375" s="6" t="n"/>
      <c r="N375" s="6" t="n"/>
      <c r="O375" s="6" t="n"/>
      <c r="P375" s="6" t="n"/>
    </row>
    <row r="376" ht="15.75" customHeight="1" s="1411">
      <c r="A376" s="6" t="n"/>
      <c r="B376" s="6" t="n"/>
      <c r="C376" s="6" t="n"/>
      <c r="D376" s="6" t="n"/>
      <c r="E376" s="6" t="n"/>
      <c r="F376" s="6" t="n"/>
      <c r="G376" s="6" t="n"/>
      <c r="H376" s="6" t="n"/>
      <c r="I376" s="6" t="n"/>
      <c r="J376" s="6" t="n"/>
      <c r="K376" s="6" t="n"/>
      <c r="L376" s="6" t="n"/>
      <c r="M376" s="6" t="n"/>
      <c r="N376" s="6" t="n"/>
      <c r="O376" s="6" t="n"/>
      <c r="P376" s="6" t="n"/>
    </row>
    <row r="377" ht="15.75" customHeight="1" s="1411">
      <c r="A377" s="6" t="n"/>
      <c r="B377" s="6" t="n"/>
      <c r="C377" s="6" t="n"/>
      <c r="D377" s="6" t="n"/>
      <c r="E377" s="6" t="n"/>
      <c r="F377" s="6" t="n"/>
      <c r="G377" s="6" t="n"/>
      <c r="H377" s="6" t="n"/>
      <c r="I377" s="6" t="n"/>
      <c r="J377" s="6" t="n"/>
      <c r="K377" s="6" t="n"/>
      <c r="L377" s="6" t="n"/>
      <c r="M377" s="6" t="n"/>
      <c r="N377" s="6" t="n"/>
      <c r="O377" s="6" t="n"/>
      <c r="P377" s="6" t="n"/>
    </row>
    <row r="378" ht="15.75" customHeight="1" s="1411">
      <c r="A378" s="6" t="n"/>
      <c r="B378" s="6" t="n"/>
      <c r="C378" s="6" t="n"/>
      <c r="D378" s="6" t="n"/>
      <c r="E378" s="6" t="n"/>
      <c r="F378" s="6" t="n"/>
      <c r="G378" s="6" t="n"/>
      <c r="H378" s="6" t="n"/>
      <c r="I378" s="6" t="n"/>
      <c r="J378" s="6" t="n"/>
      <c r="K378" s="6" t="n"/>
      <c r="L378" s="6" t="n"/>
      <c r="M378" s="6" t="n"/>
      <c r="N378" s="6" t="n"/>
      <c r="O378" s="6" t="n"/>
      <c r="P378" s="6" t="n"/>
    </row>
    <row r="379" ht="15.75" customHeight="1" s="1411">
      <c r="A379" s="6" t="n"/>
      <c r="B379" s="6" t="n"/>
      <c r="C379" s="6" t="n"/>
      <c r="D379" s="6" t="n"/>
      <c r="E379" s="6" t="n"/>
      <c r="F379" s="6" t="n"/>
      <c r="G379" s="6" t="n"/>
      <c r="H379" s="6" t="n"/>
      <c r="I379" s="6" t="n"/>
      <c r="J379" s="6" t="n"/>
      <c r="K379" s="6" t="n"/>
      <c r="L379" s="6" t="n"/>
      <c r="M379" s="6" t="n"/>
      <c r="N379" s="6" t="n"/>
      <c r="O379" s="6" t="n"/>
      <c r="P379" s="6" t="n"/>
    </row>
    <row r="380" ht="15.75" customHeight="1" s="1411">
      <c r="A380" s="6" t="n"/>
      <c r="B380" s="6" t="n"/>
      <c r="C380" s="6" t="n"/>
      <c r="D380" s="6" t="n"/>
      <c r="E380" s="6" t="n"/>
      <c r="F380" s="6" t="n"/>
      <c r="G380" s="6" t="n"/>
      <c r="H380" s="6" t="n"/>
      <c r="I380" s="6" t="n"/>
      <c r="J380" s="6" t="n"/>
      <c r="K380" s="6" t="n"/>
      <c r="L380" s="6" t="n"/>
      <c r="M380" s="6" t="n"/>
      <c r="N380" s="6" t="n"/>
      <c r="O380" s="6" t="n"/>
      <c r="P380" s="6" t="n"/>
    </row>
    <row r="381" ht="15.75" customHeight="1" s="1411">
      <c r="A381" s="6" t="n"/>
      <c r="B381" s="6" t="n"/>
      <c r="C381" s="6" t="n"/>
      <c r="D381" s="6" t="n"/>
      <c r="E381" s="6" t="n"/>
      <c r="F381" s="6" t="n"/>
      <c r="G381" s="6" t="n"/>
      <c r="H381" s="6" t="n"/>
      <c r="I381" s="6" t="n"/>
      <c r="J381" s="6" t="n"/>
      <c r="K381" s="6" t="n"/>
      <c r="L381" s="6" t="n"/>
      <c r="M381" s="6" t="n"/>
      <c r="N381" s="6" t="n"/>
      <c r="O381" s="6" t="n"/>
      <c r="P381" s="6" t="n"/>
    </row>
    <row r="382" ht="15.75" customHeight="1" s="1411">
      <c r="A382" s="6" t="n"/>
      <c r="B382" s="6" t="n"/>
      <c r="C382" s="6" t="n"/>
      <c r="D382" s="6" t="n"/>
      <c r="E382" s="6" t="n"/>
      <c r="F382" s="6" t="n"/>
      <c r="G382" s="6" t="n"/>
      <c r="H382" s="6" t="n"/>
      <c r="I382" s="6" t="n"/>
      <c r="J382" s="6" t="n"/>
      <c r="K382" s="6" t="n"/>
      <c r="L382" s="6" t="n"/>
      <c r="M382" s="6" t="n"/>
      <c r="N382" s="6" t="n"/>
      <c r="O382" s="6" t="n"/>
      <c r="P382" s="6" t="n"/>
    </row>
    <row r="383" ht="15.75" customHeight="1" s="1411">
      <c r="A383" s="6" t="n"/>
      <c r="B383" s="6" t="n"/>
      <c r="C383" s="6" t="n"/>
      <c r="D383" s="6" t="n"/>
      <c r="E383" s="6" t="n"/>
      <c r="F383" s="6" t="n"/>
      <c r="G383" s="6" t="n"/>
      <c r="H383" s="6" t="n"/>
      <c r="I383" s="6" t="n"/>
      <c r="J383" s="6" t="n"/>
      <c r="K383" s="6" t="n"/>
      <c r="L383" s="6" t="n"/>
      <c r="M383" s="6" t="n"/>
      <c r="N383" s="6" t="n"/>
      <c r="O383" s="6" t="n"/>
      <c r="P383" s="6" t="n"/>
    </row>
    <row r="384" ht="15.75" customHeight="1" s="1411">
      <c r="A384" s="6" t="n"/>
      <c r="B384" s="6" t="n"/>
      <c r="C384" s="6" t="n"/>
      <c r="D384" s="6" t="n"/>
      <c r="E384" s="6" t="n"/>
      <c r="F384" s="6" t="n"/>
      <c r="G384" s="6" t="n"/>
      <c r="H384" s="6" t="n"/>
      <c r="I384" s="6" t="n"/>
      <c r="J384" s="6" t="n"/>
      <c r="K384" s="6" t="n"/>
      <c r="L384" s="6" t="n"/>
      <c r="M384" s="6" t="n"/>
      <c r="N384" s="6" t="n"/>
      <c r="O384" s="6" t="n"/>
      <c r="P384" s="6" t="n"/>
    </row>
    <row r="385" ht="15.75" customHeight="1" s="1411">
      <c r="A385" s="6" t="n"/>
      <c r="B385" s="6" t="n"/>
      <c r="C385" s="6" t="n"/>
      <c r="D385" s="6" t="n"/>
      <c r="E385" s="6" t="n"/>
      <c r="F385" s="6" t="n"/>
      <c r="G385" s="6" t="n"/>
      <c r="H385" s="6" t="n"/>
      <c r="I385" s="6" t="n"/>
      <c r="J385" s="6" t="n"/>
      <c r="K385" s="6" t="n"/>
      <c r="L385" s="6" t="n"/>
      <c r="M385" s="6" t="n"/>
      <c r="N385" s="6" t="n"/>
      <c r="O385" s="6" t="n"/>
      <c r="P385" s="6" t="n"/>
    </row>
    <row r="386" ht="15.75" customHeight="1" s="1411">
      <c r="A386" s="6" t="n"/>
      <c r="B386" s="6" t="n"/>
      <c r="C386" s="6" t="n"/>
      <c r="D386" s="6" t="n"/>
      <c r="E386" s="6" t="n"/>
      <c r="F386" s="6" t="n"/>
      <c r="G386" s="6" t="n"/>
      <c r="H386" s="6" t="n"/>
      <c r="I386" s="6" t="n"/>
      <c r="J386" s="6" t="n"/>
      <c r="K386" s="6" t="n"/>
      <c r="L386" s="6" t="n"/>
      <c r="M386" s="6" t="n"/>
      <c r="N386" s="6" t="n"/>
      <c r="O386" s="6" t="n"/>
      <c r="P386" s="6" t="n"/>
    </row>
    <row r="387" ht="15.75" customHeight="1" s="1411">
      <c r="A387" s="6" t="n"/>
      <c r="B387" s="6" t="n"/>
      <c r="C387" s="6" t="n"/>
      <c r="D387" s="6" t="n"/>
      <c r="E387" s="6" t="n"/>
      <c r="F387" s="6" t="n"/>
      <c r="G387" s="6" t="n"/>
      <c r="H387" s="6" t="n"/>
      <c r="I387" s="6" t="n"/>
      <c r="J387" s="6" t="n"/>
      <c r="K387" s="6" t="n"/>
      <c r="L387" s="6" t="n"/>
      <c r="M387" s="6" t="n"/>
      <c r="N387" s="6" t="n"/>
      <c r="O387" s="6" t="n"/>
      <c r="P387" s="6" t="n"/>
    </row>
    <row r="388" ht="15.75" customHeight="1" s="1411">
      <c r="A388" s="6" t="n"/>
      <c r="B388" s="6" t="n"/>
      <c r="C388" s="6" t="n"/>
      <c r="D388" s="6" t="n"/>
      <c r="E388" s="6" t="n"/>
      <c r="F388" s="6" t="n"/>
      <c r="G388" s="6" t="n"/>
      <c r="H388" s="6" t="n"/>
      <c r="I388" s="6" t="n"/>
      <c r="J388" s="6" t="n"/>
      <c r="K388" s="6" t="n"/>
      <c r="L388" s="6" t="n"/>
      <c r="M388" s="6" t="n"/>
      <c r="N388" s="6" t="n"/>
      <c r="O388" s="6" t="n"/>
      <c r="P388" s="6" t="n"/>
    </row>
    <row r="389" ht="15.75" customHeight="1" s="1411">
      <c r="A389" s="6" t="n"/>
      <c r="B389" s="6" t="n"/>
      <c r="C389" s="6" t="n"/>
      <c r="D389" s="6" t="n"/>
      <c r="E389" s="6" t="n"/>
      <c r="F389" s="6" t="n"/>
      <c r="G389" s="6" t="n"/>
      <c r="H389" s="6" t="n"/>
      <c r="I389" s="6" t="n"/>
      <c r="J389" s="6" t="n"/>
      <c r="K389" s="6" t="n"/>
      <c r="L389" s="6" t="n"/>
      <c r="M389" s="6" t="n"/>
      <c r="N389" s="6" t="n"/>
      <c r="O389" s="6" t="n"/>
      <c r="P389" s="6" t="n"/>
    </row>
    <row r="390" ht="15.75" customHeight="1" s="1411">
      <c r="A390" s="6" t="n"/>
      <c r="B390" s="6" t="n"/>
      <c r="C390" s="6" t="n"/>
      <c r="D390" s="6" t="n"/>
      <c r="E390" s="6" t="n"/>
      <c r="F390" s="6" t="n"/>
      <c r="G390" s="6" t="n"/>
      <c r="H390" s="6" t="n"/>
      <c r="I390" s="6" t="n"/>
      <c r="J390" s="6" t="n"/>
      <c r="K390" s="6" t="n"/>
      <c r="L390" s="6" t="n"/>
      <c r="M390" s="6" t="n"/>
      <c r="N390" s="6" t="n"/>
      <c r="O390" s="6" t="n"/>
      <c r="P390" s="6" t="n"/>
    </row>
    <row r="391" ht="15.75" customHeight="1" s="1411">
      <c r="A391" s="6" t="n"/>
      <c r="B391" s="6" t="n"/>
      <c r="C391" s="6" t="n"/>
      <c r="D391" s="6" t="n"/>
      <c r="E391" s="6" t="n"/>
      <c r="F391" s="6" t="n"/>
      <c r="G391" s="6" t="n"/>
      <c r="H391" s="6" t="n"/>
      <c r="I391" s="6" t="n"/>
      <c r="J391" s="6" t="n"/>
      <c r="K391" s="6" t="n"/>
      <c r="L391" s="6" t="n"/>
      <c r="M391" s="6" t="n"/>
      <c r="N391" s="6" t="n"/>
      <c r="O391" s="6" t="n"/>
      <c r="P391" s="6" t="n"/>
    </row>
    <row r="392" ht="15.75" customHeight="1" s="1411">
      <c r="A392" s="6" t="n"/>
      <c r="B392" s="6" t="n"/>
      <c r="C392" s="6" t="n"/>
      <c r="D392" s="6" t="n"/>
      <c r="E392" s="6" t="n"/>
      <c r="F392" s="6" t="n"/>
      <c r="G392" s="6" t="n"/>
      <c r="H392" s="6" t="n"/>
      <c r="I392" s="6" t="n"/>
      <c r="J392" s="6" t="n"/>
      <c r="K392" s="6" t="n"/>
      <c r="L392" s="6" t="n"/>
      <c r="M392" s="6" t="n"/>
      <c r="N392" s="6" t="n"/>
      <c r="O392" s="6" t="n"/>
      <c r="P392" s="6" t="n"/>
    </row>
    <row r="393" ht="15.75" customHeight="1" s="1411">
      <c r="A393" s="6" t="n"/>
      <c r="B393" s="6" t="n"/>
      <c r="C393" s="6" t="n"/>
      <c r="D393" s="6" t="n"/>
      <c r="E393" s="6" t="n"/>
      <c r="F393" s="6" t="n"/>
      <c r="G393" s="6" t="n"/>
      <c r="H393" s="6" t="n"/>
      <c r="I393" s="6" t="n"/>
      <c r="J393" s="6" t="n"/>
      <c r="K393" s="6" t="n"/>
      <c r="L393" s="6" t="n"/>
      <c r="M393" s="6" t="n"/>
      <c r="N393" s="6" t="n"/>
      <c r="O393" s="6" t="n"/>
      <c r="P393" s="6" t="n"/>
    </row>
    <row r="394" ht="15.75" customHeight="1" s="1411">
      <c r="A394" s="6" t="n"/>
      <c r="B394" s="6" t="n"/>
      <c r="C394" s="6" t="n"/>
      <c r="D394" s="6" t="n"/>
      <c r="E394" s="6" t="n"/>
      <c r="F394" s="6" t="n"/>
      <c r="G394" s="6" t="n"/>
      <c r="H394" s="6" t="n"/>
      <c r="I394" s="6" t="n"/>
      <c r="J394" s="6" t="n"/>
      <c r="K394" s="6" t="n"/>
      <c r="L394" s="6" t="n"/>
      <c r="M394" s="6" t="n"/>
      <c r="N394" s="6" t="n"/>
      <c r="O394" s="6" t="n"/>
      <c r="P394" s="6" t="n"/>
    </row>
    <row r="395" ht="15.75" customHeight="1" s="1411">
      <c r="A395" s="6" t="n"/>
      <c r="B395" s="6" t="n"/>
      <c r="C395" s="6" t="n"/>
      <c r="D395" s="6" t="n"/>
      <c r="E395" s="6" t="n"/>
      <c r="F395" s="6" t="n"/>
      <c r="G395" s="6" t="n"/>
      <c r="H395" s="6" t="n"/>
      <c r="I395" s="6" t="n"/>
      <c r="J395" s="6" t="n"/>
      <c r="K395" s="6" t="n"/>
      <c r="L395" s="6" t="n"/>
      <c r="M395" s="6" t="n"/>
      <c r="N395" s="6" t="n"/>
      <c r="O395" s="6" t="n"/>
      <c r="P395" s="6" t="n"/>
    </row>
    <row r="396" ht="15.75" customHeight="1" s="1411">
      <c r="A396" s="6" t="n"/>
      <c r="B396" s="6" t="n"/>
      <c r="C396" s="6" t="n"/>
      <c r="D396" s="6" t="n"/>
      <c r="E396" s="6" t="n"/>
      <c r="F396" s="6" t="n"/>
      <c r="G396" s="6" t="n"/>
      <c r="H396" s="6" t="n"/>
      <c r="I396" s="6" t="n"/>
      <c r="J396" s="6" t="n"/>
      <c r="K396" s="6" t="n"/>
      <c r="L396" s="6" t="n"/>
      <c r="M396" s="6" t="n"/>
      <c r="N396" s="6" t="n"/>
      <c r="O396" s="6" t="n"/>
      <c r="P396" s="6" t="n"/>
    </row>
    <row r="397" ht="15.75" customHeight="1" s="1411">
      <c r="A397" s="6" t="n"/>
      <c r="B397" s="6" t="n"/>
      <c r="C397" s="6" t="n"/>
      <c r="D397" s="6" t="n"/>
      <c r="E397" s="6" t="n"/>
      <c r="F397" s="6" t="n"/>
      <c r="G397" s="6" t="n"/>
      <c r="H397" s="6" t="n"/>
      <c r="I397" s="6" t="n"/>
      <c r="J397" s="6" t="n"/>
      <c r="K397" s="6" t="n"/>
      <c r="L397" s="6" t="n"/>
      <c r="M397" s="6" t="n"/>
      <c r="N397" s="6" t="n"/>
      <c r="O397" s="6" t="n"/>
      <c r="P397" s="6" t="n"/>
    </row>
    <row r="398" ht="15.75" customHeight="1" s="1411">
      <c r="A398" s="6" t="n"/>
      <c r="B398" s="6" t="n"/>
      <c r="C398" s="6" t="n"/>
      <c r="D398" s="6" t="n"/>
      <c r="E398" s="6" t="n"/>
      <c r="F398" s="6" t="n"/>
      <c r="G398" s="6" t="n"/>
      <c r="H398" s="6" t="n"/>
      <c r="I398" s="6" t="n"/>
      <c r="J398" s="6" t="n"/>
      <c r="K398" s="6" t="n"/>
      <c r="L398" s="6" t="n"/>
      <c r="M398" s="6" t="n"/>
      <c r="N398" s="6" t="n"/>
      <c r="O398" s="6" t="n"/>
      <c r="P398" s="6" t="n"/>
    </row>
    <row r="399" ht="15.75" customHeight="1" s="1411">
      <c r="A399" s="6" t="n"/>
      <c r="B399" s="6" t="n"/>
      <c r="C399" s="6" t="n"/>
      <c r="D399" s="6" t="n"/>
      <c r="E399" s="6" t="n"/>
      <c r="F399" s="6" t="n"/>
      <c r="G399" s="6" t="n"/>
      <c r="H399" s="6" t="n"/>
      <c r="I399" s="6" t="n"/>
      <c r="J399" s="6" t="n"/>
      <c r="K399" s="6" t="n"/>
      <c r="L399" s="6" t="n"/>
      <c r="M399" s="6" t="n"/>
      <c r="N399" s="6" t="n"/>
      <c r="O399" s="6" t="n"/>
      <c r="P399" s="6" t="n"/>
    </row>
    <row r="400" ht="15.75" customHeight="1" s="1411">
      <c r="A400" s="6" t="n"/>
      <c r="B400" s="6" t="n"/>
      <c r="C400" s="6" t="n"/>
      <c r="D400" s="6" t="n"/>
      <c r="E400" s="6" t="n"/>
      <c r="F400" s="6" t="n"/>
      <c r="G400" s="6" t="n"/>
      <c r="H400" s="6" t="n"/>
      <c r="I400" s="6" t="n"/>
      <c r="J400" s="6" t="n"/>
      <c r="K400" s="6" t="n"/>
      <c r="L400" s="6" t="n"/>
      <c r="M400" s="6" t="n"/>
      <c r="N400" s="6" t="n"/>
      <c r="O400" s="6" t="n"/>
      <c r="P400" s="6" t="n"/>
    </row>
    <row r="401" ht="15.75" customHeight="1" s="1411">
      <c r="A401" s="6" t="n"/>
      <c r="B401" s="6" t="n"/>
      <c r="C401" s="6" t="n"/>
      <c r="D401" s="6" t="n"/>
      <c r="E401" s="6" t="n"/>
      <c r="F401" s="6" t="n"/>
      <c r="G401" s="6" t="n"/>
      <c r="H401" s="6" t="n"/>
      <c r="I401" s="6" t="n"/>
      <c r="J401" s="6" t="n"/>
      <c r="K401" s="6" t="n"/>
      <c r="L401" s="6" t="n"/>
      <c r="M401" s="6" t="n"/>
      <c r="N401" s="6" t="n"/>
      <c r="O401" s="6" t="n"/>
      <c r="P401" s="6" t="n"/>
    </row>
    <row r="402" ht="15.75" customHeight="1" s="1411">
      <c r="A402" s="6" t="n"/>
      <c r="B402" s="6" t="n"/>
      <c r="C402" s="6" t="n"/>
      <c r="D402" s="6" t="n"/>
      <c r="E402" s="6" t="n"/>
      <c r="F402" s="6" t="n"/>
      <c r="G402" s="6" t="n"/>
      <c r="H402" s="6" t="n"/>
      <c r="I402" s="6" t="n"/>
      <c r="J402" s="6" t="n"/>
      <c r="K402" s="6" t="n"/>
      <c r="L402" s="6" t="n"/>
      <c r="M402" s="6" t="n"/>
      <c r="N402" s="6" t="n"/>
      <c r="O402" s="6" t="n"/>
      <c r="P402" s="6" t="n"/>
    </row>
    <row r="403" ht="15.75" customHeight="1" s="1411">
      <c r="A403" s="6" t="n"/>
      <c r="B403" s="6" t="n"/>
      <c r="C403" s="6" t="n"/>
      <c r="D403" s="6" t="n"/>
      <c r="E403" s="6" t="n"/>
      <c r="F403" s="6" t="n"/>
      <c r="G403" s="6" t="n"/>
      <c r="H403" s="6" t="n"/>
      <c r="I403" s="6" t="n"/>
      <c r="J403" s="6" t="n"/>
      <c r="K403" s="6" t="n"/>
      <c r="L403" s="6" t="n"/>
      <c r="M403" s="6" t="n"/>
      <c r="N403" s="6" t="n"/>
      <c r="O403" s="6" t="n"/>
      <c r="P403" s="6" t="n"/>
    </row>
    <row r="404" ht="15.75" customHeight="1" s="1411">
      <c r="A404" s="6" t="n"/>
      <c r="B404" s="6" t="n"/>
      <c r="C404" s="6" t="n"/>
      <c r="D404" s="6" t="n"/>
      <c r="E404" s="6" t="n"/>
      <c r="F404" s="6" t="n"/>
      <c r="G404" s="6" t="n"/>
      <c r="H404" s="6" t="n"/>
      <c r="I404" s="6" t="n"/>
      <c r="J404" s="6" t="n"/>
      <c r="K404" s="6" t="n"/>
      <c r="L404" s="6" t="n"/>
      <c r="M404" s="6" t="n"/>
      <c r="N404" s="6" t="n"/>
      <c r="O404" s="6" t="n"/>
      <c r="P404" s="6" t="n"/>
    </row>
    <row r="405" ht="15.75" customHeight="1" s="1411">
      <c r="A405" s="6" t="n"/>
      <c r="B405" s="6" t="n"/>
      <c r="C405" s="6" t="n"/>
      <c r="D405" s="6" t="n"/>
      <c r="E405" s="6" t="n"/>
      <c r="F405" s="6" t="n"/>
      <c r="G405" s="6" t="n"/>
      <c r="H405" s="6" t="n"/>
      <c r="I405" s="6" t="n"/>
      <c r="J405" s="6" t="n"/>
      <c r="K405" s="6" t="n"/>
      <c r="L405" s="6" t="n"/>
      <c r="M405" s="6" t="n"/>
      <c r="N405" s="6" t="n"/>
      <c r="O405" s="6" t="n"/>
      <c r="P405" s="6" t="n"/>
    </row>
    <row r="406" ht="15.75" customHeight="1" s="1411">
      <c r="A406" s="6" t="n"/>
      <c r="B406" s="6" t="n"/>
      <c r="C406" s="6" t="n"/>
      <c r="D406" s="6" t="n"/>
      <c r="E406" s="6" t="n"/>
      <c r="F406" s="6" t="n"/>
      <c r="G406" s="6" t="n"/>
      <c r="H406" s="6" t="n"/>
      <c r="I406" s="6" t="n"/>
      <c r="J406" s="6" t="n"/>
      <c r="K406" s="6" t="n"/>
      <c r="L406" s="6" t="n"/>
      <c r="M406" s="6" t="n"/>
      <c r="N406" s="6" t="n"/>
      <c r="O406" s="6" t="n"/>
      <c r="P406" s="6" t="n"/>
    </row>
    <row r="407" ht="15.75" customHeight="1" s="1411">
      <c r="A407" s="6" t="n"/>
      <c r="B407" s="6" t="n"/>
      <c r="C407" s="6" t="n"/>
      <c r="D407" s="6" t="n"/>
      <c r="E407" s="6" t="n"/>
      <c r="F407" s="6" t="n"/>
      <c r="G407" s="6" t="n"/>
      <c r="H407" s="6" t="n"/>
      <c r="I407" s="6" t="n"/>
      <c r="J407" s="6" t="n"/>
      <c r="K407" s="6" t="n"/>
      <c r="L407" s="6" t="n"/>
      <c r="M407" s="6" t="n"/>
      <c r="N407" s="6" t="n"/>
      <c r="O407" s="6" t="n"/>
      <c r="P407" s="6" t="n"/>
    </row>
    <row r="408" ht="15.75" customHeight="1" s="1411">
      <c r="A408" s="6" t="n"/>
      <c r="B408" s="6" t="n"/>
      <c r="C408" s="6" t="n"/>
      <c r="D408" s="6" t="n"/>
      <c r="E408" s="6" t="n"/>
      <c r="F408" s="6" t="n"/>
      <c r="G408" s="6" t="n"/>
      <c r="H408" s="6" t="n"/>
      <c r="I408" s="6" t="n"/>
      <c r="J408" s="6" t="n"/>
      <c r="K408" s="6" t="n"/>
      <c r="L408" s="6" t="n"/>
      <c r="M408" s="6" t="n"/>
      <c r="N408" s="6" t="n"/>
      <c r="O408" s="6" t="n"/>
      <c r="P408" s="6" t="n"/>
    </row>
    <row r="409" ht="15.75" customHeight="1" s="1411">
      <c r="A409" s="6" t="n"/>
      <c r="B409" s="6" t="n"/>
      <c r="C409" s="6" t="n"/>
      <c r="D409" s="6" t="n"/>
      <c r="E409" s="6" t="n"/>
      <c r="F409" s="6" t="n"/>
      <c r="G409" s="6" t="n"/>
      <c r="H409" s="6" t="n"/>
      <c r="I409" s="6" t="n"/>
      <c r="J409" s="6" t="n"/>
      <c r="K409" s="6" t="n"/>
      <c r="L409" s="6" t="n"/>
      <c r="M409" s="6" t="n"/>
      <c r="N409" s="6" t="n"/>
      <c r="O409" s="6" t="n"/>
      <c r="P409" s="6" t="n"/>
    </row>
    <row r="410" ht="15.75" customHeight="1" s="1411">
      <c r="A410" s="6" t="n"/>
      <c r="B410" s="6" t="n"/>
      <c r="C410" s="6" t="n"/>
      <c r="D410" s="6" t="n"/>
      <c r="E410" s="6" t="n"/>
      <c r="F410" s="6" t="n"/>
      <c r="G410" s="6" t="n"/>
      <c r="H410" s="6" t="n"/>
      <c r="I410" s="6" t="n"/>
      <c r="J410" s="6" t="n"/>
      <c r="K410" s="6" t="n"/>
      <c r="L410" s="6" t="n"/>
      <c r="M410" s="6" t="n"/>
      <c r="N410" s="6" t="n"/>
      <c r="O410" s="6" t="n"/>
      <c r="P410" s="6" t="n"/>
    </row>
    <row r="411" ht="15.75" customHeight="1" s="1411">
      <c r="A411" s="6" t="n"/>
      <c r="B411" s="6" t="n"/>
      <c r="C411" s="6" t="n"/>
      <c r="D411" s="6" t="n"/>
      <c r="E411" s="6" t="n"/>
      <c r="F411" s="6" t="n"/>
      <c r="G411" s="6" t="n"/>
      <c r="H411" s="6" t="n"/>
      <c r="I411" s="6" t="n"/>
      <c r="J411" s="6" t="n"/>
      <c r="K411" s="6" t="n"/>
      <c r="L411" s="6" t="n"/>
      <c r="M411" s="6" t="n"/>
      <c r="N411" s="6" t="n"/>
      <c r="O411" s="6" t="n"/>
      <c r="P411" s="6" t="n"/>
    </row>
    <row r="412" ht="15.75" customHeight="1" s="1411">
      <c r="A412" s="6" t="n"/>
      <c r="B412" s="6" t="n"/>
      <c r="C412" s="6" t="n"/>
      <c r="D412" s="6" t="n"/>
      <c r="E412" s="6" t="n"/>
      <c r="F412" s="6" t="n"/>
      <c r="G412" s="6" t="n"/>
      <c r="H412" s="6" t="n"/>
      <c r="I412" s="6" t="n"/>
      <c r="J412" s="6" t="n"/>
      <c r="K412" s="6" t="n"/>
      <c r="L412" s="6" t="n"/>
      <c r="M412" s="6" t="n"/>
      <c r="N412" s="6" t="n"/>
      <c r="O412" s="6" t="n"/>
      <c r="P412" s="6" t="n"/>
    </row>
    <row r="413" ht="15.75" customHeight="1" s="1411">
      <c r="A413" s="6" t="n"/>
      <c r="B413" s="6" t="n"/>
      <c r="C413" s="6" t="n"/>
      <c r="D413" s="6" t="n"/>
      <c r="E413" s="6" t="n"/>
      <c r="F413" s="6" t="n"/>
      <c r="G413" s="6" t="n"/>
      <c r="H413" s="6" t="n"/>
      <c r="I413" s="6" t="n"/>
      <c r="J413" s="6" t="n"/>
      <c r="K413" s="6" t="n"/>
      <c r="L413" s="6" t="n"/>
      <c r="M413" s="6" t="n"/>
      <c r="N413" s="6" t="n"/>
      <c r="O413" s="6" t="n"/>
      <c r="P413" s="6" t="n"/>
    </row>
    <row r="414" ht="15.75" customHeight="1" s="1411">
      <c r="A414" s="6" t="n"/>
      <c r="B414" s="6" t="n"/>
      <c r="C414" s="6" t="n"/>
      <c r="D414" s="6" t="n"/>
      <c r="E414" s="6" t="n"/>
      <c r="F414" s="6" t="n"/>
      <c r="G414" s="6" t="n"/>
      <c r="H414" s="6" t="n"/>
      <c r="I414" s="6" t="n"/>
      <c r="J414" s="6" t="n"/>
      <c r="K414" s="6" t="n"/>
      <c r="L414" s="6" t="n"/>
      <c r="M414" s="6" t="n"/>
      <c r="N414" s="6" t="n"/>
      <c r="O414" s="6" t="n"/>
      <c r="P414" s="6" t="n"/>
    </row>
    <row r="415" ht="15.75" customHeight="1" s="1411">
      <c r="A415" s="6" t="n"/>
      <c r="B415" s="6" t="n"/>
      <c r="C415" s="6" t="n"/>
      <c r="D415" s="6" t="n"/>
      <c r="E415" s="6" t="n"/>
      <c r="F415" s="6" t="n"/>
      <c r="G415" s="6" t="n"/>
      <c r="H415" s="6" t="n"/>
      <c r="I415" s="6" t="n"/>
      <c r="J415" s="6" t="n"/>
      <c r="K415" s="6" t="n"/>
      <c r="L415" s="6" t="n"/>
      <c r="M415" s="6" t="n"/>
      <c r="N415" s="6" t="n"/>
      <c r="O415" s="6" t="n"/>
      <c r="P415" s="6" t="n"/>
    </row>
    <row r="416" ht="15.75" customHeight="1" s="1411">
      <c r="A416" s="6" t="n"/>
      <c r="B416" s="6" t="n"/>
      <c r="C416" s="6" t="n"/>
      <c r="D416" s="6" t="n"/>
      <c r="E416" s="6" t="n"/>
      <c r="F416" s="6" t="n"/>
      <c r="G416" s="6" t="n"/>
      <c r="H416" s="6" t="n"/>
      <c r="I416" s="6" t="n"/>
      <c r="J416" s="6" t="n"/>
      <c r="K416" s="6" t="n"/>
      <c r="L416" s="6" t="n"/>
      <c r="M416" s="6" t="n"/>
      <c r="N416" s="6" t="n"/>
      <c r="O416" s="6" t="n"/>
      <c r="P416" s="6" t="n"/>
    </row>
    <row r="417" ht="15.75" customHeight="1" s="1411">
      <c r="A417" s="6" t="n"/>
      <c r="B417" s="6" t="n"/>
      <c r="C417" s="6" t="n"/>
      <c r="D417" s="6" t="n"/>
      <c r="E417" s="6" t="n"/>
      <c r="F417" s="6" t="n"/>
      <c r="G417" s="6" t="n"/>
      <c r="H417" s="6" t="n"/>
      <c r="I417" s="6" t="n"/>
      <c r="J417" s="6" t="n"/>
      <c r="K417" s="6" t="n"/>
      <c r="L417" s="6" t="n"/>
      <c r="M417" s="6" t="n"/>
      <c r="N417" s="6" t="n"/>
      <c r="O417" s="6" t="n"/>
      <c r="P417" s="6" t="n"/>
    </row>
    <row r="418" ht="15.75" customHeight="1" s="1411">
      <c r="A418" s="6" t="n"/>
      <c r="B418" s="6" t="n"/>
      <c r="C418" s="6" t="n"/>
      <c r="D418" s="6" t="n"/>
      <c r="E418" s="6" t="n"/>
      <c r="F418" s="6" t="n"/>
      <c r="G418" s="6" t="n"/>
      <c r="H418" s="6" t="n"/>
      <c r="I418" s="6" t="n"/>
      <c r="J418" s="6" t="n"/>
      <c r="K418" s="6" t="n"/>
      <c r="L418" s="6" t="n"/>
      <c r="M418" s="6" t="n"/>
      <c r="N418" s="6" t="n"/>
      <c r="O418" s="6" t="n"/>
      <c r="P418" s="6" t="n"/>
    </row>
    <row r="419" ht="15.75" customHeight="1" s="1411">
      <c r="A419" s="6" t="n"/>
      <c r="B419" s="6" t="n"/>
      <c r="C419" s="6" t="n"/>
      <c r="D419" s="6" t="n"/>
      <c r="E419" s="6" t="n"/>
      <c r="F419" s="6" t="n"/>
      <c r="G419" s="6" t="n"/>
      <c r="H419" s="6" t="n"/>
      <c r="I419" s="6" t="n"/>
      <c r="J419" s="6" t="n"/>
      <c r="K419" s="6" t="n"/>
      <c r="L419" s="6" t="n"/>
      <c r="M419" s="6" t="n"/>
      <c r="N419" s="6" t="n"/>
      <c r="O419" s="6" t="n"/>
      <c r="P419" s="6" t="n"/>
    </row>
    <row r="420" ht="15.75" customHeight="1" s="1411">
      <c r="A420" s="6" t="n"/>
      <c r="B420" s="6" t="n"/>
      <c r="C420" s="6" t="n"/>
      <c r="D420" s="6" t="n"/>
      <c r="E420" s="6" t="n"/>
      <c r="F420" s="6" t="n"/>
      <c r="G420" s="6" t="n"/>
      <c r="H420" s="6" t="n"/>
      <c r="I420" s="6" t="n"/>
      <c r="J420" s="6" t="n"/>
      <c r="K420" s="6" t="n"/>
      <c r="L420" s="6" t="n"/>
      <c r="M420" s="6" t="n"/>
      <c r="N420" s="6" t="n"/>
      <c r="O420" s="6" t="n"/>
      <c r="P420" s="6" t="n"/>
    </row>
    <row r="421" ht="15.75" customHeight="1" s="1411">
      <c r="A421" s="6" t="n"/>
      <c r="B421" s="6" t="n"/>
      <c r="C421" s="6" t="n"/>
      <c r="D421" s="6" t="n"/>
      <c r="E421" s="6" t="n"/>
      <c r="F421" s="6" t="n"/>
      <c r="G421" s="6" t="n"/>
      <c r="H421" s="6" t="n"/>
      <c r="I421" s="6" t="n"/>
      <c r="J421" s="6" t="n"/>
      <c r="K421" s="6" t="n"/>
      <c r="L421" s="6" t="n"/>
      <c r="M421" s="6" t="n"/>
      <c r="N421" s="6" t="n"/>
      <c r="O421" s="6" t="n"/>
      <c r="P421" s="6" t="n"/>
    </row>
    <row r="422" ht="15.75" customHeight="1" s="1411">
      <c r="A422" s="6" t="n"/>
      <c r="B422" s="6" t="n"/>
      <c r="C422" s="6" t="n"/>
      <c r="D422" s="6" t="n"/>
      <c r="E422" s="6" t="n"/>
      <c r="F422" s="6" t="n"/>
      <c r="G422" s="6" t="n"/>
      <c r="H422" s="6" t="n"/>
      <c r="I422" s="6" t="n"/>
      <c r="J422" s="6" t="n"/>
      <c r="K422" s="6" t="n"/>
      <c r="L422" s="6" t="n"/>
      <c r="M422" s="6" t="n"/>
      <c r="N422" s="6" t="n"/>
      <c r="O422" s="6" t="n"/>
      <c r="P422" s="6" t="n"/>
    </row>
    <row r="423" ht="15.75" customHeight="1" s="1411">
      <c r="A423" s="6" t="n"/>
      <c r="B423" s="6" t="n"/>
      <c r="C423" s="6" t="n"/>
      <c r="D423" s="6" t="n"/>
      <c r="E423" s="6" t="n"/>
      <c r="F423" s="6" t="n"/>
      <c r="G423" s="6" t="n"/>
      <c r="H423" s="6" t="n"/>
      <c r="I423" s="6" t="n"/>
      <c r="J423" s="6" t="n"/>
      <c r="K423" s="6" t="n"/>
      <c r="L423" s="6" t="n"/>
      <c r="M423" s="6" t="n"/>
      <c r="N423" s="6" t="n"/>
      <c r="O423" s="6" t="n"/>
      <c r="P423" s="6" t="n"/>
    </row>
    <row r="424" ht="15.75" customHeight="1" s="1411">
      <c r="A424" s="6" t="n"/>
      <c r="B424" s="6" t="n"/>
      <c r="C424" s="6" t="n"/>
      <c r="D424" s="6" t="n"/>
      <c r="E424" s="6" t="n"/>
      <c r="F424" s="6" t="n"/>
      <c r="G424" s="6" t="n"/>
      <c r="H424" s="6" t="n"/>
      <c r="I424" s="6" t="n"/>
      <c r="J424" s="6" t="n"/>
      <c r="K424" s="6" t="n"/>
      <c r="L424" s="6" t="n"/>
      <c r="M424" s="6" t="n"/>
      <c r="N424" s="6" t="n"/>
      <c r="O424" s="6" t="n"/>
      <c r="P424" s="6" t="n"/>
    </row>
    <row r="425" ht="15.75" customHeight="1" s="1411">
      <c r="A425" s="6" t="n"/>
      <c r="B425" s="6" t="n"/>
      <c r="C425" s="6" t="n"/>
      <c r="D425" s="6" t="n"/>
      <c r="E425" s="6" t="n"/>
      <c r="F425" s="6" t="n"/>
      <c r="G425" s="6" t="n"/>
      <c r="H425" s="6" t="n"/>
      <c r="I425" s="6" t="n"/>
      <c r="J425" s="6" t="n"/>
      <c r="K425" s="6" t="n"/>
      <c r="L425" s="6" t="n"/>
      <c r="M425" s="6" t="n"/>
      <c r="N425" s="6" t="n"/>
      <c r="O425" s="6" t="n"/>
      <c r="P425" s="6" t="n"/>
    </row>
    <row r="426" ht="15.75" customHeight="1" s="1411">
      <c r="A426" s="6" t="n"/>
      <c r="B426" s="6" t="n"/>
      <c r="C426" s="6" t="n"/>
      <c r="D426" s="6" t="n"/>
      <c r="E426" s="6" t="n"/>
      <c r="F426" s="6" t="n"/>
      <c r="G426" s="6" t="n"/>
      <c r="H426" s="6" t="n"/>
      <c r="I426" s="6" t="n"/>
      <c r="J426" s="6" t="n"/>
      <c r="K426" s="6" t="n"/>
      <c r="L426" s="6" t="n"/>
      <c r="M426" s="6" t="n"/>
      <c r="N426" s="6" t="n"/>
      <c r="O426" s="6" t="n"/>
      <c r="P426" s="6" t="n"/>
    </row>
    <row r="427" ht="15.75" customHeight="1" s="1411">
      <c r="A427" s="6" t="n"/>
      <c r="B427" s="6" t="n"/>
      <c r="C427" s="6" t="n"/>
      <c r="D427" s="6" t="n"/>
      <c r="E427" s="6" t="n"/>
      <c r="F427" s="6" t="n"/>
      <c r="G427" s="6" t="n"/>
      <c r="H427" s="6" t="n"/>
      <c r="I427" s="6" t="n"/>
      <c r="J427" s="6" t="n"/>
      <c r="K427" s="6" t="n"/>
      <c r="L427" s="6" t="n"/>
      <c r="M427" s="6" t="n"/>
      <c r="N427" s="6" t="n"/>
      <c r="O427" s="6" t="n"/>
      <c r="P427" s="6" t="n"/>
    </row>
    <row r="428" ht="15.75" customHeight="1" s="1411">
      <c r="A428" s="6" t="n"/>
      <c r="B428" s="6" t="n"/>
      <c r="C428" s="6" t="n"/>
      <c r="D428" s="6" t="n"/>
      <c r="E428" s="6" t="n"/>
      <c r="F428" s="6" t="n"/>
      <c r="G428" s="6" t="n"/>
      <c r="H428" s="6" t="n"/>
      <c r="I428" s="6" t="n"/>
      <c r="J428" s="6" t="n"/>
      <c r="K428" s="6" t="n"/>
      <c r="L428" s="6" t="n"/>
      <c r="M428" s="6" t="n"/>
      <c r="N428" s="6" t="n"/>
      <c r="O428" s="6" t="n"/>
      <c r="P428" s="6" t="n"/>
    </row>
    <row r="429" ht="15.75" customHeight="1" s="1411">
      <c r="A429" s="6" t="n"/>
      <c r="B429" s="6" t="n"/>
      <c r="C429" s="6" t="n"/>
      <c r="D429" s="6" t="n"/>
      <c r="E429" s="6" t="n"/>
      <c r="F429" s="6" t="n"/>
      <c r="G429" s="6" t="n"/>
      <c r="H429" s="6" t="n"/>
      <c r="I429" s="6" t="n"/>
      <c r="J429" s="6" t="n"/>
      <c r="K429" s="6" t="n"/>
      <c r="L429" s="6" t="n"/>
      <c r="M429" s="6" t="n"/>
      <c r="N429" s="6" t="n"/>
      <c r="O429" s="6" t="n"/>
      <c r="P429" s="6" t="n"/>
    </row>
    <row r="430" ht="15.75" customHeight="1" s="1411">
      <c r="A430" s="6" t="n"/>
      <c r="B430" s="6" t="n"/>
      <c r="C430" s="6" t="n"/>
      <c r="D430" s="6" t="n"/>
      <c r="E430" s="6" t="n"/>
      <c r="F430" s="6" t="n"/>
      <c r="G430" s="6" t="n"/>
      <c r="H430" s="6" t="n"/>
      <c r="I430" s="6" t="n"/>
      <c r="J430" s="6" t="n"/>
      <c r="K430" s="6" t="n"/>
      <c r="L430" s="6" t="n"/>
      <c r="M430" s="6" t="n"/>
      <c r="N430" s="6" t="n"/>
      <c r="O430" s="6" t="n"/>
      <c r="P430" s="6" t="n"/>
    </row>
    <row r="431" ht="15.75" customHeight="1" s="1411">
      <c r="A431" s="6" t="n"/>
      <c r="B431" s="6" t="n"/>
      <c r="C431" s="6" t="n"/>
      <c r="D431" s="6" t="n"/>
      <c r="E431" s="6" t="n"/>
      <c r="F431" s="6" t="n"/>
      <c r="G431" s="6" t="n"/>
      <c r="H431" s="6" t="n"/>
      <c r="I431" s="6" t="n"/>
      <c r="J431" s="6" t="n"/>
      <c r="K431" s="6" t="n"/>
      <c r="L431" s="6" t="n"/>
      <c r="M431" s="6" t="n"/>
      <c r="N431" s="6" t="n"/>
      <c r="O431" s="6" t="n"/>
      <c r="P431" s="6" t="n"/>
    </row>
    <row r="432" ht="15.75" customHeight="1" s="1411">
      <c r="A432" s="6" t="n"/>
      <c r="B432" s="6" t="n"/>
      <c r="C432" s="6" t="n"/>
      <c r="D432" s="6" t="n"/>
      <c r="E432" s="6" t="n"/>
      <c r="F432" s="6" t="n"/>
      <c r="G432" s="6" t="n"/>
      <c r="H432" s="6" t="n"/>
      <c r="I432" s="6" t="n"/>
      <c r="J432" s="6" t="n"/>
      <c r="K432" s="6" t="n"/>
      <c r="L432" s="6" t="n"/>
      <c r="M432" s="6" t="n"/>
      <c r="N432" s="6" t="n"/>
      <c r="O432" s="6" t="n"/>
      <c r="P432" s="6" t="n"/>
    </row>
    <row r="433" ht="15.75" customHeight="1" s="1411">
      <c r="A433" s="6" t="n"/>
      <c r="B433" s="6" t="n"/>
      <c r="C433" s="6" t="n"/>
      <c r="D433" s="6" t="n"/>
      <c r="E433" s="6" t="n"/>
      <c r="F433" s="6" t="n"/>
      <c r="G433" s="6" t="n"/>
      <c r="H433" s="6" t="n"/>
      <c r="I433" s="6" t="n"/>
      <c r="J433" s="6" t="n"/>
      <c r="K433" s="6" t="n"/>
      <c r="L433" s="6" t="n"/>
      <c r="M433" s="6" t="n"/>
      <c r="N433" s="6" t="n"/>
      <c r="O433" s="6" t="n"/>
      <c r="P433" s="6" t="n"/>
    </row>
    <row r="434" ht="15.75" customHeight="1" s="1411">
      <c r="A434" s="6" t="n"/>
      <c r="B434" s="6" t="n"/>
      <c r="C434" s="6" t="n"/>
      <c r="D434" s="6" t="n"/>
      <c r="E434" s="6" t="n"/>
      <c r="F434" s="6" t="n"/>
      <c r="G434" s="6" t="n"/>
      <c r="H434" s="6" t="n"/>
      <c r="I434" s="6" t="n"/>
      <c r="J434" s="6" t="n"/>
      <c r="K434" s="6" t="n"/>
      <c r="L434" s="6" t="n"/>
      <c r="M434" s="6" t="n"/>
      <c r="N434" s="6" t="n"/>
      <c r="O434" s="6" t="n"/>
      <c r="P434" s="6" t="n"/>
    </row>
    <row r="435" ht="15.75" customHeight="1" s="1411">
      <c r="A435" s="6" t="n"/>
      <c r="B435" s="6" t="n"/>
      <c r="C435" s="6" t="n"/>
      <c r="D435" s="6" t="n"/>
      <c r="E435" s="6" t="n"/>
      <c r="F435" s="6" t="n"/>
      <c r="G435" s="6" t="n"/>
      <c r="H435" s="6" t="n"/>
      <c r="I435" s="6" t="n"/>
      <c r="J435" s="6" t="n"/>
      <c r="K435" s="6" t="n"/>
      <c r="L435" s="6" t="n"/>
      <c r="M435" s="6" t="n"/>
      <c r="N435" s="6" t="n"/>
      <c r="O435" s="6" t="n"/>
      <c r="P435" s="6" t="n"/>
    </row>
    <row r="436" ht="15.75" customHeight="1" s="1411">
      <c r="A436" s="6" t="n"/>
      <c r="B436" s="6" t="n"/>
      <c r="C436" s="6" t="n"/>
      <c r="D436" s="6" t="n"/>
      <c r="E436" s="6" t="n"/>
      <c r="F436" s="6" t="n"/>
      <c r="G436" s="6" t="n"/>
      <c r="H436" s="6" t="n"/>
      <c r="I436" s="6" t="n"/>
      <c r="J436" s="6" t="n"/>
      <c r="K436" s="6" t="n"/>
      <c r="L436" s="6" t="n"/>
      <c r="M436" s="6" t="n"/>
      <c r="N436" s="6" t="n"/>
      <c r="O436" s="6" t="n"/>
      <c r="P436" s="6" t="n"/>
    </row>
    <row r="437" ht="15.75" customHeight="1" s="1411">
      <c r="A437" s="6" t="n"/>
      <c r="B437" s="6" t="n"/>
      <c r="C437" s="6" t="n"/>
      <c r="D437" s="6" t="n"/>
      <c r="E437" s="6" t="n"/>
      <c r="F437" s="6" t="n"/>
      <c r="G437" s="6" t="n"/>
      <c r="H437" s="6" t="n"/>
      <c r="I437" s="6" t="n"/>
      <c r="J437" s="6" t="n"/>
      <c r="K437" s="6" t="n"/>
      <c r="L437" s="6" t="n"/>
      <c r="M437" s="6" t="n"/>
      <c r="N437" s="6" t="n"/>
      <c r="O437" s="6" t="n"/>
      <c r="P437" s="6" t="n"/>
    </row>
    <row r="438" ht="15.75" customHeight="1" s="1411">
      <c r="A438" s="6" t="n"/>
      <c r="B438" s="6" t="n"/>
      <c r="C438" s="6" t="n"/>
      <c r="D438" s="6" t="n"/>
      <c r="E438" s="6" t="n"/>
      <c r="F438" s="6" t="n"/>
      <c r="G438" s="6" t="n"/>
      <c r="H438" s="6" t="n"/>
      <c r="I438" s="6" t="n"/>
      <c r="J438" s="6" t="n"/>
      <c r="K438" s="6" t="n"/>
      <c r="L438" s="6" t="n"/>
      <c r="M438" s="6" t="n"/>
      <c r="N438" s="6" t="n"/>
      <c r="O438" s="6" t="n"/>
      <c r="P438" s="6" t="n"/>
    </row>
    <row r="439" ht="15.75" customHeight="1" s="1411">
      <c r="A439" s="6" t="n"/>
      <c r="B439" s="6" t="n"/>
      <c r="C439" s="6" t="n"/>
      <c r="D439" s="6" t="n"/>
      <c r="E439" s="6" t="n"/>
      <c r="F439" s="6" t="n"/>
      <c r="G439" s="6" t="n"/>
      <c r="H439" s="6" t="n"/>
      <c r="I439" s="6" t="n"/>
      <c r="J439" s="6" t="n"/>
      <c r="K439" s="6" t="n"/>
      <c r="L439" s="6" t="n"/>
      <c r="M439" s="6" t="n"/>
      <c r="N439" s="6" t="n"/>
      <c r="O439" s="6" t="n"/>
      <c r="P439" s="6" t="n"/>
    </row>
    <row r="440" ht="15.75" customHeight="1" s="1411">
      <c r="A440" s="6" t="n"/>
      <c r="B440" s="6" t="n"/>
      <c r="C440" s="6" t="n"/>
      <c r="D440" s="6" t="n"/>
      <c r="E440" s="6" t="n"/>
      <c r="F440" s="6" t="n"/>
      <c r="G440" s="6" t="n"/>
      <c r="H440" s="6" t="n"/>
      <c r="I440" s="6" t="n"/>
      <c r="J440" s="6" t="n"/>
      <c r="K440" s="6" t="n"/>
      <c r="L440" s="6" t="n"/>
      <c r="M440" s="6" t="n"/>
      <c r="N440" s="6" t="n"/>
      <c r="O440" s="6" t="n"/>
      <c r="P440" s="6" t="n"/>
    </row>
    <row r="441" ht="15.75" customHeight="1" s="1411">
      <c r="A441" s="6" t="n"/>
      <c r="B441" s="6" t="n"/>
      <c r="C441" s="6" t="n"/>
      <c r="D441" s="6" t="n"/>
      <c r="E441" s="6" t="n"/>
      <c r="F441" s="6" t="n"/>
      <c r="G441" s="6" t="n"/>
      <c r="H441" s="6" t="n"/>
      <c r="I441" s="6" t="n"/>
      <c r="J441" s="6" t="n"/>
      <c r="K441" s="6" t="n"/>
      <c r="L441" s="6" t="n"/>
      <c r="M441" s="6" t="n"/>
      <c r="N441" s="6" t="n"/>
      <c r="O441" s="6" t="n"/>
      <c r="P441" s="6" t="n"/>
    </row>
    <row r="442" ht="15.75" customHeight="1" s="1411">
      <c r="A442" s="6" t="n"/>
      <c r="B442" s="6" t="n"/>
      <c r="C442" s="6" t="n"/>
      <c r="D442" s="6" t="n"/>
      <c r="E442" s="6" t="n"/>
      <c r="F442" s="6" t="n"/>
      <c r="G442" s="6" t="n"/>
      <c r="H442" s="6" t="n"/>
      <c r="I442" s="6" t="n"/>
      <c r="J442" s="6" t="n"/>
      <c r="K442" s="6" t="n"/>
      <c r="L442" s="6" t="n"/>
      <c r="M442" s="6" t="n"/>
      <c r="N442" s="6" t="n"/>
      <c r="O442" s="6" t="n"/>
      <c r="P442" s="6" t="n"/>
    </row>
    <row r="443" ht="15.75" customHeight="1" s="1411">
      <c r="A443" s="6" t="n"/>
      <c r="B443" s="6" t="n"/>
      <c r="C443" s="6" t="n"/>
      <c r="D443" s="6" t="n"/>
      <c r="E443" s="6" t="n"/>
      <c r="F443" s="6" t="n"/>
      <c r="G443" s="6" t="n"/>
      <c r="H443" s="6" t="n"/>
      <c r="I443" s="6" t="n"/>
      <c r="J443" s="6" t="n"/>
      <c r="K443" s="6" t="n"/>
      <c r="L443" s="6" t="n"/>
      <c r="M443" s="6" t="n"/>
      <c r="N443" s="6" t="n"/>
      <c r="O443" s="6" t="n"/>
      <c r="P443" s="6" t="n"/>
    </row>
    <row r="444" ht="15.75" customHeight="1" s="1411">
      <c r="A444" s="6" t="n"/>
      <c r="B444" s="6" t="n"/>
      <c r="C444" s="6" t="n"/>
      <c r="D444" s="6" t="n"/>
      <c r="E444" s="6" t="n"/>
      <c r="F444" s="6" t="n"/>
      <c r="G444" s="6" t="n"/>
      <c r="H444" s="6" t="n"/>
      <c r="I444" s="6" t="n"/>
      <c r="J444" s="6" t="n"/>
      <c r="K444" s="6" t="n"/>
      <c r="L444" s="6" t="n"/>
      <c r="M444" s="6" t="n"/>
      <c r="N444" s="6" t="n"/>
      <c r="O444" s="6" t="n"/>
      <c r="P444" s="6" t="n"/>
    </row>
    <row r="445" ht="15.75" customHeight="1" s="1411">
      <c r="A445" s="6" t="n"/>
      <c r="B445" s="6" t="n"/>
      <c r="C445" s="6" t="n"/>
      <c r="D445" s="6" t="n"/>
      <c r="E445" s="6" t="n"/>
      <c r="F445" s="6" t="n"/>
      <c r="G445" s="6" t="n"/>
      <c r="H445" s="6" t="n"/>
      <c r="I445" s="6" t="n"/>
      <c r="J445" s="6" t="n"/>
      <c r="K445" s="6" t="n"/>
      <c r="L445" s="6" t="n"/>
      <c r="M445" s="6" t="n"/>
      <c r="N445" s="6" t="n"/>
      <c r="O445" s="6" t="n"/>
      <c r="P445" s="6" t="n"/>
    </row>
    <row r="446" ht="15.75" customHeight="1" s="1411">
      <c r="A446" s="6" t="n"/>
      <c r="B446" s="6" t="n"/>
      <c r="C446" s="6" t="n"/>
      <c r="D446" s="6" t="n"/>
      <c r="E446" s="6" t="n"/>
      <c r="F446" s="6" t="n"/>
      <c r="G446" s="6" t="n"/>
      <c r="H446" s="6" t="n"/>
      <c r="I446" s="6" t="n"/>
      <c r="J446" s="6" t="n"/>
      <c r="K446" s="6" t="n"/>
      <c r="L446" s="6" t="n"/>
      <c r="M446" s="6" t="n"/>
      <c r="N446" s="6" t="n"/>
      <c r="O446" s="6" t="n"/>
      <c r="P446" s="6" t="n"/>
    </row>
    <row r="447" ht="15.75" customHeight="1" s="1411">
      <c r="A447" s="6" t="n"/>
      <c r="B447" s="6" t="n"/>
      <c r="C447" s="6" t="n"/>
      <c r="D447" s="6" t="n"/>
      <c r="E447" s="6" t="n"/>
      <c r="F447" s="6" t="n"/>
      <c r="G447" s="6" t="n"/>
      <c r="H447" s="6" t="n"/>
      <c r="I447" s="6" t="n"/>
      <c r="J447" s="6" t="n"/>
      <c r="K447" s="6" t="n"/>
      <c r="L447" s="6" t="n"/>
      <c r="M447" s="6" t="n"/>
      <c r="N447" s="6" t="n"/>
      <c r="O447" s="6" t="n"/>
      <c r="P447" s="6" t="n"/>
    </row>
    <row r="448" ht="15.75" customHeight="1" s="1411">
      <c r="A448" s="6" t="n"/>
      <c r="B448" s="6" t="n"/>
      <c r="C448" s="6" t="n"/>
      <c r="D448" s="6" t="n"/>
      <c r="E448" s="6" t="n"/>
      <c r="F448" s="6" t="n"/>
      <c r="G448" s="6" t="n"/>
      <c r="H448" s="6" t="n"/>
      <c r="I448" s="6" t="n"/>
      <c r="J448" s="6" t="n"/>
      <c r="K448" s="6" t="n"/>
      <c r="L448" s="6" t="n"/>
      <c r="M448" s="6" t="n"/>
      <c r="N448" s="6" t="n"/>
      <c r="O448" s="6" t="n"/>
      <c r="P448" s="6" t="n"/>
    </row>
    <row r="449" ht="15.75" customHeight="1" s="1411">
      <c r="A449" s="6" t="n"/>
      <c r="B449" s="6" t="n"/>
      <c r="C449" s="6" t="n"/>
      <c r="D449" s="6" t="n"/>
      <c r="E449" s="6" t="n"/>
      <c r="F449" s="6" t="n"/>
      <c r="G449" s="6" t="n"/>
      <c r="H449" s="6" t="n"/>
      <c r="I449" s="6" t="n"/>
      <c r="J449" s="6" t="n"/>
      <c r="K449" s="6" t="n"/>
      <c r="L449" s="6" t="n"/>
      <c r="M449" s="6" t="n"/>
      <c r="N449" s="6" t="n"/>
      <c r="O449" s="6" t="n"/>
      <c r="P449" s="6" t="n"/>
    </row>
    <row r="450" ht="15.75" customHeight="1" s="1411">
      <c r="A450" s="6" t="n"/>
      <c r="B450" s="6" t="n"/>
      <c r="C450" s="6" t="n"/>
      <c r="D450" s="6" t="n"/>
      <c r="E450" s="6" t="n"/>
      <c r="F450" s="6" t="n"/>
      <c r="G450" s="6" t="n"/>
      <c r="H450" s="6" t="n"/>
      <c r="I450" s="6" t="n"/>
      <c r="J450" s="6" t="n"/>
      <c r="K450" s="6" t="n"/>
      <c r="L450" s="6" t="n"/>
      <c r="M450" s="6" t="n"/>
      <c r="N450" s="6" t="n"/>
      <c r="O450" s="6" t="n"/>
      <c r="P450" s="6" t="n"/>
    </row>
    <row r="451" ht="15.75" customHeight="1" s="1411">
      <c r="A451" s="6" t="n"/>
      <c r="B451" s="6" t="n"/>
      <c r="C451" s="6" t="n"/>
      <c r="D451" s="6" t="n"/>
      <c r="E451" s="6" t="n"/>
      <c r="F451" s="6" t="n"/>
      <c r="G451" s="6" t="n"/>
      <c r="H451" s="6" t="n"/>
      <c r="I451" s="6" t="n"/>
      <c r="J451" s="6" t="n"/>
      <c r="K451" s="6" t="n"/>
      <c r="L451" s="6" t="n"/>
      <c r="M451" s="6" t="n"/>
      <c r="N451" s="6" t="n"/>
      <c r="O451" s="6" t="n"/>
      <c r="P451" s="6" t="n"/>
    </row>
    <row r="452" ht="15.75" customHeight="1" s="1411">
      <c r="A452" s="6" t="n"/>
      <c r="B452" s="6" t="n"/>
      <c r="C452" s="6" t="n"/>
      <c r="D452" s="6" t="n"/>
      <c r="E452" s="6" t="n"/>
      <c r="F452" s="6" t="n"/>
      <c r="G452" s="6" t="n"/>
      <c r="H452" s="6" t="n"/>
      <c r="I452" s="6" t="n"/>
      <c r="J452" s="6" t="n"/>
      <c r="K452" s="6" t="n"/>
      <c r="L452" s="6" t="n"/>
      <c r="M452" s="6" t="n"/>
      <c r="N452" s="6" t="n"/>
      <c r="O452" s="6" t="n"/>
      <c r="P452" s="6" t="n"/>
    </row>
    <row r="453" ht="15.75" customHeight="1" s="1411">
      <c r="A453" s="6" t="n"/>
      <c r="B453" s="6" t="n"/>
      <c r="C453" s="6" t="n"/>
      <c r="D453" s="6" t="n"/>
      <c r="E453" s="6" t="n"/>
      <c r="F453" s="6" t="n"/>
      <c r="G453" s="6" t="n"/>
      <c r="H453" s="6" t="n"/>
      <c r="I453" s="6" t="n"/>
      <c r="J453" s="6" t="n"/>
      <c r="K453" s="6" t="n"/>
      <c r="L453" s="6" t="n"/>
      <c r="M453" s="6" t="n"/>
      <c r="N453" s="6" t="n"/>
      <c r="O453" s="6" t="n"/>
      <c r="P453" s="6" t="n"/>
    </row>
    <row r="454" ht="15.75" customHeight="1" s="1411">
      <c r="A454" s="6" t="n"/>
      <c r="B454" s="6" t="n"/>
      <c r="C454" s="6" t="n"/>
      <c r="D454" s="6" t="n"/>
      <c r="E454" s="6" t="n"/>
      <c r="F454" s="6" t="n"/>
      <c r="G454" s="6" t="n"/>
      <c r="H454" s="6" t="n"/>
      <c r="I454" s="6" t="n"/>
      <c r="J454" s="6" t="n"/>
      <c r="K454" s="6" t="n"/>
      <c r="L454" s="6" t="n"/>
      <c r="M454" s="6" t="n"/>
      <c r="N454" s="6" t="n"/>
      <c r="O454" s="6" t="n"/>
      <c r="P454" s="6" t="n"/>
    </row>
    <row r="455" ht="15.75" customHeight="1" s="1411">
      <c r="A455" s="6" t="n"/>
      <c r="B455" s="6" t="n"/>
      <c r="C455" s="6" t="n"/>
      <c r="D455" s="6" t="n"/>
      <c r="E455" s="6" t="n"/>
      <c r="F455" s="6" t="n"/>
      <c r="G455" s="6" t="n"/>
      <c r="H455" s="6" t="n"/>
      <c r="I455" s="6" t="n"/>
      <c r="J455" s="6" t="n"/>
      <c r="K455" s="6" t="n"/>
      <c r="L455" s="6" t="n"/>
      <c r="M455" s="6" t="n"/>
      <c r="N455" s="6" t="n"/>
      <c r="O455" s="6" t="n"/>
      <c r="P455" s="6" t="n"/>
    </row>
    <row r="456" ht="15.75" customHeight="1" s="1411">
      <c r="A456" s="6" t="n"/>
      <c r="B456" s="6" t="n"/>
      <c r="C456" s="6" t="n"/>
      <c r="D456" s="6" t="n"/>
      <c r="E456" s="6" t="n"/>
      <c r="F456" s="6" t="n"/>
      <c r="G456" s="6" t="n"/>
      <c r="H456" s="6" t="n"/>
      <c r="I456" s="6" t="n"/>
      <c r="J456" s="6" t="n"/>
      <c r="K456" s="6" t="n"/>
      <c r="L456" s="6" t="n"/>
      <c r="M456" s="6" t="n"/>
      <c r="N456" s="6" t="n"/>
      <c r="O456" s="6" t="n"/>
      <c r="P456" s="6" t="n"/>
    </row>
    <row r="457" ht="15.75" customHeight="1" s="1411">
      <c r="A457" s="6" t="n"/>
      <c r="B457" s="6" t="n"/>
      <c r="C457" s="6" t="n"/>
      <c r="D457" s="6" t="n"/>
      <c r="E457" s="6" t="n"/>
      <c r="F457" s="6" t="n"/>
      <c r="G457" s="6" t="n"/>
      <c r="H457" s="6" t="n"/>
      <c r="I457" s="6" t="n"/>
      <c r="J457" s="6" t="n"/>
      <c r="K457" s="6" t="n"/>
      <c r="L457" s="6" t="n"/>
      <c r="M457" s="6" t="n"/>
      <c r="N457" s="6" t="n"/>
      <c r="O457" s="6" t="n"/>
      <c r="P457" s="6" t="n"/>
    </row>
    <row r="458" ht="15.75" customHeight="1" s="1411">
      <c r="A458" s="6" t="n"/>
      <c r="B458" s="6" t="n"/>
      <c r="C458" s="6" t="n"/>
      <c r="D458" s="6" t="n"/>
      <c r="E458" s="6" t="n"/>
      <c r="F458" s="6" t="n"/>
      <c r="G458" s="6" t="n"/>
      <c r="H458" s="6" t="n"/>
      <c r="I458" s="6" t="n"/>
      <c r="J458" s="6" t="n"/>
      <c r="K458" s="6" t="n"/>
      <c r="L458" s="6" t="n"/>
      <c r="M458" s="6" t="n"/>
      <c r="N458" s="6" t="n"/>
      <c r="O458" s="6" t="n"/>
      <c r="P458" s="6" t="n"/>
    </row>
    <row r="459" ht="15.75" customHeight="1" s="1411">
      <c r="A459" s="6" t="n"/>
      <c r="B459" s="6" t="n"/>
      <c r="C459" s="6" t="n"/>
      <c r="D459" s="6" t="n"/>
      <c r="E459" s="6" t="n"/>
      <c r="F459" s="6" t="n"/>
      <c r="G459" s="6" t="n"/>
      <c r="H459" s="6" t="n"/>
      <c r="I459" s="6" t="n"/>
      <c r="J459" s="6" t="n"/>
      <c r="K459" s="6" t="n"/>
      <c r="L459" s="6" t="n"/>
      <c r="M459" s="6" t="n"/>
      <c r="N459" s="6" t="n"/>
      <c r="O459" s="6" t="n"/>
      <c r="P459" s="6" t="n"/>
    </row>
    <row r="460" ht="15.75" customHeight="1" s="1411">
      <c r="A460" s="6" t="n"/>
      <c r="B460" s="6" t="n"/>
      <c r="C460" s="6" t="n"/>
      <c r="D460" s="6" t="n"/>
      <c r="E460" s="6" t="n"/>
      <c r="F460" s="6" t="n"/>
      <c r="G460" s="6" t="n"/>
      <c r="H460" s="6" t="n"/>
      <c r="I460" s="6" t="n"/>
      <c r="J460" s="6" t="n"/>
      <c r="K460" s="6" t="n"/>
      <c r="L460" s="6" t="n"/>
      <c r="M460" s="6" t="n"/>
      <c r="N460" s="6" t="n"/>
      <c r="O460" s="6" t="n"/>
      <c r="P460" s="6" t="n"/>
    </row>
    <row r="461" ht="15.75" customHeight="1" s="1411">
      <c r="A461" s="6" t="n"/>
      <c r="B461" s="6" t="n"/>
      <c r="C461" s="6" t="n"/>
      <c r="D461" s="6" t="n"/>
      <c r="E461" s="6" t="n"/>
      <c r="F461" s="6" t="n"/>
      <c r="G461" s="6" t="n"/>
      <c r="H461" s="6" t="n"/>
      <c r="I461" s="6" t="n"/>
      <c r="J461" s="6" t="n"/>
      <c r="K461" s="6" t="n"/>
      <c r="L461" s="6" t="n"/>
      <c r="M461" s="6" t="n"/>
      <c r="N461" s="6" t="n"/>
      <c r="O461" s="6" t="n"/>
      <c r="P461" s="6" t="n"/>
    </row>
    <row r="462" ht="15.75" customHeight="1" s="1411">
      <c r="A462" s="6" t="n"/>
      <c r="B462" s="6" t="n"/>
      <c r="C462" s="6" t="n"/>
      <c r="D462" s="6" t="n"/>
      <c r="E462" s="6" t="n"/>
      <c r="F462" s="6" t="n"/>
      <c r="G462" s="6" t="n"/>
      <c r="H462" s="6" t="n"/>
      <c r="I462" s="6" t="n"/>
      <c r="J462" s="6" t="n"/>
      <c r="K462" s="6" t="n"/>
      <c r="L462" s="6" t="n"/>
      <c r="M462" s="6" t="n"/>
      <c r="N462" s="6" t="n"/>
      <c r="O462" s="6" t="n"/>
      <c r="P462" s="6" t="n"/>
    </row>
    <row r="463" ht="15.75" customHeight="1" s="1411">
      <c r="A463" s="6" t="n"/>
      <c r="B463" s="6" t="n"/>
      <c r="C463" s="6" t="n"/>
      <c r="D463" s="6" t="n"/>
      <c r="E463" s="6" t="n"/>
      <c r="F463" s="6" t="n"/>
      <c r="G463" s="6" t="n"/>
      <c r="H463" s="6" t="n"/>
      <c r="I463" s="6" t="n"/>
      <c r="J463" s="6" t="n"/>
      <c r="K463" s="6" t="n"/>
      <c r="L463" s="6" t="n"/>
      <c r="M463" s="6" t="n"/>
      <c r="N463" s="6" t="n"/>
      <c r="O463" s="6" t="n"/>
      <c r="P463" s="6" t="n"/>
    </row>
    <row r="464" ht="15.75" customHeight="1" s="1411">
      <c r="A464" s="6" t="n"/>
      <c r="B464" s="6" t="n"/>
      <c r="C464" s="6" t="n"/>
      <c r="D464" s="6" t="n"/>
      <c r="E464" s="6" t="n"/>
      <c r="F464" s="6" t="n"/>
      <c r="G464" s="6" t="n"/>
      <c r="H464" s="6" t="n"/>
      <c r="I464" s="6" t="n"/>
      <c r="J464" s="6" t="n"/>
      <c r="K464" s="6" t="n"/>
      <c r="L464" s="6" t="n"/>
      <c r="M464" s="6" t="n"/>
      <c r="N464" s="6" t="n"/>
      <c r="O464" s="6" t="n"/>
      <c r="P464" s="6" t="n"/>
    </row>
    <row r="465" ht="15.75" customHeight="1" s="1411">
      <c r="A465" s="6" t="n"/>
      <c r="B465" s="6" t="n"/>
      <c r="C465" s="6" t="n"/>
      <c r="D465" s="6" t="n"/>
      <c r="E465" s="6" t="n"/>
      <c r="F465" s="6" t="n"/>
      <c r="G465" s="6" t="n"/>
      <c r="H465" s="6" t="n"/>
      <c r="I465" s="6" t="n"/>
      <c r="J465" s="6" t="n"/>
      <c r="K465" s="6" t="n"/>
      <c r="L465" s="6" t="n"/>
      <c r="M465" s="6" t="n"/>
      <c r="N465" s="6" t="n"/>
      <c r="O465" s="6" t="n"/>
      <c r="P465" s="6" t="n"/>
    </row>
    <row r="466" ht="15.75" customHeight="1" s="1411">
      <c r="A466" s="6" t="n"/>
      <c r="B466" s="6" t="n"/>
      <c r="C466" s="6" t="n"/>
      <c r="D466" s="6" t="n"/>
      <c r="E466" s="6" t="n"/>
      <c r="F466" s="6" t="n"/>
      <c r="G466" s="6" t="n"/>
      <c r="H466" s="6" t="n"/>
      <c r="I466" s="6" t="n"/>
      <c r="J466" s="6" t="n"/>
      <c r="K466" s="6" t="n"/>
      <c r="L466" s="6" t="n"/>
      <c r="M466" s="6" t="n"/>
      <c r="N466" s="6" t="n"/>
      <c r="O466" s="6" t="n"/>
      <c r="P466" s="6" t="n"/>
    </row>
    <row r="467" ht="15.75" customHeight="1" s="1411">
      <c r="A467" s="6" t="n"/>
      <c r="B467" s="6" t="n"/>
      <c r="C467" s="6" t="n"/>
      <c r="D467" s="6" t="n"/>
      <c r="E467" s="6" t="n"/>
      <c r="F467" s="6" t="n"/>
      <c r="G467" s="6" t="n"/>
      <c r="H467" s="6" t="n"/>
      <c r="I467" s="6" t="n"/>
      <c r="J467" s="6" t="n"/>
      <c r="K467" s="6" t="n"/>
      <c r="L467" s="6" t="n"/>
      <c r="M467" s="6" t="n"/>
      <c r="N467" s="6" t="n"/>
      <c r="O467" s="6" t="n"/>
      <c r="P467" s="6" t="n"/>
    </row>
    <row r="468" ht="15.75" customHeight="1" s="1411">
      <c r="A468" s="6" t="n"/>
      <c r="B468" s="6" t="n"/>
      <c r="C468" s="6" t="n"/>
      <c r="D468" s="6" t="n"/>
      <c r="E468" s="6" t="n"/>
      <c r="F468" s="6" t="n"/>
      <c r="G468" s="6" t="n"/>
      <c r="H468" s="6" t="n"/>
      <c r="I468" s="6" t="n"/>
      <c r="J468" s="6" t="n"/>
      <c r="K468" s="6" t="n"/>
      <c r="L468" s="6" t="n"/>
      <c r="M468" s="6" t="n"/>
      <c r="N468" s="6" t="n"/>
      <c r="O468" s="6" t="n"/>
      <c r="P468" s="6" t="n"/>
    </row>
    <row r="469" ht="15.75" customHeight="1" s="1411">
      <c r="A469" s="6" t="n"/>
      <c r="B469" s="6" t="n"/>
      <c r="C469" s="6" t="n"/>
      <c r="D469" s="6" t="n"/>
      <c r="E469" s="6" t="n"/>
      <c r="F469" s="6" t="n"/>
      <c r="G469" s="6" t="n"/>
      <c r="H469" s="6" t="n"/>
      <c r="I469" s="6" t="n"/>
      <c r="J469" s="6" t="n"/>
      <c r="K469" s="6" t="n"/>
      <c r="L469" s="6" t="n"/>
      <c r="M469" s="6" t="n"/>
      <c r="N469" s="6" t="n"/>
      <c r="O469" s="6" t="n"/>
      <c r="P469" s="6" t="n"/>
    </row>
    <row r="470" ht="15.75" customHeight="1" s="1411">
      <c r="A470" s="6" t="n"/>
      <c r="B470" s="6" t="n"/>
      <c r="C470" s="6" t="n"/>
      <c r="D470" s="6" t="n"/>
      <c r="E470" s="6" t="n"/>
      <c r="F470" s="6" t="n"/>
      <c r="G470" s="6" t="n"/>
      <c r="H470" s="6" t="n"/>
      <c r="I470" s="6" t="n"/>
      <c r="J470" s="6" t="n"/>
      <c r="K470" s="6" t="n"/>
      <c r="L470" s="6" t="n"/>
      <c r="M470" s="6" t="n"/>
      <c r="N470" s="6" t="n"/>
      <c r="O470" s="6" t="n"/>
      <c r="P470" s="6" t="n"/>
    </row>
    <row r="471" ht="15.75" customHeight="1" s="1411">
      <c r="A471" s="6" t="n"/>
      <c r="B471" s="6" t="n"/>
      <c r="C471" s="6" t="n"/>
      <c r="D471" s="6" t="n"/>
      <c r="E471" s="6" t="n"/>
      <c r="F471" s="6" t="n"/>
      <c r="G471" s="6" t="n"/>
      <c r="H471" s="6" t="n"/>
      <c r="I471" s="6" t="n"/>
      <c r="J471" s="6" t="n"/>
      <c r="K471" s="6" t="n"/>
      <c r="L471" s="6" t="n"/>
      <c r="M471" s="6" t="n"/>
      <c r="N471" s="6" t="n"/>
      <c r="O471" s="6" t="n"/>
      <c r="P471" s="6" t="n"/>
    </row>
    <row r="472" ht="15.75" customHeight="1" s="1411">
      <c r="A472" s="6" t="n"/>
      <c r="B472" s="6" t="n"/>
      <c r="C472" s="6" t="n"/>
      <c r="D472" s="6" t="n"/>
      <c r="E472" s="6" t="n"/>
      <c r="F472" s="6" t="n"/>
      <c r="G472" s="6" t="n"/>
      <c r="H472" s="6" t="n"/>
      <c r="I472" s="6" t="n"/>
      <c r="J472" s="6" t="n"/>
      <c r="K472" s="6" t="n"/>
      <c r="L472" s="6" t="n"/>
      <c r="M472" s="6" t="n"/>
      <c r="N472" s="6" t="n"/>
      <c r="O472" s="6" t="n"/>
      <c r="P472" s="6" t="n"/>
    </row>
    <row r="473" ht="15.75" customHeight="1" s="1411">
      <c r="A473" s="6" t="n"/>
      <c r="B473" s="6" t="n"/>
      <c r="C473" s="6" t="n"/>
      <c r="D473" s="6" t="n"/>
      <c r="E473" s="6" t="n"/>
      <c r="F473" s="6" t="n"/>
      <c r="G473" s="6" t="n"/>
      <c r="H473" s="6" t="n"/>
      <c r="I473" s="6" t="n"/>
      <c r="J473" s="6" t="n"/>
      <c r="K473" s="6" t="n"/>
      <c r="L473" s="6" t="n"/>
      <c r="M473" s="6" t="n"/>
      <c r="N473" s="6" t="n"/>
      <c r="O473" s="6" t="n"/>
      <c r="P473" s="6" t="n"/>
    </row>
    <row r="474" ht="15.75" customHeight="1" s="1411">
      <c r="A474" s="6" t="n"/>
      <c r="B474" s="6" t="n"/>
      <c r="C474" s="6" t="n"/>
      <c r="D474" s="6" t="n"/>
      <c r="E474" s="6" t="n"/>
      <c r="F474" s="6" t="n"/>
      <c r="G474" s="6" t="n"/>
      <c r="H474" s="6" t="n"/>
      <c r="I474" s="6" t="n"/>
      <c r="J474" s="6" t="n"/>
      <c r="K474" s="6" t="n"/>
      <c r="L474" s="6" t="n"/>
      <c r="M474" s="6" t="n"/>
      <c r="N474" s="6" t="n"/>
      <c r="O474" s="6" t="n"/>
      <c r="P474" s="6" t="n"/>
    </row>
    <row r="475" ht="15.75" customHeight="1" s="1411">
      <c r="A475" s="6" t="n"/>
      <c r="B475" s="6" t="n"/>
      <c r="C475" s="6" t="n"/>
      <c r="D475" s="6" t="n"/>
      <c r="E475" s="6" t="n"/>
      <c r="F475" s="6" t="n"/>
      <c r="G475" s="6" t="n"/>
      <c r="H475" s="6" t="n"/>
      <c r="I475" s="6" t="n"/>
      <c r="J475" s="6" t="n"/>
      <c r="K475" s="6" t="n"/>
      <c r="L475" s="6" t="n"/>
      <c r="M475" s="6" t="n"/>
      <c r="N475" s="6" t="n"/>
      <c r="O475" s="6" t="n"/>
      <c r="P475" s="6" t="n"/>
    </row>
    <row r="476" ht="15.75" customHeight="1" s="1411">
      <c r="A476" s="6" t="n"/>
      <c r="B476" s="6" t="n"/>
      <c r="C476" s="6" t="n"/>
      <c r="D476" s="6" t="n"/>
      <c r="E476" s="6" t="n"/>
      <c r="F476" s="6" t="n"/>
      <c r="G476" s="6" t="n"/>
      <c r="H476" s="6" t="n"/>
      <c r="I476" s="6" t="n"/>
      <c r="J476" s="6" t="n"/>
      <c r="K476" s="6" t="n"/>
      <c r="L476" s="6" t="n"/>
      <c r="M476" s="6" t="n"/>
      <c r="N476" s="6" t="n"/>
      <c r="O476" s="6" t="n"/>
      <c r="P476" s="6" t="n"/>
    </row>
    <row r="477" ht="15.75" customHeight="1" s="1411">
      <c r="A477" s="6" t="n"/>
      <c r="B477" s="6" t="n"/>
      <c r="C477" s="6" t="n"/>
      <c r="D477" s="6" t="n"/>
      <c r="E477" s="6" t="n"/>
      <c r="F477" s="6" t="n"/>
      <c r="G477" s="6" t="n"/>
      <c r="H477" s="6" t="n"/>
      <c r="I477" s="6" t="n"/>
      <c r="J477" s="6" t="n"/>
      <c r="K477" s="6" t="n"/>
      <c r="L477" s="6" t="n"/>
      <c r="M477" s="6" t="n"/>
      <c r="N477" s="6" t="n"/>
      <c r="O477" s="6" t="n"/>
      <c r="P477" s="6" t="n"/>
    </row>
    <row r="478" ht="15.75" customHeight="1" s="1411">
      <c r="A478" s="6" t="n"/>
      <c r="B478" s="6" t="n"/>
      <c r="C478" s="6" t="n"/>
      <c r="D478" s="6" t="n"/>
      <c r="E478" s="6" t="n"/>
      <c r="F478" s="6" t="n"/>
      <c r="G478" s="6" t="n"/>
      <c r="H478" s="6" t="n"/>
      <c r="I478" s="6" t="n"/>
      <c r="J478" s="6" t="n"/>
      <c r="K478" s="6" t="n"/>
      <c r="L478" s="6" t="n"/>
      <c r="M478" s="6" t="n"/>
      <c r="N478" s="6" t="n"/>
      <c r="O478" s="6" t="n"/>
      <c r="P478" s="6" t="n"/>
    </row>
    <row r="479" ht="15.75" customHeight="1" s="1411">
      <c r="A479" s="6" t="n"/>
      <c r="B479" s="6" t="n"/>
      <c r="C479" s="6" t="n"/>
      <c r="D479" s="6" t="n"/>
      <c r="E479" s="6" t="n"/>
      <c r="F479" s="6" t="n"/>
      <c r="G479" s="6" t="n"/>
      <c r="H479" s="6" t="n"/>
      <c r="I479" s="6" t="n"/>
      <c r="J479" s="6" t="n"/>
      <c r="K479" s="6" t="n"/>
      <c r="L479" s="6" t="n"/>
      <c r="M479" s="6" t="n"/>
      <c r="N479" s="6" t="n"/>
      <c r="O479" s="6" t="n"/>
      <c r="P479" s="6" t="n"/>
    </row>
    <row r="480" ht="15.75" customHeight="1" s="1411">
      <c r="A480" s="6" t="n"/>
      <c r="B480" s="6" t="n"/>
      <c r="C480" s="6" t="n"/>
      <c r="D480" s="6" t="n"/>
      <c r="E480" s="6" t="n"/>
      <c r="F480" s="6" t="n"/>
      <c r="G480" s="6" t="n"/>
      <c r="H480" s="6" t="n"/>
      <c r="I480" s="6" t="n"/>
      <c r="J480" s="6" t="n"/>
      <c r="K480" s="6" t="n"/>
      <c r="L480" s="6" t="n"/>
      <c r="M480" s="6" t="n"/>
      <c r="N480" s="6" t="n"/>
      <c r="O480" s="6" t="n"/>
      <c r="P480" s="6" t="n"/>
    </row>
    <row r="481" ht="15.75" customHeight="1" s="1411">
      <c r="A481" s="6" t="n"/>
      <c r="B481" s="6" t="n"/>
      <c r="C481" s="6" t="n"/>
      <c r="D481" s="6" t="n"/>
      <c r="E481" s="6" t="n"/>
      <c r="F481" s="6" t="n"/>
      <c r="G481" s="6" t="n"/>
      <c r="H481" s="6" t="n"/>
      <c r="I481" s="6" t="n"/>
      <c r="J481" s="6" t="n"/>
      <c r="K481" s="6" t="n"/>
      <c r="L481" s="6" t="n"/>
      <c r="M481" s="6" t="n"/>
      <c r="N481" s="6" t="n"/>
      <c r="O481" s="6" t="n"/>
      <c r="P481" s="6" t="n"/>
    </row>
    <row r="482" ht="15.75" customHeight="1" s="1411">
      <c r="A482" s="6" t="n"/>
      <c r="B482" s="6" t="n"/>
      <c r="C482" s="6" t="n"/>
      <c r="D482" s="6" t="n"/>
      <c r="E482" s="6" t="n"/>
      <c r="F482" s="6" t="n"/>
      <c r="G482" s="6" t="n"/>
      <c r="H482" s="6" t="n"/>
      <c r="I482" s="6" t="n"/>
      <c r="J482" s="6" t="n"/>
      <c r="K482" s="6" t="n"/>
      <c r="L482" s="6" t="n"/>
      <c r="M482" s="6" t="n"/>
      <c r="N482" s="6" t="n"/>
      <c r="O482" s="6" t="n"/>
      <c r="P482" s="6" t="n"/>
    </row>
    <row r="483" ht="15.75" customHeight="1" s="1411">
      <c r="A483" s="6" t="n"/>
      <c r="B483" s="6" t="n"/>
      <c r="C483" s="6" t="n"/>
      <c r="D483" s="6" t="n"/>
      <c r="E483" s="6" t="n"/>
      <c r="F483" s="6" t="n"/>
      <c r="G483" s="6" t="n"/>
      <c r="H483" s="6" t="n"/>
      <c r="I483" s="6" t="n"/>
      <c r="J483" s="6" t="n"/>
      <c r="K483" s="6" t="n"/>
      <c r="L483" s="6" t="n"/>
      <c r="M483" s="6" t="n"/>
      <c r="N483" s="6" t="n"/>
      <c r="O483" s="6" t="n"/>
      <c r="P483" s="6" t="n"/>
    </row>
    <row r="484" ht="15.75" customHeight="1" s="1411">
      <c r="A484" s="6" t="n"/>
      <c r="B484" s="6" t="n"/>
      <c r="C484" s="6" t="n"/>
      <c r="D484" s="6" t="n"/>
      <c r="E484" s="6" t="n"/>
      <c r="F484" s="6" t="n"/>
      <c r="G484" s="6" t="n"/>
      <c r="H484" s="6" t="n"/>
      <c r="I484" s="6" t="n"/>
      <c r="J484" s="6" t="n"/>
      <c r="K484" s="6" t="n"/>
      <c r="L484" s="6" t="n"/>
      <c r="M484" s="6" t="n"/>
      <c r="N484" s="6" t="n"/>
      <c r="O484" s="6" t="n"/>
      <c r="P484" s="6" t="n"/>
    </row>
    <row r="485" ht="15.75" customHeight="1" s="1411">
      <c r="A485" s="6" t="n"/>
      <c r="B485" s="6" t="n"/>
      <c r="C485" s="6" t="n"/>
      <c r="D485" s="6" t="n"/>
      <c r="E485" s="6" t="n"/>
      <c r="F485" s="6" t="n"/>
      <c r="G485" s="6" t="n"/>
      <c r="H485" s="6" t="n"/>
      <c r="I485" s="6" t="n"/>
      <c r="J485" s="6" t="n"/>
      <c r="K485" s="6" t="n"/>
      <c r="L485" s="6" t="n"/>
      <c r="M485" s="6" t="n"/>
      <c r="N485" s="6" t="n"/>
      <c r="O485" s="6" t="n"/>
      <c r="P485" s="6" t="n"/>
    </row>
    <row r="486" ht="15.75" customHeight="1" s="1411">
      <c r="A486" s="6" t="n"/>
      <c r="B486" s="6" t="n"/>
      <c r="C486" s="6" t="n"/>
      <c r="D486" s="6" t="n"/>
      <c r="E486" s="6" t="n"/>
      <c r="F486" s="6" t="n"/>
      <c r="G486" s="6" t="n"/>
      <c r="H486" s="6" t="n"/>
      <c r="I486" s="6" t="n"/>
      <c r="J486" s="6" t="n"/>
      <c r="K486" s="6" t="n"/>
      <c r="L486" s="6" t="n"/>
      <c r="M486" s="6" t="n"/>
      <c r="N486" s="6" t="n"/>
      <c r="O486" s="6" t="n"/>
      <c r="P486" s="6" t="n"/>
    </row>
    <row r="487" ht="15.75" customHeight="1" s="1411">
      <c r="A487" s="6" t="n"/>
      <c r="B487" s="6" t="n"/>
      <c r="C487" s="6" t="n"/>
      <c r="D487" s="6" t="n"/>
      <c r="E487" s="6" t="n"/>
      <c r="F487" s="6" t="n"/>
      <c r="G487" s="6" t="n"/>
      <c r="H487" s="6" t="n"/>
      <c r="I487" s="6" t="n"/>
      <c r="J487" s="6" t="n"/>
      <c r="K487" s="6" t="n"/>
      <c r="L487" s="6" t="n"/>
      <c r="M487" s="6" t="n"/>
      <c r="N487" s="6" t="n"/>
      <c r="O487" s="6" t="n"/>
      <c r="P487" s="6" t="n"/>
    </row>
    <row r="488" ht="15.75" customHeight="1" s="1411">
      <c r="A488" s="6" t="n"/>
      <c r="B488" s="6" t="n"/>
      <c r="C488" s="6" t="n"/>
      <c r="D488" s="6" t="n"/>
      <c r="E488" s="6" t="n"/>
      <c r="F488" s="6" t="n"/>
      <c r="G488" s="6" t="n"/>
      <c r="H488" s="6" t="n"/>
      <c r="I488" s="6" t="n"/>
      <c r="J488" s="6" t="n"/>
      <c r="K488" s="6" t="n"/>
      <c r="L488" s="6" t="n"/>
      <c r="M488" s="6" t="n"/>
      <c r="N488" s="6" t="n"/>
      <c r="O488" s="6" t="n"/>
      <c r="P488" s="6" t="n"/>
    </row>
    <row r="489" ht="15.75" customHeight="1" s="1411">
      <c r="A489" s="6" t="n"/>
      <c r="B489" s="6" t="n"/>
      <c r="C489" s="6" t="n"/>
      <c r="D489" s="6" t="n"/>
      <c r="E489" s="6" t="n"/>
      <c r="F489" s="6" t="n"/>
      <c r="G489" s="6" t="n"/>
      <c r="H489" s="6" t="n"/>
      <c r="I489" s="6" t="n"/>
      <c r="J489" s="6" t="n"/>
      <c r="K489" s="6" t="n"/>
      <c r="L489" s="6" t="n"/>
      <c r="M489" s="6" t="n"/>
      <c r="N489" s="6" t="n"/>
      <c r="O489" s="6" t="n"/>
      <c r="P489" s="6" t="n"/>
    </row>
    <row r="490" ht="15.75" customHeight="1" s="1411">
      <c r="A490" s="6" t="n"/>
      <c r="B490" s="6" t="n"/>
      <c r="C490" s="6" t="n"/>
      <c r="D490" s="6" t="n"/>
      <c r="E490" s="6" t="n"/>
      <c r="F490" s="6" t="n"/>
      <c r="G490" s="6" t="n"/>
      <c r="H490" s="6" t="n"/>
      <c r="I490" s="6" t="n"/>
      <c r="J490" s="6" t="n"/>
      <c r="K490" s="6" t="n"/>
      <c r="L490" s="6" t="n"/>
      <c r="M490" s="6" t="n"/>
      <c r="N490" s="6" t="n"/>
      <c r="O490" s="6" t="n"/>
      <c r="P490" s="6" t="n"/>
    </row>
    <row r="491" ht="15.75" customHeight="1" s="1411">
      <c r="A491" s="6" t="n"/>
      <c r="B491" s="6" t="n"/>
      <c r="C491" s="6" t="n"/>
      <c r="D491" s="6" t="n"/>
      <c r="E491" s="6" t="n"/>
      <c r="F491" s="6" t="n"/>
      <c r="G491" s="6" t="n"/>
      <c r="H491" s="6" t="n"/>
      <c r="I491" s="6" t="n"/>
      <c r="J491" s="6" t="n"/>
      <c r="K491" s="6" t="n"/>
      <c r="L491" s="6" t="n"/>
      <c r="M491" s="6" t="n"/>
      <c r="N491" s="6" t="n"/>
      <c r="O491" s="6" t="n"/>
      <c r="P491" s="6" t="n"/>
    </row>
    <row r="492" ht="15.75" customHeight="1" s="1411">
      <c r="A492" s="6" t="n"/>
      <c r="B492" s="6" t="n"/>
      <c r="C492" s="6" t="n"/>
      <c r="D492" s="6" t="n"/>
      <c r="E492" s="6" t="n"/>
      <c r="F492" s="6" t="n"/>
      <c r="G492" s="6" t="n"/>
      <c r="H492" s="6" t="n"/>
      <c r="I492" s="6" t="n"/>
      <c r="J492" s="6" t="n"/>
      <c r="K492" s="6" t="n"/>
      <c r="L492" s="6" t="n"/>
      <c r="M492" s="6" t="n"/>
      <c r="N492" s="6" t="n"/>
      <c r="O492" s="6" t="n"/>
      <c r="P492" s="6" t="n"/>
    </row>
    <row r="493" ht="15.75" customHeight="1" s="1411">
      <c r="A493" s="6" t="n"/>
      <c r="B493" s="6" t="n"/>
      <c r="C493" s="6" t="n"/>
      <c r="D493" s="6" t="n"/>
      <c r="E493" s="6" t="n"/>
      <c r="F493" s="6" t="n"/>
      <c r="G493" s="6" t="n"/>
      <c r="H493" s="6" t="n"/>
      <c r="I493" s="6" t="n"/>
      <c r="J493" s="6" t="n"/>
      <c r="K493" s="6" t="n"/>
      <c r="L493" s="6" t="n"/>
      <c r="M493" s="6" t="n"/>
      <c r="N493" s="6" t="n"/>
      <c r="O493" s="6" t="n"/>
      <c r="P493" s="6" t="n"/>
    </row>
    <row r="494" ht="15.75" customHeight="1" s="1411">
      <c r="A494" s="6" t="n"/>
      <c r="B494" s="6" t="n"/>
      <c r="C494" s="6" t="n"/>
      <c r="D494" s="6" t="n"/>
      <c r="E494" s="6" t="n"/>
      <c r="F494" s="6" t="n"/>
      <c r="G494" s="6" t="n"/>
      <c r="H494" s="6" t="n"/>
      <c r="I494" s="6" t="n"/>
      <c r="J494" s="6" t="n"/>
      <c r="K494" s="6" t="n"/>
      <c r="L494" s="6" t="n"/>
      <c r="M494" s="6" t="n"/>
      <c r="N494" s="6" t="n"/>
      <c r="O494" s="6" t="n"/>
      <c r="P494" s="6" t="n"/>
    </row>
    <row r="495" ht="15.75" customHeight="1" s="1411">
      <c r="A495" s="6" t="n"/>
      <c r="B495" s="6" t="n"/>
      <c r="C495" s="6" t="n"/>
      <c r="D495" s="6" t="n"/>
      <c r="E495" s="6" t="n"/>
      <c r="F495" s="6" t="n"/>
      <c r="G495" s="6" t="n"/>
      <c r="H495" s="6" t="n"/>
      <c r="I495" s="6" t="n"/>
      <c r="J495" s="6" t="n"/>
      <c r="K495" s="6" t="n"/>
      <c r="L495" s="6" t="n"/>
      <c r="M495" s="6" t="n"/>
      <c r="N495" s="6" t="n"/>
      <c r="O495" s="6" t="n"/>
      <c r="P495" s="6" t="n"/>
    </row>
    <row r="496" ht="15.75" customHeight="1" s="1411">
      <c r="A496" s="6" t="n"/>
      <c r="B496" s="6" t="n"/>
      <c r="C496" s="6" t="n"/>
      <c r="D496" s="6" t="n"/>
      <c r="E496" s="6" t="n"/>
      <c r="F496" s="6" t="n"/>
      <c r="G496" s="6" t="n"/>
      <c r="H496" s="6" t="n"/>
      <c r="I496" s="6" t="n"/>
      <c r="J496" s="6" t="n"/>
      <c r="K496" s="6" t="n"/>
      <c r="L496" s="6" t="n"/>
      <c r="M496" s="6" t="n"/>
      <c r="N496" s="6" t="n"/>
      <c r="O496" s="6" t="n"/>
      <c r="P496" s="6" t="n"/>
    </row>
    <row r="497" ht="15.75" customHeight="1" s="1411">
      <c r="A497" s="6" t="n"/>
      <c r="B497" s="6" t="n"/>
      <c r="C497" s="6" t="n"/>
      <c r="D497" s="6" t="n"/>
      <c r="E497" s="6" t="n"/>
      <c r="F497" s="6" t="n"/>
      <c r="G497" s="6" t="n"/>
      <c r="H497" s="6" t="n"/>
      <c r="I497" s="6" t="n"/>
      <c r="J497" s="6" t="n"/>
      <c r="K497" s="6" t="n"/>
      <c r="L497" s="6" t="n"/>
      <c r="M497" s="6" t="n"/>
      <c r="N497" s="6" t="n"/>
      <c r="O497" s="6" t="n"/>
      <c r="P497" s="6" t="n"/>
    </row>
    <row r="498" ht="15.75" customHeight="1" s="1411">
      <c r="A498" s="6" t="n"/>
      <c r="B498" s="6" t="n"/>
      <c r="C498" s="6" t="n"/>
      <c r="D498" s="6" t="n"/>
      <c r="E498" s="6" t="n"/>
      <c r="F498" s="6" t="n"/>
      <c r="G498" s="6" t="n"/>
      <c r="H498" s="6" t="n"/>
      <c r="I498" s="6" t="n"/>
      <c r="J498" s="6" t="n"/>
      <c r="K498" s="6" t="n"/>
      <c r="L498" s="6" t="n"/>
      <c r="M498" s="6" t="n"/>
      <c r="N498" s="6" t="n"/>
      <c r="O498" s="6" t="n"/>
      <c r="P498" s="6" t="n"/>
    </row>
    <row r="499" ht="15.75" customHeight="1" s="1411">
      <c r="A499" s="6" t="n"/>
      <c r="B499" s="6" t="n"/>
      <c r="C499" s="6" t="n"/>
      <c r="D499" s="6" t="n"/>
      <c r="E499" s="6" t="n"/>
      <c r="F499" s="6" t="n"/>
      <c r="G499" s="6" t="n"/>
      <c r="H499" s="6" t="n"/>
      <c r="I499" s="6" t="n"/>
      <c r="J499" s="6" t="n"/>
      <c r="K499" s="6" t="n"/>
      <c r="L499" s="6" t="n"/>
      <c r="M499" s="6" t="n"/>
      <c r="N499" s="6" t="n"/>
      <c r="O499" s="6" t="n"/>
      <c r="P499" s="6" t="n"/>
    </row>
    <row r="500" ht="15.75" customHeight="1" s="1411">
      <c r="A500" s="6" t="n"/>
      <c r="B500" s="6" t="n"/>
      <c r="C500" s="6" t="n"/>
      <c r="D500" s="6" t="n"/>
      <c r="E500" s="6" t="n"/>
      <c r="F500" s="6" t="n"/>
      <c r="G500" s="6" t="n"/>
      <c r="H500" s="6" t="n"/>
      <c r="I500" s="6" t="n"/>
      <c r="J500" s="6" t="n"/>
      <c r="K500" s="6" t="n"/>
      <c r="L500" s="6" t="n"/>
      <c r="M500" s="6" t="n"/>
      <c r="N500" s="6" t="n"/>
      <c r="O500" s="6" t="n"/>
      <c r="P500" s="6" t="n"/>
    </row>
    <row r="501" ht="15.75" customHeight="1" s="1411">
      <c r="A501" s="6" t="n"/>
      <c r="B501" s="6" t="n"/>
      <c r="C501" s="6" t="n"/>
      <c r="D501" s="6" t="n"/>
      <c r="E501" s="6" t="n"/>
      <c r="F501" s="6" t="n"/>
      <c r="G501" s="6" t="n"/>
      <c r="H501" s="6" t="n"/>
      <c r="I501" s="6" t="n"/>
      <c r="J501" s="6" t="n"/>
      <c r="K501" s="6" t="n"/>
      <c r="L501" s="6" t="n"/>
      <c r="M501" s="6" t="n"/>
      <c r="N501" s="6" t="n"/>
      <c r="O501" s="6" t="n"/>
      <c r="P501" s="6" t="n"/>
    </row>
    <row r="502" ht="15.75" customHeight="1" s="1411">
      <c r="A502" s="6" t="n"/>
      <c r="B502" s="6" t="n"/>
      <c r="C502" s="6" t="n"/>
      <c r="D502" s="6" t="n"/>
      <c r="E502" s="6" t="n"/>
      <c r="F502" s="6" t="n"/>
      <c r="G502" s="6" t="n"/>
      <c r="H502" s="6" t="n"/>
      <c r="I502" s="6" t="n"/>
      <c r="J502" s="6" t="n"/>
      <c r="K502" s="6" t="n"/>
      <c r="L502" s="6" t="n"/>
      <c r="M502" s="6" t="n"/>
      <c r="N502" s="6" t="n"/>
      <c r="O502" s="6" t="n"/>
      <c r="P502" s="6" t="n"/>
    </row>
    <row r="503" ht="15.75" customHeight="1" s="1411">
      <c r="A503" s="6" t="n"/>
      <c r="B503" s="6" t="n"/>
      <c r="C503" s="6" t="n"/>
      <c r="D503" s="6" t="n"/>
      <c r="E503" s="6" t="n"/>
      <c r="F503" s="6" t="n"/>
      <c r="G503" s="6" t="n"/>
      <c r="H503" s="6" t="n"/>
      <c r="I503" s="6" t="n"/>
      <c r="J503" s="6" t="n"/>
      <c r="K503" s="6" t="n"/>
      <c r="L503" s="6" t="n"/>
      <c r="M503" s="6" t="n"/>
      <c r="N503" s="6" t="n"/>
      <c r="O503" s="6" t="n"/>
      <c r="P503" s="6" t="n"/>
    </row>
    <row r="504" ht="15.75" customHeight="1" s="1411">
      <c r="A504" s="6" t="n"/>
      <c r="B504" s="6" t="n"/>
      <c r="C504" s="6" t="n"/>
      <c r="D504" s="6" t="n"/>
      <c r="E504" s="6" t="n"/>
      <c r="F504" s="6" t="n"/>
      <c r="G504" s="6" t="n"/>
      <c r="H504" s="6" t="n"/>
      <c r="I504" s="6" t="n"/>
      <c r="J504" s="6" t="n"/>
      <c r="K504" s="6" t="n"/>
      <c r="L504" s="6" t="n"/>
      <c r="M504" s="6" t="n"/>
      <c r="N504" s="6" t="n"/>
      <c r="O504" s="6" t="n"/>
      <c r="P504" s="6" t="n"/>
    </row>
    <row r="505" ht="15.75" customHeight="1" s="1411">
      <c r="A505" s="6" t="n"/>
      <c r="B505" s="6" t="n"/>
      <c r="C505" s="6" t="n"/>
      <c r="D505" s="6" t="n"/>
      <c r="E505" s="6" t="n"/>
      <c r="F505" s="6" t="n"/>
      <c r="G505" s="6" t="n"/>
      <c r="H505" s="6" t="n"/>
      <c r="I505" s="6" t="n"/>
      <c r="J505" s="6" t="n"/>
      <c r="K505" s="6" t="n"/>
      <c r="L505" s="6" t="n"/>
      <c r="M505" s="6" t="n"/>
      <c r="N505" s="6" t="n"/>
      <c r="O505" s="6" t="n"/>
      <c r="P505" s="6" t="n"/>
    </row>
    <row r="506" ht="15.75" customHeight="1" s="1411">
      <c r="A506" s="6" t="n"/>
      <c r="B506" s="6" t="n"/>
      <c r="C506" s="6" t="n"/>
      <c r="D506" s="6" t="n"/>
      <c r="E506" s="6" t="n"/>
      <c r="F506" s="6" t="n"/>
      <c r="G506" s="6" t="n"/>
      <c r="H506" s="6" t="n"/>
      <c r="I506" s="6" t="n"/>
      <c r="J506" s="6" t="n"/>
      <c r="K506" s="6" t="n"/>
      <c r="L506" s="6" t="n"/>
      <c r="M506" s="6" t="n"/>
      <c r="N506" s="6" t="n"/>
      <c r="O506" s="6" t="n"/>
      <c r="P506" s="6" t="n"/>
    </row>
    <row r="507" ht="15.75" customHeight="1" s="1411">
      <c r="A507" s="6" t="n"/>
      <c r="B507" s="6" t="n"/>
      <c r="C507" s="6" t="n"/>
      <c r="D507" s="6" t="n"/>
      <c r="E507" s="6" t="n"/>
      <c r="F507" s="6" t="n"/>
      <c r="G507" s="6" t="n"/>
      <c r="H507" s="6" t="n"/>
      <c r="I507" s="6" t="n"/>
      <c r="J507" s="6" t="n"/>
      <c r="K507" s="6" t="n"/>
      <c r="L507" s="6" t="n"/>
      <c r="M507" s="6" t="n"/>
      <c r="N507" s="6" t="n"/>
      <c r="O507" s="6" t="n"/>
      <c r="P507" s="6" t="n"/>
    </row>
    <row r="508" ht="15.75" customHeight="1" s="1411">
      <c r="A508" s="6" t="n"/>
      <c r="B508" s="6" t="n"/>
      <c r="C508" s="6" t="n"/>
      <c r="D508" s="6" t="n"/>
      <c r="E508" s="6" t="n"/>
      <c r="F508" s="6" t="n"/>
      <c r="G508" s="6" t="n"/>
      <c r="H508" s="6" t="n"/>
      <c r="I508" s="6" t="n"/>
      <c r="J508" s="6" t="n"/>
      <c r="K508" s="6" t="n"/>
      <c r="L508" s="6" t="n"/>
      <c r="M508" s="6" t="n"/>
      <c r="N508" s="6" t="n"/>
      <c r="O508" s="6" t="n"/>
      <c r="P508" s="6" t="n"/>
    </row>
    <row r="509" ht="15.75" customHeight="1" s="1411">
      <c r="A509" s="6" t="n"/>
      <c r="B509" s="6" t="n"/>
      <c r="C509" s="6" t="n"/>
      <c r="D509" s="6" t="n"/>
      <c r="E509" s="6" t="n"/>
      <c r="F509" s="6" t="n"/>
      <c r="G509" s="6" t="n"/>
      <c r="H509" s="6" t="n"/>
      <c r="I509" s="6" t="n"/>
      <c r="J509" s="6" t="n"/>
      <c r="K509" s="6" t="n"/>
      <c r="L509" s="6" t="n"/>
      <c r="M509" s="6" t="n"/>
      <c r="N509" s="6" t="n"/>
      <c r="O509" s="6" t="n"/>
      <c r="P509" s="6" t="n"/>
    </row>
    <row r="510" ht="15.75" customHeight="1" s="1411">
      <c r="A510" s="6" t="n"/>
      <c r="B510" s="6" t="n"/>
      <c r="C510" s="6" t="n"/>
      <c r="D510" s="6" t="n"/>
      <c r="E510" s="6" t="n"/>
      <c r="F510" s="6" t="n"/>
      <c r="G510" s="6" t="n"/>
      <c r="H510" s="6" t="n"/>
      <c r="I510" s="6" t="n"/>
      <c r="J510" s="6" t="n"/>
      <c r="K510" s="6" t="n"/>
      <c r="L510" s="6" t="n"/>
      <c r="M510" s="6" t="n"/>
      <c r="N510" s="6" t="n"/>
      <c r="O510" s="6" t="n"/>
      <c r="P510" s="6" t="n"/>
    </row>
    <row r="511" ht="15.75" customHeight="1" s="1411">
      <c r="A511" s="6" t="n"/>
      <c r="B511" s="6" t="n"/>
      <c r="C511" s="6" t="n"/>
      <c r="D511" s="6" t="n"/>
      <c r="E511" s="6" t="n"/>
      <c r="F511" s="6" t="n"/>
      <c r="G511" s="6" t="n"/>
      <c r="H511" s="6" t="n"/>
      <c r="I511" s="6" t="n"/>
      <c r="J511" s="6" t="n"/>
      <c r="K511" s="6" t="n"/>
      <c r="L511" s="6" t="n"/>
      <c r="M511" s="6" t="n"/>
      <c r="N511" s="6" t="n"/>
      <c r="O511" s="6" t="n"/>
      <c r="P511" s="6" t="n"/>
    </row>
    <row r="512" ht="15.75" customHeight="1" s="1411">
      <c r="A512" s="6" t="n"/>
      <c r="B512" s="6" t="n"/>
      <c r="C512" s="6" t="n"/>
      <c r="D512" s="6" t="n"/>
      <c r="E512" s="6" t="n"/>
      <c r="F512" s="6" t="n"/>
      <c r="G512" s="6" t="n"/>
      <c r="H512" s="6" t="n"/>
      <c r="I512" s="6" t="n"/>
      <c r="J512" s="6" t="n"/>
      <c r="K512" s="6" t="n"/>
      <c r="L512" s="6" t="n"/>
      <c r="M512" s="6" t="n"/>
      <c r="N512" s="6" t="n"/>
      <c r="O512" s="6" t="n"/>
      <c r="P512" s="6" t="n"/>
    </row>
    <row r="513" ht="15.75" customHeight="1" s="1411">
      <c r="A513" s="6" t="n"/>
      <c r="B513" s="6" t="n"/>
      <c r="C513" s="6" t="n"/>
      <c r="D513" s="6" t="n"/>
      <c r="E513" s="6" t="n"/>
      <c r="F513" s="6" t="n"/>
      <c r="G513" s="6" t="n"/>
      <c r="H513" s="6" t="n"/>
      <c r="I513" s="6" t="n"/>
      <c r="J513" s="6" t="n"/>
      <c r="K513" s="6" t="n"/>
      <c r="L513" s="6" t="n"/>
      <c r="M513" s="6" t="n"/>
      <c r="N513" s="6" t="n"/>
      <c r="O513" s="6" t="n"/>
      <c r="P513" s="6" t="n"/>
    </row>
    <row r="514" ht="15.75" customHeight="1" s="1411">
      <c r="A514" s="6" t="n"/>
      <c r="B514" s="6" t="n"/>
      <c r="C514" s="6" t="n"/>
      <c r="D514" s="6" t="n"/>
      <c r="E514" s="6" t="n"/>
      <c r="F514" s="6" t="n"/>
      <c r="G514" s="6" t="n"/>
      <c r="H514" s="6" t="n"/>
      <c r="I514" s="6" t="n"/>
      <c r="J514" s="6" t="n"/>
      <c r="K514" s="6" t="n"/>
      <c r="L514" s="6" t="n"/>
      <c r="M514" s="6" t="n"/>
      <c r="N514" s="6" t="n"/>
      <c r="O514" s="6" t="n"/>
      <c r="P514" s="6" t="n"/>
    </row>
    <row r="515" ht="15.75" customHeight="1" s="1411">
      <c r="A515" s="6" t="n"/>
      <c r="B515" s="6" t="n"/>
      <c r="C515" s="6" t="n"/>
      <c r="D515" s="6" t="n"/>
      <c r="E515" s="6" t="n"/>
      <c r="F515" s="6" t="n"/>
      <c r="G515" s="6" t="n"/>
      <c r="H515" s="6" t="n"/>
      <c r="I515" s="6" t="n"/>
      <c r="J515" s="6" t="n"/>
      <c r="K515" s="6" t="n"/>
      <c r="L515" s="6" t="n"/>
      <c r="M515" s="6" t="n"/>
      <c r="N515" s="6" t="n"/>
      <c r="O515" s="6" t="n"/>
      <c r="P515" s="6" t="n"/>
    </row>
    <row r="516" ht="15.75" customHeight="1" s="1411">
      <c r="A516" s="6" t="n"/>
      <c r="B516" s="6" t="n"/>
      <c r="C516" s="6" t="n"/>
      <c r="D516" s="6" t="n"/>
      <c r="E516" s="6" t="n"/>
      <c r="F516" s="6" t="n"/>
      <c r="G516" s="6" t="n"/>
      <c r="H516" s="6" t="n"/>
      <c r="I516" s="6" t="n"/>
      <c r="J516" s="6" t="n"/>
      <c r="K516" s="6" t="n"/>
      <c r="L516" s="6" t="n"/>
      <c r="M516" s="6" t="n"/>
      <c r="N516" s="6" t="n"/>
      <c r="O516" s="6" t="n"/>
      <c r="P516" s="6" t="n"/>
    </row>
    <row r="517" ht="15.75" customHeight="1" s="1411">
      <c r="A517" s="6" t="n"/>
      <c r="B517" s="6" t="n"/>
      <c r="C517" s="6" t="n"/>
      <c r="D517" s="6" t="n"/>
      <c r="E517" s="6" t="n"/>
      <c r="F517" s="6" t="n"/>
      <c r="G517" s="6" t="n"/>
      <c r="H517" s="6" t="n"/>
      <c r="I517" s="6" t="n"/>
      <c r="J517" s="6" t="n"/>
      <c r="K517" s="6" t="n"/>
      <c r="L517" s="6" t="n"/>
      <c r="M517" s="6" t="n"/>
      <c r="N517" s="6" t="n"/>
      <c r="O517" s="6" t="n"/>
      <c r="P517" s="6" t="n"/>
    </row>
    <row r="518" ht="15.75" customHeight="1" s="1411">
      <c r="A518" s="6" t="n"/>
      <c r="B518" s="6" t="n"/>
      <c r="C518" s="6" t="n"/>
      <c r="D518" s="6" t="n"/>
      <c r="E518" s="6" t="n"/>
      <c r="F518" s="6" t="n"/>
      <c r="G518" s="6" t="n"/>
      <c r="H518" s="6" t="n"/>
      <c r="I518" s="6" t="n"/>
      <c r="J518" s="6" t="n"/>
      <c r="K518" s="6" t="n"/>
      <c r="L518" s="6" t="n"/>
      <c r="M518" s="6" t="n"/>
      <c r="N518" s="6" t="n"/>
      <c r="O518" s="6" t="n"/>
      <c r="P518" s="6" t="n"/>
    </row>
    <row r="519" ht="15.75" customHeight="1" s="1411">
      <c r="A519" s="6" t="n"/>
      <c r="B519" s="6" t="n"/>
      <c r="C519" s="6" t="n"/>
      <c r="D519" s="6" t="n"/>
      <c r="E519" s="6" t="n"/>
      <c r="F519" s="6" t="n"/>
      <c r="G519" s="6" t="n"/>
      <c r="H519" s="6" t="n"/>
      <c r="I519" s="6" t="n"/>
      <c r="J519" s="6" t="n"/>
      <c r="K519" s="6" t="n"/>
      <c r="L519" s="6" t="n"/>
      <c r="M519" s="6" t="n"/>
      <c r="N519" s="6" t="n"/>
      <c r="O519" s="6" t="n"/>
      <c r="P519" s="6" t="n"/>
    </row>
    <row r="520" ht="15.75" customHeight="1" s="1411">
      <c r="A520" s="6" t="n"/>
      <c r="B520" s="6" t="n"/>
      <c r="C520" s="6" t="n"/>
      <c r="D520" s="6" t="n"/>
      <c r="E520" s="6" t="n"/>
      <c r="F520" s="6" t="n"/>
      <c r="G520" s="6" t="n"/>
      <c r="H520" s="6" t="n"/>
      <c r="I520" s="6" t="n"/>
      <c r="J520" s="6" t="n"/>
      <c r="K520" s="6" t="n"/>
      <c r="L520" s="6" t="n"/>
      <c r="M520" s="6" t="n"/>
      <c r="N520" s="6" t="n"/>
      <c r="O520" s="6" t="n"/>
      <c r="P520" s="6" t="n"/>
    </row>
    <row r="521" ht="15.75" customHeight="1" s="1411">
      <c r="A521" s="6" t="n"/>
      <c r="B521" s="6" t="n"/>
      <c r="C521" s="6" t="n"/>
      <c r="D521" s="6" t="n"/>
      <c r="E521" s="6" t="n"/>
      <c r="F521" s="6" t="n"/>
      <c r="G521" s="6" t="n"/>
      <c r="H521" s="6" t="n"/>
      <c r="I521" s="6" t="n"/>
      <c r="J521" s="6" t="n"/>
      <c r="K521" s="6" t="n"/>
      <c r="L521" s="6" t="n"/>
      <c r="M521" s="6" t="n"/>
      <c r="N521" s="6" t="n"/>
      <c r="O521" s="6" t="n"/>
      <c r="P521" s="6" t="n"/>
    </row>
    <row r="522" ht="15.75" customHeight="1" s="1411">
      <c r="A522" s="6" t="n"/>
      <c r="B522" s="6" t="n"/>
      <c r="C522" s="6" t="n"/>
      <c r="D522" s="6" t="n"/>
      <c r="E522" s="6" t="n"/>
      <c r="F522" s="6" t="n"/>
      <c r="G522" s="6" t="n"/>
      <c r="H522" s="6" t="n"/>
      <c r="I522" s="6" t="n"/>
      <c r="J522" s="6" t="n"/>
      <c r="K522" s="6" t="n"/>
      <c r="L522" s="6" t="n"/>
      <c r="M522" s="6" t="n"/>
      <c r="N522" s="6" t="n"/>
      <c r="O522" s="6" t="n"/>
      <c r="P522" s="6" t="n"/>
    </row>
    <row r="523" ht="15.75" customHeight="1" s="1411">
      <c r="A523" s="6" t="n"/>
      <c r="B523" s="6" t="n"/>
      <c r="C523" s="6" t="n"/>
      <c r="D523" s="6" t="n"/>
      <c r="E523" s="6" t="n"/>
      <c r="F523" s="6" t="n"/>
      <c r="G523" s="6" t="n"/>
      <c r="H523" s="6" t="n"/>
      <c r="I523" s="6" t="n"/>
      <c r="J523" s="6" t="n"/>
      <c r="K523" s="6" t="n"/>
      <c r="L523" s="6" t="n"/>
      <c r="M523" s="6" t="n"/>
      <c r="N523" s="6" t="n"/>
      <c r="O523" s="6" t="n"/>
      <c r="P523" s="6" t="n"/>
    </row>
    <row r="524" ht="15.75" customHeight="1" s="1411">
      <c r="A524" s="6" t="n"/>
      <c r="B524" s="6" t="n"/>
      <c r="C524" s="6" t="n"/>
      <c r="D524" s="6" t="n"/>
      <c r="E524" s="6" t="n"/>
      <c r="F524" s="6" t="n"/>
      <c r="G524" s="6" t="n"/>
      <c r="H524" s="6" t="n"/>
      <c r="I524" s="6" t="n"/>
      <c r="J524" s="6" t="n"/>
      <c r="K524" s="6" t="n"/>
      <c r="L524" s="6" t="n"/>
      <c r="M524" s="6" t="n"/>
      <c r="N524" s="6" t="n"/>
      <c r="O524" s="6" t="n"/>
      <c r="P524" s="6" t="n"/>
    </row>
    <row r="525" ht="15.75" customHeight="1" s="1411">
      <c r="A525" s="6" t="n"/>
      <c r="B525" s="6" t="n"/>
      <c r="C525" s="6" t="n"/>
      <c r="D525" s="6" t="n"/>
      <c r="E525" s="6" t="n"/>
      <c r="F525" s="6" t="n"/>
      <c r="G525" s="6" t="n"/>
      <c r="H525" s="6" t="n"/>
      <c r="I525" s="6" t="n"/>
      <c r="J525" s="6" t="n"/>
      <c r="K525" s="6" t="n"/>
      <c r="L525" s="6" t="n"/>
      <c r="M525" s="6" t="n"/>
      <c r="N525" s="6" t="n"/>
      <c r="O525" s="6" t="n"/>
      <c r="P525" s="6" t="n"/>
    </row>
    <row r="526" ht="15.75" customHeight="1" s="1411">
      <c r="A526" s="6" t="n"/>
      <c r="B526" s="6" t="n"/>
      <c r="C526" s="6" t="n"/>
      <c r="D526" s="6" t="n"/>
      <c r="E526" s="6" t="n"/>
      <c r="F526" s="6" t="n"/>
      <c r="G526" s="6" t="n"/>
      <c r="H526" s="6" t="n"/>
      <c r="I526" s="6" t="n"/>
      <c r="J526" s="6" t="n"/>
      <c r="K526" s="6" t="n"/>
      <c r="L526" s="6" t="n"/>
      <c r="M526" s="6" t="n"/>
      <c r="N526" s="6" t="n"/>
      <c r="O526" s="6" t="n"/>
      <c r="P526" s="6" t="n"/>
    </row>
    <row r="527" ht="15.75" customHeight="1" s="1411">
      <c r="A527" s="6" t="n"/>
      <c r="B527" s="6" t="n"/>
      <c r="C527" s="6" t="n"/>
      <c r="D527" s="6" t="n"/>
      <c r="E527" s="6" t="n"/>
      <c r="F527" s="6" t="n"/>
      <c r="G527" s="6" t="n"/>
      <c r="H527" s="6" t="n"/>
      <c r="I527" s="6" t="n"/>
      <c r="J527" s="6" t="n"/>
      <c r="K527" s="6" t="n"/>
      <c r="L527" s="6" t="n"/>
      <c r="M527" s="6" t="n"/>
      <c r="N527" s="6" t="n"/>
      <c r="O527" s="6" t="n"/>
      <c r="P527" s="6" t="n"/>
    </row>
    <row r="528" ht="15.75" customHeight="1" s="1411">
      <c r="A528" s="6" t="n"/>
      <c r="B528" s="6" t="n"/>
      <c r="C528" s="6" t="n"/>
      <c r="D528" s="6" t="n"/>
      <c r="E528" s="6" t="n"/>
      <c r="F528" s="6" t="n"/>
      <c r="G528" s="6" t="n"/>
      <c r="H528" s="6" t="n"/>
      <c r="I528" s="6" t="n"/>
      <c r="J528" s="6" t="n"/>
      <c r="K528" s="6" t="n"/>
      <c r="L528" s="6" t="n"/>
      <c r="M528" s="6" t="n"/>
      <c r="N528" s="6" t="n"/>
      <c r="O528" s="6" t="n"/>
      <c r="P528" s="6" t="n"/>
    </row>
    <row r="529" ht="15.75" customHeight="1" s="1411">
      <c r="A529" s="6" t="n"/>
      <c r="B529" s="6" t="n"/>
      <c r="C529" s="6" t="n"/>
      <c r="D529" s="6" t="n"/>
      <c r="E529" s="6" t="n"/>
      <c r="F529" s="6" t="n"/>
      <c r="G529" s="6" t="n"/>
      <c r="H529" s="6" t="n"/>
      <c r="I529" s="6" t="n"/>
      <c r="J529" s="6" t="n"/>
      <c r="K529" s="6" t="n"/>
      <c r="L529" s="6" t="n"/>
      <c r="M529" s="6" t="n"/>
      <c r="N529" s="6" t="n"/>
      <c r="O529" s="6" t="n"/>
      <c r="P529" s="6" t="n"/>
    </row>
    <row r="530" ht="15.75" customHeight="1" s="1411">
      <c r="A530" s="6" t="n"/>
      <c r="B530" s="6" t="n"/>
      <c r="C530" s="6" t="n"/>
      <c r="D530" s="6" t="n"/>
      <c r="E530" s="6" t="n"/>
      <c r="F530" s="6" t="n"/>
      <c r="G530" s="6" t="n"/>
      <c r="H530" s="6" t="n"/>
      <c r="I530" s="6" t="n"/>
      <c r="J530" s="6" t="n"/>
      <c r="K530" s="6" t="n"/>
      <c r="L530" s="6" t="n"/>
      <c r="M530" s="6" t="n"/>
      <c r="N530" s="6" t="n"/>
      <c r="O530" s="6" t="n"/>
      <c r="P530" s="6" t="n"/>
    </row>
    <row r="531" ht="15.75" customHeight="1" s="1411">
      <c r="A531" s="6" t="n"/>
      <c r="B531" s="6" t="n"/>
      <c r="C531" s="6" t="n"/>
      <c r="D531" s="6" t="n"/>
      <c r="E531" s="6" t="n"/>
      <c r="F531" s="6" t="n"/>
      <c r="G531" s="6" t="n"/>
      <c r="H531" s="6" t="n"/>
      <c r="I531" s="6" t="n"/>
      <c r="J531" s="6" t="n"/>
      <c r="K531" s="6" t="n"/>
      <c r="L531" s="6" t="n"/>
      <c r="M531" s="6" t="n"/>
      <c r="N531" s="6" t="n"/>
      <c r="O531" s="6" t="n"/>
      <c r="P531" s="6" t="n"/>
    </row>
    <row r="532" ht="15.75" customHeight="1" s="1411">
      <c r="A532" s="6" t="n"/>
      <c r="B532" s="6" t="n"/>
      <c r="C532" s="6" t="n"/>
      <c r="D532" s="6" t="n"/>
      <c r="E532" s="6" t="n"/>
      <c r="F532" s="6" t="n"/>
      <c r="G532" s="6" t="n"/>
      <c r="H532" s="6" t="n"/>
      <c r="I532" s="6" t="n"/>
      <c r="J532" s="6" t="n"/>
      <c r="K532" s="6" t="n"/>
      <c r="L532" s="6" t="n"/>
      <c r="M532" s="6" t="n"/>
      <c r="N532" s="6" t="n"/>
      <c r="O532" s="6" t="n"/>
      <c r="P532" s="6" t="n"/>
    </row>
    <row r="533" ht="15.75" customHeight="1" s="1411">
      <c r="A533" s="6" t="n"/>
      <c r="B533" s="6" t="n"/>
      <c r="C533" s="6" t="n"/>
      <c r="D533" s="6" t="n"/>
      <c r="E533" s="6" t="n"/>
      <c r="F533" s="6" t="n"/>
      <c r="G533" s="6" t="n"/>
      <c r="H533" s="6" t="n"/>
      <c r="I533" s="6" t="n"/>
      <c r="J533" s="6" t="n"/>
      <c r="K533" s="6" t="n"/>
      <c r="L533" s="6" t="n"/>
      <c r="M533" s="6" t="n"/>
      <c r="N533" s="6" t="n"/>
      <c r="O533" s="6" t="n"/>
      <c r="P533" s="6" t="n"/>
    </row>
    <row r="534" ht="15.75" customHeight="1" s="1411">
      <c r="A534" s="6" t="n"/>
      <c r="B534" s="6" t="n"/>
      <c r="C534" s="6" t="n"/>
      <c r="D534" s="6" t="n"/>
      <c r="E534" s="6" t="n"/>
      <c r="F534" s="6" t="n"/>
      <c r="G534" s="6" t="n"/>
      <c r="H534" s="6" t="n"/>
      <c r="I534" s="6" t="n"/>
      <c r="J534" s="6" t="n"/>
      <c r="K534" s="6" t="n"/>
      <c r="L534" s="6" t="n"/>
      <c r="M534" s="6" t="n"/>
      <c r="N534" s="6" t="n"/>
      <c r="O534" s="6" t="n"/>
      <c r="P534" s="6" t="n"/>
    </row>
    <row r="535" ht="15.75" customHeight="1" s="1411">
      <c r="A535" s="6" t="n"/>
      <c r="B535" s="6" t="n"/>
      <c r="C535" s="6" t="n"/>
      <c r="D535" s="6" t="n"/>
      <c r="E535" s="6" t="n"/>
      <c r="F535" s="6" t="n"/>
      <c r="G535" s="6" t="n"/>
      <c r="H535" s="6" t="n"/>
      <c r="I535" s="6" t="n"/>
      <c r="J535" s="6" t="n"/>
      <c r="K535" s="6" t="n"/>
      <c r="L535" s="6" t="n"/>
      <c r="M535" s="6" t="n"/>
      <c r="N535" s="6" t="n"/>
      <c r="O535" s="6" t="n"/>
      <c r="P535" s="6" t="n"/>
    </row>
    <row r="536" ht="15.75" customHeight="1" s="1411">
      <c r="A536" s="6" t="n"/>
      <c r="B536" s="6" t="n"/>
      <c r="C536" s="6" t="n"/>
      <c r="D536" s="6" t="n"/>
      <c r="E536" s="6" t="n"/>
      <c r="F536" s="6" t="n"/>
      <c r="G536" s="6" t="n"/>
      <c r="H536" s="6" t="n"/>
      <c r="I536" s="6" t="n"/>
      <c r="J536" s="6" t="n"/>
      <c r="K536" s="6" t="n"/>
      <c r="L536" s="6" t="n"/>
      <c r="M536" s="6" t="n"/>
      <c r="N536" s="6" t="n"/>
      <c r="O536" s="6" t="n"/>
      <c r="P536" s="6" t="n"/>
    </row>
    <row r="537" ht="15.75" customHeight="1" s="1411">
      <c r="A537" s="6" t="n"/>
      <c r="B537" s="6" t="n"/>
      <c r="C537" s="6" t="n"/>
      <c r="D537" s="6" t="n"/>
      <c r="E537" s="6" t="n"/>
      <c r="F537" s="6" t="n"/>
      <c r="G537" s="6" t="n"/>
      <c r="H537" s="6" t="n"/>
      <c r="I537" s="6" t="n"/>
      <c r="J537" s="6" t="n"/>
      <c r="K537" s="6" t="n"/>
      <c r="L537" s="6" t="n"/>
      <c r="M537" s="6" t="n"/>
      <c r="N537" s="6" t="n"/>
      <c r="O537" s="6" t="n"/>
      <c r="P537" s="6" t="n"/>
    </row>
    <row r="538" ht="15.75" customHeight="1" s="1411">
      <c r="A538" s="6" t="n"/>
      <c r="B538" s="6" t="n"/>
      <c r="C538" s="6" t="n"/>
      <c r="D538" s="6" t="n"/>
      <c r="E538" s="6" t="n"/>
      <c r="F538" s="6" t="n"/>
      <c r="G538" s="6" t="n"/>
      <c r="H538" s="6" t="n"/>
      <c r="I538" s="6" t="n"/>
      <c r="J538" s="6" t="n"/>
      <c r="K538" s="6" t="n"/>
      <c r="L538" s="6" t="n"/>
      <c r="M538" s="6" t="n"/>
      <c r="N538" s="6" t="n"/>
      <c r="O538" s="6" t="n"/>
      <c r="P538" s="6" t="n"/>
    </row>
    <row r="539" ht="15.75" customHeight="1" s="1411">
      <c r="A539" s="6" t="n"/>
      <c r="B539" s="6" t="n"/>
      <c r="C539" s="6" t="n"/>
      <c r="D539" s="6" t="n"/>
      <c r="E539" s="6" t="n"/>
      <c r="F539" s="6" t="n"/>
      <c r="G539" s="6" t="n"/>
      <c r="H539" s="6" t="n"/>
      <c r="I539" s="6" t="n"/>
      <c r="J539" s="6" t="n"/>
      <c r="K539" s="6" t="n"/>
      <c r="L539" s="6" t="n"/>
      <c r="M539" s="6" t="n"/>
      <c r="N539" s="6" t="n"/>
      <c r="O539" s="6" t="n"/>
      <c r="P539" s="6" t="n"/>
    </row>
    <row r="540" ht="15.75" customHeight="1" s="1411">
      <c r="A540" s="6" t="n"/>
      <c r="B540" s="6" t="n"/>
      <c r="C540" s="6" t="n"/>
      <c r="D540" s="6" t="n"/>
      <c r="E540" s="6" t="n"/>
      <c r="F540" s="6" t="n"/>
      <c r="G540" s="6" t="n"/>
      <c r="H540" s="6" t="n"/>
      <c r="I540" s="6" t="n"/>
      <c r="J540" s="6" t="n"/>
      <c r="K540" s="6" t="n"/>
      <c r="L540" s="6" t="n"/>
      <c r="M540" s="6" t="n"/>
      <c r="N540" s="6" t="n"/>
      <c r="O540" s="6" t="n"/>
      <c r="P540" s="6" t="n"/>
    </row>
    <row r="541" ht="15.75" customHeight="1" s="1411">
      <c r="A541" s="6" t="n"/>
      <c r="B541" s="6" t="n"/>
      <c r="C541" s="6" t="n"/>
      <c r="D541" s="6" t="n"/>
      <c r="E541" s="6" t="n"/>
      <c r="F541" s="6" t="n"/>
      <c r="G541" s="6" t="n"/>
      <c r="H541" s="6" t="n"/>
      <c r="I541" s="6" t="n"/>
      <c r="J541" s="6" t="n"/>
      <c r="K541" s="6" t="n"/>
      <c r="L541" s="6" t="n"/>
      <c r="M541" s="6" t="n"/>
      <c r="N541" s="6" t="n"/>
      <c r="O541" s="6" t="n"/>
      <c r="P541" s="6" t="n"/>
    </row>
    <row r="542" ht="15.75" customHeight="1" s="1411">
      <c r="A542" s="6" t="n"/>
      <c r="B542" s="6" t="n"/>
      <c r="C542" s="6" t="n"/>
      <c r="D542" s="6" t="n"/>
      <c r="E542" s="6" t="n"/>
      <c r="F542" s="6" t="n"/>
      <c r="G542" s="6" t="n"/>
      <c r="H542" s="6" t="n"/>
      <c r="I542" s="6" t="n"/>
      <c r="J542" s="6" t="n"/>
      <c r="K542" s="6" t="n"/>
      <c r="L542" s="6" t="n"/>
      <c r="M542" s="6" t="n"/>
      <c r="N542" s="6" t="n"/>
      <c r="O542" s="6" t="n"/>
      <c r="P542" s="6" t="n"/>
    </row>
    <row r="543" ht="15.75" customHeight="1" s="1411">
      <c r="A543" s="6" t="n"/>
      <c r="B543" s="6" t="n"/>
      <c r="C543" s="6" t="n"/>
      <c r="D543" s="6" t="n"/>
      <c r="E543" s="6" t="n"/>
      <c r="F543" s="6" t="n"/>
      <c r="G543" s="6" t="n"/>
      <c r="H543" s="6" t="n"/>
      <c r="I543" s="6" t="n"/>
      <c r="J543" s="6" t="n"/>
      <c r="K543" s="6" t="n"/>
      <c r="L543" s="6" t="n"/>
      <c r="M543" s="6" t="n"/>
      <c r="N543" s="6" t="n"/>
      <c r="O543" s="6" t="n"/>
      <c r="P543" s="6" t="n"/>
    </row>
    <row r="544" ht="15.75" customHeight="1" s="1411">
      <c r="A544" s="6" t="n"/>
      <c r="B544" s="6" t="n"/>
      <c r="C544" s="6" t="n"/>
      <c r="D544" s="6" t="n"/>
      <c r="E544" s="6" t="n"/>
      <c r="F544" s="6" t="n"/>
      <c r="G544" s="6" t="n"/>
      <c r="H544" s="6" t="n"/>
      <c r="I544" s="6" t="n"/>
      <c r="J544" s="6" t="n"/>
      <c r="K544" s="6" t="n"/>
      <c r="L544" s="6" t="n"/>
      <c r="M544" s="6" t="n"/>
      <c r="N544" s="6" t="n"/>
      <c r="O544" s="6" t="n"/>
      <c r="P544" s="6" t="n"/>
    </row>
    <row r="545" ht="15.75" customHeight="1" s="1411">
      <c r="A545" s="6" t="n"/>
      <c r="B545" s="6" t="n"/>
      <c r="C545" s="6" t="n"/>
      <c r="D545" s="6" t="n"/>
      <c r="E545" s="6" t="n"/>
      <c r="F545" s="6" t="n"/>
      <c r="G545" s="6" t="n"/>
      <c r="H545" s="6" t="n"/>
      <c r="I545" s="6" t="n"/>
      <c r="J545" s="6" t="n"/>
      <c r="K545" s="6" t="n"/>
      <c r="L545" s="6" t="n"/>
      <c r="M545" s="6" t="n"/>
      <c r="N545" s="6" t="n"/>
      <c r="O545" s="6" t="n"/>
      <c r="P545" s="6" t="n"/>
    </row>
    <row r="546" ht="15.75" customHeight="1" s="1411">
      <c r="A546" s="6" t="n"/>
      <c r="B546" s="6" t="n"/>
      <c r="C546" s="6" t="n"/>
      <c r="D546" s="6" t="n"/>
      <c r="E546" s="6" t="n"/>
      <c r="F546" s="6" t="n"/>
      <c r="G546" s="6" t="n"/>
      <c r="H546" s="6" t="n"/>
      <c r="I546" s="6" t="n"/>
      <c r="J546" s="6" t="n"/>
      <c r="K546" s="6" t="n"/>
      <c r="L546" s="6" t="n"/>
      <c r="M546" s="6" t="n"/>
      <c r="N546" s="6" t="n"/>
      <c r="O546" s="6" t="n"/>
      <c r="P546" s="6" t="n"/>
    </row>
    <row r="547" ht="15.75" customHeight="1" s="1411">
      <c r="A547" s="6" t="n"/>
      <c r="B547" s="6" t="n"/>
      <c r="C547" s="6" t="n"/>
      <c r="D547" s="6" t="n"/>
      <c r="E547" s="6" t="n"/>
      <c r="F547" s="6" t="n"/>
      <c r="G547" s="6" t="n"/>
      <c r="H547" s="6" t="n"/>
      <c r="I547" s="6" t="n"/>
      <c r="J547" s="6" t="n"/>
      <c r="K547" s="6" t="n"/>
      <c r="L547" s="6" t="n"/>
      <c r="M547" s="6" t="n"/>
      <c r="N547" s="6" t="n"/>
      <c r="O547" s="6" t="n"/>
      <c r="P547" s="6" t="n"/>
    </row>
    <row r="548" ht="15.75" customHeight="1" s="1411">
      <c r="A548" s="6" t="n"/>
      <c r="B548" s="6" t="n"/>
      <c r="C548" s="6" t="n"/>
      <c r="D548" s="6" t="n"/>
      <c r="E548" s="6" t="n"/>
      <c r="F548" s="6" t="n"/>
      <c r="G548" s="6" t="n"/>
      <c r="H548" s="6" t="n"/>
      <c r="I548" s="6" t="n"/>
      <c r="J548" s="6" t="n"/>
      <c r="K548" s="6" t="n"/>
      <c r="L548" s="6" t="n"/>
      <c r="M548" s="6" t="n"/>
      <c r="N548" s="6" t="n"/>
      <c r="O548" s="6" t="n"/>
      <c r="P548" s="6" t="n"/>
    </row>
    <row r="549" ht="15.75" customHeight="1" s="1411">
      <c r="A549" s="6" t="n"/>
      <c r="B549" s="6" t="n"/>
      <c r="C549" s="6" t="n"/>
      <c r="D549" s="6" t="n"/>
      <c r="E549" s="6" t="n"/>
      <c r="F549" s="6" t="n"/>
      <c r="G549" s="6" t="n"/>
      <c r="H549" s="6" t="n"/>
      <c r="I549" s="6" t="n"/>
      <c r="J549" s="6" t="n"/>
      <c r="K549" s="6" t="n"/>
      <c r="L549" s="6" t="n"/>
      <c r="M549" s="6" t="n"/>
      <c r="N549" s="6" t="n"/>
      <c r="O549" s="6" t="n"/>
      <c r="P549" s="6" t="n"/>
    </row>
    <row r="550" ht="15.75" customHeight="1" s="1411">
      <c r="A550" s="6" t="n"/>
      <c r="B550" s="6" t="n"/>
      <c r="C550" s="6" t="n"/>
      <c r="D550" s="6" t="n"/>
      <c r="E550" s="6" t="n"/>
      <c r="F550" s="6" t="n"/>
      <c r="G550" s="6" t="n"/>
      <c r="H550" s="6" t="n"/>
      <c r="I550" s="6" t="n"/>
      <c r="J550" s="6" t="n"/>
      <c r="K550" s="6" t="n"/>
      <c r="L550" s="6" t="n"/>
      <c r="M550" s="6" t="n"/>
      <c r="N550" s="6" t="n"/>
      <c r="O550" s="6" t="n"/>
      <c r="P550" s="6" t="n"/>
    </row>
    <row r="551" ht="15.75" customHeight="1" s="1411">
      <c r="A551" s="6" t="n"/>
      <c r="B551" s="6" t="n"/>
      <c r="C551" s="6" t="n"/>
      <c r="D551" s="6" t="n"/>
      <c r="E551" s="6" t="n"/>
      <c r="F551" s="6" t="n"/>
      <c r="G551" s="6" t="n"/>
      <c r="H551" s="6" t="n"/>
      <c r="I551" s="6" t="n"/>
      <c r="J551" s="6" t="n"/>
      <c r="K551" s="6" t="n"/>
      <c r="L551" s="6" t="n"/>
      <c r="M551" s="6" t="n"/>
      <c r="N551" s="6" t="n"/>
      <c r="O551" s="6" t="n"/>
      <c r="P551" s="6" t="n"/>
    </row>
    <row r="552" ht="15.75" customHeight="1" s="1411">
      <c r="A552" s="6" t="n"/>
      <c r="B552" s="6" t="n"/>
      <c r="C552" s="6" t="n"/>
      <c r="D552" s="6" t="n"/>
      <c r="E552" s="6" t="n"/>
      <c r="F552" s="6" t="n"/>
      <c r="G552" s="6" t="n"/>
      <c r="H552" s="6" t="n"/>
      <c r="I552" s="6" t="n"/>
      <c r="J552" s="6" t="n"/>
      <c r="K552" s="6" t="n"/>
      <c r="L552" s="6" t="n"/>
      <c r="M552" s="6" t="n"/>
      <c r="N552" s="6" t="n"/>
      <c r="O552" s="6" t="n"/>
      <c r="P552" s="6" t="n"/>
    </row>
    <row r="553" ht="15.75" customHeight="1" s="1411">
      <c r="A553" s="6" t="n"/>
      <c r="B553" s="6" t="n"/>
      <c r="C553" s="6" t="n"/>
      <c r="D553" s="6" t="n"/>
      <c r="E553" s="6" t="n"/>
      <c r="F553" s="6" t="n"/>
      <c r="G553" s="6" t="n"/>
      <c r="H553" s="6" t="n"/>
      <c r="I553" s="6" t="n"/>
      <c r="J553" s="6" t="n"/>
      <c r="K553" s="6" t="n"/>
      <c r="L553" s="6" t="n"/>
      <c r="M553" s="6" t="n"/>
      <c r="N553" s="6" t="n"/>
      <c r="O553" s="6" t="n"/>
      <c r="P553" s="6" t="n"/>
    </row>
    <row r="554" ht="15.75" customHeight="1" s="1411">
      <c r="A554" s="6" t="n"/>
      <c r="B554" s="6" t="n"/>
      <c r="C554" s="6" t="n"/>
      <c r="D554" s="6" t="n"/>
      <c r="E554" s="6" t="n"/>
      <c r="F554" s="6" t="n"/>
      <c r="G554" s="6" t="n"/>
      <c r="H554" s="6" t="n"/>
      <c r="I554" s="6" t="n"/>
      <c r="J554" s="6" t="n"/>
      <c r="K554" s="6" t="n"/>
      <c r="L554" s="6" t="n"/>
      <c r="M554" s="6" t="n"/>
      <c r="N554" s="6" t="n"/>
      <c r="O554" s="6" t="n"/>
      <c r="P554" s="6" t="n"/>
    </row>
    <row r="555" ht="15.75" customHeight="1" s="1411">
      <c r="A555" s="6" t="n"/>
      <c r="B555" s="6" t="n"/>
      <c r="C555" s="6" t="n"/>
      <c r="D555" s="6" t="n"/>
      <c r="E555" s="6" t="n"/>
      <c r="F555" s="6" t="n"/>
      <c r="G555" s="6" t="n"/>
      <c r="H555" s="6" t="n"/>
      <c r="I555" s="6" t="n"/>
      <c r="J555" s="6" t="n"/>
      <c r="K555" s="6" t="n"/>
      <c r="L555" s="6" t="n"/>
      <c r="M555" s="6" t="n"/>
      <c r="N555" s="6" t="n"/>
      <c r="O555" s="6" t="n"/>
      <c r="P555" s="6" t="n"/>
    </row>
    <row r="556" ht="15.75" customHeight="1" s="1411">
      <c r="A556" s="6" t="n"/>
      <c r="B556" s="6" t="n"/>
      <c r="C556" s="6" t="n"/>
      <c r="D556" s="6" t="n"/>
      <c r="E556" s="6" t="n"/>
      <c r="F556" s="6" t="n"/>
      <c r="G556" s="6" t="n"/>
      <c r="H556" s="6" t="n"/>
      <c r="I556" s="6" t="n"/>
      <c r="J556" s="6" t="n"/>
      <c r="K556" s="6" t="n"/>
      <c r="L556" s="6" t="n"/>
      <c r="M556" s="6" t="n"/>
      <c r="N556" s="6" t="n"/>
      <c r="O556" s="6" t="n"/>
      <c r="P556" s="6" t="n"/>
    </row>
    <row r="557" ht="15.75" customHeight="1" s="1411">
      <c r="A557" s="6" t="n"/>
      <c r="B557" s="6" t="n"/>
      <c r="C557" s="6" t="n"/>
      <c r="D557" s="6" t="n"/>
      <c r="E557" s="6" t="n"/>
      <c r="F557" s="6" t="n"/>
      <c r="G557" s="6" t="n"/>
      <c r="H557" s="6" t="n"/>
      <c r="I557" s="6" t="n"/>
      <c r="J557" s="6" t="n"/>
      <c r="K557" s="6" t="n"/>
      <c r="L557" s="6" t="n"/>
      <c r="M557" s="6" t="n"/>
      <c r="N557" s="6" t="n"/>
      <c r="O557" s="6" t="n"/>
      <c r="P557" s="6" t="n"/>
    </row>
    <row r="558" ht="15.75" customHeight="1" s="1411">
      <c r="A558" s="6" t="n"/>
      <c r="B558" s="6" t="n"/>
      <c r="C558" s="6" t="n"/>
      <c r="D558" s="6" t="n"/>
      <c r="E558" s="6" t="n"/>
      <c r="F558" s="6" t="n"/>
      <c r="G558" s="6" t="n"/>
      <c r="H558" s="6" t="n"/>
      <c r="I558" s="6" t="n"/>
      <c r="J558" s="6" t="n"/>
      <c r="K558" s="6" t="n"/>
      <c r="L558" s="6" t="n"/>
      <c r="M558" s="6" t="n"/>
      <c r="N558" s="6" t="n"/>
      <c r="O558" s="6" t="n"/>
      <c r="P558" s="6" t="n"/>
    </row>
    <row r="559" ht="15.75" customHeight="1" s="1411">
      <c r="A559" s="6" t="n"/>
      <c r="B559" s="6" t="n"/>
      <c r="C559" s="6" t="n"/>
      <c r="D559" s="6" t="n"/>
      <c r="E559" s="6" t="n"/>
      <c r="F559" s="6" t="n"/>
      <c r="G559" s="6" t="n"/>
      <c r="H559" s="6" t="n"/>
      <c r="I559" s="6" t="n"/>
      <c r="J559" s="6" t="n"/>
      <c r="K559" s="6" t="n"/>
      <c r="L559" s="6" t="n"/>
      <c r="M559" s="6" t="n"/>
      <c r="N559" s="6" t="n"/>
      <c r="O559" s="6" t="n"/>
      <c r="P559" s="6" t="n"/>
    </row>
    <row r="560" ht="15.75" customHeight="1" s="1411">
      <c r="A560" s="6" t="n"/>
      <c r="B560" s="6" t="n"/>
      <c r="C560" s="6" t="n"/>
      <c r="D560" s="6" t="n"/>
      <c r="E560" s="6" t="n"/>
      <c r="F560" s="6" t="n"/>
      <c r="G560" s="6" t="n"/>
      <c r="H560" s="6" t="n"/>
      <c r="I560" s="6" t="n"/>
      <c r="J560" s="6" t="n"/>
      <c r="K560" s="6" t="n"/>
      <c r="L560" s="6" t="n"/>
      <c r="M560" s="6" t="n"/>
      <c r="N560" s="6" t="n"/>
      <c r="O560" s="6" t="n"/>
      <c r="P560" s="6" t="n"/>
    </row>
    <row r="561" ht="15.75" customHeight="1" s="1411">
      <c r="A561" s="6" t="n"/>
      <c r="B561" s="6" t="n"/>
      <c r="C561" s="6" t="n"/>
      <c r="D561" s="6" t="n"/>
      <c r="E561" s="6" t="n"/>
      <c r="F561" s="6" t="n"/>
      <c r="G561" s="6" t="n"/>
      <c r="H561" s="6" t="n"/>
      <c r="I561" s="6" t="n"/>
      <c r="J561" s="6" t="n"/>
      <c r="K561" s="6" t="n"/>
      <c r="L561" s="6" t="n"/>
      <c r="M561" s="6" t="n"/>
      <c r="N561" s="6" t="n"/>
      <c r="O561" s="6" t="n"/>
      <c r="P561" s="6" t="n"/>
    </row>
    <row r="562" ht="15.75" customHeight="1" s="1411">
      <c r="A562" s="6" t="n"/>
      <c r="B562" s="6" t="n"/>
      <c r="C562" s="6" t="n"/>
      <c r="D562" s="6" t="n"/>
      <c r="E562" s="6" t="n"/>
      <c r="F562" s="6" t="n"/>
      <c r="G562" s="6" t="n"/>
      <c r="H562" s="6" t="n"/>
      <c r="I562" s="6" t="n"/>
      <c r="J562" s="6" t="n"/>
      <c r="K562" s="6" t="n"/>
      <c r="L562" s="6" t="n"/>
      <c r="M562" s="6" t="n"/>
      <c r="N562" s="6" t="n"/>
      <c r="O562" s="6" t="n"/>
      <c r="P562" s="6" t="n"/>
    </row>
    <row r="563" ht="15.75" customHeight="1" s="1411">
      <c r="A563" s="6" t="n"/>
      <c r="B563" s="6" t="n"/>
      <c r="C563" s="6" t="n"/>
      <c r="D563" s="6" t="n"/>
      <c r="E563" s="6" t="n"/>
      <c r="F563" s="6" t="n"/>
      <c r="G563" s="6" t="n"/>
      <c r="H563" s="6" t="n"/>
      <c r="I563" s="6" t="n"/>
      <c r="J563" s="6" t="n"/>
      <c r="K563" s="6" t="n"/>
      <c r="L563" s="6" t="n"/>
      <c r="M563" s="6" t="n"/>
      <c r="N563" s="6" t="n"/>
      <c r="O563" s="6" t="n"/>
      <c r="P563" s="6" t="n"/>
    </row>
    <row r="564" ht="15.75" customHeight="1" s="1411">
      <c r="A564" s="6" t="n"/>
      <c r="B564" s="6" t="n"/>
      <c r="C564" s="6" t="n"/>
      <c r="D564" s="6" t="n"/>
      <c r="E564" s="6" t="n"/>
      <c r="F564" s="6" t="n"/>
      <c r="G564" s="6" t="n"/>
      <c r="H564" s="6" t="n"/>
      <c r="I564" s="6" t="n"/>
      <c r="J564" s="6" t="n"/>
      <c r="K564" s="6" t="n"/>
      <c r="L564" s="6" t="n"/>
      <c r="M564" s="6" t="n"/>
      <c r="N564" s="6" t="n"/>
      <c r="O564" s="6" t="n"/>
      <c r="P564" s="6" t="n"/>
    </row>
    <row r="565" ht="15.75" customHeight="1" s="1411">
      <c r="A565" s="6" t="n"/>
      <c r="B565" s="6" t="n"/>
      <c r="C565" s="6" t="n"/>
      <c r="D565" s="6" t="n"/>
      <c r="E565" s="6" t="n"/>
      <c r="F565" s="6" t="n"/>
      <c r="G565" s="6" t="n"/>
      <c r="H565" s="6" t="n"/>
      <c r="I565" s="6" t="n"/>
      <c r="J565" s="6" t="n"/>
      <c r="K565" s="6" t="n"/>
      <c r="L565" s="6" t="n"/>
      <c r="M565" s="6" t="n"/>
      <c r="N565" s="6" t="n"/>
      <c r="O565" s="6" t="n"/>
      <c r="P565" s="6" t="n"/>
    </row>
    <row r="566" ht="15.75" customHeight="1" s="1411">
      <c r="A566" s="6" t="n"/>
      <c r="B566" s="6" t="n"/>
      <c r="C566" s="6" t="n"/>
      <c r="D566" s="6" t="n"/>
      <c r="E566" s="6" t="n"/>
      <c r="F566" s="6" t="n"/>
      <c r="G566" s="6" t="n"/>
      <c r="H566" s="6" t="n"/>
      <c r="I566" s="6" t="n"/>
      <c r="J566" s="6" t="n"/>
      <c r="K566" s="6" t="n"/>
      <c r="L566" s="6" t="n"/>
      <c r="M566" s="6" t="n"/>
      <c r="N566" s="6" t="n"/>
      <c r="O566" s="6" t="n"/>
      <c r="P566" s="6" t="n"/>
    </row>
    <row r="567" ht="15.75" customHeight="1" s="1411">
      <c r="A567" s="6" t="n"/>
      <c r="B567" s="6" t="n"/>
      <c r="C567" s="6" t="n"/>
      <c r="D567" s="6" t="n"/>
      <c r="E567" s="6" t="n"/>
      <c r="F567" s="6" t="n"/>
      <c r="G567" s="6" t="n"/>
      <c r="H567" s="6" t="n"/>
      <c r="I567" s="6" t="n"/>
      <c r="J567" s="6" t="n"/>
      <c r="K567" s="6" t="n"/>
      <c r="L567" s="6" t="n"/>
      <c r="M567" s="6" t="n"/>
      <c r="N567" s="6" t="n"/>
      <c r="O567" s="6" t="n"/>
      <c r="P567" s="6" t="n"/>
    </row>
    <row r="568" ht="15.75" customHeight="1" s="1411">
      <c r="A568" s="6" t="n"/>
      <c r="B568" s="6" t="n"/>
      <c r="C568" s="6" t="n"/>
      <c r="D568" s="6" t="n"/>
      <c r="E568" s="6" t="n"/>
      <c r="F568" s="6" t="n"/>
      <c r="G568" s="6" t="n"/>
      <c r="H568" s="6" t="n"/>
      <c r="I568" s="6" t="n"/>
      <c r="J568" s="6" t="n"/>
      <c r="K568" s="6" t="n"/>
      <c r="L568" s="6" t="n"/>
      <c r="M568" s="6" t="n"/>
      <c r="N568" s="6" t="n"/>
      <c r="O568" s="6" t="n"/>
      <c r="P568" s="6" t="n"/>
    </row>
    <row r="569" ht="15.75" customHeight="1" s="1411">
      <c r="A569" s="6" t="n"/>
      <c r="B569" s="6" t="n"/>
      <c r="C569" s="6" t="n"/>
      <c r="D569" s="6" t="n"/>
      <c r="E569" s="6" t="n"/>
      <c r="F569" s="6" t="n"/>
      <c r="G569" s="6" t="n"/>
      <c r="H569" s="6" t="n"/>
      <c r="I569" s="6" t="n"/>
      <c r="J569" s="6" t="n"/>
      <c r="K569" s="6" t="n"/>
      <c r="L569" s="6" t="n"/>
      <c r="M569" s="6" t="n"/>
      <c r="N569" s="6" t="n"/>
      <c r="O569" s="6" t="n"/>
      <c r="P569" s="6" t="n"/>
    </row>
    <row r="570" ht="15.75" customHeight="1" s="1411">
      <c r="A570" s="6" t="n"/>
      <c r="B570" s="6" t="n"/>
      <c r="C570" s="6" t="n"/>
      <c r="D570" s="6" t="n"/>
      <c r="E570" s="6" t="n"/>
      <c r="F570" s="6" t="n"/>
      <c r="G570" s="6" t="n"/>
      <c r="H570" s="6" t="n"/>
      <c r="I570" s="6" t="n"/>
      <c r="J570" s="6" t="n"/>
      <c r="K570" s="6" t="n"/>
      <c r="L570" s="6" t="n"/>
      <c r="M570" s="6" t="n"/>
      <c r="N570" s="6" t="n"/>
      <c r="O570" s="6" t="n"/>
      <c r="P570" s="6" t="n"/>
    </row>
    <row r="571" ht="15.75" customHeight="1" s="1411">
      <c r="A571" s="6" t="n"/>
      <c r="B571" s="6" t="n"/>
      <c r="C571" s="6" t="n"/>
      <c r="D571" s="6" t="n"/>
      <c r="E571" s="6" t="n"/>
      <c r="F571" s="6" t="n"/>
      <c r="G571" s="6" t="n"/>
      <c r="H571" s="6" t="n"/>
      <c r="I571" s="6" t="n"/>
      <c r="J571" s="6" t="n"/>
      <c r="K571" s="6" t="n"/>
      <c r="L571" s="6" t="n"/>
      <c r="M571" s="6" t="n"/>
      <c r="N571" s="6" t="n"/>
      <c r="O571" s="6" t="n"/>
      <c r="P571" s="6" t="n"/>
    </row>
    <row r="572" ht="15.75" customHeight="1" s="1411">
      <c r="A572" s="6" t="n"/>
      <c r="B572" s="6" t="n"/>
      <c r="C572" s="6" t="n"/>
      <c r="D572" s="6" t="n"/>
      <c r="E572" s="6" t="n"/>
      <c r="F572" s="6" t="n"/>
      <c r="G572" s="6" t="n"/>
      <c r="H572" s="6" t="n"/>
      <c r="I572" s="6" t="n"/>
      <c r="J572" s="6" t="n"/>
      <c r="K572" s="6" t="n"/>
      <c r="L572" s="6" t="n"/>
      <c r="M572" s="6" t="n"/>
      <c r="N572" s="6" t="n"/>
      <c r="O572" s="6" t="n"/>
      <c r="P572" s="6" t="n"/>
    </row>
    <row r="573" ht="15.75" customHeight="1" s="1411">
      <c r="A573" s="6" t="n"/>
      <c r="B573" s="6" t="n"/>
      <c r="C573" s="6" t="n"/>
      <c r="D573" s="6" t="n"/>
      <c r="E573" s="6" t="n"/>
      <c r="F573" s="6" t="n"/>
      <c r="G573" s="6" t="n"/>
      <c r="H573" s="6" t="n"/>
      <c r="I573" s="6" t="n"/>
      <c r="J573" s="6" t="n"/>
      <c r="K573" s="6" t="n"/>
      <c r="L573" s="6" t="n"/>
      <c r="M573" s="6" t="n"/>
      <c r="N573" s="6" t="n"/>
      <c r="O573" s="6" t="n"/>
      <c r="P573" s="6" t="n"/>
    </row>
    <row r="574" ht="15.75" customHeight="1" s="1411">
      <c r="A574" s="6" t="n"/>
      <c r="B574" s="6" t="n"/>
      <c r="C574" s="6" t="n"/>
      <c r="D574" s="6" t="n"/>
      <c r="E574" s="6" t="n"/>
      <c r="F574" s="6" t="n"/>
      <c r="G574" s="6" t="n"/>
      <c r="H574" s="6" t="n"/>
      <c r="I574" s="6" t="n"/>
      <c r="J574" s="6" t="n"/>
      <c r="K574" s="6" t="n"/>
      <c r="L574" s="6" t="n"/>
      <c r="M574" s="6" t="n"/>
      <c r="N574" s="6" t="n"/>
      <c r="O574" s="6" t="n"/>
      <c r="P574" s="6" t="n"/>
    </row>
    <row r="575" ht="15.75" customHeight="1" s="1411">
      <c r="A575" s="6" t="n"/>
      <c r="B575" s="6" t="n"/>
      <c r="C575" s="6" t="n"/>
      <c r="D575" s="6" t="n"/>
      <c r="E575" s="6" t="n"/>
      <c r="F575" s="6" t="n"/>
      <c r="G575" s="6" t="n"/>
      <c r="H575" s="6" t="n"/>
      <c r="I575" s="6" t="n"/>
      <c r="J575" s="6" t="n"/>
      <c r="K575" s="6" t="n"/>
      <c r="L575" s="6" t="n"/>
      <c r="M575" s="6" t="n"/>
      <c r="N575" s="6" t="n"/>
      <c r="O575" s="6" t="n"/>
      <c r="P575" s="6" t="n"/>
    </row>
    <row r="576" ht="15.75" customHeight="1" s="1411">
      <c r="A576" s="6" t="n"/>
      <c r="B576" s="6" t="n"/>
      <c r="C576" s="6" t="n"/>
      <c r="D576" s="6" t="n"/>
      <c r="E576" s="6" t="n"/>
      <c r="F576" s="6" t="n"/>
      <c r="G576" s="6" t="n"/>
      <c r="H576" s="6" t="n"/>
      <c r="I576" s="6" t="n"/>
      <c r="J576" s="6" t="n"/>
      <c r="K576" s="6" t="n"/>
      <c r="L576" s="6" t="n"/>
      <c r="M576" s="6" t="n"/>
      <c r="N576" s="6" t="n"/>
      <c r="O576" s="6" t="n"/>
      <c r="P576" s="6" t="n"/>
    </row>
    <row r="577" ht="15.75" customHeight="1" s="1411">
      <c r="A577" s="6" t="n"/>
      <c r="B577" s="6" t="n"/>
      <c r="C577" s="6" t="n"/>
      <c r="D577" s="6" t="n"/>
      <c r="E577" s="6" t="n"/>
      <c r="F577" s="6" t="n"/>
      <c r="G577" s="6" t="n"/>
      <c r="H577" s="6" t="n"/>
      <c r="I577" s="6" t="n"/>
      <c r="J577" s="6" t="n"/>
      <c r="K577" s="6" t="n"/>
      <c r="L577" s="6" t="n"/>
      <c r="M577" s="6" t="n"/>
      <c r="N577" s="6" t="n"/>
      <c r="O577" s="6" t="n"/>
      <c r="P577" s="6" t="n"/>
    </row>
    <row r="578" ht="15.75" customHeight="1" s="1411">
      <c r="A578" s="6" t="n"/>
      <c r="B578" s="6" t="n"/>
      <c r="C578" s="6" t="n"/>
      <c r="D578" s="6" t="n"/>
      <c r="E578" s="6" t="n"/>
      <c r="F578" s="6" t="n"/>
      <c r="G578" s="6" t="n"/>
      <c r="H578" s="6" t="n"/>
      <c r="I578" s="6" t="n"/>
      <c r="J578" s="6" t="n"/>
      <c r="K578" s="6" t="n"/>
      <c r="L578" s="6" t="n"/>
      <c r="M578" s="6" t="n"/>
      <c r="N578" s="6" t="n"/>
      <c r="O578" s="6" t="n"/>
      <c r="P578" s="6" t="n"/>
    </row>
    <row r="579" ht="15.75" customHeight="1" s="1411">
      <c r="A579" s="6" t="n"/>
      <c r="B579" s="6" t="n"/>
      <c r="C579" s="6" t="n"/>
      <c r="D579" s="6" t="n"/>
      <c r="E579" s="6" t="n"/>
      <c r="F579" s="6" t="n"/>
      <c r="G579" s="6" t="n"/>
      <c r="H579" s="6" t="n"/>
      <c r="I579" s="6" t="n"/>
      <c r="J579" s="6" t="n"/>
      <c r="K579" s="6" t="n"/>
      <c r="L579" s="6" t="n"/>
      <c r="M579" s="6" t="n"/>
      <c r="N579" s="6" t="n"/>
      <c r="O579" s="6" t="n"/>
      <c r="P579" s="6" t="n"/>
    </row>
    <row r="580" ht="15.75" customHeight="1" s="1411">
      <c r="A580" s="6" t="n"/>
      <c r="B580" s="6" t="n"/>
      <c r="C580" s="6" t="n"/>
      <c r="D580" s="6" t="n"/>
      <c r="E580" s="6" t="n"/>
      <c r="F580" s="6" t="n"/>
      <c r="G580" s="6" t="n"/>
      <c r="H580" s="6" t="n"/>
      <c r="I580" s="6" t="n"/>
      <c r="J580" s="6" t="n"/>
      <c r="K580" s="6" t="n"/>
      <c r="L580" s="6" t="n"/>
      <c r="M580" s="6" t="n"/>
      <c r="N580" s="6" t="n"/>
      <c r="O580" s="6" t="n"/>
      <c r="P580" s="6" t="n"/>
    </row>
    <row r="581" ht="15.75" customHeight="1" s="1411">
      <c r="A581" s="6" t="n"/>
      <c r="B581" s="6" t="n"/>
      <c r="C581" s="6" t="n"/>
      <c r="D581" s="6" t="n"/>
      <c r="E581" s="6" t="n"/>
      <c r="F581" s="6" t="n"/>
      <c r="G581" s="6" t="n"/>
      <c r="H581" s="6" t="n"/>
      <c r="I581" s="6" t="n"/>
      <c r="J581" s="6" t="n"/>
      <c r="K581" s="6" t="n"/>
      <c r="L581" s="6" t="n"/>
      <c r="M581" s="6" t="n"/>
      <c r="N581" s="6" t="n"/>
      <c r="O581" s="6" t="n"/>
      <c r="P581" s="6" t="n"/>
    </row>
    <row r="582" ht="15.75" customHeight="1" s="1411">
      <c r="A582" s="6" t="n"/>
      <c r="B582" s="6" t="n"/>
      <c r="C582" s="6" t="n"/>
      <c r="D582" s="6" t="n"/>
      <c r="E582" s="6" t="n"/>
      <c r="F582" s="6" t="n"/>
      <c r="G582" s="6" t="n"/>
      <c r="H582" s="6" t="n"/>
      <c r="I582" s="6" t="n"/>
      <c r="J582" s="6" t="n"/>
      <c r="K582" s="6" t="n"/>
      <c r="L582" s="6" t="n"/>
      <c r="M582" s="6" t="n"/>
      <c r="N582" s="6" t="n"/>
      <c r="O582" s="6" t="n"/>
      <c r="P582" s="6" t="n"/>
    </row>
    <row r="583" ht="15.75" customHeight="1" s="1411">
      <c r="A583" s="6" t="n"/>
      <c r="B583" s="6" t="n"/>
      <c r="C583" s="6" t="n"/>
      <c r="D583" s="6" t="n"/>
      <c r="E583" s="6" t="n"/>
      <c r="F583" s="6" t="n"/>
      <c r="G583" s="6" t="n"/>
      <c r="H583" s="6" t="n"/>
      <c r="I583" s="6" t="n"/>
      <c r="J583" s="6" t="n"/>
      <c r="K583" s="6" t="n"/>
      <c r="L583" s="6" t="n"/>
      <c r="M583" s="6" t="n"/>
      <c r="N583" s="6" t="n"/>
      <c r="O583" s="6" t="n"/>
      <c r="P583" s="6" t="n"/>
    </row>
    <row r="584" ht="15.75" customHeight="1" s="1411">
      <c r="A584" s="6" t="n"/>
      <c r="B584" s="6" t="n"/>
      <c r="C584" s="6" t="n"/>
      <c r="D584" s="6" t="n"/>
      <c r="E584" s="6" t="n"/>
      <c r="F584" s="6" t="n"/>
      <c r="G584" s="6" t="n"/>
      <c r="H584" s="6" t="n"/>
      <c r="I584" s="6" t="n"/>
      <c r="J584" s="6" t="n"/>
      <c r="K584" s="6" t="n"/>
      <c r="L584" s="6" t="n"/>
      <c r="M584" s="6" t="n"/>
      <c r="N584" s="6" t="n"/>
      <c r="O584" s="6" t="n"/>
      <c r="P584" s="6" t="n"/>
    </row>
    <row r="585" ht="15.75" customHeight="1" s="1411">
      <c r="A585" s="6" t="n"/>
      <c r="B585" s="6" t="n"/>
      <c r="C585" s="6" t="n"/>
      <c r="D585" s="6" t="n"/>
      <c r="E585" s="6" t="n"/>
      <c r="F585" s="6" t="n"/>
      <c r="G585" s="6" t="n"/>
      <c r="H585" s="6" t="n"/>
      <c r="I585" s="6" t="n"/>
      <c r="J585" s="6" t="n"/>
      <c r="K585" s="6" t="n"/>
      <c r="L585" s="6" t="n"/>
      <c r="M585" s="6" t="n"/>
      <c r="N585" s="6" t="n"/>
      <c r="O585" s="6" t="n"/>
      <c r="P585" s="6" t="n"/>
    </row>
    <row r="586" ht="15.75" customHeight="1" s="1411">
      <c r="A586" s="6" t="n"/>
      <c r="B586" s="6" t="n"/>
      <c r="C586" s="6" t="n"/>
      <c r="D586" s="6" t="n"/>
      <c r="E586" s="6" t="n"/>
      <c r="F586" s="6" t="n"/>
      <c r="G586" s="6" t="n"/>
      <c r="H586" s="6" t="n"/>
      <c r="I586" s="6" t="n"/>
      <c r="J586" s="6" t="n"/>
      <c r="K586" s="6" t="n"/>
      <c r="L586" s="6" t="n"/>
      <c r="M586" s="6" t="n"/>
      <c r="N586" s="6" t="n"/>
      <c r="O586" s="6" t="n"/>
      <c r="P586" s="6" t="n"/>
    </row>
    <row r="587" ht="15.75" customHeight="1" s="1411">
      <c r="A587" s="6" t="n"/>
      <c r="B587" s="6" t="n"/>
      <c r="C587" s="6" t="n"/>
      <c r="D587" s="6" t="n"/>
      <c r="E587" s="6" t="n"/>
      <c r="F587" s="6" t="n"/>
      <c r="G587" s="6" t="n"/>
      <c r="H587" s="6" t="n"/>
      <c r="I587" s="6" t="n"/>
      <c r="J587" s="6" t="n"/>
      <c r="K587" s="6" t="n"/>
      <c r="L587" s="6" t="n"/>
      <c r="M587" s="6" t="n"/>
      <c r="N587" s="6" t="n"/>
      <c r="O587" s="6" t="n"/>
      <c r="P587" s="6" t="n"/>
    </row>
    <row r="588" ht="15.75" customHeight="1" s="1411">
      <c r="A588" s="6" t="n"/>
      <c r="B588" s="6" t="n"/>
      <c r="C588" s="6" t="n"/>
      <c r="D588" s="6" t="n"/>
      <c r="E588" s="6" t="n"/>
      <c r="F588" s="6" t="n"/>
      <c r="G588" s="6" t="n"/>
      <c r="H588" s="6" t="n"/>
      <c r="I588" s="6" t="n"/>
      <c r="J588" s="6" t="n"/>
      <c r="K588" s="6" t="n"/>
      <c r="L588" s="6" t="n"/>
      <c r="M588" s="6" t="n"/>
      <c r="N588" s="6" t="n"/>
      <c r="O588" s="6" t="n"/>
      <c r="P588" s="6" t="n"/>
    </row>
    <row r="589" ht="15.75" customHeight="1" s="1411">
      <c r="A589" s="6" t="n"/>
      <c r="B589" s="6" t="n"/>
      <c r="C589" s="6" t="n"/>
      <c r="D589" s="6" t="n"/>
      <c r="E589" s="6" t="n"/>
      <c r="F589" s="6" t="n"/>
      <c r="G589" s="6" t="n"/>
      <c r="H589" s="6" t="n"/>
      <c r="I589" s="6" t="n"/>
      <c r="J589" s="6" t="n"/>
      <c r="K589" s="6" t="n"/>
      <c r="L589" s="6" t="n"/>
      <c r="M589" s="6" t="n"/>
      <c r="N589" s="6" t="n"/>
      <c r="O589" s="6" t="n"/>
      <c r="P589" s="6" t="n"/>
    </row>
    <row r="590" ht="15.75" customHeight="1" s="1411">
      <c r="A590" s="6" t="n"/>
      <c r="B590" s="6" t="n"/>
      <c r="C590" s="6" t="n"/>
      <c r="D590" s="6" t="n"/>
      <c r="E590" s="6" t="n"/>
      <c r="F590" s="6" t="n"/>
      <c r="G590" s="6" t="n"/>
      <c r="H590" s="6" t="n"/>
      <c r="I590" s="6" t="n"/>
      <c r="J590" s="6" t="n"/>
      <c r="K590" s="6" t="n"/>
      <c r="L590" s="6" t="n"/>
      <c r="M590" s="6" t="n"/>
      <c r="N590" s="6" t="n"/>
      <c r="O590" s="6" t="n"/>
      <c r="P590" s="6" t="n"/>
    </row>
    <row r="591" ht="15.75" customHeight="1" s="1411">
      <c r="A591" s="6" t="n"/>
      <c r="B591" s="6" t="n"/>
      <c r="C591" s="6" t="n"/>
      <c r="D591" s="6" t="n"/>
      <c r="E591" s="6" t="n"/>
      <c r="F591" s="6" t="n"/>
      <c r="G591" s="6" t="n"/>
      <c r="H591" s="6" t="n"/>
      <c r="I591" s="6" t="n"/>
      <c r="J591" s="6" t="n"/>
      <c r="K591" s="6" t="n"/>
      <c r="L591" s="6" t="n"/>
      <c r="M591" s="6" t="n"/>
      <c r="N591" s="6" t="n"/>
      <c r="O591" s="6" t="n"/>
      <c r="P591" s="6" t="n"/>
    </row>
    <row r="592" ht="15.75" customHeight="1" s="1411">
      <c r="A592" s="6" t="n"/>
      <c r="B592" s="6" t="n"/>
      <c r="C592" s="6" t="n"/>
      <c r="D592" s="6" t="n"/>
      <c r="E592" s="6" t="n"/>
      <c r="F592" s="6" t="n"/>
      <c r="G592" s="6" t="n"/>
      <c r="H592" s="6" t="n"/>
      <c r="I592" s="6" t="n"/>
      <c r="J592" s="6" t="n"/>
      <c r="K592" s="6" t="n"/>
      <c r="L592" s="6" t="n"/>
      <c r="M592" s="6" t="n"/>
      <c r="N592" s="6" t="n"/>
      <c r="O592" s="6" t="n"/>
      <c r="P592" s="6" t="n"/>
    </row>
    <row r="593" ht="15.75" customHeight="1" s="1411">
      <c r="A593" s="6" t="n"/>
      <c r="B593" s="6" t="n"/>
      <c r="C593" s="6" t="n"/>
      <c r="D593" s="6" t="n"/>
      <c r="E593" s="6" t="n"/>
      <c r="F593" s="6" t="n"/>
      <c r="G593" s="6" t="n"/>
      <c r="H593" s="6" t="n"/>
      <c r="I593" s="6" t="n"/>
      <c r="J593" s="6" t="n"/>
      <c r="K593" s="6" t="n"/>
      <c r="L593" s="6" t="n"/>
      <c r="M593" s="6" t="n"/>
      <c r="N593" s="6" t="n"/>
      <c r="O593" s="6" t="n"/>
      <c r="P593" s="6" t="n"/>
    </row>
    <row r="594" ht="15.75" customHeight="1" s="1411">
      <c r="A594" s="6" t="n"/>
      <c r="B594" s="6" t="n"/>
      <c r="C594" s="6" t="n"/>
      <c r="D594" s="6" t="n"/>
      <c r="E594" s="6" t="n"/>
      <c r="F594" s="6" t="n"/>
      <c r="G594" s="6" t="n"/>
      <c r="H594" s="6" t="n"/>
      <c r="I594" s="6" t="n"/>
      <c r="J594" s="6" t="n"/>
      <c r="K594" s="6" t="n"/>
      <c r="L594" s="6" t="n"/>
      <c r="M594" s="6" t="n"/>
      <c r="N594" s="6" t="n"/>
      <c r="O594" s="6" t="n"/>
      <c r="P594" s="6" t="n"/>
    </row>
    <row r="595" ht="15.75" customHeight="1" s="1411">
      <c r="A595" s="6" t="n"/>
      <c r="B595" s="6" t="n"/>
      <c r="C595" s="6" t="n"/>
      <c r="D595" s="6" t="n"/>
      <c r="E595" s="6" t="n"/>
      <c r="F595" s="6" t="n"/>
      <c r="G595" s="6" t="n"/>
      <c r="H595" s="6" t="n"/>
      <c r="I595" s="6" t="n"/>
      <c r="J595" s="6" t="n"/>
      <c r="K595" s="6" t="n"/>
      <c r="L595" s="6" t="n"/>
      <c r="M595" s="6" t="n"/>
      <c r="N595" s="6" t="n"/>
      <c r="O595" s="6" t="n"/>
      <c r="P595" s="6" t="n"/>
    </row>
    <row r="596" ht="15.75" customHeight="1" s="1411">
      <c r="A596" s="6" t="n"/>
      <c r="B596" s="6" t="n"/>
      <c r="C596" s="6" t="n"/>
      <c r="D596" s="6" t="n"/>
      <c r="E596" s="6" t="n"/>
      <c r="F596" s="6" t="n"/>
      <c r="G596" s="6" t="n"/>
      <c r="H596" s="6" t="n"/>
      <c r="I596" s="6" t="n"/>
      <c r="J596" s="6" t="n"/>
      <c r="K596" s="6" t="n"/>
      <c r="L596" s="6" t="n"/>
      <c r="M596" s="6" t="n"/>
      <c r="N596" s="6" t="n"/>
      <c r="O596" s="6" t="n"/>
      <c r="P596" s="6" t="n"/>
    </row>
    <row r="597" ht="15.75" customHeight="1" s="1411">
      <c r="A597" s="6" t="n"/>
      <c r="B597" s="6" t="n"/>
      <c r="C597" s="6" t="n"/>
      <c r="D597" s="6" t="n"/>
      <c r="E597" s="6" t="n"/>
      <c r="F597" s="6" t="n"/>
      <c r="G597" s="6" t="n"/>
      <c r="H597" s="6" t="n"/>
      <c r="I597" s="6" t="n"/>
      <c r="J597" s="6" t="n"/>
      <c r="K597" s="6" t="n"/>
      <c r="L597" s="6" t="n"/>
      <c r="M597" s="6" t="n"/>
      <c r="N597" s="6" t="n"/>
      <c r="O597" s="6" t="n"/>
      <c r="P597" s="6" t="n"/>
    </row>
    <row r="598" ht="15.75" customHeight="1" s="1411">
      <c r="A598" s="6" t="n"/>
      <c r="B598" s="6" t="n"/>
      <c r="C598" s="6" t="n"/>
      <c r="D598" s="6" t="n"/>
      <c r="E598" s="6" t="n"/>
      <c r="F598" s="6" t="n"/>
      <c r="G598" s="6" t="n"/>
      <c r="H598" s="6" t="n"/>
      <c r="I598" s="6" t="n"/>
      <c r="J598" s="6" t="n"/>
      <c r="K598" s="6" t="n"/>
      <c r="L598" s="6" t="n"/>
      <c r="M598" s="6" t="n"/>
      <c r="N598" s="6" t="n"/>
      <c r="O598" s="6" t="n"/>
      <c r="P598" s="6" t="n"/>
    </row>
    <row r="599" ht="15.75" customHeight="1" s="1411">
      <c r="A599" s="6" t="n"/>
      <c r="B599" s="6" t="n"/>
      <c r="C599" s="6" t="n"/>
      <c r="D599" s="6" t="n"/>
      <c r="E599" s="6" t="n"/>
      <c r="F599" s="6" t="n"/>
      <c r="G599" s="6" t="n"/>
      <c r="H599" s="6" t="n"/>
      <c r="I599" s="6" t="n"/>
      <c r="J599" s="6" t="n"/>
      <c r="K599" s="6" t="n"/>
      <c r="L599" s="6" t="n"/>
      <c r="M599" s="6" t="n"/>
      <c r="N599" s="6" t="n"/>
      <c r="O599" s="6" t="n"/>
      <c r="P599" s="6" t="n"/>
    </row>
    <row r="600" ht="15.75" customHeight="1" s="1411">
      <c r="A600" s="6" t="n"/>
      <c r="B600" s="6" t="n"/>
      <c r="C600" s="6" t="n"/>
      <c r="D600" s="6" t="n"/>
      <c r="E600" s="6" t="n"/>
      <c r="F600" s="6" t="n"/>
      <c r="G600" s="6" t="n"/>
      <c r="H600" s="6" t="n"/>
      <c r="I600" s="6" t="n"/>
      <c r="J600" s="6" t="n"/>
      <c r="K600" s="6" t="n"/>
      <c r="L600" s="6" t="n"/>
      <c r="M600" s="6" t="n"/>
      <c r="N600" s="6" t="n"/>
      <c r="O600" s="6" t="n"/>
      <c r="P600" s="6" t="n"/>
    </row>
    <row r="601" ht="15.75" customHeight="1" s="1411">
      <c r="A601" s="6" t="n"/>
      <c r="B601" s="6" t="n"/>
      <c r="C601" s="6" t="n"/>
      <c r="D601" s="6" t="n"/>
      <c r="E601" s="6" t="n"/>
      <c r="F601" s="6" t="n"/>
      <c r="G601" s="6" t="n"/>
      <c r="H601" s="6" t="n"/>
      <c r="I601" s="6" t="n"/>
      <c r="J601" s="6" t="n"/>
      <c r="K601" s="6" t="n"/>
      <c r="L601" s="6" t="n"/>
      <c r="M601" s="6" t="n"/>
      <c r="N601" s="6" t="n"/>
      <c r="O601" s="6" t="n"/>
      <c r="P601" s="6" t="n"/>
    </row>
    <row r="602" ht="15.75" customHeight="1" s="1411">
      <c r="A602" s="6" t="n"/>
      <c r="B602" s="6" t="n"/>
      <c r="C602" s="6" t="n"/>
      <c r="D602" s="6" t="n"/>
      <c r="E602" s="6" t="n"/>
      <c r="F602" s="6" t="n"/>
      <c r="G602" s="6" t="n"/>
      <c r="H602" s="6" t="n"/>
      <c r="I602" s="6" t="n"/>
      <c r="J602" s="6" t="n"/>
      <c r="K602" s="6" t="n"/>
      <c r="L602" s="6" t="n"/>
      <c r="M602" s="6" t="n"/>
      <c r="N602" s="6" t="n"/>
      <c r="O602" s="6" t="n"/>
      <c r="P602" s="6" t="n"/>
    </row>
    <row r="603" ht="15.75" customHeight="1" s="1411">
      <c r="A603" s="6" t="n"/>
      <c r="B603" s="6" t="n"/>
      <c r="C603" s="6" t="n"/>
      <c r="D603" s="6" t="n"/>
      <c r="E603" s="6" t="n"/>
      <c r="F603" s="6" t="n"/>
      <c r="G603" s="6" t="n"/>
      <c r="H603" s="6" t="n"/>
      <c r="I603" s="6" t="n"/>
      <c r="J603" s="6" t="n"/>
      <c r="K603" s="6" t="n"/>
      <c r="L603" s="6" t="n"/>
      <c r="M603" s="6" t="n"/>
      <c r="N603" s="6" t="n"/>
      <c r="O603" s="6" t="n"/>
      <c r="P603" s="6" t="n"/>
    </row>
    <row r="604" ht="15.75" customHeight="1" s="1411">
      <c r="A604" s="6" t="n"/>
      <c r="B604" s="6" t="n"/>
      <c r="C604" s="6" t="n"/>
      <c r="D604" s="6" t="n"/>
      <c r="E604" s="6" t="n"/>
      <c r="F604" s="6" t="n"/>
      <c r="G604" s="6" t="n"/>
      <c r="H604" s="6" t="n"/>
      <c r="I604" s="6" t="n"/>
      <c r="J604" s="6" t="n"/>
      <c r="K604" s="6" t="n"/>
      <c r="L604" s="6" t="n"/>
      <c r="M604" s="6" t="n"/>
      <c r="N604" s="6" t="n"/>
      <c r="O604" s="6" t="n"/>
      <c r="P604" s="6" t="n"/>
    </row>
    <row r="605" ht="15.75" customHeight="1" s="1411">
      <c r="A605" s="6" t="n"/>
      <c r="B605" s="6" t="n"/>
      <c r="C605" s="6" t="n"/>
      <c r="D605" s="6" t="n"/>
      <c r="E605" s="6" t="n"/>
      <c r="F605" s="6" t="n"/>
      <c r="G605" s="6" t="n"/>
      <c r="H605" s="6" t="n"/>
      <c r="I605" s="6" t="n"/>
      <c r="J605" s="6" t="n"/>
      <c r="K605" s="6" t="n"/>
      <c r="L605" s="6" t="n"/>
      <c r="M605" s="6" t="n"/>
      <c r="N605" s="6" t="n"/>
      <c r="O605" s="6" t="n"/>
      <c r="P605" s="6" t="n"/>
    </row>
    <row r="606" ht="15.75" customHeight="1" s="1411">
      <c r="A606" s="6" t="n"/>
      <c r="B606" s="6" t="n"/>
      <c r="C606" s="6" t="n"/>
      <c r="D606" s="6" t="n"/>
      <c r="E606" s="6" t="n"/>
      <c r="F606" s="6" t="n"/>
      <c r="G606" s="6" t="n"/>
      <c r="H606" s="6" t="n"/>
      <c r="I606" s="6" t="n"/>
      <c r="J606" s="6" t="n"/>
      <c r="K606" s="6" t="n"/>
      <c r="L606" s="6" t="n"/>
      <c r="M606" s="6" t="n"/>
      <c r="N606" s="6" t="n"/>
      <c r="O606" s="6" t="n"/>
      <c r="P606" s="6" t="n"/>
    </row>
    <row r="607" ht="15.75" customHeight="1" s="1411">
      <c r="A607" s="6" t="n"/>
      <c r="B607" s="6" t="n"/>
      <c r="C607" s="6" t="n"/>
      <c r="D607" s="6" t="n"/>
      <c r="E607" s="6" t="n"/>
      <c r="F607" s="6" t="n"/>
      <c r="G607" s="6" t="n"/>
      <c r="H607" s="6" t="n"/>
      <c r="I607" s="6" t="n"/>
      <c r="J607" s="6" t="n"/>
      <c r="K607" s="6" t="n"/>
      <c r="L607" s="6" t="n"/>
      <c r="M607" s="6" t="n"/>
      <c r="N607" s="6" t="n"/>
      <c r="O607" s="6" t="n"/>
      <c r="P607" s="6" t="n"/>
    </row>
    <row r="608" ht="15.75" customHeight="1" s="1411">
      <c r="A608" s="6" t="n"/>
      <c r="B608" s="6" t="n"/>
      <c r="C608" s="6" t="n"/>
      <c r="D608" s="6" t="n"/>
      <c r="E608" s="6" t="n"/>
      <c r="F608" s="6" t="n"/>
      <c r="G608" s="6" t="n"/>
      <c r="H608" s="6" t="n"/>
      <c r="I608" s="6" t="n"/>
      <c r="J608" s="6" t="n"/>
      <c r="K608" s="6" t="n"/>
      <c r="L608" s="6" t="n"/>
      <c r="M608" s="6" t="n"/>
      <c r="N608" s="6" t="n"/>
      <c r="O608" s="6" t="n"/>
      <c r="P608" s="6" t="n"/>
    </row>
    <row r="609" ht="15.75" customHeight="1" s="1411">
      <c r="A609" s="6" t="n"/>
      <c r="B609" s="6" t="n"/>
      <c r="C609" s="6" t="n"/>
      <c r="D609" s="6" t="n"/>
      <c r="E609" s="6" t="n"/>
      <c r="F609" s="6" t="n"/>
      <c r="G609" s="6" t="n"/>
      <c r="H609" s="6" t="n"/>
      <c r="I609" s="6" t="n"/>
      <c r="J609" s="6" t="n"/>
      <c r="K609" s="6" t="n"/>
      <c r="L609" s="6" t="n"/>
      <c r="M609" s="6" t="n"/>
      <c r="N609" s="6" t="n"/>
      <c r="O609" s="6" t="n"/>
      <c r="P609" s="6" t="n"/>
    </row>
    <row r="610" ht="15.75" customHeight="1" s="1411">
      <c r="A610" s="6" t="n"/>
      <c r="B610" s="6" t="n"/>
      <c r="C610" s="6" t="n"/>
      <c r="D610" s="6" t="n"/>
      <c r="E610" s="6" t="n"/>
      <c r="F610" s="6" t="n"/>
      <c r="G610" s="6" t="n"/>
      <c r="H610" s="6" t="n"/>
      <c r="I610" s="6" t="n"/>
      <c r="J610" s="6" t="n"/>
      <c r="K610" s="6" t="n"/>
      <c r="L610" s="6" t="n"/>
      <c r="M610" s="6" t="n"/>
      <c r="N610" s="6" t="n"/>
      <c r="O610" s="6" t="n"/>
      <c r="P610" s="6" t="n"/>
    </row>
    <row r="611" ht="15.75" customHeight="1" s="1411">
      <c r="A611" s="6" t="n"/>
      <c r="B611" s="6" t="n"/>
      <c r="C611" s="6" t="n"/>
      <c r="D611" s="6" t="n"/>
      <c r="E611" s="6" t="n"/>
      <c r="F611" s="6" t="n"/>
      <c r="G611" s="6" t="n"/>
      <c r="H611" s="6" t="n"/>
      <c r="I611" s="6" t="n"/>
      <c r="J611" s="6" t="n"/>
      <c r="K611" s="6" t="n"/>
      <c r="L611" s="6" t="n"/>
      <c r="M611" s="6" t="n"/>
      <c r="N611" s="6" t="n"/>
      <c r="O611" s="6" t="n"/>
      <c r="P611" s="6" t="n"/>
    </row>
    <row r="612" ht="15.75" customHeight="1" s="1411">
      <c r="A612" s="6" t="n"/>
      <c r="B612" s="6" t="n"/>
      <c r="C612" s="6" t="n"/>
      <c r="D612" s="6" t="n"/>
      <c r="E612" s="6" t="n"/>
      <c r="F612" s="6" t="n"/>
      <c r="G612" s="6" t="n"/>
      <c r="H612" s="6" t="n"/>
      <c r="I612" s="6" t="n"/>
      <c r="J612" s="6" t="n"/>
      <c r="K612" s="6" t="n"/>
      <c r="L612" s="6" t="n"/>
      <c r="M612" s="6" t="n"/>
      <c r="N612" s="6" t="n"/>
      <c r="O612" s="6" t="n"/>
      <c r="P612" s="6" t="n"/>
    </row>
    <row r="613" ht="15.75" customHeight="1" s="1411">
      <c r="A613" s="6" t="n"/>
      <c r="B613" s="6" t="n"/>
      <c r="C613" s="6" t="n"/>
      <c r="D613" s="6" t="n"/>
      <c r="E613" s="6" t="n"/>
      <c r="F613" s="6" t="n"/>
      <c r="G613" s="6" t="n"/>
      <c r="H613" s="6" t="n"/>
      <c r="I613" s="6" t="n"/>
      <c r="J613" s="6" t="n"/>
      <c r="K613" s="6" t="n"/>
      <c r="L613" s="6" t="n"/>
      <c r="M613" s="6" t="n"/>
      <c r="N613" s="6" t="n"/>
      <c r="O613" s="6" t="n"/>
      <c r="P613" s="6" t="n"/>
    </row>
    <row r="614" ht="15.75" customHeight="1" s="1411">
      <c r="A614" s="6" t="n"/>
      <c r="B614" s="6" t="n"/>
      <c r="C614" s="6" t="n"/>
      <c r="D614" s="6" t="n"/>
      <c r="E614" s="6" t="n"/>
      <c r="F614" s="6" t="n"/>
      <c r="G614" s="6" t="n"/>
      <c r="H614" s="6" t="n"/>
      <c r="I614" s="6" t="n"/>
      <c r="J614" s="6" t="n"/>
      <c r="K614" s="6" t="n"/>
      <c r="L614" s="6" t="n"/>
      <c r="M614" s="6" t="n"/>
      <c r="N614" s="6" t="n"/>
      <c r="O614" s="6" t="n"/>
      <c r="P614" s="6" t="n"/>
    </row>
    <row r="615" ht="15.75" customHeight="1" s="1411">
      <c r="A615" s="6" t="n"/>
      <c r="B615" s="6" t="n"/>
      <c r="C615" s="6" t="n"/>
      <c r="D615" s="6" t="n"/>
      <c r="E615" s="6" t="n"/>
      <c r="F615" s="6" t="n"/>
      <c r="G615" s="6" t="n"/>
      <c r="H615" s="6" t="n"/>
      <c r="I615" s="6" t="n"/>
      <c r="J615" s="6" t="n"/>
      <c r="K615" s="6" t="n"/>
      <c r="L615" s="6" t="n"/>
      <c r="M615" s="6" t="n"/>
      <c r="N615" s="6" t="n"/>
      <c r="O615" s="6" t="n"/>
      <c r="P615" s="6" t="n"/>
    </row>
    <row r="616" ht="15.75" customHeight="1" s="1411">
      <c r="A616" s="6" t="n"/>
      <c r="B616" s="6" t="n"/>
      <c r="C616" s="6" t="n"/>
      <c r="D616" s="6" t="n"/>
      <c r="E616" s="6" t="n"/>
      <c r="F616" s="6" t="n"/>
      <c r="G616" s="6" t="n"/>
      <c r="H616" s="6" t="n"/>
      <c r="I616" s="6" t="n"/>
      <c r="J616" s="6" t="n"/>
      <c r="K616" s="6" t="n"/>
      <c r="L616" s="6" t="n"/>
      <c r="M616" s="6" t="n"/>
      <c r="N616" s="6" t="n"/>
      <c r="O616" s="6" t="n"/>
      <c r="P616" s="6" t="n"/>
    </row>
    <row r="617" ht="15.75" customHeight="1" s="1411">
      <c r="A617" s="6" t="n"/>
      <c r="B617" s="6" t="n"/>
      <c r="C617" s="6" t="n"/>
      <c r="D617" s="6" t="n"/>
      <c r="E617" s="6" t="n"/>
      <c r="F617" s="6" t="n"/>
      <c r="G617" s="6" t="n"/>
      <c r="H617" s="6" t="n"/>
      <c r="I617" s="6" t="n"/>
      <c r="J617" s="6" t="n"/>
      <c r="K617" s="6" t="n"/>
      <c r="L617" s="6" t="n"/>
      <c r="M617" s="6" t="n"/>
      <c r="N617" s="6" t="n"/>
      <c r="O617" s="6" t="n"/>
      <c r="P617" s="6" t="n"/>
    </row>
    <row r="618" ht="15.75" customHeight="1" s="1411">
      <c r="A618" s="6" t="n"/>
      <c r="B618" s="6" t="n"/>
      <c r="C618" s="6" t="n"/>
      <c r="D618" s="6" t="n"/>
      <c r="E618" s="6" t="n"/>
      <c r="F618" s="6" t="n"/>
      <c r="G618" s="6" t="n"/>
      <c r="H618" s="6" t="n"/>
      <c r="I618" s="6" t="n"/>
      <c r="J618" s="6" t="n"/>
      <c r="K618" s="6" t="n"/>
      <c r="L618" s="6" t="n"/>
      <c r="M618" s="6" t="n"/>
      <c r="N618" s="6" t="n"/>
      <c r="O618" s="6" t="n"/>
      <c r="P618" s="6" t="n"/>
    </row>
    <row r="619" ht="15.75" customHeight="1" s="1411">
      <c r="A619" s="6" t="n"/>
      <c r="B619" s="6" t="n"/>
      <c r="C619" s="6" t="n"/>
      <c r="D619" s="6" t="n"/>
      <c r="E619" s="6" t="n"/>
      <c r="F619" s="6" t="n"/>
      <c r="G619" s="6" t="n"/>
      <c r="H619" s="6" t="n"/>
      <c r="I619" s="6" t="n"/>
      <c r="J619" s="6" t="n"/>
      <c r="K619" s="6" t="n"/>
      <c r="L619" s="6" t="n"/>
      <c r="M619" s="6" t="n"/>
      <c r="N619" s="6" t="n"/>
      <c r="O619" s="6" t="n"/>
      <c r="P619" s="6" t="n"/>
    </row>
    <row r="620" ht="15.75" customHeight="1" s="1411">
      <c r="A620" s="6" t="n"/>
      <c r="B620" s="6" t="n"/>
      <c r="C620" s="6" t="n"/>
      <c r="D620" s="6" t="n"/>
      <c r="E620" s="6" t="n"/>
      <c r="F620" s="6" t="n"/>
      <c r="G620" s="6" t="n"/>
      <c r="H620" s="6" t="n"/>
      <c r="I620" s="6" t="n"/>
      <c r="J620" s="6" t="n"/>
      <c r="K620" s="6" t="n"/>
      <c r="L620" s="6" t="n"/>
      <c r="M620" s="6" t="n"/>
      <c r="N620" s="6" t="n"/>
      <c r="O620" s="6" t="n"/>
      <c r="P620" s="6" t="n"/>
    </row>
    <row r="621" ht="15.75" customHeight="1" s="1411">
      <c r="A621" s="6" t="n"/>
      <c r="B621" s="6" t="n"/>
      <c r="C621" s="6" t="n"/>
      <c r="D621" s="6" t="n"/>
      <c r="E621" s="6" t="n"/>
      <c r="F621" s="6" t="n"/>
      <c r="G621" s="6" t="n"/>
      <c r="H621" s="6" t="n"/>
      <c r="I621" s="6" t="n"/>
      <c r="J621" s="6" t="n"/>
      <c r="K621" s="6" t="n"/>
      <c r="L621" s="6" t="n"/>
      <c r="M621" s="6" t="n"/>
      <c r="N621" s="6" t="n"/>
      <c r="O621" s="6" t="n"/>
      <c r="P621" s="6" t="n"/>
    </row>
    <row r="622" ht="15.75" customHeight="1" s="1411">
      <c r="A622" s="6" t="n"/>
      <c r="B622" s="6" t="n"/>
      <c r="C622" s="6" t="n"/>
      <c r="D622" s="6" t="n"/>
      <c r="E622" s="6" t="n"/>
      <c r="F622" s="6" t="n"/>
      <c r="G622" s="6" t="n"/>
      <c r="H622" s="6" t="n"/>
      <c r="I622" s="6" t="n"/>
      <c r="J622" s="6" t="n"/>
      <c r="K622" s="6" t="n"/>
      <c r="L622" s="6" t="n"/>
      <c r="M622" s="6" t="n"/>
      <c r="N622" s="6" t="n"/>
      <c r="O622" s="6" t="n"/>
      <c r="P622" s="6" t="n"/>
    </row>
    <row r="623" ht="15.75" customHeight="1" s="1411">
      <c r="A623" s="6" t="n"/>
      <c r="B623" s="6" t="n"/>
      <c r="C623" s="6" t="n"/>
      <c r="D623" s="6" t="n"/>
      <c r="E623" s="6" t="n"/>
      <c r="F623" s="6" t="n"/>
      <c r="G623" s="6" t="n"/>
      <c r="H623" s="6" t="n"/>
      <c r="I623" s="6" t="n"/>
      <c r="J623" s="6" t="n"/>
      <c r="K623" s="6" t="n"/>
      <c r="L623" s="6" t="n"/>
      <c r="M623" s="6" t="n"/>
      <c r="N623" s="6" t="n"/>
      <c r="O623" s="6" t="n"/>
      <c r="P623" s="6" t="n"/>
    </row>
    <row r="624" ht="15.75" customHeight="1" s="1411">
      <c r="A624" s="6" t="n"/>
      <c r="B624" s="6" t="n"/>
      <c r="C624" s="6" t="n"/>
      <c r="D624" s="6" t="n"/>
      <c r="E624" s="6" t="n"/>
      <c r="F624" s="6" t="n"/>
      <c r="G624" s="6" t="n"/>
      <c r="H624" s="6" t="n"/>
      <c r="I624" s="6" t="n"/>
      <c r="J624" s="6" t="n"/>
      <c r="K624" s="6" t="n"/>
      <c r="L624" s="6" t="n"/>
      <c r="M624" s="6" t="n"/>
      <c r="N624" s="6" t="n"/>
      <c r="O624" s="6" t="n"/>
      <c r="P624" s="6" t="n"/>
    </row>
    <row r="625" ht="15.75" customHeight="1" s="1411">
      <c r="A625" s="6" t="n"/>
      <c r="B625" s="6" t="n"/>
      <c r="C625" s="6" t="n"/>
      <c r="D625" s="6" t="n"/>
      <c r="E625" s="6" t="n"/>
      <c r="F625" s="6" t="n"/>
      <c r="G625" s="6" t="n"/>
      <c r="H625" s="6" t="n"/>
      <c r="I625" s="6" t="n"/>
      <c r="J625" s="6" t="n"/>
      <c r="K625" s="6" t="n"/>
      <c r="L625" s="6" t="n"/>
      <c r="M625" s="6" t="n"/>
      <c r="N625" s="6" t="n"/>
      <c r="O625" s="6" t="n"/>
      <c r="P625" s="6" t="n"/>
    </row>
    <row r="626" ht="15.75" customHeight="1" s="1411">
      <c r="A626" s="6" t="n"/>
      <c r="B626" s="6" t="n"/>
      <c r="C626" s="6" t="n"/>
      <c r="D626" s="6" t="n"/>
      <c r="E626" s="6" t="n"/>
      <c r="F626" s="6" t="n"/>
      <c r="G626" s="6" t="n"/>
      <c r="H626" s="6" t="n"/>
      <c r="I626" s="6" t="n"/>
      <c r="J626" s="6" t="n"/>
      <c r="K626" s="6" t="n"/>
      <c r="L626" s="6" t="n"/>
      <c r="M626" s="6" t="n"/>
      <c r="N626" s="6" t="n"/>
      <c r="O626" s="6" t="n"/>
      <c r="P626" s="6" t="n"/>
    </row>
    <row r="627" ht="15.75" customHeight="1" s="1411">
      <c r="A627" s="6" t="n"/>
      <c r="B627" s="6" t="n"/>
      <c r="C627" s="6" t="n"/>
      <c r="D627" s="6" t="n"/>
      <c r="E627" s="6" t="n"/>
      <c r="F627" s="6" t="n"/>
      <c r="G627" s="6" t="n"/>
      <c r="H627" s="6" t="n"/>
      <c r="I627" s="6" t="n"/>
      <c r="J627" s="6" t="n"/>
      <c r="K627" s="6" t="n"/>
      <c r="L627" s="6" t="n"/>
      <c r="M627" s="6" t="n"/>
      <c r="N627" s="6" t="n"/>
      <c r="O627" s="6" t="n"/>
      <c r="P627" s="6" t="n"/>
    </row>
    <row r="628" ht="15.75" customHeight="1" s="1411">
      <c r="A628" s="6" t="n"/>
      <c r="B628" s="6" t="n"/>
      <c r="C628" s="6" t="n"/>
      <c r="D628" s="6" t="n"/>
      <c r="E628" s="6" t="n"/>
      <c r="F628" s="6" t="n"/>
      <c r="G628" s="6" t="n"/>
      <c r="H628" s="6" t="n"/>
      <c r="I628" s="6" t="n"/>
      <c r="J628" s="6" t="n"/>
      <c r="K628" s="6" t="n"/>
      <c r="L628" s="6" t="n"/>
      <c r="M628" s="6" t="n"/>
      <c r="N628" s="6" t="n"/>
      <c r="O628" s="6" t="n"/>
      <c r="P628" s="6" t="n"/>
    </row>
    <row r="629" ht="15.75" customHeight="1" s="1411">
      <c r="A629" s="6" t="n"/>
      <c r="B629" s="6" t="n"/>
      <c r="C629" s="6" t="n"/>
      <c r="D629" s="6" t="n"/>
      <c r="E629" s="6" t="n"/>
      <c r="F629" s="6" t="n"/>
      <c r="G629" s="6" t="n"/>
      <c r="H629" s="6" t="n"/>
      <c r="I629" s="6" t="n"/>
      <c r="J629" s="6" t="n"/>
      <c r="K629" s="6" t="n"/>
      <c r="L629" s="6" t="n"/>
      <c r="M629" s="6" t="n"/>
      <c r="N629" s="6" t="n"/>
      <c r="O629" s="6" t="n"/>
      <c r="P629" s="6" t="n"/>
    </row>
    <row r="630" ht="15.75" customHeight="1" s="1411">
      <c r="A630" s="6" t="n"/>
      <c r="B630" s="6" t="n"/>
      <c r="C630" s="6" t="n"/>
      <c r="D630" s="6" t="n"/>
      <c r="E630" s="6" t="n"/>
      <c r="F630" s="6" t="n"/>
      <c r="G630" s="6" t="n"/>
      <c r="H630" s="6" t="n"/>
      <c r="I630" s="6" t="n"/>
      <c r="J630" s="6" t="n"/>
      <c r="K630" s="6" t="n"/>
      <c r="L630" s="6" t="n"/>
      <c r="M630" s="6" t="n"/>
      <c r="N630" s="6" t="n"/>
      <c r="O630" s="6" t="n"/>
      <c r="P630" s="6" t="n"/>
    </row>
    <row r="631" ht="15.75" customHeight="1" s="1411">
      <c r="A631" s="6" t="n"/>
      <c r="B631" s="6" t="n"/>
      <c r="C631" s="6" t="n"/>
      <c r="D631" s="6" t="n"/>
      <c r="E631" s="6" t="n"/>
      <c r="F631" s="6" t="n"/>
      <c r="G631" s="6" t="n"/>
      <c r="H631" s="6" t="n"/>
      <c r="I631" s="6" t="n"/>
      <c r="J631" s="6" t="n"/>
      <c r="K631" s="6" t="n"/>
      <c r="L631" s="6" t="n"/>
      <c r="M631" s="6" t="n"/>
      <c r="N631" s="6" t="n"/>
      <c r="O631" s="6" t="n"/>
      <c r="P631" s="6" t="n"/>
    </row>
    <row r="632" ht="15.75" customHeight="1" s="1411">
      <c r="A632" s="6" t="n"/>
      <c r="B632" s="6" t="n"/>
      <c r="C632" s="6" t="n"/>
      <c r="D632" s="6" t="n"/>
      <c r="E632" s="6" t="n"/>
      <c r="F632" s="6" t="n"/>
      <c r="G632" s="6" t="n"/>
      <c r="H632" s="6" t="n"/>
      <c r="I632" s="6" t="n"/>
      <c r="J632" s="6" t="n"/>
      <c r="K632" s="6" t="n"/>
      <c r="L632" s="6" t="n"/>
      <c r="M632" s="6" t="n"/>
      <c r="N632" s="6" t="n"/>
      <c r="O632" s="6" t="n"/>
      <c r="P632" s="6" t="n"/>
    </row>
    <row r="633" ht="15.75" customHeight="1" s="1411">
      <c r="A633" s="6" t="n"/>
      <c r="B633" s="6" t="n"/>
      <c r="C633" s="6" t="n"/>
      <c r="D633" s="6" t="n"/>
      <c r="E633" s="6" t="n"/>
      <c r="F633" s="6" t="n"/>
      <c r="G633" s="6" t="n"/>
      <c r="H633" s="6" t="n"/>
      <c r="I633" s="6" t="n"/>
      <c r="J633" s="6" t="n"/>
      <c r="K633" s="6" t="n"/>
      <c r="L633" s="6" t="n"/>
      <c r="M633" s="6" t="n"/>
      <c r="N633" s="6" t="n"/>
      <c r="O633" s="6" t="n"/>
      <c r="P633" s="6" t="n"/>
    </row>
    <row r="634" ht="15.75" customHeight="1" s="1411">
      <c r="A634" s="6" t="n"/>
      <c r="B634" s="6" t="n"/>
      <c r="C634" s="6" t="n"/>
      <c r="D634" s="6" t="n"/>
      <c r="E634" s="6" t="n"/>
      <c r="F634" s="6" t="n"/>
      <c r="G634" s="6" t="n"/>
      <c r="H634" s="6" t="n"/>
      <c r="I634" s="6" t="n"/>
      <c r="J634" s="6" t="n"/>
      <c r="K634" s="6" t="n"/>
      <c r="L634" s="6" t="n"/>
      <c r="M634" s="6" t="n"/>
      <c r="N634" s="6" t="n"/>
      <c r="O634" s="6" t="n"/>
      <c r="P634" s="6" t="n"/>
    </row>
    <row r="635" ht="15.75" customHeight="1" s="1411">
      <c r="A635" s="6" t="n"/>
      <c r="B635" s="6" t="n"/>
      <c r="C635" s="6" t="n"/>
      <c r="D635" s="6" t="n"/>
      <c r="E635" s="6" t="n"/>
      <c r="F635" s="6" t="n"/>
      <c r="G635" s="6" t="n"/>
      <c r="H635" s="6" t="n"/>
      <c r="I635" s="6" t="n"/>
      <c r="J635" s="6" t="n"/>
      <c r="K635" s="6" t="n"/>
      <c r="L635" s="6" t="n"/>
      <c r="M635" s="6" t="n"/>
      <c r="N635" s="6" t="n"/>
      <c r="O635" s="6" t="n"/>
      <c r="P635" s="6" t="n"/>
    </row>
    <row r="636" ht="15.75" customHeight="1" s="1411">
      <c r="A636" s="6" t="n"/>
      <c r="B636" s="6" t="n"/>
      <c r="C636" s="6" t="n"/>
      <c r="D636" s="6" t="n"/>
      <c r="E636" s="6" t="n"/>
      <c r="F636" s="6" t="n"/>
      <c r="G636" s="6" t="n"/>
      <c r="H636" s="6" t="n"/>
      <c r="I636" s="6" t="n"/>
      <c r="J636" s="6" t="n"/>
      <c r="K636" s="6" t="n"/>
      <c r="L636" s="6" t="n"/>
      <c r="M636" s="6" t="n"/>
      <c r="N636" s="6" t="n"/>
      <c r="O636" s="6" t="n"/>
      <c r="P636" s="6" t="n"/>
    </row>
    <row r="637" ht="15.75" customHeight="1" s="1411">
      <c r="A637" s="6" t="n"/>
      <c r="B637" s="6" t="n"/>
      <c r="C637" s="6" t="n"/>
      <c r="D637" s="6" t="n"/>
      <c r="E637" s="6" t="n"/>
      <c r="F637" s="6" t="n"/>
      <c r="G637" s="6" t="n"/>
      <c r="H637" s="6" t="n"/>
      <c r="I637" s="6" t="n"/>
      <c r="J637" s="6" t="n"/>
      <c r="K637" s="6" t="n"/>
      <c r="L637" s="6" t="n"/>
      <c r="M637" s="6" t="n"/>
      <c r="N637" s="6" t="n"/>
      <c r="O637" s="6" t="n"/>
      <c r="P637" s="6" t="n"/>
    </row>
    <row r="638" ht="15.75" customHeight="1" s="1411">
      <c r="A638" s="6" t="n"/>
      <c r="B638" s="6" t="n"/>
      <c r="C638" s="6" t="n"/>
      <c r="D638" s="6" t="n"/>
      <c r="E638" s="6" t="n"/>
      <c r="F638" s="6" t="n"/>
      <c r="G638" s="6" t="n"/>
      <c r="H638" s="6" t="n"/>
      <c r="I638" s="6" t="n"/>
      <c r="J638" s="6" t="n"/>
      <c r="K638" s="6" t="n"/>
      <c r="L638" s="6" t="n"/>
      <c r="M638" s="6" t="n"/>
      <c r="N638" s="6" t="n"/>
      <c r="O638" s="6" t="n"/>
      <c r="P638" s="6" t="n"/>
    </row>
    <row r="639" ht="15.75" customHeight="1" s="1411">
      <c r="A639" s="6" t="n"/>
      <c r="B639" s="6" t="n"/>
      <c r="C639" s="6" t="n"/>
      <c r="D639" s="6" t="n"/>
      <c r="E639" s="6" t="n"/>
      <c r="F639" s="6" t="n"/>
      <c r="G639" s="6" t="n"/>
      <c r="H639" s="6" t="n"/>
      <c r="I639" s="6" t="n"/>
      <c r="J639" s="6" t="n"/>
      <c r="K639" s="6" t="n"/>
      <c r="L639" s="6" t="n"/>
      <c r="M639" s="6" t="n"/>
      <c r="N639" s="6" t="n"/>
      <c r="O639" s="6" t="n"/>
      <c r="P639" s="6" t="n"/>
    </row>
    <row r="640" ht="15.75" customHeight="1" s="1411">
      <c r="A640" s="6" t="n"/>
      <c r="B640" s="6" t="n"/>
      <c r="C640" s="6" t="n"/>
      <c r="D640" s="6" t="n"/>
      <c r="E640" s="6" t="n"/>
      <c r="F640" s="6" t="n"/>
      <c r="G640" s="6" t="n"/>
      <c r="H640" s="6" t="n"/>
      <c r="I640" s="6" t="n"/>
      <c r="J640" s="6" t="n"/>
      <c r="K640" s="6" t="n"/>
      <c r="L640" s="6" t="n"/>
      <c r="M640" s="6" t="n"/>
      <c r="N640" s="6" t="n"/>
      <c r="O640" s="6" t="n"/>
      <c r="P640" s="6" t="n"/>
    </row>
    <row r="641" ht="15.75" customHeight="1" s="1411">
      <c r="A641" s="6" t="n"/>
      <c r="B641" s="6" t="n"/>
      <c r="C641" s="6" t="n"/>
      <c r="D641" s="6" t="n"/>
      <c r="E641" s="6" t="n"/>
      <c r="F641" s="6" t="n"/>
      <c r="G641" s="6" t="n"/>
      <c r="H641" s="6" t="n"/>
      <c r="I641" s="6" t="n"/>
      <c r="J641" s="6" t="n"/>
      <c r="K641" s="6" t="n"/>
      <c r="L641" s="6" t="n"/>
      <c r="M641" s="6" t="n"/>
      <c r="N641" s="6" t="n"/>
      <c r="O641" s="6" t="n"/>
      <c r="P641" s="6" t="n"/>
    </row>
    <row r="642" ht="15.75" customHeight="1" s="1411">
      <c r="A642" s="6" t="n"/>
      <c r="B642" s="6" t="n"/>
      <c r="C642" s="6" t="n"/>
      <c r="D642" s="6" t="n"/>
      <c r="E642" s="6" t="n"/>
      <c r="F642" s="6" t="n"/>
      <c r="G642" s="6" t="n"/>
      <c r="H642" s="6" t="n"/>
      <c r="I642" s="6" t="n"/>
      <c r="J642" s="6" t="n"/>
      <c r="K642" s="6" t="n"/>
      <c r="L642" s="6" t="n"/>
      <c r="M642" s="6" t="n"/>
      <c r="N642" s="6" t="n"/>
      <c r="O642" s="6" t="n"/>
      <c r="P642" s="6" t="n"/>
    </row>
    <row r="643" ht="15.75" customHeight="1" s="1411">
      <c r="A643" s="6" t="n"/>
      <c r="B643" s="6" t="n"/>
      <c r="C643" s="6" t="n"/>
      <c r="D643" s="6" t="n"/>
      <c r="E643" s="6" t="n"/>
      <c r="F643" s="6" t="n"/>
      <c r="G643" s="6" t="n"/>
      <c r="H643" s="6" t="n"/>
      <c r="I643" s="6" t="n"/>
      <c r="J643" s="6" t="n"/>
      <c r="K643" s="6" t="n"/>
      <c r="L643" s="6" t="n"/>
      <c r="M643" s="6" t="n"/>
      <c r="N643" s="6" t="n"/>
      <c r="O643" s="6" t="n"/>
      <c r="P643" s="6" t="n"/>
    </row>
    <row r="644" ht="15.75" customHeight="1" s="1411">
      <c r="A644" s="6" t="n"/>
      <c r="B644" s="6" t="n"/>
      <c r="C644" s="6" t="n"/>
      <c r="D644" s="6" t="n"/>
      <c r="E644" s="6" t="n"/>
      <c r="F644" s="6" t="n"/>
      <c r="G644" s="6" t="n"/>
      <c r="H644" s="6" t="n"/>
      <c r="I644" s="6" t="n"/>
      <c r="J644" s="6" t="n"/>
      <c r="K644" s="6" t="n"/>
      <c r="L644" s="6" t="n"/>
      <c r="M644" s="6" t="n"/>
      <c r="N644" s="6" t="n"/>
      <c r="O644" s="6" t="n"/>
      <c r="P644" s="6" t="n"/>
    </row>
    <row r="645" ht="15.75" customHeight="1" s="1411">
      <c r="A645" s="6" t="n"/>
      <c r="B645" s="6" t="n"/>
      <c r="C645" s="6" t="n"/>
      <c r="D645" s="6" t="n"/>
      <c r="E645" s="6" t="n"/>
      <c r="F645" s="6" t="n"/>
      <c r="G645" s="6" t="n"/>
      <c r="H645" s="6" t="n"/>
      <c r="I645" s="6" t="n"/>
      <c r="J645" s="6" t="n"/>
      <c r="K645" s="6" t="n"/>
      <c r="L645" s="6" t="n"/>
      <c r="M645" s="6" t="n"/>
      <c r="N645" s="6" t="n"/>
      <c r="O645" s="6" t="n"/>
      <c r="P645" s="6" t="n"/>
    </row>
    <row r="646" ht="15.75" customHeight="1" s="1411">
      <c r="A646" s="6" t="n"/>
      <c r="B646" s="6" t="n"/>
      <c r="C646" s="6" t="n"/>
      <c r="D646" s="6" t="n"/>
      <c r="E646" s="6" t="n"/>
      <c r="F646" s="6" t="n"/>
      <c r="G646" s="6" t="n"/>
      <c r="H646" s="6" t="n"/>
      <c r="I646" s="6" t="n"/>
      <c r="J646" s="6" t="n"/>
      <c r="K646" s="6" t="n"/>
      <c r="L646" s="6" t="n"/>
      <c r="M646" s="6" t="n"/>
      <c r="N646" s="6" t="n"/>
      <c r="O646" s="6" t="n"/>
      <c r="P646" s="6" t="n"/>
    </row>
    <row r="647" ht="15.75" customHeight="1" s="1411">
      <c r="A647" s="6" t="n"/>
      <c r="B647" s="6" t="n"/>
      <c r="C647" s="6" t="n"/>
      <c r="D647" s="6" t="n"/>
      <c r="E647" s="6" t="n"/>
      <c r="F647" s="6" t="n"/>
      <c r="G647" s="6" t="n"/>
      <c r="H647" s="6" t="n"/>
      <c r="I647" s="6" t="n"/>
      <c r="J647" s="6" t="n"/>
      <c r="K647" s="6" t="n"/>
      <c r="L647" s="6" t="n"/>
      <c r="M647" s="6" t="n"/>
      <c r="N647" s="6" t="n"/>
      <c r="O647" s="6" t="n"/>
      <c r="P647" s="6" t="n"/>
    </row>
    <row r="648" ht="15.75" customHeight="1" s="1411">
      <c r="A648" s="6" t="n"/>
      <c r="B648" s="6" t="n"/>
      <c r="C648" s="6" t="n"/>
      <c r="D648" s="6" t="n"/>
      <c r="E648" s="6" t="n"/>
      <c r="F648" s="6" t="n"/>
      <c r="G648" s="6" t="n"/>
      <c r="H648" s="6" t="n"/>
      <c r="I648" s="6" t="n"/>
      <c r="J648" s="6" t="n"/>
      <c r="K648" s="6" t="n"/>
      <c r="L648" s="6" t="n"/>
      <c r="M648" s="6" t="n"/>
      <c r="N648" s="6" t="n"/>
      <c r="O648" s="6" t="n"/>
      <c r="P648" s="6" t="n"/>
    </row>
    <row r="649" ht="15.75" customHeight="1" s="1411">
      <c r="A649" s="6" t="n"/>
      <c r="B649" s="6" t="n"/>
      <c r="C649" s="6" t="n"/>
      <c r="D649" s="6" t="n"/>
      <c r="E649" s="6" t="n"/>
      <c r="F649" s="6" t="n"/>
      <c r="G649" s="6" t="n"/>
      <c r="H649" s="6" t="n"/>
      <c r="I649" s="6" t="n"/>
      <c r="J649" s="6" t="n"/>
      <c r="K649" s="6" t="n"/>
      <c r="L649" s="6" t="n"/>
      <c r="M649" s="6" t="n"/>
      <c r="N649" s="6" t="n"/>
      <c r="O649" s="6" t="n"/>
      <c r="P649" s="6" t="n"/>
    </row>
    <row r="650" ht="15.75" customHeight="1" s="1411">
      <c r="A650" s="6" t="n"/>
      <c r="B650" s="6" t="n"/>
      <c r="C650" s="6" t="n"/>
      <c r="D650" s="6" t="n"/>
      <c r="E650" s="6" t="n"/>
      <c r="F650" s="6" t="n"/>
      <c r="G650" s="6" t="n"/>
      <c r="H650" s="6" t="n"/>
      <c r="I650" s="6" t="n"/>
      <c r="J650" s="6" t="n"/>
      <c r="K650" s="6" t="n"/>
      <c r="L650" s="6" t="n"/>
      <c r="M650" s="6" t="n"/>
      <c r="N650" s="6" t="n"/>
      <c r="O650" s="6" t="n"/>
      <c r="P650" s="6" t="n"/>
    </row>
    <row r="651" ht="15.75" customHeight="1" s="1411">
      <c r="A651" s="6" t="n"/>
      <c r="B651" s="6" t="n"/>
      <c r="C651" s="6" t="n"/>
      <c r="D651" s="6" t="n"/>
      <c r="E651" s="6" t="n"/>
      <c r="F651" s="6" t="n"/>
      <c r="G651" s="6" t="n"/>
      <c r="H651" s="6" t="n"/>
      <c r="I651" s="6" t="n"/>
      <c r="J651" s="6" t="n"/>
      <c r="K651" s="6" t="n"/>
      <c r="L651" s="6" t="n"/>
      <c r="M651" s="6" t="n"/>
      <c r="N651" s="6" t="n"/>
      <c r="O651" s="6" t="n"/>
      <c r="P651" s="6" t="n"/>
    </row>
    <row r="652" ht="15.75" customHeight="1" s="1411">
      <c r="A652" s="6" t="n"/>
      <c r="B652" s="6" t="n"/>
      <c r="C652" s="6" t="n"/>
      <c r="D652" s="6" t="n"/>
      <c r="E652" s="6" t="n"/>
      <c r="F652" s="6" t="n"/>
      <c r="G652" s="6" t="n"/>
      <c r="H652" s="6" t="n"/>
      <c r="I652" s="6" t="n"/>
      <c r="J652" s="6" t="n"/>
      <c r="K652" s="6" t="n"/>
      <c r="L652" s="6" t="n"/>
      <c r="M652" s="6" t="n"/>
      <c r="N652" s="6" t="n"/>
      <c r="O652" s="6" t="n"/>
      <c r="P652" s="6" t="n"/>
    </row>
    <row r="653" ht="15.75" customHeight="1" s="1411">
      <c r="A653" s="6" t="n"/>
      <c r="B653" s="6" t="n"/>
      <c r="C653" s="6" t="n"/>
      <c r="D653" s="6" t="n"/>
      <c r="E653" s="6" t="n"/>
      <c r="F653" s="6" t="n"/>
      <c r="G653" s="6" t="n"/>
      <c r="H653" s="6" t="n"/>
      <c r="I653" s="6" t="n"/>
      <c r="J653" s="6" t="n"/>
      <c r="K653" s="6" t="n"/>
      <c r="L653" s="6" t="n"/>
      <c r="M653" s="6" t="n"/>
      <c r="N653" s="6" t="n"/>
      <c r="O653" s="6" t="n"/>
      <c r="P653" s="6" t="n"/>
    </row>
    <row r="654" ht="15.75" customHeight="1" s="1411">
      <c r="A654" s="6" t="n"/>
      <c r="B654" s="6" t="n"/>
      <c r="C654" s="6" t="n"/>
      <c r="D654" s="6" t="n"/>
      <c r="E654" s="6" t="n"/>
      <c r="F654" s="6" t="n"/>
      <c r="G654" s="6" t="n"/>
      <c r="H654" s="6" t="n"/>
      <c r="I654" s="6" t="n"/>
      <c r="J654" s="6" t="n"/>
      <c r="K654" s="6" t="n"/>
      <c r="L654" s="6" t="n"/>
      <c r="M654" s="6" t="n"/>
      <c r="N654" s="6" t="n"/>
      <c r="O654" s="6" t="n"/>
      <c r="P654" s="6" t="n"/>
    </row>
    <row r="655" ht="15.75" customHeight="1" s="1411">
      <c r="A655" s="6" t="n"/>
      <c r="B655" s="6" t="n"/>
      <c r="C655" s="6" t="n"/>
      <c r="D655" s="6" t="n"/>
      <c r="E655" s="6" t="n"/>
      <c r="F655" s="6" t="n"/>
      <c r="G655" s="6" t="n"/>
      <c r="H655" s="6" t="n"/>
      <c r="I655" s="6" t="n"/>
      <c r="J655" s="6" t="n"/>
      <c r="K655" s="6" t="n"/>
      <c r="L655" s="6" t="n"/>
      <c r="M655" s="6" t="n"/>
      <c r="N655" s="6" t="n"/>
      <c r="O655" s="6" t="n"/>
      <c r="P655" s="6" t="n"/>
    </row>
    <row r="656" ht="15.75" customHeight="1" s="1411">
      <c r="A656" s="6" t="n"/>
      <c r="B656" s="6" t="n"/>
      <c r="C656" s="6" t="n"/>
      <c r="D656" s="6" t="n"/>
      <c r="E656" s="6" t="n"/>
      <c r="F656" s="6" t="n"/>
      <c r="G656" s="6" t="n"/>
      <c r="H656" s="6" t="n"/>
      <c r="I656" s="6" t="n"/>
      <c r="J656" s="6" t="n"/>
      <c r="K656" s="6" t="n"/>
      <c r="L656" s="6" t="n"/>
      <c r="M656" s="6" t="n"/>
      <c r="N656" s="6" t="n"/>
      <c r="O656" s="6" t="n"/>
      <c r="P656" s="6" t="n"/>
    </row>
    <row r="657" ht="15.75" customHeight="1" s="1411">
      <c r="A657" s="6" t="n"/>
      <c r="B657" s="6" t="n"/>
      <c r="C657" s="6" t="n"/>
      <c r="D657" s="6" t="n"/>
      <c r="E657" s="6" t="n"/>
      <c r="F657" s="6" t="n"/>
      <c r="G657" s="6" t="n"/>
      <c r="H657" s="6" t="n"/>
      <c r="I657" s="6" t="n"/>
      <c r="J657" s="6" t="n"/>
      <c r="K657" s="6" t="n"/>
      <c r="L657" s="6" t="n"/>
      <c r="M657" s="6" t="n"/>
      <c r="N657" s="6" t="n"/>
      <c r="O657" s="6" t="n"/>
      <c r="P657" s="6" t="n"/>
    </row>
    <row r="658" ht="15.75" customHeight="1" s="1411">
      <c r="A658" s="6" t="n"/>
      <c r="B658" s="6" t="n"/>
      <c r="C658" s="6" t="n"/>
      <c r="D658" s="6" t="n"/>
      <c r="E658" s="6" t="n"/>
      <c r="F658" s="6" t="n"/>
      <c r="G658" s="6" t="n"/>
      <c r="H658" s="6" t="n"/>
      <c r="I658" s="6" t="n"/>
      <c r="J658" s="6" t="n"/>
      <c r="K658" s="6" t="n"/>
      <c r="L658" s="6" t="n"/>
      <c r="M658" s="6" t="n"/>
      <c r="N658" s="6" t="n"/>
      <c r="O658" s="6" t="n"/>
      <c r="P658" s="6" t="n"/>
    </row>
    <row r="659" ht="15.75" customHeight="1" s="1411">
      <c r="A659" s="6" t="n"/>
      <c r="B659" s="6" t="n"/>
      <c r="C659" s="6" t="n"/>
      <c r="D659" s="6" t="n"/>
      <c r="E659" s="6" t="n"/>
      <c r="F659" s="6" t="n"/>
      <c r="G659" s="6" t="n"/>
      <c r="H659" s="6" t="n"/>
      <c r="I659" s="6" t="n"/>
      <c r="J659" s="6" t="n"/>
      <c r="K659" s="6" t="n"/>
      <c r="L659" s="6" t="n"/>
      <c r="M659" s="6" t="n"/>
      <c r="N659" s="6" t="n"/>
      <c r="O659" s="6" t="n"/>
      <c r="P659" s="6" t="n"/>
    </row>
    <row r="660" ht="15.75" customHeight="1" s="1411">
      <c r="A660" s="6" t="n"/>
      <c r="B660" s="6" t="n"/>
      <c r="C660" s="6" t="n"/>
      <c r="D660" s="6" t="n"/>
      <c r="E660" s="6" t="n"/>
      <c r="F660" s="6" t="n"/>
      <c r="G660" s="6" t="n"/>
      <c r="H660" s="6" t="n"/>
      <c r="I660" s="6" t="n"/>
      <c r="J660" s="6" t="n"/>
      <c r="K660" s="6" t="n"/>
      <c r="L660" s="6" t="n"/>
      <c r="M660" s="6" t="n"/>
      <c r="N660" s="6" t="n"/>
      <c r="O660" s="6" t="n"/>
      <c r="P660" s="6" t="n"/>
    </row>
    <row r="661" ht="15.75" customHeight="1" s="1411">
      <c r="A661" s="6" t="n"/>
      <c r="B661" s="6" t="n"/>
      <c r="C661" s="6" t="n"/>
      <c r="D661" s="6" t="n"/>
      <c r="E661" s="6" t="n"/>
      <c r="F661" s="6" t="n"/>
      <c r="G661" s="6" t="n"/>
      <c r="H661" s="6" t="n"/>
      <c r="I661" s="6" t="n"/>
      <c r="J661" s="6" t="n"/>
      <c r="K661" s="6" t="n"/>
      <c r="L661" s="6" t="n"/>
      <c r="M661" s="6" t="n"/>
      <c r="N661" s="6" t="n"/>
      <c r="O661" s="6" t="n"/>
      <c r="P661" s="6" t="n"/>
    </row>
    <row r="662" ht="15.75" customHeight="1" s="1411">
      <c r="A662" s="6" t="n"/>
      <c r="B662" s="6" t="n"/>
      <c r="C662" s="6" t="n"/>
      <c r="D662" s="6" t="n"/>
      <c r="E662" s="6" t="n"/>
      <c r="F662" s="6" t="n"/>
      <c r="G662" s="6" t="n"/>
      <c r="H662" s="6" t="n"/>
      <c r="I662" s="6" t="n"/>
      <c r="J662" s="6" t="n"/>
      <c r="K662" s="6" t="n"/>
      <c r="L662" s="6" t="n"/>
      <c r="M662" s="6" t="n"/>
      <c r="N662" s="6" t="n"/>
      <c r="O662" s="6" t="n"/>
      <c r="P662" s="6" t="n"/>
    </row>
    <row r="663" ht="15.75" customHeight="1" s="1411">
      <c r="A663" s="6" t="n"/>
      <c r="B663" s="6" t="n"/>
      <c r="C663" s="6" t="n"/>
      <c r="D663" s="6" t="n"/>
      <c r="E663" s="6" t="n"/>
      <c r="F663" s="6" t="n"/>
      <c r="G663" s="6" t="n"/>
      <c r="H663" s="6" t="n"/>
      <c r="I663" s="6" t="n"/>
      <c r="J663" s="6" t="n"/>
      <c r="K663" s="6" t="n"/>
      <c r="L663" s="6" t="n"/>
      <c r="M663" s="6" t="n"/>
      <c r="N663" s="6" t="n"/>
      <c r="O663" s="6" t="n"/>
      <c r="P663" s="6" t="n"/>
    </row>
    <row r="664" ht="15.75" customHeight="1" s="1411">
      <c r="A664" s="6" t="n"/>
      <c r="B664" s="6" t="n"/>
      <c r="C664" s="6" t="n"/>
      <c r="D664" s="6" t="n"/>
      <c r="E664" s="6" t="n"/>
      <c r="F664" s="6" t="n"/>
      <c r="G664" s="6" t="n"/>
      <c r="H664" s="6" t="n"/>
      <c r="I664" s="6" t="n"/>
      <c r="J664" s="6" t="n"/>
      <c r="K664" s="6" t="n"/>
      <c r="L664" s="6" t="n"/>
      <c r="M664" s="6" t="n"/>
      <c r="N664" s="6" t="n"/>
      <c r="O664" s="6" t="n"/>
      <c r="P664" s="6" t="n"/>
    </row>
    <row r="665" ht="15.75" customHeight="1" s="1411">
      <c r="A665" s="6" t="n"/>
      <c r="B665" s="6" t="n"/>
      <c r="C665" s="6" t="n"/>
      <c r="D665" s="6" t="n"/>
      <c r="E665" s="6" t="n"/>
      <c r="F665" s="6" t="n"/>
      <c r="G665" s="6" t="n"/>
      <c r="H665" s="6" t="n"/>
      <c r="I665" s="6" t="n"/>
      <c r="J665" s="6" t="n"/>
      <c r="K665" s="6" t="n"/>
      <c r="L665" s="6" t="n"/>
      <c r="M665" s="6" t="n"/>
      <c r="N665" s="6" t="n"/>
      <c r="O665" s="6" t="n"/>
      <c r="P665" s="6" t="n"/>
    </row>
    <row r="666" ht="15.75" customHeight="1" s="1411">
      <c r="A666" s="6" t="n"/>
      <c r="B666" s="6" t="n"/>
      <c r="C666" s="6" t="n"/>
      <c r="D666" s="6" t="n"/>
      <c r="E666" s="6" t="n"/>
      <c r="F666" s="6" t="n"/>
      <c r="G666" s="6" t="n"/>
      <c r="H666" s="6" t="n"/>
      <c r="I666" s="6" t="n"/>
      <c r="J666" s="6" t="n"/>
      <c r="K666" s="6" t="n"/>
      <c r="L666" s="6" t="n"/>
      <c r="M666" s="6" t="n"/>
      <c r="N666" s="6" t="n"/>
      <c r="O666" s="6" t="n"/>
      <c r="P666" s="6" t="n"/>
    </row>
    <row r="667" ht="15.75" customHeight="1" s="1411">
      <c r="A667" s="6" t="n"/>
      <c r="B667" s="6" t="n"/>
      <c r="C667" s="6" t="n"/>
      <c r="D667" s="6" t="n"/>
      <c r="E667" s="6" t="n"/>
      <c r="F667" s="6" t="n"/>
      <c r="G667" s="6" t="n"/>
      <c r="H667" s="6" t="n"/>
      <c r="I667" s="6" t="n"/>
      <c r="J667" s="6" t="n"/>
      <c r="K667" s="6" t="n"/>
      <c r="L667" s="6" t="n"/>
      <c r="M667" s="6" t="n"/>
      <c r="N667" s="6" t="n"/>
      <c r="O667" s="6" t="n"/>
      <c r="P667" s="6" t="n"/>
    </row>
    <row r="668" ht="15.75" customHeight="1" s="1411">
      <c r="A668" s="6" t="n"/>
      <c r="B668" s="6" t="n"/>
      <c r="C668" s="6" t="n"/>
      <c r="D668" s="6" t="n"/>
      <c r="E668" s="6" t="n"/>
      <c r="F668" s="6" t="n"/>
      <c r="G668" s="6" t="n"/>
      <c r="H668" s="6" t="n"/>
      <c r="I668" s="6" t="n"/>
      <c r="J668" s="6" t="n"/>
      <c r="K668" s="6" t="n"/>
      <c r="L668" s="6" t="n"/>
      <c r="M668" s="6" t="n"/>
      <c r="N668" s="6" t="n"/>
      <c r="O668" s="6" t="n"/>
      <c r="P668" s="6" t="n"/>
    </row>
    <row r="669" ht="15.75" customHeight="1" s="1411">
      <c r="A669" s="6" t="n"/>
      <c r="B669" s="6" t="n"/>
      <c r="C669" s="6" t="n"/>
      <c r="D669" s="6" t="n"/>
      <c r="E669" s="6" t="n"/>
      <c r="F669" s="6" t="n"/>
      <c r="G669" s="6" t="n"/>
      <c r="H669" s="6" t="n"/>
      <c r="I669" s="6" t="n"/>
      <c r="J669" s="6" t="n"/>
      <c r="K669" s="6" t="n"/>
      <c r="L669" s="6" t="n"/>
      <c r="M669" s="6" t="n"/>
      <c r="N669" s="6" t="n"/>
      <c r="O669" s="6" t="n"/>
      <c r="P669" s="6" t="n"/>
    </row>
    <row r="670" ht="15.75" customHeight="1" s="1411">
      <c r="A670" s="6" t="n"/>
      <c r="B670" s="6" t="n"/>
      <c r="C670" s="6" t="n"/>
      <c r="D670" s="6" t="n"/>
      <c r="E670" s="6" t="n"/>
      <c r="F670" s="6" t="n"/>
      <c r="G670" s="6" t="n"/>
      <c r="H670" s="6" t="n"/>
      <c r="I670" s="6" t="n"/>
      <c r="J670" s="6" t="n"/>
      <c r="K670" s="6" t="n"/>
      <c r="L670" s="6" t="n"/>
      <c r="M670" s="6" t="n"/>
      <c r="N670" s="6" t="n"/>
      <c r="O670" s="6" t="n"/>
      <c r="P670" s="6" t="n"/>
    </row>
    <row r="671" ht="15.75" customHeight="1" s="1411">
      <c r="A671" s="6" t="n"/>
      <c r="B671" s="6" t="n"/>
      <c r="C671" s="6" t="n"/>
      <c r="D671" s="6" t="n"/>
      <c r="E671" s="6" t="n"/>
      <c r="F671" s="6" t="n"/>
      <c r="G671" s="6" t="n"/>
      <c r="H671" s="6" t="n"/>
      <c r="I671" s="6" t="n"/>
      <c r="J671" s="6" t="n"/>
      <c r="K671" s="6" t="n"/>
      <c r="L671" s="6" t="n"/>
      <c r="M671" s="6" t="n"/>
      <c r="N671" s="6" t="n"/>
      <c r="O671" s="6" t="n"/>
      <c r="P671" s="6" t="n"/>
    </row>
    <row r="672" ht="15.75" customHeight="1" s="1411">
      <c r="A672" s="6" t="n"/>
      <c r="B672" s="6" t="n"/>
      <c r="C672" s="6" t="n"/>
      <c r="D672" s="6" t="n"/>
      <c r="E672" s="6" t="n"/>
      <c r="F672" s="6" t="n"/>
      <c r="G672" s="6" t="n"/>
      <c r="H672" s="6" t="n"/>
      <c r="I672" s="6" t="n"/>
      <c r="J672" s="6" t="n"/>
      <c r="K672" s="6" t="n"/>
      <c r="L672" s="6" t="n"/>
      <c r="M672" s="6" t="n"/>
      <c r="N672" s="6" t="n"/>
      <c r="O672" s="6" t="n"/>
      <c r="P672" s="6" t="n"/>
    </row>
    <row r="673" ht="15.75" customHeight="1" s="1411">
      <c r="A673" s="6" t="n"/>
      <c r="B673" s="6" t="n"/>
      <c r="C673" s="6" t="n"/>
      <c r="D673" s="6" t="n"/>
      <c r="E673" s="6" t="n"/>
      <c r="F673" s="6" t="n"/>
      <c r="G673" s="6" t="n"/>
      <c r="H673" s="6" t="n"/>
      <c r="I673" s="6" t="n"/>
      <c r="J673" s="6" t="n"/>
      <c r="K673" s="6" t="n"/>
      <c r="L673" s="6" t="n"/>
      <c r="M673" s="6" t="n"/>
      <c r="N673" s="6" t="n"/>
      <c r="O673" s="6" t="n"/>
      <c r="P673" s="6" t="n"/>
    </row>
    <row r="674" ht="15.75" customHeight="1" s="1411">
      <c r="A674" s="6" t="n"/>
      <c r="B674" s="6" t="n"/>
      <c r="C674" s="6" t="n"/>
      <c r="D674" s="6" t="n"/>
      <c r="E674" s="6" t="n"/>
      <c r="F674" s="6" t="n"/>
      <c r="G674" s="6" t="n"/>
      <c r="H674" s="6" t="n"/>
      <c r="I674" s="6" t="n"/>
      <c r="J674" s="6" t="n"/>
      <c r="K674" s="6" t="n"/>
      <c r="L674" s="6" t="n"/>
      <c r="M674" s="6" t="n"/>
      <c r="N674" s="6" t="n"/>
      <c r="O674" s="6" t="n"/>
      <c r="P674" s="6" t="n"/>
    </row>
    <row r="675" ht="15.75" customHeight="1" s="1411">
      <c r="A675" s="6" t="n"/>
      <c r="B675" s="6" t="n"/>
      <c r="C675" s="6" t="n"/>
      <c r="D675" s="6" t="n"/>
      <c r="E675" s="6" t="n"/>
      <c r="F675" s="6" t="n"/>
      <c r="G675" s="6" t="n"/>
      <c r="H675" s="6" t="n"/>
      <c r="I675" s="6" t="n"/>
      <c r="J675" s="6" t="n"/>
      <c r="K675" s="6" t="n"/>
      <c r="L675" s="6" t="n"/>
      <c r="M675" s="6" t="n"/>
      <c r="N675" s="6" t="n"/>
      <c r="O675" s="6" t="n"/>
      <c r="P675" s="6" t="n"/>
    </row>
    <row r="676" ht="15.75" customHeight="1" s="1411">
      <c r="A676" s="6" t="n"/>
      <c r="B676" s="6" t="n"/>
      <c r="C676" s="6" t="n"/>
      <c r="D676" s="6" t="n"/>
      <c r="E676" s="6" t="n"/>
      <c r="F676" s="6" t="n"/>
      <c r="G676" s="6" t="n"/>
      <c r="H676" s="6" t="n"/>
      <c r="I676" s="6" t="n"/>
      <c r="J676" s="6" t="n"/>
      <c r="K676" s="6" t="n"/>
      <c r="L676" s="6" t="n"/>
      <c r="M676" s="6" t="n"/>
      <c r="N676" s="6" t="n"/>
      <c r="O676" s="6" t="n"/>
      <c r="P676" s="6" t="n"/>
    </row>
    <row r="677" ht="15.75" customHeight="1" s="1411">
      <c r="A677" s="6" t="n"/>
      <c r="B677" s="6" t="n"/>
      <c r="C677" s="6" t="n"/>
      <c r="D677" s="6" t="n"/>
      <c r="E677" s="6" t="n"/>
      <c r="F677" s="6" t="n"/>
      <c r="G677" s="6" t="n"/>
      <c r="H677" s="6" t="n"/>
      <c r="I677" s="6" t="n"/>
      <c r="J677" s="6" t="n"/>
      <c r="K677" s="6" t="n"/>
      <c r="L677" s="6" t="n"/>
      <c r="M677" s="6" t="n"/>
      <c r="N677" s="6" t="n"/>
      <c r="O677" s="6" t="n"/>
      <c r="P677" s="6" t="n"/>
    </row>
    <row r="678" ht="15.75" customHeight="1" s="1411">
      <c r="A678" s="6" t="n"/>
      <c r="B678" s="6" t="n"/>
      <c r="C678" s="6" t="n"/>
      <c r="D678" s="6" t="n"/>
      <c r="E678" s="6" t="n"/>
      <c r="F678" s="6" t="n"/>
      <c r="G678" s="6" t="n"/>
      <c r="H678" s="6" t="n"/>
      <c r="I678" s="6" t="n"/>
      <c r="J678" s="6" t="n"/>
      <c r="K678" s="6" t="n"/>
      <c r="L678" s="6" t="n"/>
      <c r="M678" s="6" t="n"/>
      <c r="N678" s="6" t="n"/>
      <c r="O678" s="6" t="n"/>
      <c r="P678" s="6" t="n"/>
    </row>
    <row r="679" ht="15.75" customHeight="1" s="1411">
      <c r="A679" s="6" t="n"/>
      <c r="B679" s="6" t="n"/>
      <c r="C679" s="6" t="n"/>
      <c r="D679" s="6" t="n"/>
      <c r="E679" s="6" t="n"/>
      <c r="F679" s="6" t="n"/>
      <c r="G679" s="6" t="n"/>
      <c r="H679" s="6" t="n"/>
      <c r="I679" s="6" t="n"/>
      <c r="J679" s="6" t="n"/>
      <c r="K679" s="6" t="n"/>
      <c r="L679" s="6" t="n"/>
      <c r="M679" s="6" t="n"/>
      <c r="N679" s="6" t="n"/>
      <c r="O679" s="6" t="n"/>
      <c r="P679" s="6" t="n"/>
    </row>
    <row r="680" ht="15.75" customHeight="1" s="1411">
      <c r="A680" s="6" t="n"/>
      <c r="B680" s="6" t="n"/>
      <c r="C680" s="6" t="n"/>
      <c r="D680" s="6" t="n"/>
      <c r="E680" s="6" t="n"/>
      <c r="F680" s="6" t="n"/>
      <c r="G680" s="6" t="n"/>
      <c r="H680" s="6" t="n"/>
      <c r="I680" s="6" t="n"/>
      <c r="J680" s="6" t="n"/>
      <c r="K680" s="6" t="n"/>
      <c r="L680" s="6" t="n"/>
      <c r="M680" s="6" t="n"/>
      <c r="N680" s="6" t="n"/>
      <c r="O680" s="6" t="n"/>
      <c r="P680" s="6" t="n"/>
    </row>
    <row r="681" ht="15.75" customHeight="1" s="1411">
      <c r="A681" s="6" t="n"/>
      <c r="B681" s="6" t="n"/>
      <c r="C681" s="6" t="n"/>
      <c r="D681" s="6" t="n"/>
      <c r="E681" s="6" t="n"/>
      <c r="F681" s="6" t="n"/>
      <c r="G681" s="6" t="n"/>
      <c r="H681" s="6" t="n"/>
      <c r="I681" s="6" t="n"/>
      <c r="J681" s="6" t="n"/>
      <c r="K681" s="6" t="n"/>
      <c r="L681" s="6" t="n"/>
      <c r="M681" s="6" t="n"/>
      <c r="N681" s="6" t="n"/>
      <c r="O681" s="6" t="n"/>
      <c r="P681" s="6" t="n"/>
    </row>
    <row r="682" ht="15.75" customHeight="1" s="1411">
      <c r="A682" s="6" t="n"/>
      <c r="B682" s="6" t="n"/>
      <c r="C682" s="6" t="n"/>
      <c r="D682" s="6" t="n"/>
      <c r="E682" s="6" t="n"/>
      <c r="F682" s="6" t="n"/>
      <c r="G682" s="6" t="n"/>
      <c r="H682" s="6" t="n"/>
      <c r="I682" s="6" t="n"/>
      <c r="J682" s="6" t="n"/>
      <c r="K682" s="6" t="n"/>
      <c r="L682" s="6" t="n"/>
      <c r="M682" s="6" t="n"/>
      <c r="N682" s="6" t="n"/>
      <c r="O682" s="6" t="n"/>
      <c r="P682" s="6" t="n"/>
    </row>
    <row r="683" ht="15.75" customHeight="1" s="1411">
      <c r="A683" s="6" t="n"/>
      <c r="B683" s="6" t="n"/>
      <c r="C683" s="6" t="n"/>
      <c r="D683" s="6" t="n"/>
      <c r="E683" s="6" t="n"/>
      <c r="F683" s="6" t="n"/>
      <c r="G683" s="6" t="n"/>
      <c r="H683" s="6" t="n"/>
      <c r="I683" s="6" t="n"/>
      <c r="J683" s="6" t="n"/>
      <c r="K683" s="6" t="n"/>
      <c r="L683" s="6" t="n"/>
      <c r="M683" s="6" t="n"/>
      <c r="N683" s="6" t="n"/>
      <c r="O683" s="6" t="n"/>
      <c r="P683" s="6" t="n"/>
    </row>
    <row r="684" ht="15.75" customHeight="1" s="1411">
      <c r="A684" s="6" t="n"/>
      <c r="B684" s="6" t="n"/>
      <c r="C684" s="6" t="n"/>
      <c r="D684" s="6" t="n"/>
      <c r="E684" s="6" t="n"/>
      <c r="F684" s="6" t="n"/>
      <c r="G684" s="6" t="n"/>
      <c r="H684" s="6" t="n"/>
      <c r="I684" s="6" t="n"/>
      <c r="J684" s="6" t="n"/>
      <c r="K684" s="6" t="n"/>
      <c r="L684" s="6" t="n"/>
      <c r="M684" s="6" t="n"/>
      <c r="N684" s="6" t="n"/>
      <c r="O684" s="6" t="n"/>
      <c r="P684" s="6" t="n"/>
    </row>
    <row r="685" ht="15.75" customHeight="1" s="1411">
      <c r="A685" s="6" t="n"/>
      <c r="B685" s="6" t="n"/>
      <c r="C685" s="6" t="n"/>
      <c r="D685" s="6" t="n"/>
      <c r="E685" s="6" t="n"/>
      <c r="F685" s="6" t="n"/>
      <c r="G685" s="6" t="n"/>
      <c r="H685" s="6" t="n"/>
      <c r="I685" s="6" t="n"/>
      <c r="J685" s="6" t="n"/>
      <c r="K685" s="6" t="n"/>
      <c r="L685" s="6" t="n"/>
      <c r="M685" s="6" t="n"/>
      <c r="N685" s="6" t="n"/>
      <c r="O685" s="6" t="n"/>
      <c r="P685" s="6" t="n"/>
    </row>
    <row r="686" ht="15.75" customHeight="1" s="1411">
      <c r="A686" s="6" t="n"/>
      <c r="B686" s="6" t="n"/>
      <c r="C686" s="6" t="n"/>
      <c r="D686" s="6" t="n"/>
      <c r="E686" s="6" t="n"/>
      <c r="F686" s="6" t="n"/>
      <c r="G686" s="6" t="n"/>
      <c r="H686" s="6" t="n"/>
      <c r="I686" s="6" t="n"/>
      <c r="J686" s="6" t="n"/>
      <c r="K686" s="6" t="n"/>
      <c r="L686" s="6" t="n"/>
      <c r="M686" s="6" t="n"/>
      <c r="N686" s="6" t="n"/>
      <c r="O686" s="6" t="n"/>
      <c r="P686" s="6" t="n"/>
    </row>
    <row r="687" ht="15.75" customHeight="1" s="1411">
      <c r="A687" s="6" t="n"/>
      <c r="B687" s="6" t="n"/>
      <c r="C687" s="6" t="n"/>
      <c r="D687" s="6" t="n"/>
      <c r="E687" s="6" t="n"/>
      <c r="F687" s="6" t="n"/>
      <c r="G687" s="6" t="n"/>
      <c r="H687" s="6" t="n"/>
      <c r="I687" s="6" t="n"/>
      <c r="J687" s="6" t="n"/>
      <c r="K687" s="6" t="n"/>
      <c r="L687" s="6" t="n"/>
      <c r="M687" s="6" t="n"/>
      <c r="N687" s="6" t="n"/>
      <c r="O687" s="6" t="n"/>
      <c r="P687" s="6" t="n"/>
    </row>
    <row r="688" ht="15.75" customHeight="1" s="1411">
      <c r="A688" s="6" t="n"/>
      <c r="B688" s="6" t="n"/>
      <c r="C688" s="6" t="n"/>
      <c r="D688" s="6" t="n"/>
      <c r="E688" s="6" t="n"/>
      <c r="F688" s="6" t="n"/>
      <c r="G688" s="6" t="n"/>
      <c r="H688" s="6" t="n"/>
      <c r="I688" s="6" t="n"/>
      <c r="J688" s="6" t="n"/>
      <c r="K688" s="6" t="n"/>
      <c r="L688" s="6" t="n"/>
      <c r="M688" s="6" t="n"/>
      <c r="N688" s="6" t="n"/>
      <c r="O688" s="6" t="n"/>
      <c r="P688" s="6" t="n"/>
    </row>
    <row r="689" ht="15.75" customHeight="1" s="1411">
      <c r="A689" s="6" t="n"/>
      <c r="B689" s="6" t="n"/>
      <c r="C689" s="6" t="n"/>
      <c r="D689" s="6" t="n"/>
      <c r="E689" s="6" t="n"/>
      <c r="F689" s="6" t="n"/>
      <c r="G689" s="6" t="n"/>
      <c r="H689" s="6" t="n"/>
      <c r="I689" s="6" t="n"/>
      <c r="J689" s="6" t="n"/>
      <c r="K689" s="6" t="n"/>
      <c r="L689" s="6" t="n"/>
      <c r="M689" s="6" t="n"/>
      <c r="N689" s="6" t="n"/>
      <c r="O689" s="6" t="n"/>
      <c r="P689" s="6" t="n"/>
    </row>
    <row r="690" ht="15.75" customHeight="1" s="1411">
      <c r="A690" s="6" t="n"/>
      <c r="B690" s="6" t="n"/>
      <c r="C690" s="6" t="n"/>
      <c r="D690" s="6" t="n"/>
      <c r="E690" s="6" t="n"/>
      <c r="F690" s="6" t="n"/>
      <c r="G690" s="6" t="n"/>
      <c r="H690" s="6" t="n"/>
      <c r="I690" s="6" t="n"/>
      <c r="J690" s="6" t="n"/>
      <c r="K690" s="6" t="n"/>
      <c r="L690" s="6" t="n"/>
      <c r="M690" s="6" t="n"/>
      <c r="N690" s="6" t="n"/>
      <c r="O690" s="6" t="n"/>
      <c r="P690" s="6" t="n"/>
    </row>
    <row r="691" ht="15.75" customHeight="1" s="1411">
      <c r="A691" s="6" t="n"/>
      <c r="B691" s="6" t="n"/>
      <c r="C691" s="6" t="n"/>
      <c r="D691" s="6" t="n"/>
      <c r="E691" s="6" t="n"/>
      <c r="F691" s="6" t="n"/>
      <c r="G691" s="6" t="n"/>
      <c r="H691" s="6" t="n"/>
      <c r="I691" s="6" t="n"/>
      <c r="J691" s="6" t="n"/>
      <c r="K691" s="6" t="n"/>
      <c r="L691" s="6" t="n"/>
      <c r="M691" s="6" t="n"/>
      <c r="N691" s="6" t="n"/>
      <c r="O691" s="6" t="n"/>
      <c r="P691" s="6" t="n"/>
    </row>
    <row r="692" ht="15.75" customHeight="1" s="1411">
      <c r="A692" s="6" t="n"/>
      <c r="B692" s="6" t="n"/>
      <c r="C692" s="6" t="n"/>
      <c r="D692" s="6" t="n"/>
      <c r="E692" s="6" t="n"/>
      <c r="F692" s="6" t="n"/>
      <c r="G692" s="6" t="n"/>
      <c r="H692" s="6" t="n"/>
      <c r="I692" s="6" t="n"/>
      <c r="J692" s="6" t="n"/>
      <c r="K692" s="6" t="n"/>
      <c r="L692" s="6" t="n"/>
      <c r="M692" s="6" t="n"/>
      <c r="N692" s="6" t="n"/>
      <c r="O692" s="6" t="n"/>
      <c r="P692" s="6" t="n"/>
    </row>
    <row r="693" ht="15.75" customHeight="1" s="1411">
      <c r="A693" s="6" t="n"/>
      <c r="B693" s="6" t="n"/>
      <c r="C693" s="6" t="n"/>
      <c r="D693" s="6" t="n"/>
      <c r="E693" s="6" t="n"/>
      <c r="F693" s="6" t="n"/>
      <c r="G693" s="6" t="n"/>
      <c r="H693" s="6" t="n"/>
      <c r="I693" s="6" t="n"/>
      <c r="J693" s="6" t="n"/>
      <c r="K693" s="6" t="n"/>
      <c r="L693" s="6" t="n"/>
      <c r="M693" s="6" t="n"/>
      <c r="N693" s="6" t="n"/>
      <c r="O693" s="6" t="n"/>
      <c r="P693" s="6" t="n"/>
    </row>
    <row r="694" ht="15.75" customHeight="1" s="1411">
      <c r="A694" s="6" t="n"/>
      <c r="B694" s="6" t="n"/>
      <c r="C694" s="6" t="n"/>
      <c r="D694" s="6" t="n"/>
      <c r="E694" s="6" t="n"/>
      <c r="F694" s="6" t="n"/>
      <c r="G694" s="6" t="n"/>
      <c r="H694" s="6" t="n"/>
      <c r="I694" s="6" t="n"/>
      <c r="J694" s="6" t="n"/>
      <c r="K694" s="6" t="n"/>
      <c r="L694" s="6" t="n"/>
      <c r="M694" s="6" t="n"/>
      <c r="N694" s="6" t="n"/>
      <c r="O694" s="6" t="n"/>
      <c r="P694" s="6" t="n"/>
    </row>
    <row r="695" ht="15.75" customHeight="1" s="1411">
      <c r="A695" s="6" t="n"/>
      <c r="B695" s="6" t="n"/>
      <c r="C695" s="6" t="n"/>
      <c r="D695" s="6" t="n"/>
      <c r="E695" s="6" t="n"/>
      <c r="F695" s="6" t="n"/>
      <c r="G695" s="6" t="n"/>
      <c r="H695" s="6" t="n"/>
      <c r="I695" s="6" t="n"/>
      <c r="J695" s="6" t="n"/>
      <c r="K695" s="6" t="n"/>
      <c r="L695" s="6" t="n"/>
      <c r="M695" s="6" t="n"/>
      <c r="N695" s="6" t="n"/>
      <c r="O695" s="6" t="n"/>
      <c r="P695" s="6" t="n"/>
    </row>
    <row r="696" ht="15.75" customHeight="1" s="1411">
      <c r="A696" s="6" t="n"/>
      <c r="B696" s="6" t="n"/>
      <c r="C696" s="6" t="n"/>
      <c r="D696" s="6" t="n"/>
      <c r="E696" s="6" t="n"/>
      <c r="F696" s="6" t="n"/>
      <c r="G696" s="6" t="n"/>
      <c r="H696" s="6" t="n"/>
      <c r="I696" s="6" t="n"/>
      <c r="J696" s="6" t="n"/>
      <c r="K696" s="6" t="n"/>
      <c r="L696" s="6" t="n"/>
      <c r="M696" s="6" t="n"/>
      <c r="N696" s="6" t="n"/>
      <c r="O696" s="6" t="n"/>
      <c r="P696" s="6" t="n"/>
    </row>
    <row r="697" ht="15.75" customHeight="1" s="1411">
      <c r="A697" s="6" t="n"/>
      <c r="B697" s="6" t="n"/>
      <c r="C697" s="6" t="n"/>
      <c r="D697" s="6" t="n"/>
      <c r="E697" s="6" t="n"/>
      <c r="F697" s="6" t="n"/>
      <c r="G697" s="6" t="n"/>
      <c r="H697" s="6" t="n"/>
      <c r="I697" s="6" t="n"/>
      <c r="J697" s="6" t="n"/>
      <c r="K697" s="6" t="n"/>
      <c r="L697" s="6" t="n"/>
      <c r="M697" s="6" t="n"/>
      <c r="N697" s="6" t="n"/>
      <c r="O697" s="6" t="n"/>
      <c r="P697" s="6" t="n"/>
    </row>
    <row r="698" ht="15.75" customHeight="1" s="1411">
      <c r="A698" s="6" t="n"/>
      <c r="B698" s="6" t="n"/>
      <c r="C698" s="6" t="n"/>
      <c r="D698" s="6" t="n"/>
      <c r="E698" s="6" t="n"/>
      <c r="F698" s="6" t="n"/>
      <c r="G698" s="6" t="n"/>
      <c r="H698" s="6" t="n"/>
      <c r="I698" s="6" t="n"/>
      <c r="J698" s="6" t="n"/>
      <c r="K698" s="6" t="n"/>
      <c r="L698" s="6" t="n"/>
      <c r="M698" s="6" t="n"/>
      <c r="N698" s="6" t="n"/>
      <c r="O698" s="6" t="n"/>
      <c r="P698" s="6" t="n"/>
    </row>
    <row r="699" ht="15.75" customHeight="1" s="1411">
      <c r="A699" s="6" t="n"/>
      <c r="B699" s="6" t="n"/>
      <c r="C699" s="6" t="n"/>
      <c r="D699" s="6" t="n"/>
      <c r="E699" s="6" t="n"/>
      <c r="F699" s="6" t="n"/>
      <c r="G699" s="6" t="n"/>
      <c r="H699" s="6" t="n"/>
      <c r="I699" s="6" t="n"/>
      <c r="J699" s="6" t="n"/>
      <c r="K699" s="6" t="n"/>
      <c r="L699" s="6" t="n"/>
      <c r="M699" s="6" t="n"/>
      <c r="N699" s="6" t="n"/>
      <c r="O699" s="6" t="n"/>
      <c r="P699" s="6" t="n"/>
    </row>
    <row r="700" ht="15.75" customHeight="1" s="1411">
      <c r="A700" s="6" t="n"/>
      <c r="B700" s="6" t="n"/>
      <c r="C700" s="6" t="n"/>
      <c r="D700" s="6" t="n"/>
      <c r="E700" s="6" t="n"/>
      <c r="F700" s="6" t="n"/>
      <c r="G700" s="6" t="n"/>
      <c r="H700" s="6" t="n"/>
      <c r="I700" s="6" t="n"/>
      <c r="J700" s="6" t="n"/>
      <c r="K700" s="6" t="n"/>
      <c r="L700" s="6" t="n"/>
      <c r="M700" s="6" t="n"/>
      <c r="N700" s="6" t="n"/>
      <c r="O700" s="6" t="n"/>
      <c r="P700" s="6" t="n"/>
    </row>
    <row r="701" ht="15.75" customHeight="1" s="1411">
      <c r="A701" s="6" t="n"/>
      <c r="B701" s="6" t="n"/>
      <c r="C701" s="6" t="n"/>
      <c r="D701" s="6" t="n"/>
      <c r="E701" s="6" t="n"/>
      <c r="F701" s="6" t="n"/>
      <c r="G701" s="6" t="n"/>
      <c r="H701" s="6" t="n"/>
      <c r="I701" s="6" t="n"/>
      <c r="J701" s="6" t="n"/>
      <c r="K701" s="6" t="n"/>
      <c r="L701" s="6" t="n"/>
      <c r="M701" s="6" t="n"/>
      <c r="N701" s="6" t="n"/>
      <c r="O701" s="6" t="n"/>
      <c r="P701" s="6" t="n"/>
    </row>
    <row r="702" ht="15.75" customHeight="1" s="1411">
      <c r="A702" s="6" t="n"/>
      <c r="B702" s="6" t="n"/>
      <c r="C702" s="6" t="n"/>
      <c r="D702" s="6" t="n"/>
      <c r="E702" s="6" t="n"/>
      <c r="F702" s="6" t="n"/>
      <c r="G702" s="6" t="n"/>
      <c r="H702" s="6" t="n"/>
      <c r="I702" s="6" t="n"/>
      <c r="J702" s="6" t="n"/>
      <c r="K702" s="6" t="n"/>
      <c r="L702" s="6" t="n"/>
      <c r="M702" s="6" t="n"/>
      <c r="N702" s="6" t="n"/>
      <c r="O702" s="6" t="n"/>
      <c r="P702" s="6" t="n"/>
    </row>
    <row r="703" ht="15.75" customHeight="1" s="1411">
      <c r="A703" s="6" t="n"/>
      <c r="B703" s="6" t="n"/>
      <c r="C703" s="6" t="n"/>
      <c r="D703" s="6" t="n"/>
      <c r="E703" s="6" t="n"/>
      <c r="F703" s="6" t="n"/>
      <c r="G703" s="6" t="n"/>
      <c r="H703" s="6" t="n"/>
      <c r="I703" s="6" t="n"/>
      <c r="J703" s="6" t="n"/>
      <c r="K703" s="6" t="n"/>
      <c r="L703" s="6" t="n"/>
      <c r="M703" s="6" t="n"/>
      <c r="N703" s="6" t="n"/>
      <c r="O703" s="6" t="n"/>
      <c r="P703" s="6" t="n"/>
    </row>
    <row r="704" ht="15.75" customHeight="1" s="1411">
      <c r="A704" s="6" t="n"/>
      <c r="B704" s="6" t="n"/>
      <c r="C704" s="6" t="n"/>
      <c r="D704" s="6" t="n"/>
      <c r="E704" s="6" t="n"/>
      <c r="F704" s="6" t="n"/>
      <c r="G704" s="6" t="n"/>
      <c r="H704" s="6" t="n"/>
      <c r="I704" s="6" t="n"/>
      <c r="J704" s="6" t="n"/>
      <c r="K704" s="6" t="n"/>
      <c r="L704" s="6" t="n"/>
      <c r="M704" s="6" t="n"/>
      <c r="N704" s="6" t="n"/>
      <c r="O704" s="6" t="n"/>
      <c r="P704" s="6" t="n"/>
    </row>
    <row r="705" ht="15.75" customHeight="1" s="1411">
      <c r="A705" s="6" t="n"/>
      <c r="B705" s="6" t="n"/>
      <c r="C705" s="6" t="n"/>
      <c r="D705" s="6" t="n"/>
      <c r="E705" s="6" t="n"/>
      <c r="F705" s="6" t="n"/>
      <c r="G705" s="6" t="n"/>
      <c r="H705" s="6" t="n"/>
      <c r="I705" s="6" t="n"/>
      <c r="J705" s="6" t="n"/>
      <c r="K705" s="6" t="n"/>
      <c r="L705" s="6" t="n"/>
      <c r="M705" s="6" t="n"/>
      <c r="N705" s="6" t="n"/>
      <c r="O705" s="6" t="n"/>
      <c r="P705" s="6" t="n"/>
    </row>
    <row r="706" ht="15.75" customHeight="1" s="1411">
      <c r="A706" s="6" t="n"/>
      <c r="B706" s="6" t="n"/>
      <c r="C706" s="6" t="n"/>
      <c r="D706" s="6" t="n"/>
      <c r="E706" s="6" t="n"/>
      <c r="F706" s="6" t="n"/>
      <c r="G706" s="6" t="n"/>
      <c r="H706" s="6" t="n"/>
      <c r="I706" s="6" t="n"/>
      <c r="J706" s="6" t="n"/>
      <c r="K706" s="6" t="n"/>
      <c r="L706" s="6" t="n"/>
      <c r="M706" s="6" t="n"/>
      <c r="N706" s="6" t="n"/>
      <c r="O706" s="6" t="n"/>
      <c r="P706" s="6" t="n"/>
    </row>
    <row r="707" ht="15.75" customHeight="1" s="1411">
      <c r="A707" s="6" t="n"/>
      <c r="B707" s="6" t="n"/>
      <c r="C707" s="6" t="n"/>
      <c r="D707" s="6" t="n"/>
      <c r="E707" s="6" t="n"/>
      <c r="F707" s="6" t="n"/>
      <c r="G707" s="6" t="n"/>
      <c r="H707" s="6" t="n"/>
      <c r="I707" s="6" t="n"/>
      <c r="J707" s="6" t="n"/>
      <c r="K707" s="6" t="n"/>
      <c r="L707" s="6" t="n"/>
      <c r="M707" s="6" t="n"/>
      <c r="N707" s="6" t="n"/>
      <c r="O707" s="6" t="n"/>
      <c r="P707" s="6" t="n"/>
    </row>
    <row r="708" ht="15.75" customHeight="1" s="1411">
      <c r="A708" s="6" t="n"/>
      <c r="B708" s="6" t="n"/>
      <c r="C708" s="6" t="n"/>
      <c r="D708" s="6" t="n"/>
      <c r="E708" s="6" t="n"/>
      <c r="F708" s="6" t="n"/>
      <c r="G708" s="6" t="n"/>
      <c r="H708" s="6" t="n"/>
      <c r="I708" s="6" t="n"/>
      <c r="J708" s="6" t="n"/>
      <c r="K708" s="6" t="n"/>
      <c r="L708" s="6" t="n"/>
      <c r="M708" s="6" t="n"/>
      <c r="N708" s="6" t="n"/>
      <c r="O708" s="6" t="n"/>
      <c r="P708" s="6" t="n"/>
    </row>
    <row r="709" ht="15.75" customHeight="1" s="1411">
      <c r="A709" s="6" t="n"/>
      <c r="B709" s="6" t="n"/>
      <c r="C709" s="6" t="n"/>
      <c r="D709" s="6" t="n"/>
      <c r="E709" s="6" t="n"/>
      <c r="F709" s="6" t="n"/>
      <c r="G709" s="6" t="n"/>
      <c r="H709" s="6" t="n"/>
      <c r="I709" s="6" t="n"/>
      <c r="J709" s="6" t="n"/>
      <c r="K709" s="6" t="n"/>
      <c r="L709" s="6" t="n"/>
      <c r="M709" s="6" t="n"/>
      <c r="N709" s="6" t="n"/>
      <c r="O709" s="6" t="n"/>
      <c r="P709" s="6" t="n"/>
    </row>
    <row r="710" ht="15.75" customHeight="1" s="1411">
      <c r="A710" s="6" t="n"/>
      <c r="B710" s="6" t="n"/>
      <c r="C710" s="6" t="n"/>
      <c r="D710" s="6" t="n"/>
      <c r="E710" s="6" t="n"/>
      <c r="F710" s="6" t="n"/>
      <c r="G710" s="6" t="n"/>
      <c r="H710" s="6" t="n"/>
      <c r="I710" s="6" t="n"/>
      <c r="J710" s="6" t="n"/>
      <c r="K710" s="6" t="n"/>
      <c r="L710" s="6" t="n"/>
      <c r="M710" s="6" t="n"/>
      <c r="N710" s="6" t="n"/>
      <c r="O710" s="6" t="n"/>
      <c r="P710" s="6" t="n"/>
    </row>
    <row r="711" ht="15.75" customHeight="1" s="1411">
      <c r="A711" s="6" t="n"/>
      <c r="B711" s="6" t="n"/>
      <c r="C711" s="6" t="n"/>
      <c r="D711" s="6" t="n"/>
      <c r="E711" s="6" t="n"/>
      <c r="F711" s="6" t="n"/>
      <c r="G711" s="6" t="n"/>
      <c r="H711" s="6" t="n"/>
      <c r="I711" s="6" t="n"/>
      <c r="J711" s="6" t="n"/>
      <c r="K711" s="6" t="n"/>
      <c r="L711" s="6" t="n"/>
      <c r="M711" s="6" t="n"/>
      <c r="N711" s="6" t="n"/>
      <c r="O711" s="6" t="n"/>
      <c r="P711" s="6" t="n"/>
    </row>
    <row r="712" ht="15.75" customHeight="1" s="1411">
      <c r="A712" s="6" t="n"/>
      <c r="B712" s="6" t="n"/>
      <c r="C712" s="6" t="n"/>
      <c r="D712" s="6" t="n"/>
      <c r="E712" s="6" t="n"/>
      <c r="F712" s="6" t="n"/>
      <c r="G712" s="6" t="n"/>
      <c r="H712" s="6" t="n"/>
      <c r="I712" s="6" t="n"/>
      <c r="J712" s="6" t="n"/>
      <c r="K712" s="6" t="n"/>
      <c r="L712" s="6" t="n"/>
      <c r="M712" s="6" t="n"/>
      <c r="N712" s="6" t="n"/>
      <c r="O712" s="6" t="n"/>
      <c r="P712" s="6" t="n"/>
    </row>
    <row r="713" ht="15.75" customHeight="1" s="1411">
      <c r="A713" s="6" t="n"/>
      <c r="B713" s="6" t="n"/>
      <c r="C713" s="6" t="n"/>
      <c r="D713" s="6" t="n"/>
      <c r="E713" s="6" t="n"/>
      <c r="F713" s="6" t="n"/>
      <c r="G713" s="6" t="n"/>
      <c r="H713" s="6" t="n"/>
      <c r="I713" s="6" t="n"/>
      <c r="J713" s="6" t="n"/>
      <c r="K713" s="6" t="n"/>
      <c r="L713" s="6" t="n"/>
      <c r="M713" s="6" t="n"/>
      <c r="N713" s="6" t="n"/>
      <c r="O713" s="6" t="n"/>
      <c r="P713" s="6" t="n"/>
    </row>
    <row r="714" ht="15.75" customHeight="1" s="1411">
      <c r="A714" s="6" t="n"/>
      <c r="B714" s="6" t="n"/>
      <c r="C714" s="6" t="n"/>
      <c r="D714" s="6" t="n"/>
      <c r="E714" s="6" t="n"/>
      <c r="F714" s="6" t="n"/>
      <c r="G714" s="6" t="n"/>
      <c r="H714" s="6" t="n"/>
      <c r="I714" s="6" t="n"/>
      <c r="J714" s="6" t="n"/>
      <c r="K714" s="6" t="n"/>
      <c r="L714" s="6" t="n"/>
      <c r="M714" s="6" t="n"/>
      <c r="N714" s="6" t="n"/>
      <c r="O714" s="6" t="n"/>
      <c r="P714" s="6" t="n"/>
    </row>
    <row r="715" ht="15.75" customHeight="1" s="1411">
      <c r="A715" s="6" t="n"/>
      <c r="B715" s="6" t="n"/>
      <c r="C715" s="6" t="n"/>
      <c r="D715" s="6" t="n"/>
      <c r="E715" s="6" t="n"/>
      <c r="F715" s="6" t="n"/>
      <c r="G715" s="6" t="n"/>
      <c r="H715" s="6" t="n"/>
      <c r="I715" s="6" t="n"/>
      <c r="J715" s="6" t="n"/>
      <c r="K715" s="6" t="n"/>
      <c r="L715" s="6" t="n"/>
      <c r="M715" s="6" t="n"/>
      <c r="N715" s="6" t="n"/>
      <c r="O715" s="6" t="n"/>
      <c r="P715" s="6" t="n"/>
    </row>
    <row r="716" ht="15.75" customHeight="1" s="1411">
      <c r="A716" s="6" t="n"/>
      <c r="B716" s="6" t="n"/>
      <c r="C716" s="6" t="n"/>
      <c r="D716" s="6" t="n"/>
      <c r="E716" s="6" t="n"/>
      <c r="F716" s="6" t="n"/>
      <c r="G716" s="6" t="n"/>
      <c r="H716" s="6" t="n"/>
      <c r="I716" s="6" t="n"/>
      <c r="J716" s="6" t="n"/>
      <c r="K716" s="6" t="n"/>
      <c r="L716" s="6" t="n"/>
      <c r="M716" s="6" t="n"/>
      <c r="N716" s="6" t="n"/>
      <c r="O716" s="6" t="n"/>
      <c r="P716" s="6" t="n"/>
    </row>
    <row r="717" ht="15.75" customHeight="1" s="1411">
      <c r="A717" s="6" t="n"/>
      <c r="B717" s="6" t="n"/>
      <c r="C717" s="6" t="n"/>
      <c r="D717" s="6" t="n"/>
      <c r="E717" s="6" t="n"/>
      <c r="F717" s="6" t="n"/>
      <c r="G717" s="6" t="n"/>
      <c r="H717" s="6" t="n"/>
      <c r="I717" s="6" t="n"/>
      <c r="J717" s="6" t="n"/>
      <c r="K717" s="6" t="n"/>
      <c r="L717" s="6" t="n"/>
      <c r="M717" s="6" t="n"/>
      <c r="N717" s="6" t="n"/>
      <c r="O717" s="6" t="n"/>
      <c r="P717" s="6" t="n"/>
    </row>
    <row r="718" ht="15.75" customHeight="1" s="1411">
      <c r="A718" s="6" t="n"/>
      <c r="B718" s="6" t="n"/>
      <c r="C718" s="6" t="n"/>
      <c r="D718" s="6" t="n"/>
      <c r="E718" s="6" t="n"/>
      <c r="F718" s="6" t="n"/>
      <c r="G718" s="6" t="n"/>
      <c r="H718" s="6" t="n"/>
      <c r="I718" s="6" t="n"/>
      <c r="J718" s="6" t="n"/>
      <c r="K718" s="6" t="n"/>
      <c r="L718" s="6" t="n"/>
      <c r="M718" s="6" t="n"/>
      <c r="N718" s="6" t="n"/>
      <c r="O718" s="6" t="n"/>
      <c r="P718" s="6" t="n"/>
    </row>
    <row r="719" ht="15.75" customHeight="1" s="1411">
      <c r="A719" s="6" t="n"/>
      <c r="B719" s="6" t="n"/>
      <c r="C719" s="6" t="n"/>
      <c r="D719" s="6" t="n"/>
      <c r="E719" s="6" t="n"/>
      <c r="F719" s="6" t="n"/>
      <c r="G719" s="6" t="n"/>
      <c r="H719" s="6" t="n"/>
      <c r="I719" s="6" t="n"/>
      <c r="J719" s="6" t="n"/>
      <c r="K719" s="6" t="n"/>
      <c r="L719" s="6" t="n"/>
      <c r="M719" s="6" t="n"/>
      <c r="N719" s="6" t="n"/>
      <c r="O719" s="6" t="n"/>
      <c r="P719" s="6" t="n"/>
    </row>
    <row r="720" ht="15.75" customHeight="1" s="1411">
      <c r="A720" s="6" t="n"/>
      <c r="B720" s="6" t="n"/>
      <c r="C720" s="6" t="n"/>
      <c r="D720" s="6" t="n"/>
      <c r="E720" s="6" t="n"/>
      <c r="F720" s="6" t="n"/>
      <c r="G720" s="6" t="n"/>
      <c r="H720" s="6" t="n"/>
      <c r="I720" s="6" t="n"/>
      <c r="J720" s="6" t="n"/>
      <c r="K720" s="6" t="n"/>
      <c r="L720" s="6" t="n"/>
      <c r="M720" s="6" t="n"/>
      <c r="N720" s="6" t="n"/>
      <c r="O720" s="6" t="n"/>
      <c r="P720" s="6" t="n"/>
    </row>
    <row r="721" ht="15.75" customHeight="1" s="1411">
      <c r="A721" s="6" t="n"/>
      <c r="B721" s="6" t="n"/>
      <c r="C721" s="6" t="n"/>
      <c r="D721" s="6" t="n"/>
      <c r="E721" s="6" t="n"/>
      <c r="F721" s="6" t="n"/>
      <c r="G721" s="6" t="n"/>
      <c r="H721" s="6" t="n"/>
      <c r="I721" s="6" t="n"/>
      <c r="J721" s="6" t="n"/>
      <c r="K721" s="6" t="n"/>
      <c r="L721" s="6" t="n"/>
      <c r="M721" s="6" t="n"/>
      <c r="N721" s="6" t="n"/>
      <c r="O721" s="6" t="n"/>
      <c r="P721" s="6" t="n"/>
    </row>
    <row r="722" ht="15.75" customHeight="1" s="1411">
      <c r="A722" s="6" t="n"/>
      <c r="B722" s="6" t="n"/>
      <c r="C722" s="6" t="n"/>
      <c r="D722" s="6" t="n"/>
      <c r="E722" s="6" t="n"/>
      <c r="F722" s="6" t="n"/>
      <c r="G722" s="6" t="n"/>
      <c r="H722" s="6" t="n"/>
      <c r="I722" s="6" t="n"/>
      <c r="J722" s="6" t="n"/>
      <c r="K722" s="6" t="n"/>
      <c r="L722" s="6" t="n"/>
      <c r="M722" s="6" t="n"/>
      <c r="N722" s="6" t="n"/>
      <c r="O722" s="6" t="n"/>
      <c r="P722" s="6" t="n"/>
    </row>
    <row r="723" ht="15.75" customHeight="1" s="1411">
      <c r="A723" s="6" t="n"/>
      <c r="B723" s="6" t="n"/>
      <c r="C723" s="6" t="n"/>
      <c r="D723" s="6" t="n"/>
      <c r="E723" s="6" t="n"/>
      <c r="F723" s="6" t="n"/>
      <c r="G723" s="6" t="n"/>
      <c r="H723" s="6" t="n"/>
      <c r="I723" s="6" t="n"/>
      <c r="J723" s="6" t="n"/>
      <c r="K723" s="6" t="n"/>
      <c r="L723" s="6" t="n"/>
      <c r="M723" s="6" t="n"/>
      <c r="N723" s="6" t="n"/>
      <c r="O723" s="6" t="n"/>
      <c r="P723" s="6" t="n"/>
    </row>
    <row r="724" ht="15.75" customHeight="1" s="1411">
      <c r="A724" s="6" t="n"/>
      <c r="B724" s="6" t="n"/>
      <c r="C724" s="6" t="n"/>
      <c r="D724" s="6" t="n"/>
      <c r="E724" s="6" t="n"/>
      <c r="F724" s="6" t="n"/>
      <c r="G724" s="6" t="n"/>
      <c r="H724" s="6" t="n"/>
      <c r="I724" s="6" t="n"/>
      <c r="J724" s="6" t="n"/>
      <c r="K724" s="6" t="n"/>
      <c r="L724" s="6" t="n"/>
      <c r="M724" s="6" t="n"/>
      <c r="N724" s="6" t="n"/>
      <c r="O724" s="6" t="n"/>
      <c r="P724" s="6" t="n"/>
    </row>
    <row r="725" ht="15.75" customHeight="1" s="1411">
      <c r="A725" s="6" t="n"/>
      <c r="B725" s="6" t="n"/>
      <c r="C725" s="6" t="n"/>
      <c r="D725" s="6" t="n"/>
      <c r="E725" s="6" t="n"/>
      <c r="F725" s="6" t="n"/>
      <c r="G725" s="6" t="n"/>
      <c r="H725" s="6" t="n"/>
      <c r="I725" s="6" t="n"/>
      <c r="J725" s="6" t="n"/>
      <c r="K725" s="6" t="n"/>
      <c r="L725" s="6" t="n"/>
      <c r="M725" s="6" t="n"/>
      <c r="N725" s="6" t="n"/>
      <c r="O725" s="6" t="n"/>
      <c r="P725" s="6" t="n"/>
    </row>
    <row r="726" ht="15.75" customHeight="1" s="1411">
      <c r="A726" s="6" t="n"/>
      <c r="B726" s="6" t="n"/>
      <c r="C726" s="6" t="n"/>
      <c r="D726" s="6" t="n"/>
      <c r="E726" s="6" t="n"/>
      <c r="F726" s="6" t="n"/>
      <c r="G726" s="6" t="n"/>
      <c r="H726" s="6" t="n"/>
      <c r="I726" s="6" t="n"/>
      <c r="J726" s="6" t="n"/>
      <c r="K726" s="6" t="n"/>
      <c r="L726" s="6" t="n"/>
      <c r="M726" s="6" t="n"/>
      <c r="N726" s="6" t="n"/>
      <c r="O726" s="6" t="n"/>
      <c r="P726" s="6" t="n"/>
    </row>
    <row r="727" ht="15.75" customHeight="1" s="1411">
      <c r="A727" s="6" t="n"/>
      <c r="B727" s="6" t="n"/>
      <c r="C727" s="6" t="n"/>
      <c r="D727" s="6" t="n"/>
      <c r="E727" s="6" t="n"/>
      <c r="F727" s="6" t="n"/>
      <c r="G727" s="6" t="n"/>
      <c r="H727" s="6" t="n"/>
      <c r="I727" s="6" t="n"/>
      <c r="J727" s="6" t="n"/>
      <c r="K727" s="6" t="n"/>
      <c r="L727" s="6" t="n"/>
      <c r="M727" s="6" t="n"/>
      <c r="N727" s="6" t="n"/>
      <c r="O727" s="6" t="n"/>
      <c r="P727" s="6" t="n"/>
    </row>
    <row r="728" ht="15.75" customHeight="1" s="1411">
      <c r="A728" s="6" t="n"/>
      <c r="B728" s="6" t="n"/>
      <c r="C728" s="6" t="n"/>
      <c r="D728" s="6" t="n"/>
      <c r="E728" s="6" t="n"/>
      <c r="F728" s="6" t="n"/>
      <c r="G728" s="6" t="n"/>
      <c r="H728" s="6" t="n"/>
      <c r="I728" s="6" t="n"/>
      <c r="J728" s="6" t="n"/>
      <c r="K728" s="6" t="n"/>
      <c r="L728" s="6" t="n"/>
      <c r="M728" s="6" t="n"/>
      <c r="N728" s="6" t="n"/>
      <c r="O728" s="6" t="n"/>
      <c r="P728" s="6" t="n"/>
    </row>
    <row r="729" ht="15.75" customHeight="1" s="1411">
      <c r="A729" s="6" t="n"/>
      <c r="B729" s="6" t="n"/>
      <c r="C729" s="6" t="n"/>
      <c r="D729" s="6" t="n"/>
      <c r="E729" s="6" t="n"/>
      <c r="F729" s="6" t="n"/>
      <c r="G729" s="6" t="n"/>
      <c r="H729" s="6" t="n"/>
      <c r="I729" s="6" t="n"/>
      <c r="J729" s="6" t="n"/>
      <c r="K729" s="6" t="n"/>
      <c r="L729" s="6" t="n"/>
      <c r="M729" s="6" t="n"/>
      <c r="N729" s="6" t="n"/>
      <c r="O729" s="6" t="n"/>
      <c r="P729" s="6" t="n"/>
    </row>
    <row r="730" ht="15.75" customHeight="1" s="1411">
      <c r="A730" s="6" t="n"/>
      <c r="B730" s="6" t="n"/>
      <c r="C730" s="6" t="n"/>
      <c r="D730" s="6" t="n"/>
      <c r="E730" s="6" t="n"/>
      <c r="F730" s="6" t="n"/>
      <c r="G730" s="6" t="n"/>
      <c r="H730" s="6" t="n"/>
      <c r="I730" s="6" t="n"/>
      <c r="J730" s="6" t="n"/>
      <c r="K730" s="6" t="n"/>
      <c r="L730" s="6" t="n"/>
      <c r="M730" s="6" t="n"/>
      <c r="N730" s="6" t="n"/>
      <c r="O730" s="6" t="n"/>
      <c r="P730" s="6" t="n"/>
    </row>
    <row r="731" ht="15.75" customHeight="1" s="1411">
      <c r="A731" s="6" t="n"/>
      <c r="B731" s="6" t="n"/>
      <c r="C731" s="6" t="n"/>
      <c r="D731" s="6" t="n"/>
      <c r="E731" s="6" t="n"/>
      <c r="F731" s="6" t="n"/>
      <c r="G731" s="6" t="n"/>
      <c r="H731" s="6" t="n"/>
      <c r="I731" s="6" t="n"/>
      <c r="J731" s="6" t="n"/>
      <c r="K731" s="6" t="n"/>
      <c r="L731" s="6" t="n"/>
      <c r="M731" s="6" t="n"/>
      <c r="N731" s="6" t="n"/>
      <c r="O731" s="6" t="n"/>
      <c r="P731" s="6" t="n"/>
    </row>
    <row r="732" ht="15.75" customHeight="1" s="1411">
      <c r="A732" s="6" t="n"/>
      <c r="B732" s="6" t="n"/>
      <c r="C732" s="6" t="n"/>
      <c r="D732" s="6" t="n"/>
      <c r="E732" s="6" t="n"/>
      <c r="F732" s="6" t="n"/>
      <c r="G732" s="6" t="n"/>
      <c r="H732" s="6" t="n"/>
      <c r="I732" s="6" t="n"/>
      <c r="J732" s="6" t="n"/>
      <c r="K732" s="6" t="n"/>
      <c r="L732" s="6" t="n"/>
      <c r="M732" s="6" t="n"/>
      <c r="N732" s="6" t="n"/>
      <c r="O732" s="6" t="n"/>
      <c r="P732" s="6" t="n"/>
    </row>
    <row r="733" ht="15.75" customHeight="1" s="1411">
      <c r="A733" s="6" t="n"/>
      <c r="B733" s="6" t="n"/>
      <c r="C733" s="6" t="n"/>
      <c r="D733" s="6" t="n"/>
      <c r="E733" s="6" t="n"/>
      <c r="F733" s="6" t="n"/>
      <c r="G733" s="6" t="n"/>
      <c r="H733" s="6" t="n"/>
      <c r="I733" s="6" t="n"/>
      <c r="J733" s="6" t="n"/>
      <c r="K733" s="6" t="n"/>
      <c r="L733" s="6" t="n"/>
      <c r="M733" s="6" t="n"/>
      <c r="N733" s="6" t="n"/>
      <c r="O733" s="6" t="n"/>
      <c r="P733" s="6" t="n"/>
    </row>
    <row r="734" ht="15.75" customHeight="1" s="1411">
      <c r="A734" s="6" t="n"/>
      <c r="B734" s="6" t="n"/>
      <c r="C734" s="6" t="n"/>
      <c r="D734" s="6" t="n"/>
      <c r="E734" s="6" t="n"/>
      <c r="F734" s="6" t="n"/>
      <c r="G734" s="6" t="n"/>
      <c r="H734" s="6" t="n"/>
      <c r="I734" s="6" t="n"/>
      <c r="J734" s="6" t="n"/>
      <c r="K734" s="6" t="n"/>
      <c r="L734" s="6" t="n"/>
      <c r="M734" s="6" t="n"/>
      <c r="N734" s="6" t="n"/>
      <c r="O734" s="6" t="n"/>
      <c r="P734" s="6" t="n"/>
    </row>
    <row r="735" ht="15.75" customHeight="1" s="1411">
      <c r="A735" s="6" t="n"/>
      <c r="B735" s="6" t="n"/>
      <c r="C735" s="6" t="n"/>
      <c r="D735" s="6" t="n"/>
      <c r="E735" s="6" t="n"/>
      <c r="F735" s="6" t="n"/>
      <c r="G735" s="6" t="n"/>
      <c r="H735" s="6" t="n"/>
      <c r="I735" s="6" t="n"/>
      <c r="J735" s="6" t="n"/>
      <c r="K735" s="6" t="n"/>
      <c r="L735" s="6" t="n"/>
      <c r="M735" s="6" t="n"/>
      <c r="N735" s="6" t="n"/>
      <c r="O735" s="6" t="n"/>
      <c r="P735" s="6" t="n"/>
    </row>
    <row r="736" ht="15.75" customHeight="1" s="1411">
      <c r="A736" s="6" t="n"/>
      <c r="B736" s="6" t="n"/>
      <c r="C736" s="6" t="n"/>
      <c r="D736" s="6" t="n"/>
      <c r="E736" s="6" t="n"/>
      <c r="F736" s="6" t="n"/>
      <c r="G736" s="6" t="n"/>
      <c r="H736" s="6" t="n"/>
      <c r="I736" s="6" t="n"/>
      <c r="J736" s="6" t="n"/>
      <c r="K736" s="6" t="n"/>
      <c r="L736" s="6" t="n"/>
      <c r="M736" s="6" t="n"/>
      <c r="N736" s="6" t="n"/>
      <c r="O736" s="6" t="n"/>
      <c r="P736" s="6" t="n"/>
    </row>
    <row r="737" ht="15.75" customHeight="1" s="1411">
      <c r="A737" s="6" t="n"/>
      <c r="B737" s="6" t="n"/>
      <c r="C737" s="6" t="n"/>
      <c r="D737" s="6" t="n"/>
      <c r="E737" s="6" t="n"/>
      <c r="F737" s="6" t="n"/>
      <c r="G737" s="6" t="n"/>
      <c r="H737" s="6" t="n"/>
      <c r="I737" s="6" t="n"/>
      <c r="J737" s="6" t="n"/>
      <c r="K737" s="6" t="n"/>
      <c r="L737" s="6" t="n"/>
      <c r="M737" s="6" t="n"/>
      <c r="N737" s="6" t="n"/>
      <c r="O737" s="6" t="n"/>
      <c r="P737" s="6" t="n"/>
    </row>
    <row r="738" ht="15.75" customHeight="1" s="1411">
      <c r="A738" s="6" t="n"/>
      <c r="B738" s="6" t="n"/>
      <c r="C738" s="6" t="n"/>
      <c r="D738" s="6" t="n"/>
      <c r="E738" s="6" t="n"/>
      <c r="F738" s="6" t="n"/>
      <c r="G738" s="6" t="n"/>
      <c r="H738" s="6" t="n"/>
      <c r="I738" s="6" t="n"/>
      <c r="J738" s="6" t="n"/>
      <c r="K738" s="6" t="n"/>
      <c r="L738" s="6" t="n"/>
      <c r="M738" s="6" t="n"/>
      <c r="N738" s="6" t="n"/>
      <c r="O738" s="6" t="n"/>
      <c r="P738" s="6" t="n"/>
    </row>
    <row r="739" ht="15.75" customHeight="1" s="1411">
      <c r="A739" s="6" t="n"/>
      <c r="B739" s="6" t="n"/>
      <c r="C739" s="6" t="n"/>
      <c r="D739" s="6" t="n"/>
      <c r="E739" s="6" t="n"/>
      <c r="F739" s="6" t="n"/>
      <c r="G739" s="6" t="n"/>
      <c r="H739" s="6" t="n"/>
      <c r="I739" s="6" t="n"/>
      <c r="J739" s="6" t="n"/>
      <c r="K739" s="6" t="n"/>
      <c r="L739" s="6" t="n"/>
      <c r="M739" s="6" t="n"/>
      <c r="N739" s="6" t="n"/>
      <c r="O739" s="6" t="n"/>
      <c r="P739" s="6" t="n"/>
    </row>
    <row r="740" ht="15.75" customHeight="1" s="1411">
      <c r="A740" s="6" t="n"/>
      <c r="B740" s="6" t="n"/>
      <c r="C740" s="6" t="n"/>
      <c r="D740" s="6" t="n"/>
      <c r="E740" s="6" t="n"/>
      <c r="F740" s="6" t="n"/>
      <c r="G740" s="6" t="n"/>
      <c r="H740" s="6" t="n"/>
      <c r="I740" s="6" t="n"/>
      <c r="J740" s="6" t="n"/>
      <c r="K740" s="6" t="n"/>
      <c r="L740" s="6" t="n"/>
      <c r="M740" s="6" t="n"/>
      <c r="N740" s="6" t="n"/>
      <c r="O740" s="6" t="n"/>
      <c r="P740" s="6" t="n"/>
    </row>
    <row r="741" ht="15.75" customHeight="1" s="1411">
      <c r="A741" s="6" t="n"/>
      <c r="B741" s="6" t="n"/>
      <c r="C741" s="6" t="n"/>
      <c r="D741" s="6" t="n"/>
      <c r="E741" s="6" t="n"/>
      <c r="F741" s="6" t="n"/>
      <c r="G741" s="6" t="n"/>
      <c r="H741" s="6" t="n"/>
      <c r="I741" s="6" t="n"/>
      <c r="J741" s="6" t="n"/>
      <c r="K741" s="6" t="n"/>
      <c r="L741" s="6" t="n"/>
      <c r="M741" s="6" t="n"/>
      <c r="N741" s="6" t="n"/>
      <c r="O741" s="6" t="n"/>
      <c r="P741" s="6" t="n"/>
    </row>
    <row r="742" ht="15.75" customHeight="1" s="1411">
      <c r="A742" s="6" t="n"/>
      <c r="B742" s="6" t="n"/>
      <c r="C742" s="6" t="n"/>
      <c r="D742" s="6" t="n"/>
      <c r="E742" s="6" t="n"/>
      <c r="F742" s="6" t="n"/>
      <c r="G742" s="6" t="n"/>
      <c r="H742" s="6" t="n"/>
      <c r="I742" s="6" t="n"/>
      <c r="J742" s="6" t="n"/>
      <c r="K742" s="6" t="n"/>
      <c r="L742" s="6" t="n"/>
      <c r="M742" s="6" t="n"/>
      <c r="N742" s="6" t="n"/>
      <c r="O742" s="6" t="n"/>
      <c r="P742" s="6" t="n"/>
    </row>
    <row r="743" ht="15.75" customHeight="1" s="1411">
      <c r="A743" s="6" t="n"/>
      <c r="B743" s="6" t="n"/>
      <c r="C743" s="6" t="n"/>
      <c r="D743" s="6" t="n"/>
      <c r="E743" s="6" t="n"/>
      <c r="F743" s="6" t="n"/>
      <c r="G743" s="6" t="n"/>
      <c r="H743" s="6" t="n"/>
      <c r="I743" s="6" t="n"/>
      <c r="J743" s="6" t="n"/>
      <c r="K743" s="6" t="n"/>
      <c r="L743" s="6" t="n"/>
      <c r="M743" s="6" t="n"/>
      <c r="N743" s="6" t="n"/>
      <c r="O743" s="6" t="n"/>
      <c r="P743" s="6" t="n"/>
    </row>
    <row r="744" ht="15.75" customHeight="1" s="1411">
      <c r="A744" s="6" t="n"/>
      <c r="B744" s="6" t="n"/>
      <c r="C744" s="6" t="n"/>
      <c r="D744" s="6" t="n"/>
      <c r="E744" s="6" t="n"/>
      <c r="F744" s="6" t="n"/>
      <c r="G744" s="6" t="n"/>
      <c r="H744" s="6" t="n"/>
      <c r="I744" s="6" t="n"/>
      <c r="J744" s="6" t="n"/>
      <c r="K744" s="6" t="n"/>
      <c r="L744" s="6" t="n"/>
      <c r="M744" s="6" t="n"/>
      <c r="N744" s="6" t="n"/>
      <c r="O744" s="6" t="n"/>
      <c r="P744" s="6" t="n"/>
    </row>
    <row r="745" ht="15.75" customHeight="1" s="1411">
      <c r="A745" s="6" t="n"/>
      <c r="B745" s="6" t="n"/>
      <c r="C745" s="6" t="n"/>
      <c r="D745" s="6" t="n"/>
      <c r="E745" s="6" t="n"/>
      <c r="F745" s="6" t="n"/>
      <c r="G745" s="6" t="n"/>
      <c r="H745" s="6" t="n"/>
      <c r="I745" s="6" t="n"/>
      <c r="J745" s="6" t="n"/>
      <c r="K745" s="6" t="n"/>
      <c r="L745" s="6" t="n"/>
      <c r="M745" s="6" t="n"/>
      <c r="N745" s="6" t="n"/>
      <c r="O745" s="6" t="n"/>
      <c r="P745" s="6" t="n"/>
    </row>
    <row r="746" ht="15.75" customHeight="1" s="1411">
      <c r="A746" s="6" t="n"/>
      <c r="B746" s="6" t="n"/>
      <c r="C746" s="6" t="n"/>
      <c r="D746" s="6" t="n"/>
      <c r="E746" s="6" t="n"/>
      <c r="F746" s="6" t="n"/>
      <c r="G746" s="6" t="n"/>
      <c r="H746" s="6" t="n"/>
      <c r="I746" s="6" t="n"/>
      <c r="J746" s="6" t="n"/>
      <c r="K746" s="6" t="n"/>
      <c r="L746" s="6" t="n"/>
      <c r="M746" s="6" t="n"/>
      <c r="N746" s="6" t="n"/>
      <c r="O746" s="6" t="n"/>
      <c r="P746" s="6" t="n"/>
    </row>
    <row r="747" ht="15.75" customHeight="1" s="1411">
      <c r="A747" s="6" t="n"/>
      <c r="B747" s="6" t="n"/>
      <c r="C747" s="6" t="n"/>
      <c r="D747" s="6" t="n"/>
      <c r="E747" s="6" t="n"/>
      <c r="F747" s="6" t="n"/>
      <c r="G747" s="6" t="n"/>
      <c r="H747" s="6" t="n"/>
      <c r="I747" s="6" t="n"/>
      <c r="J747" s="6" t="n"/>
      <c r="K747" s="6" t="n"/>
      <c r="L747" s="6" t="n"/>
      <c r="M747" s="6" t="n"/>
      <c r="N747" s="6" t="n"/>
      <c r="O747" s="6" t="n"/>
      <c r="P747" s="6" t="n"/>
    </row>
    <row r="748" ht="15.75" customHeight="1" s="1411">
      <c r="A748" s="6" t="n"/>
      <c r="B748" s="6" t="n"/>
      <c r="C748" s="6" t="n"/>
      <c r="D748" s="6" t="n"/>
      <c r="E748" s="6" t="n"/>
      <c r="F748" s="6" t="n"/>
      <c r="G748" s="6" t="n"/>
      <c r="H748" s="6" t="n"/>
      <c r="I748" s="6" t="n"/>
      <c r="J748" s="6" t="n"/>
      <c r="K748" s="6" t="n"/>
      <c r="L748" s="6" t="n"/>
      <c r="M748" s="6" t="n"/>
      <c r="N748" s="6" t="n"/>
      <c r="O748" s="6" t="n"/>
      <c r="P748" s="6" t="n"/>
    </row>
    <row r="749" ht="15.75" customHeight="1" s="1411">
      <c r="A749" s="6" t="n"/>
      <c r="B749" s="6" t="n"/>
      <c r="C749" s="6" t="n"/>
      <c r="D749" s="6" t="n"/>
      <c r="E749" s="6" t="n"/>
      <c r="F749" s="6" t="n"/>
      <c r="G749" s="6" t="n"/>
      <c r="H749" s="6" t="n"/>
      <c r="I749" s="6" t="n"/>
      <c r="J749" s="6" t="n"/>
      <c r="K749" s="6" t="n"/>
      <c r="L749" s="6" t="n"/>
      <c r="M749" s="6" t="n"/>
      <c r="N749" s="6" t="n"/>
      <c r="O749" s="6" t="n"/>
      <c r="P749" s="6" t="n"/>
    </row>
    <row r="750" ht="15.75" customHeight="1" s="1411">
      <c r="A750" s="6" t="n"/>
      <c r="B750" s="6" t="n"/>
      <c r="C750" s="6" t="n"/>
      <c r="D750" s="6" t="n"/>
      <c r="E750" s="6" t="n"/>
      <c r="F750" s="6" t="n"/>
      <c r="G750" s="6" t="n"/>
      <c r="H750" s="6" t="n"/>
      <c r="I750" s="6" t="n"/>
      <c r="J750" s="6" t="n"/>
      <c r="K750" s="6" t="n"/>
      <c r="L750" s="6" t="n"/>
      <c r="M750" s="6" t="n"/>
      <c r="N750" s="6" t="n"/>
      <c r="O750" s="6" t="n"/>
      <c r="P750" s="6" t="n"/>
    </row>
    <row r="751" ht="15.75" customHeight="1" s="1411">
      <c r="A751" s="6" t="n"/>
      <c r="B751" s="6" t="n"/>
      <c r="C751" s="6" t="n"/>
      <c r="D751" s="6" t="n"/>
      <c r="E751" s="6" t="n"/>
      <c r="F751" s="6" t="n"/>
      <c r="G751" s="6" t="n"/>
      <c r="H751" s="6" t="n"/>
      <c r="I751" s="6" t="n"/>
      <c r="J751" s="6" t="n"/>
      <c r="K751" s="6" t="n"/>
      <c r="L751" s="6" t="n"/>
      <c r="M751" s="6" t="n"/>
      <c r="N751" s="6" t="n"/>
      <c r="O751" s="6" t="n"/>
      <c r="P751" s="6" t="n"/>
    </row>
    <row r="752" ht="15.75" customHeight="1" s="1411">
      <c r="A752" s="6" t="n"/>
      <c r="B752" s="6" t="n"/>
      <c r="C752" s="6" t="n"/>
      <c r="D752" s="6" t="n"/>
      <c r="E752" s="6" t="n"/>
      <c r="F752" s="6" t="n"/>
      <c r="G752" s="6" t="n"/>
      <c r="H752" s="6" t="n"/>
      <c r="I752" s="6" t="n"/>
      <c r="J752" s="6" t="n"/>
      <c r="K752" s="6" t="n"/>
      <c r="L752" s="6" t="n"/>
      <c r="M752" s="6" t="n"/>
      <c r="N752" s="6" t="n"/>
      <c r="O752" s="6" t="n"/>
      <c r="P752" s="6" t="n"/>
    </row>
    <row r="753" ht="15.75" customHeight="1" s="1411">
      <c r="A753" s="6" t="n"/>
      <c r="B753" s="6" t="n"/>
      <c r="C753" s="6" t="n"/>
      <c r="D753" s="6" t="n"/>
      <c r="E753" s="6" t="n"/>
      <c r="F753" s="6" t="n"/>
      <c r="G753" s="6" t="n"/>
      <c r="H753" s="6" t="n"/>
      <c r="I753" s="6" t="n"/>
      <c r="J753" s="6" t="n"/>
      <c r="K753" s="6" t="n"/>
      <c r="L753" s="6" t="n"/>
      <c r="M753" s="6" t="n"/>
      <c r="N753" s="6" t="n"/>
      <c r="O753" s="6" t="n"/>
      <c r="P753" s="6" t="n"/>
    </row>
    <row r="754" ht="15.75" customHeight="1" s="1411">
      <c r="A754" s="6" t="n"/>
      <c r="B754" s="6" t="n"/>
      <c r="C754" s="6" t="n"/>
      <c r="D754" s="6" t="n"/>
      <c r="E754" s="6" t="n"/>
      <c r="F754" s="6" t="n"/>
      <c r="G754" s="6" t="n"/>
      <c r="H754" s="6" t="n"/>
      <c r="I754" s="6" t="n"/>
      <c r="J754" s="6" t="n"/>
      <c r="K754" s="6" t="n"/>
      <c r="L754" s="6" t="n"/>
      <c r="M754" s="6" t="n"/>
      <c r="N754" s="6" t="n"/>
      <c r="O754" s="6" t="n"/>
      <c r="P754" s="6" t="n"/>
    </row>
    <row r="755" ht="15.75" customHeight="1" s="1411">
      <c r="A755" s="6" t="n"/>
      <c r="B755" s="6" t="n"/>
      <c r="C755" s="6" t="n"/>
      <c r="D755" s="6" t="n"/>
      <c r="E755" s="6" t="n"/>
      <c r="F755" s="6" t="n"/>
      <c r="G755" s="6" t="n"/>
      <c r="H755" s="6" t="n"/>
      <c r="I755" s="6" t="n"/>
      <c r="J755" s="6" t="n"/>
      <c r="K755" s="6" t="n"/>
      <c r="L755" s="6" t="n"/>
      <c r="M755" s="6" t="n"/>
      <c r="N755" s="6" t="n"/>
      <c r="O755" s="6" t="n"/>
      <c r="P755" s="6" t="n"/>
    </row>
    <row r="756" ht="15.75" customHeight="1" s="1411">
      <c r="A756" s="6" t="n"/>
      <c r="B756" s="6" t="n"/>
      <c r="C756" s="6" t="n"/>
      <c r="D756" s="6" t="n"/>
      <c r="E756" s="6" t="n"/>
      <c r="F756" s="6" t="n"/>
      <c r="G756" s="6" t="n"/>
      <c r="H756" s="6" t="n"/>
      <c r="I756" s="6" t="n"/>
      <c r="J756" s="6" t="n"/>
      <c r="K756" s="6" t="n"/>
      <c r="L756" s="6" t="n"/>
      <c r="M756" s="6" t="n"/>
      <c r="N756" s="6" t="n"/>
      <c r="O756" s="6" t="n"/>
      <c r="P756" s="6" t="n"/>
    </row>
    <row r="757" ht="15.75" customHeight="1" s="1411">
      <c r="A757" s="6" t="n"/>
      <c r="B757" s="6" t="n"/>
      <c r="C757" s="6" t="n"/>
      <c r="D757" s="6" t="n"/>
      <c r="E757" s="6" t="n"/>
      <c r="F757" s="6" t="n"/>
      <c r="G757" s="6" t="n"/>
      <c r="H757" s="6" t="n"/>
      <c r="I757" s="6" t="n"/>
      <c r="J757" s="6" t="n"/>
      <c r="K757" s="6" t="n"/>
      <c r="L757" s="6" t="n"/>
      <c r="M757" s="6" t="n"/>
      <c r="N757" s="6" t="n"/>
      <c r="O757" s="6" t="n"/>
      <c r="P757" s="6" t="n"/>
    </row>
    <row r="758" ht="15.75" customHeight="1" s="1411">
      <c r="A758" s="6" t="n"/>
      <c r="B758" s="6" t="n"/>
      <c r="C758" s="6" t="n"/>
      <c r="D758" s="6" t="n"/>
      <c r="E758" s="6" t="n"/>
      <c r="F758" s="6" t="n"/>
      <c r="G758" s="6" t="n"/>
      <c r="H758" s="6" t="n"/>
      <c r="I758" s="6" t="n"/>
      <c r="J758" s="6" t="n"/>
      <c r="K758" s="6" t="n"/>
      <c r="L758" s="6" t="n"/>
      <c r="M758" s="6" t="n"/>
      <c r="N758" s="6" t="n"/>
      <c r="O758" s="6" t="n"/>
      <c r="P758" s="6" t="n"/>
    </row>
    <row r="759" ht="15.75" customHeight="1" s="1411">
      <c r="A759" s="6" t="n"/>
      <c r="B759" s="6" t="n"/>
      <c r="C759" s="6" t="n"/>
      <c r="D759" s="6" t="n"/>
      <c r="E759" s="6" t="n"/>
      <c r="F759" s="6" t="n"/>
      <c r="G759" s="6" t="n"/>
      <c r="H759" s="6" t="n"/>
      <c r="I759" s="6" t="n"/>
      <c r="J759" s="6" t="n"/>
      <c r="K759" s="6" t="n"/>
      <c r="L759" s="6" t="n"/>
      <c r="M759" s="6" t="n"/>
      <c r="N759" s="6" t="n"/>
      <c r="O759" s="6" t="n"/>
      <c r="P759" s="6" t="n"/>
    </row>
    <row r="760" ht="15.75" customHeight="1" s="1411">
      <c r="A760" s="6" t="n"/>
      <c r="B760" s="6" t="n"/>
      <c r="C760" s="6" t="n"/>
      <c r="D760" s="6" t="n"/>
      <c r="E760" s="6" t="n"/>
      <c r="F760" s="6" t="n"/>
      <c r="G760" s="6" t="n"/>
      <c r="H760" s="6" t="n"/>
      <c r="I760" s="6" t="n"/>
      <c r="J760" s="6" t="n"/>
      <c r="K760" s="6" t="n"/>
      <c r="L760" s="6" t="n"/>
      <c r="M760" s="6" t="n"/>
      <c r="N760" s="6" t="n"/>
      <c r="O760" s="6" t="n"/>
      <c r="P760" s="6" t="n"/>
    </row>
    <row r="761" ht="15.75" customHeight="1" s="1411">
      <c r="A761" s="6" t="n"/>
      <c r="B761" s="6" t="n"/>
      <c r="C761" s="6" t="n"/>
      <c r="D761" s="6" t="n"/>
      <c r="E761" s="6" t="n"/>
      <c r="F761" s="6" t="n"/>
      <c r="G761" s="6" t="n"/>
      <c r="H761" s="6" t="n"/>
      <c r="I761" s="6" t="n"/>
      <c r="J761" s="6" t="n"/>
      <c r="K761" s="6" t="n"/>
      <c r="L761" s="6" t="n"/>
      <c r="M761" s="6" t="n"/>
      <c r="N761" s="6" t="n"/>
      <c r="O761" s="6" t="n"/>
      <c r="P761" s="6" t="n"/>
    </row>
    <row r="762" ht="15.75" customHeight="1" s="1411">
      <c r="A762" s="6" t="n"/>
      <c r="B762" s="6" t="n"/>
      <c r="C762" s="6" t="n"/>
      <c r="D762" s="6" t="n"/>
      <c r="E762" s="6" t="n"/>
      <c r="F762" s="6" t="n"/>
      <c r="G762" s="6" t="n"/>
      <c r="H762" s="6" t="n"/>
      <c r="I762" s="6" t="n"/>
      <c r="J762" s="6" t="n"/>
      <c r="K762" s="6" t="n"/>
      <c r="L762" s="6" t="n"/>
      <c r="M762" s="6" t="n"/>
      <c r="N762" s="6" t="n"/>
      <c r="O762" s="6" t="n"/>
      <c r="P762" s="6" t="n"/>
    </row>
    <row r="763" ht="15.75" customHeight="1" s="1411">
      <c r="A763" s="6" t="n"/>
      <c r="B763" s="6" t="n"/>
      <c r="C763" s="6" t="n"/>
      <c r="D763" s="6" t="n"/>
      <c r="E763" s="6" t="n"/>
      <c r="F763" s="6" t="n"/>
      <c r="G763" s="6" t="n"/>
      <c r="H763" s="6" t="n"/>
      <c r="I763" s="6" t="n"/>
      <c r="J763" s="6" t="n"/>
      <c r="K763" s="6" t="n"/>
      <c r="L763" s="6" t="n"/>
      <c r="M763" s="6" t="n"/>
      <c r="N763" s="6" t="n"/>
      <c r="O763" s="6" t="n"/>
      <c r="P763" s="6" t="n"/>
    </row>
    <row r="764" ht="15.75" customHeight="1" s="1411">
      <c r="A764" s="6" t="n"/>
      <c r="B764" s="6" t="n"/>
      <c r="C764" s="6" t="n"/>
      <c r="D764" s="6" t="n"/>
      <c r="E764" s="6" t="n"/>
      <c r="F764" s="6" t="n"/>
      <c r="G764" s="6" t="n"/>
      <c r="H764" s="6" t="n"/>
      <c r="I764" s="6" t="n"/>
      <c r="J764" s="6" t="n"/>
      <c r="K764" s="6" t="n"/>
      <c r="L764" s="6" t="n"/>
      <c r="M764" s="6" t="n"/>
      <c r="N764" s="6" t="n"/>
      <c r="O764" s="6" t="n"/>
      <c r="P764" s="6" t="n"/>
    </row>
    <row r="765" ht="15.75" customHeight="1" s="1411">
      <c r="A765" s="6" t="n"/>
      <c r="B765" s="6" t="n"/>
      <c r="C765" s="6" t="n"/>
      <c r="D765" s="6" t="n"/>
      <c r="E765" s="6" t="n"/>
      <c r="F765" s="6" t="n"/>
      <c r="G765" s="6" t="n"/>
      <c r="H765" s="6" t="n"/>
      <c r="I765" s="6" t="n"/>
      <c r="J765" s="6" t="n"/>
      <c r="K765" s="6" t="n"/>
      <c r="L765" s="6" t="n"/>
      <c r="M765" s="6" t="n"/>
      <c r="N765" s="6" t="n"/>
      <c r="O765" s="6" t="n"/>
      <c r="P765" s="6" t="n"/>
    </row>
    <row r="766" ht="15.75" customHeight="1" s="1411">
      <c r="A766" s="6" t="n"/>
      <c r="B766" s="6" t="n"/>
      <c r="C766" s="6" t="n"/>
      <c r="D766" s="6" t="n"/>
      <c r="E766" s="6" t="n"/>
      <c r="F766" s="6" t="n"/>
      <c r="G766" s="6" t="n"/>
      <c r="H766" s="6" t="n"/>
      <c r="I766" s="6" t="n"/>
      <c r="J766" s="6" t="n"/>
      <c r="K766" s="6" t="n"/>
      <c r="L766" s="6" t="n"/>
      <c r="M766" s="6" t="n"/>
      <c r="N766" s="6" t="n"/>
      <c r="O766" s="6" t="n"/>
      <c r="P766" s="6" t="n"/>
    </row>
    <row r="767" ht="15.75" customHeight="1" s="1411">
      <c r="A767" s="6" t="n"/>
      <c r="B767" s="6" t="n"/>
      <c r="C767" s="6" t="n"/>
      <c r="D767" s="6" t="n"/>
      <c r="E767" s="6" t="n"/>
      <c r="F767" s="6" t="n"/>
      <c r="G767" s="6" t="n"/>
      <c r="H767" s="6" t="n"/>
      <c r="I767" s="6" t="n"/>
      <c r="J767" s="6" t="n"/>
      <c r="K767" s="6" t="n"/>
      <c r="L767" s="6" t="n"/>
      <c r="M767" s="6" t="n"/>
      <c r="N767" s="6" t="n"/>
      <c r="O767" s="6" t="n"/>
      <c r="P767" s="6" t="n"/>
    </row>
    <row r="768" ht="15.75" customHeight="1" s="1411">
      <c r="A768" s="6" t="n"/>
      <c r="B768" s="6" t="n"/>
      <c r="C768" s="6" t="n"/>
      <c r="D768" s="6" t="n"/>
      <c r="E768" s="6" t="n"/>
      <c r="F768" s="6" t="n"/>
      <c r="G768" s="6" t="n"/>
      <c r="H768" s="6" t="n"/>
      <c r="I768" s="6" t="n"/>
      <c r="J768" s="6" t="n"/>
      <c r="K768" s="6" t="n"/>
      <c r="L768" s="6" t="n"/>
      <c r="M768" s="6" t="n"/>
      <c r="N768" s="6" t="n"/>
      <c r="O768" s="6" t="n"/>
      <c r="P768" s="6" t="n"/>
    </row>
    <row r="769" ht="15.75" customHeight="1" s="1411">
      <c r="A769" s="6" t="n"/>
      <c r="B769" s="6" t="n"/>
      <c r="C769" s="6" t="n"/>
      <c r="D769" s="6" t="n"/>
      <c r="E769" s="6" t="n"/>
      <c r="F769" s="6" t="n"/>
      <c r="G769" s="6" t="n"/>
      <c r="H769" s="6" t="n"/>
      <c r="I769" s="6" t="n"/>
      <c r="J769" s="6" t="n"/>
      <c r="K769" s="6" t="n"/>
      <c r="L769" s="6" t="n"/>
      <c r="M769" s="6" t="n"/>
      <c r="N769" s="6" t="n"/>
      <c r="O769" s="6" t="n"/>
      <c r="P769" s="6" t="n"/>
    </row>
    <row r="770" ht="15.75" customHeight="1" s="1411">
      <c r="A770" s="6" t="n"/>
      <c r="B770" s="6" t="n"/>
      <c r="C770" s="6" t="n"/>
      <c r="D770" s="6" t="n"/>
      <c r="E770" s="6" t="n"/>
      <c r="F770" s="6" t="n"/>
      <c r="G770" s="6" t="n"/>
      <c r="H770" s="6" t="n"/>
      <c r="I770" s="6" t="n"/>
      <c r="J770" s="6" t="n"/>
      <c r="K770" s="6" t="n"/>
      <c r="L770" s="6" t="n"/>
      <c r="M770" s="6" t="n"/>
      <c r="N770" s="6" t="n"/>
      <c r="O770" s="6" t="n"/>
      <c r="P770" s="6" t="n"/>
    </row>
    <row r="771" ht="15.75" customHeight="1" s="1411">
      <c r="A771" s="6" t="n"/>
      <c r="B771" s="6" t="n"/>
      <c r="C771" s="6" t="n"/>
      <c r="D771" s="6" t="n"/>
      <c r="E771" s="6" t="n"/>
      <c r="F771" s="6" t="n"/>
      <c r="G771" s="6" t="n"/>
      <c r="H771" s="6" t="n"/>
      <c r="I771" s="6" t="n"/>
      <c r="J771" s="6" t="n"/>
      <c r="K771" s="6" t="n"/>
      <c r="L771" s="6" t="n"/>
      <c r="M771" s="6" t="n"/>
      <c r="N771" s="6" t="n"/>
      <c r="O771" s="6" t="n"/>
      <c r="P771" s="6" t="n"/>
    </row>
    <row r="772" ht="15.75" customHeight="1" s="1411">
      <c r="A772" s="6" t="n"/>
      <c r="B772" s="6" t="n"/>
      <c r="C772" s="6" t="n"/>
      <c r="D772" s="6" t="n"/>
      <c r="E772" s="6" t="n"/>
      <c r="F772" s="6" t="n"/>
      <c r="G772" s="6" t="n"/>
      <c r="H772" s="6" t="n"/>
      <c r="I772" s="6" t="n"/>
      <c r="J772" s="6" t="n"/>
      <c r="K772" s="6" t="n"/>
      <c r="L772" s="6" t="n"/>
      <c r="M772" s="6" t="n"/>
      <c r="N772" s="6" t="n"/>
      <c r="O772" s="6" t="n"/>
      <c r="P772" s="6" t="n"/>
    </row>
    <row r="773" ht="15.75" customHeight="1" s="1411">
      <c r="A773" s="6" t="n"/>
      <c r="B773" s="6" t="n"/>
      <c r="C773" s="6" t="n"/>
      <c r="D773" s="6" t="n"/>
      <c r="E773" s="6" t="n"/>
      <c r="F773" s="6" t="n"/>
      <c r="G773" s="6" t="n"/>
      <c r="H773" s="6" t="n"/>
      <c r="I773" s="6" t="n"/>
      <c r="J773" s="6" t="n"/>
      <c r="K773" s="6" t="n"/>
      <c r="L773" s="6" t="n"/>
      <c r="M773" s="6" t="n"/>
      <c r="N773" s="6" t="n"/>
      <c r="O773" s="6" t="n"/>
      <c r="P773" s="6" t="n"/>
    </row>
    <row r="774" ht="15.75" customHeight="1" s="1411">
      <c r="A774" s="6" t="n"/>
      <c r="B774" s="6" t="n"/>
      <c r="C774" s="6" t="n"/>
      <c r="D774" s="6" t="n"/>
      <c r="E774" s="6" t="n"/>
      <c r="F774" s="6" t="n"/>
      <c r="G774" s="6" t="n"/>
      <c r="H774" s="6" t="n"/>
      <c r="I774" s="6" t="n"/>
      <c r="J774" s="6" t="n"/>
      <c r="K774" s="6" t="n"/>
      <c r="L774" s="6" t="n"/>
      <c r="M774" s="6" t="n"/>
      <c r="N774" s="6" t="n"/>
      <c r="O774" s="6" t="n"/>
      <c r="P774" s="6" t="n"/>
    </row>
    <row r="775" ht="15.75" customHeight="1" s="1411">
      <c r="A775" s="6" t="n"/>
      <c r="B775" s="6" t="n"/>
      <c r="C775" s="6" t="n"/>
      <c r="D775" s="6" t="n"/>
      <c r="E775" s="6" t="n"/>
      <c r="F775" s="6" t="n"/>
      <c r="G775" s="6" t="n"/>
      <c r="H775" s="6" t="n"/>
      <c r="I775" s="6" t="n"/>
      <c r="J775" s="6" t="n"/>
      <c r="K775" s="6" t="n"/>
      <c r="L775" s="6" t="n"/>
      <c r="M775" s="6" t="n"/>
      <c r="N775" s="6" t="n"/>
      <c r="O775" s="6" t="n"/>
      <c r="P775" s="6" t="n"/>
    </row>
    <row r="776" ht="15.75" customHeight="1" s="1411">
      <c r="A776" s="6" t="n"/>
      <c r="B776" s="6" t="n"/>
      <c r="C776" s="6" t="n"/>
      <c r="D776" s="6" t="n"/>
      <c r="E776" s="6" t="n"/>
      <c r="F776" s="6" t="n"/>
      <c r="G776" s="6" t="n"/>
      <c r="H776" s="6" t="n"/>
      <c r="I776" s="6" t="n"/>
      <c r="J776" s="6" t="n"/>
      <c r="K776" s="6" t="n"/>
      <c r="L776" s="6" t="n"/>
      <c r="M776" s="6" t="n"/>
      <c r="N776" s="6" t="n"/>
      <c r="O776" s="6" t="n"/>
      <c r="P776" s="6" t="n"/>
    </row>
    <row r="777" ht="15.75" customHeight="1" s="1411">
      <c r="A777" s="6" t="n"/>
      <c r="B777" s="6" t="n"/>
      <c r="C777" s="6" t="n"/>
      <c r="D777" s="6" t="n"/>
      <c r="E777" s="6" t="n"/>
      <c r="F777" s="6" t="n"/>
      <c r="G777" s="6" t="n"/>
      <c r="H777" s="6" t="n"/>
      <c r="I777" s="6" t="n"/>
      <c r="J777" s="6" t="n"/>
      <c r="K777" s="6" t="n"/>
      <c r="L777" s="6" t="n"/>
      <c r="M777" s="6" t="n"/>
      <c r="N777" s="6" t="n"/>
      <c r="O777" s="6" t="n"/>
      <c r="P777" s="6" t="n"/>
    </row>
    <row r="778" ht="15.75" customHeight="1" s="1411">
      <c r="A778" s="6" t="n"/>
      <c r="B778" s="6" t="n"/>
      <c r="C778" s="6" t="n"/>
      <c r="D778" s="6" t="n"/>
      <c r="E778" s="6" t="n"/>
      <c r="F778" s="6" t="n"/>
      <c r="G778" s="6" t="n"/>
      <c r="H778" s="6" t="n"/>
      <c r="I778" s="6" t="n"/>
      <c r="J778" s="6" t="n"/>
      <c r="K778" s="6" t="n"/>
      <c r="L778" s="6" t="n"/>
      <c r="M778" s="6" t="n"/>
      <c r="N778" s="6" t="n"/>
      <c r="O778" s="6" t="n"/>
      <c r="P778" s="6" t="n"/>
    </row>
    <row r="779" ht="15.75" customHeight="1" s="1411">
      <c r="A779" s="6" t="n"/>
      <c r="B779" s="6" t="n"/>
      <c r="C779" s="6" t="n"/>
      <c r="D779" s="6" t="n"/>
      <c r="E779" s="6" t="n"/>
      <c r="F779" s="6" t="n"/>
      <c r="G779" s="6" t="n"/>
      <c r="H779" s="6" t="n"/>
      <c r="I779" s="6" t="n"/>
      <c r="J779" s="6" t="n"/>
      <c r="K779" s="6" t="n"/>
      <c r="L779" s="6" t="n"/>
      <c r="M779" s="6" t="n"/>
      <c r="N779" s="6" t="n"/>
      <c r="O779" s="6" t="n"/>
      <c r="P779" s="6" t="n"/>
    </row>
    <row r="780" ht="15.75" customHeight="1" s="1411">
      <c r="A780" s="6" t="n"/>
      <c r="B780" s="6" t="n"/>
      <c r="C780" s="6" t="n"/>
      <c r="D780" s="6" t="n"/>
      <c r="E780" s="6" t="n"/>
      <c r="F780" s="6" t="n"/>
      <c r="G780" s="6" t="n"/>
      <c r="H780" s="6" t="n"/>
      <c r="I780" s="6" t="n"/>
      <c r="J780" s="6" t="n"/>
      <c r="K780" s="6" t="n"/>
      <c r="L780" s="6" t="n"/>
      <c r="M780" s="6" t="n"/>
      <c r="N780" s="6" t="n"/>
      <c r="O780" s="6" t="n"/>
      <c r="P780" s="6" t="n"/>
    </row>
    <row r="781" ht="15.75" customHeight="1" s="1411">
      <c r="A781" s="6" t="n"/>
      <c r="B781" s="6" t="n"/>
      <c r="C781" s="6" t="n"/>
      <c r="D781" s="6" t="n"/>
      <c r="E781" s="6" t="n"/>
      <c r="F781" s="6" t="n"/>
      <c r="G781" s="6" t="n"/>
      <c r="H781" s="6" t="n"/>
      <c r="I781" s="6" t="n"/>
      <c r="J781" s="6" t="n"/>
      <c r="K781" s="6" t="n"/>
      <c r="L781" s="6" t="n"/>
      <c r="M781" s="6" t="n"/>
      <c r="N781" s="6" t="n"/>
      <c r="O781" s="6" t="n"/>
      <c r="P781" s="6" t="n"/>
    </row>
    <row r="782" ht="15.75" customHeight="1" s="1411">
      <c r="A782" s="6" t="n"/>
      <c r="B782" s="6" t="n"/>
      <c r="C782" s="6" t="n"/>
      <c r="D782" s="6" t="n"/>
      <c r="E782" s="6" t="n"/>
      <c r="F782" s="6" t="n"/>
      <c r="G782" s="6" t="n"/>
      <c r="H782" s="6" t="n"/>
      <c r="I782" s="6" t="n"/>
      <c r="J782" s="6" t="n"/>
      <c r="K782" s="6" t="n"/>
      <c r="L782" s="6" t="n"/>
      <c r="M782" s="6" t="n"/>
      <c r="N782" s="6" t="n"/>
      <c r="O782" s="6" t="n"/>
      <c r="P782" s="6" t="n"/>
    </row>
    <row r="783" ht="15.75" customHeight="1" s="1411">
      <c r="A783" s="6" t="n"/>
      <c r="B783" s="6" t="n"/>
      <c r="C783" s="6" t="n"/>
      <c r="D783" s="6" t="n"/>
      <c r="E783" s="6" t="n"/>
      <c r="F783" s="6" t="n"/>
      <c r="G783" s="6" t="n"/>
      <c r="H783" s="6" t="n"/>
      <c r="I783" s="6" t="n"/>
      <c r="J783" s="6" t="n"/>
      <c r="K783" s="6" t="n"/>
      <c r="L783" s="6" t="n"/>
      <c r="M783" s="6" t="n"/>
      <c r="N783" s="6" t="n"/>
      <c r="O783" s="6" t="n"/>
      <c r="P783" s="6" t="n"/>
    </row>
    <row r="784" ht="15.75" customHeight="1" s="1411">
      <c r="A784" s="6" t="n"/>
      <c r="B784" s="6" t="n"/>
      <c r="C784" s="6" t="n"/>
      <c r="D784" s="6" t="n"/>
      <c r="E784" s="6" t="n"/>
      <c r="F784" s="6" t="n"/>
      <c r="G784" s="6" t="n"/>
      <c r="H784" s="6" t="n"/>
      <c r="I784" s="6" t="n"/>
      <c r="J784" s="6" t="n"/>
      <c r="K784" s="6" t="n"/>
      <c r="L784" s="6" t="n"/>
      <c r="M784" s="6" t="n"/>
      <c r="N784" s="6" t="n"/>
      <c r="O784" s="6" t="n"/>
      <c r="P784" s="6" t="n"/>
    </row>
    <row r="785" ht="15.75" customHeight="1" s="1411">
      <c r="A785" s="6" t="n"/>
      <c r="B785" s="6" t="n"/>
      <c r="C785" s="6" t="n"/>
      <c r="D785" s="6" t="n"/>
      <c r="E785" s="6" t="n"/>
      <c r="F785" s="6" t="n"/>
      <c r="G785" s="6" t="n"/>
      <c r="H785" s="6" t="n"/>
      <c r="I785" s="6" t="n"/>
      <c r="J785" s="6" t="n"/>
      <c r="K785" s="6" t="n"/>
      <c r="L785" s="6" t="n"/>
      <c r="M785" s="6" t="n"/>
      <c r="N785" s="6" t="n"/>
      <c r="O785" s="6" t="n"/>
      <c r="P785" s="6" t="n"/>
    </row>
    <row r="786" ht="15.75" customHeight="1" s="1411">
      <c r="A786" s="6" t="n"/>
      <c r="B786" s="6" t="n"/>
      <c r="C786" s="6" t="n"/>
      <c r="D786" s="6" t="n"/>
      <c r="E786" s="6" t="n"/>
      <c r="F786" s="6" t="n"/>
      <c r="G786" s="6" t="n"/>
      <c r="H786" s="6" t="n"/>
      <c r="I786" s="6" t="n"/>
      <c r="J786" s="6" t="n"/>
      <c r="K786" s="6" t="n"/>
      <c r="L786" s="6" t="n"/>
      <c r="M786" s="6" t="n"/>
      <c r="N786" s="6" t="n"/>
      <c r="O786" s="6" t="n"/>
      <c r="P786" s="6" t="n"/>
    </row>
    <row r="787" ht="15.75" customHeight="1" s="1411">
      <c r="A787" s="6" t="n"/>
      <c r="B787" s="6" t="n"/>
      <c r="C787" s="6" t="n"/>
      <c r="D787" s="6" t="n"/>
      <c r="E787" s="6" t="n"/>
      <c r="F787" s="6" t="n"/>
      <c r="G787" s="6" t="n"/>
      <c r="H787" s="6" t="n"/>
      <c r="I787" s="6" t="n"/>
      <c r="J787" s="6" t="n"/>
      <c r="K787" s="6" t="n"/>
      <c r="L787" s="6" t="n"/>
      <c r="M787" s="6" t="n"/>
      <c r="N787" s="6" t="n"/>
      <c r="O787" s="6" t="n"/>
      <c r="P787" s="6" t="n"/>
    </row>
    <row r="788" ht="15.75" customHeight="1" s="1411">
      <c r="A788" s="6" t="n"/>
      <c r="B788" s="6" t="n"/>
      <c r="C788" s="6" t="n"/>
      <c r="D788" s="6" t="n"/>
      <c r="E788" s="6" t="n"/>
      <c r="F788" s="6" t="n"/>
      <c r="G788" s="6" t="n"/>
      <c r="H788" s="6" t="n"/>
      <c r="I788" s="6" t="n"/>
      <c r="J788" s="6" t="n"/>
      <c r="K788" s="6" t="n"/>
      <c r="L788" s="6" t="n"/>
      <c r="M788" s="6" t="n"/>
      <c r="N788" s="6" t="n"/>
      <c r="O788" s="6" t="n"/>
      <c r="P788" s="6" t="n"/>
    </row>
    <row r="789" ht="15.75" customHeight="1" s="1411">
      <c r="A789" s="6" t="n"/>
      <c r="B789" s="6" t="n"/>
      <c r="C789" s="6" t="n"/>
      <c r="D789" s="6" t="n"/>
      <c r="E789" s="6" t="n"/>
      <c r="F789" s="6" t="n"/>
      <c r="G789" s="6" t="n"/>
      <c r="H789" s="6" t="n"/>
      <c r="I789" s="6" t="n"/>
      <c r="J789" s="6" t="n"/>
      <c r="K789" s="6" t="n"/>
      <c r="L789" s="6" t="n"/>
      <c r="M789" s="6" t="n"/>
      <c r="N789" s="6" t="n"/>
      <c r="O789" s="6" t="n"/>
      <c r="P789" s="6" t="n"/>
    </row>
    <row r="790" ht="15.75" customHeight="1" s="1411">
      <c r="A790" s="6" t="n"/>
      <c r="B790" s="6" t="n"/>
      <c r="C790" s="6" t="n"/>
      <c r="D790" s="6" t="n"/>
      <c r="E790" s="6" t="n"/>
      <c r="F790" s="6" t="n"/>
      <c r="G790" s="6" t="n"/>
      <c r="H790" s="6" t="n"/>
      <c r="I790" s="6" t="n"/>
      <c r="J790" s="6" t="n"/>
      <c r="K790" s="6" t="n"/>
      <c r="L790" s="6" t="n"/>
      <c r="M790" s="6" t="n"/>
      <c r="N790" s="6" t="n"/>
      <c r="O790" s="6" t="n"/>
      <c r="P790" s="6" t="n"/>
    </row>
    <row r="791" ht="15.75" customHeight="1" s="1411">
      <c r="A791" s="6" t="n"/>
      <c r="B791" s="6" t="n"/>
      <c r="C791" s="6" t="n"/>
      <c r="D791" s="6" t="n"/>
      <c r="E791" s="6" t="n"/>
      <c r="F791" s="6" t="n"/>
      <c r="G791" s="6" t="n"/>
      <c r="H791" s="6" t="n"/>
      <c r="I791" s="6" t="n"/>
      <c r="J791" s="6" t="n"/>
      <c r="K791" s="6" t="n"/>
      <c r="L791" s="6" t="n"/>
      <c r="M791" s="6" t="n"/>
      <c r="N791" s="6" t="n"/>
      <c r="O791" s="6" t="n"/>
      <c r="P791" s="6" t="n"/>
    </row>
    <row r="792" ht="15.75" customHeight="1" s="1411">
      <c r="A792" s="6" t="n"/>
      <c r="B792" s="6" t="n"/>
      <c r="C792" s="6" t="n"/>
      <c r="D792" s="6" t="n"/>
      <c r="E792" s="6" t="n"/>
      <c r="F792" s="6" t="n"/>
      <c r="G792" s="6" t="n"/>
      <c r="H792" s="6" t="n"/>
      <c r="I792" s="6" t="n"/>
      <c r="J792" s="6" t="n"/>
      <c r="K792" s="6" t="n"/>
      <c r="L792" s="6" t="n"/>
      <c r="M792" s="6" t="n"/>
      <c r="N792" s="6" t="n"/>
      <c r="O792" s="6" t="n"/>
      <c r="P792" s="6" t="n"/>
    </row>
    <row r="793" ht="15.75" customHeight="1" s="1411">
      <c r="A793" s="6" t="n"/>
      <c r="B793" s="6" t="n"/>
      <c r="C793" s="6" t="n"/>
      <c r="D793" s="6" t="n"/>
      <c r="E793" s="6" t="n"/>
      <c r="F793" s="6" t="n"/>
      <c r="G793" s="6" t="n"/>
      <c r="H793" s="6" t="n"/>
      <c r="I793" s="6" t="n"/>
      <c r="J793" s="6" t="n"/>
      <c r="K793" s="6" t="n"/>
      <c r="L793" s="6" t="n"/>
      <c r="M793" s="6" t="n"/>
      <c r="N793" s="6" t="n"/>
      <c r="O793" s="6" t="n"/>
      <c r="P793" s="6" t="n"/>
    </row>
    <row r="794" ht="15.75" customHeight="1" s="1411">
      <c r="A794" s="6" t="n"/>
      <c r="B794" s="6" t="n"/>
      <c r="C794" s="6" t="n"/>
      <c r="D794" s="6" t="n"/>
      <c r="E794" s="6" t="n"/>
      <c r="F794" s="6" t="n"/>
      <c r="G794" s="6" t="n"/>
      <c r="H794" s="6" t="n"/>
      <c r="I794" s="6" t="n"/>
      <c r="J794" s="6" t="n"/>
      <c r="K794" s="6" t="n"/>
      <c r="L794" s="6" t="n"/>
      <c r="M794" s="6" t="n"/>
      <c r="N794" s="6" t="n"/>
      <c r="O794" s="6" t="n"/>
      <c r="P794" s="6" t="n"/>
    </row>
    <row r="795" ht="15.75" customHeight="1" s="1411">
      <c r="A795" s="6" t="n"/>
      <c r="B795" s="6" t="n"/>
      <c r="C795" s="6" t="n"/>
      <c r="D795" s="6" t="n"/>
      <c r="E795" s="6" t="n"/>
      <c r="F795" s="6" t="n"/>
      <c r="G795" s="6" t="n"/>
      <c r="H795" s="6" t="n"/>
      <c r="I795" s="6" t="n"/>
      <c r="J795" s="6" t="n"/>
      <c r="K795" s="6" t="n"/>
      <c r="L795" s="6" t="n"/>
      <c r="M795" s="6" t="n"/>
      <c r="N795" s="6" t="n"/>
      <c r="O795" s="6" t="n"/>
      <c r="P795" s="6" t="n"/>
    </row>
    <row r="796" ht="15.75" customHeight="1" s="1411">
      <c r="A796" s="6" t="n"/>
      <c r="B796" s="6" t="n"/>
      <c r="C796" s="6" t="n"/>
      <c r="D796" s="6" t="n"/>
      <c r="E796" s="6" t="n"/>
      <c r="F796" s="6" t="n"/>
      <c r="G796" s="6" t="n"/>
      <c r="H796" s="6" t="n"/>
      <c r="I796" s="6" t="n"/>
      <c r="J796" s="6" t="n"/>
      <c r="K796" s="6" t="n"/>
      <c r="L796" s="6" t="n"/>
      <c r="M796" s="6" t="n"/>
      <c r="N796" s="6" t="n"/>
      <c r="O796" s="6" t="n"/>
      <c r="P796" s="6" t="n"/>
    </row>
    <row r="797" ht="15.75" customHeight="1" s="1411">
      <c r="A797" s="6" t="n"/>
      <c r="B797" s="6" t="n"/>
      <c r="C797" s="6" t="n"/>
      <c r="D797" s="6" t="n"/>
      <c r="E797" s="6" t="n"/>
      <c r="F797" s="6" t="n"/>
      <c r="G797" s="6" t="n"/>
      <c r="H797" s="6" t="n"/>
      <c r="I797" s="6" t="n"/>
      <c r="J797" s="6" t="n"/>
      <c r="K797" s="6" t="n"/>
      <c r="L797" s="6" t="n"/>
      <c r="M797" s="6" t="n"/>
      <c r="N797" s="6" t="n"/>
      <c r="O797" s="6" t="n"/>
      <c r="P797" s="6" t="n"/>
    </row>
    <row r="798" ht="15.75" customHeight="1" s="1411">
      <c r="A798" s="6" t="n"/>
      <c r="B798" s="6" t="n"/>
      <c r="C798" s="6" t="n"/>
      <c r="D798" s="6" t="n"/>
      <c r="E798" s="6" t="n"/>
      <c r="F798" s="6" t="n"/>
      <c r="G798" s="6" t="n"/>
      <c r="H798" s="6" t="n"/>
      <c r="I798" s="6" t="n"/>
      <c r="J798" s="6" t="n"/>
      <c r="K798" s="6" t="n"/>
      <c r="L798" s="6" t="n"/>
      <c r="M798" s="6" t="n"/>
      <c r="N798" s="6" t="n"/>
      <c r="O798" s="6" t="n"/>
      <c r="P798" s="6" t="n"/>
    </row>
    <row r="799" ht="15.75" customHeight="1" s="1411">
      <c r="A799" s="6" t="n"/>
      <c r="B799" s="6" t="n"/>
      <c r="C799" s="6" t="n"/>
      <c r="D799" s="6" t="n"/>
      <c r="E799" s="6" t="n"/>
      <c r="F799" s="6" t="n"/>
      <c r="G799" s="6" t="n"/>
      <c r="H799" s="6" t="n"/>
      <c r="I799" s="6" t="n"/>
      <c r="J799" s="6" t="n"/>
      <c r="K799" s="6" t="n"/>
      <c r="L799" s="6" t="n"/>
      <c r="M799" s="6" t="n"/>
      <c r="N799" s="6" t="n"/>
      <c r="O799" s="6" t="n"/>
      <c r="P799" s="6" t="n"/>
    </row>
    <row r="800" ht="15.75" customHeight="1" s="1411">
      <c r="A800" s="6" t="n"/>
      <c r="B800" s="6" t="n"/>
      <c r="C800" s="6" t="n"/>
      <c r="D800" s="6" t="n"/>
      <c r="E800" s="6" t="n"/>
      <c r="F800" s="6" t="n"/>
      <c r="G800" s="6" t="n"/>
      <c r="H800" s="6" t="n"/>
      <c r="I800" s="6" t="n"/>
      <c r="J800" s="6" t="n"/>
      <c r="K800" s="6" t="n"/>
      <c r="L800" s="6" t="n"/>
      <c r="M800" s="6" t="n"/>
      <c r="N800" s="6" t="n"/>
      <c r="O800" s="6" t="n"/>
      <c r="P800" s="6" t="n"/>
    </row>
    <row r="801" ht="15.75" customHeight="1" s="1411">
      <c r="A801" s="6" t="n"/>
      <c r="B801" s="6" t="n"/>
      <c r="C801" s="6" t="n"/>
      <c r="D801" s="6" t="n"/>
      <c r="E801" s="6" t="n"/>
      <c r="F801" s="6" t="n"/>
      <c r="G801" s="6" t="n"/>
      <c r="H801" s="6" t="n"/>
      <c r="I801" s="6" t="n"/>
      <c r="J801" s="6" t="n"/>
      <c r="K801" s="6" t="n"/>
      <c r="L801" s="6" t="n"/>
      <c r="M801" s="6" t="n"/>
      <c r="N801" s="6" t="n"/>
      <c r="O801" s="6" t="n"/>
      <c r="P801" s="6" t="n"/>
    </row>
    <row r="802" ht="15.75" customHeight="1" s="1411">
      <c r="A802" s="6" t="n"/>
      <c r="B802" s="6" t="n"/>
      <c r="C802" s="6" t="n"/>
      <c r="D802" s="6" t="n"/>
      <c r="E802" s="6" t="n"/>
      <c r="F802" s="6" t="n"/>
      <c r="G802" s="6" t="n"/>
      <c r="H802" s="6" t="n"/>
      <c r="I802" s="6" t="n"/>
      <c r="J802" s="6" t="n"/>
      <c r="K802" s="6" t="n"/>
      <c r="L802" s="6" t="n"/>
      <c r="M802" s="6" t="n"/>
      <c r="N802" s="6" t="n"/>
      <c r="O802" s="6" t="n"/>
      <c r="P802" s="6" t="n"/>
    </row>
    <row r="803" ht="15.75" customHeight="1" s="1411">
      <c r="A803" s="6" t="n"/>
      <c r="B803" s="6" t="n"/>
      <c r="C803" s="6" t="n"/>
      <c r="D803" s="6" t="n"/>
      <c r="E803" s="6" t="n"/>
      <c r="F803" s="6" t="n"/>
      <c r="G803" s="6" t="n"/>
      <c r="H803" s="6" t="n"/>
      <c r="I803" s="6" t="n"/>
      <c r="J803" s="6" t="n"/>
      <c r="K803" s="6" t="n"/>
      <c r="L803" s="6" t="n"/>
      <c r="M803" s="6" t="n"/>
      <c r="N803" s="6" t="n"/>
      <c r="O803" s="6" t="n"/>
      <c r="P803" s="6" t="n"/>
    </row>
    <row r="804" ht="15.75" customHeight="1" s="1411">
      <c r="A804" s="6" t="n"/>
      <c r="B804" s="6" t="n"/>
      <c r="C804" s="6" t="n"/>
      <c r="D804" s="6" t="n"/>
      <c r="E804" s="6" t="n"/>
      <c r="F804" s="6" t="n"/>
      <c r="G804" s="6" t="n"/>
      <c r="H804" s="6" t="n"/>
      <c r="I804" s="6" t="n"/>
      <c r="J804" s="6" t="n"/>
      <c r="K804" s="6" t="n"/>
      <c r="L804" s="6" t="n"/>
      <c r="M804" s="6" t="n"/>
      <c r="N804" s="6" t="n"/>
      <c r="O804" s="6" t="n"/>
      <c r="P804" s="6" t="n"/>
    </row>
    <row r="805" ht="15.75" customHeight="1" s="1411">
      <c r="A805" s="6" t="n"/>
      <c r="B805" s="6" t="n"/>
      <c r="C805" s="6" t="n"/>
      <c r="D805" s="6" t="n"/>
      <c r="E805" s="6" t="n"/>
      <c r="F805" s="6" t="n"/>
      <c r="G805" s="6" t="n"/>
      <c r="H805" s="6" t="n"/>
      <c r="I805" s="6" t="n"/>
      <c r="J805" s="6" t="n"/>
      <c r="K805" s="6" t="n"/>
      <c r="L805" s="6" t="n"/>
      <c r="M805" s="6" t="n"/>
      <c r="N805" s="6" t="n"/>
      <c r="O805" s="6" t="n"/>
      <c r="P805" s="6" t="n"/>
    </row>
    <row r="806" ht="15.75" customHeight="1" s="1411">
      <c r="A806" s="6" t="n"/>
      <c r="B806" s="6" t="n"/>
      <c r="C806" s="6" t="n"/>
      <c r="D806" s="6" t="n"/>
      <c r="E806" s="6" t="n"/>
      <c r="F806" s="6" t="n"/>
      <c r="G806" s="6" t="n"/>
      <c r="H806" s="6" t="n"/>
      <c r="I806" s="6" t="n"/>
      <c r="J806" s="6" t="n"/>
      <c r="K806" s="6" t="n"/>
      <c r="L806" s="6" t="n"/>
      <c r="M806" s="6" t="n"/>
      <c r="N806" s="6" t="n"/>
      <c r="O806" s="6" t="n"/>
      <c r="P806" s="6" t="n"/>
    </row>
    <row r="807" ht="15.75" customHeight="1" s="1411">
      <c r="A807" s="6" t="n"/>
      <c r="B807" s="6" t="n"/>
      <c r="C807" s="6" t="n"/>
      <c r="D807" s="6" t="n"/>
      <c r="E807" s="6" t="n"/>
      <c r="F807" s="6" t="n"/>
      <c r="G807" s="6" t="n"/>
      <c r="H807" s="6" t="n"/>
      <c r="I807" s="6" t="n"/>
      <c r="J807" s="6" t="n"/>
      <c r="K807" s="6" t="n"/>
      <c r="L807" s="6" t="n"/>
      <c r="M807" s="6" t="n"/>
      <c r="N807" s="6" t="n"/>
      <c r="O807" s="6" t="n"/>
      <c r="P807" s="6" t="n"/>
    </row>
    <row r="808" ht="15.75" customHeight="1" s="1411">
      <c r="A808" s="6" t="n"/>
      <c r="B808" s="6" t="n"/>
      <c r="C808" s="6" t="n"/>
      <c r="D808" s="6" t="n"/>
      <c r="E808" s="6" t="n"/>
      <c r="F808" s="6" t="n"/>
      <c r="G808" s="6" t="n"/>
      <c r="H808" s="6" t="n"/>
      <c r="I808" s="6" t="n"/>
      <c r="J808" s="6" t="n"/>
      <c r="K808" s="6" t="n"/>
      <c r="L808" s="6" t="n"/>
      <c r="M808" s="6" t="n"/>
      <c r="N808" s="6" t="n"/>
      <c r="O808" s="6" t="n"/>
      <c r="P808" s="6" t="n"/>
    </row>
    <row r="809" ht="15.75" customHeight="1" s="1411">
      <c r="A809" s="6" t="n"/>
      <c r="B809" s="6" t="n"/>
      <c r="C809" s="6" t="n"/>
      <c r="D809" s="6" t="n"/>
      <c r="E809" s="6" t="n"/>
      <c r="F809" s="6" t="n"/>
      <c r="G809" s="6" t="n"/>
      <c r="H809" s="6" t="n"/>
      <c r="I809" s="6" t="n"/>
      <c r="J809" s="6" t="n"/>
      <c r="K809" s="6" t="n"/>
      <c r="L809" s="6" t="n"/>
      <c r="M809" s="6" t="n"/>
      <c r="N809" s="6" t="n"/>
      <c r="O809" s="6" t="n"/>
      <c r="P809" s="6" t="n"/>
    </row>
    <row r="810" ht="15.75" customHeight="1" s="1411">
      <c r="A810" s="6" t="n"/>
      <c r="B810" s="6" t="n"/>
      <c r="C810" s="6" t="n"/>
      <c r="D810" s="6" t="n"/>
      <c r="E810" s="6" t="n"/>
      <c r="F810" s="6" t="n"/>
      <c r="G810" s="6" t="n"/>
      <c r="H810" s="6" t="n"/>
      <c r="I810" s="6" t="n"/>
      <c r="J810" s="6" t="n"/>
      <c r="K810" s="6" t="n"/>
      <c r="L810" s="6" t="n"/>
      <c r="M810" s="6" t="n"/>
      <c r="N810" s="6" t="n"/>
      <c r="O810" s="6" t="n"/>
      <c r="P810" s="6" t="n"/>
    </row>
    <row r="811" ht="15.75" customHeight="1" s="1411">
      <c r="A811" s="6" t="n"/>
      <c r="B811" s="6" t="n"/>
      <c r="C811" s="6" t="n"/>
      <c r="D811" s="6" t="n"/>
      <c r="E811" s="6" t="n"/>
      <c r="F811" s="6" t="n"/>
      <c r="G811" s="6" t="n"/>
      <c r="H811" s="6" t="n"/>
      <c r="I811" s="6" t="n"/>
      <c r="J811" s="6" t="n"/>
      <c r="K811" s="6" t="n"/>
      <c r="L811" s="6" t="n"/>
      <c r="M811" s="6" t="n"/>
      <c r="N811" s="6" t="n"/>
      <c r="O811" s="6" t="n"/>
      <c r="P811" s="6" t="n"/>
    </row>
    <row r="812" ht="15.75" customHeight="1" s="1411">
      <c r="A812" s="6" t="n"/>
      <c r="B812" s="6" t="n"/>
      <c r="C812" s="6" t="n"/>
      <c r="D812" s="6" t="n"/>
      <c r="E812" s="6" t="n"/>
      <c r="F812" s="6" t="n"/>
      <c r="G812" s="6" t="n"/>
      <c r="H812" s="6" t="n"/>
      <c r="I812" s="6" t="n"/>
      <c r="J812" s="6" t="n"/>
      <c r="K812" s="6" t="n"/>
      <c r="L812" s="6" t="n"/>
      <c r="M812" s="6" t="n"/>
      <c r="N812" s="6" t="n"/>
      <c r="O812" s="6" t="n"/>
      <c r="P812" s="6" t="n"/>
    </row>
    <row r="813" ht="15.75" customHeight="1" s="1411">
      <c r="A813" s="6" t="n"/>
      <c r="B813" s="6" t="n"/>
      <c r="C813" s="6" t="n"/>
      <c r="D813" s="6" t="n"/>
      <c r="E813" s="6" t="n"/>
      <c r="F813" s="6" t="n"/>
      <c r="G813" s="6" t="n"/>
      <c r="H813" s="6" t="n"/>
      <c r="I813" s="6" t="n"/>
      <c r="J813" s="6" t="n"/>
      <c r="K813" s="6" t="n"/>
      <c r="L813" s="6" t="n"/>
      <c r="M813" s="6" t="n"/>
      <c r="N813" s="6" t="n"/>
      <c r="O813" s="6" t="n"/>
      <c r="P813" s="6" t="n"/>
    </row>
    <row r="814" ht="15.75" customHeight="1" s="1411">
      <c r="A814" s="6" t="n"/>
      <c r="B814" s="6" t="n"/>
      <c r="C814" s="6" t="n"/>
      <c r="D814" s="6" t="n"/>
      <c r="E814" s="6" t="n"/>
      <c r="F814" s="6" t="n"/>
      <c r="G814" s="6" t="n"/>
      <c r="H814" s="6" t="n"/>
      <c r="I814" s="6" t="n"/>
      <c r="J814" s="6" t="n"/>
      <c r="K814" s="6" t="n"/>
      <c r="L814" s="6" t="n"/>
      <c r="M814" s="6" t="n"/>
      <c r="N814" s="6" t="n"/>
      <c r="O814" s="6" t="n"/>
      <c r="P814" s="6" t="n"/>
    </row>
    <row r="815" ht="15.75" customHeight="1" s="1411">
      <c r="A815" s="6" t="n"/>
      <c r="B815" s="6" t="n"/>
      <c r="C815" s="6" t="n"/>
      <c r="D815" s="6" t="n"/>
      <c r="E815" s="6" t="n"/>
      <c r="F815" s="6" t="n"/>
      <c r="G815" s="6" t="n"/>
      <c r="H815" s="6" t="n"/>
      <c r="I815" s="6" t="n"/>
      <c r="J815" s="6" t="n"/>
      <c r="K815" s="6" t="n"/>
      <c r="L815" s="6" t="n"/>
      <c r="M815" s="6" t="n"/>
      <c r="N815" s="6" t="n"/>
      <c r="O815" s="6" t="n"/>
      <c r="P815" s="6" t="n"/>
    </row>
    <row r="816" ht="15.75" customHeight="1" s="1411">
      <c r="A816" s="6" t="n"/>
      <c r="B816" s="6" t="n"/>
      <c r="C816" s="6" t="n"/>
      <c r="D816" s="6" t="n"/>
      <c r="E816" s="6" t="n"/>
      <c r="F816" s="6" t="n"/>
      <c r="G816" s="6" t="n"/>
      <c r="H816" s="6" t="n"/>
      <c r="I816" s="6" t="n"/>
      <c r="J816" s="6" t="n"/>
      <c r="K816" s="6" t="n"/>
      <c r="L816" s="6" t="n"/>
      <c r="M816" s="6" t="n"/>
      <c r="N816" s="6" t="n"/>
      <c r="O816" s="6" t="n"/>
      <c r="P816" s="6" t="n"/>
    </row>
    <row r="817" ht="15.75" customHeight="1" s="1411">
      <c r="A817" s="6" t="n"/>
      <c r="B817" s="6" t="n"/>
      <c r="C817" s="6" t="n"/>
      <c r="D817" s="6" t="n"/>
      <c r="E817" s="6" t="n"/>
      <c r="F817" s="6" t="n"/>
      <c r="G817" s="6" t="n"/>
      <c r="H817" s="6" t="n"/>
      <c r="I817" s="6" t="n"/>
      <c r="J817" s="6" t="n"/>
      <c r="K817" s="6" t="n"/>
      <c r="L817" s="6" t="n"/>
      <c r="M817" s="6" t="n"/>
      <c r="N817" s="6" t="n"/>
      <c r="O817" s="6" t="n"/>
      <c r="P817" s="6" t="n"/>
    </row>
    <row r="818" ht="15.75" customHeight="1" s="1411">
      <c r="A818" s="6" t="n"/>
      <c r="B818" s="6" t="n"/>
      <c r="C818" s="6" t="n"/>
      <c r="D818" s="6" t="n"/>
      <c r="E818" s="6" t="n"/>
      <c r="F818" s="6" t="n"/>
      <c r="G818" s="6" t="n"/>
      <c r="H818" s="6" t="n"/>
      <c r="I818" s="6" t="n"/>
      <c r="J818" s="6" t="n"/>
      <c r="K818" s="6" t="n"/>
      <c r="L818" s="6" t="n"/>
      <c r="M818" s="6" t="n"/>
      <c r="N818" s="6" t="n"/>
      <c r="O818" s="6" t="n"/>
      <c r="P818" s="6" t="n"/>
    </row>
    <row r="819" ht="15.75" customHeight="1" s="1411">
      <c r="A819" s="6" t="n"/>
      <c r="B819" s="6" t="n"/>
      <c r="C819" s="6" t="n"/>
      <c r="D819" s="6" t="n"/>
      <c r="E819" s="6" t="n"/>
      <c r="F819" s="6" t="n"/>
      <c r="G819" s="6" t="n"/>
      <c r="H819" s="6" t="n"/>
      <c r="I819" s="6" t="n"/>
      <c r="J819" s="6" t="n"/>
      <c r="K819" s="6" t="n"/>
      <c r="L819" s="6" t="n"/>
      <c r="M819" s="6" t="n"/>
      <c r="N819" s="6" t="n"/>
      <c r="O819" s="6" t="n"/>
      <c r="P819" s="6" t="n"/>
    </row>
    <row r="820" ht="15.75" customHeight="1" s="1411">
      <c r="A820" s="6" t="n"/>
      <c r="B820" s="6" t="n"/>
      <c r="C820" s="6" t="n"/>
      <c r="D820" s="6" t="n"/>
      <c r="E820" s="6" t="n"/>
      <c r="F820" s="6" t="n"/>
      <c r="G820" s="6" t="n"/>
      <c r="H820" s="6" t="n"/>
      <c r="I820" s="6" t="n"/>
      <c r="J820" s="6" t="n"/>
      <c r="K820" s="6" t="n"/>
      <c r="L820" s="6" t="n"/>
      <c r="M820" s="6" t="n"/>
      <c r="N820" s="6" t="n"/>
      <c r="O820" s="6" t="n"/>
      <c r="P820" s="6" t="n"/>
    </row>
    <row r="821" ht="15.75" customHeight="1" s="1411">
      <c r="A821" s="6" t="n"/>
      <c r="B821" s="6" t="n"/>
      <c r="C821" s="6" t="n"/>
      <c r="D821" s="6" t="n"/>
      <c r="E821" s="6" t="n"/>
      <c r="F821" s="6" t="n"/>
      <c r="G821" s="6" t="n"/>
      <c r="H821" s="6" t="n"/>
      <c r="I821" s="6" t="n"/>
      <c r="J821" s="6" t="n"/>
      <c r="K821" s="6" t="n"/>
      <c r="L821" s="6" t="n"/>
      <c r="M821" s="6" t="n"/>
      <c r="N821" s="6" t="n"/>
      <c r="O821" s="6" t="n"/>
      <c r="P821" s="6" t="n"/>
    </row>
    <row r="822" ht="15.75" customHeight="1" s="1411">
      <c r="A822" s="6" t="n"/>
      <c r="B822" s="6" t="n"/>
      <c r="C822" s="6" t="n"/>
      <c r="D822" s="6" t="n"/>
      <c r="E822" s="6" t="n"/>
      <c r="F822" s="6" t="n"/>
      <c r="G822" s="6" t="n"/>
      <c r="H822" s="6" t="n"/>
      <c r="I822" s="6" t="n"/>
      <c r="J822" s="6" t="n"/>
      <c r="K822" s="6" t="n"/>
      <c r="L822" s="6" t="n"/>
      <c r="M822" s="6" t="n"/>
      <c r="N822" s="6" t="n"/>
      <c r="O822" s="6" t="n"/>
      <c r="P822" s="6" t="n"/>
    </row>
    <row r="823" ht="15.75" customHeight="1" s="1411">
      <c r="A823" s="6" t="n"/>
      <c r="B823" s="6" t="n"/>
      <c r="C823" s="6" t="n"/>
      <c r="D823" s="6" t="n"/>
      <c r="E823" s="6" t="n"/>
      <c r="F823" s="6" t="n"/>
      <c r="G823" s="6" t="n"/>
      <c r="H823" s="6" t="n"/>
      <c r="I823" s="6" t="n"/>
      <c r="J823" s="6" t="n"/>
      <c r="K823" s="6" t="n"/>
      <c r="L823" s="6" t="n"/>
      <c r="M823" s="6" t="n"/>
      <c r="N823" s="6" t="n"/>
      <c r="O823" s="6" t="n"/>
      <c r="P823" s="6" t="n"/>
    </row>
    <row r="824" ht="15.75" customHeight="1" s="1411">
      <c r="A824" s="6" t="n"/>
      <c r="B824" s="6" t="n"/>
      <c r="C824" s="6" t="n"/>
      <c r="D824" s="6" t="n"/>
      <c r="E824" s="6" t="n"/>
      <c r="F824" s="6" t="n"/>
      <c r="G824" s="6" t="n"/>
      <c r="H824" s="6" t="n"/>
      <c r="I824" s="6" t="n"/>
      <c r="J824" s="6" t="n"/>
      <c r="K824" s="6" t="n"/>
      <c r="L824" s="6" t="n"/>
      <c r="M824" s="6" t="n"/>
      <c r="N824" s="6" t="n"/>
      <c r="O824" s="6" t="n"/>
      <c r="P824" s="6" t="n"/>
    </row>
    <row r="825" ht="15.75" customHeight="1" s="1411">
      <c r="A825" s="6" t="n"/>
      <c r="B825" s="6" t="n"/>
      <c r="C825" s="6" t="n"/>
      <c r="D825" s="6" t="n"/>
      <c r="E825" s="6" t="n"/>
      <c r="F825" s="6" t="n"/>
      <c r="G825" s="6" t="n"/>
      <c r="H825" s="6" t="n"/>
      <c r="I825" s="6" t="n"/>
      <c r="J825" s="6" t="n"/>
      <c r="K825" s="6" t="n"/>
      <c r="L825" s="6" t="n"/>
      <c r="M825" s="6" t="n"/>
      <c r="N825" s="6" t="n"/>
      <c r="O825" s="6" t="n"/>
      <c r="P825" s="6" t="n"/>
    </row>
    <row r="826" ht="15.75" customHeight="1" s="1411">
      <c r="A826" s="6" t="n"/>
      <c r="B826" s="6" t="n"/>
      <c r="C826" s="6" t="n"/>
      <c r="D826" s="6" t="n"/>
      <c r="E826" s="6" t="n"/>
      <c r="F826" s="6" t="n"/>
      <c r="G826" s="6" t="n"/>
      <c r="H826" s="6" t="n"/>
      <c r="I826" s="6" t="n"/>
      <c r="J826" s="6" t="n"/>
      <c r="K826" s="6" t="n"/>
      <c r="L826" s="6" t="n"/>
      <c r="M826" s="6" t="n"/>
      <c r="N826" s="6" t="n"/>
      <c r="O826" s="6" t="n"/>
      <c r="P826" s="6" t="n"/>
    </row>
    <row r="827" ht="15.75" customHeight="1" s="1411">
      <c r="A827" s="6" t="n"/>
      <c r="B827" s="6" t="n"/>
      <c r="C827" s="6" t="n"/>
      <c r="D827" s="6" t="n"/>
      <c r="E827" s="6" t="n"/>
      <c r="F827" s="6" t="n"/>
      <c r="G827" s="6" t="n"/>
      <c r="H827" s="6" t="n"/>
      <c r="I827" s="6" t="n"/>
      <c r="J827" s="6" t="n"/>
      <c r="K827" s="6" t="n"/>
      <c r="L827" s="6" t="n"/>
      <c r="M827" s="6" t="n"/>
      <c r="N827" s="6" t="n"/>
      <c r="O827" s="6" t="n"/>
      <c r="P827" s="6" t="n"/>
    </row>
    <row r="828" ht="15.75" customHeight="1" s="1411">
      <c r="A828" s="6" t="n"/>
      <c r="B828" s="6" t="n"/>
      <c r="C828" s="6" t="n"/>
      <c r="D828" s="6" t="n"/>
      <c r="E828" s="6" t="n"/>
      <c r="F828" s="6" t="n"/>
      <c r="G828" s="6" t="n"/>
      <c r="H828" s="6" t="n"/>
      <c r="I828" s="6" t="n"/>
      <c r="J828" s="6" t="n"/>
      <c r="K828" s="6" t="n"/>
      <c r="L828" s="6" t="n"/>
      <c r="M828" s="6" t="n"/>
      <c r="N828" s="6" t="n"/>
      <c r="O828" s="6" t="n"/>
      <c r="P828" s="6" t="n"/>
    </row>
    <row r="829" ht="15.75" customHeight="1" s="1411">
      <c r="A829" s="6" t="n"/>
      <c r="B829" s="6" t="n"/>
      <c r="C829" s="6" t="n"/>
      <c r="D829" s="6" t="n"/>
      <c r="E829" s="6" t="n"/>
      <c r="F829" s="6" t="n"/>
      <c r="G829" s="6" t="n"/>
      <c r="H829" s="6" t="n"/>
      <c r="I829" s="6" t="n"/>
      <c r="J829" s="6" t="n"/>
      <c r="K829" s="6" t="n"/>
      <c r="L829" s="6" t="n"/>
      <c r="M829" s="6" t="n"/>
      <c r="N829" s="6" t="n"/>
      <c r="O829" s="6" t="n"/>
      <c r="P829" s="6" t="n"/>
    </row>
    <row r="830" ht="15.75" customHeight="1" s="1411">
      <c r="A830" s="6" t="n"/>
      <c r="B830" s="6" t="n"/>
      <c r="C830" s="6" t="n"/>
      <c r="D830" s="6" t="n"/>
      <c r="E830" s="6" t="n"/>
      <c r="F830" s="6" t="n"/>
      <c r="G830" s="6" t="n"/>
      <c r="H830" s="6" t="n"/>
      <c r="I830" s="6" t="n"/>
      <c r="J830" s="6" t="n"/>
      <c r="K830" s="6" t="n"/>
      <c r="L830" s="6" t="n"/>
      <c r="M830" s="6" t="n"/>
      <c r="N830" s="6" t="n"/>
      <c r="O830" s="6" t="n"/>
      <c r="P830" s="6" t="n"/>
    </row>
    <row r="831" ht="15.75" customHeight="1" s="1411">
      <c r="A831" s="6" t="n"/>
      <c r="B831" s="6" t="n"/>
      <c r="C831" s="6" t="n"/>
      <c r="D831" s="6" t="n"/>
      <c r="E831" s="6" t="n"/>
      <c r="F831" s="6" t="n"/>
      <c r="G831" s="6" t="n"/>
      <c r="H831" s="6" t="n"/>
      <c r="I831" s="6" t="n"/>
      <c r="J831" s="6" t="n"/>
      <c r="K831" s="6" t="n"/>
      <c r="L831" s="6" t="n"/>
      <c r="M831" s="6" t="n"/>
      <c r="N831" s="6" t="n"/>
      <c r="O831" s="6" t="n"/>
      <c r="P831" s="6" t="n"/>
    </row>
    <row r="832" ht="15.75" customHeight="1" s="1411">
      <c r="A832" s="6" t="n"/>
      <c r="B832" s="6" t="n"/>
      <c r="C832" s="6" t="n"/>
      <c r="D832" s="6" t="n"/>
      <c r="E832" s="6" t="n"/>
      <c r="F832" s="6" t="n"/>
      <c r="G832" s="6" t="n"/>
      <c r="H832" s="6" t="n"/>
      <c r="I832" s="6" t="n"/>
      <c r="J832" s="6" t="n"/>
      <c r="K832" s="6" t="n"/>
      <c r="L832" s="6" t="n"/>
      <c r="M832" s="6" t="n"/>
      <c r="N832" s="6" t="n"/>
      <c r="O832" s="6" t="n"/>
      <c r="P832" s="6" t="n"/>
    </row>
    <row r="833" ht="15.75" customHeight="1" s="1411">
      <c r="A833" s="6" t="n"/>
      <c r="B833" s="6" t="n"/>
      <c r="C833" s="6" t="n"/>
      <c r="D833" s="6" t="n"/>
      <c r="E833" s="6" t="n"/>
      <c r="F833" s="6" t="n"/>
      <c r="G833" s="6" t="n"/>
      <c r="H833" s="6" t="n"/>
      <c r="I833" s="6" t="n"/>
      <c r="J833" s="6" t="n"/>
      <c r="K833" s="6" t="n"/>
      <c r="L833" s="6" t="n"/>
      <c r="M833" s="6" t="n"/>
      <c r="N833" s="6" t="n"/>
      <c r="O833" s="6" t="n"/>
      <c r="P833" s="6" t="n"/>
    </row>
    <row r="834" ht="15.75" customHeight="1" s="1411">
      <c r="A834" s="6" t="n"/>
      <c r="B834" s="6" t="n"/>
      <c r="C834" s="6" t="n"/>
      <c r="D834" s="6" t="n"/>
      <c r="E834" s="6" t="n"/>
      <c r="F834" s="6" t="n"/>
      <c r="G834" s="6" t="n"/>
      <c r="H834" s="6" t="n"/>
      <c r="I834" s="6" t="n"/>
      <c r="J834" s="6" t="n"/>
      <c r="K834" s="6" t="n"/>
      <c r="L834" s="6" t="n"/>
      <c r="M834" s="6" t="n"/>
      <c r="N834" s="6" t="n"/>
      <c r="O834" s="6" t="n"/>
      <c r="P834" s="6" t="n"/>
    </row>
    <row r="835" ht="15.75" customHeight="1" s="1411">
      <c r="A835" s="6" t="n"/>
      <c r="B835" s="6" t="n"/>
      <c r="C835" s="6" t="n"/>
      <c r="D835" s="6" t="n"/>
      <c r="E835" s="6" t="n"/>
      <c r="F835" s="6" t="n"/>
      <c r="G835" s="6" t="n"/>
      <c r="H835" s="6" t="n"/>
      <c r="I835" s="6" t="n"/>
      <c r="J835" s="6" t="n"/>
      <c r="K835" s="6" t="n"/>
      <c r="L835" s="6" t="n"/>
      <c r="M835" s="6" t="n"/>
      <c r="N835" s="6" t="n"/>
      <c r="O835" s="6" t="n"/>
      <c r="P835" s="6" t="n"/>
    </row>
    <row r="836" ht="15.75" customHeight="1" s="1411">
      <c r="A836" s="6" t="n"/>
      <c r="B836" s="6" t="n"/>
      <c r="C836" s="6" t="n"/>
      <c r="D836" s="6" t="n"/>
      <c r="E836" s="6" t="n"/>
      <c r="F836" s="6" t="n"/>
      <c r="G836" s="6" t="n"/>
      <c r="H836" s="6" t="n"/>
      <c r="I836" s="6" t="n"/>
      <c r="J836" s="6" t="n"/>
      <c r="K836" s="6" t="n"/>
      <c r="L836" s="6" t="n"/>
      <c r="M836" s="6" t="n"/>
      <c r="N836" s="6" t="n"/>
      <c r="O836" s="6" t="n"/>
      <c r="P836" s="6" t="n"/>
    </row>
    <row r="837" ht="15.75" customHeight="1" s="1411">
      <c r="A837" s="6" t="n"/>
      <c r="B837" s="6" t="n"/>
      <c r="C837" s="6" t="n"/>
      <c r="D837" s="6" t="n"/>
      <c r="E837" s="6" t="n"/>
      <c r="F837" s="6" t="n"/>
      <c r="G837" s="6" t="n"/>
      <c r="H837" s="6" t="n"/>
      <c r="I837" s="6" t="n"/>
      <c r="J837" s="6" t="n"/>
      <c r="K837" s="6" t="n"/>
      <c r="L837" s="6" t="n"/>
      <c r="M837" s="6" t="n"/>
      <c r="N837" s="6" t="n"/>
      <c r="O837" s="6" t="n"/>
      <c r="P837" s="6" t="n"/>
    </row>
    <row r="838" ht="15.75" customHeight="1" s="1411">
      <c r="A838" s="6" t="n"/>
      <c r="B838" s="6" t="n"/>
      <c r="C838" s="6" t="n"/>
      <c r="D838" s="6" t="n"/>
      <c r="E838" s="6" t="n"/>
      <c r="F838" s="6" t="n"/>
      <c r="G838" s="6" t="n"/>
      <c r="H838" s="6" t="n"/>
      <c r="I838" s="6" t="n"/>
      <c r="J838" s="6" t="n"/>
      <c r="K838" s="6" t="n"/>
      <c r="L838" s="6" t="n"/>
      <c r="M838" s="6" t="n"/>
      <c r="N838" s="6" t="n"/>
      <c r="O838" s="6" t="n"/>
      <c r="P838" s="6" t="n"/>
    </row>
    <row r="839" ht="15.75" customHeight="1" s="1411">
      <c r="A839" s="6" t="n"/>
      <c r="B839" s="6" t="n"/>
      <c r="C839" s="6" t="n"/>
      <c r="D839" s="6" t="n"/>
      <c r="E839" s="6" t="n"/>
      <c r="F839" s="6" t="n"/>
      <c r="G839" s="6" t="n"/>
      <c r="H839" s="6" t="n"/>
      <c r="I839" s="6" t="n"/>
      <c r="J839" s="6" t="n"/>
      <c r="K839" s="6" t="n"/>
      <c r="L839" s="6" t="n"/>
      <c r="M839" s="6" t="n"/>
      <c r="N839" s="6" t="n"/>
      <c r="O839" s="6" t="n"/>
      <c r="P839" s="6" t="n"/>
    </row>
    <row r="840" ht="15.75" customHeight="1" s="1411">
      <c r="A840" s="6" t="n"/>
      <c r="B840" s="6" t="n"/>
      <c r="C840" s="6" t="n"/>
      <c r="D840" s="6" t="n"/>
      <c r="E840" s="6" t="n"/>
      <c r="F840" s="6" t="n"/>
      <c r="G840" s="6" t="n"/>
      <c r="H840" s="6" t="n"/>
      <c r="I840" s="6" t="n"/>
      <c r="J840" s="6" t="n"/>
      <c r="K840" s="6" t="n"/>
      <c r="L840" s="6" t="n"/>
      <c r="M840" s="6" t="n"/>
      <c r="N840" s="6" t="n"/>
      <c r="O840" s="6" t="n"/>
      <c r="P840" s="6" t="n"/>
    </row>
    <row r="841" ht="15.75" customHeight="1" s="1411">
      <c r="A841" s="6" t="n"/>
      <c r="B841" s="6" t="n"/>
      <c r="C841" s="6" t="n"/>
      <c r="D841" s="6" t="n"/>
      <c r="E841" s="6" t="n"/>
      <c r="F841" s="6" t="n"/>
      <c r="G841" s="6" t="n"/>
      <c r="H841" s="6" t="n"/>
      <c r="I841" s="6" t="n"/>
      <c r="J841" s="6" t="n"/>
      <c r="K841" s="6" t="n"/>
      <c r="L841" s="6" t="n"/>
      <c r="M841" s="6" t="n"/>
      <c r="N841" s="6" t="n"/>
      <c r="O841" s="6" t="n"/>
      <c r="P841" s="6" t="n"/>
    </row>
    <row r="842" ht="15.75" customHeight="1" s="1411">
      <c r="A842" s="6" t="n"/>
      <c r="B842" s="6" t="n"/>
      <c r="C842" s="6" t="n"/>
      <c r="D842" s="6" t="n"/>
      <c r="E842" s="6" t="n"/>
      <c r="F842" s="6" t="n"/>
      <c r="G842" s="6" t="n"/>
      <c r="H842" s="6" t="n"/>
      <c r="I842" s="6" t="n"/>
      <c r="J842" s="6" t="n"/>
      <c r="K842" s="6" t="n"/>
      <c r="L842" s="6" t="n"/>
      <c r="M842" s="6" t="n"/>
      <c r="N842" s="6" t="n"/>
      <c r="O842" s="6" t="n"/>
      <c r="P842" s="6" t="n"/>
    </row>
    <row r="843" ht="15.75" customHeight="1" s="1411">
      <c r="A843" s="6" t="n"/>
      <c r="B843" s="6" t="n"/>
      <c r="C843" s="6" t="n"/>
      <c r="D843" s="6" t="n"/>
      <c r="E843" s="6" t="n"/>
      <c r="F843" s="6" t="n"/>
      <c r="G843" s="6" t="n"/>
      <c r="H843" s="6" t="n"/>
      <c r="I843" s="6" t="n"/>
      <c r="J843" s="6" t="n"/>
      <c r="K843" s="6" t="n"/>
      <c r="L843" s="6" t="n"/>
      <c r="M843" s="6" t="n"/>
      <c r="N843" s="6" t="n"/>
      <c r="O843" s="6" t="n"/>
      <c r="P843" s="6" t="n"/>
    </row>
    <row r="844" ht="15.75" customHeight="1" s="1411">
      <c r="A844" s="6" t="n"/>
      <c r="B844" s="6" t="n"/>
      <c r="C844" s="6" t="n"/>
      <c r="D844" s="6" t="n"/>
      <c r="E844" s="6" t="n"/>
      <c r="F844" s="6" t="n"/>
      <c r="G844" s="6" t="n"/>
      <c r="H844" s="6" t="n"/>
      <c r="I844" s="6" t="n"/>
      <c r="J844" s="6" t="n"/>
      <c r="K844" s="6" t="n"/>
      <c r="L844" s="6" t="n"/>
      <c r="M844" s="6" t="n"/>
      <c r="N844" s="6" t="n"/>
      <c r="O844" s="6" t="n"/>
      <c r="P844" s="6" t="n"/>
    </row>
    <row r="845" ht="15.75" customHeight="1" s="1411">
      <c r="A845" s="6" t="n"/>
      <c r="B845" s="6" t="n"/>
      <c r="C845" s="6" t="n"/>
      <c r="D845" s="6" t="n"/>
      <c r="E845" s="6" t="n"/>
      <c r="F845" s="6" t="n"/>
      <c r="G845" s="6" t="n"/>
      <c r="H845" s="6" t="n"/>
      <c r="I845" s="6" t="n"/>
      <c r="J845" s="6" t="n"/>
      <c r="K845" s="6" t="n"/>
      <c r="L845" s="6" t="n"/>
      <c r="M845" s="6" t="n"/>
      <c r="N845" s="6" t="n"/>
      <c r="O845" s="6" t="n"/>
      <c r="P845" s="6" t="n"/>
    </row>
    <row r="846" ht="15.75" customHeight="1" s="1411">
      <c r="A846" s="6" t="n"/>
      <c r="B846" s="6" t="n"/>
      <c r="C846" s="6" t="n"/>
      <c r="D846" s="6" t="n"/>
      <c r="E846" s="6" t="n"/>
      <c r="F846" s="6" t="n"/>
      <c r="G846" s="6" t="n"/>
      <c r="H846" s="6" t="n"/>
      <c r="I846" s="6" t="n"/>
      <c r="J846" s="6" t="n"/>
      <c r="K846" s="6" t="n"/>
      <c r="L846" s="6" t="n"/>
      <c r="M846" s="6" t="n"/>
      <c r="N846" s="6" t="n"/>
      <c r="O846" s="6" t="n"/>
      <c r="P846" s="6" t="n"/>
    </row>
    <row r="847" ht="15.75" customHeight="1" s="1411">
      <c r="A847" s="6" t="n"/>
      <c r="B847" s="6" t="n"/>
      <c r="C847" s="6" t="n"/>
      <c r="D847" s="6" t="n"/>
      <c r="E847" s="6" t="n"/>
      <c r="F847" s="6" t="n"/>
      <c r="G847" s="6" t="n"/>
      <c r="H847" s="6" t="n"/>
      <c r="I847" s="6" t="n"/>
      <c r="J847" s="6" t="n"/>
      <c r="K847" s="6" t="n"/>
      <c r="L847" s="6" t="n"/>
      <c r="M847" s="6" t="n"/>
      <c r="N847" s="6" t="n"/>
      <c r="O847" s="6" t="n"/>
      <c r="P847" s="6" t="n"/>
    </row>
    <row r="848" ht="15.75" customHeight="1" s="1411">
      <c r="A848" s="6" t="n"/>
      <c r="B848" s="6" t="n"/>
      <c r="C848" s="6" t="n"/>
      <c r="D848" s="6" t="n"/>
      <c r="E848" s="6" t="n"/>
      <c r="F848" s="6" t="n"/>
      <c r="G848" s="6" t="n"/>
      <c r="H848" s="6" t="n"/>
      <c r="I848" s="6" t="n"/>
      <c r="J848" s="6" t="n"/>
      <c r="K848" s="6" t="n"/>
      <c r="L848" s="6" t="n"/>
      <c r="M848" s="6" t="n"/>
      <c r="N848" s="6" t="n"/>
      <c r="O848" s="6" t="n"/>
      <c r="P848" s="6" t="n"/>
    </row>
    <row r="849" ht="15.75" customHeight="1" s="1411">
      <c r="A849" s="6" t="n"/>
      <c r="B849" s="6" t="n"/>
      <c r="C849" s="6" t="n"/>
      <c r="D849" s="6" t="n"/>
      <c r="E849" s="6" t="n"/>
      <c r="F849" s="6" t="n"/>
      <c r="G849" s="6" t="n"/>
      <c r="H849" s="6" t="n"/>
      <c r="I849" s="6" t="n"/>
      <c r="J849" s="6" t="n"/>
      <c r="K849" s="6" t="n"/>
      <c r="L849" s="6" t="n"/>
      <c r="M849" s="6" t="n"/>
      <c r="N849" s="6" t="n"/>
      <c r="O849" s="6" t="n"/>
      <c r="P849" s="6" t="n"/>
    </row>
    <row r="850" ht="15.75" customHeight="1" s="1411">
      <c r="A850" s="6" t="n"/>
      <c r="B850" s="6" t="n"/>
      <c r="C850" s="6" t="n"/>
      <c r="D850" s="6" t="n"/>
      <c r="E850" s="6" t="n"/>
      <c r="F850" s="6" t="n"/>
      <c r="G850" s="6" t="n"/>
      <c r="H850" s="6" t="n"/>
      <c r="I850" s="6" t="n"/>
      <c r="J850" s="6" t="n"/>
      <c r="K850" s="6" t="n"/>
      <c r="L850" s="6" t="n"/>
      <c r="M850" s="6" t="n"/>
      <c r="N850" s="6" t="n"/>
      <c r="O850" s="6" t="n"/>
      <c r="P850" s="6" t="n"/>
    </row>
    <row r="851" ht="15.75" customHeight="1" s="1411">
      <c r="A851" s="6" t="n"/>
      <c r="B851" s="6" t="n"/>
      <c r="C851" s="6" t="n"/>
      <c r="D851" s="6" t="n"/>
      <c r="E851" s="6" t="n"/>
      <c r="F851" s="6" t="n"/>
      <c r="G851" s="6" t="n"/>
      <c r="H851" s="6" t="n"/>
      <c r="I851" s="6" t="n"/>
      <c r="J851" s="6" t="n"/>
      <c r="K851" s="6" t="n"/>
      <c r="L851" s="6" t="n"/>
      <c r="M851" s="6" t="n"/>
      <c r="N851" s="6" t="n"/>
      <c r="O851" s="6" t="n"/>
      <c r="P851" s="6" t="n"/>
    </row>
    <row r="852" ht="15.75" customHeight="1" s="1411">
      <c r="A852" s="6" t="n"/>
      <c r="B852" s="6" t="n"/>
      <c r="C852" s="6" t="n"/>
      <c r="D852" s="6" t="n"/>
      <c r="E852" s="6" t="n"/>
      <c r="F852" s="6" t="n"/>
      <c r="G852" s="6" t="n"/>
      <c r="H852" s="6" t="n"/>
      <c r="I852" s="6" t="n"/>
      <c r="J852" s="6" t="n"/>
      <c r="K852" s="6" t="n"/>
      <c r="L852" s="6" t="n"/>
      <c r="M852" s="6" t="n"/>
      <c r="N852" s="6" t="n"/>
      <c r="O852" s="6" t="n"/>
      <c r="P852" s="6" t="n"/>
    </row>
    <row r="853" ht="15.75" customHeight="1" s="1411">
      <c r="A853" s="6" t="n"/>
      <c r="B853" s="6" t="n"/>
      <c r="C853" s="6" t="n"/>
      <c r="D853" s="6" t="n"/>
      <c r="E853" s="6" t="n"/>
      <c r="F853" s="6" t="n"/>
      <c r="G853" s="6" t="n"/>
      <c r="H853" s="6" t="n"/>
      <c r="I853" s="6" t="n"/>
      <c r="J853" s="6" t="n"/>
      <c r="K853" s="6" t="n"/>
      <c r="L853" s="6" t="n"/>
      <c r="M853" s="6" t="n"/>
      <c r="N853" s="6" t="n"/>
      <c r="O853" s="6" t="n"/>
      <c r="P853" s="6" t="n"/>
    </row>
    <row r="854" ht="15.75" customHeight="1" s="1411">
      <c r="A854" s="6" t="n"/>
      <c r="B854" s="6" t="n"/>
      <c r="C854" s="6" t="n"/>
      <c r="D854" s="6" t="n"/>
      <c r="E854" s="6" t="n"/>
      <c r="F854" s="6" t="n"/>
      <c r="G854" s="6" t="n"/>
      <c r="H854" s="6" t="n"/>
      <c r="I854" s="6" t="n"/>
      <c r="J854" s="6" t="n"/>
      <c r="K854" s="6" t="n"/>
      <c r="L854" s="6" t="n"/>
      <c r="M854" s="6" t="n"/>
      <c r="N854" s="6" t="n"/>
      <c r="O854" s="6" t="n"/>
      <c r="P854" s="6" t="n"/>
    </row>
    <row r="855" ht="15.75" customHeight="1" s="1411">
      <c r="A855" s="6" t="n"/>
      <c r="B855" s="6" t="n"/>
      <c r="C855" s="6" t="n"/>
      <c r="D855" s="6" t="n"/>
      <c r="E855" s="6" t="n"/>
      <c r="F855" s="6" t="n"/>
      <c r="G855" s="6" t="n"/>
      <c r="H855" s="6" t="n"/>
      <c r="I855" s="6" t="n"/>
      <c r="J855" s="6" t="n"/>
      <c r="K855" s="6" t="n"/>
      <c r="L855" s="6" t="n"/>
      <c r="M855" s="6" t="n"/>
      <c r="N855" s="6" t="n"/>
      <c r="O855" s="6" t="n"/>
      <c r="P855" s="6" t="n"/>
    </row>
    <row r="856" ht="15.75" customHeight="1" s="1411">
      <c r="A856" s="6" t="n"/>
      <c r="B856" s="6" t="n"/>
      <c r="C856" s="6" t="n"/>
      <c r="D856" s="6" t="n"/>
      <c r="E856" s="6" t="n"/>
      <c r="F856" s="6" t="n"/>
      <c r="G856" s="6" t="n"/>
      <c r="H856" s="6" t="n"/>
      <c r="I856" s="6" t="n"/>
      <c r="J856" s="6" t="n"/>
      <c r="K856" s="6" t="n"/>
      <c r="L856" s="6" t="n"/>
      <c r="M856" s="6" t="n"/>
      <c r="N856" s="6" t="n"/>
      <c r="O856" s="6" t="n"/>
      <c r="P856" s="6" t="n"/>
    </row>
    <row r="857" ht="15.75" customHeight="1" s="1411">
      <c r="A857" s="6" t="n"/>
      <c r="B857" s="6" t="n"/>
      <c r="C857" s="6" t="n"/>
      <c r="D857" s="6" t="n"/>
      <c r="E857" s="6" t="n"/>
      <c r="F857" s="6" t="n"/>
      <c r="G857" s="6" t="n"/>
      <c r="H857" s="6" t="n"/>
      <c r="I857" s="6" t="n"/>
      <c r="J857" s="6" t="n"/>
      <c r="K857" s="6" t="n"/>
      <c r="L857" s="6" t="n"/>
      <c r="M857" s="6" t="n"/>
      <c r="N857" s="6" t="n"/>
      <c r="O857" s="6" t="n"/>
      <c r="P857" s="6" t="n"/>
    </row>
    <row r="858" ht="15.75" customHeight="1" s="1411">
      <c r="A858" s="6" t="n"/>
      <c r="B858" s="6" t="n"/>
      <c r="C858" s="6" t="n"/>
      <c r="D858" s="6" t="n"/>
      <c r="E858" s="6" t="n"/>
      <c r="F858" s="6" t="n"/>
      <c r="G858" s="6" t="n"/>
      <c r="H858" s="6" t="n"/>
      <c r="I858" s="6" t="n"/>
      <c r="J858" s="6" t="n"/>
      <c r="K858" s="6" t="n"/>
      <c r="L858" s="6" t="n"/>
      <c r="M858" s="6" t="n"/>
      <c r="N858" s="6" t="n"/>
      <c r="O858" s="6" t="n"/>
      <c r="P858" s="6" t="n"/>
    </row>
    <row r="859" ht="15.75" customHeight="1" s="1411">
      <c r="A859" s="6" t="n"/>
      <c r="B859" s="6" t="n"/>
      <c r="C859" s="6" t="n"/>
      <c r="D859" s="6" t="n"/>
      <c r="E859" s="6" t="n"/>
      <c r="F859" s="6" t="n"/>
      <c r="G859" s="6" t="n"/>
      <c r="H859" s="6" t="n"/>
      <c r="I859" s="6" t="n"/>
      <c r="J859" s="6" t="n"/>
      <c r="K859" s="6" t="n"/>
      <c r="L859" s="6" t="n"/>
      <c r="M859" s="6" t="n"/>
      <c r="N859" s="6" t="n"/>
      <c r="O859" s="6" t="n"/>
      <c r="P859" s="6" t="n"/>
    </row>
    <row r="860" ht="15.75" customHeight="1" s="1411">
      <c r="A860" s="6" t="n"/>
      <c r="B860" s="6" t="n"/>
      <c r="C860" s="6" t="n"/>
      <c r="D860" s="6" t="n"/>
      <c r="E860" s="6" t="n"/>
      <c r="F860" s="6" t="n"/>
      <c r="G860" s="6" t="n"/>
      <c r="H860" s="6" t="n"/>
      <c r="I860" s="6" t="n"/>
      <c r="J860" s="6" t="n"/>
      <c r="K860" s="6" t="n"/>
      <c r="L860" s="6" t="n"/>
      <c r="M860" s="6" t="n"/>
      <c r="N860" s="6" t="n"/>
      <c r="O860" s="6" t="n"/>
      <c r="P860" s="6" t="n"/>
    </row>
    <row r="861" ht="15.75" customHeight="1" s="1411">
      <c r="A861" s="6" t="n"/>
      <c r="B861" s="6" t="n"/>
      <c r="C861" s="6" t="n"/>
      <c r="D861" s="6" t="n"/>
      <c r="E861" s="6" t="n"/>
      <c r="F861" s="6" t="n"/>
      <c r="G861" s="6" t="n"/>
      <c r="H861" s="6" t="n"/>
      <c r="I861" s="6" t="n"/>
      <c r="J861" s="6" t="n"/>
      <c r="K861" s="6" t="n"/>
      <c r="L861" s="6" t="n"/>
      <c r="M861" s="6" t="n"/>
      <c r="N861" s="6" t="n"/>
      <c r="O861" s="6" t="n"/>
      <c r="P861" s="6" t="n"/>
    </row>
    <row r="862" ht="15.75" customHeight="1" s="1411">
      <c r="A862" s="6" t="n"/>
      <c r="B862" s="6" t="n"/>
      <c r="C862" s="6" t="n"/>
      <c r="D862" s="6" t="n"/>
      <c r="E862" s="6" t="n"/>
      <c r="F862" s="6" t="n"/>
      <c r="G862" s="6" t="n"/>
      <c r="H862" s="6" t="n"/>
      <c r="I862" s="6" t="n"/>
      <c r="J862" s="6" t="n"/>
      <c r="K862" s="6" t="n"/>
      <c r="L862" s="6" t="n"/>
      <c r="M862" s="6" t="n"/>
      <c r="N862" s="6" t="n"/>
      <c r="O862" s="6" t="n"/>
      <c r="P862" s="6" t="n"/>
    </row>
    <row r="863" ht="15.75" customHeight="1" s="1411">
      <c r="A863" s="6" t="n"/>
      <c r="B863" s="6" t="n"/>
      <c r="C863" s="6" t="n"/>
      <c r="D863" s="6" t="n"/>
      <c r="E863" s="6" t="n"/>
      <c r="F863" s="6" t="n"/>
      <c r="G863" s="6" t="n"/>
      <c r="H863" s="6" t="n"/>
      <c r="I863" s="6" t="n"/>
      <c r="J863" s="6" t="n"/>
      <c r="K863" s="6" t="n"/>
      <c r="L863" s="6" t="n"/>
      <c r="M863" s="6" t="n"/>
      <c r="N863" s="6" t="n"/>
      <c r="O863" s="6" t="n"/>
      <c r="P863" s="6" t="n"/>
    </row>
    <row r="864" ht="15.75" customHeight="1" s="1411">
      <c r="A864" s="6" t="n"/>
      <c r="B864" s="6" t="n"/>
      <c r="C864" s="6" t="n"/>
      <c r="D864" s="6" t="n"/>
      <c r="E864" s="6" t="n"/>
      <c r="F864" s="6" t="n"/>
      <c r="G864" s="6" t="n"/>
      <c r="H864" s="6" t="n"/>
      <c r="I864" s="6" t="n"/>
      <c r="J864" s="6" t="n"/>
      <c r="K864" s="6" t="n"/>
      <c r="L864" s="6" t="n"/>
      <c r="M864" s="6" t="n"/>
      <c r="N864" s="6" t="n"/>
      <c r="O864" s="6" t="n"/>
      <c r="P864" s="6" t="n"/>
    </row>
    <row r="865" ht="15.75" customHeight="1" s="1411">
      <c r="A865" s="6" t="n"/>
      <c r="B865" s="6" t="n"/>
      <c r="C865" s="6" t="n"/>
      <c r="D865" s="6" t="n"/>
      <c r="E865" s="6" t="n"/>
      <c r="F865" s="6" t="n"/>
      <c r="G865" s="6" t="n"/>
      <c r="H865" s="6" t="n"/>
      <c r="I865" s="6" t="n"/>
      <c r="J865" s="6" t="n"/>
      <c r="K865" s="6" t="n"/>
      <c r="L865" s="6" t="n"/>
      <c r="M865" s="6" t="n"/>
      <c r="N865" s="6" t="n"/>
      <c r="O865" s="6" t="n"/>
      <c r="P865" s="6" t="n"/>
    </row>
    <row r="866" ht="15.75" customHeight="1" s="1411">
      <c r="A866" s="6" t="n"/>
      <c r="B866" s="6" t="n"/>
      <c r="C866" s="6" t="n"/>
      <c r="D866" s="6" t="n"/>
      <c r="E866" s="6" t="n"/>
      <c r="F866" s="6" t="n"/>
      <c r="G866" s="6" t="n"/>
      <c r="H866" s="6" t="n"/>
      <c r="I866" s="6" t="n"/>
      <c r="J866" s="6" t="n"/>
      <c r="K866" s="6" t="n"/>
      <c r="L866" s="6" t="n"/>
      <c r="M866" s="6" t="n"/>
      <c r="N866" s="6" t="n"/>
      <c r="O866" s="6" t="n"/>
      <c r="P866" s="6" t="n"/>
    </row>
    <row r="867" ht="15.75" customHeight="1" s="1411">
      <c r="A867" s="6" t="n"/>
      <c r="B867" s="6" t="n"/>
      <c r="C867" s="6" t="n"/>
      <c r="D867" s="6" t="n"/>
      <c r="E867" s="6" t="n"/>
      <c r="F867" s="6" t="n"/>
      <c r="G867" s="6" t="n"/>
      <c r="H867" s="6" t="n"/>
      <c r="I867" s="6" t="n"/>
      <c r="J867" s="6" t="n"/>
      <c r="K867" s="6" t="n"/>
      <c r="L867" s="6" t="n"/>
      <c r="M867" s="6" t="n"/>
      <c r="N867" s="6" t="n"/>
      <c r="O867" s="6" t="n"/>
      <c r="P867" s="6" t="n"/>
    </row>
    <row r="868" ht="15.75" customHeight="1" s="1411">
      <c r="A868" s="6" t="n"/>
      <c r="B868" s="6" t="n"/>
      <c r="C868" s="6" t="n"/>
      <c r="D868" s="6" t="n"/>
      <c r="E868" s="6" t="n"/>
      <c r="F868" s="6" t="n"/>
      <c r="G868" s="6" t="n"/>
      <c r="H868" s="6" t="n"/>
      <c r="I868" s="6" t="n"/>
      <c r="J868" s="6" t="n"/>
      <c r="K868" s="6" t="n"/>
      <c r="L868" s="6" t="n"/>
      <c r="M868" s="6" t="n"/>
      <c r="N868" s="6" t="n"/>
      <c r="O868" s="6" t="n"/>
      <c r="P868" s="6" t="n"/>
    </row>
    <row r="869" ht="15.75" customHeight="1" s="1411">
      <c r="A869" s="6" t="n"/>
      <c r="B869" s="6" t="n"/>
      <c r="C869" s="6" t="n"/>
      <c r="D869" s="6" t="n"/>
      <c r="E869" s="6" t="n"/>
      <c r="F869" s="6" t="n"/>
      <c r="G869" s="6" t="n"/>
      <c r="H869" s="6" t="n"/>
      <c r="I869" s="6" t="n"/>
      <c r="J869" s="6" t="n"/>
      <c r="K869" s="6" t="n"/>
      <c r="L869" s="6" t="n"/>
      <c r="M869" s="6" t="n"/>
      <c r="N869" s="6" t="n"/>
      <c r="O869" s="6" t="n"/>
      <c r="P869" s="6" t="n"/>
    </row>
    <row r="870" ht="15.75" customHeight="1" s="1411">
      <c r="A870" s="6" t="n"/>
      <c r="B870" s="6" t="n"/>
      <c r="C870" s="6" t="n"/>
      <c r="D870" s="6" t="n"/>
      <c r="E870" s="6" t="n"/>
      <c r="F870" s="6" t="n"/>
      <c r="G870" s="6" t="n"/>
      <c r="H870" s="6" t="n"/>
      <c r="I870" s="6" t="n"/>
      <c r="J870" s="6" t="n"/>
      <c r="K870" s="6" t="n"/>
      <c r="L870" s="6" t="n"/>
      <c r="M870" s="6" t="n"/>
      <c r="N870" s="6" t="n"/>
      <c r="O870" s="6" t="n"/>
      <c r="P870" s="6" t="n"/>
    </row>
    <row r="871" ht="15.75" customHeight="1" s="1411">
      <c r="A871" s="6" t="n"/>
      <c r="B871" s="6" t="n"/>
      <c r="C871" s="6" t="n"/>
      <c r="D871" s="6" t="n"/>
      <c r="E871" s="6" t="n"/>
      <c r="F871" s="6" t="n"/>
      <c r="G871" s="6" t="n"/>
      <c r="H871" s="6" t="n"/>
      <c r="I871" s="6" t="n"/>
      <c r="J871" s="6" t="n"/>
      <c r="K871" s="6" t="n"/>
      <c r="L871" s="6" t="n"/>
      <c r="M871" s="6" t="n"/>
      <c r="N871" s="6" t="n"/>
      <c r="O871" s="6" t="n"/>
      <c r="P871" s="6" t="n"/>
    </row>
    <row r="872" ht="15.75" customHeight="1" s="1411">
      <c r="A872" s="6" t="n"/>
      <c r="B872" s="6" t="n"/>
      <c r="C872" s="6" t="n"/>
      <c r="D872" s="6" t="n"/>
      <c r="E872" s="6" t="n"/>
      <c r="F872" s="6" t="n"/>
      <c r="G872" s="6" t="n"/>
      <c r="H872" s="6" t="n"/>
      <c r="I872" s="6" t="n"/>
      <c r="J872" s="6" t="n"/>
      <c r="K872" s="6" t="n"/>
      <c r="L872" s="6" t="n"/>
      <c r="M872" s="6" t="n"/>
      <c r="N872" s="6" t="n"/>
      <c r="O872" s="6" t="n"/>
      <c r="P872" s="6" t="n"/>
    </row>
    <row r="873" ht="15.75" customHeight="1" s="1411">
      <c r="A873" s="6" t="n"/>
      <c r="B873" s="6" t="n"/>
      <c r="C873" s="6" t="n"/>
      <c r="D873" s="6" t="n"/>
      <c r="E873" s="6" t="n"/>
      <c r="F873" s="6" t="n"/>
      <c r="G873" s="6" t="n"/>
      <c r="H873" s="6" t="n"/>
      <c r="I873" s="6" t="n"/>
      <c r="J873" s="6" t="n"/>
      <c r="K873" s="6" t="n"/>
      <c r="L873" s="6" t="n"/>
      <c r="M873" s="6" t="n"/>
      <c r="N873" s="6" t="n"/>
      <c r="O873" s="6" t="n"/>
      <c r="P873" s="6" t="n"/>
    </row>
    <row r="874" ht="15.75" customHeight="1" s="1411">
      <c r="A874" s="6" t="n"/>
      <c r="B874" s="6" t="n"/>
      <c r="C874" s="6" t="n"/>
      <c r="D874" s="6" t="n"/>
      <c r="E874" s="6" t="n"/>
      <c r="F874" s="6" t="n"/>
      <c r="G874" s="6" t="n"/>
      <c r="H874" s="6" t="n"/>
      <c r="I874" s="6" t="n"/>
      <c r="J874" s="6" t="n"/>
      <c r="K874" s="6" t="n"/>
      <c r="L874" s="6" t="n"/>
      <c r="M874" s="6" t="n"/>
      <c r="N874" s="6" t="n"/>
      <c r="O874" s="6" t="n"/>
      <c r="P874" s="6" t="n"/>
    </row>
    <row r="875" ht="15.75" customHeight="1" s="1411">
      <c r="A875" s="6" t="n"/>
      <c r="B875" s="6" t="n"/>
      <c r="C875" s="6" t="n"/>
      <c r="D875" s="6" t="n"/>
      <c r="E875" s="6" t="n"/>
      <c r="F875" s="6" t="n"/>
      <c r="G875" s="6" t="n"/>
      <c r="H875" s="6" t="n"/>
      <c r="I875" s="6" t="n"/>
      <c r="J875" s="6" t="n"/>
      <c r="K875" s="6" t="n"/>
      <c r="L875" s="6" t="n"/>
      <c r="M875" s="6" t="n"/>
      <c r="N875" s="6" t="n"/>
      <c r="O875" s="6" t="n"/>
      <c r="P875" s="6" t="n"/>
    </row>
    <row r="876" ht="15.75" customHeight="1" s="1411">
      <c r="A876" s="6" t="n"/>
      <c r="B876" s="6" t="n"/>
      <c r="C876" s="6" t="n"/>
      <c r="D876" s="6" t="n"/>
      <c r="E876" s="6" t="n"/>
      <c r="F876" s="6" t="n"/>
      <c r="G876" s="6" t="n"/>
      <c r="H876" s="6" t="n"/>
      <c r="I876" s="6" t="n"/>
      <c r="J876" s="6" t="n"/>
      <c r="K876" s="6" t="n"/>
      <c r="L876" s="6" t="n"/>
      <c r="M876" s="6" t="n"/>
      <c r="N876" s="6" t="n"/>
      <c r="O876" s="6" t="n"/>
      <c r="P876" s="6" t="n"/>
    </row>
    <row r="877" ht="15.75" customHeight="1" s="1411">
      <c r="A877" s="6" t="n"/>
      <c r="B877" s="6" t="n"/>
      <c r="C877" s="6" t="n"/>
      <c r="D877" s="6" t="n"/>
      <c r="E877" s="6" t="n"/>
      <c r="F877" s="6" t="n"/>
      <c r="G877" s="6" t="n"/>
      <c r="H877" s="6" t="n"/>
      <c r="I877" s="6" t="n"/>
      <c r="J877" s="6" t="n"/>
      <c r="K877" s="6" t="n"/>
      <c r="L877" s="6" t="n"/>
      <c r="M877" s="6" t="n"/>
      <c r="N877" s="6" t="n"/>
      <c r="O877" s="6" t="n"/>
      <c r="P877" s="6" t="n"/>
    </row>
    <row r="878" ht="15.75" customHeight="1" s="1411">
      <c r="A878" s="6" t="n"/>
      <c r="B878" s="6" t="n"/>
      <c r="C878" s="6" t="n"/>
      <c r="D878" s="6" t="n"/>
      <c r="E878" s="6" t="n"/>
      <c r="F878" s="6" t="n"/>
      <c r="G878" s="6" t="n"/>
      <c r="H878" s="6" t="n"/>
      <c r="I878" s="6" t="n"/>
      <c r="J878" s="6" t="n"/>
      <c r="K878" s="6" t="n"/>
      <c r="L878" s="6" t="n"/>
      <c r="M878" s="6" t="n"/>
      <c r="N878" s="6" t="n"/>
      <c r="O878" s="6" t="n"/>
      <c r="P878" s="6" t="n"/>
    </row>
    <row r="879" ht="15.75" customHeight="1" s="1411">
      <c r="A879" s="6" t="n"/>
      <c r="B879" s="6" t="n"/>
      <c r="C879" s="6" t="n"/>
      <c r="D879" s="6" t="n"/>
      <c r="E879" s="6" t="n"/>
      <c r="F879" s="6" t="n"/>
      <c r="G879" s="6" t="n"/>
      <c r="H879" s="6" t="n"/>
      <c r="I879" s="6" t="n"/>
      <c r="J879" s="6" t="n"/>
      <c r="K879" s="6" t="n"/>
      <c r="L879" s="6" t="n"/>
      <c r="M879" s="6" t="n"/>
      <c r="N879" s="6" t="n"/>
      <c r="O879" s="6" t="n"/>
      <c r="P879" s="6" t="n"/>
    </row>
    <row r="880" ht="15.75" customHeight="1" s="1411">
      <c r="A880" s="6" t="n"/>
      <c r="B880" s="6" t="n"/>
      <c r="C880" s="6" t="n"/>
      <c r="D880" s="6" t="n"/>
      <c r="E880" s="6" t="n"/>
      <c r="F880" s="6" t="n"/>
      <c r="G880" s="6" t="n"/>
      <c r="H880" s="6" t="n"/>
      <c r="I880" s="6" t="n"/>
      <c r="J880" s="6" t="n"/>
      <c r="K880" s="6" t="n"/>
      <c r="L880" s="6" t="n"/>
      <c r="M880" s="6" t="n"/>
      <c r="N880" s="6" t="n"/>
      <c r="O880" s="6" t="n"/>
      <c r="P880" s="6" t="n"/>
    </row>
    <row r="881" ht="15.75" customHeight="1" s="1411">
      <c r="A881" s="6" t="n"/>
      <c r="B881" s="6" t="n"/>
      <c r="C881" s="6" t="n"/>
      <c r="D881" s="6" t="n"/>
      <c r="E881" s="6" t="n"/>
      <c r="F881" s="6" t="n"/>
      <c r="G881" s="6" t="n"/>
      <c r="H881" s="6" t="n"/>
      <c r="I881" s="6" t="n"/>
      <c r="J881" s="6" t="n"/>
      <c r="K881" s="6" t="n"/>
      <c r="L881" s="6" t="n"/>
      <c r="M881" s="6" t="n"/>
      <c r="N881" s="6" t="n"/>
      <c r="O881" s="6" t="n"/>
      <c r="P881" s="6" t="n"/>
    </row>
    <row r="882" ht="15.75" customHeight="1" s="1411">
      <c r="A882" s="6" t="n"/>
      <c r="B882" s="6" t="n"/>
      <c r="C882" s="6" t="n"/>
      <c r="D882" s="6" t="n"/>
      <c r="E882" s="6" t="n"/>
      <c r="F882" s="6" t="n"/>
      <c r="G882" s="6" t="n"/>
      <c r="H882" s="6" t="n"/>
      <c r="I882" s="6" t="n"/>
      <c r="J882" s="6" t="n"/>
      <c r="K882" s="6" t="n"/>
      <c r="L882" s="6" t="n"/>
      <c r="M882" s="6" t="n"/>
      <c r="N882" s="6" t="n"/>
      <c r="O882" s="6" t="n"/>
      <c r="P882" s="6" t="n"/>
    </row>
    <row r="883" ht="15.75" customHeight="1" s="1411">
      <c r="A883" s="6" t="n"/>
      <c r="B883" s="6" t="n"/>
      <c r="C883" s="6" t="n"/>
      <c r="D883" s="6" t="n"/>
      <c r="E883" s="6" t="n"/>
      <c r="F883" s="6" t="n"/>
      <c r="G883" s="6" t="n"/>
      <c r="H883" s="6" t="n"/>
      <c r="I883" s="6" t="n"/>
      <c r="J883" s="6" t="n"/>
      <c r="K883" s="6" t="n"/>
      <c r="L883" s="6" t="n"/>
      <c r="M883" s="6" t="n"/>
      <c r="N883" s="6" t="n"/>
      <c r="O883" s="6" t="n"/>
      <c r="P883" s="6" t="n"/>
    </row>
    <row r="884" ht="15.75" customHeight="1" s="1411">
      <c r="A884" s="6" t="n"/>
      <c r="B884" s="6" t="n"/>
      <c r="C884" s="6" t="n"/>
      <c r="D884" s="6" t="n"/>
      <c r="E884" s="6" t="n"/>
      <c r="F884" s="6" t="n"/>
      <c r="G884" s="6" t="n"/>
      <c r="H884" s="6" t="n"/>
      <c r="I884" s="6" t="n"/>
      <c r="J884" s="6" t="n"/>
      <c r="K884" s="6" t="n"/>
      <c r="L884" s="6" t="n"/>
      <c r="M884" s="6" t="n"/>
      <c r="N884" s="6" t="n"/>
      <c r="O884" s="6" t="n"/>
      <c r="P884" s="6" t="n"/>
    </row>
    <row r="885" ht="15.75" customHeight="1" s="1411">
      <c r="A885" s="6" t="n"/>
      <c r="B885" s="6" t="n"/>
      <c r="C885" s="6" t="n"/>
      <c r="D885" s="6" t="n"/>
      <c r="E885" s="6" t="n"/>
      <c r="F885" s="6" t="n"/>
      <c r="G885" s="6" t="n"/>
      <c r="H885" s="6" t="n"/>
      <c r="I885" s="6" t="n"/>
      <c r="J885" s="6" t="n"/>
      <c r="K885" s="6" t="n"/>
      <c r="L885" s="6" t="n"/>
      <c r="M885" s="6" t="n"/>
      <c r="N885" s="6" t="n"/>
      <c r="O885" s="6" t="n"/>
      <c r="P885" s="6" t="n"/>
    </row>
    <row r="886" ht="15.75" customHeight="1" s="1411">
      <c r="A886" s="6" t="n"/>
      <c r="B886" s="6" t="n"/>
      <c r="C886" s="6" t="n"/>
      <c r="D886" s="6" t="n"/>
      <c r="E886" s="6" t="n"/>
      <c r="F886" s="6" t="n"/>
      <c r="G886" s="6" t="n"/>
      <c r="H886" s="6" t="n"/>
      <c r="I886" s="6" t="n"/>
      <c r="J886" s="6" t="n"/>
      <c r="K886" s="6" t="n"/>
      <c r="L886" s="6" t="n"/>
      <c r="M886" s="6" t="n"/>
      <c r="N886" s="6" t="n"/>
      <c r="O886" s="6" t="n"/>
      <c r="P886" s="6" t="n"/>
    </row>
    <row r="887" ht="15.75" customHeight="1" s="1411">
      <c r="A887" s="6" t="n"/>
      <c r="B887" s="6" t="n"/>
      <c r="C887" s="6" t="n"/>
      <c r="D887" s="6" t="n"/>
      <c r="E887" s="6" t="n"/>
      <c r="F887" s="6" t="n"/>
      <c r="G887" s="6" t="n"/>
      <c r="H887" s="6" t="n"/>
      <c r="I887" s="6" t="n"/>
      <c r="J887" s="6" t="n"/>
      <c r="K887" s="6" t="n"/>
      <c r="L887" s="6" t="n"/>
      <c r="M887" s="6" t="n"/>
      <c r="N887" s="6" t="n"/>
      <c r="O887" s="6" t="n"/>
      <c r="P887" s="6" t="n"/>
    </row>
    <row r="888" ht="15.75" customHeight="1" s="1411">
      <c r="A888" s="6" t="n"/>
      <c r="B888" s="6" t="n"/>
      <c r="C888" s="6" t="n"/>
      <c r="D888" s="6" t="n"/>
      <c r="E888" s="6" t="n"/>
      <c r="F888" s="6" t="n"/>
      <c r="G888" s="6" t="n"/>
      <c r="H888" s="6" t="n"/>
      <c r="I888" s="6" t="n"/>
      <c r="J888" s="6" t="n"/>
      <c r="K888" s="6" t="n"/>
      <c r="L888" s="6" t="n"/>
      <c r="M888" s="6" t="n"/>
      <c r="N888" s="6" t="n"/>
      <c r="O888" s="6" t="n"/>
      <c r="P888" s="6" t="n"/>
    </row>
    <row r="889" ht="15.75" customHeight="1" s="1411">
      <c r="A889" s="6" t="n"/>
      <c r="B889" s="6" t="n"/>
      <c r="C889" s="6" t="n"/>
      <c r="D889" s="6" t="n"/>
      <c r="E889" s="6" t="n"/>
      <c r="F889" s="6" t="n"/>
      <c r="G889" s="6" t="n"/>
      <c r="H889" s="6" t="n"/>
      <c r="I889" s="6" t="n"/>
      <c r="J889" s="6" t="n"/>
      <c r="K889" s="6" t="n"/>
      <c r="L889" s="6" t="n"/>
      <c r="M889" s="6" t="n"/>
      <c r="N889" s="6" t="n"/>
      <c r="O889" s="6" t="n"/>
      <c r="P889" s="6" t="n"/>
    </row>
    <row r="890" ht="15.75" customHeight="1" s="1411">
      <c r="A890" s="6" t="n"/>
      <c r="B890" s="6" t="n"/>
      <c r="C890" s="6" t="n"/>
      <c r="D890" s="6" t="n"/>
      <c r="E890" s="6" t="n"/>
      <c r="F890" s="6" t="n"/>
      <c r="G890" s="6" t="n"/>
      <c r="H890" s="6" t="n"/>
      <c r="I890" s="6" t="n"/>
      <c r="J890" s="6" t="n"/>
      <c r="K890" s="6" t="n"/>
      <c r="L890" s="6" t="n"/>
      <c r="M890" s="6" t="n"/>
      <c r="N890" s="6" t="n"/>
      <c r="O890" s="6" t="n"/>
      <c r="P890" s="6" t="n"/>
    </row>
    <row r="891" ht="15.75" customHeight="1" s="1411">
      <c r="A891" s="6" t="n"/>
      <c r="B891" s="6" t="n"/>
      <c r="C891" s="6" t="n"/>
      <c r="D891" s="6" t="n"/>
      <c r="E891" s="6" t="n"/>
      <c r="F891" s="6" t="n"/>
      <c r="G891" s="6" t="n"/>
      <c r="H891" s="6" t="n"/>
      <c r="I891" s="6" t="n"/>
      <c r="J891" s="6" t="n"/>
      <c r="K891" s="6" t="n"/>
      <c r="L891" s="6" t="n"/>
      <c r="M891" s="6" t="n"/>
      <c r="N891" s="6" t="n"/>
      <c r="O891" s="6" t="n"/>
      <c r="P891" s="6" t="n"/>
    </row>
    <row r="892" ht="15.75" customHeight="1" s="1411">
      <c r="A892" s="6" t="n"/>
      <c r="B892" s="6" t="n"/>
      <c r="C892" s="6" t="n"/>
      <c r="D892" s="6" t="n"/>
      <c r="E892" s="6" t="n"/>
      <c r="F892" s="6" t="n"/>
      <c r="G892" s="6" t="n"/>
      <c r="H892" s="6" t="n"/>
      <c r="I892" s="6" t="n"/>
      <c r="J892" s="6" t="n"/>
      <c r="K892" s="6" t="n"/>
      <c r="L892" s="6" t="n"/>
      <c r="M892" s="6" t="n"/>
      <c r="N892" s="6" t="n"/>
      <c r="O892" s="6" t="n"/>
      <c r="P892" s="6" t="n"/>
    </row>
    <row r="893" ht="15.75" customHeight="1" s="1411">
      <c r="A893" s="6" t="n"/>
      <c r="B893" s="6" t="n"/>
      <c r="C893" s="6" t="n"/>
      <c r="D893" s="6" t="n"/>
      <c r="E893" s="6" t="n"/>
      <c r="F893" s="6" t="n"/>
      <c r="G893" s="6" t="n"/>
      <c r="H893" s="6" t="n"/>
      <c r="I893" s="6" t="n"/>
      <c r="J893" s="6" t="n"/>
      <c r="K893" s="6" t="n"/>
      <c r="L893" s="6" t="n"/>
      <c r="M893" s="6" t="n"/>
      <c r="N893" s="6" t="n"/>
      <c r="O893" s="6" t="n"/>
      <c r="P893" s="6" t="n"/>
    </row>
    <row r="894" ht="15.75" customHeight="1" s="1411">
      <c r="A894" s="6" t="n"/>
      <c r="B894" s="6" t="n"/>
      <c r="C894" s="6" t="n"/>
      <c r="D894" s="6" t="n"/>
      <c r="E894" s="6" t="n"/>
      <c r="F894" s="6" t="n"/>
      <c r="G894" s="6" t="n"/>
      <c r="H894" s="6" t="n"/>
      <c r="I894" s="6" t="n"/>
      <c r="J894" s="6" t="n"/>
      <c r="K894" s="6" t="n"/>
      <c r="L894" s="6" t="n"/>
      <c r="M894" s="6" t="n"/>
      <c r="N894" s="6" t="n"/>
      <c r="O894" s="6" t="n"/>
      <c r="P894" s="6" t="n"/>
    </row>
    <row r="895" ht="15.75" customHeight="1" s="1411">
      <c r="A895" s="6" t="n"/>
      <c r="B895" s="6" t="n"/>
      <c r="C895" s="6" t="n"/>
      <c r="D895" s="6" t="n"/>
      <c r="E895" s="6" t="n"/>
      <c r="F895" s="6" t="n"/>
      <c r="G895" s="6" t="n"/>
      <c r="H895" s="6" t="n"/>
      <c r="I895" s="6" t="n"/>
      <c r="J895" s="6" t="n"/>
      <c r="K895" s="6" t="n"/>
      <c r="L895" s="6" t="n"/>
      <c r="M895" s="6" t="n"/>
      <c r="N895" s="6" t="n"/>
      <c r="O895" s="6" t="n"/>
      <c r="P895" s="6" t="n"/>
    </row>
    <row r="896" ht="15.75" customHeight="1" s="1411">
      <c r="A896" s="6" t="n"/>
      <c r="B896" s="6" t="n"/>
      <c r="C896" s="6" t="n"/>
      <c r="D896" s="6" t="n"/>
      <c r="E896" s="6" t="n"/>
      <c r="F896" s="6" t="n"/>
      <c r="G896" s="6" t="n"/>
      <c r="H896" s="6" t="n"/>
      <c r="I896" s="6" t="n"/>
      <c r="J896" s="6" t="n"/>
      <c r="K896" s="6" t="n"/>
      <c r="L896" s="6" t="n"/>
      <c r="M896" s="6" t="n"/>
      <c r="N896" s="6" t="n"/>
      <c r="O896" s="6" t="n"/>
      <c r="P896" s="6" t="n"/>
    </row>
    <row r="897" ht="15.75" customHeight="1" s="1411">
      <c r="A897" s="6" t="n"/>
      <c r="B897" s="6" t="n"/>
      <c r="C897" s="6" t="n"/>
      <c r="D897" s="6" t="n"/>
      <c r="E897" s="6" t="n"/>
      <c r="F897" s="6" t="n"/>
      <c r="G897" s="6" t="n"/>
      <c r="H897" s="6" t="n"/>
      <c r="I897" s="6" t="n"/>
      <c r="J897" s="6" t="n"/>
      <c r="K897" s="6" t="n"/>
      <c r="L897" s="6" t="n"/>
      <c r="M897" s="6" t="n"/>
      <c r="N897" s="6" t="n"/>
      <c r="O897" s="6" t="n"/>
      <c r="P897" s="6" t="n"/>
    </row>
    <row r="898" ht="15.75" customHeight="1" s="1411">
      <c r="A898" s="6" t="n"/>
      <c r="B898" s="6" t="n"/>
      <c r="C898" s="6" t="n"/>
      <c r="D898" s="6" t="n"/>
      <c r="E898" s="6" t="n"/>
      <c r="F898" s="6" t="n"/>
      <c r="G898" s="6" t="n"/>
      <c r="H898" s="6" t="n"/>
      <c r="I898" s="6" t="n"/>
      <c r="J898" s="6" t="n"/>
      <c r="K898" s="6" t="n"/>
      <c r="L898" s="6" t="n"/>
      <c r="M898" s="6" t="n"/>
      <c r="N898" s="6" t="n"/>
      <c r="O898" s="6" t="n"/>
      <c r="P898" s="6" t="n"/>
    </row>
    <row r="899" ht="15.75" customHeight="1" s="1411">
      <c r="A899" s="6" t="n"/>
      <c r="B899" s="6" t="n"/>
      <c r="C899" s="6" t="n"/>
      <c r="D899" s="6" t="n"/>
      <c r="E899" s="6" t="n"/>
      <c r="F899" s="6" t="n"/>
      <c r="G899" s="6" t="n"/>
      <c r="H899" s="6" t="n"/>
      <c r="I899" s="6" t="n"/>
      <c r="J899" s="6" t="n"/>
      <c r="K899" s="6" t="n"/>
      <c r="L899" s="6" t="n"/>
      <c r="M899" s="6" t="n"/>
      <c r="N899" s="6" t="n"/>
      <c r="O899" s="6" t="n"/>
      <c r="P899" s="6" t="n"/>
    </row>
    <row r="900" ht="15.75" customHeight="1" s="1411">
      <c r="A900" s="6" t="n"/>
      <c r="B900" s="6" t="n"/>
      <c r="C900" s="6" t="n"/>
      <c r="D900" s="6" t="n"/>
      <c r="E900" s="6" t="n"/>
      <c r="F900" s="6" t="n"/>
      <c r="G900" s="6" t="n"/>
      <c r="H900" s="6" t="n"/>
      <c r="I900" s="6" t="n"/>
      <c r="J900" s="6" t="n"/>
      <c r="K900" s="6" t="n"/>
      <c r="L900" s="6" t="n"/>
      <c r="M900" s="6" t="n"/>
      <c r="N900" s="6" t="n"/>
      <c r="O900" s="6" t="n"/>
      <c r="P900" s="6" t="n"/>
    </row>
    <row r="901" ht="15.75" customHeight="1" s="1411">
      <c r="A901" s="6" t="n"/>
      <c r="B901" s="6" t="n"/>
      <c r="C901" s="6" t="n"/>
      <c r="D901" s="6" t="n"/>
      <c r="E901" s="6" t="n"/>
      <c r="F901" s="6" t="n"/>
      <c r="G901" s="6" t="n"/>
      <c r="H901" s="6" t="n"/>
      <c r="I901" s="6" t="n"/>
      <c r="J901" s="6" t="n"/>
      <c r="K901" s="6" t="n"/>
      <c r="L901" s="6" t="n"/>
      <c r="M901" s="6" t="n"/>
      <c r="N901" s="6" t="n"/>
      <c r="O901" s="6" t="n"/>
      <c r="P901" s="6" t="n"/>
    </row>
    <row r="902" ht="15.75" customHeight="1" s="1411">
      <c r="A902" s="6" t="n"/>
      <c r="B902" s="6" t="n"/>
      <c r="C902" s="6" t="n"/>
      <c r="D902" s="6" t="n"/>
      <c r="E902" s="6" t="n"/>
      <c r="F902" s="6" t="n"/>
      <c r="G902" s="6" t="n"/>
      <c r="H902" s="6" t="n"/>
      <c r="I902" s="6" t="n"/>
      <c r="J902" s="6" t="n"/>
      <c r="K902" s="6" t="n"/>
      <c r="L902" s="6" t="n"/>
      <c r="M902" s="6" t="n"/>
      <c r="N902" s="6" t="n"/>
      <c r="O902" s="6" t="n"/>
      <c r="P902" s="6" t="n"/>
    </row>
    <row r="903" ht="15.75" customHeight="1" s="1411">
      <c r="A903" s="6" t="n"/>
      <c r="B903" s="6" t="n"/>
      <c r="C903" s="6" t="n"/>
      <c r="D903" s="6" t="n"/>
      <c r="E903" s="6" t="n"/>
      <c r="F903" s="6" t="n"/>
      <c r="G903" s="6" t="n"/>
      <c r="H903" s="6" t="n"/>
      <c r="I903" s="6" t="n"/>
      <c r="J903" s="6" t="n"/>
      <c r="K903" s="6" t="n"/>
      <c r="L903" s="6" t="n"/>
      <c r="M903" s="6" t="n"/>
      <c r="N903" s="6" t="n"/>
      <c r="O903" s="6" t="n"/>
      <c r="P903" s="6" t="n"/>
    </row>
    <row r="904" ht="15.75" customHeight="1" s="1411">
      <c r="A904" s="6" t="n"/>
      <c r="B904" s="6" t="n"/>
      <c r="C904" s="6" t="n"/>
      <c r="D904" s="6" t="n"/>
      <c r="E904" s="6" t="n"/>
      <c r="F904" s="6" t="n"/>
      <c r="G904" s="6" t="n"/>
      <c r="H904" s="6" t="n"/>
      <c r="I904" s="6" t="n"/>
      <c r="J904" s="6" t="n"/>
      <c r="K904" s="6" t="n"/>
      <c r="L904" s="6" t="n"/>
      <c r="M904" s="6" t="n"/>
      <c r="N904" s="6" t="n"/>
      <c r="O904" s="6" t="n"/>
      <c r="P904" s="6" t="n"/>
    </row>
    <row r="905" ht="15.75" customHeight="1" s="1411">
      <c r="A905" s="6" t="n"/>
      <c r="B905" s="6" t="n"/>
      <c r="C905" s="6" t="n"/>
      <c r="D905" s="6" t="n"/>
      <c r="E905" s="6" t="n"/>
      <c r="F905" s="6" t="n"/>
      <c r="G905" s="6" t="n"/>
      <c r="H905" s="6" t="n"/>
      <c r="I905" s="6" t="n"/>
      <c r="J905" s="6" t="n"/>
      <c r="K905" s="6" t="n"/>
      <c r="L905" s="6" t="n"/>
      <c r="M905" s="6" t="n"/>
      <c r="N905" s="6" t="n"/>
      <c r="O905" s="6" t="n"/>
      <c r="P905" s="6" t="n"/>
    </row>
    <row r="906" ht="15.75" customHeight="1" s="1411">
      <c r="A906" s="6" t="n"/>
      <c r="B906" s="6" t="n"/>
      <c r="C906" s="6" t="n"/>
      <c r="D906" s="6" t="n"/>
      <c r="E906" s="6" t="n"/>
      <c r="F906" s="6" t="n"/>
      <c r="G906" s="6" t="n"/>
      <c r="H906" s="6" t="n"/>
      <c r="I906" s="6" t="n"/>
      <c r="J906" s="6" t="n"/>
      <c r="K906" s="6" t="n"/>
      <c r="L906" s="6" t="n"/>
      <c r="M906" s="6" t="n"/>
      <c r="N906" s="6" t="n"/>
      <c r="O906" s="6" t="n"/>
      <c r="P906" s="6" t="n"/>
    </row>
    <row r="907" ht="15.75" customHeight="1" s="1411">
      <c r="A907" s="6" t="n"/>
      <c r="B907" s="6" t="n"/>
      <c r="C907" s="6" t="n"/>
      <c r="D907" s="6" t="n"/>
      <c r="E907" s="6" t="n"/>
      <c r="F907" s="6" t="n"/>
      <c r="G907" s="6" t="n"/>
      <c r="H907" s="6" t="n"/>
      <c r="I907" s="6" t="n"/>
      <c r="J907" s="6" t="n"/>
      <c r="K907" s="6" t="n"/>
      <c r="L907" s="6" t="n"/>
      <c r="M907" s="6" t="n"/>
      <c r="N907" s="6" t="n"/>
      <c r="O907" s="6" t="n"/>
      <c r="P907" s="6" t="n"/>
    </row>
    <row r="908" ht="15.75" customHeight="1" s="1411">
      <c r="A908" s="6" t="n"/>
      <c r="B908" s="6" t="n"/>
      <c r="C908" s="6" t="n"/>
      <c r="D908" s="6" t="n"/>
      <c r="E908" s="6" t="n"/>
      <c r="F908" s="6" t="n"/>
      <c r="G908" s="6" t="n"/>
      <c r="H908" s="6" t="n"/>
      <c r="I908" s="6" t="n"/>
      <c r="J908" s="6" t="n"/>
      <c r="K908" s="6" t="n"/>
      <c r="L908" s="6" t="n"/>
      <c r="M908" s="6" t="n"/>
      <c r="N908" s="6" t="n"/>
      <c r="O908" s="6" t="n"/>
      <c r="P908" s="6" t="n"/>
    </row>
    <row r="909" ht="15.75" customHeight="1" s="1411">
      <c r="A909" s="6" t="n"/>
      <c r="B909" s="6" t="n"/>
      <c r="C909" s="6" t="n"/>
      <c r="D909" s="6" t="n"/>
      <c r="E909" s="6" t="n"/>
      <c r="F909" s="6" t="n"/>
      <c r="G909" s="6" t="n"/>
      <c r="H909" s="6" t="n"/>
      <c r="I909" s="6" t="n"/>
      <c r="J909" s="6" t="n"/>
      <c r="K909" s="6" t="n"/>
      <c r="L909" s="6" t="n"/>
      <c r="M909" s="6" t="n"/>
      <c r="N909" s="6" t="n"/>
      <c r="O909" s="6" t="n"/>
      <c r="P909" s="6" t="n"/>
    </row>
    <row r="910" ht="15.75" customHeight="1" s="1411">
      <c r="A910" s="6" t="n"/>
      <c r="B910" s="6" t="n"/>
      <c r="C910" s="6" t="n"/>
      <c r="D910" s="6" t="n"/>
      <c r="E910" s="6" t="n"/>
      <c r="F910" s="6" t="n"/>
      <c r="G910" s="6" t="n"/>
      <c r="H910" s="6" t="n"/>
      <c r="I910" s="6" t="n"/>
      <c r="J910" s="6" t="n"/>
      <c r="K910" s="6" t="n"/>
      <c r="L910" s="6" t="n"/>
      <c r="M910" s="6" t="n"/>
      <c r="N910" s="6" t="n"/>
      <c r="O910" s="6" t="n"/>
      <c r="P910" s="6" t="n"/>
    </row>
    <row r="911" ht="15.75" customHeight="1" s="1411">
      <c r="A911" s="6" t="n"/>
      <c r="B911" s="6" t="n"/>
      <c r="C911" s="6" t="n"/>
      <c r="D911" s="6" t="n"/>
      <c r="E911" s="6" t="n"/>
      <c r="F911" s="6" t="n"/>
      <c r="G911" s="6" t="n"/>
      <c r="H911" s="6" t="n"/>
      <c r="I911" s="6" t="n"/>
      <c r="J911" s="6" t="n"/>
      <c r="K911" s="6" t="n"/>
      <c r="L911" s="6" t="n"/>
      <c r="M911" s="6" t="n"/>
      <c r="N911" s="6" t="n"/>
      <c r="O911" s="6" t="n"/>
      <c r="P911" s="6" t="n"/>
    </row>
    <row r="912" ht="15.75" customHeight="1" s="1411">
      <c r="A912" s="6" t="n"/>
      <c r="B912" s="6" t="n"/>
      <c r="C912" s="6" t="n"/>
      <c r="D912" s="6" t="n"/>
      <c r="E912" s="6" t="n"/>
      <c r="F912" s="6" t="n"/>
      <c r="G912" s="6" t="n"/>
      <c r="H912" s="6" t="n"/>
      <c r="I912" s="6" t="n"/>
      <c r="J912" s="6" t="n"/>
      <c r="K912" s="6" t="n"/>
      <c r="L912" s="6" t="n"/>
      <c r="M912" s="6" t="n"/>
      <c r="N912" s="6" t="n"/>
      <c r="O912" s="6" t="n"/>
      <c r="P912" s="6" t="n"/>
    </row>
    <row r="913" ht="15.75" customHeight="1" s="1411">
      <c r="A913" s="6" t="n"/>
      <c r="B913" s="6" t="n"/>
      <c r="C913" s="6" t="n"/>
      <c r="D913" s="6" t="n"/>
      <c r="E913" s="6" t="n"/>
      <c r="F913" s="6" t="n"/>
      <c r="G913" s="6" t="n"/>
      <c r="H913" s="6" t="n"/>
      <c r="I913" s="6" t="n"/>
      <c r="J913" s="6" t="n"/>
      <c r="K913" s="6" t="n"/>
      <c r="L913" s="6" t="n"/>
      <c r="M913" s="6" t="n"/>
      <c r="N913" s="6" t="n"/>
      <c r="O913" s="6" t="n"/>
      <c r="P913" s="6" t="n"/>
    </row>
    <row r="914" ht="15.75" customHeight="1" s="1411">
      <c r="A914" s="6" t="n"/>
      <c r="B914" s="6" t="n"/>
      <c r="C914" s="6" t="n"/>
      <c r="D914" s="6" t="n"/>
      <c r="E914" s="6" t="n"/>
      <c r="F914" s="6" t="n"/>
      <c r="G914" s="6" t="n"/>
      <c r="H914" s="6" t="n"/>
      <c r="I914" s="6" t="n"/>
      <c r="J914" s="6" t="n"/>
      <c r="K914" s="6" t="n"/>
      <c r="L914" s="6" t="n"/>
      <c r="M914" s="6" t="n"/>
      <c r="N914" s="6" t="n"/>
      <c r="O914" s="6" t="n"/>
      <c r="P914" s="6" t="n"/>
    </row>
    <row r="915" ht="15.75" customHeight="1" s="1411">
      <c r="A915" s="6" t="n"/>
      <c r="B915" s="6" t="n"/>
      <c r="C915" s="6" t="n"/>
      <c r="D915" s="6" t="n"/>
      <c r="E915" s="6" t="n"/>
      <c r="F915" s="6" t="n"/>
      <c r="G915" s="6" t="n"/>
      <c r="H915" s="6" t="n"/>
      <c r="I915" s="6" t="n"/>
      <c r="J915" s="6" t="n"/>
      <c r="K915" s="6" t="n"/>
      <c r="L915" s="6" t="n"/>
      <c r="M915" s="6" t="n"/>
      <c r="N915" s="6" t="n"/>
      <c r="O915" s="6" t="n"/>
      <c r="P915" s="6" t="n"/>
    </row>
    <row r="916" ht="15.75" customHeight="1" s="1411">
      <c r="A916" s="6" t="n"/>
      <c r="B916" s="6" t="n"/>
      <c r="C916" s="6" t="n"/>
      <c r="D916" s="6" t="n"/>
      <c r="E916" s="6" t="n"/>
      <c r="F916" s="6" t="n"/>
      <c r="G916" s="6" t="n"/>
      <c r="H916" s="6" t="n"/>
      <c r="I916" s="6" t="n"/>
      <c r="J916" s="6" t="n"/>
      <c r="K916" s="6" t="n"/>
      <c r="L916" s="6" t="n"/>
      <c r="M916" s="6" t="n"/>
      <c r="N916" s="6" t="n"/>
      <c r="O916" s="6" t="n"/>
      <c r="P916" s="6" t="n"/>
    </row>
    <row r="917" ht="15.75" customHeight="1" s="1411">
      <c r="A917" s="6" t="n"/>
      <c r="B917" s="6" t="n"/>
      <c r="C917" s="6" t="n"/>
      <c r="D917" s="6" t="n"/>
      <c r="E917" s="6" t="n"/>
      <c r="F917" s="6" t="n"/>
      <c r="G917" s="6" t="n"/>
      <c r="H917" s="6" t="n"/>
      <c r="I917" s="6" t="n"/>
      <c r="J917" s="6" t="n"/>
      <c r="K917" s="6" t="n"/>
      <c r="L917" s="6" t="n"/>
      <c r="M917" s="6" t="n"/>
      <c r="N917" s="6" t="n"/>
      <c r="O917" s="6" t="n"/>
      <c r="P917" s="6" t="n"/>
    </row>
    <row r="918" ht="15.75" customHeight="1" s="1411">
      <c r="A918" s="6" t="n"/>
      <c r="B918" s="6" t="n"/>
      <c r="C918" s="6" t="n"/>
      <c r="D918" s="6" t="n"/>
      <c r="E918" s="6" t="n"/>
      <c r="F918" s="6" t="n"/>
      <c r="G918" s="6" t="n"/>
      <c r="H918" s="6" t="n"/>
      <c r="I918" s="6" t="n"/>
      <c r="J918" s="6" t="n"/>
      <c r="K918" s="6" t="n"/>
      <c r="L918" s="6" t="n"/>
      <c r="M918" s="6" t="n"/>
      <c r="N918" s="6" t="n"/>
      <c r="O918" s="6" t="n"/>
      <c r="P918" s="6" t="n"/>
    </row>
    <row r="919" ht="15.75" customHeight="1" s="1411">
      <c r="A919" s="6" t="n"/>
      <c r="B919" s="6" t="n"/>
      <c r="C919" s="6" t="n"/>
      <c r="D919" s="6" t="n"/>
      <c r="E919" s="6" t="n"/>
      <c r="F919" s="6" t="n"/>
      <c r="G919" s="6" t="n"/>
      <c r="H919" s="6" t="n"/>
      <c r="I919" s="6" t="n"/>
      <c r="J919" s="6" t="n"/>
      <c r="K919" s="6" t="n"/>
      <c r="L919" s="6" t="n"/>
      <c r="M919" s="6" t="n"/>
      <c r="N919" s="6" t="n"/>
      <c r="O919" s="6" t="n"/>
      <c r="P919" s="6" t="n"/>
    </row>
    <row r="920" ht="15.75" customHeight="1" s="1411">
      <c r="A920" s="6" t="n"/>
      <c r="B920" s="6" t="n"/>
      <c r="C920" s="6" t="n"/>
      <c r="D920" s="6" t="n"/>
      <c r="E920" s="6" t="n"/>
      <c r="F920" s="6" t="n"/>
      <c r="G920" s="6" t="n"/>
      <c r="H920" s="6" t="n"/>
      <c r="I920" s="6" t="n"/>
      <c r="J920" s="6" t="n"/>
      <c r="K920" s="6" t="n"/>
      <c r="L920" s="6" t="n"/>
      <c r="M920" s="6" t="n"/>
      <c r="N920" s="6" t="n"/>
      <c r="O920" s="6" t="n"/>
      <c r="P920" s="6" t="n"/>
    </row>
    <row r="921" ht="15.75" customHeight="1" s="1411">
      <c r="A921" s="6" t="n"/>
      <c r="B921" s="6" t="n"/>
      <c r="C921" s="6" t="n"/>
      <c r="D921" s="6" t="n"/>
      <c r="E921" s="6" t="n"/>
      <c r="F921" s="6" t="n"/>
      <c r="G921" s="6" t="n"/>
      <c r="H921" s="6" t="n"/>
      <c r="I921" s="6" t="n"/>
      <c r="J921" s="6" t="n"/>
      <c r="K921" s="6" t="n"/>
      <c r="L921" s="6" t="n"/>
      <c r="M921" s="6" t="n"/>
      <c r="N921" s="6" t="n"/>
      <c r="O921" s="6" t="n"/>
      <c r="P921" s="6" t="n"/>
    </row>
    <row r="922" ht="15.75" customHeight="1" s="1411">
      <c r="A922" s="6" t="n"/>
      <c r="B922" s="6" t="n"/>
      <c r="C922" s="6" t="n"/>
      <c r="D922" s="6" t="n"/>
      <c r="E922" s="6" t="n"/>
      <c r="F922" s="6" t="n"/>
      <c r="G922" s="6" t="n"/>
      <c r="H922" s="6" t="n"/>
      <c r="I922" s="6" t="n"/>
      <c r="J922" s="6" t="n"/>
      <c r="K922" s="6" t="n"/>
      <c r="L922" s="6" t="n"/>
      <c r="M922" s="6" t="n"/>
      <c r="N922" s="6" t="n"/>
      <c r="O922" s="6" t="n"/>
      <c r="P922" s="6" t="n"/>
    </row>
    <row r="923" ht="15.75" customHeight="1" s="1411">
      <c r="A923" s="6" t="n"/>
      <c r="B923" s="6" t="n"/>
      <c r="C923" s="6" t="n"/>
      <c r="D923" s="6" t="n"/>
      <c r="E923" s="6" t="n"/>
      <c r="F923" s="6" t="n"/>
      <c r="G923" s="6" t="n"/>
      <c r="H923" s="6" t="n"/>
      <c r="I923" s="6" t="n"/>
      <c r="J923" s="6" t="n"/>
      <c r="K923" s="6" t="n"/>
      <c r="L923" s="6" t="n"/>
      <c r="M923" s="6" t="n"/>
      <c r="N923" s="6" t="n"/>
      <c r="O923" s="6" t="n"/>
      <c r="P923" s="6" t="n"/>
    </row>
    <row r="924" ht="15.75" customHeight="1" s="1411">
      <c r="A924" s="6" t="n"/>
      <c r="B924" s="6" t="n"/>
      <c r="C924" s="6" t="n"/>
      <c r="D924" s="6" t="n"/>
      <c r="E924" s="6" t="n"/>
      <c r="F924" s="6" t="n"/>
      <c r="G924" s="6" t="n"/>
      <c r="H924" s="6" t="n"/>
      <c r="I924" s="6" t="n"/>
      <c r="J924" s="6" t="n"/>
      <c r="K924" s="6" t="n"/>
      <c r="L924" s="6" t="n"/>
      <c r="M924" s="6" t="n"/>
      <c r="N924" s="6" t="n"/>
      <c r="O924" s="6" t="n"/>
      <c r="P924" s="6" t="n"/>
    </row>
    <row r="925" ht="15.75" customHeight="1" s="1411">
      <c r="A925" s="6" t="n"/>
      <c r="B925" s="6" t="n"/>
      <c r="C925" s="6" t="n"/>
      <c r="D925" s="6" t="n"/>
      <c r="E925" s="6" t="n"/>
      <c r="F925" s="6" t="n"/>
      <c r="G925" s="6" t="n"/>
      <c r="H925" s="6" t="n"/>
      <c r="I925" s="6" t="n"/>
      <c r="J925" s="6" t="n"/>
      <c r="K925" s="6" t="n"/>
      <c r="L925" s="6" t="n"/>
      <c r="M925" s="6" t="n"/>
      <c r="N925" s="6" t="n"/>
      <c r="O925" s="6" t="n"/>
      <c r="P925" s="6" t="n"/>
    </row>
    <row r="926" ht="15.75" customHeight="1" s="1411">
      <c r="A926" s="6" t="n"/>
      <c r="B926" s="6" t="n"/>
      <c r="C926" s="6" t="n"/>
      <c r="D926" s="6" t="n"/>
      <c r="E926" s="6" t="n"/>
      <c r="F926" s="6" t="n"/>
      <c r="G926" s="6" t="n"/>
      <c r="H926" s="6" t="n"/>
      <c r="I926" s="6" t="n"/>
      <c r="J926" s="6" t="n"/>
      <c r="K926" s="6" t="n"/>
      <c r="L926" s="6" t="n"/>
      <c r="M926" s="6" t="n"/>
      <c r="N926" s="6" t="n"/>
      <c r="O926" s="6" t="n"/>
      <c r="P926" s="6" t="n"/>
    </row>
    <row r="927" ht="15.75" customHeight="1" s="1411">
      <c r="A927" s="6" t="n"/>
      <c r="B927" s="6" t="n"/>
      <c r="C927" s="6" t="n"/>
      <c r="D927" s="6" t="n"/>
      <c r="E927" s="6" t="n"/>
      <c r="F927" s="6" t="n"/>
      <c r="G927" s="6" t="n"/>
      <c r="H927" s="6" t="n"/>
      <c r="I927" s="6" t="n"/>
      <c r="J927" s="6" t="n"/>
      <c r="K927" s="6" t="n"/>
      <c r="L927" s="6" t="n"/>
      <c r="M927" s="6" t="n"/>
      <c r="N927" s="6" t="n"/>
      <c r="O927" s="6" t="n"/>
      <c r="P927" s="6" t="n"/>
    </row>
    <row r="928" ht="15.75" customHeight="1" s="1411">
      <c r="A928" s="6" t="n"/>
      <c r="B928" s="6" t="n"/>
      <c r="C928" s="6" t="n"/>
      <c r="D928" s="6" t="n"/>
      <c r="E928" s="6" t="n"/>
      <c r="F928" s="6" t="n"/>
      <c r="G928" s="6" t="n"/>
      <c r="H928" s="6" t="n"/>
      <c r="I928" s="6" t="n"/>
      <c r="J928" s="6" t="n"/>
      <c r="K928" s="6" t="n"/>
      <c r="L928" s="6" t="n"/>
      <c r="M928" s="6" t="n"/>
      <c r="N928" s="6" t="n"/>
      <c r="O928" s="6" t="n"/>
      <c r="P928" s="6" t="n"/>
    </row>
    <row r="929" ht="15.75" customHeight="1" s="1411">
      <c r="A929" s="6" t="n"/>
      <c r="B929" s="6" t="n"/>
      <c r="C929" s="6" t="n"/>
      <c r="D929" s="6" t="n"/>
      <c r="E929" s="6" t="n"/>
      <c r="F929" s="6" t="n"/>
      <c r="G929" s="6" t="n"/>
      <c r="H929" s="6" t="n"/>
      <c r="I929" s="6" t="n"/>
      <c r="J929" s="6" t="n"/>
      <c r="K929" s="6" t="n"/>
      <c r="L929" s="6" t="n"/>
      <c r="M929" s="6" t="n"/>
      <c r="N929" s="6" t="n"/>
      <c r="O929" s="6" t="n"/>
      <c r="P929" s="6" t="n"/>
    </row>
    <row r="930" ht="15.75" customHeight="1" s="1411">
      <c r="A930" s="6" t="n"/>
      <c r="B930" s="6" t="n"/>
      <c r="C930" s="6" t="n"/>
      <c r="D930" s="6" t="n"/>
      <c r="E930" s="6" t="n"/>
      <c r="F930" s="6" t="n"/>
      <c r="G930" s="6" t="n"/>
      <c r="H930" s="6" t="n"/>
      <c r="I930" s="6" t="n"/>
      <c r="J930" s="6" t="n"/>
      <c r="K930" s="6" t="n"/>
      <c r="L930" s="6" t="n"/>
      <c r="M930" s="6" t="n"/>
      <c r="N930" s="6" t="n"/>
      <c r="O930" s="6" t="n"/>
      <c r="P930" s="6" t="n"/>
    </row>
    <row r="931" ht="15.75" customHeight="1" s="1411">
      <c r="A931" s="6" t="n"/>
      <c r="B931" s="6" t="n"/>
      <c r="C931" s="6" t="n"/>
      <c r="D931" s="6" t="n"/>
      <c r="E931" s="6" t="n"/>
      <c r="F931" s="6" t="n"/>
      <c r="G931" s="6" t="n"/>
      <c r="H931" s="6" t="n"/>
      <c r="I931" s="6" t="n"/>
      <c r="J931" s="6" t="n"/>
      <c r="K931" s="6" t="n"/>
      <c r="L931" s="6" t="n"/>
      <c r="M931" s="6" t="n"/>
      <c r="N931" s="6" t="n"/>
      <c r="O931" s="6" t="n"/>
      <c r="P931" s="6" t="n"/>
    </row>
    <row r="932" ht="15.75" customHeight="1" s="1411">
      <c r="A932" s="6" t="n"/>
      <c r="B932" s="6" t="n"/>
      <c r="C932" s="6" t="n"/>
      <c r="D932" s="6" t="n"/>
      <c r="E932" s="6" t="n"/>
      <c r="F932" s="6" t="n"/>
      <c r="G932" s="6" t="n"/>
      <c r="H932" s="6" t="n"/>
      <c r="I932" s="6" t="n"/>
      <c r="J932" s="6" t="n"/>
      <c r="K932" s="6" t="n"/>
      <c r="L932" s="6" t="n"/>
      <c r="M932" s="6" t="n"/>
      <c r="N932" s="6" t="n"/>
      <c r="O932" s="6" t="n"/>
      <c r="P932" s="6" t="n"/>
    </row>
    <row r="933" ht="15.75" customHeight="1" s="1411">
      <c r="A933" s="6" t="n"/>
      <c r="B933" s="6" t="n"/>
      <c r="C933" s="6" t="n"/>
      <c r="D933" s="6" t="n"/>
      <c r="E933" s="6" t="n"/>
      <c r="F933" s="6" t="n"/>
      <c r="G933" s="6" t="n"/>
      <c r="H933" s="6" t="n"/>
      <c r="I933" s="6" t="n"/>
      <c r="J933" s="6" t="n"/>
      <c r="K933" s="6" t="n"/>
      <c r="L933" s="6" t="n"/>
      <c r="M933" s="6" t="n"/>
      <c r="N933" s="6" t="n"/>
      <c r="O933" s="6" t="n"/>
      <c r="P933" s="6" t="n"/>
    </row>
    <row r="934" ht="15.75" customHeight="1" s="1411">
      <c r="A934" s="6" t="n"/>
      <c r="B934" s="6" t="n"/>
      <c r="C934" s="6" t="n"/>
      <c r="D934" s="6" t="n"/>
      <c r="E934" s="6" t="n"/>
      <c r="F934" s="6" t="n"/>
      <c r="G934" s="6" t="n"/>
      <c r="H934" s="6" t="n"/>
      <c r="I934" s="6" t="n"/>
      <c r="J934" s="6" t="n"/>
      <c r="K934" s="6" t="n"/>
      <c r="L934" s="6" t="n"/>
      <c r="M934" s="6" t="n"/>
      <c r="N934" s="6" t="n"/>
      <c r="O934" s="6" t="n"/>
      <c r="P934" s="6" t="n"/>
    </row>
    <row r="935" ht="15.75" customHeight="1" s="1411">
      <c r="A935" s="6" t="n"/>
      <c r="B935" s="6" t="n"/>
      <c r="C935" s="6" t="n"/>
      <c r="D935" s="6" t="n"/>
      <c r="E935" s="6" t="n"/>
      <c r="F935" s="6" t="n"/>
      <c r="G935" s="6" t="n"/>
      <c r="H935" s="6" t="n"/>
      <c r="I935" s="6" t="n"/>
      <c r="J935" s="6" t="n"/>
      <c r="K935" s="6" t="n"/>
      <c r="L935" s="6" t="n"/>
      <c r="M935" s="6" t="n"/>
      <c r="N935" s="6" t="n"/>
      <c r="O935" s="6" t="n"/>
      <c r="P935" s="6" t="n"/>
    </row>
    <row r="936" ht="15.75" customHeight="1" s="1411">
      <c r="A936" s="6" t="n"/>
      <c r="B936" s="6" t="n"/>
      <c r="C936" s="6" t="n"/>
      <c r="D936" s="6" t="n"/>
      <c r="E936" s="6" t="n"/>
      <c r="F936" s="6" t="n"/>
      <c r="G936" s="6" t="n"/>
      <c r="H936" s="6" t="n"/>
      <c r="I936" s="6" t="n"/>
      <c r="J936" s="6" t="n"/>
      <c r="K936" s="6" t="n"/>
      <c r="L936" s="6" t="n"/>
      <c r="M936" s="6" t="n"/>
      <c r="N936" s="6" t="n"/>
      <c r="O936" s="6" t="n"/>
      <c r="P936" s="6" t="n"/>
    </row>
    <row r="937" ht="15.75" customHeight="1" s="1411">
      <c r="A937" s="6" t="n"/>
      <c r="B937" s="6" t="n"/>
      <c r="C937" s="6" t="n"/>
      <c r="D937" s="6" t="n"/>
      <c r="E937" s="6" t="n"/>
      <c r="F937" s="6" t="n"/>
      <c r="G937" s="6" t="n"/>
      <c r="H937" s="6" t="n"/>
      <c r="I937" s="6" t="n"/>
      <c r="J937" s="6" t="n"/>
      <c r="K937" s="6" t="n"/>
      <c r="L937" s="6" t="n"/>
      <c r="M937" s="6" t="n"/>
      <c r="N937" s="6" t="n"/>
      <c r="O937" s="6" t="n"/>
      <c r="P937" s="6" t="n"/>
    </row>
    <row r="938" ht="15.75" customHeight="1" s="1411">
      <c r="A938" s="6" t="n"/>
      <c r="B938" s="6" t="n"/>
      <c r="C938" s="6" t="n"/>
      <c r="D938" s="6" t="n"/>
      <c r="E938" s="6" t="n"/>
      <c r="F938" s="6" t="n"/>
      <c r="G938" s="6" t="n"/>
      <c r="H938" s="6" t="n"/>
      <c r="I938" s="6" t="n"/>
      <c r="J938" s="6" t="n"/>
      <c r="K938" s="6" t="n"/>
      <c r="L938" s="6" t="n"/>
      <c r="M938" s="6" t="n"/>
      <c r="N938" s="6" t="n"/>
      <c r="O938" s="6" t="n"/>
      <c r="P938" s="6" t="n"/>
    </row>
    <row r="939" ht="15.75" customHeight="1" s="1411">
      <c r="A939" s="6" t="n"/>
      <c r="B939" s="6" t="n"/>
      <c r="C939" s="6" t="n"/>
      <c r="D939" s="6" t="n"/>
      <c r="E939" s="6" t="n"/>
      <c r="F939" s="6" t="n"/>
      <c r="G939" s="6" t="n"/>
      <c r="H939" s="6" t="n"/>
      <c r="I939" s="6" t="n"/>
      <c r="J939" s="6" t="n"/>
      <c r="K939" s="6" t="n"/>
      <c r="L939" s="6" t="n"/>
      <c r="M939" s="6" t="n"/>
      <c r="N939" s="6" t="n"/>
      <c r="O939" s="6" t="n"/>
      <c r="P939" s="6" t="n"/>
    </row>
    <row r="940" ht="15.75" customHeight="1" s="1411">
      <c r="A940" s="6" t="n"/>
      <c r="B940" s="6" t="n"/>
      <c r="C940" s="6" t="n"/>
      <c r="D940" s="6" t="n"/>
      <c r="E940" s="6" t="n"/>
      <c r="F940" s="6" t="n"/>
      <c r="G940" s="6" t="n"/>
      <c r="H940" s="6" t="n"/>
      <c r="I940" s="6" t="n"/>
      <c r="J940" s="6" t="n"/>
      <c r="K940" s="6" t="n"/>
      <c r="L940" s="6" t="n"/>
      <c r="M940" s="6" t="n"/>
      <c r="N940" s="6" t="n"/>
      <c r="O940" s="6" t="n"/>
      <c r="P940" s="6" t="n"/>
    </row>
    <row r="941" ht="15.75" customHeight="1" s="1411">
      <c r="A941" s="6" t="n"/>
      <c r="B941" s="6" t="n"/>
      <c r="C941" s="6" t="n"/>
      <c r="D941" s="6" t="n"/>
      <c r="E941" s="6" t="n"/>
      <c r="F941" s="6" t="n"/>
      <c r="G941" s="6" t="n"/>
      <c r="H941" s="6" t="n"/>
      <c r="I941" s="6" t="n"/>
      <c r="J941" s="6" t="n"/>
      <c r="K941" s="6" t="n"/>
      <c r="L941" s="6" t="n"/>
      <c r="M941" s="6" t="n"/>
      <c r="N941" s="6" t="n"/>
      <c r="O941" s="6" t="n"/>
      <c r="P941" s="6" t="n"/>
    </row>
    <row r="942" ht="15.75" customHeight="1" s="1411">
      <c r="A942" s="6" t="n"/>
      <c r="B942" s="6" t="n"/>
      <c r="C942" s="6" t="n"/>
      <c r="D942" s="6" t="n"/>
      <c r="E942" s="6" t="n"/>
      <c r="F942" s="6" t="n"/>
      <c r="G942" s="6" t="n"/>
      <c r="H942" s="6" t="n"/>
      <c r="I942" s="6" t="n"/>
      <c r="J942" s="6" t="n"/>
      <c r="K942" s="6" t="n"/>
      <c r="L942" s="6" t="n"/>
      <c r="M942" s="6" t="n"/>
      <c r="N942" s="6" t="n"/>
      <c r="O942" s="6" t="n"/>
      <c r="P942" s="6" t="n"/>
    </row>
    <row r="943" ht="15.75" customHeight="1" s="1411">
      <c r="A943" s="6" t="n"/>
      <c r="B943" s="6" t="n"/>
      <c r="C943" s="6" t="n"/>
      <c r="D943" s="6" t="n"/>
      <c r="E943" s="6" t="n"/>
      <c r="F943" s="6" t="n"/>
      <c r="G943" s="6" t="n"/>
      <c r="H943" s="6" t="n"/>
      <c r="I943" s="6" t="n"/>
      <c r="J943" s="6" t="n"/>
      <c r="K943" s="6" t="n"/>
      <c r="L943" s="6" t="n"/>
      <c r="M943" s="6" t="n"/>
      <c r="N943" s="6" t="n"/>
      <c r="O943" s="6" t="n"/>
      <c r="P943" s="6" t="n"/>
    </row>
    <row r="944" ht="15.75" customHeight="1" s="1411">
      <c r="A944" s="6" t="n"/>
      <c r="B944" s="6" t="n"/>
      <c r="C944" s="6" t="n"/>
      <c r="D944" s="6" t="n"/>
      <c r="E944" s="6" t="n"/>
      <c r="F944" s="6" t="n"/>
      <c r="G944" s="6" t="n"/>
      <c r="H944" s="6" t="n"/>
      <c r="I944" s="6" t="n"/>
      <c r="J944" s="6" t="n"/>
      <c r="K944" s="6" t="n"/>
      <c r="L944" s="6" t="n"/>
      <c r="M944" s="6" t="n"/>
      <c r="N944" s="6" t="n"/>
      <c r="O944" s="6" t="n"/>
      <c r="P944" s="6" t="n"/>
    </row>
    <row r="945" ht="15.75" customHeight="1" s="1411">
      <c r="A945" s="6" t="n"/>
      <c r="B945" s="6" t="n"/>
      <c r="C945" s="6" t="n"/>
      <c r="D945" s="6" t="n"/>
      <c r="E945" s="6" t="n"/>
      <c r="F945" s="6" t="n"/>
      <c r="G945" s="6" t="n"/>
      <c r="H945" s="6" t="n"/>
      <c r="I945" s="6" t="n"/>
      <c r="J945" s="6" t="n"/>
      <c r="K945" s="6" t="n"/>
      <c r="L945" s="6" t="n"/>
      <c r="M945" s="6" t="n"/>
      <c r="N945" s="6" t="n"/>
      <c r="O945" s="6" t="n"/>
      <c r="P945" s="6" t="n"/>
    </row>
    <row r="946" ht="15.75" customHeight="1" s="1411">
      <c r="A946" s="6" t="n"/>
      <c r="B946" s="6" t="n"/>
      <c r="C946" s="6" t="n"/>
      <c r="D946" s="6" t="n"/>
      <c r="E946" s="6" t="n"/>
      <c r="F946" s="6" t="n"/>
      <c r="G946" s="6" t="n"/>
      <c r="H946" s="6" t="n"/>
      <c r="I946" s="6" t="n"/>
      <c r="J946" s="6" t="n"/>
      <c r="K946" s="6" t="n"/>
      <c r="L946" s="6" t="n"/>
      <c r="M946" s="6" t="n"/>
      <c r="N946" s="6" t="n"/>
      <c r="O946" s="6" t="n"/>
      <c r="P946" s="6" t="n"/>
    </row>
    <row r="947" ht="15.75" customHeight="1" s="1411">
      <c r="A947" s="6" t="n"/>
      <c r="B947" s="6" t="n"/>
      <c r="C947" s="6" t="n"/>
      <c r="D947" s="6" t="n"/>
      <c r="E947" s="6" t="n"/>
      <c r="F947" s="6" t="n"/>
      <c r="G947" s="6" t="n"/>
      <c r="H947" s="6" t="n"/>
      <c r="I947" s="6" t="n"/>
      <c r="J947" s="6" t="n"/>
      <c r="K947" s="6" t="n"/>
      <c r="L947" s="6" t="n"/>
      <c r="M947" s="6" t="n"/>
      <c r="N947" s="6" t="n"/>
      <c r="O947" s="6" t="n"/>
      <c r="P947" s="6" t="n"/>
    </row>
    <row r="948" ht="15.75" customHeight="1" s="1411">
      <c r="A948" s="6" t="n"/>
      <c r="B948" s="6" t="n"/>
      <c r="C948" s="6" t="n"/>
      <c r="D948" s="6" t="n"/>
      <c r="E948" s="6" t="n"/>
      <c r="F948" s="6" t="n"/>
      <c r="G948" s="6" t="n"/>
      <c r="H948" s="6" t="n"/>
      <c r="I948" s="6" t="n"/>
      <c r="J948" s="6" t="n"/>
      <c r="K948" s="6" t="n"/>
      <c r="L948" s="6" t="n"/>
      <c r="M948" s="6" t="n"/>
      <c r="N948" s="6" t="n"/>
      <c r="O948" s="6" t="n"/>
      <c r="P948" s="6" t="n"/>
    </row>
    <row r="949" ht="15.75" customHeight="1" s="1411">
      <c r="A949" s="6" t="n"/>
      <c r="B949" s="6" t="n"/>
      <c r="C949" s="6" t="n"/>
      <c r="D949" s="6" t="n"/>
      <c r="E949" s="6" t="n"/>
      <c r="F949" s="6" t="n"/>
      <c r="G949" s="6" t="n"/>
      <c r="H949" s="6" t="n"/>
      <c r="I949" s="6" t="n"/>
      <c r="J949" s="6" t="n"/>
      <c r="K949" s="6" t="n"/>
      <c r="L949" s="6" t="n"/>
      <c r="M949" s="6" t="n"/>
      <c r="N949" s="6" t="n"/>
      <c r="O949" s="6" t="n"/>
      <c r="P949" s="6" t="n"/>
    </row>
    <row r="950" ht="15.75" customHeight="1" s="1411">
      <c r="A950" s="6" t="n"/>
      <c r="B950" s="6" t="n"/>
      <c r="C950" s="6" t="n"/>
      <c r="D950" s="6" t="n"/>
      <c r="E950" s="6" t="n"/>
      <c r="F950" s="6" t="n"/>
      <c r="G950" s="6" t="n"/>
      <c r="H950" s="6" t="n"/>
      <c r="I950" s="6" t="n"/>
      <c r="J950" s="6" t="n"/>
      <c r="K950" s="6" t="n"/>
      <c r="L950" s="6" t="n"/>
      <c r="M950" s="6" t="n"/>
      <c r="N950" s="6" t="n"/>
      <c r="O950" s="6" t="n"/>
      <c r="P950" s="6" t="n"/>
    </row>
    <row r="951" ht="15.75" customHeight="1" s="1411">
      <c r="A951" s="6" t="n"/>
      <c r="B951" s="6" t="n"/>
      <c r="C951" s="6" t="n"/>
      <c r="D951" s="6" t="n"/>
      <c r="E951" s="6" t="n"/>
      <c r="F951" s="6" t="n"/>
      <c r="G951" s="6" t="n"/>
      <c r="H951" s="6" t="n"/>
      <c r="I951" s="6" t="n"/>
      <c r="J951" s="6" t="n"/>
      <c r="K951" s="6" t="n"/>
      <c r="L951" s="6" t="n"/>
      <c r="M951" s="6" t="n"/>
      <c r="N951" s="6" t="n"/>
      <c r="O951" s="6" t="n"/>
      <c r="P951" s="6" t="n"/>
    </row>
    <row r="952" ht="15.75" customHeight="1" s="1411">
      <c r="A952" s="6" t="n"/>
      <c r="B952" s="6" t="n"/>
      <c r="C952" s="6" t="n"/>
      <c r="D952" s="6" t="n"/>
      <c r="E952" s="6" t="n"/>
      <c r="F952" s="6" t="n"/>
      <c r="G952" s="6" t="n"/>
      <c r="H952" s="6" t="n"/>
      <c r="I952" s="6" t="n"/>
      <c r="J952" s="6" t="n"/>
      <c r="K952" s="6" t="n"/>
      <c r="L952" s="6" t="n"/>
      <c r="M952" s="6" t="n"/>
      <c r="N952" s="6" t="n"/>
      <c r="O952" s="6" t="n"/>
      <c r="P952" s="6" t="n"/>
    </row>
    <row r="953" ht="15.75" customHeight="1" s="1411">
      <c r="A953" s="6" t="n"/>
      <c r="B953" s="6" t="n"/>
      <c r="C953" s="6" t="n"/>
      <c r="D953" s="6" t="n"/>
      <c r="E953" s="6" t="n"/>
      <c r="F953" s="6" t="n"/>
      <c r="G953" s="6" t="n"/>
      <c r="H953" s="6" t="n"/>
      <c r="I953" s="6" t="n"/>
      <c r="J953" s="6" t="n"/>
      <c r="K953" s="6" t="n"/>
      <c r="L953" s="6" t="n"/>
      <c r="M953" s="6" t="n"/>
      <c r="N953" s="6" t="n"/>
      <c r="O953" s="6" t="n"/>
      <c r="P953" s="6" t="n"/>
    </row>
    <row r="954" ht="15.75" customHeight="1" s="1411">
      <c r="A954" s="6" t="n"/>
      <c r="B954" s="6" t="n"/>
      <c r="C954" s="6" t="n"/>
      <c r="D954" s="6" t="n"/>
      <c r="E954" s="6" t="n"/>
      <c r="F954" s="6" t="n"/>
      <c r="G954" s="6" t="n"/>
      <c r="H954" s="6" t="n"/>
      <c r="I954" s="6" t="n"/>
      <c r="J954" s="6" t="n"/>
      <c r="K954" s="6" t="n"/>
      <c r="L954" s="6" t="n"/>
      <c r="M954" s="6" t="n"/>
      <c r="N954" s="6" t="n"/>
      <c r="O954" s="6" t="n"/>
      <c r="P954" s="6" t="n"/>
    </row>
    <row r="955" ht="15.75" customHeight="1" s="1411">
      <c r="A955" s="6" t="n"/>
      <c r="B955" s="6" t="n"/>
      <c r="C955" s="6" t="n"/>
      <c r="D955" s="6" t="n"/>
      <c r="E955" s="6" t="n"/>
      <c r="F955" s="6" t="n"/>
      <c r="G955" s="6" t="n"/>
      <c r="H955" s="6" t="n"/>
      <c r="I955" s="6" t="n"/>
      <c r="J955" s="6" t="n"/>
      <c r="K955" s="6" t="n"/>
      <c r="L955" s="6" t="n"/>
      <c r="M955" s="6" t="n"/>
      <c r="N955" s="6" t="n"/>
      <c r="O955" s="6" t="n"/>
      <c r="P955" s="6" t="n"/>
    </row>
    <row r="956" ht="15.75" customHeight="1" s="1411">
      <c r="A956" s="6" t="n"/>
      <c r="B956" s="6" t="n"/>
      <c r="C956" s="6" t="n"/>
      <c r="D956" s="6" t="n"/>
      <c r="E956" s="6" t="n"/>
      <c r="F956" s="6" t="n"/>
      <c r="G956" s="6" t="n"/>
      <c r="H956" s="6" t="n"/>
      <c r="I956" s="6" t="n"/>
      <c r="J956" s="6" t="n"/>
      <c r="K956" s="6" t="n"/>
      <c r="L956" s="6" t="n"/>
      <c r="M956" s="6" t="n"/>
      <c r="N956" s="6" t="n"/>
      <c r="O956" s="6" t="n"/>
      <c r="P956" s="6" t="n"/>
    </row>
    <row r="957" ht="15.75" customHeight="1" s="1411">
      <c r="A957" s="6" t="n"/>
      <c r="B957" s="6" t="n"/>
      <c r="C957" s="6" t="n"/>
      <c r="D957" s="6" t="n"/>
      <c r="E957" s="6" t="n"/>
      <c r="F957" s="6" t="n"/>
      <c r="G957" s="6" t="n"/>
      <c r="H957" s="6" t="n"/>
      <c r="I957" s="6" t="n"/>
      <c r="J957" s="6" t="n"/>
      <c r="K957" s="6" t="n"/>
      <c r="L957" s="6" t="n"/>
      <c r="M957" s="6" t="n"/>
      <c r="N957" s="6" t="n"/>
      <c r="O957" s="6" t="n"/>
      <c r="P957" s="6" t="n"/>
    </row>
    <row r="958" ht="15.75" customHeight="1" s="1411">
      <c r="A958" s="6" t="n"/>
      <c r="B958" s="6" t="n"/>
      <c r="C958" s="6" t="n"/>
      <c r="D958" s="6" t="n"/>
      <c r="E958" s="6" t="n"/>
      <c r="F958" s="6" t="n"/>
      <c r="G958" s="6" t="n"/>
      <c r="H958" s="6" t="n"/>
      <c r="I958" s="6" t="n"/>
      <c r="J958" s="6" t="n"/>
      <c r="K958" s="6" t="n"/>
      <c r="L958" s="6" t="n"/>
      <c r="M958" s="6" t="n"/>
      <c r="N958" s="6" t="n"/>
      <c r="O958" s="6" t="n"/>
      <c r="P958" s="6" t="n"/>
    </row>
    <row r="959" ht="15.75" customHeight="1" s="1411">
      <c r="A959" s="6" t="n"/>
      <c r="B959" s="6" t="n"/>
      <c r="C959" s="6" t="n"/>
      <c r="D959" s="6" t="n"/>
      <c r="E959" s="6" t="n"/>
      <c r="F959" s="6" t="n"/>
      <c r="G959" s="6" t="n"/>
      <c r="H959" s="6" t="n"/>
      <c r="I959" s="6" t="n"/>
      <c r="J959" s="6" t="n"/>
      <c r="K959" s="6" t="n"/>
      <c r="L959" s="6" t="n"/>
      <c r="M959" s="6" t="n"/>
      <c r="N959" s="6" t="n"/>
      <c r="O959" s="6" t="n"/>
      <c r="P959" s="6" t="n"/>
    </row>
    <row r="960" ht="15.75" customHeight="1" s="1411">
      <c r="A960" s="6" t="n"/>
      <c r="B960" s="6" t="n"/>
      <c r="C960" s="6" t="n"/>
      <c r="D960" s="6" t="n"/>
      <c r="E960" s="6" t="n"/>
      <c r="F960" s="6" t="n"/>
      <c r="G960" s="6" t="n"/>
      <c r="H960" s="6" t="n"/>
      <c r="I960" s="6" t="n"/>
      <c r="J960" s="6" t="n"/>
      <c r="K960" s="6" t="n"/>
      <c r="L960" s="6" t="n"/>
      <c r="M960" s="6" t="n"/>
      <c r="N960" s="6" t="n"/>
      <c r="O960" s="6" t="n"/>
      <c r="P960" s="6" t="n"/>
    </row>
    <row r="961" ht="15.75" customHeight="1" s="1411">
      <c r="A961" s="6" t="n"/>
      <c r="B961" s="6" t="n"/>
      <c r="C961" s="6" t="n"/>
      <c r="D961" s="6" t="n"/>
      <c r="E961" s="6" t="n"/>
      <c r="F961" s="6" t="n"/>
      <c r="G961" s="6" t="n"/>
      <c r="H961" s="6" t="n"/>
      <c r="I961" s="6" t="n"/>
      <c r="J961" s="6" t="n"/>
      <c r="K961" s="6" t="n"/>
      <c r="L961" s="6" t="n"/>
      <c r="M961" s="6" t="n"/>
      <c r="N961" s="6" t="n"/>
      <c r="O961" s="6" t="n"/>
      <c r="P961" s="6" t="n"/>
    </row>
    <row r="962" ht="15.75" customHeight="1" s="1411">
      <c r="A962" s="6" t="n"/>
      <c r="B962" s="6" t="n"/>
      <c r="C962" s="6" t="n"/>
      <c r="D962" s="6" t="n"/>
      <c r="E962" s="6" t="n"/>
      <c r="F962" s="6" t="n"/>
      <c r="G962" s="6" t="n"/>
      <c r="H962" s="6" t="n"/>
      <c r="I962" s="6" t="n"/>
      <c r="J962" s="6" t="n"/>
      <c r="K962" s="6" t="n"/>
      <c r="L962" s="6" t="n"/>
      <c r="M962" s="6" t="n"/>
      <c r="N962" s="6" t="n"/>
      <c r="O962" s="6" t="n"/>
      <c r="P962" s="6" t="n"/>
    </row>
    <row r="963" ht="15.75" customHeight="1" s="1411">
      <c r="A963" s="6" t="n"/>
      <c r="B963" s="6" t="n"/>
      <c r="C963" s="6" t="n"/>
      <c r="D963" s="6" t="n"/>
      <c r="E963" s="6" t="n"/>
      <c r="F963" s="6" t="n"/>
      <c r="G963" s="6" t="n"/>
      <c r="H963" s="6" t="n"/>
      <c r="I963" s="6" t="n"/>
      <c r="J963" s="6" t="n"/>
      <c r="K963" s="6" t="n"/>
      <c r="L963" s="6" t="n"/>
      <c r="M963" s="6" t="n"/>
      <c r="N963" s="6" t="n"/>
      <c r="O963" s="6" t="n"/>
      <c r="P963" s="6" t="n"/>
    </row>
    <row r="964" ht="15.75" customHeight="1" s="1411">
      <c r="A964" s="6" t="n"/>
      <c r="B964" s="6" t="n"/>
      <c r="C964" s="6" t="n"/>
      <c r="D964" s="6" t="n"/>
      <c r="E964" s="6" t="n"/>
      <c r="F964" s="6" t="n"/>
      <c r="G964" s="6" t="n"/>
      <c r="H964" s="6" t="n"/>
      <c r="I964" s="6" t="n"/>
      <c r="J964" s="6" t="n"/>
      <c r="K964" s="6" t="n"/>
      <c r="L964" s="6" t="n"/>
      <c r="M964" s="6" t="n"/>
      <c r="N964" s="6" t="n"/>
      <c r="O964" s="6" t="n"/>
      <c r="P964" s="6" t="n"/>
    </row>
    <row r="965" ht="15.75" customHeight="1" s="1411">
      <c r="A965" s="6" t="n"/>
      <c r="B965" s="6" t="n"/>
      <c r="C965" s="6" t="n"/>
      <c r="D965" s="6" t="n"/>
      <c r="E965" s="6" t="n"/>
      <c r="F965" s="6" t="n"/>
      <c r="G965" s="6" t="n"/>
      <c r="H965" s="6" t="n"/>
      <c r="I965" s="6" t="n"/>
      <c r="J965" s="6" t="n"/>
      <c r="K965" s="6" t="n"/>
      <c r="L965" s="6" t="n"/>
      <c r="M965" s="6" t="n"/>
      <c r="N965" s="6" t="n"/>
      <c r="O965" s="6" t="n"/>
      <c r="P965" s="6" t="n"/>
    </row>
    <row r="966" ht="15.75" customHeight="1" s="1411">
      <c r="A966" s="6" t="n"/>
      <c r="B966" s="6" t="n"/>
      <c r="C966" s="6" t="n"/>
      <c r="D966" s="6" t="n"/>
      <c r="E966" s="6" t="n"/>
      <c r="F966" s="6" t="n"/>
      <c r="G966" s="6" t="n"/>
      <c r="H966" s="6" t="n"/>
      <c r="I966" s="6" t="n"/>
      <c r="J966" s="6" t="n"/>
      <c r="K966" s="6" t="n"/>
      <c r="L966" s="6" t="n"/>
      <c r="M966" s="6" t="n"/>
      <c r="N966" s="6" t="n"/>
      <c r="O966" s="6" t="n"/>
      <c r="P966" s="6" t="n"/>
    </row>
    <row r="967" ht="15.75" customHeight="1" s="1411">
      <c r="A967" s="6" t="n"/>
      <c r="B967" s="6" t="n"/>
      <c r="C967" s="6" t="n"/>
      <c r="D967" s="6" t="n"/>
      <c r="E967" s="6" t="n"/>
      <c r="F967" s="6" t="n"/>
      <c r="G967" s="6" t="n"/>
      <c r="H967" s="6" t="n"/>
      <c r="I967" s="6" t="n"/>
      <c r="J967" s="6" t="n"/>
      <c r="K967" s="6" t="n"/>
      <c r="L967" s="6" t="n"/>
      <c r="M967" s="6" t="n"/>
      <c r="N967" s="6" t="n"/>
      <c r="O967" s="6" t="n"/>
      <c r="P967" s="6" t="n"/>
    </row>
    <row r="968" ht="15.75" customHeight="1" s="1411">
      <c r="A968" s="6" t="n"/>
      <c r="B968" s="6" t="n"/>
      <c r="C968" s="6" t="n"/>
      <c r="D968" s="6" t="n"/>
      <c r="E968" s="6" t="n"/>
      <c r="F968" s="6" t="n"/>
      <c r="G968" s="6" t="n"/>
      <c r="H968" s="6" t="n"/>
      <c r="I968" s="6" t="n"/>
      <c r="J968" s="6" t="n"/>
      <c r="K968" s="6" t="n"/>
      <c r="L968" s="6" t="n"/>
      <c r="M968" s="6" t="n"/>
      <c r="N968" s="6" t="n"/>
      <c r="O968" s="6" t="n"/>
      <c r="P968" s="6" t="n"/>
    </row>
    <row r="969" ht="15.75" customHeight="1" s="1411">
      <c r="A969" s="6" t="n"/>
      <c r="B969" s="6" t="n"/>
      <c r="C969" s="6" t="n"/>
      <c r="D969" s="6" t="n"/>
      <c r="E969" s="6" t="n"/>
      <c r="F969" s="6" t="n"/>
      <c r="G969" s="6" t="n"/>
      <c r="H969" s="6" t="n"/>
      <c r="I969" s="6" t="n"/>
      <c r="J969" s="6" t="n"/>
      <c r="K969" s="6" t="n"/>
      <c r="L969" s="6" t="n"/>
      <c r="M969" s="6" t="n"/>
      <c r="N969" s="6" t="n"/>
      <c r="O969" s="6" t="n"/>
      <c r="P969" s="6" t="n"/>
    </row>
    <row r="970" ht="15.75" customHeight="1" s="1411">
      <c r="A970" s="6" t="n"/>
      <c r="B970" s="6" t="n"/>
      <c r="C970" s="6" t="n"/>
      <c r="D970" s="6" t="n"/>
      <c r="E970" s="6" t="n"/>
      <c r="F970" s="6" t="n"/>
      <c r="G970" s="6" t="n"/>
      <c r="H970" s="6" t="n"/>
      <c r="I970" s="6" t="n"/>
      <c r="J970" s="6" t="n"/>
      <c r="K970" s="6" t="n"/>
      <c r="L970" s="6" t="n"/>
      <c r="M970" s="6" t="n"/>
      <c r="N970" s="6" t="n"/>
      <c r="O970" s="6" t="n"/>
      <c r="P970" s="6" t="n"/>
    </row>
    <row r="971" ht="15.75" customHeight="1" s="1411">
      <c r="A971" s="6" t="n"/>
      <c r="B971" s="6" t="n"/>
      <c r="C971" s="6" t="n"/>
      <c r="D971" s="6" t="n"/>
      <c r="E971" s="6" t="n"/>
      <c r="F971" s="6" t="n"/>
      <c r="G971" s="6" t="n"/>
      <c r="H971" s="6" t="n"/>
      <c r="I971" s="6" t="n"/>
      <c r="J971" s="6" t="n"/>
      <c r="K971" s="6" t="n"/>
      <c r="L971" s="6" t="n"/>
      <c r="M971" s="6" t="n"/>
      <c r="N971" s="6" t="n"/>
      <c r="O971" s="6" t="n"/>
      <c r="P971" s="6" t="n"/>
    </row>
    <row r="972" ht="15.75" customHeight="1" s="1411">
      <c r="A972" s="6" t="n"/>
      <c r="B972" s="6" t="n"/>
      <c r="C972" s="6" t="n"/>
      <c r="D972" s="6" t="n"/>
      <c r="E972" s="6" t="n"/>
      <c r="F972" s="6" t="n"/>
      <c r="G972" s="6" t="n"/>
      <c r="H972" s="6" t="n"/>
      <c r="I972" s="6" t="n"/>
      <c r="J972" s="6" t="n"/>
      <c r="K972" s="6" t="n"/>
      <c r="L972" s="6" t="n"/>
      <c r="M972" s="6" t="n"/>
      <c r="N972" s="6" t="n"/>
      <c r="O972" s="6" t="n"/>
      <c r="P972" s="6" t="n"/>
    </row>
    <row r="973" ht="15.75" customHeight="1" s="1411">
      <c r="A973" s="6" t="n"/>
      <c r="B973" s="6" t="n"/>
      <c r="C973" s="6" t="n"/>
      <c r="D973" s="6" t="n"/>
      <c r="E973" s="6" t="n"/>
      <c r="F973" s="6" t="n"/>
      <c r="G973" s="6" t="n"/>
      <c r="H973" s="6" t="n"/>
      <c r="I973" s="6" t="n"/>
      <c r="J973" s="6" t="n"/>
      <c r="K973" s="6" t="n"/>
      <c r="L973" s="6" t="n"/>
      <c r="M973" s="6" t="n"/>
      <c r="N973" s="6" t="n"/>
      <c r="O973" s="6" t="n"/>
      <c r="P973" s="6" t="n"/>
    </row>
    <row r="974" ht="15.75" customHeight="1" s="1411">
      <c r="A974" s="6" t="n"/>
      <c r="B974" s="6" t="n"/>
      <c r="C974" s="6" t="n"/>
      <c r="D974" s="6" t="n"/>
      <c r="E974" s="6" t="n"/>
      <c r="F974" s="6" t="n"/>
      <c r="G974" s="6" t="n"/>
      <c r="H974" s="6" t="n"/>
      <c r="I974" s="6" t="n"/>
      <c r="J974" s="6" t="n"/>
      <c r="K974" s="6" t="n"/>
      <c r="L974" s="6" t="n"/>
      <c r="M974" s="6" t="n"/>
      <c r="N974" s="6" t="n"/>
      <c r="O974" s="6" t="n"/>
      <c r="P974" s="6" t="n"/>
    </row>
    <row r="975" ht="15.75" customHeight="1" s="1411">
      <c r="A975" s="6" t="n"/>
      <c r="B975" s="6" t="n"/>
      <c r="C975" s="6" t="n"/>
      <c r="D975" s="6" t="n"/>
      <c r="E975" s="6" t="n"/>
      <c r="F975" s="6" t="n"/>
      <c r="G975" s="6" t="n"/>
      <c r="H975" s="6" t="n"/>
      <c r="I975" s="6" t="n"/>
      <c r="J975" s="6" t="n"/>
      <c r="K975" s="6" t="n"/>
      <c r="L975" s="6" t="n"/>
      <c r="M975" s="6" t="n"/>
      <c r="N975" s="6" t="n"/>
      <c r="O975" s="6" t="n"/>
      <c r="P975" s="6" t="n"/>
    </row>
    <row r="976" ht="15.75" customHeight="1" s="1411">
      <c r="A976" s="6" t="n"/>
      <c r="B976" s="6" t="n"/>
      <c r="C976" s="6" t="n"/>
      <c r="D976" s="6" t="n"/>
      <c r="E976" s="6" t="n"/>
      <c r="F976" s="6" t="n"/>
      <c r="G976" s="6" t="n"/>
      <c r="H976" s="6" t="n"/>
      <c r="I976" s="6" t="n"/>
      <c r="J976" s="6" t="n"/>
      <c r="K976" s="6" t="n"/>
      <c r="L976" s="6" t="n"/>
      <c r="M976" s="6" t="n"/>
      <c r="N976" s="6" t="n"/>
      <c r="O976" s="6" t="n"/>
      <c r="P976" s="6" t="n"/>
    </row>
    <row r="977" ht="15.75" customHeight="1" s="1411">
      <c r="A977" s="6" t="n"/>
      <c r="B977" s="6" t="n"/>
      <c r="C977" s="6" t="n"/>
      <c r="D977" s="6" t="n"/>
      <c r="E977" s="6" t="n"/>
      <c r="F977" s="6" t="n"/>
      <c r="G977" s="6" t="n"/>
      <c r="H977" s="6" t="n"/>
      <c r="I977" s="6" t="n"/>
      <c r="J977" s="6" t="n"/>
      <c r="K977" s="6" t="n"/>
      <c r="L977" s="6" t="n"/>
      <c r="M977" s="6" t="n"/>
      <c r="N977" s="6" t="n"/>
      <c r="O977" s="6" t="n"/>
      <c r="P977" s="6" t="n"/>
    </row>
    <row r="978" ht="15.75" customHeight="1" s="1411">
      <c r="A978" s="6" t="n"/>
      <c r="B978" s="6" t="n"/>
      <c r="C978" s="6" t="n"/>
      <c r="D978" s="6" t="n"/>
      <c r="E978" s="6" t="n"/>
      <c r="F978" s="6" t="n"/>
      <c r="G978" s="6" t="n"/>
      <c r="H978" s="6" t="n"/>
      <c r="I978" s="6" t="n"/>
      <c r="J978" s="6" t="n"/>
      <c r="K978" s="6" t="n"/>
      <c r="L978" s="6" t="n"/>
      <c r="M978" s="6" t="n"/>
      <c r="N978" s="6" t="n"/>
      <c r="O978" s="6" t="n"/>
      <c r="P978" s="6" t="n"/>
    </row>
    <row r="979" ht="15.75" customHeight="1" s="1411">
      <c r="A979" s="6" t="n"/>
      <c r="B979" s="6" t="n"/>
      <c r="C979" s="6" t="n"/>
      <c r="D979" s="6" t="n"/>
      <c r="E979" s="6" t="n"/>
      <c r="F979" s="6" t="n"/>
      <c r="G979" s="6" t="n"/>
      <c r="H979" s="6" t="n"/>
      <c r="I979" s="6" t="n"/>
      <c r="J979" s="6" t="n"/>
      <c r="K979" s="6" t="n"/>
      <c r="L979" s="6" t="n"/>
      <c r="M979" s="6" t="n"/>
      <c r="N979" s="6" t="n"/>
      <c r="O979" s="6" t="n"/>
      <c r="P979" s="6" t="n"/>
    </row>
    <row r="980" ht="15.75" customHeight="1" s="1411">
      <c r="A980" s="6" t="n"/>
      <c r="B980" s="6" t="n"/>
      <c r="C980" s="6" t="n"/>
      <c r="D980" s="6" t="n"/>
      <c r="E980" s="6" t="n"/>
      <c r="F980" s="6" t="n"/>
      <c r="G980" s="6" t="n"/>
      <c r="H980" s="6" t="n"/>
      <c r="I980" s="6" t="n"/>
      <c r="J980" s="6" t="n"/>
      <c r="K980" s="6" t="n"/>
      <c r="L980" s="6" t="n"/>
      <c r="M980" s="6" t="n"/>
      <c r="N980" s="6" t="n"/>
      <c r="O980" s="6" t="n"/>
      <c r="P980" s="6" t="n"/>
    </row>
    <row r="981" ht="15.75" customHeight="1" s="1411">
      <c r="A981" s="6" t="n"/>
      <c r="B981" s="6" t="n"/>
      <c r="C981" s="6" t="n"/>
      <c r="D981" s="6" t="n"/>
      <c r="E981" s="6" t="n"/>
      <c r="F981" s="6" t="n"/>
      <c r="G981" s="6" t="n"/>
      <c r="H981" s="6" t="n"/>
      <c r="I981" s="6" t="n"/>
      <c r="J981" s="6" t="n"/>
      <c r="K981" s="6" t="n"/>
      <c r="L981" s="6" t="n"/>
      <c r="M981" s="6" t="n"/>
      <c r="N981" s="6" t="n"/>
      <c r="O981" s="6" t="n"/>
      <c r="P981" s="6" t="n"/>
    </row>
    <row r="982" ht="15.75" customHeight="1" s="1411">
      <c r="A982" s="6" t="n"/>
      <c r="B982" s="6" t="n"/>
      <c r="C982" s="6" t="n"/>
      <c r="D982" s="6" t="n"/>
      <c r="E982" s="6" t="n"/>
      <c r="F982" s="6" t="n"/>
      <c r="G982" s="6" t="n"/>
      <c r="H982" s="6" t="n"/>
      <c r="I982" s="6" t="n"/>
      <c r="J982" s="6" t="n"/>
      <c r="K982" s="6" t="n"/>
      <c r="L982" s="6" t="n"/>
      <c r="M982" s="6" t="n"/>
      <c r="N982" s="6" t="n"/>
      <c r="O982" s="6" t="n"/>
      <c r="P982" s="6" t="n"/>
    </row>
    <row r="983" ht="15.75" customHeight="1" s="1411">
      <c r="A983" s="6" t="n"/>
      <c r="B983" s="6" t="n"/>
      <c r="C983" s="6" t="n"/>
      <c r="D983" s="6" t="n"/>
      <c r="E983" s="6" t="n"/>
      <c r="F983" s="6" t="n"/>
      <c r="G983" s="6" t="n"/>
      <c r="H983" s="6" t="n"/>
      <c r="I983" s="6" t="n"/>
      <c r="J983" s="6" t="n"/>
      <c r="K983" s="6" t="n"/>
      <c r="L983" s="6" t="n"/>
      <c r="M983" s="6" t="n"/>
      <c r="N983" s="6" t="n"/>
      <c r="O983" s="6" t="n"/>
      <c r="P983" s="6" t="n"/>
    </row>
    <row r="984" ht="15.75" customHeight="1" s="1411">
      <c r="A984" s="6" t="n"/>
      <c r="B984" s="6" t="n"/>
      <c r="C984" s="6" t="n"/>
      <c r="D984" s="6" t="n"/>
      <c r="E984" s="6" t="n"/>
      <c r="F984" s="6" t="n"/>
      <c r="G984" s="6" t="n"/>
      <c r="H984" s="6" t="n"/>
      <c r="I984" s="6" t="n"/>
      <c r="J984" s="6" t="n"/>
      <c r="K984" s="6" t="n"/>
      <c r="L984" s="6" t="n"/>
      <c r="M984" s="6" t="n"/>
      <c r="N984" s="6" t="n"/>
      <c r="O984" s="6" t="n"/>
      <c r="P984" s="6" t="n"/>
    </row>
    <row r="985" ht="15.75" customHeight="1" s="1411">
      <c r="A985" s="6" t="n"/>
      <c r="B985" s="6" t="n"/>
      <c r="C985" s="6" t="n"/>
      <c r="D985" s="6" t="n"/>
      <c r="E985" s="6" t="n"/>
      <c r="F985" s="6" t="n"/>
      <c r="G985" s="6" t="n"/>
      <c r="H985" s="6" t="n"/>
      <c r="I985" s="6" t="n"/>
      <c r="J985" s="6" t="n"/>
      <c r="K985" s="6" t="n"/>
      <c r="L985" s="6" t="n"/>
      <c r="M985" s="6" t="n"/>
      <c r="N985" s="6" t="n"/>
      <c r="O985" s="6" t="n"/>
      <c r="P985" s="6" t="n"/>
    </row>
    <row r="986" ht="15.75" customHeight="1" s="1411">
      <c r="A986" s="6" t="n"/>
      <c r="B986" s="6" t="n"/>
      <c r="C986" s="6" t="n"/>
      <c r="D986" s="6" t="n"/>
      <c r="E986" s="6" t="n"/>
      <c r="F986" s="6" t="n"/>
      <c r="G986" s="6" t="n"/>
      <c r="H986" s="6" t="n"/>
      <c r="I986" s="6" t="n"/>
      <c r="J986" s="6" t="n"/>
      <c r="K986" s="6" t="n"/>
      <c r="L986" s="6" t="n"/>
      <c r="M986" s="6" t="n"/>
      <c r="N986" s="6" t="n"/>
      <c r="O986" s="6" t="n"/>
      <c r="P986" s="6" t="n"/>
    </row>
    <row r="987" ht="15.75" customHeight="1" s="1411">
      <c r="A987" s="6" t="n"/>
      <c r="B987" s="6" t="n"/>
      <c r="C987" s="6" t="n"/>
      <c r="D987" s="6" t="n"/>
      <c r="E987" s="6" t="n"/>
      <c r="F987" s="6" t="n"/>
      <c r="G987" s="6" t="n"/>
      <c r="H987" s="6" t="n"/>
      <c r="I987" s="6" t="n"/>
      <c r="J987" s="6" t="n"/>
      <c r="K987" s="6" t="n"/>
      <c r="L987" s="6" t="n"/>
      <c r="M987" s="6" t="n"/>
      <c r="N987" s="6" t="n"/>
      <c r="O987" s="6" t="n"/>
      <c r="P987" s="6" t="n"/>
    </row>
    <row r="988" ht="15.75" customHeight="1" s="1411">
      <c r="A988" s="6" t="n"/>
      <c r="B988" s="6" t="n"/>
      <c r="C988" s="6" t="n"/>
      <c r="D988" s="6" t="n"/>
      <c r="E988" s="6" t="n"/>
      <c r="F988" s="6" t="n"/>
      <c r="G988" s="6" t="n"/>
      <c r="H988" s="6" t="n"/>
      <c r="I988" s="6" t="n"/>
      <c r="J988" s="6" t="n"/>
      <c r="K988" s="6" t="n"/>
      <c r="L988" s="6" t="n"/>
      <c r="M988" s="6" t="n"/>
      <c r="N988" s="6" t="n"/>
      <c r="O988" s="6" t="n"/>
      <c r="P988" s="6" t="n"/>
    </row>
    <row r="989" ht="15.75" customHeight="1" s="1411">
      <c r="A989" s="6" t="n"/>
      <c r="B989" s="6" t="n"/>
      <c r="C989" s="6" t="n"/>
      <c r="D989" s="6" t="n"/>
      <c r="E989" s="6" t="n"/>
      <c r="F989" s="6" t="n"/>
      <c r="G989" s="6" t="n"/>
      <c r="H989" s="6" t="n"/>
      <c r="I989" s="6" t="n"/>
      <c r="J989" s="6" t="n"/>
      <c r="K989" s="6" t="n"/>
      <c r="L989" s="6" t="n"/>
      <c r="M989" s="6" t="n"/>
      <c r="N989" s="6" t="n"/>
      <c r="O989" s="6" t="n"/>
      <c r="P989" s="6" t="n"/>
    </row>
    <row r="990" ht="15.75" customHeight="1" s="1411">
      <c r="A990" s="6" t="n"/>
      <c r="B990" s="6" t="n"/>
      <c r="C990" s="6" t="n"/>
      <c r="D990" s="6" t="n"/>
      <c r="E990" s="6" t="n"/>
      <c r="F990" s="6" t="n"/>
      <c r="G990" s="6" t="n"/>
      <c r="H990" s="6" t="n"/>
      <c r="I990" s="6" t="n"/>
      <c r="J990" s="6" t="n"/>
      <c r="K990" s="6" t="n"/>
      <c r="L990" s="6" t="n"/>
      <c r="M990" s="6" t="n"/>
      <c r="N990" s="6" t="n"/>
      <c r="O990" s="6" t="n"/>
      <c r="P990" s="6" t="n"/>
    </row>
    <row r="991" ht="15.75" customHeight="1" s="1411">
      <c r="A991" s="6" t="n"/>
      <c r="B991" s="6" t="n"/>
      <c r="C991" s="6" t="n"/>
      <c r="D991" s="6" t="n"/>
      <c r="E991" s="6" t="n"/>
      <c r="F991" s="6" t="n"/>
      <c r="G991" s="6" t="n"/>
      <c r="H991" s="6" t="n"/>
      <c r="I991" s="6" t="n"/>
      <c r="J991" s="6" t="n"/>
      <c r="K991" s="6" t="n"/>
      <c r="L991" s="6" t="n"/>
      <c r="M991" s="6" t="n"/>
      <c r="N991" s="6" t="n"/>
      <c r="O991" s="6" t="n"/>
      <c r="P991" s="6" t="n"/>
    </row>
    <row r="992" ht="15.75" customHeight="1" s="1411">
      <c r="A992" s="6" t="n"/>
      <c r="B992" s="6" t="n"/>
      <c r="C992" s="6" t="n"/>
      <c r="D992" s="6" t="n"/>
      <c r="E992" s="6" t="n"/>
      <c r="F992" s="6" t="n"/>
      <c r="G992" s="6" t="n"/>
      <c r="H992" s="6" t="n"/>
      <c r="I992" s="6" t="n"/>
      <c r="J992" s="6" t="n"/>
      <c r="K992" s="6" t="n"/>
      <c r="L992" s="6" t="n"/>
      <c r="M992" s="6" t="n"/>
      <c r="N992" s="6" t="n"/>
      <c r="O992" s="6" t="n"/>
      <c r="P992" s="6" t="n"/>
    </row>
    <row r="993" ht="15.75" customHeight="1" s="1411">
      <c r="A993" s="6" t="n"/>
      <c r="B993" s="6" t="n"/>
      <c r="C993" s="6" t="n"/>
      <c r="D993" s="6" t="n"/>
      <c r="E993" s="6" t="n"/>
      <c r="F993" s="6" t="n"/>
      <c r="G993" s="6" t="n"/>
      <c r="H993" s="6" t="n"/>
      <c r="I993" s="6" t="n"/>
      <c r="J993" s="6" t="n"/>
      <c r="K993" s="6" t="n"/>
      <c r="L993" s="6" t="n"/>
      <c r="M993" s="6" t="n"/>
      <c r="N993" s="6" t="n"/>
      <c r="O993" s="6" t="n"/>
      <c r="P993" s="6" t="n"/>
    </row>
    <row r="994" ht="15.75" customHeight="1" s="1411">
      <c r="A994" s="6" t="n"/>
      <c r="B994" s="6" t="n"/>
      <c r="C994" s="6" t="n"/>
      <c r="D994" s="6" t="n"/>
      <c r="E994" s="6" t="n"/>
      <c r="F994" s="6" t="n"/>
      <c r="G994" s="6" t="n"/>
      <c r="H994" s="6" t="n"/>
      <c r="I994" s="6" t="n"/>
      <c r="J994" s="6" t="n"/>
      <c r="K994" s="6" t="n"/>
      <c r="L994" s="6" t="n"/>
      <c r="M994" s="6" t="n"/>
      <c r="N994" s="6" t="n"/>
      <c r="O994" s="6" t="n"/>
      <c r="P994" s="6" t="n"/>
    </row>
    <row r="995" ht="15.75" customHeight="1" s="1411">
      <c r="A995" s="6" t="n"/>
      <c r="B995" s="6" t="n"/>
      <c r="C995" s="6" t="n"/>
      <c r="D995" s="6" t="n"/>
      <c r="E995" s="6" t="n"/>
      <c r="F995" s="6" t="n"/>
      <c r="G995" s="6" t="n"/>
      <c r="H995" s="6" t="n"/>
      <c r="I995" s="6" t="n"/>
      <c r="J995" s="6" t="n"/>
      <c r="K995" s="6" t="n"/>
      <c r="L995" s="6" t="n"/>
      <c r="M995" s="6" t="n"/>
      <c r="N995" s="6" t="n"/>
      <c r="O995" s="6" t="n"/>
      <c r="P995" s="6" t="n"/>
    </row>
    <row r="996" ht="15.75" customHeight="1" s="1411">
      <c r="A996" s="6" t="n"/>
      <c r="B996" s="6" t="n"/>
      <c r="C996" s="6" t="n"/>
      <c r="D996" s="6" t="n"/>
      <c r="E996" s="6" t="n"/>
      <c r="F996" s="6" t="n"/>
      <c r="G996" s="6" t="n"/>
      <c r="H996" s="6" t="n"/>
      <c r="I996" s="6" t="n"/>
      <c r="J996" s="6" t="n"/>
      <c r="K996" s="6" t="n"/>
      <c r="L996" s="6" t="n"/>
      <c r="M996" s="6" t="n"/>
      <c r="N996" s="6" t="n"/>
      <c r="O996" s="6" t="n"/>
      <c r="P996" s="6" t="n"/>
    </row>
    <row r="997" ht="15.75" customHeight="1" s="1411">
      <c r="A997" s="6" t="n"/>
      <c r="B997" s="6" t="n"/>
      <c r="C997" s="6" t="n"/>
      <c r="D997" s="6" t="n"/>
      <c r="E997" s="6" t="n"/>
      <c r="F997" s="6" t="n"/>
      <c r="G997" s="6" t="n"/>
      <c r="H997" s="6" t="n"/>
      <c r="I997" s="6" t="n"/>
      <c r="J997" s="6" t="n"/>
      <c r="K997" s="6" t="n"/>
      <c r="L997" s="6" t="n"/>
      <c r="M997" s="6" t="n"/>
      <c r="N997" s="6" t="n"/>
      <c r="O997" s="6" t="n"/>
      <c r="P997" s="6" t="n"/>
    </row>
    <row r="998" ht="15.75" customHeight="1" s="1411">
      <c r="A998" s="6" t="n"/>
      <c r="B998" s="6" t="n"/>
      <c r="C998" s="6" t="n"/>
      <c r="D998" s="6" t="n"/>
      <c r="E998" s="6" t="n"/>
      <c r="F998" s="6" t="n"/>
      <c r="G998" s="6" t="n"/>
      <c r="H998" s="6" t="n"/>
      <c r="I998" s="6" t="n"/>
      <c r="J998" s="6" t="n"/>
      <c r="K998" s="6" t="n"/>
      <c r="L998" s="6" t="n"/>
      <c r="M998" s="6" t="n"/>
      <c r="N998" s="6" t="n"/>
      <c r="O998" s="6" t="n"/>
      <c r="P998" s="6" t="n"/>
    </row>
    <row r="999" ht="15.75" customHeight="1" s="1411">
      <c r="A999" s="6" t="n"/>
      <c r="B999" s="6" t="n"/>
      <c r="C999" s="6" t="n"/>
      <c r="D999" s="6" t="n"/>
      <c r="E999" s="6" t="n"/>
      <c r="F999" s="6" t="n"/>
      <c r="G999" s="6" t="n"/>
      <c r="H999" s="6" t="n"/>
      <c r="I999" s="6" t="n"/>
      <c r="J999" s="6" t="n"/>
      <c r="K999" s="6" t="n"/>
      <c r="L999" s="6" t="n"/>
      <c r="M999" s="6" t="n"/>
      <c r="N999" s="6" t="n"/>
      <c r="O999" s="6" t="n"/>
      <c r="P999" s="6" t="n"/>
    </row>
    <row r="1000" ht="15.75" customHeight="1" s="1411">
      <c r="A1000" s="6" t="n"/>
      <c r="B1000" s="6" t="n"/>
      <c r="C1000" s="6" t="n"/>
      <c r="D1000" s="6" t="n"/>
      <c r="E1000" s="6" t="n"/>
      <c r="F1000" s="6" t="n"/>
      <c r="G1000" s="6" t="n"/>
      <c r="H1000" s="6" t="n"/>
      <c r="I1000" s="6" t="n"/>
      <c r="J1000" s="6" t="n"/>
      <c r="K1000" s="6" t="n"/>
      <c r="L1000" s="6" t="n"/>
      <c r="M1000" s="6" t="n"/>
      <c r="N1000" s="6" t="n"/>
      <c r="O1000" s="6" t="n"/>
      <c r="P1000" s="6" t="n"/>
    </row>
  </sheetData>
  <mergeCells count="80">
    <mergeCell ref="C9:H9"/>
    <mergeCell ref="I49:P49"/>
    <mergeCell ref="F19:J19"/>
    <mergeCell ref="I45:P45"/>
    <mergeCell ref="A44:D44"/>
    <mergeCell ref="C11:H11"/>
    <mergeCell ref="A28:P28"/>
    <mergeCell ref="E47:H47"/>
    <mergeCell ref="I47:P47"/>
    <mergeCell ref="A51:D51"/>
    <mergeCell ref="B22:E22"/>
    <mergeCell ref="I12:P12"/>
    <mergeCell ref="C13:H13"/>
    <mergeCell ref="B21:E21"/>
    <mergeCell ref="E51:H51"/>
    <mergeCell ref="I14:P14"/>
    <mergeCell ref="C15:H15"/>
    <mergeCell ref="B23:E23"/>
    <mergeCell ref="K19:O19"/>
    <mergeCell ref="E49:H49"/>
    <mergeCell ref="E45:H45"/>
    <mergeCell ref="C16:H16"/>
    <mergeCell ref="C10:H10"/>
    <mergeCell ref="K25:O25"/>
    <mergeCell ref="B26:E26"/>
    <mergeCell ref="K20:O20"/>
    <mergeCell ref="F21:J21"/>
    <mergeCell ref="A48:D48"/>
    <mergeCell ref="B25:E25"/>
    <mergeCell ref="K22:O22"/>
    <mergeCell ref="E48:H48"/>
    <mergeCell ref="A1:P1"/>
    <mergeCell ref="F22:J22"/>
    <mergeCell ref="I52:P52"/>
    <mergeCell ref="K23:O23"/>
    <mergeCell ref="A46:D46"/>
    <mergeCell ref="I48:P48"/>
    <mergeCell ref="C6:H6"/>
    <mergeCell ref="C14:H14"/>
    <mergeCell ref="I13:P13"/>
    <mergeCell ref="A5:P5"/>
    <mergeCell ref="I6:P6"/>
    <mergeCell ref="I15:P15"/>
    <mergeCell ref="A52:D52"/>
    <mergeCell ref="B24:E24"/>
    <mergeCell ref="A43:P43"/>
    <mergeCell ref="F24:J24"/>
    <mergeCell ref="E50:H50"/>
    <mergeCell ref="I7:P7"/>
    <mergeCell ref="I16:P16"/>
    <mergeCell ref="C8:H8"/>
    <mergeCell ref="A49:D49"/>
    <mergeCell ref="F26:J26"/>
    <mergeCell ref="E52:H52"/>
    <mergeCell ref="A45:D45"/>
    <mergeCell ref="F23:J23"/>
    <mergeCell ref="I44:P44"/>
    <mergeCell ref="A18:P18"/>
    <mergeCell ref="E46:H46"/>
    <mergeCell ref="A3:P3"/>
    <mergeCell ref="B19:E19"/>
    <mergeCell ref="I9:P9"/>
    <mergeCell ref="K24:O24"/>
    <mergeCell ref="F25:J25"/>
    <mergeCell ref="I46:P46"/>
    <mergeCell ref="I11:P11"/>
    <mergeCell ref="B20:E20"/>
    <mergeCell ref="C12:H12"/>
    <mergeCell ref="K21:O21"/>
    <mergeCell ref="K26:O26"/>
    <mergeCell ref="F20:J20"/>
    <mergeCell ref="C7:H7"/>
    <mergeCell ref="E44:H44"/>
    <mergeCell ref="I8:P8"/>
    <mergeCell ref="I51:P51"/>
    <mergeCell ref="A50:D50"/>
    <mergeCell ref="I10:P10"/>
    <mergeCell ref="I50:P50"/>
    <mergeCell ref="A47:D47"/>
    <mergeCell ref="A2:P2"/>
  </mergeCells>
  <conditionalFormatting sqref="A3:P3">
    <cfRule type="expression" priority="1" dxfId="2">
      <formula>ISNUMBER(SEARCH("ERROR",A3))</formula>
    </cfRule>
  </conditionalFormatting>
  <conditionalFormatting sqref="B7:B16">
    <cfRule type="expression" priority="2" dxfId="3">
      <formula>ISNUMBER(SEARCH("ERROR",$B7))</formula>
    </cfRule>
    <cfRule type="expression" priority="3" dxfId="3">
      <formula>ISNUMBER(SEARCH("LOSS",$B7))</formula>
    </cfRule>
    <cfRule type="expression" priority="4" dxfId="4">
      <formula>ISNUMBER(SEARCH("MONITOR",$B7))</formula>
    </cfRule>
  </conditionalFormatting>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F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4" customWidth="1" style="1411" min="1" max="1"/>
    <col width="34" customWidth="1" style="1411" min="2" max="4"/>
    <col width="55" customWidth="1" style="1411" min="5" max="5"/>
    <col width="16" customWidth="1" style="1411" min="6" max="6"/>
    <col width="8.710000000000001" customWidth="1" style="1411" min="7" max="26"/>
  </cols>
  <sheetData>
    <row r="1" ht="48" customHeight="1" s="1411">
      <c r="A1" s="1718" t="inlineStr">
        <is>
          <t>NO DICE BOROUGH LTD  —  MODEL INPUTS &amp; ASSUMPTIONS</t>
        </is>
      </c>
    </row>
    <row r="2" ht="18" customHeight="1" s="1411">
      <c r="A2" s="1540" t="inlineStr">
        <is>
          <t>⚠  EDIT ONLY YELLOW CELLS  —  All other cells are locked and protected</t>
        </is>
      </c>
    </row>
    <row r="3" ht="39.75" customHeight="1" s="1411">
      <c r="A3" s="1719">
        <f>IF(COUNTIF('Audit Dashboard'!D6:D18,"*ERROR*")&gt;0,"⚠  MODEL ERROR — "&amp;COUNTIF('Audit Dashboard'!D6:D18,"*ERROR*")&amp;" issue(s). Open Audit View to investigate.","✓  ALL CHECKS PASS  —  Model is investor-ready  |  v2.0  |  "&amp;TEXT(TODAY(),"DD MMM YYYY"))</f>
        <v/>
      </c>
    </row>
    <row r="4" ht="24" customHeight="1" s="1411">
      <c r="A4" s="1266" t="inlineStr">
        <is>
          <t>§</t>
        </is>
      </c>
      <c r="B4" s="1266" t="inlineStr">
        <is>
          <t>Assumption</t>
        </is>
      </c>
      <c r="C4" s="1266" t="inlineStr">
        <is>
          <t>Value</t>
        </is>
      </c>
      <c r="D4" s="1266" t="inlineStr">
        <is>
          <t>Quick Guide</t>
        </is>
      </c>
      <c r="E4" s="1266" t="inlineStr">
        <is>
          <t>Full Note</t>
        </is>
      </c>
      <c r="F4" s="1266" t="inlineStr">
        <is>
          <t>Valid Range</t>
        </is>
      </c>
    </row>
    <row r="5" ht="25.5" customHeight="1" s="1411">
      <c r="A5" s="1720" t="inlineStr">
        <is>
          <t>🔀  SCENARIO TOGGLE  —  Select scenario to apply to Base Case Forecast</t>
        </is>
      </c>
      <c r="B5" s="1709" t="n"/>
      <c r="C5" s="1709" t="n"/>
      <c r="D5" s="1709" t="n"/>
      <c r="E5" s="1709" t="n"/>
      <c r="F5" s="1674" t="n"/>
    </row>
    <row r="6" ht="31.5" customHeight="1" s="1411">
      <c r="A6" s="1268" t="inlineStr">
        <is>
          <t>▶</t>
        </is>
      </c>
      <c r="B6" s="1269" t="inlineStr">
        <is>
          <t>Active Scenario Selection</t>
        </is>
      </c>
      <c r="C6" s="1270" t="inlineStr">
        <is>
          <t>Base Case</t>
        </is>
      </c>
      <c r="D6" s="1271" t="inlineStr">
        <is>
          <t>Conservative | Base Case | Optimistic</t>
        </is>
      </c>
      <c r="E6" s="1272" t="inlineStr">
        <is>
          <t>Use the dropdown to switch between scenarios. The Revenue Growth % below will update to match your selection. All 12 months, scenarios, and the Audit View update automatically.</t>
        </is>
      </c>
      <c r="F6" s="1273" t="inlineStr">
        <is>
          <t>Dropdown</t>
        </is>
      </c>
    </row>
    <row r="7" ht="21.75" customHeight="1" s="1411">
      <c r="A7" s="1274" t="n"/>
      <c r="B7" s="1274" t="inlineStr">
        <is>
          <t>Scenario Growth % (auto-set by dropdown above)</t>
        </is>
      </c>
      <c r="C7" s="1275">
        <f>IFERROR(VLOOKUP(C6,'Base Case Forecast'!$A$66:$B$68,2,FALSE()),0.15)</f>
        <v/>
      </c>
      <c r="D7" s="1274" t="inlineStr">
        <is>
          <t>Auto-set by scenario toggle</t>
        </is>
      </c>
      <c r="E7" s="1274" t="inlineStr">
        <is>
          <t>This cell updates when you change the Active Scenario. Do not edit manually.</t>
        </is>
      </c>
      <c r="F7" s="1274" t="inlineStr">
        <is>
          <t>Auto</t>
        </is>
      </c>
    </row>
    <row r="8" ht="7.5" customHeight="1" s="1411">
      <c r="A8" s="1276" t="n"/>
      <c r="B8" s="1276" t="n"/>
      <c r="C8" s="1276" t="n"/>
      <c r="D8" s="1276" t="n"/>
      <c r="E8" s="1276" t="n"/>
      <c r="F8" s="1276" t="n"/>
    </row>
    <row r="9" ht="25.5" customHeight="1" s="1411">
      <c r="A9" s="1720" t="inlineStr">
        <is>
          <t>📊  FORECAST ASSUMPTIONS  —  Core drivers of the Base Case model</t>
        </is>
      </c>
      <c r="B9" s="1709" t="n"/>
      <c r="C9" s="1709" t="n"/>
      <c r="D9" s="1709" t="n"/>
      <c r="E9" s="1709" t="n"/>
      <c r="F9" s="1674" t="n"/>
    </row>
    <row r="10" ht="24" customHeight="1" s="1411">
      <c r="A10" s="1277" t="inlineStr">
        <is>
          <t>▶</t>
        </is>
      </c>
      <c r="B10" s="1278" t="inlineStr">
        <is>
          <t>Revenue Growth % (Base Case)</t>
        </is>
      </c>
      <c r="C10" s="1279">
        <f>'Base Case Forecast'!B52</f>
        <v/>
      </c>
      <c r="D10" s="1280" t="inlineStr">
        <is>
          <t>Increase vs 2025 baseline</t>
        </is>
      </c>
      <c r="E10" s="1281" t="inlineStr">
        <is>
          <t>Applied to each 2025 monthly actual, weighted by seasonal index. 15% = primary forecast.</t>
        </is>
      </c>
      <c r="F10" s="1282" t="inlineStr">
        <is>
          <t>0% – 50%</t>
        </is>
      </c>
    </row>
    <row r="11" ht="19.5" customHeight="1" s="1411">
      <c r="A11" s="1283" t="n"/>
      <c r="B11" s="952" t="inlineStr">
        <is>
          <t>Fixed Cost Uplift % (vs 2025 base)</t>
        </is>
      </c>
      <c r="C11" s="1284">
        <f>'Base Case Forecast'!B53</f>
        <v/>
      </c>
      <c r="D11" s="1003" t="inlineStr">
        <is>
          <t>Extra % on 2025 fixed costs</t>
        </is>
      </c>
      <c r="E11" s="1281" t="inlineStr">
        <is>
          <t>2025 fixed overheads × (1 + uplift%). 8% reflects confirmed business rate and energy increases.</t>
        </is>
      </c>
      <c r="F11" s="1282" t="inlineStr">
        <is>
          <t>0% – 50%</t>
        </is>
      </c>
    </row>
    <row r="12" ht="19.5" customHeight="1" s="1411">
      <c r="A12" s="1283" t="n"/>
      <c r="B12" s="952" t="inlineStr">
        <is>
          <t>Director Salary — Elliot Scott (annual)</t>
        </is>
      </c>
      <c r="C12" s="1285">
        <f>'Base Case Forecast'!B54</f>
        <v/>
      </c>
      <c r="D12" s="1003" t="inlineStr">
        <is>
          <t>Annual salary, paid monthly</t>
        </is>
      </c>
      <c r="E12" s="1281" t="inlineStr">
        <is>
          <t>÷ 12 per month. Shown as a separate line in all P&amp;L sheets. Not in 2025 base costs.</t>
        </is>
      </c>
      <c r="F12" s="1282" t="inlineStr">
        <is>
          <t>&gt; £0</t>
        </is>
      </c>
    </row>
    <row r="13" ht="19.5" customHeight="1" s="1411">
      <c r="A13" s="1283" t="n"/>
      <c r="B13" s="952" t="inlineStr">
        <is>
          <t>Variable Cost Cap (% of revenue)</t>
        </is>
      </c>
      <c r="C13" s="1284">
        <f>'Base Case Forecast'!B55</f>
        <v/>
      </c>
      <c r="D13" s="1003" t="inlineStr">
        <is>
          <t>% of revenue ceiling on var costs</t>
        </is>
      </c>
      <c r="E13" s="1281" t="inlineStr">
        <is>
          <t>Variable costs (stock, etc.) scale with revenue but are capped at this % to prevent overruns.</t>
        </is>
      </c>
      <c r="F13" s="1282" t="inlineStr">
        <is>
          <t>0% – 100%</t>
        </is>
      </c>
    </row>
    <row r="14" ht="19.5" customHeight="1" s="1411">
      <c r="A14" s="1283" t="n"/>
      <c r="B14" s="952" t="inlineStr">
        <is>
          <t>Rent % of Quarterly Revenue</t>
        </is>
      </c>
      <c r="C14" s="1284">
        <f>'Base Case Forecast'!B56</f>
        <v/>
      </c>
      <c r="D14" s="1003" t="inlineStr">
        <is>
          <t>% of quarterly revenue for rent</t>
        </is>
      </c>
      <c r="E14" s="1281" t="inlineStr">
        <is>
          <t>Landlord agreement: quarterly in arrears at 15% of prev quarter revenue. Deposit covers months 1–3.</t>
        </is>
      </c>
      <c r="F14" s="1282" t="inlineStr">
        <is>
          <t>0% – 50%</t>
        </is>
      </c>
    </row>
    <row r="15" ht="7.5" customHeight="1" s="1411">
      <c r="A15" s="1276" t="n"/>
      <c r="B15" s="1276" t="n"/>
      <c r="C15" s="1276" t="n"/>
      <c r="D15" s="1276" t="n"/>
      <c r="E15" s="1276" t="n"/>
      <c r="F15" s="1276" t="n"/>
    </row>
    <row r="16" ht="25.5" customHeight="1" s="1411">
      <c r="A16" s="1720" t="inlineStr">
        <is>
          <t>📈  SCENARIO GROWTH RATES  —  Revenue growth for each scenario</t>
        </is>
      </c>
      <c r="B16" s="1709" t="n"/>
      <c r="C16" s="1709" t="n"/>
      <c r="D16" s="1709" t="n"/>
      <c r="E16" s="1709" t="n"/>
      <c r="F16" s="1674" t="n"/>
    </row>
    <row r="17" ht="24" customHeight="1" s="1411">
      <c r="A17" s="1277" t="inlineStr">
        <is>
          <t>▶</t>
        </is>
      </c>
      <c r="B17" s="1278" t="inlineStr">
        <is>
          <t>Conservative Growth %</t>
        </is>
      </c>
      <c r="C17" s="1284">
        <f>'Scenario Planning'!B93</f>
        <v/>
      </c>
      <c r="D17" s="1280" t="inlineStr">
        <is>
          <t>Lower relaunch target</t>
        </is>
      </c>
      <c r="E17" s="1281" t="inlineStr">
        <is>
          <t>DJ programme building. Partial corporate season. Cautious assumption.</t>
        </is>
      </c>
      <c r="F17" s="1282" t="inlineStr">
        <is>
          <t>0% – 50%</t>
        </is>
      </c>
    </row>
    <row r="18" ht="19.5" customHeight="1" s="1411">
      <c r="A18" s="1283" t="n"/>
      <c r="B18" s="952" t="inlineStr">
        <is>
          <t>Base Case Growth %</t>
        </is>
      </c>
      <c r="C18" s="1286">
        <f>'Scenario Planning'!B94</f>
        <v/>
      </c>
      <c r="D18" s="1003" t="inlineStr">
        <is>
          <t>Matches BCF Revenue Growth</t>
        </is>
      </c>
      <c r="E18" s="1281" t="inlineStr">
        <is>
          <t>Linked to BCF parameter. Full DJ schedule. Christmas corporate secured.</t>
        </is>
      </c>
      <c r="F18" s="1282" t="inlineStr">
        <is>
          <t>Links BCF</t>
        </is>
      </c>
    </row>
    <row r="19" ht="19.5" customHeight="1" s="1411">
      <c r="A19" s="1283" t="n"/>
      <c r="B19" s="952" t="inlineStr">
        <is>
          <t>Optimistic Growth %</t>
        </is>
      </c>
      <c r="C19" s="1284">
        <f>'Scenario Planning'!B95</f>
        <v/>
      </c>
      <c r="D19" s="1003" t="inlineStr">
        <is>
          <t>Best case target</t>
        </is>
      </c>
      <c r="E19" s="1281" t="inlineStr">
        <is>
          <t>Every driver at capacity. All seasonal peaks maximised.</t>
        </is>
      </c>
      <c r="F19" s="1282" t="inlineStr">
        <is>
          <t>0% – 50%</t>
        </is>
      </c>
    </row>
    <row r="20" ht="7.5" customHeight="1" s="1411">
      <c r="A20" s="1276" t="n"/>
      <c r="B20" s="1276" t="n"/>
      <c r="C20" s="1276" t="n"/>
      <c r="D20" s="1276" t="n"/>
      <c r="E20" s="1276" t="n"/>
      <c r="F20" s="1276" t="n"/>
    </row>
    <row r="21" ht="25.5" customHeight="1" s="1411">
      <c r="A21" s="1720" t="inlineStr">
        <is>
          <t>💰  INVESTOR RETURNS PROJECTION  —  5-year model assumptions</t>
        </is>
      </c>
      <c r="B21" s="1709" t="n"/>
      <c r="C21" s="1709" t="n"/>
      <c r="D21" s="1709" t="n"/>
      <c r="E21" s="1709" t="n"/>
      <c r="F21" s="1674" t="n"/>
    </row>
    <row r="22" ht="24" customHeight="1" s="1411">
      <c r="A22" s="1277" t="inlineStr">
        <is>
          <t>▶</t>
        </is>
      </c>
      <c r="B22" s="1278" t="inlineStr">
        <is>
          <t>Annual Revenue Growth (Years 2-5)</t>
        </is>
      </c>
      <c r="C22" s="1284">
        <f>'Investor Returns'!B47</f>
        <v/>
      </c>
      <c r="D22" s="1280" t="inlineStr">
        <is>
          <t>Projected annual growth pa</t>
        </is>
      </c>
      <c r="E22" s="1281" t="inlineStr">
        <is>
          <t>Conservative long-run growth between DJ scale-up maturing and corporate stabilising.</t>
        </is>
      </c>
      <c r="F22" s="1282" t="inlineStr">
        <is>
          <t>0% – 50%</t>
        </is>
      </c>
    </row>
    <row r="23" ht="19.5" customHeight="1" s="1411">
      <c r="A23" s="1283" t="n"/>
      <c r="B23" s="952" t="inlineStr">
        <is>
          <t>Exit EBITDA Multiple (Year 5)</t>
        </is>
      </c>
      <c r="C23" s="1287">
        <f>'Investor Returns'!B48</f>
        <v/>
      </c>
      <c r="D23" s="1003" t="inlineStr">
        <is>
          <t>Business sale multiple</t>
        </is>
      </c>
      <c r="E23" s="1281" t="inlineStr">
        <is>
          <t>Exit multiple for 5-year projection. Entry multiple is 3.5× (distressed). Exit assumes 4× (normalised going concern). Range: 3× distressed to 5-6× premium.</t>
        </is>
      </c>
      <c r="F23" s="1282" t="inlineStr">
        <is>
          <t>1× – 10×</t>
        </is>
      </c>
    </row>
    <row r="24" ht="7.5" customHeight="1" s="1411">
      <c r="A24" s="1276" t="n"/>
      <c r="B24" s="1276" t="n"/>
      <c r="C24" s="1276" t="n"/>
      <c r="D24" s="1276" t="n"/>
      <c r="E24" s="1276" t="n"/>
      <c r="F24" s="1276" t="n"/>
    </row>
    <row r="25" ht="25.5" customHeight="1" s="1411">
      <c r="A25" s="1721" t="inlineStr">
        <is>
          <t>📋  DEAL PARAMETERS  —  Investment and startup costs (read-only)</t>
        </is>
      </c>
      <c r="B25" s="1441" t="n"/>
      <c r="C25" s="1441" t="n"/>
      <c r="D25" s="1441" t="n"/>
      <c r="E25" s="1441" t="n"/>
      <c r="F25" s="1558" t="n"/>
    </row>
    <row r="26" ht="19.5" customHeight="1" s="1411">
      <c r="A26" s="1283" t="n"/>
      <c r="B26" s="952" t="inlineStr">
        <is>
          <t>Investment Amount</t>
        </is>
      </c>
      <c r="C26" s="1288">
        <f>'Investment Valuation 1'!C12</f>
        <v/>
      </c>
      <c r="D26" s="1003" t="inlineStr">
        <is>
          <t>Total investment received</t>
        </is>
      </c>
      <c r="E26" s="1281" t="inlineStr">
        <is>
          <t>Investor cash injected on Day 1 (May 2026). Used to calculate equity split.</t>
        </is>
      </c>
      <c r="F26" s="1282" t="inlineStr">
        <is>
          <t>Read-only</t>
        </is>
      </c>
    </row>
    <row r="27" ht="19.5" customHeight="1" s="1411">
      <c r="A27" s="1283" t="n"/>
      <c r="B27" s="952" t="inlineStr">
        <is>
          <t>EBITDA Multiple (Valuation)</t>
        </is>
      </c>
      <c r="C27" s="1289">
        <f>'Investment Valuation 1'!B6</f>
        <v/>
      </c>
      <c r="D27" s="1003" t="inlineStr">
        <is>
          <t>Pre-money valuation multiple</t>
        </is>
      </c>
      <c r="E27" s="1281" t="inlineStr">
        <is>
          <t>Pre-money value = 2025 EBITDA × multiple. Entry at 3.5× reflects distressed acquisition pricing — below hospitality sector average of 4.1×.</t>
        </is>
      </c>
      <c r="F27" s="1282" t="inlineStr">
        <is>
          <t>Read-only</t>
        </is>
      </c>
    </row>
    <row r="28" ht="19.5" customHeight="1" s="1411">
      <c r="A28" s="1283" t="n"/>
      <c r="B28" s="952" t="inlineStr">
        <is>
          <t>Hardware from Liquidators</t>
        </is>
      </c>
      <c r="C28" s="1288">
        <f>'Investment Valuation 1'!C24</f>
        <v/>
      </c>
      <c r="D28" s="1003" t="inlineStr">
        <is>
          <t>Physical equipment cost</t>
        </is>
      </c>
      <c r="E28" s="1281" t="inlineStr">
        <is>
          <t>Bar and kitchen equipment purchased from liquidators (inc VAT).</t>
        </is>
      </c>
      <c r="F28" s="1282" t="inlineStr">
        <is>
          <t>Read-only</t>
        </is>
      </c>
    </row>
    <row r="29" ht="19.5" customHeight="1" s="1411">
      <c r="A29" s="1283" t="n"/>
      <c r="B29" s="952" t="inlineStr">
        <is>
          <t>IP License Fee (No Dice Bars LTD)</t>
        </is>
      </c>
      <c r="C29" s="1288">
        <f>'Investment Valuation 1'!C25</f>
        <v/>
      </c>
      <c r="D29" s="1003" t="inlineStr">
        <is>
          <t>Brand + gaming IP</t>
        </is>
      </c>
      <c r="E29" s="1281" t="inlineStr">
        <is>
          <t>Trading name, customer data, gaming IP, goodwill (inc VAT).</t>
        </is>
      </c>
      <c r="F29" s="1282" t="inlineStr">
        <is>
          <t>Read-only</t>
        </is>
      </c>
    </row>
    <row r="30" ht="19.5" customHeight="1" s="1411">
      <c r="A30" s="1283" t="n"/>
      <c r="B30" s="952" t="inlineStr">
        <is>
          <t>Stock &amp; Supplier Restart</t>
        </is>
      </c>
      <c r="C30" s="1288">
        <f>'Investment Valuation 1'!C26</f>
        <v/>
      </c>
      <c r="D30" s="1003" t="inlineStr">
        <is>
          <t>Opening stock + subs</t>
        </is>
      </c>
      <c r="E30" s="1281" t="inlineStr">
        <is>
          <t>Initial stock order, software, supplier agreements (inc VAT).</t>
        </is>
      </c>
      <c r="F30" s="1282" t="inlineStr">
        <is>
          <t>Read-only</t>
        </is>
      </c>
    </row>
    <row r="31" ht="19.5" customHeight="1" s="1411">
      <c r="A31" s="1283" t="n"/>
      <c r="B31" s="952" t="inlineStr">
        <is>
          <t>Landlord Deposit</t>
        </is>
      </c>
      <c r="C31" s="1288">
        <f>'Investment Valuation 1'!C27</f>
        <v/>
      </c>
      <c r="D31" s="1003" t="inlineStr">
        <is>
          <t>3-month rent deposit</t>
        </is>
      </c>
      <c r="E31" s="1281" t="inlineStr">
        <is>
          <t>3 × monthly deposit rate. Held by landlord. Refunded on exit.</t>
        </is>
      </c>
      <c r="F31" s="1282" t="inlineStr">
        <is>
          <t>Read-only</t>
        </is>
      </c>
    </row>
    <row r="32" ht="7.5" customHeight="1" s="1411">
      <c r="A32" s="1276" t="n"/>
      <c r="B32" s="1276" t="n"/>
      <c r="C32" s="1276" t="n"/>
      <c r="D32" s="1276" t="n"/>
      <c r="E32" s="1276" t="n"/>
      <c r="F32" s="1276" t="n"/>
    </row>
    <row r="33" ht="25.5" customHeight="1" s="1411">
      <c r="A33" s="1720" t="inlineStr">
        <is>
          <t>🏟  CAPACITY MODEL  —  Venue physics (used for revenue reality check)</t>
        </is>
      </c>
      <c r="B33" s="1709" t="n"/>
      <c r="C33" s="1709" t="n"/>
      <c r="D33" s="1709" t="n"/>
      <c r="E33" s="1709" t="n"/>
      <c r="F33" s="1674" t="n"/>
    </row>
    <row r="34" ht="24" customHeight="1" s="1411">
      <c r="A34" s="1277" t="inlineStr">
        <is>
          <t>▶</t>
        </is>
      </c>
      <c r="B34" s="1278" t="inlineStr">
        <is>
          <t>Simultaneous Customer Capacity</t>
        </is>
      </c>
      <c r="C34" s="1290">
        <f>'Capacity Model'!B6</f>
        <v/>
      </c>
      <c r="D34" s="1280" t="inlineStr">
        <is>
          <t>People at any one time</t>
        </is>
      </c>
      <c r="E34" s="1281" t="inlineStr">
        <is>
          <t>80 = pool tables + ping pong + mini golf + bar area simultaneously.</t>
        </is>
      </c>
      <c r="F34" s="1282" t="inlineStr">
        <is>
          <t>1 – 500</t>
        </is>
      </c>
    </row>
    <row r="35" ht="19.5" customHeight="1" s="1411">
      <c r="A35" s="1283" t="n"/>
      <c r="B35" s="952" t="inlineStr">
        <is>
          <t>Average Stay Duration (hours)</t>
        </is>
      </c>
      <c r="C35" s="1291">
        <f>'Capacity Model'!B7</f>
        <v/>
      </c>
      <c r="D35" s="1003" t="inlineStr">
        <is>
          <t>Typical visit length</t>
        </is>
      </c>
      <c r="E35" s="1281" t="inlineStr">
        <is>
          <t>Gaming venues average 1.5–2.5 hrs. Used to calculate throughput.</t>
        </is>
      </c>
      <c r="F35" s="1282" t="inlineStr">
        <is>
          <t>0.5 – 6</t>
        </is>
      </c>
    </row>
    <row r="36" ht="19.5" customHeight="1" s="1411">
      <c r="A36" s="1283" t="n"/>
      <c r="B36" s="952" t="inlineStr">
        <is>
          <t>Weekday Hours (Mon–Thu)</t>
        </is>
      </c>
      <c r="C36" s="1292">
        <f>'Capacity Model'!B8</f>
        <v/>
      </c>
      <c r="D36" s="1003" t="inlineStr">
        <is>
          <t>Daily opening hours</t>
        </is>
      </c>
      <c r="E36" s="1281" t="inlineStr">
        <is>
          <t>Noon–10pm = 10 hrs. Adjust if trading hours change.</t>
        </is>
      </c>
      <c r="F36" s="1282" t="inlineStr">
        <is>
          <t>1 – 18</t>
        </is>
      </c>
    </row>
    <row r="37" ht="19.5" customHeight="1" s="1411">
      <c r="A37" s="1283" t="n"/>
      <c r="B37" s="952" t="inlineStr">
        <is>
          <t>Weekend Hours (Fri–Sun)</t>
        </is>
      </c>
      <c r="C37" s="1292">
        <f>'Capacity Model'!B9</f>
        <v/>
      </c>
      <c r="D37" s="1003" t="inlineStr">
        <is>
          <t>Daily opening hours</t>
        </is>
      </c>
      <c r="E37" s="1281" t="inlineStr">
        <is>
          <t>Noon–midnight = 12 hrs.</t>
        </is>
      </c>
      <c r="F37" s="1282" t="inlineStr">
        <is>
          <t>1 – 18</t>
        </is>
      </c>
    </row>
    <row r="38" ht="19.5" customHeight="1" s="1411">
      <c r="A38" s="1283" t="n"/>
      <c r="B38" s="952" t="inlineStr">
        <is>
          <t>Average Spend Per Customer (£)</t>
        </is>
      </c>
      <c r="C38" s="1293">
        <f>'Capacity Model'!B10</f>
        <v/>
      </c>
      <c r="D38" s="1003" t="inlineStr">
        <is>
          <t>Gaming fee + bar spend</t>
        </is>
      </c>
      <c r="E38" s="1281" t="inlineStr">
        <is>
          <t>Blended average: gaming admission + drinks/food per head.</t>
        </is>
      </c>
      <c r="F38" s="1282" t="inlineStr">
        <is>
          <t>£1 – £200</t>
        </is>
      </c>
    </row>
    <row r="39" ht="7.5" customHeight="1" s="1411">
      <c r="A39" s="1276" t="n"/>
      <c r="B39" s="1276" t="n"/>
      <c r="C39" s="1276" t="n"/>
      <c r="D39" s="1276" t="n"/>
      <c r="E39" s="1276" t="n"/>
      <c r="F39" s="1276" t="n"/>
    </row>
    <row r="40" ht="25.5" customHeight="1" s="1411">
      <c r="A40" s="1721" t="inlineStr">
        <is>
          <t>⚠  DOWNSIDE SCENARIO  —  Stress test: what if revenue falls 10%?</t>
        </is>
      </c>
      <c r="B40" s="1441" t="n"/>
      <c r="C40" s="1441" t="n"/>
      <c r="D40" s="1441" t="n"/>
      <c r="E40" s="1441" t="n"/>
      <c r="F40" s="1558" t="n"/>
    </row>
    <row r="41" ht="24" customHeight="1" s="1411">
      <c r="A41" s="1277" t="inlineStr">
        <is>
          <t>▶</t>
        </is>
      </c>
      <c r="B41" s="1278" t="inlineStr">
        <is>
          <t>Revenue Change vs 2025</t>
        </is>
      </c>
      <c r="C41" s="1279">
        <f>'Downside Scenario'!B52</f>
        <v/>
      </c>
      <c r="D41" s="1280" t="inlineStr">
        <is>
          <t>Revenue decline %</t>
        </is>
      </c>
      <c r="E41" s="1281" t="inlineStr">
        <is>
          <t>Enter as negative: −10% = 10% below 2025 actuals. Business must remain profitable.</t>
        </is>
      </c>
      <c r="F41" s="1282" t="inlineStr">
        <is>
          <t>−100% to +100%</t>
        </is>
      </c>
    </row>
    <row r="42" ht="19.5" customHeight="1" s="1411">
      <c r="A42" s="1283" t="n"/>
      <c r="B42" s="952" t="inlineStr">
        <is>
          <t>Variable Cost Cap (%)</t>
        </is>
      </c>
      <c r="C42" s="1279">
        <f>'Downside Scenario'!B53</f>
        <v/>
      </c>
      <c r="D42" s="1003" t="inlineStr">
        <is>
          <t>% of revenue ceiling</t>
        </is>
      </c>
      <c r="E42" s="1281" t="inlineStr">
        <is>
          <t>Same cap as base case — variable costs still bounded even in downturn.</t>
        </is>
      </c>
      <c r="F42" s="1282" t="inlineStr">
        <is>
          <t>0% – 100%</t>
        </is>
      </c>
    </row>
    <row r="43" ht="19.5" customHeight="1" s="1411">
      <c r="A43" s="1283" t="n"/>
      <c r="B43" s="952" t="inlineStr">
        <is>
          <t>Rent % of Revenue</t>
        </is>
      </c>
      <c r="C43" s="1279">
        <f>'Downside Scenario'!B54</f>
        <v/>
      </c>
      <c r="D43" s="1003" t="inlineStr">
        <is>
          <t>% quarterly revenue</t>
        </is>
      </c>
      <c r="E43" s="1281" t="inlineStr">
        <is>
          <t>Rent falls with revenue — natural hedge. Same % rate as base case.</t>
        </is>
      </c>
      <c r="F43" s="1282" t="inlineStr">
        <is>
          <t>0% – 50%</t>
        </is>
      </c>
    </row>
    <row r="44" ht="7.5" customHeight="1" s="1411">
      <c r="A44" s="1276" t="n"/>
      <c r="B44" s="1276" t="n"/>
      <c r="C44" s="1276" t="n"/>
      <c r="D44" s="1276" t="n"/>
      <c r="E44" s="1276" t="n"/>
      <c r="F44" s="1276" t="n"/>
    </row>
    <row r="45" ht="25.5" customHeight="1" s="1411">
      <c r="A45" s="1656" t="inlineStr">
        <is>
          <t>ℹ  VERSION CONTROL</t>
        </is>
      </c>
      <c r="B45" s="1433" t="n"/>
      <c r="C45" s="1433" t="n"/>
      <c r="D45" s="1433" t="n"/>
      <c r="E45" s="1433" t="n"/>
      <c r="F45" s="1564" t="n"/>
    </row>
    <row r="46" ht="19.5" customHeight="1" s="1411">
      <c r="A46" s="1294" t="n"/>
      <c r="B46" s="1295" t="inlineStr">
        <is>
          <t>Version</t>
        </is>
      </c>
      <c r="C46" s="1722" t="inlineStr">
        <is>
          <t>v3.6 — £79k / 50-50 / pure pro-rata · CFF + summary text fully reconciled</t>
        </is>
      </c>
      <c r="D46" s="1446" t="n"/>
      <c r="E46" s="1446" t="n"/>
      <c r="F46" s="1723" t="n"/>
    </row>
    <row r="47" ht="19.5" customHeight="1" s="1411">
      <c r="A47" s="1294" t="n"/>
      <c r="B47" s="1295" t="inlineStr">
        <is>
          <t>Model Date</t>
        </is>
      </c>
      <c r="C47" s="1722" t="inlineStr">
        <is>
          <t>26 April 2026</t>
        </is>
      </c>
      <c r="D47" s="1446" t="n"/>
      <c r="E47" s="1446" t="n"/>
      <c r="F47" s="1723" t="n"/>
    </row>
    <row r="48" ht="19.5" customHeight="1" s="1411">
      <c r="A48" s="1294" t="n"/>
      <c r="B48" s="1295" t="inlineStr">
        <is>
          <t>Built by</t>
        </is>
      </c>
      <c r="C48" s="1722" t="inlineStr">
        <is>
          <t>No Dice Borough LTD</t>
        </is>
      </c>
      <c r="D48" s="1446" t="n"/>
      <c r="E48" s="1446" t="n"/>
      <c r="F48" s="1723" t="n"/>
    </row>
    <row r="49" ht="19.5" customHeight="1" s="1411">
      <c r="A49" s="1294" t="n"/>
      <c r="B49" s="1295" t="inlineStr">
        <is>
          <t>Scope</t>
        </is>
      </c>
      <c r="C49" s="1722" t="inlineStr">
        <is>
          <t>May 2026 – April 2027 trading period · 0.86× EBITDA entry · pure pro-rata</t>
        </is>
      </c>
      <c r="D49" s="1446" t="n"/>
      <c r="E49" s="1446" t="n"/>
      <c r="F49" s="1723" t="n"/>
    </row>
    <row r="50" ht="19.5" customHeight="1" s="1411">
      <c r="A50" s="1294" t="n"/>
      <c r="B50" s="1295" t="inlineStr">
        <is>
          <t>Password</t>
        </is>
      </c>
      <c r="C50" s="1722" t="inlineStr">
        <is>
          <t>NoDice2026  (required to edit locked cells)</t>
        </is>
      </c>
      <c r="D50" s="1446" t="n"/>
      <c r="E50" s="1446" t="n"/>
      <c r="F50" s="1723" t="n"/>
    </row>
    <row r="51" ht="15" customHeight="1" s="1411">
      <c r="A51" s="6" t="n"/>
      <c r="B51" s="6" t="n"/>
      <c r="C51" s="6" t="n"/>
      <c r="D51" s="6" t="n"/>
      <c r="E51" s="6" t="n"/>
      <c r="F51" s="6" t="n"/>
    </row>
    <row r="52" ht="12" customHeight="1" s="1411">
      <c r="A52" s="6" t="n"/>
      <c r="B52" s="6" t="n"/>
      <c r="C52" s="6" t="n"/>
      <c r="D52" s="6" t="n"/>
      <c r="E52" s="6" t="n"/>
      <c r="F52" s="6" t="n"/>
    </row>
    <row r="53" ht="25.5" customHeight="1" s="1411">
      <c r="A53" s="1670" t="inlineStr">
        <is>
          <t>📊  GOOGLE ADS MODEL ASSUMPTIONS  —  All marketing model inputs centralised here</t>
        </is>
      </c>
      <c r="B53" s="1444" t="n"/>
      <c r="C53" s="1444" t="n"/>
      <c r="D53" s="1444" t="n"/>
      <c r="E53" s="1444" t="n"/>
      <c r="F53" s="1648" t="n"/>
    </row>
    <row r="54" ht="21.75" customHeight="1" s="1411">
      <c r="A54" s="323" t="inlineStr">
        <is>
          <t>Parameter</t>
        </is>
      </c>
      <c r="B54" s="323" t="inlineStr">
        <is>
          <t>Conservative</t>
        </is>
      </c>
      <c r="C54" s="323" t="inlineStr">
        <is>
          <t>Base Case</t>
        </is>
      </c>
      <c r="D54" s="323" t="inlineStr">
        <is>
          <t>Optimistic</t>
        </is>
      </c>
      <c r="E54" s="323" t="inlineStr">
        <is>
          <t>Unit</t>
        </is>
      </c>
      <c r="F54" s="323" t="inlineStr">
        <is>
          <t>Notes</t>
        </is>
      </c>
    </row>
    <row r="55" ht="18" customHeight="1" s="1411">
      <c r="A55" s="1724" t="inlineStr">
        <is>
          <t>BUDGET</t>
        </is>
      </c>
      <c r="B55" s="1433" t="n"/>
      <c r="C55" s="1433" t="n"/>
      <c r="D55" s="1433" t="n"/>
      <c r="E55" s="1433" t="n"/>
      <c r="F55" s="1564" t="n"/>
    </row>
    <row r="56" ht="21.75" customHeight="1" s="1411">
      <c r="A56" s="1015" t="inlineStr">
        <is>
          <t>Weekly Ad Budget (£)</t>
        </is>
      </c>
      <c r="B56" s="1299" t="n">
        <v>500</v>
      </c>
      <c r="C56" s="1299" t="n">
        <v>500</v>
      </c>
      <c r="D56" s="1299" t="n">
        <v>500</v>
      </c>
      <c r="E56" s="1300" t="inlineStr">
        <is>
          <t>£/week</t>
        </is>
      </c>
      <c r="F56" s="1301" t="inlineStr">
        <is>
          <t>Total Google Ads spend per week. Edit per scenario.</t>
        </is>
      </c>
    </row>
    <row r="57" ht="18" customHeight="1" s="1411">
      <c r="A57" s="1724" t="inlineStr">
        <is>
          <t>CPC &amp; SCALING</t>
        </is>
      </c>
      <c r="B57" s="1433" t="n"/>
      <c r="C57" s="1433" t="n"/>
      <c r="D57" s="1433" t="n"/>
      <c r="E57" s="1433" t="n"/>
      <c r="F57" s="1564" t="n"/>
    </row>
    <row r="58" ht="25.5" customHeight="1" s="1411">
      <c r="A58" s="1302" t="inlineStr">
        <is>
          <t>Base CPC — verified (£)</t>
        </is>
      </c>
      <c r="B58" s="1303" t="n">
        <v>0.32</v>
      </c>
      <c r="C58" s="1303" t="n">
        <v>0.32</v>
      </c>
      <c r="D58" s="1303" t="n">
        <v>0.32</v>
      </c>
      <c r="E58" s="1300" t="inlineStr">
        <is>
          <t>£/click</t>
        </is>
      </c>
      <c r="F58" s="1301" t="inlineStr">
        <is>
          <t>GA4 verified Nov-Dec 2025: £0.318. Locked across scenarios as anchor.</t>
        </is>
      </c>
    </row>
    <row r="59" ht="25.5" customHeight="1" s="1411">
      <c r="A59" s="1302" t="inlineStr">
        <is>
          <t>CPC Scaling Factor (budget uplift)</t>
        </is>
      </c>
      <c r="B59" s="1304" t="n">
        <v>0.35</v>
      </c>
      <c r="C59" s="1304" t="n">
        <v>0.25</v>
      </c>
      <c r="D59" s="1304" t="n">
        <v>0.15</v>
      </c>
      <c r="E59" s="1300" t="inlineStr">
        <is>
          <t>multiplier</t>
        </is>
      </c>
      <c r="F59" s="1301" t="inlineStr">
        <is>
          <t>CPC degrades as budget scales. Formula: CPC_adj = Base × (1 + Factor). Con=+35% at scale, Base=+25%, Opt=+15% (less degradation with better optimisation).</t>
        </is>
      </c>
    </row>
    <row r="60" ht="18" customHeight="1" s="1411">
      <c r="A60" s="1724" t="inlineStr">
        <is>
          <t>CONVERSION &amp; REALISATION</t>
        </is>
      </c>
      <c r="B60" s="1433" t="n"/>
      <c r="C60" s="1433" t="n"/>
      <c r="D60" s="1433" t="n"/>
      <c r="E60" s="1433" t="n"/>
      <c r="F60" s="1564" t="n"/>
    </row>
    <row r="61" ht="27.75" customHeight="1" s="1411">
      <c r="A61" s="1302" t="inlineStr">
        <is>
          <t>Gross Conversion Rate (GA4)</t>
        </is>
      </c>
      <c r="B61" s="1305" t="n">
        <v>0.04</v>
      </c>
      <c r="C61" s="1305" t="n">
        <v>0.052</v>
      </c>
      <c r="D61" s="1305" t="n">
        <v>0.065</v>
      </c>
      <c r="E61" s="1300" t="inlineStr">
        <is>
          <t>conv/click</t>
        </is>
      </c>
      <c r="F61" s="1301" t="inlineStr">
        <is>
          <t>GA4 verified: 5.8%. Conservative applies degradation at scale. This is the raw GA4 "conversion" event rate.</t>
        </is>
      </c>
    </row>
    <row r="62" ht="27.75" customHeight="1" s="1411">
      <c r="A62" s="1302" t="inlineStr">
        <is>
          <t>Realisation Rate</t>
        </is>
      </c>
      <c r="B62" s="1305" t="n">
        <v>0.55</v>
      </c>
      <c r="C62" s="1305" t="n">
        <v>0.7</v>
      </c>
      <c r="D62" s="1305" t="n">
        <v>0.82</v>
      </c>
      <c r="E62" s="1300" t="inlineStr">
        <is>
          <t>%</t>
        </is>
      </c>
      <c r="F62" s="1301" t="inlineStr">
        <is>
          <t>GA4 conversions ≠ actual paying customers. Form fills, partial bookings, and abandonments mean only a fraction become real revenue. Con=55% realisation (cautious), Base=70%, Opt=82%.</t>
        </is>
      </c>
    </row>
    <row r="63" ht="18" customHeight="1" s="1411">
      <c r="A63" s="1724" t="inlineStr">
        <is>
          <t>REVENUE ASSUMPTIONS</t>
        </is>
      </c>
      <c r="B63" s="1433" t="n"/>
      <c r="C63" s="1433" t="n"/>
      <c r="D63" s="1433" t="n"/>
      <c r="E63" s="1433" t="n"/>
      <c r="F63" s="1564" t="n"/>
    </row>
    <row r="64" ht="27.75" customHeight="1" s="1411">
      <c r="A64" s="1302" t="inlineStr">
        <is>
          <t>Avg Revenue Per Customer (£)</t>
        </is>
      </c>
      <c r="B64" s="1299" t="n">
        <v>65</v>
      </c>
      <c r="C64" s="1299" t="n">
        <v>90</v>
      </c>
      <c r="D64" s="1299" t="n">
        <v>120</v>
      </c>
      <c r="E64" s="1300" t="inlineStr">
        <is>
          <t>£</t>
        </is>
      </c>
      <c r="F64" s="1301" t="inlineStr">
        <is>
          <t>Actual spend per confirmed customer (gaming + bar). Lower than "per booking" — accounts for no-shows, split parties, and lower-spend visits.</t>
        </is>
      </c>
    </row>
    <row r="65" ht="27.75" customHeight="1" s="1411">
      <c r="A65" s="1302" t="inlineStr">
        <is>
          <t>Avg Contribution Margin %</t>
        </is>
      </c>
      <c r="B65" s="1305" t="n">
        <v>0.55</v>
      </c>
      <c r="C65" s="1305" t="n">
        <v>0.6</v>
      </c>
      <c r="D65" s="1305" t="n">
        <v>0.65</v>
      </c>
      <c r="E65" s="1300" t="inlineStr">
        <is>
          <t>%</t>
        </is>
      </c>
      <c r="F65" s="1301" t="inlineStr">
        <is>
          <t>Revenue that flows to profit after variable costs (bar stock, staffing uplift). 55-65% is realistic for gaming+bar venues.</t>
        </is>
      </c>
    </row>
    <row r="66" ht="27.75" customHeight="1" s="1411">
      <c r="A66" s="1302" t="inlineStr">
        <is>
          <t>Incrementality Factor</t>
        </is>
      </c>
      <c r="B66" s="1306" t="n">
        <v>0.68</v>
      </c>
      <c r="C66" s="1306" t="n">
        <v>0.78</v>
      </c>
      <c r="D66" s="1306" t="n">
        <v>0.85</v>
      </c>
      <c r="E66" s="1300" t="inlineStr">
        <is>
          <t>%</t>
        </is>
      </c>
      <c r="F66" s="1301" t="inlineStr">
        <is>
          <t>Fraction of ad-driven revenue that is truly incremental (would NOT have happened organically). Accounts for cannabilisation of organic traffic. Con=68%, Base=78%, Opt=85%. Industry benchmark: 60-80%.</t>
        </is>
      </c>
    </row>
    <row r="67" ht="18" customHeight="1" s="1411">
      <c r="A67" s="1724" t="inlineStr">
        <is>
          <t>DIMINISHING RETURNS — SPEND TIER EFFICIENCY</t>
        </is>
      </c>
      <c r="B67" s="1433" t="n"/>
      <c r="C67" s="1433" t="n"/>
      <c r="D67" s="1433" t="n"/>
      <c r="E67" s="1433" t="n"/>
      <c r="F67" s="1564" t="n"/>
    </row>
    <row r="68" ht="19.5" customHeight="1" s="1411">
      <c r="A68" s="1655" t="inlineStr">
        <is>
          <t>At higher spend levels, conversion efficiency degrades. Tier 1 = first £10k/yr (near-actual performance). Tier 2 = £10-26k. Tier 3 = £26k+.</t>
        </is>
      </c>
      <c r="B68" s="1441" t="n"/>
      <c r="C68" s="1441" t="n"/>
      <c r="D68" s="1441" t="n"/>
      <c r="E68" s="1441" t="n"/>
      <c r="F68" s="1558" t="n"/>
    </row>
    <row r="69" ht="25.5" customHeight="1" s="1411">
      <c r="A69" s="1302" t="inlineStr">
        <is>
          <t>Tier 1 efficiency  (£0 – £10k/yr)</t>
        </is>
      </c>
      <c r="B69" s="1304" t="n">
        <v>1</v>
      </c>
      <c r="C69" s="1304" t="n">
        <v>1</v>
      </c>
      <c r="D69" s="1304" t="n">
        <v>1</v>
      </c>
      <c r="E69" s="1300" t="inlineStr">
        <is>
          <t>multiplier</t>
        </is>
      </c>
      <c r="F69" s="1301" t="inlineStr">
        <is>
          <t>First £10k at near-verified CPC/CVR. Anchored to actual data.</t>
        </is>
      </c>
    </row>
    <row r="70" ht="25.5" customHeight="1" s="1411">
      <c r="A70" s="1302" t="inlineStr">
        <is>
          <t>Tier 2 efficiency  (£10k – £26k/yr)</t>
        </is>
      </c>
      <c r="B70" s="1304" t="n">
        <v>0.85</v>
      </c>
      <c r="C70" s="1304" t="n">
        <v>0.88</v>
      </c>
      <c r="D70" s="1304" t="n">
        <v>0.92</v>
      </c>
      <c r="E70" s="1300" t="inlineStr">
        <is>
          <t>multiplier</t>
        </is>
      </c>
      <c r="F70" s="1301" t="inlineStr">
        <is>
          <t>Efficiency drops as budget scales — audience saturation, less precise targeting.</t>
        </is>
      </c>
    </row>
    <row r="71" ht="25.5" customHeight="1" s="1411">
      <c r="A71" s="1302" t="inlineStr">
        <is>
          <t>Tier 3 efficiency  (£26k+/yr)</t>
        </is>
      </c>
      <c r="B71" s="1304" t="n">
        <v>0.7</v>
      </c>
      <c r="C71" s="1304" t="n">
        <v>0.76</v>
      </c>
      <c r="D71" s="1304" t="n">
        <v>0.82</v>
      </c>
      <c r="E71" s="1300" t="inlineStr">
        <is>
          <t>multiplier</t>
        </is>
      </c>
      <c r="F71" s="1301" t="inlineStr">
        <is>
          <t>Significant diminishing returns at high volume. Conservative derating.</t>
        </is>
      </c>
    </row>
    <row r="72" ht="15.75" customHeight="1" s="1411">
      <c r="A72" s="6" t="n"/>
      <c r="B72" s="6" t="n"/>
      <c r="C72" s="6" t="n"/>
      <c r="D72" s="6" t="n"/>
      <c r="E72" s="6" t="n"/>
      <c r="F72" s="6" t="n"/>
    </row>
    <row r="73" ht="15.75" customHeight="1" s="1411">
      <c r="A73" s="6" t="n"/>
      <c r="B73" s="6" t="n"/>
      <c r="C73" s="6" t="n"/>
      <c r="D73" s="6" t="n"/>
      <c r="E73" s="6" t="n"/>
      <c r="F73" s="6" t="n"/>
    </row>
    <row r="74" ht="15.75" customHeight="1" s="1411">
      <c r="A74" s="6" t="n"/>
      <c r="B74" s="6" t="n"/>
      <c r="C74" s="6" t="n"/>
      <c r="D74" s="6" t="n"/>
      <c r="E74" s="6" t="n"/>
      <c r="F74" s="6" t="n"/>
    </row>
    <row r="75" ht="15.75" customHeight="1" s="1411">
      <c r="A75" s="6" t="n"/>
      <c r="B75" s="6" t="n"/>
      <c r="C75" s="6" t="n"/>
      <c r="D75" s="6" t="n"/>
      <c r="E75" s="6" t="n"/>
      <c r="F75" s="6" t="n"/>
    </row>
    <row r="76" ht="15.75" customHeight="1" s="1411">
      <c r="A76" s="6" t="n"/>
      <c r="B76" s="6" t="n"/>
      <c r="C76" s="6" t="n"/>
      <c r="D76" s="6" t="n"/>
      <c r="E76" s="6" t="n"/>
      <c r="F76" s="6" t="n"/>
    </row>
    <row r="77" ht="15.75" customHeight="1" s="1411">
      <c r="A77" s="6" t="n"/>
      <c r="B77" s="6" t="n"/>
      <c r="C77" s="6" t="n"/>
      <c r="D77" s="6" t="n"/>
      <c r="E77" s="6" t="n"/>
      <c r="F77" s="6" t="n"/>
    </row>
    <row r="78" ht="15.75" customHeight="1" s="1411">
      <c r="A78" s="6" t="n"/>
      <c r="B78" s="6" t="n"/>
      <c r="C78" s="6" t="n"/>
      <c r="D78" s="6" t="n"/>
      <c r="E78" s="6" t="n"/>
      <c r="F78" s="6" t="n"/>
    </row>
    <row r="79" ht="15.75" customHeight="1" s="1411">
      <c r="A79" s="6" t="n"/>
      <c r="B79" s="6" t="n"/>
      <c r="C79" s="6" t="n"/>
      <c r="D79" s="6" t="n"/>
      <c r="E79" s="6" t="n"/>
      <c r="F79" s="6" t="n"/>
    </row>
    <row r="80" ht="15.75" customHeight="1" s="1411">
      <c r="A80" s="6" t="n"/>
      <c r="B80" s="6" t="n"/>
      <c r="C80" s="6" t="n"/>
      <c r="D80" s="6" t="n"/>
      <c r="E80" s="6" t="n"/>
      <c r="F80" s="6" t="n"/>
    </row>
    <row r="81" ht="15.75" customHeight="1" s="1411">
      <c r="A81" s="6" t="n"/>
      <c r="B81" s="6" t="n"/>
      <c r="C81" s="6" t="n"/>
      <c r="D81" s="6" t="n"/>
      <c r="E81" s="6" t="n"/>
      <c r="F81" s="6" t="n"/>
    </row>
    <row r="82" ht="15.75" customHeight="1" s="1411">
      <c r="A82" s="6" t="n"/>
      <c r="B82" s="6" t="n"/>
      <c r="C82" s="6" t="n"/>
      <c r="D82" s="6" t="n"/>
      <c r="E82" s="6" t="n"/>
      <c r="F82" s="6" t="n"/>
    </row>
    <row r="83" ht="15.75" customHeight="1" s="1411">
      <c r="A83" s="6" t="n"/>
      <c r="B83" s="6" t="n"/>
      <c r="C83" s="6" t="n"/>
      <c r="D83" s="6" t="n"/>
      <c r="E83" s="6" t="n"/>
      <c r="F83" s="6" t="n"/>
    </row>
    <row r="84" ht="15.75" customHeight="1" s="1411">
      <c r="A84" s="6" t="n"/>
      <c r="B84" s="6" t="n"/>
      <c r="C84" s="6" t="n"/>
      <c r="D84" s="6" t="n"/>
      <c r="E84" s="6" t="n"/>
      <c r="F84" s="6" t="n"/>
    </row>
    <row r="85" ht="15.75" customHeight="1" s="1411">
      <c r="A85" s="6" t="n"/>
      <c r="B85" s="6" t="n"/>
      <c r="C85" s="6" t="n"/>
      <c r="D85" s="6" t="n"/>
      <c r="E85" s="6" t="n"/>
      <c r="F85" s="6" t="n"/>
    </row>
    <row r="86" ht="15.75" customHeight="1" s="1411">
      <c r="A86" s="6" t="n"/>
      <c r="B86" s="6" t="n"/>
      <c r="C86" s="6" t="n"/>
      <c r="D86" s="6" t="n"/>
      <c r="E86" s="6" t="n"/>
      <c r="F86" s="6" t="n"/>
    </row>
    <row r="87" ht="15.75" customHeight="1" s="1411">
      <c r="A87" s="6" t="n"/>
      <c r="B87" s="6" t="n"/>
      <c r="C87" s="6" t="n"/>
      <c r="D87" s="6" t="n"/>
      <c r="E87" s="6" t="n"/>
      <c r="F87" s="6" t="n"/>
    </row>
    <row r="88" ht="15.75" customHeight="1" s="1411">
      <c r="A88" s="6" t="n"/>
      <c r="B88" s="6" t="n"/>
      <c r="C88" s="6" t="n"/>
      <c r="D88" s="6" t="n"/>
      <c r="E88" s="6" t="n"/>
      <c r="F88" s="6" t="n"/>
    </row>
    <row r="89" ht="15.75" customHeight="1" s="1411">
      <c r="A89" s="6" t="n"/>
      <c r="B89" s="6" t="n"/>
      <c r="C89" s="6" t="n"/>
      <c r="D89" s="6" t="n"/>
      <c r="E89" s="6" t="n"/>
      <c r="F89" s="6" t="n"/>
    </row>
    <row r="90" ht="15.75" customHeight="1" s="1411">
      <c r="A90" s="6" t="n"/>
      <c r="B90" s="6" t="n"/>
      <c r="C90" s="6" t="n"/>
      <c r="D90" s="6" t="n"/>
      <c r="E90" s="6" t="n"/>
      <c r="F90" s="6" t="n"/>
    </row>
    <row r="91" ht="15.75" customHeight="1" s="1411">
      <c r="A91" s="6" t="n"/>
      <c r="B91" s="6" t="n"/>
      <c r="C91" s="6" t="n"/>
      <c r="D91" s="6" t="n"/>
      <c r="E91" s="6" t="n"/>
      <c r="F91" s="6" t="n"/>
    </row>
    <row r="92" ht="15.75" customHeight="1" s="1411">
      <c r="A92" s="6" t="n"/>
      <c r="B92" s="6" t="n"/>
      <c r="C92" s="6" t="n"/>
      <c r="D92" s="6" t="n"/>
      <c r="E92" s="6" t="n"/>
      <c r="F92" s="6" t="n"/>
    </row>
    <row r="93" ht="15.75" customHeight="1" s="1411">
      <c r="A93" s="6" t="n"/>
      <c r="B93" s="6" t="n"/>
      <c r="C93" s="6" t="n"/>
      <c r="D93" s="6" t="n"/>
      <c r="E93" s="6" t="n"/>
      <c r="F93" s="6" t="n"/>
    </row>
    <row r="94" ht="15.75" customHeight="1" s="1411">
      <c r="A94" s="6" t="n"/>
      <c r="B94" s="6" t="n"/>
      <c r="C94" s="6" t="n"/>
      <c r="D94" s="6" t="n"/>
      <c r="E94" s="6" t="n"/>
      <c r="F94" s="6" t="n"/>
    </row>
    <row r="95" ht="15.75" customHeight="1" s="1411">
      <c r="A95" s="6" t="n"/>
      <c r="B95" s="6" t="n"/>
      <c r="C95" s="6" t="n"/>
      <c r="D95" s="6" t="n"/>
      <c r="E95" s="6" t="n"/>
      <c r="F95" s="6" t="n"/>
    </row>
    <row r="96" ht="15.75" customHeight="1" s="1411">
      <c r="A96" s="6" t="n"/>
      <c r="B96" s="6" t="n"/>
      <c r="C96" s="6" t="n"/>
      <c r="D96" s="6" t="n"/>
      <c r="E96" s="6" t="n"/>
      <c r="F96" s="6" t="n"/>
    </row>
    <row r="97" ht="15.75" customHeight="1" s="1411">
      <c r="A97" s="6" t="n"/>
      <c r="B97" s="6" t="n"/>
      <c r="C97" s="6" t="n"/>
      <c r="D97" s="6" t="n"/>
      <c r="E97" s="6" t="n"/>
      <c r="F97" s="6" t="n"/>
    </row>
    <row r="98" ht="15.75" customHeight="1" s="1411">
      <c r="A98" s="6" t="n"/>
      <c r="B98" s="6" t="n"/>
      <c r="C98" s="6" t="n"/>
      <c r="D98" s="6" t="n"/>
      <c r="E98" s="6" t="n"/>
      <c r="F98" s="6" t="n"/>
    </row>
    <row r="99" ht="15.75" customHeight="1" s="1411">
      <c r="A99" s="6" t="n"/>
      <c r="B99" s="6" t="n"/>
      <c r="C99" s="6" t="n"/>
      <c r="D99" s="6" t="n"/>
      <c r="E99" s="6" t="n"/>
      <c r="F99" s="6" t="n"/>
    </row>
    <row r="100" ht="15.75" customHeight="1" s="1411">
      <c r="A100" s="6" t="n"/>
      <c r="B100" s="6" t="n"/>
      <c r="C100" s="6" t="n"/>
      <c r="D100" s="6" t="n"/>
      <c r="E100" s="6" t="n"/>
      <c r="F100" s="6" t="n"/>
    </row>
    <row r="101" ht="15.75" customHeight="1" s="1411">
      <c r="A101" s="6" t="n"/>
      <c r="B101" s="6" t="n"/>
      <c r="C101" s="6" t="n"/>
      <c r="D101" s="6" t="n"/>
      <c r="E101" s="6" t="n"/>
      <c r="F101" s="6" t="n"/>
    </row>
    <row r="102" ht="15.75" customHeight="1" s="1411">
      <c r="A102" s="6" t="n"/>
      <c r="B102" s="6" t="n"/>
      <c r="C102" s="6" t="n"/>
      <c r="D102" s="6" t="n"/>
      <c r="E102" s="6" t="n"/>
      <c r="F102" s="6" t="n"/>
    </row>
    <row r="103" ht="15.75" customHeight="1" s="1411">
      <c r="A103" s="6" t="n"/>
      <c r="B103" s="6" t="n"/>
      <c r="C103" s="6" t="n"/>
      <c r="D103" s="6" t="n"/>
      <c r="E103" s="6" t="n"/>
      <c r="F103" s="6" t="n"/>
    </row>
    <row r="104" ht="15.75" customHeight="1" s="1411">
      <c r="A104" s="6" t="n"/>
      <c r="B104" s="6" t="n"/>
      <c r="C104" s="6" t="n"/>
      <c r="D104" s="6" t="n"/>
      <c r="E104" s="6" t="n"/>
      <c r="F104" s="6" t="n"/>
    </row>
    <row r="105" ht="15.75" customHeight="1" s="1411">
      <c r="A105" s="6" t="n"/>
      <c r="B105" s="6" t="n"/>
      <c r="C105" s="6" t="n"/>
      <c r="D105" s="6" t="n"/>
      <c r="E105" s="6" t="n"/>
      <c r="F105" s="6" t="n"/>
    </row>
    <row r="106" ht="15.75" customHeight="1" s="1411">
      <c r="A106" s="6" t="n"/>
      <c r="B106" s="6" t="n"/>
      <c r="C106" s="6" t="n"/>
      <c r="D106" s="6" t="n"/>
      <c r="E106" s="6" t="n"/>
      <c r="F106" s="6" t="n"/>
    </row>
    <row r="107" ht="15.75" customHeight="1" s="1411">
      <c r="A107" s="6" t="n"/>
      <c r="B107" s="6" t="n"/>
      <c r="C107" s="6" t="n"/>
      <c r="D107" s="6" t="n"/>
      <c r="E107" s="6" t="n"/>
      <c r="F107" s="6" t="n"/>
    </row>
    <row r="108" ht="15.75" customHeight="1" s="1411">
      <c r="A108" s="6" t="n"/>
      <c r="B108" s="6" t="n"/>
      <c r="C108" s="6" t="n"/>
      <c r="D108" s="6" t="n"/>
      <c r="E108" s="6" t="n"/>
      <c r="F108" s="6" t="n"/>
    </row>
    <row r="109" ht="15.75" customHeight="1" s="1411">
      <c r="A109" s="6" t="n"/>
      <c r="B109" s="6" t="n"/>
      <c r="C109" s="6" t="n"/>
      <c r="D109" s="6" t="n"/>
      <c r="E109" s="6" t="n"/>
      <c r="F109" s="6" t="n"/>
    </row>
    <row r="110" ht="15.75" customHeight="1" s="1411">
      <c r="A110" s="6" t="n"/>
      <c r="B110" s="6" t="n"/>
      <c r="C110" s="6" t="n"/>
      <c r="D110" s="6" t="n"/>
      <c r="E110" s="6" t="n"/>
      <c r="F110" s="6" t="n"/>
    </row>
    <row r="111" ht="15.75" customHeight="1" s="1411">
      <c r="A111" s="6" t="n"/>
      <c r="B111" s="6" t="n"/>
      <c r="C111" s="6" t="n"/>
      <c r="D111" s="6" t="n"/>
      <c r="E111" s="6" t="n"/>
      <c r="F111" s="6" t="n"/>
    </row>
    <row r="112" ht="15.75" customHeight="1" s="1411">
      <c r="A112" s="6" t="n"/>
      <c r="B112" s="6" t="n"/>
      <c r="C112" s="6" t="n"/>
      <c r="D112" s="6" t="n"/>
      <c r="E112" s="6" t="n"/>
      <c r="F112" s="6" t="n"/>
    </row>
    <row r="113" ht="15.75" customHeight="1" s="1411">
      <c r="A113" s="6" t="n"/>
      <c r="B113" s="6" t="n"/>
      <c r="C113" s="6" t="n"/>
      <c r="D113" s="6" t="n"/>
      <c r="E113" s="6" t="n"/>
      <c r="F113" s="6" t="n"/>
    </row>
    <row r="114" ht="15.75" customHeight="1" s="1411">
      <c r="A114" s="6" t="n"/>
      <c r="B114" s="6" t="n"/>
      <c r="C114" s="6" t="n"/>
      <c r="D114" s="6" t="n"/>
      <c r="E114" s="6" t="n"/>
      <c r="F114" s="6" t="n"/>
    </row>
    <row r="115" ht="15.75" customHeight="1" s="1411">
      <c r="A115" s="6" t="n"/>
      <c r="B115" s="6" t="n"/>
      <c r="C115" s="6" t="n"/>
      <c r="D115" s="6" t="n"/>
      <c r="E115" s="6" t="n"/>
      <c r="F115" s="6" t="n"/>
    </row>
    <row r="116" ht="15.75" customHeight="1" s="1411">
      <c r="A116" s="6" t="n"/>
      <c r="B116" s="6" t="n"/>
      <c r="C116" s="6" t="n"/>
      <c r="D116" s="6" t="n"/>
      <c r="E116" s="6" t="n"/>
      <c r="F116" s="6" t="n"/>
    </row>
    <row r="117" ht="15.75" customHeight="1" s="1411">
      <c r="A117" s="6" t="n"/>
      <c r="B117" s="6" t="n"/>
      <c r="C117" s="6" t="n"/>
      <c r="D117" s="6" t="n"/>
      <c r="E117" s="6" t="n"/>
      <c r="F117" s="6" t="n"/>
    </row>
    <row r="118" ht="15.75" customHeight="1" s="1411">
      <c r="A118" s="6" t="n"/>
      <c r="B118" s="6" t="n"/>
      <c r="C118" s="6" t="n"/>
      <c r="D118" s="6" t="n"/>
      <c r="E118" s="6" t="n"/>
      <c r="F118" s="6" t="n"/>
    </row>
    <row r="119" ht="15.75" customHeight="1" s="1411">
      <c r="A119" s="6" t="n"/>
      <c r="B119" s="6" t="n"/>
      <c r="C119" s="6" t="n"/>
      <c r="D119" s="6" t="n"/>
      <c r="E119" s="6" t="n"/>
      <c r="F119" s="6" t="n"/>
    </row>
    <row r="120" ht="15.75" customHeight="1" s="1411">
      <c r="A120" s="6" t="n"/>
      <c r="B120" s="6" t="n"/>
      <c r="C120" s="6" t="n"/>
      <c r="D120" s="6" t="n"/>
      <c r="E120" s="6" t="n"/>
      <c r="F120" s="6" t="n"/>
    </row>
    <row r="121" ht="15.75" customHeight="1" s="1411">
      <c r="A121" s="6" t="n"/>
      <c r="B121" s="6" t="n"/>
      <c r="C121" s="6" t="n"/>
      <c r="D121" s="6" t="n"/>
      <c r="E121" s="6" t="n"/>
      <c r="F121" s="6" t="n"/>
    </row>
    <row r="122" ht="15.75" customHeight="1" s="1411">
      <c r="A122" s="6" t="n"/>
      <c r="B122" s="6" t="n"/>
      <c r="C122" s="6" t="n"/>
      <c r="D122" s="6" t="n"/>
      <c r="E122" s="6" t="n"/>
      <c r="F122" s="6" t="n"/>
    </row>
    <row r="123" ht="15.75" customHeight="1" s="1411">
      <c r="A123" s="6" t="n"/>
      <c r="B123" s="6" t="n"/>
      <c r="C123" s="6" t="n"/>
      <c r="D123" s="6" t="n"/>
      <c r="E123" s="6" t="n"/>
      <c r="F123" s="6" t="n"/>
    </row>
    <row r="124" ht="15.75" customHeight="1" s="1411">
      <c r="A124" s="6" t="n"/>
      <c r="B124" s="6" t="n"/>
      <c r="C124" s="6" t="n"/>
      <c r="D124" s="6" t="n"/>
      <c r="E124" s="6" t="n"/>
      <c r="F124" s="6" t="n"/>
    </row>
    <row r="125" ht="15.75" customHeight="1" s="1411">
      <c r="A125" s="6" t="n"/>
      <c r="B125" s="6" t="n"/>
      <c r="C125" s="6" t="n"/>
      <c r="D125" s="6" t="n"/>
      <c r="E125" s="6" t="n"/>
      <c r="F125" s="6" t="n"/>
    </row>
    <row r="126" ht="15.75" customHeight="1" s="1411">
      <c r="A126" s="6" t="n"/>
      <c r="B126" s="6" t="n"/>
      <c r="C126" s="6" t="n"/>
      <c r="D126" s="6" t="n"/>
      <c r="E126" s="6" t="n"/>
      <c r="F126" s="6" t="n"/>
    </row>
    <row r="127" ht="15.75" customHeight="1" s="1411">
      <c r="A127" s="6" t="n"/>
      <c r="B127" s="6" t="n"/>
      <c r="C127" s="6" t="n"/>
      <c r="D127" s="6" t="n"/>
      <c r="E127" s="6" t="n"/>
      <c r="F127" s="6" t="n"/>
    </row>
    <row r="128" ht="15.75" customHeight="1" s="1411">
      <c r="A128" s="6" t="n"/>
      <c r="B128" s="6" t="n"/>
      <c r="C128" s="6" t="n"/>
      <c r="D128" s="6" t="n"/>
      <c r="E128" s="6" t="n"/>
      <c r="F128" s="6" t="n"/>
    </row>
    <row r="129" ht="15.75" customHeight="1" s="1411">
      <c r="A129" s="6" t="n"/>
      <c r="B129" s="6" t="n"/>
      <c r="C129" s="6" t="n"/>
      <c r="D129" s="6" t="n"/>
      <c r="E129" s="6" t="n"/>
      <c r="F129" s="6" t="n"/>
    </row>
    <row r="130" ht="15.75" customHeight="1" s="1411">
      <c r="A130" s="6" t="n"/>
      <c r="B130" s="6" t="n"/>
      <c r="C130" s="6" t="n"/>
      <c r="D130" s="6" t="n"/>
      <c r="E130" s="6" t="n"/>
      <c r="F130" s="6" t="n"/>
    </row>
    <row r="131" ht="15.75" customHeight="1" s="1411">
      <c r="A131" s="6" t="n"/>
      <c r="B131" s="6" t="n"/>
      <c r="C131" s="6" t="n"/>
      <c r="D131" s="6" t="n"/>
      <c r="E131" s="6" t="n"/>
      <c r="F131" s="6" t="n"/>
    </row>
    <row r="132" ht="15.75" customHeight="1" s="1411">
      <c r="A132" s="6" t="n"/>
      <c r="B132" s="6" t="n"/>
      <c r="C132" s="6" t="n"/>
      <c r="D132" s="6" t="n"/>
      <c r="E132" s="6" t="n"/>
      <c r="F132" s="6" t="n"/>
    </row>
    <row r="133" ht="15.75" customHeight="1" s="1411">
      <c r="A133" s="6" t="n"/>
      <c r="B133" s="6" t="n"/>
      <c r="C133" s="6" t="n"/>
      <c r="D133" s="6" t="n"/>
      <c r="E133" s="6" t="n"/>
      <c r="F133" s="6" t="n"/>
    </row>
    <row r="134" ht="15.75" customHeight="1" s="1411">
      <c r="A134" s="6" t="n"/>
      <c r="B134" s="6" t="n"/>
      <c r="C134" s="6" t="n"/>
      <c r="D134" s="6" t="n"/>
      <c r="E134" s="6" t="n"/>
      <c r="F134" s="6" t="n"/>
    </row>
    <row r="135" ht="15.75" customHeight="1" s="1411">
      <c r="A135" s="6" t="n"/>
      <c r="B135" s="6" t="n"/>
      <c r="C135" s="6" t="n"/>
      <c r="D135" s="6" t="n"/>
      <c r="E135" s="6" t="n"/>
      <c r="F135" s="6" t="n"/>
    </row>
    <row r="136" ht="15.75" customHeight="1" s="1411">
      <c r="A136" s="6" t="n"/>
      <c r="B136" s="6" t="n"/>
      <c r="C136" s="6" t="n"/>
      <c r="D136" s="6" t="n"/>
      <c r="E136" s="6" t="n"/>
      <c r="F136" s="6" t="n"/>
    </row>
    <row r="137" ht="15.75" customHeight="1" s="1411">
      <c r="A137" s="6" t="n"/>
      <c r="B137" s="6" t="n"/>
      <c r="C137" s="6" t="n"/>
      <c r="D137" s="6" t="n"/>
      <c r="E137" s="6" t="n"/>
      <c r="F137" s="6" t="n"/>
    </row>
    <row r="138" ht="15.75" customHeight="1" s="1411">
      <c r="A138" s="6" t="n"/>
      <c r="B138" s="6" t="n"/>
      <c r="C138" s="6" t="n"/>
      <c r="D138" s="6" t="n"/>
      <c r="E138" s="6" t="n"/>
      <c r="F138" s="6" t="n"/>
    </row>
    <row r="139" ht="15.75" customHeight="1" s="1411">
      <c r="A139" s="6" t="n"/>
      <c r="B139" s="6" t="n"/>
      <c r="C139" s="6" t="n"/>
      <c r="D139" s="6" t="n"/>
      <c r="E139" s="6" t="n"/>
      <c r="F139" s="6" t="n"/>
    </row>
    <row r="140" ht="15.75" customHeight="1" s="1411">
      <c r="A140" s="6" t="n"/>
      <c r="B140" s="6" t="n"/>
      <c r="C140" s="6" t="n"/>
      <c r="D140" s="6" t="n"/>
      <c r="E140" s="6" t="n"/>
      <c r="F140" s="6" t="n"/>
    </row>
    <row r="141" ht="15.75" customHeight="1" s="1411">
      <c r="A141" s="6" t="n"/>
      <c r="B141" s="6" t="n"/>
      <c r="C141" s="6" t="n"/>
      <c r="D141" s="6" t="n"/>
      <c r="E141" s="6" t="n"/>
      <c r="F141" s="6" t="n"/>
    </row>
    <row r="142" ht="15.75" customHeight="1" s="1411">
      <c r="A142" s="6" t="n"/>
      <c r="B142" s="6" t="n"/>
      <c r="C142" s="6" t="n"/>
      <c r="D142" s="6" t="n"/>
      <c r="E142" s="6" t="n"/>
      <c r="F142" s="6" t="n"/>
    </row>
    <row r="143" ht="15.75" customHeight="1" s="1411">
      <c r="A143" s="6" t="n"/>
      <c r="B143" s="6" t="n"/>
      <c r="C143" s="6" t="n"/>
      <c r="D143" s="6" t="n"/>
      <c r="E143" s="6" t="n"/>
      <c r="F143" s="6" t="n"/>
    </row>
    <row r="144" ht="15.75" customHeight="1" s="1411">
      <c r="A144" s="6" t="n"/>
      <c r="B144" s="6" t="n"/>
      <c r="C144" s="6" t="n"/>
      <c r="D144" s="6" t="n"/>
      <c r="E144" s="6" t="n"/>
      <c r="F144" s="6" t="n"/>
    </row>
    <row r="145" ht="15.75" customHeight="1" s="1411">
      <c r="A145" s="6" t="n"/>
      <c r="B145" s="6" t="n"/>
      <c r="C145" s="6" t="n"/>
      <c r="D145" s="6" t="n"/>
      <c r="E145" s="6" t="n"/>
      <c r="F145" s="6" t="n"/>
    </row>
    <row r="146" ht="15.75" customHeight="1" s="1411">
      <c r="A146" s="6" t="n"/>
      <c r="B146" s="6" t="n"/>
      <c r="C146" s="6" t="n"/>
      <c r="D146" s="6" t="n"/>
      <c r="E146" s="6" t="n"/>
      <c r="F146" s="6" t="n"/>
    </row>
    <row r="147" ht="15.75" customHeight="1" s="1411">
      <c r="A147" s="6" t="n"/>
      <c r="B147" s="6" t="n"/>
      <c r="C147" s="6" t="n"/>
      <c r="D147" s="6" t="n"/>
      <c r="E147" s="6" t="n"/>
      <c r="F147" s="6" t="n"/>
    </row>
    <row r="148" ht="15.75" customHeight="1" s="1411">
      <c r="A148" s="6" t="n"/>
      <c r="B148" s="6" t="n"/>
      <c r="C148" s="6" t="n"/>
      <c r="D148" s="6" t="n"/>
      <c r="E148" s="6" t="n"/>
      <c r="F148" s="6" t="n"/>
    </row>
    <row r="149" ht="15.75" customHeight="1" s="1411">
      <c r="A149" s="6" t="n"/>
      <c r="B149" s="6" t="n"/>
      <c r="C149" s="6" t="n"/>
      <c r="D149" s="6" t="n"/>
      <c r="E149" s="6" t="n"/>
      <c r="F149" s="6" t="n"/>
    </row>
    <row r="150" ht="15.75" customHeight="1" s="1411">
      <c r="A150" s="6" t="n"/>
      <c r="B150" s="6" t="n"/>
      <c r="C150" s="6" t="n"/>
      <c r="D150" s="6" t="n"/>
      <c r="E150" s="6" t="n"/>
      <c r="F150" s="6" t="n"/>
    </row>
    <row r="151" ht="15.75" customHeight="1" s="1411">
      <c r="A151" s="6" t="n"/>
      <c r="B151" s="6" t="n"/>
      <c r="C151" s="6" t="n"/>
      <c r="D151" s="6" t="n"/>
      <c r="E151" s="6" t="n"/>
      <c r="F151" s="6" t="n"/>
    </row>
    <row r="152" ht="15.75" customHeight="1" s="1411">
      <c r="A152" s="6" t="n"/>
      <c r="B152" s="6" t="n"/>
      <c r="C152" s="6" t="n"/>
      <c r="D152" s="6" t="n"/>
      <c r="E152" s="6" t="n"/>
      <c r="F152" s="6" t="n"/>
    </row>
    <row r="153" ht="15.75" customHeight="1" s="1411">
      <c r="A153" s="6" t="n"/>
      <c r="B153" s="6" t="n"/>
      <c r="C153" s="6" t="n"/>
      <c r="D153" s="6" t="n"/>
      <c r="E153" s="6" t="n"/>
      <c r="F153" s="6" t="n"/>
    </row>
    <row r="154" ht="15.75" customHeight="1" s="1411">
      <c r="A154" s="6" t="n"/>
      <c r="B154" s="6" t="n"/>
      <c r="C154" s="6" t="n"/>
      <c r="D154" s="6" t="n"/>
      <c r="E154" s="6" t="n"/>
      <c r="F154" s="6" t="n"/>
    </row>
    <row r="155" ht="15.75" customHeight="1" s="1411">
      <c r="A155" s="6" t="n"/>
      <c r="B155" s="6" t="n"/>
      <c r="C155" s="6" t="n"/>
      <c r="D155" s="6" t="n"/>
      <c r="E155" s="6" t="n"/>
      <c r="F155" s="6" t="n"/>
    </row>
    <row r="156" ht="15.75" customHeight="1" s="1411">
      <c r="A156" s="6" t="n"/>
      <c r="B156" s="6" t="n"/>
      <c r="C156" s="6" t="n"/>
      <c r="D156" s="6" t="n"/>
      <c r="E156" s="6" t="n"/>
      <c r="F156" s="6" t="n"/>
    </row>
    <row r="157" ht="15.75" customHeight="1" s="1411">
      <c r="A157" s="6" t="n"/>
      <c r="B157" s="6" t="n"/>
      <c r="C157" s="6" t="n"/>
      <c r="D157" s="6" t="n"/>
      <c r="E157" s="6" t="n"/>
      <c r="F157" s="6" t="n"/>
    </row>
    <row r="158" ht="15.75" customHeight="1" s="1411">
      <c r="A158" s="6" t="n"/>
      <c r="B158" s="6" t="n"/>
      <c r="C158" s="6" t="n"/>
      <c r="D158" s="6" t="n"/>
      <c r="E158" s="6" t="n"/>
      <c r="F158" s="6" t="n"/>
    </row>
    <row r="159" ht="15.75" customHeight="1" s="1411">
      <c r="A159" s="6" t="n"/>
      <c r="B159" s="6" t="n"/>
      <c r="C159" s="6" t="n"/>
      <c r="D159" s="6" t="n"/>
      <c r="E159" s="6" t="n"/>
      <c r="F159" s="6" t="n"/>
    </row>
    <row r="160" ht="15.75" customHeight="1" s="1411">
      <c r="A160" s="6" t="n"/>
      <c r="B160" s="6" t="n"/>
      <c r="C160" s="6" t="n"/>
      <c r="D160" s="6" t="n"/>
      <c r="E160" s="6" t="n"/>
      <c r="F160" s="6" t="n"/>
    </row>
    <row r="161" ht="15.75" customHeight="1" s="1411">
      <c r="A161" s="6" t="n"/>
      <c r="B161" s="6" t="n"/>
      <c r="C161" s="6" t="n"/>
      <c r="D161" s="6" t="n"/>
      <c r="E161" s="6" t="n"/>
      <c r="F161" s="6" t="n"/>
    </row>
    <row r="162" ht="15.75" customHeight="1" s="1411">
      <c r="A162" s="6" t="n"/>
      <c r="B162" s="6" t="n"/>
      <c r="C162" s="6" t="n"/>
      <c r="D162" s="6" t="n"/>
      <c r="E162" s="6" t="n"/>
      <c r="F162" s="6" t="n"/>
    </row>
    <row r="163" ht="15.75" customHeight="1" s="1411">
      <c r="A163" s="6" t="n"/>
      <c r="B163" s="6" t="n"/>
      <c r="C163" s="6" t="n"/>
      <c r="D163" s="6" t="n"/>
      <c r="E163" s="6" t="n"/>
      <c r="F163" s="6" t="n"/>
    </row>
    <row r="164" ht="15.75" customHeight="1" s="1411">
      <c r="A164" s="6" t="n"/>
      <c r="B164" s="6" t="n"/>
      <c r="C164" s="6" t="n"/>
      <c r="D164" s="6" t="n"/>
      <c r="E164" s="6" t="n"/>
      <c r="F164" s="6" t="n"/>
    </row>
    <row r="165" ht="15.75" customHeight="1" s="1411">
      <c r="A165" s="6" t="n"/>
      <c r="B165" s="6" t="n"/>
      <c r="C165" s="6" t="n"/>
      <c r="D165" s="6" t="n"/>
      <c r="E165" s="6" t="n"/>
      <c r="F165" s="6" t="n"/>
    </row>
    <row r="166" ht="15.75" customHeight="1" s="1411">
      <c r="A166" s="6" t="n"/>
      <c r="B166" s="6" t="n"/>
      <c r="C166" s="6" t="n"/>
      <c r="D166" s="6" t="n"/>
      <c r="E166" s="6" t="n"/>
      <c r="F166" s="6" t="n"/>
    </row>
    <row r="167" ht="15.75" customHeight="1" s="1411">
      <c r="A167" s="6" t="n"/>
      <c r="B167" s="6" t="n"/>
      <c r="C167" s="6" t="n"/>
      <c r="D167" s="6" t="n"/>
      <c r="E167" s="6" t="n"/>
      <c r="F167" s="6" t="n"/>
    </row>
    <row r="168" ht="15.75" customHeight="1" s="1411">
      <c r="A168" s="6" t="n"/>
      <c r="B168" s="6" t="n"/>
      <c r="C168" s="6" t="n"/>
      <c r="D168" s="6" t="n"/>
      <c r="E168" s="6" t="n"/>
      <c r="F168" s="6" t="n"/>
    </row>
    <row r="169" ht="15.75" customHeight="1" s="1411">
      <c r="A169" s="6" t="n"/>
      <c r="B169" s="6" t="n"/>
      <c r="C169" s="6" t="n"/>
      <c r="D169" s="6" t="n"/>
      <c r="E169" s="6" t="n"/>
      <c r="F169" s="6" t="n"/>
    </row>
    <row r="170" ht="15.75" customHeight="1" s="1411">
      <c r="A170" s="6" t="n"/>
      <c r="B170" s="6" t="n"/>
      <c r="C170" s="6" t="n"/>
      <c r="D170" s="6" t="n"/>
      <c r="E170" s="6" t="n"/>
      <c r="F170" s="6" t="n"/>
    </row>
    <row r="171" ht="15.75" customHeight="1" s="1411">
      <c r="A171" s="6" t="n"/>
      <c r="B171" s="6" t="n"/>
      <c r="C171" s="6" t="n"/>
      <c r="D171" s="6" t="n"/>
      <c r="E171" s="6" t="n"/>
      <c r="F171" s="6" t="n"/>
    </row>
    <row r="172" ht="15.75" customHeight="1" s="1411">
      <c r="A172" s="6" t="n"/>
      <c r="B172" s="6" t="n"/>
      <c r="C172" s="6" t="n"/>
      <c r="D172" s="6" t="n"/>
      <c r="E172" s="6" t="n"/>
      <c r="F172" s="6" t="n"/>
    </row>
    <row r="173" ht="15.75" customHeight="1" s="1411">
      <c r="A173" s="6" t="n"/>
      <c r="B173" s="6" t="n"/>
      <c r="C173" s="6" t="n"/>
      <c r="D173" s="6" t="n"/>
      <c r="E173" s="6" t="n"/>
      <c r="F173" s="6" t="n"/>
    </row>
    <row r="174" ht="15.75" customHeight="1" s="1411">
      <c r="A174" s="6" t="n"/>
      <c r="B174" s="6" t="n"/>
      <c r="C174" s="6" t="n"/>
      <c r="D174" s="6" t="n"/>
      <c r="E174" s="6" t="n"/>
      <c r="F174" s="6" t="n"/>
    </row>
    <row r="175" ht="15.75" customHeight="1" s="1411">
      <c r="A175" s="6" t="n"/>
      <c r="B175" s="6" t="n"/>
      <c r="C175" s="6" t="n"/>
      <c r="D175" s="6" t="n"/>
      <c r="E175" s="6" t="n"/>
      <c r="F175" s="6" t="n"/>
    </row>
    <row r="176" ht="15.75" customHeight="1" s="1411">
      <c r="A176" s="6" t="n"/>
      <c r="B176" s="6" t="n"/>
      <c r="C176" s="6" t="n"/>
      <c r="D176" s="6" t="n"/>
      <c r="E176" s="6" t="n"/>
      <c r="F176" s="6" t="n"/>
    </row>
    <row r="177" ht="15.75" customHeight="1" s="1411">
      <c r="A177" s="6" t="n"/>
      <c r="B177" s="6" t="n"/>
      <c r="C177" s="6" t="n"/>
      <c r="D177" s="6" t="n"/>
      <c r="E177" s="6" t="n"/>
      <c r="F177" s="6" t="n"/>
    </row>
    <row r="178" ht="15.75" customHeight="1" s="1411">
      <c r="A178" s="6" t="n"/>
      <c r="B178" s="6" t="n"/>
      <c r="C178" s="6" t="n"/>
      <c r="D178" s="6" t="n"/>
      <c r="E178" s="6" t="n"/>
      <c r="F178" s="6" t="n"/>
    </row>
    <row r="179" ht="15.75" customHeight="1" s="1411">
      <c r="A179" s="6" t="n"/>
      <c r="B179" s="6" t="n"/>
      <c r="C179" s="6" t="n"/>
      <c r="D179" s="6" t="n"/>
      <c r="E179" s="6" t="n"/>
      <c r="F179" s="6" t="n"/>
    </row>
    <row r="180" ht="15.75" customHeight="1" s="1411">
      <c r="A180" s="6" t="n"/>
      <c r="B180" s="6" t="n"/>
      <c r="C180" s="6" t="n"/>
      <c r="D180" s="6" t="n"/>
      <c r="E180" s="6" t="n"/>
      <c r="F180" s="6" t="n"/>
    </row>
    <row r="181" ht="15.75" customHeight="1" s="1411">
      <c r="A181" s="6" t="n"/>
      <c r="B181" s="6" t="n"/>
      <c r="C181" s="6" t="n"/>
      <c r="D181" s="6" t="n"/>
      <c r="E181" s="6" t="n"/>
      <c r="F181" s="6" t="n"/>
    </row>
    <row r="182" ht="15.75" customHeight="1" s="1411">
      <c r="A182" s="6" t="n"/>
      <c r="B182" s="6" t="n"/>
      <c r="C182" s="6" t="n"/>
      <c r="D182" s="6" t="n"/>
      <c r="E182" s="6" t="n"/>
      <c r="F182" s="6" t="n"/>
    </row>
    <row r="183" ht="15.75" customHeight="1" s="1411">
      <c r="A183" s="6" t="n"/>
      <c r="B183" s="6" t="n"/>
      <c r="C183" s="6" t="n"/>
      <c r="D183" s="6" t="n"/>
      <c r="E183" s="6" t="n"/>
      <c r="F183" s="6" t="n"/>
    </row>
    <row r="184" ht="15.75" customHeight="1" s="1411">
      <c r="A184" s="6" t="n"/>
      <c r="B184" s="6" t="n"/>
      <c r="C184" s="6" t="n"/>
      <c r="D184" s="6" t="n"/>
      <c r="E184" s="6" t="n"/>
      <c r="F184" s="6" t="n"/>
    </row>
    <row r="185" ht="15.75" customHeight="1" s="1411">
      <c r="A185" s="6" t="n"/>
      <c r="B185" s="6" t="n"/>
      <c r="C185" s="6" t="n"/>
      <c r="D185" s="6" t="n"/>
      <c r="E185" s="6" t="n"/>
      <c r="F185" s="6" t="n"/>
    </row>
    <row r="186" ht="15.75" customHeight="1" s="1411">
      <c r="A186" s="6" t="n"/>
      <c r="B186" s="6" t="n"/>
      <c r="C186" s="6" t="n"/>
      <c r="D186" s="6" t="n"/>
      <c r="E186" s="6" t="n"/>
      <c r="F186" s="6" t="n"/>
    </row>
    <row r="187" ht="15.75" customHeight="1" s="1411">
      <c r="A187" s="6" t="n"/>
      <c r="B187" s="6" t="n"/>
      <c r="C187" s="6" t="n"/>
      <c r="D187" s="6" t="n"/>
      <c r="E187" s="6" t="n"/>
      <c r="F187" s="6" t="n"/>
    </row>
    <row r="188" ht="15.75" customHeight="1" s="1411">
      <c r="A188" s="6" t="n"/>
      <c r="B188" s="6" t="n"/>
      <c r="C188" s="6" t="n"/>
      <c r="D188" s="6" t="n"/>
      <c r="E188" s="6" t="n"/>
      <c r="F188" s="6" t="n"/>
    </row>
    <row r="189" ht="15.75" customHeight="1" s="1411">
      <c r="A189" s="6" t="n"/>
      <c r="B189" s="6" t="n"/>
      <c r="C189" s="6" t="n"/>
      <c r="D189" s="6" t="n"/>
      <c r="E189" s="6" t="n"/>
      <c r="F189" s="6" t="n"/>
    </row>
    <row r="190" ht="15.75" customHeight="1" s="1411">
      <c r="A190" s="6" t="n"/>
      <c r="B190" s="6" t="n"/>
      <c r="C190" s="6" t="n"/>
      <c r="D190" s="6" t="n"/>
      <c r="E190" s="6" t="n"/>
      <c r="F190" s="6" t="n"/>
    </row>
    <row r="191" ht="15.75" customHeight="1" s="1411">
      <c r="A191" s="6" t="n"/>
      <c r="B191" s="6" t="n"/>
      <c r="C191" s="6" t="n"/>
      <c r="D191" s="6" t="n"/>
      <c r="E191" s="6" t="n"/>
      <c r="F191" s="6" t="n"/>
    </row>
    <row r="192" ht="15.75" customHeight="1" s="1411">
      <c r="A192" s="6" t="n"/>
      <c r="B192" s="6" t="n"/>
      <c r="C192" s="6" t="n"/>
      <c r="D192" s="6" t="n"/>
      <c r="E192" s="6" t="n"/>
      <c r="F192" s="6" t="n"/>
    </row>
    <row r="193" ht="15.75" customHeight="1" s="1411">
      <c r="A193" s="6" t="n"/>
      <c r="B193" s="6" t="n"/>
      <c r="C193" s="6" t="n"/>
      <c r="D193" s="6" t="n"/>
      <c r="E193" s="6" t="n"/>
      <c r="F193" s="6" t="n"/>
    </row>
    <row r="194" ht="15.75" customHeight="1" s="1411">
      <c r="A194" s="6" t="n"/>
      <c r="B194" s="6" t="n"/>
      <c r="C194" s="6" t="n"/>
      <c r="D194" s="6" t="n"/>
      <c r="E194" s="6" t="n"/>
      <c r="F194" s="6" t="n"/>
    </row>
    <row r="195" ht="15.75" customHeight="1" s="1411">
      <c r="A195" s="6" t="n"/>
      <c r="B195" s="6" t="n"/>
      <c r="C195" s="6" t="n"/>
      <c r="D195" s="6" t="n"/>
      <c r="E195" s="6" t="n"/>
      <c r="F195" s="6" t="n"/>
    </row>
    <row r="196" ht="15.75" customHeight="1" s="1411">
      <c r="A196" s="6" t="n"/>
      <c r="B196" s="6" t="n"/>
      <c r="C196" s="6" t="n"/>
      <c r="D196" s="6" t="n"/>
      <c r="E196" s="6" t="n"/>
      <c r="F196" s="6" t="n"/>
    </row>
    <row r="197" ht="15.75" customHeight="1" s="1411">
      <c r="A197" s="6" t="n"/>
      <c r="B197" s="6" t="n"/>
      <c r="C197" s="6" t="n"/>
      <c r="D197" s="6" t="n"/>
      <c r="E197" s="6" t="n"/>
      <c r="F197" s="6" t="n"/>
    </row>
    <row r="198" ht="15.75" customHeight="1" s="1411">
      <c r="A198" s="6" t="n"/>
      <c r="B198" s="6" t="n"/>
      <c r="C198" s="6" t="n"/>
      <c r="D198" s="6" t="n"/>
      <c r="E198" s="6" t="n"/>
      <c r="F198" s="6" t="n"/>
    </row>
    <row r="199" ht="15.75" customHeight="1" s="1411">
      <c r="A199" s="6" t="n"/>
      <c r="B199" s="6" t="n"/>
      <c r="C199" s="6" t="n"/>
      <c r="D199" s="6" t="n"/>
      <c r="E199" s="6" t="n"/>
      <c r="F199" s="6" t="n"/>
    </row>
    <row r="200" ht="15.75" customHeight="1" s="1411">
      <c r="A200" s="6" t="n"/>
      <c r="B200" s="6" t="n"/>
      <c r="C200" s="6" t="n"/>
      <c r="D200" s="6" t="n"/>
      <c r="E200" s="6" t="n"/>
      <c r="F200" s="6" t="n"/>
    </row>
    <row r="201" ht="15.75" customHeight="1" s="1411">
      <c r="A201" s="6" t="n"/>
      <c r="B201" s="6" t="n"/>
      <c r="C201" s="6" t="n"/>
      <c r="D201" s="6" t="n"/>
      <c r="E201" s="6" t="n"/>
      <c r="F201" s="6" t="n"/>
    </row>
    <row r="202" ht="15.75" customHeight="1" s="1411">
      <c r="A202" s="6" t="n"/>
      <c r="B202" s="6" t="n"/>
      <c r="C202" s="6" t="n"/>
      <c r="D202" s="6" t="n"/>
      <c r="E202" s="6" t="n"/>
      <c r="F202" s="6" t="n"/>
    </row>
    <row r="203" ht="15.75" customHeight="1" s="1411">
      <c r="A203" s="6" t="n"/>
      <c r="B203" s="6" t="n"/>
      <c r="C203" s="6" t="n"/>
      <c r="D203" s="6" t="n"/>
      <c r="E203" s="6" t="n"/>
      <c r="F203" s="6" t="n"/>
    </row>
    <row r="204" ht="15.75" customHeight="1" s="1411">
      <c r="A204" s="6" t="n"/>
      <c r="B204" s="6" t="n"/>
      <c r="C204" s="6" t="n"/>
      <c r="D204" s="6" t="n"/>
      <c r="E204" s="6" t="n"/>
      <c r="F204" s="6" t="n"/>
    </row>
    <row r="205" ht="15.75" customHeight="1" s="1411">
      <c r="A205" s="6" t="n"/>
      <c r="B205" s="6" t="n"/>
      <c r="C205" s="6" t="n"/>
      <c r="D205" s="6" t="n"/>
      <c r="E205" s="6" t="n"/>
      <c r="F205" s="6" t="n"/>
    </row>
    <row r="206" ht="15.75" customHeight="1" s="1411">
      <c r="A206" s="6" t="n"/>
      <c r="B206" s="6" t="n"/>
      <c r="C206" s="6" t="n"/>
      <c r="D206" s="6" t="n"/>
      <c r="E206" s="6" t="n"/>
      <c r="F206" s="6" t="n"/>
    </row>
    <row r="207" ht="15.75" customHeight="1" s="1411">
      <c r="A207" s="6" t="n"/>
      <c r="B207" s="6" t="n"/>
      <c r="C207" s="6" t="n"/>
      <c r="D207" s="6" t="n"/>
      <c r="E207" s="6" t="n"/>
      <c r="F207" s="6" t="n"/>
    </row>
    <row r="208" ht="15.75" customHeight="1" s="1411">
      <c r="A208" s="6" t="n"/>
      <c r="B208" s="6" t="n"/>
      <c r="C208" s="6" t="n"/>
      <c r="D208" s="6" t="n"/>
      <c r="E208" s="6" t="n"/>
      <c r="F208" s="6" t="n"/>
    </row>
    <row r="209" ht="15.75" customHeight="1" s="1411">
      <c r="A209" s="6" t="n"/>
      <c r="B209" s="6" t="n"/>
      <c r="C209" s="6" t="n"/>
      <c r="D209" s="6" t="n"/>
      <c r="E209" s="6" t="n"/>
      <c r="F209" s="6" t="n"/>
    </row>
    <row r="210" ht="15.75" customHeight="1" s="1411">
      <c r="A210" s="6" t="n"/>
      <c r="B210" s="6" t="n"/>
      <c r="C210" s="6" t="n"/>
      <c r="D210" s="6" t="n"/>
      <c r="E210" s="6" t="n"/>
      <c r="F210" s="6" t="n"/>
    </row>
    <row r="211" ht="15.75" customHeight="1" s="1411">
      <c r="A211" s="6" t="n"/>
      <c r="B211" s="6" t="n"/>
      <c r="C211" s="6" t="n"/>
      <c r="D211" s="6" t="n"/>
      <c r="E211" s="6" t="n"/>
      <c r="F211" s="6" t="n"/>
    </row>
    <row r="212" ht="15.75" customHeight="1" s="1411">
      <c r="A212" s="6" t="n"/>
      <c r="B212" s="6" t="n"/>
      <c r="C212" s="6" t="n"/>
      <c r="D212" s="6" t="n"/>
      <c r="E212" s="6" t="n"/>
      <c r="F212" s="6" t="n"/>
    </row>
    <row r="213" ht="15.75" customHeight="1" s="1411">
      <c r="A213" s="6" t="n"/>
      <c r="B213" s="6" t="n"/>
      <c r="C213" s="6" t="n"/>
      <c r="D213" s="6" t="n"/>
      <c r="E213" s="6" t="n"/>
      <c r="F213" s="6" t="n"/>
    </row>
    <row r="214" ht="15.75" customHeight="1" s="1411">
      <c r="A214" s="6" t="n"/>
      <c r="B214" s="6" t="n"/>
      <c r="C214" s="6" t="n"/>
      <c r="D214" s="6" t="n"/>
      <c r="E214" s="6" t="n"/>
      <c r="F214" s="6" t="n"/>
    </row>
    <row r="215" ht="15.75" customHeight="1" s="1411">
      <c r="A215" s="6" t="n"/>
      <c r="B215" s="6" t="n"/>
      <c r="C215" s="6" t="n"/>
      <c r="D215" s="6" t="n"/>
      <c r="E215" s="6" t="n"/>
      <c r="F215" s="6" t="n"/>
    </row>
    <row r="216" ht="15.75" customHeight="1" s="1411">
      <c r="A216" s="6" t="n"/>
      <c r="B216" s="6" t="n"/>
      <c r="C216" s="6" t="n"/>
      <c r="D216" s="6" t="n"/>
      <c r="E216" s="6" t="n"/>
      <c r="F216" s="6" t="n"/>
    </row>
    <row r="217" ht="15.75" customHeight="1" s="1411">
      <c r="A217" s="6" t="n"/>
      <c r="B217" s="6" t="n"/>
      <c r="C217" s="6" t="n"/>
      <c r="D217" s="6" t="n"/>
      <c r="E217" s="6" t="n"/>
      <c r="F217" s="6" t="n"/>
    </row>
    <row r="218" ht="15.75" customHeight="1" s="1411">
      <c r="A218" s="6" t="n"/>
      <c r="B218" s="6" t="n"/>
      <c r="C218" s="6" t="n"/>
      <c r="D218" s="6" t="n"/>
      <c r="E218" s="6" t="n"/>
      <c r="F218" s="6" t="n"/>
    </row>
    <row r="219" ht="15.75" customHeight="1" s="1411">
      <c r="A219" s="6" t="n"/>
      <c r="B219" s="6" t="n"/>
      <c r="C219" s="6" t="n"/>
      <c r="D219" s="6" t="n"/>
      <c r="E219" s="6" t="n"/>
      <c r="F219" s="6" t="n"/>
    </row>
    <row r="220" ht="15.75" customHeight="1" s="1411">
      <c r="A220" s="6" t="n"/>
      <c r="B220" s="6" t="n"/>
      <c r="C220" s="6" t="n"/>
      <c r="D220" s="6" t="n"/>
      <c r="E220" s="6" t="n"/>
      <c r="F220" s="6" t="n"/>
    </row>
    <row r="221" ht="15.75" customHeight="1" s="1411">
      <c r="A221" s="6" t="n"/>
      <c r="B221" s="6" t="n"/>
      <c r="C221" s="6" t="n"/>
      <c r="D221" s="6" t="n"/>
      <c r="E221" s="6" t="n"/>
      <c r="F221" s="6" t="n"/>
    </row>
    <row r="222" ht="15.75" customHeight="1" s="1411">
      <c r="A222" s="6" t="n"/>
      <c r="B222" s="6" t="n"/>
      <c r="C222" s="6" t="n"/>
      <c r="D222" s="6" t="n"/>
      <c r="E222" s="6" t="n"/>
      <c r="F222" s="6" t="n"/>
    </row>
    <row r="223" ht="15.75" customHeight="1" s="1411">
      <c r="A223" s="6" t="n"/>
      <c r="B223" s="6" t="n"/>
      <c r="C223" s="6" t="n"/>
      <c r="D223" s="6" t="n"/>
      <c r="E223" s="6" t="n"/>
      <c r="F223" s="6" t="n"/>
    </row>
    <row r="224" ht="15.75" customHeight="1" s="1411">
      <c r="A224" s="6" t="n"/>
      <c r="B224" s="6" t="n"/>
      <c r="C224" s="6" t="n"/>
      <c r="D224" s="6" t="n"/>
      <c r="E224" s="6" t="n"/>
      <c r="F224" s="6" t="n"/>
    </row>
    <row r="225" ht="15.75" customHeight="1" s="1411">
      <c r="A225" s="6" t="n"/>
      <c r="B225" s="6" t="n"/>
      <c r="C225" s="6" t="n"/>
      <c r="D225" s="6" t="n"/>
      <c r="E225" s="6" t="n"/>
      <c r="F225" s="6" t="n"/>
    </row>
    <row r="226" ht="15.75" customHeight="1" s="1411">
      <c r="A226" s="6" t="n"/>
      <c r="B226" s="6" t="n"/>
      <c r="C226" s="6" t="n"/>
      <c r="D226" s="6" t="n"/>
      <c r="E226" s="6" t="n"/>
      <c r="F226" s="6" t="n"/>
    </row>
    <row r="227" ht="15.75" customHeight="1" s="1411">
      <c r="A227" s="6" t="n"/>
      <c r="B227" s="6" t="n"/>
      <c r="C227" s="6" t="n"/>
      <c r="D227" s="6" t="n"/>
      <c r="E227" s="6" t="n"/>
      <c r="F227" s="6" t="n"/>
    </row>
    <row r="228" ht="15.75" customHeight="1" s="1411">
      <c r="A228" s="6" t="n"/>
      <c r="B228" s="6" t="n"/>
      <c r="C228" s="6" t="n"/>
      <c r="D228" s="6" t="n"/>
      <c r="E228" s="6" t="n"/>
      <c r="F228" s="6" t="n"/>
    </row>
    <row r="229" ht="15.75" customHeight="1" s="1411">
      <c r="A229" s="6" t="n"/>
      <c r="B229" s="6" t="n"/>
      <c r="C229" s="6" t="n"/>
      <c r="D229" s="6" t="n"/>
      <c r="E229" s="6" t="n"/>
      <c r="F229" s="6" t="n"/>
    </row>
    <row r="230" ht="15.75" customHeight="1" s="1411">
      <c r="A230" s="6" t="n"/>
      <c r="B230" s="6" t="n"/>
      <c r="C230" s="6" t="n"/>
      <c r="D230" s="6" t="n"/>
      <c r="E230" s="6" t="n"/>
      <c r="F230" s="6" t="n"/>
    </row>
    <row r="231" ht="15.75" customHeight="1" s="1411">
      <c r="A231" s="6" t="n"/>
      <c r="B231" s="6" t="n"/>
      <c r="C231" s="6" t="n"/>
      <c r="D231" s="6" t="n"/>
      <c r="E231" s="6" t="n"/>
      <c r="F231" s="6" t="n"/>
    </row>
    <row r="232" ht="15.75" customHeight="1" s="1411">
      <c r="A232" s="6" t="n"/>
      <c r="B232" s="6" t="n"/>
      <c r="C232" s="6" t="n"/>
      <c r="D232" s="6" t="n"/>
      <c r="E232" s="6" t="n"/>
      <c r="F232" s="6" t="n"/>
    </row>
    <row r="233" ht="15.75" customHeight="1" s="1411">
      <c r="A233" s="6" t="n"/>
      <c r="B233" s="6" t="n"/>
      <c r="C233" s="6" t="n"/>
      <c r="D233" s="6" t="n"/>
      <c r="E233" s="6" t="n"/>
      <c r="F233" s="6" t="n"/>
    </row>
    <row r="234" ht="15.75" customHeight="1" s="1411">
      <c r="A234" s="6" t="n"/>
      <c r="B234" s="6" t="n"/>
      <c r="C234" s="6" t="n"/>
      <c r="D234" s="6" t="n"/>
      <c r="E234" s="6" t="n"/>
      <c r="F234" s="6" t="n"/>
    </row>
    <row r="235" ht="15.75" customHeight="1" s="1411">
      <c r="A235" s="6" t="n"/>
      <c r="B235" s="6" t="n"/>
      <c r="C235" s="6" t="n"/>
      <c r="D235" s="6" t="n"/>
      <c r="E235" s="6" t="n"/>
      <c r="F235" s="6" t="n"/>
    </row>
    <row r="236" ht="15.75" customHeight="1" s="1411">
      <c r="A236" s="6" t="n"/>
      <c r="B236" s="6" t="n"/>
      <c r="C236" s="6" t="n"/>
      <c r="D236" s="6" t="n"/>
      <c r="E236" s="6" t="n"/>
      <c r="F236" s="6" t="n"/>
    </row>
    <row r="237" ht="15.75" customHeight="1" s="1411">
      <c r="A237" s="6" t="n"/>
      <c r="B237" s="6" t="n"/>
      <c r="C237" s="6" t="n"/>
      <c r="D237" s="6" t="n"/>
      <c r="E237" s="6" t="n"/>
      <c r="F237" s="6" t="n"/>
    </row>
    <row r="238" ht="15.75" customHeight="1" s="1411">
      <c r="A238" s="6" t="n"/>
      <c r="B238" s="6" t="n"/>
      <c r="C238" s="6" t="n"/>
      <c r="D238" s="6" t="n"/>
      <c r="E238" s="6" t="n"/>
      <c r="F238" s="6" t="n"/>
    </row>
    <row r="239" ht="15.75" customHeight="1" s="1411">
      <c r="A239" s="6" t="n"/>
      <c r="B239" s="6" t="n"/>
      <c r="C239" s="6" t="n"/>
      <c r="D239" s="6" t="n"/>
      <c r="E239" s="6" t="n"/>
      <c r="F239" s="6" t="n"/>
    </row>
    <row r="240" ht="15.75" customHeight="1" s="1411">
      <c r="A240" s="6" t="n"/>
      <c r="B240" s="6" t="n"/>
      <c r="C240" s="6" t="n"/>
      <c r="D240" s="6" t="n"/>
      <c r="E240" s="6" t="n"/>
      <c r="F240" s="6" t="n"/>
    </row>
    <row r="241" ht="15.75" customHeight="1" s="1411">
      <c r="A241" s="6" t="n"/>
      <c r="B241" s="6" t="n"/>
      <c r="C241" s="6" t="n"/>
      <c r="D241" s="6" t="n"/>
      <c r="E241" s="6" t="n"/>
      <c r="F241" s="6" t="n"/>
    </row>
    <row r="242" ht="15.75" customHeight="1" s="1411">
      <c r="A242" s="6" t="n"/>
      <c r="B242" s="6" t="n"/>
      <c r="C242" s="6" t="n"/>
      <c r="D242" s="6" t="n"/>
      <c r="E242" s="6" t="n"/>
      <c r="F242" s="6" t="n"/>
    </row>
    <row r="243" ht="15.75" customHeight="1" s="1411">
      <c r="A243" s="6" t="n"/>
      <c r="B243" s="6" t="n"/>
      <c r="C243" s="6" t="n"/>
      <c r="D243" s="6" t="n"/>
      <c r="E243" s="6" t="n"/>
      <c r="F243" s="6" t="n"/>
    </row>
    <row r="244" ht="15.75" customHeight="1" s="1411">
      <c r="A244" s="6" t="n"/>
      <c r="B244" s="6" t="n"/>
      <c r="C244" s="6" t="n"/>
      <c r="D244" s="6" t="n"/>
      <c r="E244" s="6" t="n"/>
      <c r="F244" s="6" t="n"/>
    </row>
    <row r="245" ht="15.75" customHeight="1" s="1411">
      <c r="A245" s="6" t="n"/>
      <c r="B245" s="6" t="n"/>
      <c r="C245" s="6" t="n"/>
      <c r="D245" s="6" t="n"/>
      <c r="E245" s="6" t="n"/>
      <c r="F245" s="6" t="n"/>
    </row>
    <row r="246" ht="15.75" customHeight="1" s="1411">
      <c r="A246" s="6" t="n"/>
      <c r="B246" s="6" t="n"/>
      <c r="C246" s="6" t="n"/>
      <c r="D246" s="6" t="n"/>
      <c r="E246" s="6" t="n"/>
      <c r="F246" s="6" t="n"/>
    </row>
    <row r="247" ht="15.75" customHeight="1" s="1411">
      <c r="A247" s="6" t="n"/>
      <c r="B247" s="6" t="n"/>
      <c r="C247" s="6" t="n"/>
      <c r="D247" s="6" t="n"/>
      <c r="E247" s="6" t="n"/>
      <c r="F247" s="6" t="n"/>
    </row>
    <row r="248" ht="15.75" customHeight="1" s="1411">
      <c r="A248" s="6" t="n"/>
      <c r="B248" s="6" t="n"/>
      <c r="C248" s="6" t="n"/>
      <c r="D248" s="6" t="n"/>
      <c r="E248" s="6" t="n"/>
      <c r="F248" s="6" t="n"/>
    </row>
    <row r="249" ht="15.75" customHeight="1" s="1411">
      <c r="A249" s="6" t="n"/>
      <c r="B249" s="6" t="n"/>
      <c r="C249" s="6" t="n"/>
      <c r="D249" s="6" t="n"/>
      <c r="E249" s="6" t="n"/>
      <c r="F249" s="6" t="n"/>
    </row>
    <row r="250" ht="15.75" customHeight="1" s="1411">
      <c r="A250" s="6" t="n"/>
      <c r="B250" s="6" t="n"/>
      <c r="C250" s="6" t="n"/>
      <c r="D250" s="6" t="n"/>
      <c r="E250" s="6" t="n"/>
      <c r="F250" s="6" t="n"/>
    </row>
    <row r="251" ht="15.75" customHeight="1" s="1411">
      <c r="A251" s="6" t="n"/>
      <c r="B251" s="6" t="n"/>
      <c r="C251" s="6" t="n"/>
      <c r="D251" s="6" t="n"/>
      <c r="E251" s="6" t="n"/>
      <c r="F251" s="6" t="n"/>
    </row>
    <row r="252" ht="15.75" customHeight="1" s="1411">
      <c r="A252" s="6" t="n"/>
      <c r="B252" s="6" t="n"/>
      <c r="C252" s="6" t="n"/>
      <c r="D252" s="6" t="n"/>
      <c r="E252" s="6" t="n"/>
      <c r="F252" s="6" t="n"/>
    </row>
    <row r="253" ht="15.75" customHeight="1" s="1411">
      <c r="A253" s="6" t="n"/>
      <c r="B253" s="6" t="n"/>
      <c r="C253" s="6" t="n"/>
      <c r="D253" s="6" t="n"/>
      <c r="E253" s="6" t="n"/>
      <c r="F253" s="6" t="n"/>
    </row>
    <row r="254" ht="15.75" customHeight="1" s="1411">
      <c r="A254" s="6" t="n"/>
      <c r="B254" s="6" t="n"/>
      <c r="C254" s="6" t="n"/>
      <c r="D254" s="6" t="n"/>
      <c r="E254" s="6" t="n"/>
      <c r="F254" s="6" t="n"/>
    </row>
    <row r="255" ht="15.75" customHeight="1" s="1411">
      <c r="A255" s="6" t="n"/>
      <c r="B255" s="6" t="n"/>
      <c r="C255" s="6" t="n"/>
      <c r="D255" s="6" t="n"/>
      <c r="E255" s="6" t="n"/>
      <c r="F255" s="6" t="n"/>
    </row>
    <row r="256" ht="15.75" customHeight="1" s="1411">
      <c r="A256" s="6" t="n"/>
      <c r="B256" s="6" t="n"/>
      <c r="C256" s="6" t="n"/>
      <c r="D256" s="6" t="n"/>
      <c r="E256" s="6" t="n"/>
      <c r="F256" s="6" t="n"/>
    </row>
    <row r="257" ht="15.75" customHeight="1" s="1411">
      <c r="A257" s="6" t="n"/>
      <c r="B257" s="6" t="n"/>
      <c r="C257" s="6" t="n"/>
      <c r="D257" s="6" t="n"/>
      <c r="E257" s="6" t="n"/>
      <c r="F257" s="6" t="n"/>
    </row>
    <row r="258" ht="15.75" customHeight="1" s="1411">
      <c r="A258" s="6" t="n"/>
      <c r="B258" s="6" t="n"/>
      <c r="C258" s="6" t="n"/>
      <c r="D258" s="6" t="n"/>
      <c r="E258" s="6" t="n"/>
      <c r="F258" s="6" t="n"/>
    </row>
    <row r="259" ht="15.75" customHeight="1" s="1411">
      <c r="A259" s="6" t="n"/>
      <c r="B259" s="6" t="n"/>
      <c r="C259" s="6" t="n"/>
      <c r="D259" s="6" t="n"/>
      <c r="E259" s="6" t="n"/>
      <c r="F259" s="6" t="n"/>
    </row>
    <row r="260" ht="15.75" customHeight="1" s="1411">
      <c r="A260" s="6" t="n"/>
      <c r="B260" s="6" t="n"/>
      <c r="C260" s="6" t="n"/>
      <c r="D260" s="6" t="n"/>
      <c r="E260" s="6" t="n"/>
      <c r="F260" s="6" t="n"/>
    </row>
    <row r="261" ht="15.75" customHeight="1" s="1411">
      <c r="A261" s="6" t="n"/>
      <c r="B261" s="6" t="n"/>
      <c r="C261" s="6" t="n"/>
      <c r="D261" s="6" t="n"/>
      <c r="E261" s="6" t="n"/>
      <c r="F261" s="6" t="n"/>
    </row>
    <row r="262" ht="15.75" customHeight="1" s="1411">
      <c r="A262" s="6" t="n"/>
      <c r="B262" s="6" t="n"/>
      <c r="C262" s="6" t="n"/>
      <c r="D262" s="6" t="n"/>
      <c r="E262" s="6" t="n"/>
      <c r="F262" s="6" t="n"/>
    </row>
    <row r="263" ht="15.75" customHeight="1" s="1411">
      <c r="A263" s="6" t="n"/>
      <c r="B263" s="6" t="n"/>
      <c r="C263" s="6" t="n"/>
      <c r="D263" s="6" t="n"/>
      <c r="E263" s="6" t="n"/>
      <c r="F263" s="6" t="n"/>
    </row>
    <row r="264" ht="15.75" customHeight="1" s="1411">
      <c r="A264" s="6" t="n"/>
      <c r="B264" s="6" t="n"/>
      <c r="C264" s="6" t="n"/>
      <c r="D264" s="6" t="n"/>
      <c r="E264" s="6" t="n"/>
      <c r="F264" s="6" t="n"/>
    </row>
    <row r="265" ht="15.75" customHeight="1" s="1411">
      <c r="A265" s="6" t="n"/>
      <c r="B265" s="6" t="n"/>
      <c r="C265" s="6" t="n"/>
      <c r="D265" s="6" t="n"/>
      <c r="E265" s="6" t="n"/>
      <c r="F265" s="6" t="n"/>
    </row>
    <row r="266" ht="15.75" customHeight="1" s="1411">
      <c r="A266" s="6" t="n"/>
      <c r="B266" s="6" t="n"/>
      <c r="C266" s="6" t="n"/>
      <c r="D266" s="6" t="n"/>
      <c r="E266" s="6" t="n"/>
      <c r="F266" s="6" t="n"/>
    </row>
    <row r="267" ht="15.75" customHeight="1" s="1411">
      <c r="A267" s="6" t="n"/>
      <c r="B267" s="6" t="n"/>
      <c r="C267" s="6" t="n"/>
      <c r="D267" s="6" t="n"/>
      <c r="E267" s="6" t="n"/>
      <c r="F267" s="6" t="n"/>
    </row>
    <row r="268" ht="15.75" customHeight="1" s="1411">
      <c r="A268" s="6" t="n"/>
      <c r="B268" s="6" t="n"/>
      <c r="C268" s="6" t="n"/>
      <c r="D268" s="6" t="n"/>
      <c r="E268" s="6" t="n"/>
      <c r="F268" s="6" t="n"/>
    </row>
    <row r="269" ht="15.75" customHeight="1" s="1411">
      <c r="A269" s="6" t="n"/>
      <c r="B269" s="6" t="n"/>
      <c r="C269" s="6" t="n"/>
      <c r="D269" s="6" t="n"/>
      <c r="E269" s="6" t="n"/>
      <c r="F269" s="6" t="n"/>
    </row>
    <row r="270" ht="15.75" customHeight="1" s="1411">
      <c r="A270" s="6" t="n"/>
      <c r="B270" s="6" t="n"/>
      <c r="C270" s="6" t="n"/>
      <c r="D270" s="6" t="n"/>
      <c r="E270" s="6" t="n"/>
      <c r="F270" s="6" t="n"/>
    </row>
    <row r="271" ht="15.75" customHeight="1" s="1411">
      <c r="A271" s="6" t="n"/>
      <c r="B271" s="6" t="n"/>
      <c r="C271" s="6" t="n"/>
      <c r="D271" s="6" t="n"/>
      <c r="E271" s="6" t="n"/>
      <c r="F271" s="6" t="n"/>
    </row>
    <row r="272" ht="15.75" customHeight="1" s="1411">
      <c r="A272" s="6" t="n"/>
      <c r="B272" s="6" t="n"/>
      <c r="C272" s="6" t="n"/>
      <c r="D272" s="6" t="n"/>
      <c r="E272" s="6" t="n"/>
      <c r="F272" s="6" t="n"/>
    </row>
    <row r="273" ht="15.75" customHeight="1" s="1411">
      <c r="A273" s="6" t="n"/>
      <c r="B273" s="6" t="n"/>
      <c r="C273" s="6" t="n"/>
      <c r="D273" s="6" t="n"/>
      <c r="E273" s="6" t="n"/>
      <c r="F273" s="6" t="n"/>
    </row>
    <row r="274" ht="15.75" customHeight="1" s="1411">
      <c r="A274" s="6" t="n"/>
      <c r="B274" s="6" t="n"/>
      <c r="C274" s="6" t="n"/>
      <c r="D274" s="6" t="n"/>
      <c r="E274" s="6" t="n"/>
      <c r="F274" s="6" t="n"/>
    </row>
    <row r="275" ht="15.75" customHeight="1" s="1411">
      <c r="A275" s="6" t="n"/>
      <c r="B275" s="6" t="n"/>
      <c r="C275" s="6" t="n"/>
      <c r="D275" s="6" t="n"/>
      <c r="E275" s="6" t="n"/>
      <c r="F275" s="6" t="n"/>
    </row>
    <row r="276" ht="15.75" customHeight="1" s="1411">
      <c r="A276" s="6" t="n"/>
      <c r="B276" s="6" t="n"/>
      <c r="C276" s="6" t="n"/>
      <c r="D276" s="6" t="n"/>
      <c r="E276" s="6" t="n"/>
      <c r="F276" s="6" t="n"/>
    </row>
    <row r="277" ht="15.75" customHeight="1" s="1411">
      <c r="A277" s="6" t="n"/>
      <c r="B277" s="6" t="n"/>
      <c r="C277" s="6" t="n"/>
      <c r="D277" s="6" t="n"/>
      <c r="E277" s="6" t="n"/>
      <c r="F277" s="6" t="n"/>
    </row>
    <row r="278" ht="15.75" customHeight="1" s="1411">
      <c r="A278" s="6" t="n"/>
      <c r="B278" s="6" t="n"/>
      <c r="C278" s="6" t="n"/>
      <c r="D278" s="6" t="n"/>
      <c r="E278" s="6" t="n"/>
      <c r="F278" s="6" t="n"/>
    </row>
    <row r="279" ht="15.75" customHeight="1" s="1411">
      <c r="A279" s="6" t="n"/>
      <c r="B279" s="6" t="n"/>
      <c r="C279" s="6" t="n"/>
      <c r="D279" s="6" t="n"/>
      <c r="E279" s="6" t="n"/>
      <c r="F279" s="6" t="n"/>
    </row>
    <row r="280" ht="15.75" customHeight="1" s="1411">
      <c r="A280" s="6" t="n"/>
      <c r="B280" s="6" t="n"/>
      <c r="C280" s="6" t="n"/>
      <c r="D280" s="6" t="n"/>
      <c r="E280" s="6" t="n"/>
      <c r="F280" s="6" t="n"/>
    </row>
    <row r="281" ht="15.75" customHeight="1" s="1411">
      <c r="A281" s="6" t="n"/>
      <c r="B281" s="6" t="n"/>
      <c r="C281" s="6" t="n"/>
      <c r="D281" s="6" t="n"/>
      <c r="E281" s="6" t="n"/>
      <c r="F281" s="6" t="n"/>
    </row>
    <row r="282" ht="15.75" customHeight="1" s="1411">
      <c r="A282" s="6" t="n"/>
      <c r="B282" s="6" t="n"/>
      <c r="C282" s="6" t="n"/>
      <c r="D282" s="6" t="n"/>
      <c r="E282" s="6" t="n"/>
      <c r="F282" s="6" t="n"/>
    </row>
    <row r="283" ht="15.75" customHeight="1" s="1411">
      <c r="A283" s="6" t="n"/>
      <c r="B283" s="6" t="n"/>
      <c r="C283" s="6" t="n"/>
      <c r="D283" s="6" t="n"/>
      <c r="E283" s="6" t="n"/>
      <c r="F283" s="6" t="n"/>
    </row>
    <row r="284" ht="15.75" customHeight="1" s="1411">
      <c r="A284" s="6" t="n"/>
      <c r="B284" s="6" t="n"/>
      <c r="C284" s="6" t="n"/>
      <c r="D284" s="6" t="n"/>
      <c r="E284" s="6" t="n"/>
      <c r="F284" s="6" t="n"/>
    </row>
    <row r="285" ht="15.75" customHeight="1" s="1411">
      <c r="A285" s="6" t="n"/>
      <c r="B285" s="6" t="n"/>
      <c r="C285" s="6" t="n"/>
      <c r="D285" s="6" t="n"/>
      <c r="E285" s="6" t="n"/>
      <c r="F285" s="6" t="n"/>
    </row>
    <row r="286" ht="15.75" customHeight="1" s="1411">
      <c r="A286" s="6" t="n"/>
      <c r="B286" s="6" t="n"/>
      <c r="C286" s="6" t="n"/>
      <c r="D286" s="6" t="n"/>
      <c r="E286" s="6" t="n"/>
      <c r="F286" s="6" t="n"/>
    </row>
    <row r="287" ht="15.75" customHeight="1" s="1411">
      <c r="A287" s="6" t="n"/>
      <c r="B287" s="6" t="n"/>
      <c r="C287" s="6" t="n"/>
      <c r="D287" s="6" t="n"/>
      <c r="E287" s="6" t="n"/>
      <c r="F287" s="6" t="n"/>
    </row>
    <row r="288" ht="15.75" customHeight="1" s="1411">
      <c r="A288" s="6" t="n"/>
      <c r="B288" s="6" t="n"/>
      <c r="C288" s="6" t="n"/>
      <c r="D288" s="6" t="n"/>
      <c r="E288" s="6" t="n"/>
      <c r="F288" s="6" t="n"/>
    </row>
    <row r="289" ht="15.75" customHeight="1" s="1411">
      <c r="A289" s="6" t="n"/>
      <c r="B289" s="6" t="n"/>
      <c r="C289" s="6" t="n"/>
      <c r="D289" s="6" t="n"/>
      <c r="E289" s="6" t="n"/>
      <c r="F289" s="6" t="n"/>
    </row>
    <row r="290" ht="15.75" customHeight="1" s="1411">
      <c r="A290" s="6" t="n"/>
      <c r="B290" s="6" t="n"/>
      <c r="C290" s="6" t="n"/>
      <c r="D290" s="6" t="n"/>
      <c r="E290" s="6" t="n"/>
      <c r="F290" s="6" t="n"/>
    </row>
    <row r="291" ht="15.75" customHeight="1" s="1411">
      <c r="A291" s="6" t="n"/>
      <c r="B291" s="6" t="n"/>
      <c r="C291" s="6" t="n"/>
      <c r="D291" s="6" t="n"/>
      <c r="E291" s="6" t="n"/>
      <c r="F291" s="6" t="n"/>
    </row>
    <row r="292" ht="15.75" customHeight="1" s="1411">
      <c r="A292" s="6" t="n"/>
      <c r="B292" s="6" t="n"/>
      <c r="C292" s="6" t="n"/>
      <c r="D292" s="6" t="n"/>
      <c r="E292" s="6" t="n"/>
      <c r="F292" s="6" t="n"/>
    </row>
    <row r="293" ht="15.75" customHeight="1" s="1411">
      <c r="A293" s="6" t="n"/>
      <c r="B293" s="6" t="n"/>
      <c r="C293" s="6" t="n"/>
      <c r="D293" s="6" t="n"/>
      <c r="E293" s="6" t="n"/>
      <c r="F293" s="6" t="n"/>
    </row>
    <row r="294" ht="15.75" customHeight="1" s="1411">
      <c r="A294" s="6" t="n"/>
      <c r="B294" s="6" t="n"/>
      <c r="C294" s="6" t="n"/>
      <c r="D294" s="6" t="n"/>
      <c r="E294" s="6" t="n"/>
      <c r="F294" s="6" t="n"/>
    </row>
    <row r="295" ht="15.75" customHeight="1" s="1411">
      <c r="A295" s="6" t="n"/>
      <c r="B295" s="6" t="n"/>
      <c r="C295" s="6" t="n"/>
      <c r="D295" s="6" t="n"/>
      <c r="E295" s="6" t="n"/>
      <c r="F295" s="6" t="n"/>
    </row>
    <row r="296" ht="15.75" customHeight="1" s="1411">
      <c r="A296" s="6" t="n"/>
      <c r="B296" s="6" t="n"/>
      <c r="C296" s="6" t="n"/>
      <c r="D296" s="6" t="n"/>
      <c r="E296" s="6" t="n"/>
      <c r="F296" s="6" t="n"/>
    </row>
    <row r="297" ht="15.75" customHeight="1" s="1411">
      <c r="A297" s="6" t="n"/>
      <c r="B297" s="6" t="n"/>
      <c r="C297" s="6" t="n"/>
      <c r="D297" s="6" t="n"/>
      <c r="E297" s="6" t="n"/>
      <c r="F297" s="6" t="n"/>
    </row>
    <row r="298" ht="15.75" customHeight="1" s="1411">
      <c r="A298" s="6" t="n"/>
      <c r="B298" s="6" t="n"/>
      <c r="C298" s="6" t="n"/>
      <c r="D298" s="6" t="n"/>
      <c r="E298" s="6" t="n"/>
      <c r="F298" s="6" t="n"/>
    </row>
    <row r="299" ht="15.75" customHeight="1" s="1411">
      <c r="A299" s="6" t="n"/>
      <c r="B299" s="6" t="n"/>
      <c r="C299" s="6" t="n"/>
      <c r="D299" s="6" t="n"/>
      <c r="E299" s="6" t="n"/>
      <c r="F299" s="6" t="n"/>
    </row>
    <row r="300" ht="15.75" customHeight="1" s="1411">
      <c r="A300" s="6" t="n"/>
      <c r="B300" s="6" t="n"/>
      <c r="C300" s="6" t="n"/>
      <c r="D300" s="6" t="n"/>
      <c r="E300" s="6" t="n"/>
      <c r="F300" s="6" t="n"/>
    </row>
    <row r="301" ht="15.75" customHeight="1" s="1411">
      <c r="A301" s="6" t="n"/>
      <c r="B301" s="6" t="n"/>
      <c r="C301" s="6" t="n"/>
      <c r="D301" s="6" t="n"/>
      <c r="E301" s="6" t="n"/>
      <c r="F301" s="6" t="n"/>
    </row>
    <row r="302" ht="15.75" customHeight="1" s="1411">
      <c r="A302" s="6" t="n"/>
      <c r="B302" s="6" t="n"/>
      <c r="C302" s="6" t="n"/>
      <c r="D302" s="6" t="n"/>
      <c r="E302" s="6" t="n"/>
      <c r="F302" s="6" t="n"/>
    </row>
    <row r="303" ht="15.75" customHeight="1" s="1411">
      <c r="A303" s="6" t="n"/>
      <c r="B303" s="6" t="n"/>
      <c r="C303" s="6" t="n"/>
      <c r="D303" s="6" t="n"/>
      <c r="E303" s="6" t="n"/>
      <c r="F303" s="6" t="n"/>
    </row>
    <row r="304" ht="15.75" customHeight="1" s="1411">
      <c r="A304" s="6" t="n"/>
      <c r="B304" s="6" t="n"/>
      <c r="C304" s="6" t="n"/>
      <c r="D304" s="6" t="n"/>
      <c r="E304" s="6" t="n"/>
      <c r="F304" s="6" t="n"/>
    </row>
    <row r="305" ht="15.75" customHeight="1" s="1411">
      <c r="A305" s="6" t="n"/>
      <c r="B305" s="6" t="n"/>
      <c r="C305" s="6" t="n"/>
      <c r="D305" s="6" t="n"/>
      <c r="E305" s="6" t="n"/>
      <c r="F305" s="6" t="n"/>
    </row>
    <row r="306" ht="15.75" customHeight="1" s="1411">
      <c r="A306" s="6" t="n"/>
      <c r="B306" s="6" t="n"/>
      <c r="C306" s="6" t="n"/>
      <c r="D306" s="6" t="n"/>
      <c r="E306" s="6" t="n"/>
      <c r="F306" s="6" t="n"/>
    </row>
    <row r="307" ht="15.75" customHeight="1" s="1411">
      <c r="A307" s="6" t="n"/>
      <c r="B307" s="6" t="n"/>
      <c r="C307" s="6" t="n"/>
      <c r="D307" s="6" t="n"/>
      <c r="E307" s="6" t="n"/>
      <c r="F307" s="6" t="n"/>
    </row>
    <row r="308" ht="15.75" customHeight="1" s="1411">
      <c r="A308" s="6" t="n"/>
      <c r="B308" s="6" t="n"/>
      <c r="C308" s="6" t="n"/>
      <c r="D308" s="6" t="n"/>
      <c r="E308" s="6" t="n"/>
      <c r="F308" s="6" t="n"/>
    </row>
    <row r="309" ht="15.75" customHeight="1" s="1411">
      <c r="A309" s="6" t="n"/>
      <c r="B309" s="6" t="n"/>
      <c r="C309" s="6" t="n"/>
      <c r="D309" s="6" t="n"/>
      <c r="E309" s="6" t="n"/>
      <c r="F309" s="6" t="n"/>
    </row>
    <row r="310" ht="15.75" customHeight="1" s="1411">
      <c r="A310" s="6" t="n"/>
      <c r="B310" s="6" t="n"/>
      <c r="C310" s="6" t="n"/>
      <c r="D310" s="6" t="n"/>
      <c r="E310" s="6" t="n"/>
      <c r="F310" s="6" t="n"/>
    </row>
    <row r="311" ht="15.75" customHeight="1" s="1411">
      <c r="A311" s="6" t="n"/>
      <c r="B311" s="6" t="n"/>
      <c r="C311" s="6" t="n"/>
      <c r="D311" s="6" t="n"/>
      <c r="E311" s="6" t="n"/>
      <c r="F311" s="6" t="n"/>
    </row>
    <row r="312" ht="15.75" customHeight="1" s="1411">
      <c r="A312" s="6" t="n"/>
      <c r="B312" s="6" t="n"/>
      <c r="C312" s="6" t="n"/>
      <c r="D312" s="6" t="n"/>
      <c r="E312" s="6" t="n"/>
      <c r="F312" s="6" t="n"/>
    </row>
    <row r="313" ht="15.75" customHeight="1" s="1411">
      <c r="A313" s="6" t="n"/>
      <c r="B313" s="6" t="n"/>
      <c r="C313" s="6" t="n"/>
      <c r="D313" s="6" t="n"/>
      <c r="E313" s="6" t="n"/>
      <c r="F313" s="6" t="n"/>
    </row>
    <row r="314" ht="15.75" customHeight="1" s="1411">
      <c r="A314" s="6" t="n"/>
      <c r="B314" s="6" t="n"/>
      <c r="C314" s="6" t="n"/>
      <c r="D314" s="6" t="n"/>
      <c r="E314" s="6" t="n"/>
      <c r="F314" s="6" t="n"/>
    </row>
    <row r="315" ht="15.75" customHeight="1" s="1411">
      <c r="A315" s="6" t="n"/>
      <c r="B315" s="6" t="n"/>
      <c r="C315" s="6" t="n"/>
      <c r="D315" s="6" t="n"/>
      <c r="E315" s="6" t="n"/>
      <c r="F315" s="6" t="n"/>
    </row>
    <row r="316" ht="15.75" customHeight="1" s="1411">
      <c r="A316" s="6" t="n"/>
      <c r="B316" s="6" t="n"/>
      <c r="C316" s="6" t="n"/>
      <c r="D316" s="6" t="n"/>
      <c r="E316" s="6" t="n"/>
      <c r="F316" s="6" t="n"/>
    </row>
    <row r="317" ht="15.75" customHeight="1" s="1411">
      <c r="A317" s="6" t="n"/>
      <c r="B317" s="6" t="n"/>
      <c r="C317" s="6" t="n"/>
      <c r="D317" s="6" t="n"/>
      <c r="E317" s="6" t="n"/>
      <c r="F317" s="6" t="n"/>
    </row>
    <row r="318" ht="15.75" customHeight="1" s="1411">
      <c r="A318" s="6" t="n"/>
      <c r="B318" s="6" t="n"/>
      <c r="C318" s="6" t="n"/>
      <c r="D318" s="6" t="n"/>
      <c r="E318" s="6" t="n"/>
      <c r="F318" s="6" t="n"/>
    </row>
    <row r="319" ht="15.75" customHeight="1" s="1411">
      <c r="A319" s="6" t="n"/>
      <c r="B319" s="6" t="n"/>
      <c r="C319" s="6" t="n"/>
      <c r="D319" s="6" t="n"/>
      <c r="E319" s="6" t="n"/>
      <c r="F319" s="6" t="n"/>
    </row>
    <row r="320" ht="15.75" customHeight="1" s="1411">
      <c r="A320" s="6" t="n"/>
      <c r="B320" s="6" t="n"/>
      <c r="C320" s="6" t="n"/>
      <c r="D320" s="6" t="n"/>
      <c r="E320" s="6" t="n"/>
      <c r="F320" s="6" t="n"/>
    </row>
    <row r="321" ht="15.75" customHeight="1" s="1411">
      <c r="A321" s="6" t="n"/>
      <c r="B321" s="6" t="n"/>
      <c r="C321" s="6" t="n"/>
      <c r="D321" s="6" t="n"/>
      <c r="E321" s="6" t="n"/>
      <c r="F321" s="6" t="n"/>
    </row>
    <row r="322" ht="15.75" customHeight="1" s="1411">
      <c r="A322" s="6" t="n"/>
      <c r="B322" s="6" t="n"/>
      <c r="C322" s="6" t="n"/>
      <c r="D322" s="6" t="n"/>
      <c r="E322" s="6" t="n"/>
      <c r="F322" s="6" t="n"/>
    </row>
    <row r="323" ht="15.75" customHeight="1" s="1411">
      <c r="A323" s="6" t="n"/>
      <c r="B323" s="6" t="n"/>
      <c r="C323" s="6" t="n"/>
      <c r="D323" s="6" t="n"/>
      <c r="E323" s="6" t="n"/>
      <c r="F323" s="6" t="n"/>
    </row>
    <row r="324" ht="15.75" customHeight="1" s="1411">
      <c r="A324" s="6" t="n"/>
      <c r="B324" s="6" t="n"/>
      <c r="C324" s="6" t="n"/>
      <c r="D324" s="6" t="n"/>
      <c r="E324" s="6" t="n"/>
      <c r="F324" s="6" t="n"/>
    </row>
    <row r="325" ht="15.75" customHeight="1" s="1411">
      <c r="A325" s="6" t="n"/>
      <c r="B325" s="6" t="n"/>
      <c r="C325" s="6" t="n"/>
      <c r="D325" s="6" t="n"/>
      <c r="E325" s="6" t="n"/>
      <c r="F325" s="6" t="n"/>
    </row>
    <row r="326" ht="15.75" customHeight="1" s="1411">
      <c r="A326" s="6" t="n"/>
      <c r="B326" s="6" t="n"/>
      <c r="C326" s="6" t="n"/>
      <c r="D326" s="6" t="n"/>
      <c r="E326" s="6" t="n"/>
      <c r="F326" s="6" t="n"/>
    </row>
    <row r="327" ht="15.75" customHeight="1" s="1411">
      <c r="A327" s="6" t="n"/>
      <c r="B327" s="6" t="n"/>
      <c r="C327" s="6" t="n"/>
      <c r="D327" s="6" t="n"/>
      <c r="E327" s="6" t="n"/>
      <c r="F327" s="6" t="n"/>
    </row>
    <row r="328" ht="15.75" customHeight="1" s="1411">
      <c r="A328" s="6" t="n"/>
      <c r="B328" s="6" t="n"/>
      <c r="C328" s="6" t="n"/>
      <c r="D328" s="6" t="n"/>
      <c r="E328" s="6" t="n"/>
      <c r="F328" s="6" t="n"/>
    </row>
    <row r="329" ht="15.75" customHeight="1" s="1411">
      <c r="A329" s="6" t="n"/>
      <c r="B329" s="6" t="n"/>
      <c r="C329" s="6" t="n"/>
      <c r="D329" s="6" t="n"/>
      <c r="E329" s="6" t="n"/>
      <c r="F329" s="6" t="n"/>
    </row>
    <row r="330" ht="15.75" customHeight="1" s="1411">
      <c r="A330" s="6" t="n"/>
      <c r="B330" s="6" t="n"/>
      <c r="C330" s="6" t="n"/>
      <c r="D330" s="6" t="n"/>
      <c r="E330" s="6" t="n"/>
      <c r="F330" s="6" t="n"/>
    </row>
    <row r="331" ht="15.75" customHeight="1" s="1411">
      <c r="A331" s="6" t="n"/>
      <c r="B331" s="6" t="n"/>
      <c r="C331" s="6" t="n"/>
      <c r="D331" s="6" t="n"/>
      <c r="E331" s="6" t="n"/>
      <c r="F331" s="6" t="n"/>
    </row>
    <row r="332" ht="15.75" customHeight="1" s="1411">
      <c r="A332" s="6" t="n"/>
      <c r="B332" s="6" t="n"/>
      <c r="C332" s="6" t="n"/>
      <c r="D332" s="6" t="n"/>
      <c r="E332" s="6" t="n"/>
      <c r="F332" s="6" t="n"/>
    </row>
    <row r="333" ht="15.75" customHeight="1" s="1411">
      <c r="A333" s="6" t="n"/>
      <c r="B333" s="6" t="n"/>
      <c r="C333" s="6" t="n"/>
      <c r="D333" s="6" t="n"/>
      <c r="E333" s="6" t="n"/>
      <c r="F333" s="6" t="n"/>
    </row>
    <row r="334" ht="15.75" customHeight="1" s="1411">
      <c r="A334" s="6" t="n"/>
      <c r="B334" s="6" t="n"/>
      <c r="C334" s="6" t="n"/>
      <c r="D334" s="6" t="n"/>
      <c r="E334" s="6" t="n"/>
      <c r="F334" s="6" t="n"/>
    </row>
    <row r="335" ht="15.75" customHeight="1" s="1411">
      <c r="A335" s="6" t="n"/>
      <c r="B335" s="6" t="n"/>
      <c r="C335" s="6" t="n"/>
      <c r="D335" s="6" t="n"/>
      <c r="E335" s="6" t="n"/>
      <c r="F335" s="6" t="n"/>
    </row>
    <row r="336" ht="15.75" customHeight="1" s="1411">
      <c r="A336" s="6" t="n"/>
      <c r="B336" s="6" t="n"/>
      <c r="C336" s="6" t="n"/>
      <c r="D336" s="6" t="n"/>
      <c r="E336" s="6" t="n"/>
      <c r="F336" s="6" t="n"/>
    </row>
    <row r="337" ht="15.75" customHeight="1" s="1411">
      <c r="A337" s="6" t="n"/>
      <c r="B337" s="6" t="n"/>
      <c r="C337" s="6" t="n"/>
      <c r="D337" s="6" t="n"/>
      <c r="E337" s="6" t="n"/>
      <c r="F337" s="6" t="n"/>
    </row>
    <row r="338" ht="15.75" customHeight="1" s="1411">
      <c r="A338" s="6" t="n"/>
      <c r="B338" s="6" t="n"/>
      <c r="C338" s="6" t="n"/>
      <c r="D338" s="6" t="n"/>
      <c r="E338" s="6" t="n"/>
      <c r="F338" s="6" t="n"/>
    </row>
    <row r="339" ht="15.75" customHeight="1" s="1411">
      <c r="A339" s="6" t="n"/>
      <c r="B339" s="6" t="n"/>
      <c r="C339" s="6" t="n"/>
      <c r="D339" s="6" t="n"/>
      <c r="E339" s="6" t="n"/>
      <c r="F339" s="6" t="n"/>
    </row>
    <row r="340" ht="15.75" customHeight="1" s="1411">
      <c r="A340" s="6" t="n"/>
      <c r="B340" s="6" t="n"/>
      <c r="C340" s="6" t="n"/>
      <c r="D340" s="6" t="n"/>
      <c r="E340" s="6" t="n"/>
      <c r="F340" s="6" t="n"/>
    </row>
    <row r="341" ht="15.75" customHeight="1" s="1411">
      <c r="A341" s="6" t="n"/>
      <c r="B341" s="6" t="n"/>
      <c r="C341" s="6" t="n"/>
      <c r="D341" s="6" t="n"/>
      <c r="E341" s="6" t="n"/>
      <c r="F341" s="6" t="n"/>
    </row>
    <row r="342" ht="15.75" customHeight="1" s="1411">
      <c r="A342" s="6" t="n"/>
      <c r="B342" s="6" t="n"/>
      <c r="C342" s="6" t="n"/>
      <c r="D342" s="6" t="n"/>
      <c r="E342" s="6" t="n"/>
      <c r="F342" s="6" t="n"/>
    </row>
    <row r="343" ht="15.75" customHeight="1" s="1411">
      <c r="A343" s="6" t="n"/>
      <c r="B343" s="6" t="n"/>
      <c r="C343" s="6" t="n"/>
      <c r="D343" s="6" t="n"/>
      <c r="E343" s="6" t="n"/>
      <c r="F343" s="6" t="n"/>
    </row>
    <row r="344" ht="15.75" customHeight="1" s="1411">
      <c r="A344" s="6" t="n"/>
      <c r="B344" s="6" t="n"/>
      <c r="C344" s="6" t="n"/>
      <c r="D344" s="6" t="n"/>
      <c r="E344" s="6" t="n"/>
      <c r="F344" s="6" t="n"/>
    </row>
    <row r="345" ht="15.75" customHeight="1" s="1411">
      <c r="A345" s="6" t="n"/>
      <c r="B345" s="6" t="n"/>
      <c r="C345" s="6" t="n"/>
      <c r="D345" s="6" t="n"/>
      <c r="E345" s="6" t="n"/>
      <c r="F345" s="6" t="n"/>
    </row>
    <row r="346" ht="15.75" customHeight="1" s="1411">
      <c r="A346" s="6" t="n"/>
      <c r="B346" s="6" t="n"/>
      <c r="C346" s="6" t="n"/>
      <c r="D346" s="6" t="n"/>
      <c r="E346" s="6" t="n"/>
      <c r="F346" s="6" t="n"/>
    </row>
    <row r="347" ht="15.75" customHeight="1" s="1411">
      <c r="A347" s="6" t="n"/>
      <c r="B347" s="6" t="n"/>
      <c r="C347" s="6" t="n"/>
      <c r="D347" s="6" t="n"/>
      <c r="E347" s="6" t="n"/>
      <c r="F347" s="6" t="n"/>
    </row>
    <row r="348" ht="15.75" customHeight="1" s="1411">
      <c r="A348" s="6" t="n"/>
      <c r="B348" s="6" t="n"/>
      <c r="C348" s="6" t="n"/>
      <c r="D348" s="6" t="n"/>
      <c r="E348" s="6" t="n"/>
      <c r="F348" s="6" t="n"/>
    </row>
    <row r="349" ht="15.75" customHeight="1" s="1411">
      <c r="A349" s="6" t="n"/>
      <c r="B349" s="6" t="n"/>
      <c r="C349" s="6" t="n"/>
      <c r="D349" s="6" t="n"/>
      <c r="E349" s="6" t="n"/>
      <c r="F349" s="6" t="n"/>
    </row>
    <row r="350" ht="15.75" customHeight="1" s="1411">
      <c r="A350" s="6" t="n"/>
      <c r="B350" s="6" t="n"/>
      <c r="C350" s="6" t="n"/>
      <c r="D350" s="6" t="n"/>
      <c r="E350" s="6" t="n"/>
      <c r="F350" s="6" t="n"/>
    </row>
    <row r="351" ht="15.75" customHeight="1" s="1411">
      <c r="A351" s="6" t="n"/>
      <c r="B351" s="6" t="n"/>
      <c r="C351" s="6" t="n"/>
      <c r="D351" s="6" t="n"/>
      <c r="E351" s="6" t="n"/>
      <c r="F351" s="6" t="n"/>
    </row>
    <row r="352" ht="15.75" customHeight="1" s="1411">
      <c r="A352" s="6" t="n"/>
      <c r="B352" s="6" t="n"/>
      <c r="C352" s="6" t="n"/>
      <c r="D352" s="6" t="n"/>
      <c r="E352" s="6" t="n"/>
      <c r="F352" s="6" t="n"/>
    </row>
    <row r="353" ht="15.75" customHeight="1" s="1411">
      <c r="A353" s="6" t="n"/>
      <c r="B353" s="6" t="n"/>
      <c r="C353" s="6" t="n"/>
      <c r="D353" s="6" t="n"/>
      <c r="E353" s="6" t="n"/>
      <c r="F353" s="6" t="n"/>
    </row>
    <row r="354" ht="15.75" customHeight="1" s="1411">
      <c r="A354" s="6" t="n"/>
      <c r="B354" s="6" t="n"/>
      <c r="C354" s="6" t="n"/>
      <c r="D354" s="6" t="n"/>
      <c r="E354" s="6" t="n"/>
      <c r="F354" s="6" t="n"/>
    </row>
    <row r="355" ht="15.75" customHeight="1" s="1411">
      <c r="A355" s="6" t="n"/>
      <c r="B355" s="6" t="n"/>
      <c r="C355" s="6" t="n"/>
      <c r="D355" s="6" t="n"/>
      <c r="E355" s="6" t="n"/>
      <c r="F355" s="6" t="n"/>
    </row>
    <row r="356" ht="15.75" customHeight="1" s="1411">
      <c r="A356" s="6" t="n"/>
      <c r="B356" s="6" t="n"/>
      <c r="C356" s="6" t="n"/>
      <c r="D356" s="6" t="n"/>
      <c r="E356" s="6" t="n"/>
      <c r="F356" s="6" t="n"/>
    </row>
    <row r="357" ht="15.75" customHeight="1" s="1411">
      <c r="A357" s="6" t="n"/>
      <c r="B357" s="6" t="n"/>
      <c r="C357" s="6" t="n"/>
      <c r="D357" s="6" t="n"/>
      <c r="E357" s="6" t="n"/>
      <c r="F357" s="6" t="n"/>
    </row>
    <row r="358" ht="15.75" customHeight="1" s="1411">
      <c r="A358" s="6" t="n"/>
      <c r="B358" s="6" t="n"/>
      <c r="C358" s="6" t="n"/>
      <c r="D358" s="6" t="n"/>
      <c r="E358" s="6" t="n"/>
      <c r="F358" s="6" t="n"/>
    </row>
    <row r="359" ht="15.75" customHeight="1" s="1411">
      <c r="A359" s="6" t="n"/>
      <c r="B359" s="6" t="n"/>
      <c r="C359" s="6" t="n"/>
      <c r="D359" s="6" t="n"/>
      <c r="E359" s="6" t="n"/>
      <c r="F359" s="6" t="n"/>
    </row>
    <row r="360" ht="15.75" customHeight="1" s="1411">
      <c r="A360" s="6" t="n"/>
      <c r="B360" s="6" t="n"/>
      <c r="C360" s="6" t="n"/>
      <c r="D360" s="6" t="n"/>
      <c r="E360" s="6" t="n"/>
      <c r="F360" s="6" t="n"/>
    </row>
    <row r="361" ht="15.75" customHeight="1" s="1411">
      <c r="A361" s="6" t="n"/>
      <c r="B361" s="6" t="n"/>
      <c r="C361" s="6" t="n"/>
      <c r="D361" s="6" t="n"/>
      <c r="E361" s="6" t="n"/>
      <c r="F361" s="6" t="n"/>
    </row>
    <row r="362" ht="15.75" customHeight="1" s="1411">
      <c r="A362" s="6" t="n"/>
      <c r="B362" s="6" t="n"/>
      <c r="C362" s="6" t="n"/>
      <c r="D362" s="6" t="n"/>
      <c r="E362" s="6" t="n"/>
      <c r="F362" s="6" t="n"/>
    </row>
    <row r="363" ht="15.75" customHeight="1" s="1411">
      <c r="A363" s="6" t="n"/>
      <c r="B363" s="6" t="n"/>
      <c r="C363" s="6" t="n"/>
      <c r="D363" s="6" t="n"/>
      <c r="E363" s="6" t="n"/>
      <c r="F363" s="6" t="n"/>
    </row>
    <row r="364" ht="15.75" customHeight="1" s="1411">
      <c r="A364" s="6" t="n"/>
      <c r="B364" s="6" t="n"/>
      <c r="C364" s="6" t="n"/>
      <c r="D364" s="6" t="n"/>
      <c r="E364" s="6" t="n"/>
      <c r="F364" s="6" t="n"/>
    </row>
    <row r="365" ht="15.75" customHeight="1" s="1411">
      <c r="A365" s="6" t="n"/>
      <c r="B365" s="6" t="n"/>
      <c r="C365" s="6" t="n"/>
      <c r="D365" s="6" t="n"/>
      <c r="E365" s="6" t="n"/>
      <c r="F365" s="6" t="n"/>
    </row>
    <row r="366" ht="15.75" customHeight="1" s="1411">
      <c r="A366" s="6" t="n"/>
      <c r="B366" s="6" t="n"/>
      <c r="C366" s="6" t="n"/>
      <c r="D366" s="6" t="n"/>
      <c r="E366" s="6" t="n"/>
      <c r="F366" s="6" t="n"/>
    </row>
    <row r="367" ht="15.75" customHeight="1" s="1411">
      <c r="A367" s="6" t="n"/>
      <c r="B367" s="6" t="n"/>
      <c r="C367" s="6" t="n"/>
      <c r="D367" s="6" t="n"/>
      <c r="E367" s="6" t="n"/>
      <c r="F367" s="6" t="n"/>
    </row>
    <row r="368" ht="15.75" customHeight="1" s="1411">
      <c r="A368" s="6" t="n"/>
      <c r="B368" s="6" t="n"/>
      <c r="C368" s="6" t="n"/>
      <c r="D368" s="6" t="n"/>
      <c r="E368" s="6" t="n"/>
      <c r="F368" s="6" t="n"/>
    </row>
    <row r="369" ht="15.75" customHeight="1" s="1411">
      <c r="A369" s="6" t="n"/>
      <c r="B369" s="6" t="n"/>
      <c r="C369" s="6" t="n"/>
      <c r="D369" s="6" t="n"/>
      <c r="E369" s="6" t="n"/>
      <c r="F369" s="6" t="n"/>
    </row>
    <row r="370" ht="15.75" customHeight="1" s="1411">
      <c r="A370" s="6" t="n"/>
      <c r="B370" s="6" t="n"/>
      <c r="C370" s="6" t="n"/>
      <c r="D370" s="6" t="n"/>
      <c r="E370" s="6" t="n"/>
      <c r="F370" s="6" t="n"/>
    </row>
    <row r="371" ht="15.75" customHeight="1" s="1411">
      <c r="A371" s="6" t="n"/>
      <c r="B371" s="6" t="n"/>
      <c r="C371" s="6" t="n"/>
      <c r="D371" s="6" t="n"/>
      <c r="E371" s="6" t="n"/>
      <c r="F371" s="6" t="n"/>
    </row>
    <row r="372" ht="15.75" customHeight="1" s="1411">
      <c r="A372" s="6" t="n"/>
      <c r="B372" s="6" t="n"/>
      <c r="C372" s="6" t="n"/>
      <c r="D372" s="6" t="n"/>
      <c r="E372" s="6" t="n"/>
      <c r="F372" s="6" t="n"/>
    </row>
    <row r="373" ht="15.75" customHeight="1" s="1411">
      <c r="A373" s="6" t="n"/>
      <c r="B373" s="6" t="n"/>
      <c r="C373" s="6" t="n"/>
      <c r="D373" s="6" t="n"/>
      <c r="E373" s="6" t="n"/>
      <c r="F373" s="6" t="n"/>
    </row>
    <row r="374" ht="15.75" customHeight="1" s="1411">
      <c r="A374" s="6" t="n"/>
      <c r="B374" s="6" t="n"/>
      <c r="C374" s="6" t="n"/>
      <c r="D374" s="6" t="n"/>
      <c r="E374" s="6" t="n"/>
      <c r="F374" s="6" t="n"/>
    </row>
    <row r="375" ht="15.75" customHeight="1" s="1411">
      <c r="A375" s="6" t="n"/>
      <c r="B375" s="6" t="n"/>
      <c r="C375" s="6" t="n"/>
      <c r="D375" s="6" t="n"/>
      <c r="E375" s="6" t="n"/>
      <c r="F375" s="6" t="n"/>
    </row>
    <row r="376" ht="15.75" customHeight="1" s="1411">
      <c r="A376" s="6" t="n"/>
      <c r="B376" s="6" t="n"/>
      <c r="C376" s="6" t="n"/>
      <c r="D376" s="6" t="n"/>
      <c r="E376" s="6" t="n"/>
      <c r="F376" s="6" t="n"/>
    </row>
    <row r="377" ht="15.75" customHeight="1" s="1411">
      <c r="A377" s="6" t="n"/>
      <c r="B377" s="6" t="n"/>
      <c r="C377" s="6" t="n"/>
      <c r="D377" s="6" t="n"/>
      <c r="E377" s="6" t="n"/>
      <c r="F377" s="6" t="n"/>
    </row>
    <row r="378" ht="15.75" customHeight="1" s="1411">
      <c r="A378" s="6" t="n"/>
      <c r="B378" s="6" t="n"/>
      <c r="C378" s="6" t="n"/>
      <c r="D378" s="6" t="n"/>
      <c r="E378" s="6" t="n"/>
      <c r="F378" s="6" t="n"/>
    </row>
    <row r="379" ht="15.75" customHeight="1" s="1411">
      <c r="A379" s="6" t="n"/>
      <c r="B379" s="6" t="n"/>
      <c r="C379" s="6" t="n"/>
      <c r="D379" s="6" t="n"/>
      <c r="E379" s="6" t="n"/>
      <c r="F379" s="6" t="n"/>
    </row>
    <row r="380" ht="15.75" customHeight="1" s="1411">
      <c r="A380" s="6" t="n"/>
      <c r="B380" s="6" t="n"/>
      <c r="C380" s="6" t="n"/>
      <c r="D380" s="6" t="n"/>
      <c r="E380" s="6" t="n"/>
      <c r="F380" s="6" t="n"/>
    </row>
    <row r="381" ht="15.75" customHeight="1" s="1411">
      <c r="A381" s="6" t="n"/>
      <c r="B381" s="6" t="n"/>
      <c r="C381" s="6" t="n"/>
      <c r="D381" s="6" t="n"/>
      <c r="E381" s="6" t="n"/>
      <c r="F381" s="6" t="n"/>
    </row>
    <row r="382" ht="15.75" customHeight="1" s="1411">
      <c r="A382" s="6" t="n"/>
      <c r="B382" s="6" t="n"/>
      <c r="C382" s="6" t="n"/>
      <c r="D382" s="6" t="n"/>
      <c r="E382" s="6" t="n"/>
      <c r="F382" s="6" t="n"/>
    </row>
    <row r="383" ht="15.75" customHeight="1" s="1411">
      <c r="A383" s="6" t="n"/>
      <c r="B383" s="6" t="n"/>
      <c r="C383" s="6" t="n"/>
      <c r="D383" s="6" t="n"/>
      <c r="E383" s="6" t="n"/>
      <c r="F383" s="6" t="n"/>
    </row>
    <row r="384" ht="15.75" customHeight="1" s="1411">
      <c r="A384" s="6" t="n"/>
      <c r="B384" s="6" t="n"/>
      <c r="C384" s="6" t="n"/>
      <c r="D384" s="6" t="n"/>
      <c r="E384" s="6" t="n"/>
      <c r="F384" s="6" t="n"/>
    </row>
    <row r="385" ht="15.75" customHeight="1" s="1411">
      <c r="A385" s="6" t="n"/>
      <c r="B385" s="6" t="n"/>
      <c r="C385" s="6" t="n"/>
      <c r="D385" s="6" t="n"/>
      <c r="E385" s="6" t="n"/>
      <c r="F385" s="6" t="n"/>
    </row>
    <row r="386" ht="15.75" customHeight="1" s="1411">
      <c r="A386" s="6" t="n"/>
      <c r="B386" s="6" t="n"/>
      <c r="C386" s="6" t="n"/>
      <c r="D386" s="6" t="n"/>
      <c r="E386" s="6" t="n"/>
      <c r="F386" s="6" t="n"/>
    </row>
    <row r="387" ht="15.75" customHeight="1" s="1411">
      <c r="A387" s="6" t="n"/>
      <c r="B387" s="6" t="n"/>
      <c r="C387" s="6" t="n"/>
      <c r="D387" s="6" t="n"/>
      <c r="E387" s="6" t="n"/>
      <c r="F387" s="6" t="n"/>
    </row>
    <row r="388" ht="15.75" customHeight="1" s="1411">
      <c r="A388" s="6" t="n"/>
      <c r="B388" s="6" t="n"/>
      <c r="C388" s="6" t="n"/>
      <c r="D388" s="6" t="n"/>
      <c r="E388" s="6" t="n"/>
      <c r="F388" s="6" t="n"/>
    </row>
    <row r="389" ht="15.75" customHeight="1" s="1411">
      <c r="A389" s="6" t="n"/>
      <c r="B389" s="6" t="n"/>
      <c r="C389" s="6" t="n"/>
      <c r="D389" s="6" t="n"/>
      <c r="E389" s="6" t="n"/>
      <c r="F389" s="6" t="n"/>
    </row>
    <row r="390" ht="15.75" customHeight="1" s="1411">
      <c r="A390" s="6" t="n"/>
      <c r="B390" s="6" t="n"/>
      <c r="C390" s="6" t="n"/>
      <c r="D390" s="6" t="n"/>
      <c r="E390" s="6" t="n"/>
      <c r="F390" s="6" t="n"/>
    </row>
    <row r="391" ht="15.75" customHeight="1" s="1411">
      <c r="A391" s="6" t="n"/>
      <c r="B391" s="6" t="n"/>
      <c r="C391" s="6" t="n"/>
      <c r="D391" s="6" t="n"/>
      <c r="E391" s="6" t="n"/>
      <c r="F391" s="6" t="n"/>
    </row>
    <row r="392" ht="15.75" customHeight="1" s="1411">
      <c r="A392" s="6" t="n"/>
      <c r="B392" s="6" t="n"/>
      <c r="C392" s="6" t="n"/>
      <c r="D392" s="6" t="n"/>
      <c r="E392" s="6" t="n"/>
      <c r="F392" s="6" t="n"/>
    </row>
    <row r="393" ht="15.75" customHeight="1" s="1411">
      <c r="A393" s="6" t="n"/>
      <c r="B393" s="6" t="n"/>
      <c r="C393" s="6" t="n"/>
      <c r="D393" s="6" t="n"/>
      <c r="E393" s="6" t="n"/>
      <c r="F393" s="6" t="n"/>
    </row>
    <row r="394" ht="15.75" customHeight="1" s="1411">
      <c r="A394" s="6" t="n"/>
      <c r="B394" s="6" t="n"/>
      <c r="C394" s="6" t="n"/>
      <c r="D394" s="6" t="n"/>
      <c r="E394" s="6" t="n"/>
      <c r="F394" s="6" t="n"/>
    </row>
    <row r="395" ht="15.75" customHeight="1" s="1411">
      <c r="A395" s="6" t="n"/>
      <c r="B395" s="6" t="n"/>
      <c r="C395" s="6" t="n"/>
      <c r="D395" s="6" t="n"/>
      <c r="E395" s="6" t="n"/>
      <c r="F395" s="6" t="n"/>
    </row>
    <row r="396" ht="15.75" customHeight="1" s="1411">
      <c r="A396" s="6" t="n"/>
      <c r="B396" s="6" t="n"/>
      <c r="C396" s="6" t="n"/>
      <c r="D396" s="6" t="n"/>
      <c r="E396" s="6" t="n"/>
      <c r="F396" s="6" t="n"/>
    </row>
    <row r="397" ht="15.75" customHeight="1" s="1411">
      <c r="A397" s="6" t="n"/>
      <c r="B397" s="6" t="n"/>
      <c r="C397" s="6" t="n"/>
      <c r="D397" s="6" t="n"/>
      <c r="E397" s="6" t="n"/>
      <c r="F397" s="6" t="n"/>
    </row>
    <row r="398" ht="15.75" customHeight="1" s="1411">
      <c r="A398" s="6" t="n"/>
      <c r="B398" s="6" t="n"/>
      <c r="C398" s="6" t="n"/>
      <c r="D398" s="6" t="n"/>
      <c r="E398" s="6" t="n"/>
      <c r="F398" s="6" t="n"/>
    </row>
    <row r="399" ht="15.75" customHeight="1" s="1411">
      <c r="A399" s="6" t="n"/>
      <c r="B399" s="6" t="n"/>
      <c r="C399" s="6" t="n"/>
      <c r="D399" s="6" t="n"/>
      <c r="E399" s="6" t="n"/>
      <c r="F399" s="6" t="n"/>
    </row>
    <row r="400" ht="15.75" customHeight="1" s="1411">
      <c r="A400" s="6" t="n"/>
      <c r="B400" s="6" t="n"/>
      <c r="C400" s="6" t="n"/>
      <c r="D400" s="6" t="n"/>
      <c r="E400" s="6" t="n"/>
      <c r="F400" s="6" t="n"/>
    </row>
    <row r="401" ht="15.75" customHeight="1" s="1411">
      <c r="A401" s="6" t="n"/>
      <c r="B401" s="6" t="n"/>
      <c r="C401" s="6" t="n"/>
      <c r="D401" s="6" t="n"/>
      <c r="E401" s="6" t="n"/>
      <c r="F401" s="6" t="n"/>
    </row>
    <row r="402" ht="15.75" customHeight="1" s="1411">
      <c r="A402" s="6" t="n"/>
      <c r="B402" s="6" t="n"/>
      <c r="C402" s="6" t="n"/>
      <c r="D402" s="6" t="n"/>
      <c r="E402" s="6" t="n"/>
      <c r="F402" s="6" t="n"/>
    </row>
    <row r="403" ht="15.75" customHeight="1" s="1411">
      <c r="A403" s="6" t="n"/>
      <c r="B403" s="6" t="n"/>
      <c r="C403" s="6" t="n"/>
      <c r="D403" s="6" t="n"/>
      <c r="E403" s="6" t="n"/>
      <c r="F403" s="6" t="n"/>
    </row>
    <row r="404" ht="15.75" customHeight="1" s="1411">
      <c r="A404" s="6" t="n"/>
      <c r="B404" s="6" t="n"/>
      <c r="C404" s="6" t="n"/>
      <c r="D404" s="6" t="n"/>
      <c r="E404" s="6" t="n"/>
      <c r="F404" s="6" t="n"/>
    </row>
    <row r="405" ht="15.75" customHeight="1" s="1411">
      <c r="A405" s="6" t="n"/>
      <c r="B405" s="6" t="n"/>
      <c r="C405" s="6" t="n"/>
      <c r="D405" s="6" t="n"/>
      <c r="E405" s="6" t="n"/>
      <c r="F405" s="6" t="n"/>
    </row>
    <row r="406" ht="15.75" customHeight="1" s="1411">
      <c r="A406" s="6" t="n"/>
      <c r="B406" s="6" t="n"/>
      <c r="C406" s="6" t="n"/>
      <c r="D406" s="6" t="n"/>
      <c r="E406" s="6" t="n"/>
      <c r="F406" s="6" t="n"/>
    </row>
    <row r="407" ht="15.75" customHeight="1" s="1411">
      <c r="A407" s="6" t="n"/>
      <c r="B407" s="6" t="n"/>
      <c r="C407" s="6" t="n"/>
      <c r="D407" s="6" t="n"/>
      <c r="E407" s="6" t="n"/>
      <c r="F407" s="6" t="n"/>
    </row>
    <row r="408" ht="15.75" customHeight="1" s="1411">
      <c r="A408" s="6" t="n"/>
      <c r="B408" s="6" t="n"/>
      <c r="C408" s="6" t="n"/>
      <c r="D408" s="6" t="n"/>
      <c r="E408" s="6" t="n"/>
      <c r="F408" s="6" t="n"/>
    </row>
    <row r="409" ht="15.75" customHeight="1" s="1411">
      <c r="A409" s="6" t="n"/>
      <c r="B409" s="6" t="n"/>
      <c r="C409" s="6" t="n"/>
      <c r="D409" s="6" t="n"/>
      <c r="E409" s="6" t="n"/>
      <c r="F409" s="6" t="n"/>
    </row>
    <row r="410" ht="15.75" customHeight="1" s="1411">
      <c r="A410" s="6" t="n"/>
      <c r="B410" s="6" t="n"/>
      <c r="C410" s="6" t="n"/>
      <c r="D410" s="6" t="n"/>
      <c r="E410" s="6" t="n"/>
      <c r="F410" s="6" t="n"/>
    </row>
    <row r="411" ht="15.75" customHeight="1" s="1411">
      <c r="A411" s="6" t="n"/>
      <c r="B411" s="6" t="n"/>
      <c r="C411" s="6" t="n"/>
      <c r="D411" s="6" t="n"/>
      <c r="E411" s="6" t="n"/>
      <c r="F411" s="6" t="n"/>
    </row>
    <row r="412" ht="15.75" customHeight="1" s="1411">
      <c r="A412" s="6" t="n"/>
      <c r="B412" s="6" t="n"/>
      <c r="C412" s="6" t="n"/>
      <c r="D412" s="6" t="n"/>
      <c r="E412" s="6" t="n"/>
      <c r="F412" s="6" t="n"/>
    </row>
    <row r="413" ht="15.75" customHeight="1" s="1411">
      <c r="A413" s="6" t="n"/>
      <c r="B413" s="6" t="n"/>
      <c r="C413" s="6" t="n"/>
      <c r="D413" s="6" t="n"/>
      <c r="E413" s="6" t="n"/>
      <c r="F413" s="6" t="n"/>
    </row>
    <row r="414" ht="15.75" customHeight="1" s="1411">
      <c r="A414" s="6" t="n"/>
      <c r="B414" s="6" t="n"/>
      <c r="C414" s="6" t="n"/>
      <c r="D414" s="6" t="n"/>
      <c r="E414" s="6" t="n"/>
      <c r="F414" s="6" t="n"/>
    </row>
    <row r="415" ht="15.75" customHeight="1" s="1411">
      <c r="A415" s="6" t="n"/>
      <c r="B415" s="6" t="n"/>
      <c r="C415" s="6" t="n"/>
      <c r="D415" s="6" t="n"/>
      <c r="E415" s="6" t="n"/>
      <c r="F415" s="6" t="n"/>
    </row>
    <row r="416" ht="15.75" customHeight="1" s="1411">
      <c r="A416" s="6" t="n"/>
      <c r="B416" s="6" t="n"/>
      <c r="C416" s="6" t="n"/>
      <c r="D416" s="6" t="n"/>
      <c r="E416" s="6" t="n"/>
      <c r="F416" s="6" t="n"/>
    </row>
    <row r="417" ht="15.75" customHeight="1" s="1411">
      <c r="A417" s="6" t="n"/>
      <c r="B417" s="6" t="n"/>
      <c r="C417" s="6" t="n"/>
      <c r="D417" s="6" t="n"/>
      <c r="E417" s="6" t="n"/>
      <c r="F417" s="6" t="n"/>
    </row>
    <row r="418" ht="15.75" customHeight="1" s="1411">
      <c r="A418" s="6" t="n"/>
      <c r="B418" s="6" t="n"/>
      <c r="C418" s="6" t="n"/>
      <c r="D418" s="6" t="n"/>
      <c r="E418" s="6" t="n"/>
      <c r="F418" s="6" t="n"/>
    </row>
    <row r="419" ht="15.75" customHeight="1" s="1411">
      <c r="A419" s="6" t="n"/>
      <c r="B419" s="6" t="n"/>
      <c r="C419" s="6" t="n"/>
      <c r="D419" s="6" t="n"/>
      <c r="E419" s="6" t="n"/>
      <c r="F419" s="6" t="n"/>
    </row>
    <row r="420" ht="15.75" customHeight="1" s="1411">
      <c r="A420" s="6" t="n"/>
      <c r="B420" s="6" t="n"/>
      <c r="C420" s="6" t="n"/>
      <c r="D420" s="6" t="n"/>
      <c r="E420" s="6" t="n"/>
      <c r="F420" s="6" t="n"/>
    </row>
    <row r="421" ht="15.75" customHeight="1" s="1411">
      <c r="A421" s="6" t="n"/>
      <c r="B421" s="6" t="n"/>
      <c r="C421" s="6" t="n"/>
      <c r="D421" s="6" t="n"/>
      <c r="E421" s="6" t="n"/>
      <c r="F421" s="6" t="n"/>
    </row>
    <row r="422" ht="15.75" customHeight="1" s="1411">
      <c r="A422" s="6" t="n"/>
      <c r="B422" s="6" t="n"/>
      <c r="C422" s="6" t="n"/>
      <c r="D422" s="6" t="n"/>
      <c r="E422" s="6" t="n"/>
      <c r="F422" s="6" t="n"/>
    </row>
    <row r="423" ht="15.75" customHeight="1" s="1411">
      <c r="A423" s="6" t="n"/>
      <c r="B423" s="6" t="n"/>
      <c r="C423" s="6" t="n"/>
      <c r="D423" s="6" t="n"/>
      <c r="E423" s="6" t="n"/>
      <c r="F423" s="6" t="n"/>
    </row>
    <row r="424" ht="15.75" customHeight="1" s="1411">
      <c r="A424" s="6" t="n"/>
      <c r="B424" s="6" t="n"/>
      <c r="C424" s="6" t="n"/>
      <c r="D424" s="6" t="n"/>
      <c r="E424" s="6" t="n"/>
      <c r="F424" s="6" t="n"/>
    </row>
    <row r="425" ht="15.75" customHeight="1" s="1411">
      <c r="A425" s="6" t="n"/>
      <c r="B425" s="6" t="n"/>
      <c r="C425" s="6" t="n"/>
      <c r="D425" s="6" t="n"/>
      <c r="E425" s="6" t="n"/>
      <c r="F425" s="6" t="n"/>
    </row>
    <row r="426" ht="15.75" customHeight="1" s="1411">
      <c r="A426" s="6" t="n"/>
      <c r="B426" s="6" t="n"/>
      <c r="C426" s="6" t="n"/>
      <c r="D426" s="6" t="n"/>
      <c r="E426" s="6" t="n"/>
      <c r="F426" s="6" t="n"/>
    </row>
    <row r="427" ht="15.75" customHeight="1" s="1411">
      <c r="A427" s="6" t="n"/>
      <c r="B427" s="6" t="n"/>
      <c r="C427" s="6" t="n"/>
      <c r="D427" s="6" t="n"/>
      <c r="E427" s="6" t="n"/>
      <c r="F427" s="6" t="n"/>
    </row>
    <row r="428" ht="15.75" customHeight="1" s="1411">
      <c r="A428" s="6" t="n"/>
      <c r="B428" s="6" t="n"/>
      <c r="C428" s="6" t="n"/>
      <c r="D428" s="6" t="n"/>
      <c r="E428" s="6" t="n"/>
      <c r="F428" s="6" t="n"/>
    </row>
    <row r="429" ht="15.75" customHeight="1" s="1411">
      <c r="A429" s="6" t="n"/>
      <c r="B429" s="6" t="n"/>
      <c r="C429" s="6" t="n"/>
      <c r="D429" s="6" t="n"/>
      <c r="E429" s="6" t="n"/>
      <c r="F429" s="6" t="n"/>
    </row>
    <row r="430" ht="15.75" customHeight="1" s="1411">
      <c r="A430" s="6" t="n"/>
      <c r="B430" s="6" t="n"/>
      <c r="C430" s="6" t="n"/>
      <c r="D430" s="6" t="n"/>
      <c r="E430" s="6" t="n"/>
      <c r="F430" s="6" t="n"/>
    </row>
    <row r="431" ht="15.75" customHeight="1" s="1411">
      <c r="A431" s="6" t="n"/>
      <c r="B431" s="6" t="n"/>
      <c r="C431" s="6" t="n"/>
      <c r="D431" s="6" t="n"/>
      <c r="E431" s="6" t="n"/>
      <c r="F431" s="6" t="n"/>
    </row>
    <row r="432" ht="15.75" customHeight="1" s="1411">
      <c r="A432" s="6" t="n"/>
      <c r="B432" s="6" t="n"/>
      <c r="C432" s="6" t="n"/>
      <c r="D432" s="6" t="n"/>
      <c r="E432" s="6" t="n"/>
      <c r="F432" s="6" t="n"/>
    </row>
    <row r="433" ht="15.75" customHeight="1" s="1411">
      <c r="A433" s="6" t="n"/>
      <c r="B433" s="6" t="n"/>
      <c r="C433" s="6" t="n"/>
      <c r="D433" s="6" t="n"/>
      <c r="E433" s="6" t="n"/>
      <c r="F433" s="6" t="n"/>
    </row>
    <row r="434" ht="15.75" customHeight="1" s="1411">
      <c r="A434" s="6" t="n"/>
      <c r="B434" s="6" t="n"/>
      <c r="C434" s="6" t="n"/>
      <c r="D434" s="6" t="n"/>
      <c r="E434" s="6" t="n"/>
      <c r="F434" s="6" t="n"/>
    </row>
    <row r="435" ht="15.75" customHeight="1" s="1411">
      <c r="A435" s="6" t="n"/>
      <c r="B435" s="6" t="n"/>
      <c r="C435" s="6" t="n"/>
      <c r="D435" s="6" t="n"/>
      <c r="E435" s="6" t="n"/>
      <c r="F435" s="6" t="n"/>
    </row>
    <row r="436" ht="15.75" customHeight="1" s="1411">
      <c r="A436" s="6" t="n"/>
      <c r="B436" s="6" t="n"/>
      <c r="C436" s="6" t="n"/>
      <c r="D436" s="6" t="n"/>
      <c r="E436" s="6" t="n"/>
      <c r="F436" s="6" t="n"/>
    </row>
    <row r="437" ht="15.75" customHeight="1" s="1411">
      <c r="A437" s="6" t="n"/>
      <c r="B437" s="6" t="n"/>
      <c r="C437" s="6" t="n"/>
      <c r="D437" s="6" t="n"/>
      <c r="E437" s="6" t="n"/>
      <c r="F437" s="6" t="n"/>
    </row>
    <row r="438" ht="15.75" customHeight="1" s="1411">
      <c r="A438" s="6" t="n"/>
      <c r="B438" s="6" t="n"/>
      <c r="C438" s="6" t="n"/>
      <c r="D438" s="6" t="n"/>
      <c r="E438" s="6" t="n"/>
      <c r="F438" s="6" t="n"/>
    </row>
    <row r="439" ht="15.75" customHeight="1" s="1411">
      <c r="A439" s="6" t="n"/>
      <c r="B439" s="6" t="n"/>
      <c r="C439" s="6" t="n"/>
      <c r="D439" s="6" t="n"/>
      <c r="E439" s="6" t="n"/>
      <c r="F439" s="6" t="n"/>
    </row>
    <row r="440" ht="15.75" customHeight="1" s="1411">
      <c r="A440" s="6" t="n"/>
      <c r="B440" s="6" t="n"/>
      <c r="C440" s="6" t="n"/>
      <c r="D440" s="6" t="n"/>
      <c r="E440" s="6" t="n"/>
      <c r="F440" s="6" t="n"/>
    </row>
    <row r="441" ht="15.75" customHeight="1" s="1411">
      <c r="A441" s="6" t="n"/>
      <c r="B441" s="6" t="n"/>
      <c r="C441" s="6" t="n"/>
      <c r="D441" s="6" t="n"/>
      <c r="E441" s="6" t="n"/>
      <c r="F441" s="6" t="n"/>
    </row>
    <row r="442" ht="15.75" customHeight="1" s="1411">
      <c r="A442" s="6" t="n"/>
      <c r="B442" s="6" t="n"/>
      <c r="C442" s="6" t="n"/>
      <c r="D442" s="6" t="n"/>
      <c r="E442" s="6" t="n"/>
      <c r="F442" s="6" t="n"/>
    </row>
    <row r="443" ht="15.75" customHeight="1" s="1411">
      <c r="A443" s="6" t="n"/>
      <c r="B443" s="6" t="n"/>
      <c r="C443" s="6" t="n"/>
      <c r="D443" s="6" t="n"/>
      <c r="E443" s="6" t="n"/>
      <c r="F443" s="6" t="n"/>
    </row>
    <row r="444" ht="15.75" customHeight="1" s="1411">
      <c r="A444" s="6" t="n"/>
      <c r="B444" s="6" t="n"/>
      <c r="C444" s="6" t="n"/>
      <c r="D444" s="6" t="n"/>
      <c r="E444" s="6" t="n"/>
      <c r="F444" s="6" t="n"/>
    </row>
    <row r="445" ht="15.75" customHeight="1" s="1411">
      <c r="A445" s="6" t="n"/>
      <c r="B445" s="6" t="n"/>
      <c r="C445" s="6" t="n"/>
      <c r="D445" s="6" t="n"/>
      <c r="E445" s="6" t="n"/>
      <c r="F445" s="6" t="n"/>
    </row>
    <row r="446" ht="15.75" customHeight="1" s="1411">
      <c r="A446" s="6" t="n"/>
      <c r="B446" s="6" t="n"/>
      <c r="C446" s="6" t="n"/>
      <c r="D446" s="6" t="n"/>
      <c r="E446" s="6" t="n"/>
      <c r="F446" s="6" t="n"/>
    </row>
    <row r="447" ht="15.75" customHeight="1" s="1411">
      <c r="A447" s="6" t="n"/>
      <c r="B447" s="6" t="n"/>
      <c r="C447" s="6" t="n"/>
      <c r="D447" s="6" t="n"/>
      <c r="E447" s="6" t="n"/>
      <c r="F447" s="6" t="n"/>
    </row>
    <row r="448" ht="15.75" customHeight="1" s="1411">
      <c r="A448" s="6" t="n"/>
      <c r="B448" s="6" t="n"/>
      <c r="C448" s="6" t="n"/>
      <c r="D448" s="6" t="n"/>
      <c r="E448" s="6" t="n"/>
      <c r="F448" s="6" t="n"/>
    </row>
    <row r="449" ht="15.75" customHeight="1" s="1411">
      <c r="A449" s="6" t="n"/>
      <c r="B449" s="6" t="n"/>
      <c r="C449" s="6" t="n"/>
      <c r="D449" s="6" t="n"/>
      <c r="E449" s="6" t="n"/>
      <c r="F449" s="6" t="n"/>
    </row>
    <row r="450" ht="15.75" customHeight="1" s="1411">
      <c r="A450" s="6" t="n"/>
      <c r="B450" s="6" t="n"/>
      <c r="C450" s="6" t="n"/>
      <c r="D450" s="6" t="n"/>
      <c r="E450" s="6" t="n"/>
      <c r="F450" s="6" t="n"/>
    </row>
    <row r="451" ht="15.75" customHeight="1" s="1411">
      <c r="A451" s="6" t="n"/>
      <c r="B451" s="6" t="n"/>
      <c r="C451" s="6" t="n"/>
      <c r="D451" s="6" t="n"/>
      <c r="E451" s="6" t="n"/>
      <c r="F451" s="6" t="n"/>
    </row>
    <row r="452" ht="15.75" customHeight="1" s="1411">
      <c r="A452" s="6" t="n"/>
      <c r="B452" s="6" t="n"/>
      <c r="C452" s="6" t="n"/>
      <c r="D452" s="6" t="n"/>
      <c r="E452" s="6" t="n"/>
      <c r="F452" s="6" t="n"/>
    </row>
    <row r="453" ht="15.75" customHeight="1" s="1411">
      <c r="A453" s="6" t="n"/>
      <c r="B453" s="6" t="n"/>
      <c r="C453" s="6" t="n"/>
      <c r="D453" s="6" t="n"/>
      <c r="E453" s="6" t="n"/>
      <c r="F453" s="6" t="n"/>
    </row>
    <row r="454" ht="15.75" customHeight="1" s="1411">
      <c r="A454" s="6" t="n"/>
      <c r="B454" s="6" t="n"/>
      <c r="C454" s="6" t="n"/>
      <c r="D454" s="6" t="n"/>
      <c r="E454" s="6" t="n"/>
      <c r="F454" s="6" t="n"/>
    </row>
    <row r="455" ht="15.75" customHeight="1" s="1411">
      <c r="A455" s="6" t="n"/>
      <c r="B455" s="6" t="n"/>
      <c r="C455" s="6" t="n"/>
      <c r="D455" s="6" t="n"/>
      <c r="E455" s="6" t="n"/>
      <c r="F455" s="6" t="n"/>
    </row>
    <row r="456" ht="15.75" customHeight="1" s="1411">
      <c r="A456" s="6" t="n"/>
      <c r="B456" s="6" t="n"/>
      <c r="C456" s="6" t="n"/>
      <c r="D456" s="6" t="n"/>
      <c r="E456" s="6" t="n"/>
      <c r="F456" s="6" t="n"/>
    </row>
    <row r="457" ht="15.75" customHeight="1" s="1411">
      <c r="A457" s="6" t="n"/>
      <c r="B457" s="6" t="n"/>
      <c r="C457" s="6" t="n"/>
      <c r="D457" s="6" t="n"/>
      <c r="E457" s="6" t="n"/>
      <c r="F457" s="6" t="n"/>
    </row>
    <row r="458" ht="15.75" customHeight="1" s="1411">
      <c r="A458" s="6" t="n"/>
      <c r="B458" s="6" t="n"/>
      <c r="C458" s="6" t="n"/>
      <c r="D458" s="6" t="n"/>
      <c r="E458" s="6" t="n"/>
      <c r="F458" s="6" t="n"/>
    </row>
    <row r="459" ht="15.75" customHeight="1" s="1411">
      <c r="A459" s="6" t="n"/>
      <c r="B459" s="6" t="n"/>
      <c r="C459" s="6" t="n"/>
      <c r="D459" s="6" t="n"/>
      <c r="E459" s="6" t="n"/>
      <c r="F459" s="6" t="n"/>
    </row>
    <row r="460" ht="15.75" customHeight="1" s="1411">
      <c r="A460" s="6" t="n"/>
      <c r="B460" s="6" t="n"/>
      <c r="C460" s="6" t="n"/>
      <c r="D460" s="6" t="n"/>
      <c r="E460" s="6" t="n"/>
      <c r="F460" s="6" t="n"/>
    </row>
    <row r="461" ht="15.75" customHeight="1" s="1411">
      <c r="A461" s="6" t="n"/>
      <c r="B461" s="6" t="n"/>
      <c r="C461" s="6" t="n"/>
      <c r="D461" s="6" t="n"/>
      <c r="E461" s="6" t="n"/>
      <c r="F461" s="6" t="n"/>
    </row>
    <row r="462" ht="15.75" customHeight="1" s="1411">
      <c r="A462" s="6" t="n"/>
      <c r="B462" s="6" t="n"/>
      <c r="C462" s="6" t="n"/>
      <c r="D462" s="6" t="n"/>
      <c r="E462" s="6" t="n"/>
      <c r="F462" s="6" t="n"/>
    </row>
    <row r="463" ht="15.75" customHeight="1" s="1411">
      <c r="A463" s="6" t="n"/>
      <c r="B463" s="6" t="n"/>
      <c r="C463" s="6" t="n"/>
      <c r="D463" s="6" t="n"/>
      <c r="E463" s="6" t="n"/>
      <c r="F463" s="6" t="n"/>
    </row>
    <row r="464" ht="15.75" customHeight="1" s="1411">
      <c r="A464" s="6" t="n"/>
      <c r="B464" s="6" t="n"/>
      <c r="C464" s="6" t="n"/>
      <c r="D464" s="6" t="n"/>
      <c r="E464" s="6" t="n"/>
      <c r="F464" s="6" t="n"/>
    </row>
    <row r="465" ht="15.75" customHeight="1" s="1411">
      <c r="A465" s="6" t="n"/>
      <c r="B465" s="6" t="n"/>
      <c r="C465" s="6" t="n"/>
      <c r="D465" s="6" t="n"/>
      <c r="E465" s="6" t="n"/>
      <c r="F465" s="6" t="n"/>
    </row>
    <row r="466" ht="15.75" customHeight="1" s="1411">
      <c r="A466" s="6" t="n"/>
      <c r="B466" s="6" t="n"/>
      <c r="C466" s="6" t="n"/>
      <c r="D466" s="6" t="n"/>
      <c r="E466" s="6" t="n"/>
      <c r="F466" s="6" t="n"/>
    </row>
    <row r="467" ht="15.75" customHeight="1" s="1411">
      <c r="A467" s="6" t="n"/>
      <c r="B467" s="6" t="n"/>
      <c r="C467" s="6" t="n"/>
      <c r="D467" s="6" t="n"/>
      <c r="E467" s="6" t="n"/>
      <c r="F467" s="6" t="n"/>
    </row>
    <row r="468" ht="15.75" customHeight="1" s="1411">
      <c r="A468" s="6" t="n"/>
      <c r="B468" s="6" t="n"/>
      <c r="C468" s="6" t="n"/>
      <c r="D468" s="6" t="n"/>
      <c r="E468" s="6" t="n"/>
      <c r="F468" s="6" t="n"/>
    </row>
    <row r="469" ht="15.75" customHeight="1" s="1411">
      <c r="A469" s="6" t="n"/>
      <c r="B469" s="6" t="n"/>
      <c r="C469" s="6" t="n"/>
      <c r="D469" s="6" t="n"/>
      <c r="E469" s="6" t="n"/>
      <c r="F469" s="6" t="n"/>
    </row>
    <row r="470" ht="15.75" customHeight="1" s="1411">
      <c r="A470" s="6" t="n"/>
      <c r="B470" s="6" t="n"/>
      <c r="C470" s="6" t="n"/>
      <c r="D470" s="6" t="n"/>
      <c r="E470" s="6" t="n"/>
      <c r="F470" s="6" t="n"/>
    </row>
    <row r="471" ht="15.75" customHeight="1" s="1411">
      <c r="A471" s="6" t="n"/>
      <c r="B471" s="6" t="n"/>
      <c r="C471" s="6" t="n"/>
      <c r="D471" s="6" t="n"/>
      <c r="E471" s="6" t="n"/>
      <c r="F471" s="6" t="n"/>
    </row>
    <row r="472" ht="15.75" customHeight="1" s="1411">
      <c r="A472" s="6" t="n"/>
      <c r="B472" s="6" t="n"/>
      <c r="C472" s="6" t="n"/>
      <c r="D472" s="6" t="n"/>
      <c r="E472" s="6" t="n"/>
      <c r="F472" s="6" t="n"/>
    </row>
    <row r="473" ht="15.75" customHeight="1" s="1411">
      <c r="A473" s="6" t="n"/>
      <c r="B473" s="6" t="n"/>
      <c r="C473" s="6" t="n"/>
      <c r="D473" s="6" t="n"/>
      <c r="E473" s="6" t="n"/>
      <c r="F473" s="6" t="n"/>
    </row>
    <row r="474" ht="15.75" customHeight="1" s="1411">
      <c r="A474" s="6" t="n"/>
      <c r="B474" s="6" t="n"/>
      <c r="C474" s="6" t="n"/>
      <c r="D474" s="6" t="n"/>
      <c r="E474" s="6" t="n"/>
      <c r="F474" s="6" t="n"/>
    </row>
    <row r="475" ht="15.75" customHeight="1" s="1411">
      <c r="A475" s="6" t="n"/>
      <c r="B475" s="6" t="n"/>
      <c r="C475" s="6" t="n"/>
      <c r="D475" s="6" t="n"/>
      <c r="E475" s="6" t="n"/>
      <c r="F475" s="6" t="n"/>
    </row>
    <row r="476" ht="15.75" customHeight="1" s="1411">
      <c r="A476" s="6" t="n"/>
      <c r="B476" s="6" t="n"/>
      <c r="C476" s="6" t="n"/>
      <c r="D476" s="6" t="n"/>
      <c r="E476" s="6" t="n"/>
      <c r="F476" s="6" t="n"/>
    </row>
    <row r="477" ht="15.75" customHeight="1" s="1411">
      <c r="A477" s="6" t="n"/>
      <c r="B477" s="6" t="n"/>
      <c r="C477" s="6" t="n"/>
      <c r="D477" s="6" t="n"/>
      <c r="E477" s="6" t="n"/>
      <c r="F477" s="6" t="n"/>
    </row>
    <row r="478" ht="15.75" customHeight="1" s="1411">
      <c r="A478" s="6" t="n"/>
      <c r="B478" s="6" t="n"/>
      <c r="C478" s="6" t="n"/>
      <c r="D478" s="6" t="n"/>
      <c r="E478" s="6" t="n"/>
      <c r="F478" s="6" t="n"/>
    </row>
    <row r="479" ht="15.75" customHeight="1" s="1411">
      <c r="A479" s="6" t="n"/>
      <c r="B479" s="6" t="n"/>
      <c r="C479" s="6" t="n"/>
      <c r="D479" s="6" t="n"/>
      <c r="E479" s="6" t="n"/>
      <c r="F479" s="6" t="n"/>
    </row>
    <row r="480" ht="15.75" customHeight="1" s="1411">
      <c r="A480" s="6" t="n"/>
      <c r="B480" s="6" t="n"/>
      <c r="C480" s="6" t="n"/>
      <c r="D480" s="6" t="n"/>
      <c r="E480" s="6" t="n"/>
      <c r="F480" s="6" t="n"/>
    </row>
    <row r="481" ht="15.75" customHeight="1" s="1411">
      <c r="A481" s="6" t="n"/>
      <c r="B481" s="6" t="n"/>
      <c r="C481" s="6" t="n"/>
      <c r="D481" s="6" t="n"/>
      <c r="E481" s="6" t="n"/>
      <c r="F481" s="6" t="n"/>
    </row>
    <row r="482" ht="15.75" customHeight="1" s="1411">
      <c r="A482" s="6" t="n"/>
      <c r="B482" s="6" t="n"/>
      <c r="C482" s="6" t="n"/>
      <c r="D482" s="6" t="n"/>
      <c r="E482" s="6" t="n"/>
      <c r="F482" s="6" t="n"/>
    </row>
    <row r="483" ht="15.75" customHeight="1" s="1411">
      <c r="A483" s="6" t="n"/>
      <c r="B483" s="6" t="n"/>
      <c r="C483" s="6" t="n"/>
      <c r="D483" s="6" t="n"/>
      <c r="E483" s="6" t="n"/>
      <c r="F483" s="6" t="n"/>
    </row>
    <row r="484" ht="15.75" customHeight="1" s="1411">
      <c r="A484" s="6" t="n"/>
      <c r="B484" s="6" t="n"/>
      <c r="C484" s="6" t="n"/>
      <c r="D484" s="6" t="n"/>
      <c r="E484" s="6" t="n"/>
      <c r="F484" s="6" t="n"/>
    </row>
    <row r="485" ht="15.75" customHeight="1" s="1411">
      <c r="A485" s="6" t="n"/>
      <c r="B485" s="6" t="n"/>
      <c r="C485" s="6" t="n"/>
      <c r="D485" s="6" t="n"/>
      <c r="E485" s="6" t="n"/>
      <c r="F485" s="6" t="n"/>
    </row>
    <row r="486" ht="15.75" customHeight="1" s="1411">
      <c r="A486" s="6" t="n"/>
      <c r="B486" s="6" t="n"/>
      <c r="C486" s="6" t="n"/>
      <c r="D486" s="6" t="n"/>
      <c r="E486" s="6" t="n"/>
      <c r="F486" s="6" t="n"/>
    </row>
    <row r="487" ht="15.75" customHeight="1" s="1411">
      <c r="A487" s="6" t="n"/>
      <c r="B487" s="6" t="n"/>
      <c r="C487" s="6" t="n"/>
      <c r="D487" s="6" t="n"/>
      <c r="E487" s="6" t="n"/>
      <c r="F487" s="6" t="n"/>
    </row>
    <row r="488" ht="15.75" customHeight="1" s="1411">
      <c r="A488" s="6" t="n"/>
      <c r="B488" s="6" t="n"/>
      <c r="C488" s="6" t="n"/>
      <c r="D488" s="6" t="n"/>
      <c r="E488" s="6" t="n"/>
      <c r="F488" s="6" t="n"/>
    </row>
    <row r="489" ht="15.75" customHeight="1" s="1411">
      <c r="A489" s="6" t="n"/>
      <c r="B489" s="6" t="n"/>
      <c r="C489" s="6" t="n"/>
      <c r="D489" s="6" t="n"/>
      <c r="E489" s="6" t="n"/>
      <c r="F489" s="6" t="n"/>
    </row>
    <row r="490" ht="15.75" customHeight="1" s="1411">
      <c r="A490" s="6" t="n"/>
      <c r="B490" s="6" t="n"/>
      <c r="C490" s="6" t="n"/>
      <c r="D490" s="6" t="n"/>
      <c r="E490" s="6" t="n"/>
      <c r="F490" s="6" t="n"/>
    </row>
    <row r="491" ht="15.75" customHeight="1" s="1411">
      <c r="A491" s="6" t="n"/>
      <c r="B491" s="6" t="n"/>
      <c r="C491" s="6" t="n"/>
      <c r="D491" s="6" t="n"/>
      <c r="E491" s="6" t="n"/>
      <c r="F491" s="6" t="n"/>
    </row>
    <row r="492" ht="15.75" customHeight="1" s="1411">
      <c r="A492" s="6" t="n"/>
      <c r="B492" s="6" t="n"/>
      <c r="C492" s="6" t="n"/>
      <c r="D492" s="6" t="n"/>
      <c r="E492" s="6" t="n"/>
      <c r="F492" s="6" t="n"/>
    </row>
    <row r="493" ht="15.75" customHeight="1" s="1411">
      <c r="A493" s="6" t="n"/>
      <c r="B493" s="6" t="n"/>
      <c r="C493" s="6" t="n"/>
      <c r="D493" s="6" t="n"/>
      <c r="E493" s="6" t="n"/>
      <c r="F493" s="6" t="n"/>
    </row>
    <row r="494" ht="15.75" customHeight="1" s="1411">
      <c r="A494" s="6" t="n"/>
      <c r="B494" s="6" t="n"/>
      <c r="C494" s="6" t="n"/>
      <c r="D494" s="6" t="n"/>
      <c r="E494" s="6" t="n"/>
      <c r="F494" s="6" t="n"/>
    </row>
    <row r="495" ht="15.75" customHeight="1" s="1411">
      <c r="A495" s="6" t="n"/>
      <c r="B495" s="6" t="n"/>
      <c r="C495" s="6" t="n"/>
      <c r="D495" s="6" t="n"/>
      <c r="E495" s="6" t="n"/>
      <c r="F495" s="6" t="n"/>
    </row>
    <row r="496" ht="15.75" customHeight="1" s="1411">
      <c r="A496" s="6" t="n"/>
      <c r="B496" s="6" t="n"/>
      <c r="C496" s="6" t="n"/>
      <c r="D496" s="6" t="n"/>
      <c r="E496" s="6" t="n"/>
      <c r="F496" s="6" t="n"/>
    </row>
    <row r="497" ht="15.75" customHeight="1" s="1411">
      <c r="A497" s="6" t="n"/>
      <c r="B497" s="6" t="n"/>
      <c r="C497" s="6" t="n"/>
      <c r="D497" s="6" t="n"/>
      <c r="E497" s="6" t="n"/>
      <c r="F497" s="6" t="n"/>
    </row>
    <row r="498" ht="15.75" customHeight="1" s="1411">
      <c r="A498" s="6" t="n"/>
      <c r="B498" s="6" t="n"/>
      <c r="C498" s="6" t="n"/>
      <c r="D498" s="6" t="n"/>
      <c r="E498" s="6" t="n"/>
      <c r="F498" s="6" t="n"/>
    </row>
    <row r="499" ht="15.75" customHeight="1" s="1411">
      <c r="A499" s="6" t="n"/>
      <c r="B499" s="6" t="n"/>
      <c r="C499" s="6" t="n"/>
      <c r="D499" s="6" t="n"/>
      <c r="E499" s="6" t="n"/>
      <c r="F499" s="6" t="n"/>
    </row>
    <row r="500" ht="15.75" customHeight="1" s="1411">
      <c r="A500" s="6" t="n"/>
      <c r="B500" s="6" t="n"/>
      <c r="C500" s="6" t="n"/>
      <c r="D500" s="6" t="n"/>
      <c r="E500" s="6" t="n"/>
      <c r="F500" s="6" t="n"/>
    </row>
    <row r="501" ht="15.75" customHeight="1" s="1411">
      <c r="A501" s="6" t="n"/>
      <c r="B501" s="6" t="n"/>
      <c r="C501" s="6" t="n"/>
      <c r="D501" s="6" t="n"/>
      <c r="E501" s="6" t="n"/>
      <c r="F501" s="6" t="n"/>
    </row>
    <row r="502" ht="15.75" customHeight="1" s="1411">
      <c r="A502" s="6" t="n"/>
      <c r="B502" s="6" t="n"/>
      <c r="C502" s="6" t="n"/>
      <c r="D502" s="6" t="n"/>
      <c r="E502" s="6" t="n"/>
      <c r="F502" s="6" t="n"/>
    </row>
    <row r="503" ht="15.75" customHeight="1" s="1411">
      <c r="A503" s="6" t="n"/>
      <c r="B503" s="6" t="n"/>
      <c r="C503" s="6" t="n"/>
      <c r="D503" s="6" t="n"/>
      <c r="E503" s="6" t="n"/>
      <c r="F503" s="6" t="n"/>
    </row>
    <row r="504" ht="15.75" customHeight="1" s="1411">
      <c r="A504" s="6" t="n"/>
      <c r="B504" s="6" t="n"/>
      <c r="C504" s="6" t="n"/>
      <c r="D504" s="6" t="n"/>
      <c r="E504" s="6" t="n"/>
      <c r="F504" s="6" t="n"/>
    </row>
    <row r="505" ht="15.75" customHeight="1" s="1411">
      <c r="A505" s="6" t="n"/>
      <c r="B505" s="6" t="n"/>
      <c r="C505" s="6" t="n"/>
      <c r="D505" s="6" t="n"/>
      <c r="E505" s="6" t="n"/>
      <c r="F505" s="6" t="n"/>
    </row>
    <row r="506" ht="15.75" customHeight="1" s="1411">
      <c r="A506" s="6" t="n"/>
      <c r="B506" s="6" t="n"/>
      <c r="C506" s="6" t="n"/>
      <c r="D506" s="6" t="n"/>
      <c r="E506" s="6" t="n"/>
      <c r="F506" s="6" t="n"/>
    </row>
    <row r="507" ht="15.75" customHeight="1" s="1411">
      <c r="A507" s="6" t="n"/>
      <c r="B507" s="6" t="n"/>
      <c r="C507" s="6" t="n"/>
      <c r="D507" s="6" t="n"/>
      <c r="E507" s="6" t="n"/>
      <c r="F507" s="6" t="n"/>
    </row>
    <row r="508" ht="15.75" customHeight="1" s="1411">
      <c r="A508" s="6" t="n"/>
      <c r="B508" s="6" t="n"/>
      <c r="C508" s="6" t="n"/>
      <c r="D508" s="6" t="n"/>
      <c r="E508" s="6" t="n"/>
      <c r="F508" s="6" t="n"/>
    </row>
    <row r="509" ht="15.75" customHeight="1" s="1411">
      <c r="A509" s="6" t="n"/>
      <c r="B509" s="6" t="n"/>
      <c r="C509" s="6" t="n"/>
      <c r="D509" s="6" t="n"/>
      <c r="E509" s="6" t="n"/>
      <c r="F509" s="6" t="n"/>
    </row>
    <row r="510" ht="15.75" customHeight="1" s="1411">
      <c r="A510" s="6" t="n"/>
      <c r="B510" s="6" t="n"/>
      <c r="C510" s="6" t="n"/>
      <c r="D510" s="6" t="n"/>
      <c r="E510" s="6" t="n"/>
      <c r="F510" s="6" t="n"/>
    </row>
    <row r="511" ht="15.75" customHeight="1" s="1411">
      <c r="A511" s="6" t="n"/>
      <c r="B511" s="6" t="n"/>
      <c r="C511" s="6" t="n"/>
      <c r="D511" s="6" t="n"/>
      <c r="E511" s="6" t="n"/>
      <c r="F511" s="6" t="n"/>
    </row>
    <row r="512" ht="15.75" customHeight="1" s="1411">
      <c r="A512" s="6" t="n"/>
      <c r="B512" s="6" t="n"/>
      <c r="C512" s="6" t="n"/>
      <c r="D512" s="6" t="n"/>
      <c r="E512" s="6" t="n"/>
      <c r="F512" s="6" t="n"/>
    </row>
    <row r="513" ht="15.75" customHeight="1" s="1411">
      <c r="A513" s="6" t="n"/>
      <c r="B513" s="6" t="n"/>
      <c r="C513" s="6" t="n"/>
      <c r="D513" s="6" t="n"/>
      <c r="E513" s="6" t="n"/>
      <c r="F513" s="6" t="n"/>
    </row>
    <row r="514" ht="15.75" customHeight="1" s="1411">
      <c r="A514" s="6" t="n"/>
      <c r="B514" s="6" t="n"/>
      <c r="C514" s="6" t="n"/>
      <c r="D514" s="6" t="n"/>
      <c r="E514" s="6" t="n"/>
      <c r="F514" s="6" t="n"/>
    </row>
    <row r="515" ht="15.75" customHeight="1" s="1411">
      <c r="A515" s="6" t="n"/>
      <c r="B515" s="6" t="n"/>
      <c r="C515" s="6" t="n"/>
      <c r="D515" s="6" t="n"/>
      <c r="E515" s="6" t="n"/>
      <c r="F515" s="6" t="n"/>
    </row>
    <row r="516" ht="15.75" customHeight="1" s="1411">
      <c r="A516" s="6" t="n"/>
      <c r="B516" s="6" t="n"/>
      <c r="C516" s="6" t="n"/>
      <c r="D516" s="6" t="n"/>
      <c r="E516" s="6" t="n"/>
      <c r="F516" s="6" t="n"/>
    </row>
    <row r="517" ht="15.75" customHeight="1" s="1411">
      <c r="A517" s="6" t="n"/>
      <c r="B517" s="6" t="n"/>
      <c r="C517" s="6" t="n"/>
      <c r="D517" s="6" t="n"/>
      <c r="E517" s="6" t="n"/>
      <c r="F517" s="6" t="n"/>
    </row>
    <row r="518" ht="15.75" customHeight="1" s="1411">
      <c r="A518" s="6" t="n"/>
      <c r="B518" s="6" t="n"/>
      <c r="C518" s="6" t="n"/>
      <c r="D518" s="6" t="n"/>
      <c r="E518" s="6" t="n"/>
      <c r="F518" s="6" t="n"/>
    </row>
    <row r="519" ht="15.75" customHeight="1" s="1411">
      <c r="A519" s="6" t="n"/>
      <c r="B519" s="6" t="n"/>
      <c r="C519" s="6" t="n"/>
      <c r="D519" s="6" t="n"/>
      <c r="E519" s="6" t="n"/>
      <c r="F519" s="6" t="n"/>
    </row>
    <row r="520" ht="15.75" customHeight="1" s="1411">
      <c r="A520" s="6" t="n"/>
      <c r="B520" s="6" t="n"/>
      <c r="C520" s="6" t="n"/>
      <c r="D520" s="6" t="n"/>
      <c r="E520" s="6" t="n"/>
      <c r="F520" s="6" t="n"/>
    </row>
    <row r="521" ht="15.75" customHeight="1" s="1411">
      <c r="A521" s="6" t="n"/>
      <c r="B521" s="6" t="n"/>
      <c r="C521" s="6" t="n"/>
      <c r="D521" s="6" t="n"/>
      <c r="E521" s="6" t="n"/>
      <c r="F521" s="6" t="n"/>
    </row>
    <row r="522" ht="15.75" customHeight="1" s="1411">
      <c r="A522" s="6" t="n"/>
      <c r="B522" s="6" t="n"/>
      <c r="C522" s="6" t="n"/>
      <c r="D522" s="6" t="n"/>
      <c r="E522" s="6" t="n"/>
      <c r="F522" s="6" t="n"/>
    </row>
    <row r="523" ht="15.75" customHeight="1" s="1411">
      <c r="A523" s="6" t="n"/>
      <c r="B523" s="6" t="n"/>
      <c r="C523" s="6" t="n"/>
      <c r="D523" s="6" t="n"/>
      <c r="E523" s="6" t="n"/>
      <c r="F523" s="6" t="n"/>
    </row>
    <row r="524" ht="15.75" customHeight="1" s="1411">
      <c r="A524" s="6" t="n"/>
      <c r="B524" s="6" t="n"/>
      <c r="C524" s="6" t="n"/>
      <c r="D524" s="6" t="n"/>
      <c r="E524" s="6" t="n"/>
      <c r="F524" s="6" t="n"/>
    </row>
    <row r="525" ht="15.75" customHeight="1" s="1411">
      <c r="A525" s="6" t="n"/>
      <c r="B525" s="6" t="n"/>
      <c r="C525" s="6" t="n"/>
      <c r="D525" s="6" t="n"/>
      <c r="E525" s="6" t="n"/>
      <c r="F525" s="6" t="n"/>
    </row>
    <row r="526" ht="15.75" customHeight="1" s="1411">
      <c r="A526" s="6" t="n"/>
      <c r="B526" s="6" t="n"/>
      <c r="C526" s="6" t="n"/>
      <c r="D526" s="6" t="n"/>
      <c r="E526" s="6" t="n"/>
      <c r="F526" s="6" t="n"/>
    </row>
    <row r="527" ht="15.75" customHeight="1" s="1411">
      <c r="A527" s="6" t="n"/>
      <c r="B527" s="6" t="n"/>
      <c r="C527" s="6" t="n"/>
      <c r="D527" s="6" t="n"/>
      <c r="E527" s="6" t="n"/>
      <c r="F527" s="6" t="n"/>
    </row>
    <row r="528" ht="15.75" customHeight="1" s="1411">
      <c r="A528" s="6" t="n"/>
      <c r="B528" s="6" t="n"/>
      <c r="C528" s="6" t="n"/>
      <c r="D528" s="6" t="n"/>
      <c r="E528" s="6" t="n"/>
      <c r="F528" s="6" t="n"/>
    </row>
    <row r="529" ht="15.75" customHeight="1" s="1411">
      <c r="A529" s="6" t="n"/>
      <c r="B529" s="6" t="n"/>
      <c r="C529" s="6" t="n"/>
      <c r="D529" s="6" t="n"/>
      <c r="E529" s="6" t="n"/>
      <c r="F529" s="6" t="n"/>
    </row>
    <row r="530" ht="15.75" customHeight="1" s="1411">
      <c r="A530" s="6" t="n"/>
      <c r="B530" s="6" t="n"/>
      <c r="C530" s="6" t="n"/>
      <c r="D530" s="6" t="n"/>
      <c r="E530" s="6" t="n"/>
      <c r="F530" s="6" t="n"/>
    </row>
    <row r="531" ht="15.75" customHeight="1" s="1411">
      <c r="A531" s="6" t="n"/>
      <c r="B531" s="6" t="n"/>
      <c r="C531" s="6" t="n"/>
      <c r="D531" s="6" t="n"/>
      <c r="E531" s="6" t="n"/>
      <c r="F531" s="6" t="n"/>
    </row>
    <row r="532" ht="15.75" customHeight="1" s="1411">
      <c r="A532" s="6" t="n"/>
      <c r="B532" s="6" t="n"/>
      <c r="C532" s="6" t="n"/>
      <c r="D532" s="6" t="n"/>
      <c r="E532" s="6" t="n"/>
      <c r="F532" s="6" t="n"/>
    </row>
    <row r="533" ht="15.75" customHeight="1" s="1411">
      <c r="A533" s="6" t="n"/>
      <c r="B533" s="6" t="n"/>
      <c r="C533" s="6" t="n"/>
      <c r="D533" s="6" t="n"/>
      <c r="E533" s="6" t="n"/>
      <c r="F533" s="6" t="n"/>
    </row>
    <row r="534" ht="15.75" customHeight="1" s="1411">
      <c r="A534" s="6" t="n"/>
      <c r="B534" s="6" t="n"/>
      <c r="C534" s="6" t="n"/>
      <c r="D534" s="6" t="n"/>
      <c r="E534" s="6" t="n"/>
      <c r="F534" s="6" t="n"/>
    </row>
    <row r="535" ht="15.75" customHeight="1" s="1411">
      <c r="A535" s="6" t="n"/>
      <c r="B535" s="6" t="n"/>
      <c r="C535" s="6" t="n"/>
      <c r="D535" s="6" t="n"/>
      <c r="E535" s="6" t="n"/>
      <c r="F535" s="6" t="n"/>
    </row>
    <row r="536" ht="15.75" customHeight="1" s="1411">
      <c r="A536" s="6" t="n"/>
      <c r="B536" s="6" t="n"/>
      <c r="C536" s="6" t="n"/>
      <c r="D536" s="6" t="n"/>
      <c r="E536" s="6" t="n"/>
      <c r="F536" s="6" t="n"/>
    </row>
    <row r="537" ht="15.75" customHeight="1" s="1411">
      <c r="A537" s="6" t="n"/>
      <c r="B537" s="6" t="n"/>
      <c r="C537" s="6" t="n"/>
      <c r="D537" s="6" t="n"/>
      <c r="E537" s="6" t="n"/>
      <c r="F537" s="6" t="n"/>
    </row>
    <row r="538" ht="15.75" customHeight="1" s="1411">
      <c r="A538" s="6" t="n"/>
      <c r="B538" s="6" t="n"/>
      <c r="C538" s="6" t="n"/>
      <c r="D538" s="6" t="n"/>
      <c r="E538" s="6" t="n"/>
      <c r="F538" s="6" t="n"/>
    </row>
    <row r="539" ht="15.75" customHeight="1" s="1411">
      <c r="A539" s="6" t="n"/>
      <c r="B539" s="6" t="n"/>
      <c r="C539" s="6" t="n"/>
      <c r="D539" s="6" t="n"/>
      <c r="E539" s="6" t="n"/>
      <c r="F539" s="6" t="n"/>
    </row>
    <row r="540" ht="15.75" customHeight="1" s="1411">
      <c r="A540" s="6" t="n"/>
      <c r="B540" s="6" t="n"/>
      <c r="C540" s="6" t="n"/>
      <c r="D540" s="6" t="n"/>
      <c r="E540" s="6" t="n"/>
      <c r="F540" s="6" t="n"/>
    </row>
    <row r="541" ht="15.75" customHeight="1" s="1411">
      <c r="A541" s="6" t="n"/>
      <c r="B541" s="6" t="n"/>
      <c r="C541" s="6" t="n"/>
      <c r="D541" s="6" t="n"/>
      <c r="E541" s="6" t="n"/>
      <c r="F541" s="6" t="n"/>
    </row>
    <row r="542" ht="15.75" customHeight="1" s="1411">
      <c r="A542" s="6" t="n"/>
      <c r="B542" s="6" t="n"/>
      <c r="C542" s="6" t="n"/>
      <c r="D542" s="6" t="n"/>
      <c r="E542" s="6" t="n"/>
      <c r="F542" s="6" t="n"/>
    </row>
    <row r="543" ht="15.75" customHeight="1" s="1411">
      <c r="A543" s="6" t="n"/>
      <c r="B543" s="6" t="n"/>
      <c r="C543" s="6" t="n"/>
      <c r="D543" s="6" t="n"/>
      <c r="E543" s="6" t="n"/>
      <c r="F543" s="6" t="n"/>
    </row>
    <row r="544" ht="15.75" customHeight="1" s="1411">
      <c r="A544" s="6" t="n"/>
      <c r="B544" s="6" t="n"/>
      <c r="C544" s="6" t="n"/>
      <c r="D544" s="6" t="n"/>
      <c r="E544" s="6" t="n"/>
      <c r="F544" s="6" t="n"/>
    </row>
    <row r="545" ht="15.75" customHeight="1" s="1411">
      <c r="A545" s="6" t="n"/>
      <c r="B545" s="6" t="n"/>
      <c r="C545" s="6" t="n"/>
      <c r="D545" s="6" t="n"/>
      <c r="E545" s="6" t="n"/>
      <c r="F545" s="6" t="n"/>
    </row>
    <row r="546" ht="15.75" customHeight="1" s="1411">
      <c r="A546" s="6" t="n"/>
      <c r="B546" s="6" t="n"/>
      <c r="C546" s="6" t="n"/>
      <c r="D546" s="6" t="n"/>
      <c r="E546" s="6" t="n"/>
      <c r="F546" s="6" t="n"/>
    </row>
    <row r="547" ht="15.75" customHeight="1" s="1411">
      <c r="A547" s="6" t="n"/>
      <c r="B547" s="6" t="n"/>
      <c r="C547" s="6" t="n"/>
      <c r="D547" s="6" t="n"/>
      <c r="E547" s="6" t="n"/>
      <c r="F547" s="6" t="n"/>
    </row>
    <row r="548" ht="15.75" customHeight="1" s="1411">
      <c r="A548" s="6" t="n"/>
      <c r="B548" s="6" t="n"/>
      <c r="C548" s="6" t="n"/>
      <c r="D548" s="6" t="n"/>
      <c r="E548" s="6" t="n"/>
      <c r="F548" s="6" t="n"/>
    </row>
    <row r="549" ht="15.75" customHeight="1" s="1411">
      <c r="A549" s="6" t="n"/>
      <c r="B549" s="6" t="n"/>
      <c r="C549" s="6" t="n"/>
      <c r="D549" s="6" t="n"/>
      <c r="E549" s="6" t="n"/>
      <c r="F549" s="6" t="n"/>
    </row>
    <row r="550" ht="15.75" customHeight="1" s="1411">
      <c r="A550" s="6" t="n"/>
      <c r="B550" s="6" t="n"/>
      <c r="C550" s="6" t="n"/>
      <c r="D550" s="6" t="n"/>
      <c r="E550" s="6" t="n"/>
      <c r="F550" s="6" t="n"/>
    </row>
    <row r="551" ht="15.75" customHeight="1" s="1411">
      <c r="A551" s="6" t="n"/>
      <c r="B551" s="6" t="n"/>
      <c r="C551" s="6" t="n"/>
      <c r="D551" s="6" t="n"/>
      <c r="E551" s="6" t="n"/>
      <c r="F551" s="6" t="n"/>
    </row>
    <row r="552" ht="15.75" customHeight="1" s="1411">
      <c r="A552" s="6" t="n"/>
      <c r="B552" s="6" t="n"/>
      <c r="C552" s="6" t="n"/>
      <c r="D552" s="6" t="n"/>
      <c r="E552" s="6" t="n"/>
      <c r="F552" s="6" t="n"/>
    </row>
    <row r="553" ht="15.75" customHeight="1" s="1411">
      <c r="A553" s="6" t="n"/>
      <c r="B553" s="6" t="n"/>
      <c r="C553" s="6" t="n"/>
      <c r="D553" s="6" t="n"/>
      <c r="E553" s="6" t="n"/>
      <c r="F553" s="6" t="n"/>
    </row>
    <row r="554" ht="15.75" customHeight="1" s="1411">
      <c r="A554" s="6" t="n"/>
      <c r="B554" s="6" t="n"/>
      <c r="C554" s="6" t="n"/>
      <c r="D554" s="6" t="n"/>
      <c r="E554" s="6" t="n"/>
      <c r="F554" s="6" t="n"/>
    </row>
    <row r="555" ht="15.75" customHeight="1" s="1411">
      <c r="A555" s="6" t="n"/>
      <c r="B555" s="6" t="n"/>
      <c r="C555" s="6" t="n"/>
      <c r="D555" s="6" t="n"/>
      <c r="E555" s="6" t="n"/>
      <c r="F555" s="6" t="n"/>
    </row>
    <row r="556" ht="15.75" customHeight="1" s="1411">
      <c r="A556" s="6" t="n"/>
      <c r="B556" s="6" t="n"/>
      <c r="C556" s="6" t="n"/>
      <c r="D556" s="6" t="n"/>
      <c r="E556" s="6" t="n"/>
      <c r="F556" s="6" t="n"/>
    </row>
    <row r="557" ht="15.75" customHeight="1" s="1411">
      <c r="A557" s="6" t="n"/>
      <c r="B557" s="6" t="n"/>
      <c r="C557" s="6" t="n"/>
      <c r="D557" s="6" t="n"/>
      <c r="E557" s="6" t="n"/>
      <c r="F557" s="6" t="n"/>
    </row>
    <row r="558" ht="15.75" customHeight="1" s="1411">
      <c r="A558" s="6" t="n"/>
      <c r="B558" s="6" t="n"/>
      <c r="C558" s="6" t="n"/>
      <c r="D558" s="6" t="n"/>
      <c r="E558" s="6" t="n"/>
      <c r="F558" s="6" t="n"/>
    </row>
    <row r="559" ht="15.75" customHeight="1" s="1411">
      <c r="A559" s="6" t="n"/>
      <c r="B559" s="6" t="n"/>
      <c r="C559" s="6" t="n"/>
      <c r="D559" s="6" t="n"/>
      <c r="E559" s="6" t="n"/>
      <c r="F559" s="6" t="n"/>
    </row>
    <row r="560" ht="15.75" customHeight="1" s="1411">
      <c r="A560" s="6" t="n"/>
      <c r="B560" s="6" t="n"/>
      <c r="C560" s="6" t="n"/>
      <c r="D560" s="6" t="n"/>
      <c r="E560" s="6" t="n"/>
      <c r="F560" s="6" t="n"/>
    </row>
    <row r="561" ht="15.75" customHeight="1" s="1411">
      <c r="A561" s="6" t="n"/>
      <c r="B561" s="6" t="n"/>
      <c r="C561" s="6" t="n"/>
      <c r="D561" s="6" t="n"/>
      <c r="E561" s="6" t="n"/>
      <c r="F561" s="6" t="n"/>
    </row>
    <row r="562" ht="15.75" customHeight="1" s="1411">
      <c r="A562" s="6" t="n"/>
      <c r="B562" s="6" t="n"/>
      <c r="C562" s="6" t="n"/>
      <c r="D562" s="6" t="n"/>
      <c r="E562" s="6" t="n"/>
      <c r="F562" s="6" t="n"/>
    </row>
    <row r="563" ht="15.75" customHeight="1" s="1411">
      <c r="A563" s="6" t="n"/>
      <c r="B563" s="6" t="n"/>
      <c r="C563" s="6" t="n"/>
      <c r="D563" s="6" t="n"/>
      <c r="E563" s="6" t="n"/>
      <c r="F563" s="6" t="n"/>
    </row>
    <row r="564" ht="15.75" customHeight="1" s="1411">
      <c r="A564" s="6" t="n"/>
      <c r="B564" s="6" t="n"/>
      <c r="C564" s="6" t="n"/>
      <c r="D564" s="6" t="n"/>
      <c r="E564" s="6" t="n"/>
      <c r="F564" s="6" t="n"/>
    </row>
    <row r="565" ht="15.75" customHeight="1" s="1411">
      <c r="A565" s="6" t="n"/>
      <c r="B565" s="6" t="n"/>
      <c r="C565" s="6" t="n"/>
      <c r="D565" s="6" t="n"/>
      <c r="E565" s="6" t="n"/>
      <c r="F565" s="6" t="n"/>
    </row>
    <row r="566" ht="15.75" customHeight="1" s="1411">
      <c r="A566" s="6" t="n"/>
      <c r="B566" s="6" t="n"/>
      <c r="C566" s="6" t="n"/>
      <c r="D566" s="6" t="n"/>
      <c r="E566" s="6" t="n"/>
      <c r="F566" s="6" t="n"/>
    </row>
    <row r="567" ht="15.75" customHeight="1" s="1411">
      <c r="A567" s="6" t="n"/>
      <c r="B567" s="6" t="n"/>
      <c r="C567" s="6" t="n"/>
      <c r="D567" s="6" t="n"/>
      <c r="E567" s="6" t="n"/>
      <c r="F567" s="6" t="n"/>
    </row>
    <row r="568" ht="15.75" customHeight="1" s="1411">
      <c r="A568" s="6" t="n"/>
      <c r="B568" s="6" t="n"/>
      <c r="C568" s="6" t="n"/>
      <c r="D568" s="6" t="n"/>
      <c r="E568" s="6" t="n"/>
      <c r="F568" s="6" t="n"/>
    </row>
    <row r="569" ht="15.75" customHeight="1" s="1411">
      <c r="A569" s="6" t="n"/>
      <c r="B569" s="6" t="n"/>
      <c r="C569" s="6" t="n"/>
      <c r="D569" s="6" t="n"/>
      <c r="E569" s="6" t="n"/>
      <c r="F569" s="6" t="n"/>
    </row>
    <row r="570" ht="15.75" customHeight="1" s="1411">
      <c r="A570" s="6" t="n"/>
      <c r="B570" s="6" t="n"/>
      <c r="C570" s="6" t="n"/>
      <c r="D570" s="6" t="n"/>
      <c r="E570" s="6" t="n"/>
      <c r="F570" s="6" t="n"/>
    </row>
    <row r="571" ht="15.75" customHeight="1" s="1411">
      <c r="A571" s="6" t="n"/>
      <c r="B571" s="6" t="n"/>
      <c r="C571" s="6" t="n"/>
      <c r="D571" s="6" t="n"/>
      <c r="E571" s="6" t="n"/>
      <c r="F571" s="6" t="n"/>
    </row>
    <row r="572" ht="15.75" customHeight="1" s="1411">
      <c r="A572" s="6" t="n"/>
      <c r="B572" s="6" t="n"/>
      <c r="C572" s="6" t="n"/>
      <c r="D572" s="6" t="n"/>
      <c r="E572" s="6" t="n"/>
      <c r="F572" s="6" t="n"/>
    </row>
    <row r="573" ht="15.75" customHeight="1" s="1411">
      <c r="A573" s="6" t="n"/>
      <c r="B573" s="6" t="n"/>
      <c r="C573" s="6" t="n"/>
      <c r="D573" s="6" t="n"/>
      <c r="E573" s="6" t="n"/>
      <c r="F573" s="6" t="n"/>
    </row>
    <row r="574" ht="15.75" customHeight="1" s="1411">
      <c r="A574" s="6" t="n"/>
      <c r="B574" s="6" t="n"/>
      <c r="C574" s="6" t="n"/>
      <c r="D574" s="6" t="n"/>
      <c r="E574" s="6" t="n"/>
      <c r="F574" s="6" t="n"/>
    </row>
    <row r="575" ht="15.75" customHeight="1" s="1411">
      <c r="A575" s="6" t="n"/>
      <c r="B575" s="6" t="n"/>
      <c r="C575" s="6" t="n"/>
      <c r="D575" s="6" t="n"/>
      <c r="E575" s="6" t="n"/>
      <c r="F575" s="6" t="n"/>
    </row>
    <row r="576" ht="15.75" customHeight="1" s="1411">
      <c r="A576" s="6" t="n"/>
      <c r="B576" s="6" t="n"/>
      <c r="C576" s="6" t="n"/>
      <c r="D576" s="6" t="n"/>
      <c r="E576" s="6" t="n"/>
      <c r="F576" s="6" t="n"/>
    </row>
    <row r="577" ht="15.75" customHeight="1" s="1411">
      <c r="A577" s="6" t="n"/>
      <c r="B577" s="6" t="n"/>
      <c r="C577" s="6" t="n"/>
      <c r="D577" s="6" t="n"/>
      <c r="E577" s="6" t="n"/>
      <c r="F577" s="6" t="n"/>
    </row>
    <row r="578" ht="15.75" customHeight="1" s="1411">
      <c r="A578" s="6" t="n"/>
      <c r="B578" s="6" t="n"/>
      <c r="C578" s="6" t="n"/>
      <c r="D578" s="6" t="n"/>
      <c r="E578" s="6" t="n"/>
      <c r="F578" s="6" t="n"/>
    </row>
    <row r="579" ht="15.75" customHeight="1" s="1411">
      <c r="A579" s="6" t="n"/>
      <c r="B579" s="6" t="n"/>
      <c r="C579" s="6" t="n"/>
      <c r="D579" s="6" t="n"/>
      <c r="E579" s="6" t="n"/>
      <c r="F579" s="6" t="n"/>
    </row>
    <row r="580" ht="15.75" customHeight="1" s="1411">
      <c r="A580" s="6" t="n"/>
      <c r="B580" s="6" t="n"/>
      <c r="C580" s="6" t="n"/>
      <c r="D580" s="6" t="n"/>
      <c r="E580" s="6" t="n"/>
      <c r="F580" s="6" t="n"/>
    </row>
    <row r="581" ht="15.75" customHeight="1" s="1411">
      <c r="A581" s="6" t="n"/>
      <c r="B581" s="6" t="n"/>
      <c r="C581" s="6" t="n"/>
      <c r="D581" s="6" t="n"/>
      <c r="E581" s="6" t="n"/>
      <c r="F581" s="6" t="n"/>
    </row>
    <row r="582" ht="15.75" customHeight="1" s="1411">
      <c r="A582" s="6" t="n"/>
      <c r="B582" s="6" t="n"/>
      <c r="C582" s="6" t="n"/>
      <c r="D582" s="6" t="n"/>
      <c r="E582" s="6" t="n"/>
      <c r="F582" s="6" t="n"/>
    </row>
    <row r="583" ht="15.75" customHeight="1" s="1411">
      <c r="A583" s="6" t="n"/>
      <c r="B583" s="6" t="n"/>
      <c r="C583" s="6" t="n"/>
      <c r="D583" s="6" t="n"/>
      <c r="E583" s="6" t="n"/>
      <c r="F583" s="6" t="n"/>
    </row>
    <row r="584" ht="15.75" customHeight="1" s="1411">
      <c r="A584" s="6" t="n"/>
      <c r="B584" s="6" t="n"/>
      <c r="C584" s="6" t="n"/>
      <c r="D584" s="6" t="n"/>
      <c r="E584" s="6" t="n"/>
      <c r="F584" s="6" t="n"/>
    </row>
    <row r="585" ht="15.75" customHeight="1" s="1411">
      <c r="A585" s="6" t="n"/>
      <c r="B585" s="6" t="n"/>
      <c r="C585" s="6" t="n"/>
      <c r="D585" s="6" t="n"/>
      <c r="E585" s="6" t="n"/>
      <c r="F585" s="6" t="n"/>
    </row>
    <row r="586" ht="15.75" customHeight="1" s="1411">
      <c r="A586" s="6" t="n"/>
      <c r="B586" s="6" t="n"/>
      <c r="C586" s="6" t="n"/>
      <c r="D586" s="6" t="n"/>
      <c r="E586" s="6" t="n"/>
      <c r="F586" s="6" t="n"/>
    </row>
    <row r="587" ht="15.75" customHeight="1" s="1411">
      <c r="A587" s="6" t="n"/>
      <c r="B587" s="6" t="n"/>
      <c r="C587" s="6" t="n"/>
      <c r="D587" s="6" t="n"/>
      <c r="E587" s="6" t="n"/>
      <c r="F587" s="6" t="n"/>
    </row>
    <row r="588" ht="15.75" customHeight="1" s="1411">
      <c r="A588" s="6" t="n"/>
      <c r="B588" s="6" t="n"/>
      <c r="C588" s="6" t="n"/>
      <c r="D588" s="6" t="n"/>
      <c r="E588" s="6" t="n"/>
      <c r="F588" s="6" t="n"/>
    </row>
    <row r="589" ht="15.75" customHeight="1" s="1411">
      <c r="A589" s="6" t="n"/>
      <c r="B589" s="6" t="n"/>
      <c r="C589" s="6" t="n"/>
      <c r="D589" s="6" t="n"/>
      <c r="E589" s="6" t="n"/>
      <c r="F589" s="6" t="n"/>
    </row>
    <row r="590" ht="15.75" customHeight="1" s="1411">
      <c r="A590" s="6" t="n"/>
      <c r="B590" s="6" t="n"/>
      <c r="C590" s="6" t="n"/>
      <c r="D590" s="6" t="n"/>
      <c r="E590" s="6" t="n"/>
      <c r="F590" s="6" t="n"/>
    </row>
    <row r="591" ht="15.75" customHeight="1" s="1411">
      <c r="A591" s="6" t="n"/>
      <c r="B591" s="6" t="n"/>
      <c r="C591" s="6" t="n"/>
      <c r="D591" s="6" t="n"/>
      <c r="E591" s="6" t="n"/>
      <c r="F591" s="6" t="n"/>
    </row>
    <row r="592" ht="15.75" customHeight="1" s="1411">
      <c r="A592" s="6" t="n"/>
      <c r="B592" s="6" t="n"/>
      <c r="C592" s="6" t="n"/>
      <c r="D592" s="6" t="n"/>
      <c r="E592" s="6" t="n"/>
      <c r="F592" s="6" t="n"/>
    </row>
    <row r="593" ht="15.75" customHeight="1" s="1411">
      <c r="A593" s="6" t="n"/>
      <c r="B593" s="6" t="n"/>
      <c r="C593" s="6" t="n"/>
      <c r="D593" s="6" t="n"/>
      <c r="E593" s="6" t="n"/>
      <c r="F593" s="6" t="n"/>
    </row>
    <row r="594" ht="15.75" customHeight="1" s="1411">
      <c r="A594" s="6" t="n"/>
      <c r="B594" s="6" t="n"/>
      <c r="C594" s="6" t="n"/>
      <c r="D594" s="6" t="n"/>
      <c r="E594" s="6" t="n"/>
      <c r="F594" s="6" t="n"/>
    </row>
    <row r="595" ht="15.75" customHeight="1" s="1411">
      <c r="A595" s="6" t="n"/>
      <c r="B595" s="6" t="n"/>
      <c r="C595" s="6" t="n"/>
      <c r="D595" s="6" t="n"/>
      <c r="E595" s="6" t="n"/>
      <c r="F595" s="6" t="n"/>
    </row>
    <row r="596" ht="15.75" customHeight="1" s="1411">
      <c r="A596" s="6" t="n"/>
      <c r="B596" s="6" t="n"/>
      <c r="C596" s="6" t="n"/>
      <c r="D596" s="6" t="n"/>
      <c r="E596" s="6" t="n"/>
      <c r="F596" s="6" t="n"/>
    </row>
    <row r="597" ht="15.75" customHeight="1" s="1411">
      <c r="A597" s="6" t="n"/>
      <c r="B597" s="6" t="n"/>
      <c r="C597" s="6" t="n"/>
      <c r="D597" s="6" t="n"/>
      <c r="E597" s="6" t="n"/>
      <c r="F597" s="6" t="n"/>
    </row>
    <row r="598" ht="15.75" customHeight="1" s="1411">
      <c r="A598" s="6" t="n"/>
      <c r="B598" s="6" t="n"/>
      <c r="C598" s="6" t="n"/>
      <c r="D598" s="6" t="n"/>
      <c r="E598" s="6" t="n"/>
      <c r="F598" s="6" t="n"/>
    </row>
    <row r="599" ht="15.75" customHeight="1" s="1411">
      <c r="A599" s="6" t="n"/>
      <c r="B599" s="6" t="n"/>
      <c r="C599" s="6" t="n"/>
      <c r="D599" s="6" t="n"/>
      <c r="E599" s="6" t="n"/>
      <c r="F599" s="6" t="n"/>
    </row>
    <row r="600" ht="15.75" customHeight="1" s="1411">
      <c r="A600" s="6" t="n"/>
      <c r="B600" s="6" t="n"/>
      <c r="C600" s="6" t="n"/>
      <c r="D600" s="6" t="n"/>
      <c r="E600" s="6" t="n"/>
      <c r="F600" s="6" t="n"/>
    </row>
    <row r="601" ht="15.75" customHeight="1" s="1411">
      <c r="A601" s="6" t="n"/>
      <c r="B601" s="6" t="n"/>
      <c r="C601" s="6" t="n"/>
      <c r="D601" s="6" t="n"/>
      <c r="E601" s="6" t="n"/>
      <c r="F601" s="6" t="n"/>
    </row>
    <row r="602" ht="15.75" customHeight="1" s="1411">
      <c r="A602" s="6" t="n"/>
      <c r="B602" s="6" t="n"/>
      <c r="C602" s="6" t="n"/>
      <c r="D602" s="6" t="n"/>
      <c r="E602" s="6" t="n"/>
      <c r="F602" s="6" t="n"/>
    </row>
    <row r="603" ht="15.75" customHeight="1" s="1411">
      <c r="A603" s="6" t="n"/>
      <c r="B603" s="6" t="n"/>
      <c r="C603" s="6" t="n"/>
      <c r="D603" s="6" t="n"/>
      <c r="E603" s="6" t="n"/>
      <c r="F603" s="6" t="n"/>
    </row>
    <row r="604" ht="15.75" customHeight="1" s="1411">
      <c r="A604" s="6" t="n"/>
      <c r="B604" s="6" t="n"/>
      <c r="C604" s="6" t="n"/>
      <c r="D604" s="6" t="n"/>
      <c r="E604" s="6" t="n"/>
      <c r="F604" s="6" t="n"/>
    </row>
    <row r="605" ht="15.75" customHeight="1" s="1411">
      <c r="A605" s="6" t="n"/>
      <c r="B605" s="6" t="n"/>
      <c r="C605" s="6" t="n"/>
      <c r="D605" s="6" t="n"/>
      <c r="E605" s="6" t="n"/>
      <c r="F605" s="6" t="n"/>
    </row>
    <row r="606" ht="15.75" customHeight="1" s="1411">
      <c r="A606" s="6" t="n"/>
      <c r="B606" s="6" t="n"/>
      <c r="C606" s="6" t="n"/>
      <c r="D606" s="6" t="n"/>
      <c r="E606" s="6" t="n"/>
      <c r="F606" s="6" t="n"/>
    </row>
    <row r="607" ht="15.75" customHeight="1" s="1411">
      <c r="A607" s="6" t="n"/>
      <c r="B607" s="6" t="n"/>
      <c r="C607" s="6" t="n"/>
      <c r="D607" s="6" t="n"/>
      <c r="E607" s="6" t="n"/>
      <c r="F607" s="6" t="n"/>
    </row>
    <row r="608" ht="15.75" customHeight="1" s="1411">
      <c r="A608" s="6" t="n"/>
      <c r="B608" s="6" t="n"/>
      <c r="C608" s="6" t="n"/>
      <c r="D608" s="6" t="n"/>
      <c r="E608" s="6" t="n"/>
      <c r="F608" s="6" t="n"/>
    </row>
    <row r="609" ht="15.75" customHeight="1" s="1411">
      <c r="A609" s="6" t="n"/>
      <c r="B609" s="6" t="n"/>
      <c r="C609" s="6" t="n"/>
      <c r="D609" s="6" t="n"/>
      <c r="E609" s="6" t="n"/>
      <c r="F609" s="6" t="n"/>
    </row>
    <row r="610" ht="15.75" customHeight="1" s="1411">
      <c r="A610" s="6" t="n"/>
      <c r="B610" s="6" t="n"/>
      <c r="C610" s="6" t="n"/>
      <c r="D610" s="6" t="n"/>
      <c r="E610" s="6" t="n"/>
      <c r="F610" s="6" t="n"/>
    </row>
    <row r="611" ht="15.75" customHeight="1" s="1411">
      <c r="A611" s="6" t="n"/>
      <c r="B611" s="6" t="n"/>
      <c r="C611" s="6" t="n"/>
      <c r="D611" s="6" t="n"/>
      <c r="E611" s="6" t="n"/>
      <c r="F611" s="6" t="n"/>
    </row>
    <row r="612" ht="15.75" customHeight="1" s="1411">
      <c r="A612" s="6" t="n"/>
      <c r="B612" s="6" t="n"/>
      <c r="C612" s="6" t="n"/>
      <c r="D612" s="6" t="n"/>
      <c r="E612" s="6" t="n"/>
      <c r="F612" s="6" t="n"/>
    </row>
    <row r="613" ht="15.75" customHeight="1" s="1411">
      <c r="A613" s="6" t="n"/>
      <c r="B613" s="6" t="n"/>
      <c r="C613" s="6" t="n"/>
      <c r="D613" s="6" t="n"/>
      <c r="E613" s="6" t="n"/>
      <c r="F613" s="6" t="n"/>
    </row>
    <row r="614" ht="15.75" customHeight="1" s="1411">
      <c r="A614" s="6" t="n"/>
      <c r="B614" s="6" t="n"/>
      <c r="C614" s="6" t="n"/>
      <c r="D614" s="6" t="n"/>
      <c r="E614" s="6" t="n"/>
      <c r="F614" s="6" t="n"/>
    </row>
    <row r="615" ht="15.75" customHeight="1" s="1411">
      <c r="A615" s="6" t="n"/>
      <c r="B615" s="6" t="n"/>
      <c r="C615" s="6" t="n"/>
      <c r="D615" s="6" t="n"/>
      <c r="E615" s="6" t="n"/>
      <c r="F615" s="6" t="n"/>
    </row>
    <row r="616" ht="15.75" customHeight="1" s="1411">
      <c r="A616" s="6" t="n"/>
      <c r="B616" s="6" t="n"/>
      <c r="C616" s="6" t="n"/>
      <c r="D616" s="6" t="n"/>
      <c r="E616" s="6" t="n"/>
      <c r="F616" s="6" t="n"/>
    </row>
    <row r="617" ht="15.75" customHeight="1" s="1411">
      <c r="A617" s="6" t="n"/>
      <c r="B617" s="6" t="n"/>
      <c r="C617" s="6" t="n"/>
      <c r="D617" s="6" t="n"/>
      <c r="E617" s="6" t="n"/>
      <c r="F617" s="6" t="n"/>
    </row>
    <row r="618" ht="15.75" customHeight="1" s="1411">
      <c r="A618" s="6" t="n"/>
      <c r="B618" s="6" t="n"/>
      <c r="C618" s="6" t="n"/>
      <c r="D618" s="6" t="n"/>
      <c r="E618" s="6" t="n"/>
      <c r="F618" s="6" t="n"/>
    </row>
    <row r="619" ht="15.75" customHeight="1" s="1411">
      <c r="A619" s="6" t="n"/>
      <c r="B619" s="6" t="n"/>
      <c r="C619" s="6" t="n"/>
      <c r="D619" s="6" t="n"/>
      <c r="E619" s="6" t="n"/>
      <c r="F619" s="6" t="n"/>
    </row>
    <row r="620" ht="15.75" customHeight="1" s="1411">
      <c r="A620" s="6" t="n"/>
      <c r="B620" s="6" t="n"/>
      <c r="C620" s="6" t="n"/>
      <c r="D620" s="6" t="n"/>
      <c r="E620" s="6" t="n"/>
      <c r="F620" s="6" t="n"/>
    </row>
    <row r="621" ht="15.75" customHeight="1" s="1411">
      <c r="A621" s="6" t="n"/>
      <c r="B621" s="6" t="n"/>
      <c r="C621" s="6" t="n"/>
      <c r="D621" s="6" t="n"/>
      <c r="E621" s="6" t="n"/>
      <c r="F621" s="6" t="n"/>
    </row>
    <row r="622" ht="15.75" customHeight="1" s="1411">
      <c r="A622" s="6" t="n"/>
      <c r="B622" s="6" t="n"/>
      <c r="C622" s="6" t="n"/>
      <c r="D622" s="6" t="n"/>
      <c r="E622" s="6" t="n"/>
      <c r="F622" s="6" t="n"/>
    </row>
    <row r="623" ht="15.75" customHeight="1" s="1411">
      <c r="A623" s="6" t="n"/>
      <c r="B623" s="6" t="n"/>
      <c r="C623" s="6" t="n"/>
      <c r="D623" s="6" t="n"/>
      <c r="E623" s="6" t="n"/>
      <c r="F623" s="6" t="n"/>
    </row>
    <row r="624" ht="15.75" customHeight="1" s="1411">
      <c r="A624" s="6" t="n"/>
      <c r="B624" s="6" t="n"/>
      <c r="C624" s="6" t="n"/>
      <c r="D624" s="6" t="n"/>
      <c r="E624" s="6" t="n"/>
      <c r="F624" s="6" t="n"/>
    </row>
    <row r="625" ht="15.75" customHeight="1" s="1411">
      <c r="A625" s="6" t="n"/>
      <c r="B625" s="6" t="n"/>
      <c r="C625" s="6" t="n"/>
      <c r="D625" s="6" t="n"/>
      <c r="E625" s="6" t="n"/>
      <c r="F625" s="6" t="n"/>
    </row>
    <row r="626" ht="15.75" customHeight="1" s="1411">
      <c r="A626" s="6" t="n"/>
      <c r="B626" s="6" t="n"/>
      <c r="C626" s="6" t="n"/>
      <c r="D626" s="6" t="n"/>
      <c r="E626" s="6" t="n"/>
      <c r="F626" s="6" t="n"/>
    </row>
    <row r="627" ht="15.75" customHeight="1" s="1411">
      <c r="A627" s="6" t="n"/>
      <c r="B627" s="6" t="n"/>
      <c r="C627" s="6" t="n"/>
      <c r="D627" s="6" t="n"/>
      <c r="E627" s="6" t="n"/>
      <c r="F627" s="6" t="n"/>
    </row>
    <row r="628" ht="15.75" customHeight="1" s="1411">
      <c r="A628" s="6" t="n"/>
      <c r="B628" s="6" t="n"/>
      <c r="C628" s="6" t="n"/>
      <c r="D628" s="6" t="n"/>
      <c r="E628" s="6" t="n"/>
      <c r="F628" s="6" t="n"/>
    </row>
    <row r="629" ht="15.75" customHeight="1" s="1411">
      <c r="A629" s="6" t="n"/>
      <c r="B629" s="6" t="n"/>
      <c r="C629" s="6" t="n"/>
      <c r="D629" s="6" t="n"/>
      <c r="E629" s="6" t="n"/>
      <c r="F629" s="6" t="n"/>
    </row>
    <row r="630" ht="15.75" customHeight="1" s="1411">
      <c r="A630" s="6" t="n"/>
      <c r="B630" s="6" t="n"/>
      <c r="C630" s="6" t="n"/>
      <c r="D630" s="6" t="n"/>
      <c r="E630" s="6" t="n"/>
      <c r="F630" s="6" t="n"/>
    </row>
    <row r="631" ht="15.75" customHeight="1" s="1411">
      <c r="A631" s="6" t="n"/>
      <c r="B631" s="6" t="n"/>
      <c r="C631" s="6" t="n"/>
      <c r="D631" s="6" t="n"/>
      <c r="E631" s="6" t="n"/>
      <c r="F631" s="6" t="n"/>
    </row>
    <row r="632" ht="15.75" customHeight="1" s="1411">
      <c r="A632" s="6" t="n"/>
      <c r="B632" s="6" t="n"/>
      <c r="C632" s="6" t="n"/>
      <c r="D632" s="6" t="n"/>
      <c r="E632" s="6" t="n"/>
      <c r="F632" s="6" t="n"/>
    </row>
    <row r="633" ht="15.75" customHeight="1" s="1411">
      <c r="A633" s="6" t="n"/>
      <c r="B633" s="6" t="n"/>
      <c r="C633" s="6" t="n"/>
      <c r="D633" s="6" t="n"/>
      <c r="E633" s="6" t="n"/>
      <c r="F633" s="6" t="n"/>
    </row>
    <row r="634" ht="15.75" customHeight="1" s="1411">
      <c r="A634" s="6" t="n"/>
      <c r="B634" s="6" t="n"/>
      <c r="C634" s="6" t="n"/>
      <c r="D634" s="6" t="n"/>
      <c r="E634" s="6" t="n"/>
      <c r="F634" s="6" t="n"/>
    </row>
    <row r="635" ht="15.75" customHeight="1" s="1411">
      <c r="A635" s="6" t="n"/>
      <c r="B635" s="6" t="n"/>
      <c r="C635" s="6" t="n"/>
      <c r="D635" s="6" t="n"/>
      <c r="E635" s="6" t="n"/>
      <c r="F635" s="6" t="n"/>
    </row>
    <row r="636" ht="15.75" customHeight="1" s="1411">
      <c r="A636" s="6" t="n"/>
      <c r="B636" s="6" t="n"/>
      <c r="C636" s="6" t="n"/>
      <c r="D636" s="6" t="n"/>
      <c r="E636" s="6" t="n"/>
      <c r="F636" s="6" t="n"/>
    </row>
    <row r="637" ht="15.75" customHeight="1" s="1411">
      <c r="A637" s="6" t="n"/>
      <c r="B637" s="6" t="n"/>
      <c r="C637" s="6" t="n"/>
      <c r="D637" s="6" t="n"/>
      <c r="E637" s="6" t="n"/>
      <c r="F637" s="6" t="n"/>
    </row>
    <row r="638" ht="15.75" customHeight="1" s="1411">
      <c r="A638" s="6" t="n"/>
      <c r="B638" s="6" t="n"/>
      <c r="C638" s="6" t="n"/>
      <c r="D638" s="6" t="n"/>
      <c r="E638" s="6" t="n"/>
      <c r="F638" s="6" t="n"/>
    </row>
    <row r="639" ht="15.75" customHeight="1" s="1411">
      <c r="A639" s="6" t="n"/>
      <c r="B639" s="6" t="n"/>
      <c r="C639" s="6" t="n"/>
      <c r="D639" s="6" t="n"/>
      <c r="E639" s="6" t="n"/>
      <c r="F639" s="6" t="n"/>
    </row>
    <row r="640" ht="15.75" customHeight="1" s="1411">
      <c r="A640" s="6" t="n"/>
      <c r="B640" s="6" t="n"/>
      <c r="C640" s="6" t="n"/>
      <c r="D640" s="6" t="n"/>
      <c r="E640" s="6" t="n"/>
      <c r="F640" s="6" t="n"/>
    </row>
    <row r="641" ht="15.75" customHeight="1" s="1411">
      <c r="A641" s="6" t="n"/>
      <c r="B641" s="6" t="n"/>
      <c r="C641" s="6" t="n"/>
      <c r="D641" s="6" t="n"/>
      <c r="E641" s="6" t="n"/>
      <c r="F641" s="6" t="n"/>
    </row>
    <row r="642" ht="15.75" customHeight="1" s="1411">
      <c r="A642" s="6" t="n"/>
      <c r="B642" s="6" t="n"/>
      <c r="C642" s="6" t="n"/>
      <c r="D642" s="6" t="n"/>
      <c r="E642" s="6" t="n"/>
      <c r="F642" s="6" t="n"/>
    </row>
    <row r="643" ht="15.75" customHeight="1" s="1411">
      <c r="A643" s="6" t="n"/>
      <c r="B643" s="6" t="n"/>
      <c r="C643" s="6" t="n"/>
      <c r="D643" s="6" t="n"/>
      <c r="E643" s="6" t="n"/>
      <c r="F643" s="6" t="n"/>
    </row>
    <row r="644" ht="15.75" customHeight="1" s="1411">
      <c r="A644" s="6" t="n"/>
      <c r="B644" s="6" t="n"/>
      <c r="C644" s="6" t="n"/>
      <c r="D644" s="6" t="n"/>
      <c r="E644" s="6" t="n"/>
      <c r="F644" s="6" t="n"/>
    </row>
    <row r="645" ht="15.75" customHeight="1" s="1411">
      <c r="A645" s="6" t="n"/>
      <c r="B645" s="6" t="n"/>
      <c r="C645" s="6" t="n"/>
      <c r="D645" s="6" t="n"/>
      <c r="E645" s="6" t="n"/>
      <c r="F645" s="6" t="n"/>
    </row>
    <row r="646" ht="15.75" customHeight="1" s="1411">
      <c r="A646" s="6" t="n"/>
      <c r="B646" s="6" t="n"/>
      <c r="C646" s="6" t="n"/>
      <c r="D646" s="6" t="n"/>
      <c r="E646" s="6" t="n"/>
      <c r="F646" s="6" t="n"/>
    </row>
    <row r="647" ht="15.75" customHeight="1" s="1411">
      <c r="A647" s="6" t="n"/>
      <c r="B647" s="6" t="n"/>
      <c r="C647" s="6" t="n"/>
      <c r="D647" s="6" t="n"/>
      <c r="E647" s="6" t="n"/>
      <c r="F647" s="6" t="n"/>
    </row>
    <row r="648" ht="15.75" customHeight="1" s="1411">
      <c r="A648" s="6" t="n"/>
      <c r="B648" s="6" t="n"/>
      <c r="C648" s="6" t="n"/>
      <c r="D648" s="6" t="n"/>
      <c r="E648" s="6" t="n"/>
      <c r="F648" s="6" t="n"/>
    </row>
    <row r="649" ht="15.75" customHeight="1" s="1411">
      <c r="A649" s="6" t="n"/>
      <c r="B649" s="6" t="n"/>
      <c r="C649" s="6" t="n"/>
      <c r="D649" s="6" t="n"/>
      <c r="E649" s="6" t="n"/>
      <c r="F649" s="6" t="n"/>
    </row>
    <row r="650" ht="15.75" customHeight="1" s="1411">
      <c r="A650" s="6" t="n"/>
      <c r="B650" s="6" t="n"/>
      <c r="C650" s="6" t="n"/>
      <c r="D650" s="6" t="n"/>
      <c r="E650" s="6" t="n"/>
      <c r="F650" s="6" t="n"/>
    </row>
    <row r="651" ht="15.75" customHeight="1" s="1411">
      <c r="A651" s="6" t="n"/>
      <c r="B651" s="6" t="n"/>
      <c r="C651" s="6" t="n"/>
      <c r="D651" s="6" t="n"/>
      <c r="E651" s="6" t="n"/>
      <c r="F651" s="6" t="n"/>
    </row>
    <row r="652" ht="15.75" customHeight="1" s="1411">
      <c r="A652" s="6" t="n"/>
      <c r="B652" s="6" t="n"/>
      <c r="C652" s="6" t="n"/>
      <c r="D652" s="6" t="n"/>
      <c r="E652" s="6" t="n"/>
      <c r="F652" s="6" t="n"/>
    </row>
    <row r="653" ht="15.75" customHeight="1" s="1411">
      <c r="A653" s="6" t="n"/>
      <c r="B653" s="6" t="n"/>
      <c r="C653" s="6" t="n"/>
      <c r="D653" s="6" t="n"/>
      <c r="E653" s="6" t="n"/>
      <c r="F653" s="6" t="n"/>
    </row>
    <row r="654" ht="15.75" customHeight="1" s="1411">
      <c r="A654" s="6" t="n"/>
      <c r="B654" s="6" t="n"/>
      <c r="C654" s="6" t="n"/>
      <c r="D654" s="6" t="n"/>
      <c r="E654" s="6" t="n"/>
      <c r="F654" s="6" t="n"/>
    </row>
    <row r="655" ht="15.75" customHeight="1" s="1411">
      <c r="A655" s="6" t="n"/>
      <c r="B655" s="6" t="n"/>
      <c r="C655" s="6" t="n"/>
      <c r="D655" s="6" t="n"/>
      <c r="E655" s="6" t="n"/>
      <c r="F655" s="6" t="n"/>
    </row>
    <row r="656" ht="15.75" customHeight="1" s="1411">
      <c r="A656" s="6" t="n"/>
      <c r="B656" s="6" t="n"/>
      <c r="C656" s="6" t="n"/>
      <c r="D656" s="6" t="n"/>
      <c r="E656" s="6" t="n"/>
      <c r="F656" s="6" t="n"/>
    </row>
    <row r="657" ht="15.75" customHeight="1" s="1411">
      <c r="A657" s="6" t="n"/>
      <c r="B657" s="6" t="n"/>
      <c r="C657" s="6" t="n"/>
      <c r="D657" s="6" t="n"/>
      <c r="E657" s="6" t="n"/>
      <c r="F657" s="6" t="n"/>
    </row>
    <row r="658" ht="15.75" customHeight="1" s="1411">
      <c r="A658" s="6" t="n"/>
      <c r="B658" s="6" t="n"/>
      <c r="C658" s="6" t="n"/>
      <c r="D658" s="6" t="n"/>
      <c r="E658" s="6" t="n"/>
      <c r="F658" s="6" t="n"/>
    </row>
    <row r="659" ht="15.75" customHeight="1" s="1411">
      <c r="A659" s="6" t="n"/>
      <c r="B659" s="6" t="n"/>
      <c r="C659" s="6" t="n"/>
      <c r="D659" s="6" t="n"/>
      <c r="E659" s="6" t="n"/>
      <c r="F659" s="6" t="n"/>
    </row>
    <row r="660" ht="15.75" customHeight="1" s="1411">
      <c r="A660" s="6" t="n"/>
      <c r="B660" s="6" t="n"/>
      <c r="C660" s="6" t="n"/>
      <c r="D660" s="6" t="n"/>
      <c r="E660" s="6" t="n"/>
      <c r="F660" s="6" t="n"/>
    </row>
    <row r="661" ht="15.75" customHeight="1" s="1411">
      <c r="A661" s="6" t="n"/>
      <c r="B661" s="6" t="n"/>
      <c r="C661" s="6" t="n"/>
      <c r="D661" s="6" t="n"/>
      <c r="E661" s="6" t="n"/>
      <c r="F661" s="6" t="n"/>
    </row>
    <row r="662" ht="15.75" customHeight="1" s="1411">
      <c r="A662" s="6" t="n"/>
      <c r="B662" s="6" t="n"/>
      <c r="C662" s="6" t="n"/>
      <c r="D662" s="6" t="n"/>
      <c r="E662" s="6" t="n"/>
      <c r="F662" s="6" t="n"/>
    </row>
    <row r="663" ht="15.75" customHeight="1" s="1411">
      <c r="A663" s="6" t="n"/>
      <c r="B663" s="6" t="n"/>
      <c r="C663" s="6" t="n"/>
      <c r="D663" s="6" t="n"/>
      <c r="E663" s="6" t="n"/>
      <c r="F663" s="6" t="n"/>
    </row>
    <row r="664" ht="15.75" customHeight="1" s="1411">
      <c r="A664" s="6" t="n"/>
      <c r="B664" s="6" t="n"/>
      <c r="C664" s="6" t="n"/>
      <c r="D664" s="6" t="n"/>
      <c r="E664" s="6" t="n"/>
      <c r="F664" s="6" t="n"/>
    </row>
    <row r="665" ht="15.75" customHeight="1" s="1411">
      <c r="A665" s="6" t="n"/>
      <c r="B665" s="6" t="n"/>
      <c r="C665" s="6" t="n"/>
      <c r="D665" s="6" t="n"/>
      <c r="E665" s="6" t="n"/>
      <c r="F665" s="6" t="n"/>
    </row>
    <row r="666" ht="15.75" customHeight="1" s="1411">
      <c r="A666" s="6" t="n"/>
      <c r="B666" s="6" t="n"/>
      <c r="C666" s="6" t="n"/>
      <c r="D666" s="6" t="n"/>
      <c r="E666" s="6" t="n"/>
      <c r="F666" s="6" t="n"/>
    </row>
    <row r="667" ht="15.75" customHeight="1" s="1411">
      <c r="A667" s="6" t="n"/>
      <c r="B667" s="6" t="n"/>
      <c r="C667" s="6" t="n"/>
      <c r="D667" s="6" t="n"/>
      <c r="E667" s="6" t="n"/>
      <c r="F667" s="6" t="n"/>
    </row>
    <row r="668" ht="15.75" customHeight="1" s="1411">
      <c r="A668" s="6" t="n"/>
      <c r="B668" s="6" t="n"/>
      <c r="C668" s="6" t="n"/>
      <c r="D668" s="6" t="n"/>
      <c r="E668" s="6" t="n"/>
      <c r="F668" s="6" t="n"/>
    </row>
    <row r="669" ht="15.75" customHeight="1" s="1411">
      <c r="A669" s="6" t="n"/>
      <c r="B669" s="6" t="n"/>
      <c r="C669" s="6" t="n"/>
      <c r="D669" s="6" t="n"/>
      <c r="E669" s="6" t="n"/>
      <c r="F669" s="6" t="n"/>
    </row>
    <row r="670" ht="15.75" customHeight="1" s="1411">
      <c r="A670" s="6" t="n"/>
      <c r="B670" s="6" t="n"/>
      <c r="C670" s="6" t="n"/>
      <c r="D670" s="6" t="n"/>
      <c r="E670" s="6" t="n"/>
      <c r="F670" s="6" t="n"/>
    </row>
    <row r="671" ht="15.75" customHeight="1" s="1411">
      <c r="A671" s="6" t="n"/>
      <c r="B671" s="6" t="n"/>
      <c r="C671" s="6" t="n"/>
      <c r="D671" s="6" t="n"/>
      <c r="E671" s="6" t="n"/>
      <c r="F671" s="6" t="n"/>
    </row>
    <row r="672" ht="15.75" customHeight="1" s="1411">
      <c r="A672" s="6" t="n"/>
      <c r="B672" s="6" t="n"/>
      <c r="C672" s="6" t="n"/>
      <c r="D672" s="6" t="n"/>
      <c r="E672" s="6" t="n"/>
      <c r="F672" s="6" t="n"/>
    </row>
    <row r="673" ht="15.75" customHeight="1" s="1411">
      <c r="A673" s="6" t="n"/>
      <c r="B673" s="6" t="n"/>
      <c r="C673" s="6" t="n"/>
      <c r="D673" s="6" t="n"/>
      <c r="E673" s="6" t="n"/>
      <c r="F673" s="6" t="n"/>
    </row>
    <row r="674" ht="15.75" customHeight="1" s="1411">
      <c r="A674" s="6" t="n"/>
      <c r="B674" s="6" t="n"/>
      <c r="C674" s="6" t="n"/>
      <c r="D674" s="6" t="n"/>
      <c r="E674" s="6" t="n"/>
      <c r="F674" s="6" t="n"/>
    </row>
    <row r="675" ht="15.75" customHeight="1" s="1411">
      <c r="A675" s="6" t="n"/>
      <c r="B675" s="6" t="n"/>
      <c r="C675" s="6" t="n"/>
      <c r="D675" s="6" t="n"/>
      <c r="E675" s="6" t="n"/>
      <c r="F675" s="6" t="n"/>
    </row>
    <row r="676" ht="15.75" customHeight="1" s="1411">
      <c r="A676" s="6" t="n"/>
      <c r="B676" s="6" t="n"/>
      <c r="C676" s="6" t="n"/>
      <c r="D676" s="6" t="n"/>
      <c r="E676" s="6" t="n"/>
      <c r="F676" s="6" t="n"/>
    </row>
    <row r="677" ht="15.75" customHeight="1" s="1411">
      <c r="A677" s="6" t="n"/>
      <c r="B677" s="6" t="n"/>
      <c r="C677" s="6" t="n"/>
      <c r="D677" s="6" t="n"/>
      <c r="E677" s="6" t="n"/>
      <c r="F677" s="6" t="n"/>
    </row>
    <row r="678" ht="15.75" customHeight="1" s="1411">
      <c r="A678" s="6" t="n"/>
      <c r="B678" s="6" t="n"/>
      <c r="C678" s="6" t="n"/>
      <c r="D678" s="6" t="n"/>
      <c r="E678" s="6" t="n"/>
      <c r="F678" s="6" t="n"/>
    </row>
    <row r="679" ht="15.75" customHeight="1" s="1411">
      <c r="A679" s="6" t="n"/>
      <c r="B679" s="6" t="n"/>
      <c r="C679" s="6" t="n"/>
      <c r="D679" s="6" t="n"/>
      <c r="E679" s="6" t="n"/>
      <c r="F679" s="6" t="n"/>
    </row>
    <row r="680" ht="15.75" customHeight="1" s="1411">
      <c r="A680" s="6" t="n"/>
      <c r="B680" s="6" t="n"/>
      <c r="C680" s="6" t="n"/>
      <c r="D680" s="6" t="n"/>
      <c r="E680" s="6" t="n"/>
      <c r="F680" s="6" t="n"/>
    </row>
    <row r="681" ht="15.75" customHeight="1" s="1411">
      <c r="A681" s="6" t="n"/>
      <c r="B681" s="6" t="n"/>
      <c r="C681" s="6" t="n"/>
      <c r="D681" s="6" t="n"/>
      <c r="E681" s="6" t="n"/>
      <c r="F681" s="6" t="n"/>
    </row>
    <row r="682" ht="15.75" customHeight="1" s="1411">
      <c r="A682" s="6" t="n"/>
      <c r="B682" s="6" t="n"/>
      <c r="C682" s="6" t="n"/>
      <c r="D682" s="6" t="n"/>
      <c r="E682" s="6" t="n"/>
      <c r="F682" s="6" t="n"/>
    </row>
    <row r="683" ht="15.75" customHeight="1" s="1411">
      <c r="A683" s="6" t="n"/>
      <c r="B683" s="6" t="n"/>
      <c r="C683" s="6" t="n"/>
      <c r="D683" s="6" t="n"/>
      <c r="E683" s="6" t="n"/>
      <c r="F683" s="6" t="n"/>
    </row>
    <row r="684" ht="15.75" customHeight="1" s="1411">
      <c r="A684" s="6" t="n"/>
      <c r="B684" s="6" t="n"/>
      <c r="C684" s="6" t="n"/>
      <c r="D684" s="6" t="n"/>
      <c r="E684" s="6" t="n"/>
      <c r="F684" s="6" t="n"/>
    </row>
    <row r="685" ht="15.75" customHeight="1" s="1411">
      <c r="A685" s="6" t="n"/>
      <c r="B685" s="6" t="n"/>
      <c r="C685" s="6" t="n"/>
      <c r="D685" s="6" t="n"/>
      <c r="E685" s="6" t="n"/>
      <c r="F685" s="6" t="n"/>
    </row>
    <row r="686" ht="15.75" customHeight="1" s="1411">
      <c r="A686" s="6" t="n"/>
      <c r="B686" s="6" t="n"/>
      <c r="C686" s="6" t="n"/>
      <c r="D686" s="6" t="n"/>
      <c r="E686" s="6" t="n"/>
      <c r="F686" s="6" t="n"/>
    </row>
    <row r="687" ht="15.75" customHeight="1" s="1411">
      <c r="A687" s="6" t="n"/>
      <c r="B687" s="6" t="n"/>
      <c r="C687" s="6" t="n"/>
      <c r="D687" s="6" t="n"/>
      <c r="E687" s="6" t="n"/>
      <c r="F687" s="6" t="n"/>
    </row>
    <row r="688" ht="15.75" customHeight="1" s="1411">
      <c r="A688" s="6" t="n"/>
      <c r="B688" s="6" t="n"/>
      <c r="C688" s="6" t="n"/>
      <c r="D688" s="6" t="n"/>
      <c r="E688" s="6" t="n"/>
      <c r="F688" s="6" t="n"/>
    </row>
    <row r="689" ht="15.75" customHeight="1" s="1411">
      <c r="A689" s="6" t="n"/>
      <c r="B689" s="6" t="n"/>
      <c r="C689" s="6" t="n"/>
      <c r="D689" s="6" t="n"/>
      <c r="E689" s="6" t="n"/>
      <c r="F689" s="6" t="n"/>
    </row>
    <row r="690" ht="15.75" customHeight="1" s="1411">
      <c r="A690" s="6" t="n"/>
      <c r="B690" s="6" t="n"/>
      <c r="C690" s="6" t="n"/>
      <c r="D690" s="6" t="n"/>
      <c r="E690" s="6" t="n"/>
      <c r="F690" s="6" t="n"/>
    </row>
    <row r="691" ht="15.75" customHeight="1" s="1411">
      <c r="A691" s="6" t="n"/>
      <c r="B691" s="6" t="n"/>
      <c r="C691" s="6" t="n"/>
      <c r="D691" s="6" t="n"/>
      <c r="E691" s="6" t="n"/>
      <c r="F691" s="6" t="n"/>
    </row>
    <row r="692" ht="15.75" customHeight="1" s="1411">
      <c r="A692" s="6" t="n"/>
      <c r="B692" s="6" t="n"/>
      <c r="C692" s="6" t="n"/>
      <c r="D692" s="6" t="n"/>
      <c r="E692" s="6" t="n"/>
      <c r="F692" s="6" t="n"/>
    </row>
    <row r="693" ht="15.75" customHeight="1" s="1411">
      <c r="A693" s="6" t="n"/>
      <c r="B693" s="6" t="n"/>
      <c r="C693" s="6" t="n"/>
      <c r="D693" s="6" t="n"/>
      <c r="E693" s="6" t="n"/>
      <c r="F693" s="6" t="n"/>
    </row>
    <row r="694" ht="15.75" customHeight="1" s="1411">
      <c r="A694" s="6" t="n"/>
      <c r="B694" s="6" t="n"/>
      <c r="C694" s="6" t="n"/>
      <c r="D694" s="6" t="n"/>
      <c r="E694" s="6" t="n"/>
      <c r="F694" s="6" t="n"/>
    </row>
    <row r="695" ht="15.75" customHeight="1" s="1411">
      <c r="A695" s="6" t="n"/>
      <c r="B695" s="6" t="n"/>
      <c r="C695" s="6" t="n"/>
      <c r="D695" s="6" t="n"/>
      <c r="E695" s="6" t="n"/>
      <c r="F695" s="6" t="n"/>
    </row>
    <row r="696" ht="15.75" customHeight="1" s="1411">
      <c r="A696" s="6" t="n"/>
      <c r="B696" s="6" t="n"/>
      <c r="C696" s="6" t="n"/>
      <c r="D696" s="6" t="n"/>
      <c r="E696" s="6" t="n"/>
      <c r="F696" s="6" t="n"/>
    </row>
    <row r="697" ht="15.75" customHeight="1" s="1411">
      <c r="A697" s="6" t="n"/>
      <c r="B697" s="6" t="n"/>
      <c r="C697" s="6" t="n"/>
      <c r="D697" s="6" t="n"/>
      <c r="E697" s="6" t="n"/>
      <c r="F697" s="6" t="n"/>
    </row>
    <row r="698" ht="15.75" customHeight="1" s="1411">
      <c r="A698" s="6" t="n"/>
      <c r="B698" s="6" t="n"/>
      <c r="C698" s="6" t="n"/>
      <c r="D698" s="6" t="n"/>
      <c r="E698" s="6" t="n"/>
      <c r="F698" s="6" t="n"/>
    </row>
    <row r="699" ht="15.75" customHeight="1" s="1411">
      <c r="A699" s="6" t="n"/>
      <c r="B699" s="6" t="n"/>
      <c r="C699" s="6" t="n"/>
      <c r="D699" s="6" t="n"/>
      <c r="E699" s="6" t="n"/>
      <c r="F699" s="6" t="n"/>
    </row>
    <row r="700" ht="15.75" customHeight="1" s="1411">
      <c r="A700" s="6" t="n"/>
      <c r="B700" s="6" t="n"/>
      <c r="C700" s="6" t="n"/>
      <c r="D700" s="6" t="n"/>
      <c r="E700" s="6" t="n"/>
      <c r="F700" s="6" t="n"/>
    </row>
    <row r="701" ht="15.75" customHeight="1" s="1411">
      <c r="A701" s="6" t="n"/>
      <c r="B701" s="6" t="n"/>
      <c r="C701" s="6" t="n"/>
      <c r="D701" s="6" t="n"/>
      <c r="E701" s="6" t="n"/>
      <c r="F701" s="6" t="n"/>
    </row>
    <row r="702" ht="15.75" customHeight="1" s="1411">
      <c r="A702" s="6" t="n"/>
      <c r="B702" s="6" t="n"/>
      <c r="C702" s="6" t="n"/>
      <c r="D702" s="6" t="n"/>
      <c r="E702" s="6" t="n"/>
      <c r="F702" s="6" t="n"/>
    </row>
    <row r="703" ht="15.75" customHeight="1" s="1411">
      <c r="A703" s="6" t="n"/>
      <c r="B703" s="6" t="n"/>
      <c r="C703" s="6" t="n"/>
      <c r="D703" s="6" t="n"/>
      <c r="E703" s="6" t="n"/>
      <c r="F703" s="6" t="n"/>
    </row>
    <row r="704" ht="15.75" customHeight="1" s="1411">
      <c r="A704" s="6" t="n"/>
      <c r="B704" s="6" t="n"/>
      <c r="C704" s="6" t="n"/>
      <c r="D704" s="6" t="n"/>
      <c r="E704" s="6" t="n"/>
      <c r="F704" s="6" t="n"/>
    </row>
    <row r="705" ht="15.75" customHeight="1" s="1411">
      <c r="A705" s="6" t="n"/>
      <c r="B705" s="6" t="n"/>
      <c r="C705" s="6" t="n"/>
      <c r="D705" s="6" t="n"/>
      <c r="E705" s="6" t="n"/>
      <c r="F705" s="6" t="n"/>
    </row>
    <row r="706" ht="15.75" customHeight="1" s="1411">
      <c r="A706" s="6" t="n"/>
      <c r="B706" s="6" t="n"/>
      <c r="C706" s="6" t="n"/>
      <c r="D706" s="6" t="n"/>
      <c r="E706" s="6" t="n"/>
      <c r="F706" s="6" t="n"/>
    </row>
    <row r="707" ht="15.75" customHeight="1" s="1411">
      <c r="A707" s="6" t="n"/>
      <c r="B707" s="6" t="n"/>
      <c r="C707" s="6" t="n"/>
      <c r="D707" s="6" t="n"/>
      <c r="E707" s="6" t="n"/>
      <c r="F707" s="6" t="n"/>
    </row>
    <row r="708" ht="15.75" customHeight="1" s="1411">
      <c r="A708" s="6" t="n"/>
      <c r="B708" s="6" t="n"/>
      <c r="C708" s="6" t="n"/>
      <c r="D708" s="6" t="n"/>
      <c r="E708" s="6" t="n"/>
      <c r="F708" s="6" t="n"/>
    </row>
    <row r="709" ht="15.75" customHeight="1" s="1411">
      <c r="A709" s="6" t="n"/>
      <c r="B709" s="6" t="n"/>
      <c r="C709" s="6" t="n"/>
      <c r="D709" s="6" t="n"/>
      <c r="E709" s="6" t="n"/>
      <c r="F709" s="6" t="n"/>
    </row>
    <row r="710" ht="15.75" customHeight="1" s="1411">
      <c r="A710" s="6" t="n"/>
      <c r="B710" s="6" t="n"/>
      <c r="C710" s="6" t="n"/>
      <c r="D710" s="6" t="n"/>
      <c r="E710" s="6" t="n"/>
      <c r="F710" s="6" t="n"/>
    </row>
    <row r="711" ht="15.75" customHeight="1" s="1411">
      <c r="A711" s="6" t="n"/>
      <c r="B711" s="6" t="n"/>
      <c r="C711" s="6" t="n"/>
      <c r="D711" s="6" t="n"/>
      <c r="E711" s="6" t="n"/>
      <c r="F711" s="6" t="n"/>
    </row>
    <row r="712" ht="15.75" customHeight="1" s="1411">
      <c r="A712" s="6" t="n"/>
      <c r="B712" s="6" t="n"/>
      <c r="C712" s="6" t="n"/>
      <c r="D712" s="6" t="n"/>
      <c r="E712" s="6" t="n"/>
      <c r="F712" s="6" t="n"/>
    </row>
    <row r="713" ht="15.75" customHeight="1" s="1411">
      <c r="A713" s="6" t="n"/>
      <c r="B713" s="6" t="n"/>
      <c r="C713" s="6" t="n"/>
      <c r="D713" s="6" t="n"/>
      <c r="E713" s="6" t="n"/>
      <c r="F713" s="6" t="n"/>
    </row>
    <row r="714" ht="15.75" customHeight="1" s="1411">
      <c r="A714" s="6" t="n"/>
      <c r="B714" s="6" t="n"/>
      <c r="C714" s="6" t="n"/>
      <c r="D714" s="6" t="n"/>
      <c r="E714" s="6" t="n"/>
      <c r="F714" s="6" t="n"/>
    </row>
    <row r="715" ht="15.75" customHeight="1" s="1411">
      <c r="A715" s="6" t="n"/>
      <c r="B715" s="6" t="n"/>
      <c r="C715" s="6" t="n"/>
      <c r="D715" s="6" t="n"/>
      <c r="E715" s="6" t="n"/>
      <c r="F715" s="6" t="n"/>
    </row>
    <row r="716" ht="15.75" customHeight="1" s="1411">
      <c r="A716" s="6" t="n"/>
      <c r="B716" s="6" t="n"/>
      <c r="C716" s="6" t="n"/>
      <c r="D716" s="6" t="n"/>
      <c r="E716" s="6" t="n"/>
      <c r="F716" s="6" t="n"/>
    </row>
    <row r="717" ht="15.75" customHeight="1" s="1411">
      <c r="A717" s="6" t="n"/>
      <c r="B717" s="6" t="n"/>
      <c r="C717" s="6" t="n"/>
      <c r="D717" s="6" t="n"/>
      <c r="E717" s="6" t="n"/>
      <c r="F717" s="6" t="n"/>
    </row>
    <row r="718" ht="15.75" customHeight="1" s="1411">
      <c r="A718" s="6" t="n"/>
      <c r="B718" s="6" t="n"/>
      <c r="C718" s="6" t="n"/>
      <c r="D718" s="6" t="n"/>
      <c r="E718" s="6" t="n"/>
      <c r="F718" s="6" t="n"/>
    </row>
    <row r="719" ht="15.75" customHeight="1" s="1411">
      <c r="A719" s="6" t="n"/>
      <c r="B719" s="6" t="n"/>
      <c r="C719" s="6" t="n"/>
      <c r="D719" s="6" t="n"/>
      <c r="E719" s="6" t="n"/>
      <c r="F719" s="6" t="n"/>
    </row>
    <row r="720" ht="15.75" customHeight="1" s="1411">
      <c r="A720" s="6" t="n"/>
      <c r="B720" s="6" t="n"/>
      <c r="C720" s="6" t="n"/>
      <c r="D720" s="6" t="n"/>
      <c r="E720" s="6" t="n"/>
      <c r="F720" s="6" t="n"/>
    </row>
    <row r="721" ht="15.75" customHeight="1" s="1411">
      <c r="A721" s="6" t="n"/>
      <c r="B721" s="6" t="n"/>
      <c r="C721" s="6" t="n"/>
      <c r="D721" s="6" t="n"/>
      <c r="E721" s="6" t="n"/>
      <c r="F721" s="6" t="n"/>
    </row>
    <row r="722" ht="15.75" customHeight="1" s="1411">
      <c r="A722" s="6" t="n"/>
      <c r="B722" s="6" t="n"/>
      <c r="C722" s="6" t="n"/>
      <c r="D722" s="6" t="n"/>
      <c r="E722" s="6" t="n"/>
      <c r="F722" s="6" t="n"/>
    </row>
    <row r="723" ht="15.75" customHeight="1" s="1411">
      <c r="A723" s="6" t="n"/>
      <c r="B723" s="6" t="n"/>
      <c r="C723" s="6" t="n"/>
      <c r="D723" s="6" t="n"/>
      <c r="E723" s="6" t="n"/>
      <c r="F723" s="6" t="n"/>
    </row>
    <row r="724" ht="15.75" customHeight="1" s="1411">
      <c r="A724" s="6" t="n"/>
      <c r="B724" s="6" t="n"/>
      <c r="C724" s="6" t="n"/>
      <c r="D724" s="6" t="n"/>
      <c r="E724" s="6" t="n"/>
      <c r="F724" s="6" t="n"/>
    </row>
    <row r="725" ht="15.75" customHeight="1" s="1411">
      <c r="A725" s="6" t="n"/>
      <c r="B725" s="6" t="n"/>
      <c r="C725" s="6" t="n"/>
      <c r="D725" s="6" t="n"/>
      <c r="E725" s="6" t="n"/>
      <c r="F725" s="6" t="n"/>
    </row>
    <row r="726" ht="15.75" customHeight="1" s="1411">
      <c r="A726" s="6" t="n"/>
      <c r="B726" s="6" t="n"/>
      <c r="C726" s="6" t="n"/>
      <c r="D726" s="6" t="n"/>
      <c r="E726" s="6" t="n"/>
      <c r="F726" s="6" t="n"/>
    </row>
    <row r="727" ht="15.75" customHeight="1" s="1411">
      <c r="A727" s="6" t="n"/>
      <c r="B727" s="6" t="n"/>
      <c r="C727" s="6" t="n"/>
      <c r="D727" s="6" t="n"/>
      <c r="E727" s="6" t="n"/>
      <c r="F727" s="6" t="n"/>
    </row>
    <row r="728" ht="15.75" customHeight="1" s="1411">
      <c r="A728" s="6" t="n"/>
      <c r="B728" s="6" t="n"/>
      <c r="C728" s="6" t="n"/>
      <c r="D728" s="6" t="n"/>
      <c r="E728" s="6" t="n"/>
      <c r="F728" s="6" t="n"/>
    </row>
    <row r="729" ht="15.75" customHeight="1" s="1411">
      <c r="A729" s="6" t="n"/>
      <c r="B729" s="6" t="n"/>
      <c r="C729" s="6" t="n"/>
      <c r="D729" s="6" t="n"/>
      <c r="E729" s="6" t="n"/>
      <c r="F729" s="6" t="n"/>
    </row>
    <row r="730" ht="15.75" customHeight="1" s="1411">
      <c r="A730" s="6" t="n"/>
      <c r="B730" s="6" t="n"/>
      <c r="C730" s="6" t="n"/>
      <c r="D730" s="6" t="n"/>
      <c r="E730" s="6" t="n"/>
      <c r="F730" s="6" t="n"/>
    </row>
    <row r="731" ht="15.75" customHeight="1" s="1411">
      <c r="A731" s="6" t="n"/>
      <c r="B731" s="6" t="n"/>
      <c r="C731" s="6" t="n"/>
      <c r="D731" s="6" t="n"/>
      <c r="E731" s="6" t="n"/>
      <c r="F731" s="6" t="n"/>
    </row>
    <row r="732" ht="15.75" customHeight="1" s="1411">
      <c r="A732" s="6" t="n"/>
      <c r="B732" s="6" t="n"/>
      <c r="C732" s="6" t="n"/>
      <c r="D732" s="6" t="n"/>
      <c r="E732" s="6" t="n"/>
      <c r="F732" s="6" t="n"/>
    </row>
    <row r="733" ht="15.75" customHeight="1" s="1411">
      <c r="A733" s="6" t="n"/>
      <c r="B733" s="6" t="n"/>
      <c r="C733" s="6" t="n"/>
      <c r="D733" s="6" t="n"/>
      <c r="E733" s="6" t="n"/>
      <c r="F733" s="6" t="n"/>
    </row>
    <row r="734" ht="15.75" customHeight="1" s="1411">
      <c r="A734" s="6" t="n"/>
      <c r="B734" s="6" t="n"/>
      <c r="C734" s="6" t="n"/>
      <c r="D734" s="6" t="n"/>
      <c r="E734" s="6" t="n"/>
      <c r="F734" s="6" t="n"/>
    </row>
    <row r="735" ht="15.75" customHeight="1" s="1411">
      <c r="A735" s="6" t="n"/>
      <c r="B735" s="6" t="n"/>
      <c r="C735" s="6" t="n"/>
      <c r="D735" s="6" t="n"/>
      <c r="E735" s="6" t="n"/>
      <c r="F735" s="6" t="n"/>
    </row>
    <row r="736" ht="15.75" customHeight="1" s="1411">
      <c r="A736" s="6" t="n"/>
      <c r="B736" s="6" t="n"/>
      <c r="C736" s="6" t="n"/>
      <c r="D736" s="6" t="n"/>
      <c r="E736" s="6" t="n"/>
      <c r="F736" s="6" t="n"/>
    </row>
    <row r="737" ht="15.75" customHeight="1" s="1411">
      <c r="A737" s="6" t="n"/>
      <c r="B737" s="6" t="n"/>
      <c r="C737" s="6" t="n"/>
      <c r="D737" s="6" t="n"/>
      <c r="E737" s="6" t="n"/>
      <c r="F737" s="6" t="n"/>
    </row>
    <row r="738" ht="15.75" customHeight="1" s="1411">
      <c r="A738" s="6" t="n"/>
      <c r="B738" s="6" t="n"/>
      <c r="C738" s="6" t="n"/>
      <c r="D738" s="6" t="n"/>
      <c r="E738" s="6" t="n"/>
      <c r="F738" s="6" t="n"/>
    </row>
    <row r="739" ht="15.75" customHeight="1" s="1411">
      <c r="A739" s="6" t="n"/>
      <c r="B739" s="6" t="n"/>
      <c r="C739" s="6" t="n"/>
      <c r="D739" s="6" t="n"/>
      <c r="E739" s="6" t="n"/>
      <c r="F739" s="6" t="n"/>
    </row>
    <row r="740" ht="15.75" customHeight="1" s="1411">
      <c r="A740" s="6" t="n"/>
      <c r="B740" s="6" t="n"/>
      <c r="C740" s="6" t="n"/>
      <c r="D740" s="6" t="n"/>
      <c r="E740" s="6" t="n"/>
      <c r="F740" s="6" t="n"/>
    </row>
    <row r="741" ht="15.75" customHeight="1" s="1411">
      <c r="A741" s="6" t="n"/>
      <c r="B741" s="6" t="n"/>
      <c r="C741" s="6" t="n"/>
      <c r="D741" s="6" t="n"/>
      <c r="E741" s="6" t="n"/>
      <c r="F741" s="6" t="n"/>
    </row>
    <row r="742" ht="15.75" customHeight="1" s="1411">
      <c r="A742" s="6" t="n"/>
      <c r="B742" s="6" t="n"/>
      <c r="C742" s="6" t="n"/>
      <c r="D742" s="6" t="n"/>
      <c r="E742" s="6" t="n"/>
      <c r="F742" s="6" t="n"/>
    </row>
    <row r="743" ht="15.75" customHeight="1" s="1411">
      <c r="A743" s="6" t="n"/>
      <c r="B743" s="6" t="n"/>
      <c r="C743" s="6" t="n"/>
      <c r="D743" s="6" t="n"/>
      <c r="E743" s="6" t="n"/>
      <c r="F743" s="6" t="n"/>
    </row>
    <row r="744" ht="15.75" customHeight="1" s="1411">
      <c r="A744" s="6" t="n"/>
      <c r="B744" s="6" t="n"/>
      <c r="C744" s="6" t="n"/>
      <c r="D744" s="6" t="n"/>
      <c r="E744" s="6" t="n"/>
      <c r="F744" s="6" t="n"/>
    </row>
    <row r="745" ht="15.75" customHeight="1" s="1411">
      <c r="A745" s="6" t="n"/>
      <c r="B745" s="6" t="n"/>
      <c r="C745" s="6" t="n"/>
      <c r="D745" s="6" t="n"/>
      <c r="E745" s="6" t="n"/>
      <c r="F745" s="6" t="n"/>
    </row>
    <row r="746" ht="15.75" customHeight="1" s="1411">
      <c r="A746" s="6" t="n"/>
      <c r="B746" s="6" t="n"/>
      <c r="C746" s="6" t="n"/>
      <c r="D746" s="6" t="n"/>
      <c r="E746" s="6" t="n"/>
      <c r="F746" s="6" t="n"/>
    </row>
    <row r="747" ht="15.75" customHeight="1" s="1411">
      <c r="A747" s="6" t="n"/>
      <c r="B747" s="6" t="n"/>
      <c r="C747" s="6" t="n"/>
      <c r="D747" s="6" t="n"/>
      <c r="E747" s="6" t="n"/>
      <c r="F747" s="6" t="n"/>
    </row>
    <row r="748" ht="15.75" customHeight="1" s="1411">
      <c r="A748" s="6" t="n"/>
      <c r="B748" s="6" t="n"/>
      <c r="C748" s="6" t="n"/>
      <c r="D748" s="6" t="n"/>
      <c r="E748" s="6" t="n"/>
      <c r="F748" s="6" t="n"/>
    </row>
    <row r="749" ht="15.75" customHeight="1" s="1411">
      <c r="A749" s="6" t="n"/>
      <c r="B749" s="6" t="n"/>
      <c r="C749" s="6" t="n"/>
      <c r="D749" s="6" t="n"/>
      <c r="E749" s="6" t="n"/>
      <c r="F749" s="6" t="n"/>
    </row>
    <row r="750" ht="15.75" customHeight="1" s="1411">
      <c r="A750" s="6" t="n"/>
      <c r="B750" s="6" t="n"/>
      <c r="C750" s="6" t="n"/>
      <c r="D750" s="6" t="n"/>
      <c r="E750" s="6" t="n"/>
      <c r="F750" s="6" t="n"/>
    </row>
    <row r="751" ht="15.75" customHeight="1" s="1411">
      <c r="A751" s="6" t="n"/>
      <c r="B751" s="6" t="n"/>
      <c r="C751" s="6" t="n"/>
      <c r="D751" s="6" t="n"/>
      <c r="E751" s="6" t="n"/>
      <c r="F751" s="6" t="n"/>
    </row>
    <row r="752" ht="15.75" customHeight="1" s="1411">
      <c r="A752" s="6" t="n"/>
      <c r="B752" s="6" t="n"/>
      <c r="C752" s="6" t="n"/>
      <c r="D752" s="6" t="n"/>
      <c r="E752" s="6" t="n"/>
      <c r="F752" s="6" t="n"/>
    </row>
    <row r="753" ht="15.75" customHeight="1" s="1411">
      <c r="A753" s="6" t="n"/>
      <c r="B753" s="6" t="n"/>
      <c r="C753" s="6" t="n"/>
      <c r="D753" s="6" t="n"/>
      <c r="E753" s="6" t="n"/>
      <c r="F753" s="6" t="n"/>
    </row>
    <row r="754" ht="15.75" customHeight="1" s="1411">
      <c r="A754" s="6" t="n"/>
      <c r="B754" s="6" t="n"/>
      <c r="C754" s="6" t="n"/>
      <c r="D754" s="6" t="n"/>
      <c r="E754" s="6" t="n"/>
      <c r="F754" s="6" t="n"/>
    </row>
    <row r="755" ht="15.75" customHeight="1" s="1411">
      <c r="A755" s="6" t="n"/>
      <c r="B755" s="6" t="n"/>
      <c r="C755" s="6" t="n"/>
      <c r="D755" s="6" t="n"/>
      <c r="E755" s="6" t="n"/>
      <c r="F755" s="6" t="n"/>
    </row>
    <row r="756" ht="15.75" customHeight="1" s="1411">
      <c r="A756" s="6" t="n"/>
      <c r="B756" s="6" t="n"/>
      <c r="C756" s="6" t="n"/>
      <c r="D756" s="6" t="n"/>
      <c r="E756" s="6" t="n"/>
      <c r="F756" s="6" t="n"/>
    </row>
    <row r="757" ht="15.75" customHeight="1" s="1411">
      <c r="A757" s="6" t="n"/>
      <c r="B757" s="6" t="n"/>
      <c r="C757" s="6" t="n"/>
      <c r="D757" s="6" t="n"/>
      <c r="E757" s="6" t="n"/>
      <c r="F757" s="6" t="n"/>
    </row>
    <row r="758" ht="15.75" customHeight="1" s="1411">
      <c r="A758" s="6" t="n"/>
      <c r="B758" s="6" t="n"/>
      <c r="C758" s="6" t="n"/>
      <c r="D758" s="6" t="n"/>
      <c r="E758" s="6" t="n"/>
      <c r="F758" s="6" t="n"/>
    </row>
    <row r="759" ht="15.75" customHeight="1" s="1411">
      <c r="A759" s="6" t="n"/>
      <c r="B759" s="6" t="n"/>
      <c r="C759" s="6" t="n"/>
      <c r="D759" s="6" t="n"/>
      <c r="E759" s="6" t="n"/>
      <c r="F759" s="6" t="n"/>
    </row>
    <row r="760" ht="15.75" customHeight="1" s="1411">
      <c r="A760" s="6" t="n"/>
      <c r="B760" s="6" t="n"/>
      <c r="C760" s="6" t="n"/>
      <c r="D760" s="6" t="n"/>
      <c r="E760" s="6" t="n"/>
      <c r="F760" s="6" t="n"/>
    </row>
    <row r="761" ht="15.75" customHeight="1" s="1411">
      <c r="A761" s="6" t="n"/>
      <c r="B761" s="6" t="n"/>
      <c r="C761" s="6" t="n"/>
      <c r="D761" s="6" t="n"/>
      <c r="E761" s="6" t="n"/>
      <c r="F761" s="6" t="n"/>
    </row>
    <row r="762" ht="15.75" customHeight="1" s="1411">
      <c r="A762" s="6" t="n"/>
      <c r="B762" s="6" t="n"/>
      <c r="C762" s="6" t="n"/>
      <c r="D762" s="6" t="n"/>
      <c r="E762" s="6" t="n"/>
      <c r="F762" s="6" t="n"/>
    </row>
    <row r="763" ht="15.75" customHeight="1" s="1411">
      <c r="A763" s="6" t="n"/>
      <c r="B763" s="6" t="n"/>
      <c r="C763" s="6" t="n"/>
      <c r="D763" s="6" t="n"/>
      <c r="E763" s="6" t="n"/>
      <c r="F763" s="6" t="n"/>
    </row>
    <row r="764" ht="15.75" customHeight="1" s="1411">
      <c r="A764" s="6" t="n"/>
      <c r="B764" s="6" t="n"/>
      <c r="C764" s="6" t="n"/>
      <c r="D764" s="6" t="n"/>
      <c r="E764" s="6" t="n"/>
      <c r="F764" s="6" t="n"/>
    </row>
    <row r="765" ht="15.75" customHeight="1" s="1411">
      <c r="A765" s="6" t="n"/>
      <c r="B765" s="6" t="n"/>
      <c r="C765" s="6" t="n"/>
      <c r="D765" s="6" t="n"/>
      <c r="E765" s="6" t="n"/>
      <c r="F765" s="6" t="n"/>
    </row>
    <row r="766" ht="15.75" customHeight="1" s="1411">
      <c r="A766" s="6" t="n"/>
      <c r="B766" s="6" t="n"/>
      <c r="C766" s="6" t="n"/>
      <c r="D766" s="6" t="n"/>
      <c r="E766" s="6" t="n"/>
      <c r="F766" s="6" t="n"/>
    </row>
    <row r="767" ht="15.75" customHeight="1" s="1411">
      <c r="A767" s="6" t="n"/>
      <c r="B767" s="6" t="n"/>
      <c r="C767" s="6" t="n"/>
      <c r="D767" s="6" t="n"/>
      <c r="E767" s="6" t="n"/>
      <c r="F767" s="6" t="n"/>
    </row>
    <row r="768" ht="15.75" customHeight="1" s="1411">
      <c r="A768" s="6" t="n"/>
      <c r="B768" s="6" t="n"/>
      <c r="C768" s="6" t="n"/>
      <c r="D768" s="6" t="n"/>
      <c r="E768" s="6" t="n"/>
      <c r="F768" s="6" t="n"/>
    </row>
    <row r="769" ht="15.75" customHeight="1" s="1411">
      <c r="A769" s="6" t="n"/>
      <c r="B769" s="6" t="n"/>
      <c r="C769" s="6" t="n"/>
      <c r="D769" s="6" t="n"/>
      <c r="E769" s="6" t="n"/>
      <c r="F769" s="6" t="n"/>
    </row>
    <row r="770" ht="15.75" customHeight="1" s="1411">
      <c r="A770" s="6" t="n"/>
      <c r="B770" s="6" t="n"/>
      <c r="C770" s="6" t="n"/>
      <c r="D770" s="6" t="n"/>
      <c r="E770" s="6" t="n"/>
      <c r="F770" s="6" t="n"/>
    </row>
    <row r="771" ht="15.75" customHeight="1" s="1411">
      <c r="A771" s="6" t="n"/>
      <c r="B771" s="6" t="n"/>
      <c r="C771" s="6" t="n"/>
      <c r="D771" s="6" t="n"/>
      <c r="E771" s="6" t="n"/>
      <c r="F771" s="6" t="n"/>
    </row>
    <row r="772" ht="15.75" customHeight="1" s="1411">
      <c r="A772" s="6" t="n"/>
      <c r="B772" s="6" t="n"/>
      <c r="C772" s="6" t="n"/>
      <c r="D772" s="6" t="n"/>
      <c r="E772" s="6" t="n"/>
      <c r="F772" s="6" t="n"/>
    </row>
    <row r="773" ht="15.75" customHeight="1" s="1411">
      <c r="A773" s="6" t="n"/>
      <c r="B773" s="6" t="n"/>
      <c r="C773" s="6" t="n"/>
      <c r="D773" s="6" t="n"/>
      <c r="E773" s="6" t="n"/>
      <c r="F773" s="6" t="n"/>
    </row>
    <row r="774" ht="15.75" customHeight="1" s="1411">
      <c r="A774" s="6" t="n"/>
      <c r="B774" s="6" t="n"/>
      <c r="C774" s="6" t="n"/>
      <c r="D774" s="6" t="n"/>
      <c r="E774" s="6" t="n"/>
      <c r="F774" s="6" t="n"/>
    </row>
    <row r="775" ht="15.75" customHeight="1" s="1411">
      <c r="A775" s="6" t="n"/>
      <c r="B775" s="6" t="n"/>
      <c r="C775" s="6" t="n"/>
      <c r="D775" s="6" t="n"/>
      <c r="E775" s="6" t="n"/>
      <c r="F775" s="6" t="n"/>
    </row>
    <row r="776" ht="15.75" customHeight="1" s="1411">
      <c r="A776" s="6" t="n"/>
      <c r="B776" s="6" t="n"/>
      <c r="C776" s="6" t="n"/>
      <c r="D776" s="6" t="n"/>
      <c r="E776" s="6" t="n"/>
      <c r="F776" s="6" t="n"/>
    </row>
    <row r="777" ht="15.75" customHeight="1" s="1411">
      <c r="A777" s="6" t="n"/>
      <c r="B777" s="6" t="n"/>
      <c r="C777" s="6" t="n"/>
      <c r="D777" s="6" t="n"/>
      <c r="E777" s="6" t="n"/>
      <c r="F777" s="6" t="n"/>
    </row>
    <row r="778" ht="15.75" customHeight="1" s="1411">
      <c r="A778" s="6" t="n"/>
      <c r="B778" s="6" t="n"/>
      <c r="C778" s="6" t="n"/>
      <c r="D778" s="6" t="n"/>
      <c r="E778" s="6" t="n"/>
      <c r="F778" s="6" t="n"/>
    </row>
    <row r="779" ht="15.75" customHeight="1" s="1411">
      <c r="A779" s="6" t="n"/>
      <c r="B779" s="6" t="n"/>
      <c r="C779" s="6" t="n"/>
      <c r="D779" s="6" t="n"/>
      <c r="E779" s="6" t="n"/>
      <c r="F779" s="6" t="n"/>
    </row>
    <row r="780" ht="15.75" customHeight="1" s="1411">
      <c r="A780" s="6" t="n"/>
      <c r="B780" s="6" t="n"/>
      <c r="C780" s="6" t="n"/>
      <c r="D780" s="6" t="n"/>
      <c r="E780" s="6" t="n"/>
      <c r="F780" s="6" t="n"/>
    </row>
    <row r="781" ht="15.75" customHeight="1" s="1411">
      <c r="A781" s="6" t="n"/>
      <c r="B781" s="6" t="n"/>
      <c r="C781" s="6" t="n"/>
      <c r="D781" s="6" t="n"/>
      <c r="E781" s="6" t="n"/>
      <c r="F781" s="6" t="n"/>
    </row>
    <row r="782" ht="15.75" customHeight="1" s="1411">
      <c r="A782" s="6" t="n"/>
      <c r="B782" s="6" t="n"/>
      <c r="C782" s="6" t="n"/>
      <c r="D782" s="6" t="n"/>
      <c r="E782" s="6" t="n"/>
      <c r="F782" s="6" t="n"/>
    </row>
    <row r="783" ht="15.75" customHeight="1" s="1411">
      <c r="A783" s="6" t="n"/>
      <c r="B783" s="6" t="n"/>
      <c r="C783" s="6" t="n"/>
      <c r="D783" s="6" t="n"/>
      <c r="E783" s="6" t="n"/>
      <c r="F783" s="6" t="n"/>
    </row>
    <row r="784" ht="15.75" customHeight="1" s="1411">
      <c r="A784" s="6" t="n"/>
      <c r="B784" s="6" t="n"/>
      <c r="C784" s="6" t="n"/>
      <c r="D784" s="6" t="n"/>
      <c r="E784" s="6" t="n"/>
      <c r="F784" s="6" t="n"/>
    </row>
    <row r="785" ht="15.75" customHeight="1" s="1411">
      <c r="A785" s="6" t="n"/>
      <c r="B785" s="6" t="n"/>
      <c r="C785" s="6" t="n"/>
      <c r="D785" s="6" t="n"/>
      <c r="E785" s="6" t="n"/>
      <c r="F785" s="6" t="n"/>
    </row>
    <row r="786" ht="15.75" customHeight="1" s="1411">
      <c r="A786" s="6" t="n"/>
      <c r="B786" s="6" t="n"/>
      <c r="C786" s="6" t="n"/>
      <c r="D786" s="6" t="n"/>
      <c r="E786" s="6" t="n"/>
      <c r="F786" s="6" t="n"/>
    </row>
    <row r="787" ht="15.75" customHeight="1" s="1411">
      <c r="A787" s="6" t="n"/>
      <c r="B787" s="6" t="n"/>
      <c r="C787" s="6" t="n"/>
      <c r="D787" s="6" t="n"/>
      <c r="E787" s="6" t="n"/>
      <c r="F787" s="6" t="n"/>
    </row>
    <row r="788" ht="15.75" customHeight="1" s="1411">
      <c r="A788" s="6" t="n"/>
      <c r="B788" s="6" t="n"/>
      <c r="C788" s="6" t="n"/>
      <c r="D788" s="6" t="n"/>
      <c r="E788" s="6" t="n"/>
      <c r="F788" s="6" t="n"/>
    </row>
    <row r="789" ht="15.75" customHeight="1" s="1411">
      <c r="A789" s="6" t="n"/>
      <c r="B789" s="6" t="n"/>
      <c r="C789" s="6" t="n"/>
      <c r="D789" s="6" t="n"/>
      <c r="E789" s="6" t="n"/>
      <c r="F789" s="6" t="n"/>
    </row>
    <row r="790" ht="15.75" customHeight="1" s="1411">
      <c r="A790" s="6" t="n"/>
      <c r="B790" s="6" t="n"/>
      <c r="C790" s="6" t="n"/>
      <c r="D790" s="6" t="n"/>
      <c r="E790" s="6" t="n"/>
      <c r="F790" s="6" t="n"/>
    </row>
    <row r="791" ht="15.75" customHeight="1" s="1411">
      <c r="A791" s="6" t="n"/>
      <c r="B791" s="6" t="n"/>
      <c r="C791" s="6" t="n"/>
      <c r="D791" s="6" t="n"/>
      <c r="E791" s="6" t="n"/>
      <c r="F791" s="6" t="n"/>
    </row>
    <row r="792" ht="15.75" customHeight="1" s="1411">
      <c r="A792" s="6" t="n"/>
      <c r="B792" s="6" t="n"/>
      <c r="C792" s="6" t="n"/>
      <c r="D792" s="6" t="n"/>
      <c r="E792" s="6" t="n"/>
      <c r="F792" s="6" t="n"/>
    </row>
    <row r="793" ht="15.75" customHeight="1" s="1411">
      <c r="A793" s="6" t="n"/>
      <c r="B793" s="6" t="n"/>
      <c r="C793" s="6" t="n"/>
      <c r="D793" s="6" t="n"/>
      <c r="E793" s="6" t="n"/>
      <c r="F793" s="6" t="n"/>
    </row>
    <row r="794" ht="15.75" customHeight="1" s="1411">
      <c r="A794" s="6" t="n"/>
      <c r="B794" s="6" t="n"/>
      <c r="C794" s="6" t="n"/>
      <c r="D794" s="6" t="n"/>
      <c r="E794" s="6" t="n"/>
      <c r="F794" s="6" t="n"/>
    </row>
    <row r="795" ht="15.75" customHeight="1" s="1411">
      <c r="A795" s="6" t="n"/>
      <c r="B795" s="6" t="n"/>
      <c r="C795" s="6" t="n"/>
      <c r="D795" s="6" t="n"/>
      <c r="E795" s="6" t="n"/>
      <c r="F795" s="6" t="n"/>
    </row>
    <row r="796" ht="15.75" customHeight="1" s="1411">
      <c r="A796" s="6" t="n"/>
      <c r="B796" s="6" t="n"/>
      <c r="C796" s="6" t="n"/>
      <c r="D796" s="6" t="n"/>
      <c r="E796" s="6" t="n"/>
      <c r="F796" s="6" t="n"/>
    </row>
    <row r="797" ht="15.75" customHeight="1" s="1411">
      <c r="A797" s="6" t="n"/>
      <c r="B797" s="6" t="n"/>
      <c r="C797" s="6" t="n"/>
      <c r="D797" s="6" t="n"/>
      <c r="E797" s="6" t="n"/>
      <c r="F797" s="6" t="n"/>
    </row>
    <row r="798" ht="15.75" customHeight="1" s="1411">
      <c r="A798" s="6" t="n"/>
      <c r="B798" s="6" t="n"/>
      <c r="C798" s="6" t="n"/>
      <c r="D798" s="6" t="n"/>
      <c r="E798" s="6" t="n"/>
      <c r="F798" s="6" t="n"/>
    </row>
    <row r="799" ht="15.75" customHeight="1" s="1411">
      <c r="A799" s="6" t="n"/>
      <c r="B799" s="6" t="n"/>
      <c r="C799" s="6" t="n"/>
      <c r="D799" s="6" t="n"/>
      <c r="E799" s="6" t="n"/>
      <c r="F799" s="6" t="n"/>
    </row>
    <row r="800" ht="15.75" customHeight="1" s="1411">
      <c r="A800" s="6" t="n"/>
      <c r="B800" s="6" t="n"/>
      <c r="C800" s="6" t="n"/>
      <c r="D800" s="6" t="n"/>
      <c r="E800" s="6" t="n"/>
      <c r="F800" s="6" t="n"/>
    </row>
    <row r="801" ht="15.75" customHeight="1" s="1411">
      <c r="A801" s="6" t="n"/>
      <c r="B801" s="6" t="n"/>
      <c r="C801" s="6" t="n"/>
      <c r="D801" s="6" t="n"/>
      <c r="E801" s="6" t="n"/>
      <c r="F801" s="6" t="n"/>
    </row>
    <row r="802" ht="15.75" customHeight="1" s="1411">
      <c r="A802" s="6" t="n"/>
      <c r="B802" s="6" t="n"/>
      <c r="C802" s="6" t="n"/>
      <c r="D802" s="6" t="n"/>
      <c r="E802" s="6" t="n"/>
      <c r="F802" s="6" t="n"/>
    </row>
    <row r="803" ht="15.75" customHeight="1" s="1411">
      <c r="A803" s="6" t="n"/>
      <c r="B803" s="6" t="n"/>
      <c r="C803" s="6" t="n"/>
      <c r="D803" s="6" t="n"/>
      <c r="E803" s="6" t="n"/>
      <c r="F803" s="6" t="n"/>
    </row>
    <row r="804" ht="15.75" customHeight="1" s="1411">
      <c r="A804" s="6" t="n"/>
      <c r="B804" s="6" t="n"/>
      <c r="C804" s="6" t="n"/>
      <c r="D804" s="6" t="n"/>
      <c r="E804" s="6" t="n"/>
      <c r="F804" s="6" t="n"/>
    </row>
    <row r="805" ht="15.75" customHeight="1" s="1411">
      <c r="A805" s="6" t="n"/>
      <c r="B805" s="6" t="n"/>
      <c r="C805" s="6" t="n"/>
      <c r="D805" s="6" t="n"/>
      <c r="E805" s="6" t="n"/>
      <c r="F805" s="6" t="n"/>
    </row>
    <row r="806" ht="15.75" customHeight="1" s="1411">
      <c r="A806" s="6" t="n"/>
      <c r="B806" s="6" t="n"/>
      <c r="C806" s="6" t="n"/>
      <c r="D806" s="6" t="n"/>
      <c r="E806" s="6" t="n"/>
      <c r="F806" s="6" t="n"/>
    </row>
    <row r="807" ht="15.75" customHeight="1" s="1411">
      <c r="A807" s="6" t="n"/>
      <c r="B807" s="6" t="n"/>
      <c r="C807" s="6" t="n"/>
      <c r="D807" s="6" t="n"/>
      <c r="E807" s="6" t="n"/>
      <c r="F807" s="6" t="n"/>
    </row>
    <row r="808" ht="15.75" customHeight="1" s="1411">
      <c r="A808" s="6" t="n"/>
      <c r="B808" s="6" t="n"/>
      <c r="C808" s="6" t="n"/>
      <c r="D808" s="6" t="n"/>
      <c r="E808" s="6" t="n"/>
      <c r="F808" s="6" t="n"/>
    </row>
    <row r="809" ht="15.75" customHeight="1" s="1411">
      <c r="A809" s="6" t="n"/>
      <c r="B809" s="6" t="n"/>
      <c r="C809" s="6" t="n"/>
      <c r="D809" s="6" t="n"/>
      <c r="E809" s="6" t="n"/>
      <c r="F809" s="6" t="n"/>
    </row>
    <row r="810" ht="15.75" customHeight="1" s="1411">
      <c r="A810" s="6" t="n"/>
      <c r="B810" s="6" t="n"/>
      <c r="C810" s="6" t="n"/>
      <c r="D810" s="6" t="n"/>
      <c r="E810" s="6" t="n"/>
      <c r="F810" s="6" t="n"/>
    </row>
    <row r="811" ht="15.75" customHeight="1" s="1411">
      <c r="A811" s="6" t="n"/>
      <c r="B811" s="6" t="n"/>
      <c r="C811" s="6" t="n"/>
      <c r="D811" s="6" t="n"/>
      <c r="E811" s="6" t="n"/>
      <c r="F811" s="6" t="n"/>
    </row>
    <row r="812" ht="15.75" customHeight="1" s="1411">
      <c r="A812" s="6" t="n"/>
      <c r="B812" s="6" t="n"/>
      <c r="C812" s="6" t="n"/>
      <c r="D812" s="6" t="n"/>
      <c r="E812" s="6" t="n"/>
      <c r="F812" s="6" t="n"/>
    </row>
    <row r="813" ht="15.75" customHeight="1" s="1411">
      <c r="A813" s="6" t="n"/>
      <c r="B813" s="6" t="n"/>
      <c r="C813" s="6" t="n"/>
      <c r="D813" s="6" t="n"/>
      <c r="E813" s="6" t="n"/>
      <c r="F813" s="6" t="n"/>
    </row>
    <row r="814" ht="15.75" customHeight="1" s="1411">
      <c r="A814" s="6" t="n"/>
      <c r="B814" s="6" t="n"/>
      <c r="C814" s="6" t="n"/>
      <c r="D814" s="6" t="n"/>
      <c r="E814" s="6" t="n"/>
      <c r="F814" s="6" t="n"/>
    </row>
    <row r="815" ht="15.75" customHeight="1" s="1411">
      <c r="A815" s="6" t="n"/>
      <c r="B815" s="6" t="n"/>
      <c r="C815" s="6" t="n"/>
      <c r="D815" s="6" t="n"/>
      <c r="E815" s="6" t="n"/>
      <c r="F815" s="6" t="n"/>
    </row>
    <row r="816" ht="15.75" customHeight="1" s="1411">
      <c r="A816" s="6" t="n"/>
      <c r="B816" s="6" t="n"/>
      <c r="C816" s="6" t="n"/>
      <c r="D816" s="6" t="n"/>
      <c r="E816" s="6" t="n"/>
      <c r="F816" s="6" t="n"/>
    </row>
    <row r="817" ht="15.75" customHeight="1" s="1411">
      <c r="A817" s="6" t="n"/>
      <c r="B817" s="6" t="n"/>
      <c r="C817" s="6" t="n"/>
      <c r="D817" s="6" t="n"/>
      <c r="E817" s="6" t="n"/>
      <c r="F817" s="6" t="n"/>
    </row>
    <row r="818" ht="15.75" customHeight="1" s="1411">
      <c r="A818" s="6" t="n"/>
      <c r="B818" s="6" t="n"/>
      <c r="C818" s="6" t="n"/>
      <c r="D818" s="6" t="n"/>
      <c r="E818" s="6" t="n"/>
      <c r="F818" s="6" t="n"/>
    </row>
    <row r="819" ht="15.75" customHeight="1" s="1411">
      <c r="A819" s="6" t="n"/>
      <c r="B819" s="6" t="n"/>
      <c r="C819" s="6" t="n"/>
      <c r="D819" s="6" t="n"/>
      <c r="E819" s="6" t="n"/>
      <c r="F819" s="6" t="n"/>
    </row>
    <row r="820" ht="15.75" customHeight="1" s="1411">
      <c r="A820" s="6" t="n"/>
      <c r="B820" s="6" t="n"/>
      <c r="C820" s="6" t="n"/>
      <c r="D820" s="6" t="n"/>
      <c r="E820" s="6" t="n"/>
      <c r="F820" s="6" t="n"/>
    </row>
    <row r="821" ht="15.75" customHeight="1" s="1411">
      <c r="A821" s="6" t="n"/>
      <c r="B821" s="6" t="n"/>
      <c r="C821" s="6" t="n"/>
      <c r="D821" s="6" t="n"/>
      <c r="E821" s="6" t="n"/>
      <c r="F821" s="6" t="n"/>
    </row>
    <row r="822" ht="15.75" customHeight="1" s="1411">
      <c r="A822" s="6" t="n"/>
      <c r="B822" s="6" t="n"/>
      <c r="C822" s="6" t="n"/>
      <c r="D822" s="6" t="n"/>
      <c r="E822" s="6" t="n"/>
      <c r="F822" s="6" t="n"/>
    </row>
    <row r="823" ht="15.75" customHeight="1" s="1411">
      <c r="A823" s="6" t="n"/>
      <c r="B823" s="6" t="n"/>
      <c r="C823" s="6" t="n"/>
      <c r="D823" s="6" t="n"/>
      <c r="E823" s="6" t="n"/>
      <c r="F823" s="6" t="n"/>
    </row>
    <row r="824" ht="15.75" customHeight="1" s="1411">
      <c r="A824" s="6" t="n"/>
      <c r="B824" s="6" t="n"/>
      <c r="C824" s="6" t="n"/>
      <c r="D824" s="6" t="n"/>
      <c r="E824" s="6" t="n"/>
      <c r="F824" s="6" t="n"/>
    </row>
    <row r="825" ht="15.75" customHeight="1" s="1411">
      <c r="A825" s="6" t="n"/>
      <c r="B825" s="6" t="n"/>
      <c r="C825" s="6" t="n"/>
      <c r="D825" s="6" t="n"/>
      <c r="E825" s="6" t="n"/>
      <c r="F825" s="6" t="n"/>
    </row>
    <row r="826" ht="15.75" customHeight="1" s="1411">
      <c r="A826" s="6" t="n"/>
      <c r="B826" s="6" t="n"/>
      <c r="C826" s="6" t="n"/>
      <c r="D826" s="6" t="n"/>
      <c r="E826" s="6" t="n"/>
      <c r="F826" s="6" t="n"/>
    </row>
    <row r="827" ht="15.75" customHeight="1" s="1411">
      <c r="A827" s="6" t="n"/>
      <c r="B827" s="6" t="n"/>
      <c r="C827" s="6" t="n"/>
      <c r="D827" s="6" t="n"/>
      <c r="E827" s="6" t="n"/>
      <c r="F827" s="6" t="n"/>
    </row>
    <row r="828" ht="15.75" customHeight="1" s="1411">
      <c r="A828" s="6" t="n"/>
      <c r="B828" s="6" t="n"/>
      <c r="C828" s="6" t="n"/>
      <c r="D828" s="6" t="n"/>
      <c r="E828" s="6" t="n"/>
      <c r="F828" s="6" t="n"/>
    </row>
    <row r="829" ht="15.75" customHeight="1" s="1411">
      <c r="A829" s="6" t="n"/>
      <c r="B829" s="6" t="n"/>
      <c r="C829" s="6" t="n"/>
      <c r="D829" s="6" t="n"/>
      <c r="E829" s="6" t="n"/>
      <c r="F829" s="6" t="n"/>
    </row>
    <row r="830" ht="15.75" customHeight="1" s="1411">
      <c r="A830" s="6" t="n"/>
      <c r="B830" s="6" t="n"/>
      <c r="C830" s="6" t="n"/>
      <c r="D830" s="6" t="n"/>
      <c r="E830" s="6" t="n"/>
      <c r="F830" s="6" t="n"/>
    </row>
    <row r="831" ht="15.75" customHeight="1" s="1411">
      <c r="A831" s="6" t="n"/>
      <c r="B831" s="6" t="n"/>
      <c r="C831" s="6" t="n"/>
      <c r="D831" s="6" t="n"/>
      <c r="E831" s="6" t="n"/>
      <c r="F831" s="6" t="n"/>
    </row>
    <row r="832" ht="15.75" customHeight="1" s="1411">
      <c r="A832" s="6" t="n"/>
      <c r="B832" s="6" t="n"/>
      <c r="C832" s="6" t="n"/>
      <c r="D832" s="6" t="n"/>
      <c r="E832" s="6" t="n"/>
      <c r="F832" s="6" t="n"/>
    </row>
    <row r="833" ht="15.75" customHeight="1" s="1411">
      <c r="A833" s="6" t="n"/>
      <c r="B833" s="6" t="n"/>
      <c r="C833" s="6" t="n"/>
      <c r="D833" s="6" t="n"/>
      <c r="E833" s="6" t="n"/>
      <c r="F833" s="6" t="n"/>
    </row>
    <row r="834" ht="15.75" customHeight="1" s="1411">
      <c r="A834" s="6" t="n"/>
      <c r="B834" s="6" t="n"/>
      <c r="C834" s="6" t="n"/>
      <c r="D834" s="6" t="n"/>
      <c r="E834" s="6" t="n"/>
      <c r="F834" s="6" t="n"/>
    </row>
    <row r="835" ht="15.75" customHeight="1" s="1411">
      <c r="A835" s="6" t="n"/>
      <c r="B835" s="6" t="n"/>
      <c r="C835" s="6" t="n"/>
      <c r="D835" s="6" t="n"/>
      <c r="E835" s="6" t="n"/>
      <c r="F835" s="6" t="n"/>
    </row>
    <row r="836" ht="15.75" customHeight="1" s="1411">
      <c r="A836" s="6" t="n"/>
      <c r="B836" s="6" t="n"/>
      <c r="C836" s="6" t="n"/>
      <c r="D836" s="6" t="n"/>
      <c r="E836" s="6" t="n"/>
      <c r="F836" s="6" t="n"/>
    </row>
    <row r="837" ht="15.75" customHeight="1" s="1411">
      <c r="A837" s="6" t="n"/>
      <c r="B837" s="6" t="n"/>
      <c r="C837" s="6" t="n"/>
      <c r="D837" s="6" t="n"/>
      <c r="E837" s="6" t="n"/>
      <c r="F837" s="6" t="n"/>
    </row>
    <row r="838" ht="15.75" customHeight="1" s="1411">
      <c r="A838" s="6" t="n"/>
      <c r="B838" s="6" t="n"/>
      <c r="C838" s="6" t="n"/>
      <c r="D838" s="6" t="n"/>
      <c r="E838" s="6" t="n"/>
      <c r="F838" s="6" t="n"/>
    </row>
    <row r="839" ht="15.75" customHeight="1" s="1411">
      <c r="A839" s="6" t="n"/>
      <c r="B839" s="6" t="n"/>
      <c r="C839" s="6" t="n"/>
      <c r="D839" s="6" t="n"/>
      <c r="E839" s="6" t="n"/>
      <c r="F839" s="6" t="n"/>
    </row>
    <row r="840" ht="15.75" customHeight="1" s="1411">
      <c r="A840" s="6" t="n"/>
      <c r="B840" s="6" t="n"/>
      <c r="C840" s="6" t="n"/>
      <c r="D840" s="6" t="n"/>
      <c r="E840" s="6" t="n"/>
      <c r="F840" s="6" t="n"/>
    </row>
    <row r="841" ht="15.75" customHeight="1" s="1411">
      <c r="A841" s="6" t="n"/>
      <c r="B841" s="6" t="n"/>
      <c r="C841" s="6" t="n"/>
      <c r="D841" s="6" t="n"/>
      <c r="E841" s="6" t="n"/>
      <c r="F841" s="6" t="n"/>
    </row>
    <row r="842" ht="15.75" customHeight="1" s="1411">
      <c r="A842" s="6" t="n"/>
      <c r="B842" s="6" t="n"/>
      <c r="C842" s="6" t="n"/>
      <c r="D842" s="6" t="n"/>
      <c r="E842" s="6" t="n"/>
      <c r="F842" s="6" t="n"/>
    </row>
    <row r="843" ht="15.75" customHeight="1" s="1411">
      <c r="A843" s="6" t="n"/>
      <c r="B843" s="6" t="n"/>
      <c r="C843" s="6" t="n"/>
      <c r="D843" s="6" t="n"/>
      <c r="E843" s="6" t="n"/>
      <c r="F843" s="6" t="n"/>
    </row>
    <row r="844" ht="15.75" customHeight="1" s="1411">
      <c r="A844" s="6" t="n"/>
      <c r="B844" s="6" t="n"/>
      <c r="C844" s="6" t="n"/>
      <c r="D844" s="6" t="n"/>
      <c r="E844" s="6" t="n"/>
      <c r="F844" s="6" t="n"/>
    </row>
    <row r="845" ht="15.75" customHeight="1" s="1411">
      <c r="A845" s="6" t="n"/>
      <c r="B845" s="6" t="n"/>
      <c r="C845" s="6" t="n"/>
      <c r="D845" s="6" t="n"/>
      <c r="E845" s="6" t="n"/>
      <c r="F845" s="6" t="n"/>
    </row>
    <row r="846" ht="15.75" customHeight="1" s="1411">
      <c r="A846" s="6" t="n"/>
      <c r="B846" s="6" t="n"/>
      <c r="C846" s="6" t="n"/>
      <c r="D846" s="6" t="n"/>
      <c r="E846" s="6" t="n"/>
      <c r="F846" s="6" t="n"/>
    </row>
    <row r="847" ht="15.75" customHeight="1" s="1411">
      <c r="A847" s="6" t="n"/>
      <c r="B847" s="6" t="n"/>
      <c r="C847" s="6" t="n"/>
      <c r="D847" s="6" t="n"/>
      <c r="E847" s="6" t="n"/>
      <c r="F847" s="6" t="n"/>
    </row>
    <row r="848" ht="15.75" customHeight="1" s="1411">
      <c r="A848" s="6" t="n"/>
      <c r="B848" s="6" t="n"/>
      <c r="C848" s="6" t="n"/>
      <c r="D848" s="6" t="n"/>
      <c r="E848" s="6" t="n"/>
      <c r="F848" s="6" t="n"/>
    </row>
    <row r="849" ht="15.75" customHeight="1" s="1411">
      <c r="A849" s="6" t="n"/>
      <c r="B849" s="6" t="n"/>
      <c r="C849" s="6" t="n"/>
      <c r="D849" s="6" t="n"/>
      <c r="E849" s="6" t="n"/>
      <c r="F849" s="6" t="n"/>
    </row>
    <row r="850" ht="15.75" customHeight="1" s="1411">
      <c r="A850" s="6" t="n"/>
      <c r="B850" s="6" t="n"/>
      <c r="C850" s="6" t="n"/>
      <c r="D850" s="6" t="n"/>
      <c r="E850" s="6" t="n"/>
      <c r="F850" s="6" t="n"/>
    </row>
    <row r="851" ht="15.75" customHeight="1" s="1411">
      <c r="A851" s="6" t="n"/>
      <c r="B851" s="6" t="n"/>
      <c r="C851" s="6" t="n"/>
      <c r="D851" s="6" t="n"/>
      <c r="E851" s="6" t="n"/>
      <c r="F851" s="6" t="n"/>
    </row>
    <row r="852" ht="15.75" customHeight="1" s="1411">
      <c r="A852" s="6" t="n"/>
      <c r="B852" s="6" t="n"/>
      <c r="C852" s="6" t="n"/>
      <c r="D852" s="6" t="n"/>
      <c r="E852" s="6" t="n"/>
      <c r="F852" s="6" t="n"/>
    </row>
    <row r="853" ht="15.75" customHeight="1" s="1411">
      <c r="A853" s="6" t="n"/>
      <c r="B853" s="6" t="n"/>
      <c r="C853" s="6" t="n"/>
      <c r="D853" s="6" t="n"/>
      <c r="E853" s="6" t="n"/>
      <c r="F853" s="6" t="n"/>
    </row>
    <row r="854" ht="15.75" customHeight="1" s="1411">
      <c r="A854" s="6" t="n"/>
      <c r="B854" s="6" t="n"/>
      <c r="C854" s="6" t="n"/>
      <c r="D854" s="6" t="n"/>
      <c r="E854" s="6" t="n"/>
      <c r="F854" s="6" t="n"/>
    </row>
    <row r="855" ht="15.75" customHeight="1" s="1411">
      <c r="A855" s="6" t="n"/>
      <c r="B855" s="6" t="n"/>
      <c r="C855" s="6" t="n"/>
      <c r="D855" s="6" t="n"/>
      <c r="E855" s="6" t="n"/>
      <c r="F855" s="6" t="n"/>
    </row>
    <row r="856" ht="15.75" customHeight="1" s="1411">
      <c r="A856" s="6" t="n"/>
      <c r="B856" s="6" t="n"/>
      <c r="C856" s="6" t="n"/>
      <c r="D856" s="6" t="n"/>
      <c r="E856" s="6" t="n"/>
      <c r="F856" s="6" t="n"/>
    </row>
    <row r="857" ht="15.75" customHeight="1" s="1411">
      <c r="A857" s="6" t="n"/>
      <c r="B857" s="6" t="n"/>
      <c r="C857" s="6" t="n"/>
      <c r="D857" s="6" t="n"/>
      <c r="E857" s="6" t="n"/>
      <c r="F857" s="6" t="n"/>
    </row>
    <row r="858" ht="15.75" customHeight="1" s="1411">
      <c r="A858" s="6" t="n"/>
      <c r="B858" s="6" t="n"/>
      <c r="C858" s="6" t="n"/>
      <c r="D858" s="6" t="n"/>
      <c r="E858" s="6" t="n"/>
      <c r="F858" s="6" t="n"/>
    </row>
    <row r="859" ht="15.75" customHeight="1" s="1411">
      <c r="A859" s="6" t="n"/>
      <c r="B859" s="6" t="n"/>
      <c r="C859" s="6" t="n"/>
      <c r="D859" s="6" t="n"/>
      <c r="E859" s="6" t="n"/>
      <c r="F859" s="6" t="n"/>
    </row>
    <row r="860" ht="15.75" customHeight="1" s="1411">
      <c r="A860" s="6" t="n"/>
      <c r="B860" s="6" t="n"/>
      <c r="C860" s="6" t="n"/>
      <c r="D860" s="6" t="n"/>
      <c r="E860" s="6" t="n"/>
      <c r="F860" s="6" t="n"/>
    </row>
    <row r="861" ht="15.75" customHeight="1" s="1411">
      <c r="A861" s="6" t="n"/>
      <c r="B861" s="6" t="n"/>
      <c r="C861" s="6" t="n"/>
      <c r="D861" s="6" t="n"/>
      <c r="E861" s="6" t="n"/>
      <c r="F861" s="6" t="n"/>
    </row>
    <row r="862" ht="15.75" customHeight="1" s="1411">
      <c r="A862" s="6" t="n"/>
      <c r="B862" s="6" t="n"/>
      <c r="C862" s="6" t="n"/>
      <c r="D862" s="6" t="n"/>
      <c r="E862" s="6" t="n"/>
      <c r="F862" s="6" t="n"/>
    </row>
    <row r="863" ht="15.75" customHeight="1" s="1411">
      <c r="A863" s="6" t="n"/>
      <c r="B863" s="6" t="n"/>
      <c r="C863" s="6" t="n"/>
      <c r="D863" s="6" t="n"/>
      <c r="E863" s="6" t="n"/>
      <c r="F863" s="6" t="n"/>
    </row>
    <row r="864" ht="15.75" customHeight="1" s="1411">
      <c r="A864" s="6" t="n"/>
      <c r="B864" s="6" t="n"/>
      <c r="C864" s="6" t="n"/>
      <c r="D864" s="6" t="n"/>
      <c r="E864" s="6" t="n"/>
      <c r="F864" s="6" t="n"/>
    </row>
    <row r="865" ht="15.75" customHeight="1" s="1411">
      <c r="A865" s="6" t="n"/>
      <c r="B865" s="6" t="n"/>
      <c r="C865" s="6" t="n"/>
      <c r="D865" s="6" t="n"/>
      <c r="E865" s="6" t="n"/>
      <c r="F865" s="6" t="n"/>
    </row>
    <row r="866" ht="15.75" customHeight="1" s="1411">
      <c r="A866" s="6" t="n"/>
      <c r="B866" s="6" t="n"/>
      <c r="C866" s="6" t="n"/>
      <c r="D866" s="6" t="n"/>
      <c r="E866" s="6" t="n"/>
      <c r="F866" s="6" t="n"/>
    </row>
    <row r="867" ht="15.75" customHeight="1" s="1411">
      <c r="A867" s="6" t="n"/>
      <c r="B867" s="6" t="n"/>
      <c r="C867" s="6" t="n"/>
      <c r="D867" s="6" t="n"/>
      <c r="E867" s="6" t="n"/>
      <c r="F867" s="6" t="n"/>
    </row>
    <row r="868" ht="15.75" customHeight="1" s="1411">
      <c r="A868" s="6" t="n"/>
      <c r="B868" s="6" t="n"/>
      <c r="C868" s="6" t="n"/>
      <c r="D868" s="6" t="n"/>
      <c r="E868" s="6" t="n"/>
      <c r="F868" s="6" t="n"/>
    </row>
    <row r="869" ht="15.75" customHeight="1" s="1411">
      <c r="A869" s="6" t="n"/>
      <c r="B869" s="6" t="n"/>
      <c r="C869" s="6" t="n"/>
      <c r="D869" s="6" t="n"/>
      <c r="E869" s="6" t="n"/>
      <c r="F869" s="6" t="n"/>
    </row>
    <row r="870" ht="15.75" customHeight="1" s="1411">
      <c r="A870" s="6" t="n"/>
      <c r="B870" s="6" t="n"/>
      <c r="C870" s="6" t="n"/>
      <c r="D870" s="6" t="n"/>
      <c r="E870" s="6" t="n"/>
      <c r="F870" s="6" t="n"/>
    </row>
    <row r="871" ht="15.75" customHeight="1" s="1411">
      <c r="A871" s="6" t="n"/>
      <c r="B871" s="6" t="n"/>
      <c r="C871" s="6" t="n"/>
      <c r="D871" s="6" t="n"/>
      <c r="E871" s="6" t="n"/>
      <c r="F871" s="6" t="n"/>
    </row>
    <row r="872" ht="15.75" customHeight="1" s="1411">
      <c r="A872" s="6" t="n"/>
      <c r="B872" s="6" t="n"/>
      <c r="C872" s="6" t="n"/>
      <c r="D872" s="6" t="n"/>
      <c r="E872" s="6" t="n"/>
      <c r="F872" s="6" t="n"/>
    </row>
    <row r="873" ht="15.75" customHeight="1" s="1411">
      <c r="A873" s="6" t="n"/>
      <c r="B873" s="6" t="n"/>
      <c r="C873" s="6" t="n"/>
      <c r="D873" s="6" t="n"/>
      <c r="E873" s="6" t="n"/>
      <c r="F873" s="6" t="n"/>
    </row>
    <row r="874" ht="15.75" customHeight="1" s="1411">
      <c r="A874" s="6" t="n"/>
      <c r="B874" s="6" t="n"/>
      <c r="C874" s="6" t="n"/>
      <c r="D874" s="6" t="n"/>
      <c r="E874" s="6" t="n"/>
      <c r="F874" s="6" t="n"/>
    </row>
    <row r="875" ht="15.75" customHeight="1" s="1411">
      <c r="A875" s="6" t="n"/>
      <c r="B875" s="6" t="n"/>
      <c r="C875" s="6" t="n"/>
      <c r="D875" s="6" t="n"/>
      <c r="E875" s="6" t="n"/>
      <c r="F875" s="6" t="n"/>
    </row>
    <row r="876" ht="15.75" customHeight="1" s="1411">
      <c r="A876" s="6" t="n"/>
      <c r="B876" s="6" t="n"/>
      <c r="C876" s="6" t="n"/>
      <c r="D876" s="6" t="n"/>
      <c r="E876" s="6" t="n"/>
      <c r="F876" s="6" t="n"/>
    </row>
    <row r="877" ht="15.75" customHeight="1" s="1411">
      <c r="A877" s="6" t="n"/>
      <c r="B877" s="6" t="n"/>
      <c r="C877" s="6" t="n"/>
      <c r="D877" s="6" t="n"/>
      <c r="E877" s="6" t="n"/>
      <c r="F877" s="6" t="n"/>
    </row>
    <row r="878" ht="15.75" customHeight="1" s="1411">
      <c r="A878" s="6" t="n"/>
      <c r="B878" s="6" t="n"/>
      <c r="C878" s="6" t="n"/>
      <c r="D878" s="6" t="n"/>
      <c r="E878" s="6" t="n"/>
      <c r="F878" s="6" t="n"/>
    </row>
    <row r="879" ht="15.75" customHeight="1" s="1411">
      <c r="A879" s="6" t="n"/>
      <c r="B879" s="6" t="n"/>
      <c r="C879" s="6" t="n"/>
      <c r="D879" s="6" t="n"/>
      <c r="E879" s="6" t="n"/>
      <c r="F879" s="6" t="n"/>
    </row>
    <row r="880" ht="15.75" customHeight="1" s="1411">
      <c r="A880" s="6" t="n"/>
      <c r="B880" s="6" t="n"/>
      <c r="C880" s="6" t="n"/>
      <c r="D880" s="6" t="n"/>
      <c r="E880" s="6" t="n"/>
      <c r="F880" s="6" t="n"/>
    </row>
    <row r="881" ht="15.75" customHeight="1" s="1411">
      <c r="A881" s="6" t="n"/>
      <c r="B881" s="6" t="n"/>
      <c r="C881" s="6" t="n"/>
      <c r="D881" s="6" t="n"/>
      <c r="E881" s="6" t="n"/>
      <c r="F881" s="6" t="n"/>
    </row>
    <row r="882" ht="15.75" customHeight="1" s="1411">
      <c r="A882" s="6" t="n"/>
      <c r="B882" s="6" t="n"/>
      <c r="C882" s="6" t="n"/>
      <c r="D882" s="6" t="n"/>
      <c r="E882" s="6" t="n"/>
      <c r="F882" s="6" t="n"/>
    </row>
    <row r="883" ht="15.75" customHeight="1" s="1411">
      <c r="A883" s="6" t="n"/>
      <c r="B883" s="6" t="n"/>
      <c r="C883" s="6" t="n"/>
      <c r="D883" s="6" t="n"/>
      <c r="E883" s="6" t="n"/>
      <c r="F883" s="6" t="n"/>
    </row>
    <row r="884" ht="15.75" customHeight="1" s="1411">
      <c r="A884" s="6" t="n"/>
      <c r="B884" s="6" t="n"/>
      <c r="C884" s="6" t="n"/>
      <c r="D884" s="6" t="n"/>
      <c r="E884" s="6" t="n"/>
      <c r="F884" s="6" t="n"/>
    </row>
    <row r="885" ht="15.75" customHeight="1" s="1411">
      <c r="A885" s="6" t="n"/>
      <c r="B885" s="6" t="n"/>
      <c r="C885" s="6" t="n"/>
      <c r="D885" s="6" t="n"/>
      <c r="E885" s="6" t="n"/>
      <c r="F885" s="6" t="n"/>
    </row>
    <row r="886" ht="15.75" customHeight="1" s="1411">
      <c r="A886" s="6" t="n"/>
      <c r="B886" s="6" t="n"/>
      <c r="C886" s="6" t="n"/>
      <c r="D886" s="6" t="n"/>
      <c r="E886" s="6" t="n"/>
      <c r="F886" s="6" t="n"/>
    </row>
    <row r="887" ht="15.75" customHeight="1" s="1411">
      <c r="A887" s="6" t="n"/>
      <c r="B887" s="6" t="n"/>
      <c r="C887" s="6" t="n"/>
      <c r="D887" s="6" t="n"/>
      <c r="E887" s="6" t="n"/>
      <c r="F887" s="6" t="n"/>
    </row>
    <row r="888" ht="15.75" customHeight="1" s="1411">
      <c r="A888" s="6" t="n"/>
      <c r="B888" s="6" t="n"/>
      <c r="C888" s="6" t="n"/>
      <c r="D888" s="6" t="n"/>
      <c r="E888" s="6" t="n"/>
      <c r="F888" s="6" t="n"/>
    </row>
    <row r="889" ht="15.75" customHeight="1" s="1411">
      <c r="A889" s="6" t="n"/>
      <c r="B889" s="6" t="n"/>
      <c r="C889" s="6" t="n"/>
      <c r="D889" s="6" t="n"/>
      <c r="E889" s="6" t="n"/>
      <c r="F889" s="6" t="n"/>
    </row>
    <row r="890" ht="15.75" customHeight="1" s="1411">
      <c r="A890" s="6" t="n"/>
      <c r="B890" s="6" t="n"/>
      <c r="C890" s="6" t="n"/>
      <c r="D890" s="6" t="n"/>
      <c r="E890" s="6" t="n"/>
      <c r="F890" s="6" t="n"/>
    </row>
    <row r="891" ht="15.75" customHeight="1" s="1411">
      <c r="A891" s="6" t="n"/>
      <c r="B891" s="6" t="n"/>
      <c r="C891" s="6" t="n"/>
      <c r="D891" s="6" t="n"/>
      <c r="E891" s="6" t="n"/>
      <c r="F891" s="6" t="n"/>
    </row>
    <row r="892" ht="15.75" customHeight="1" s="1411">
      <c r="A892" s="6" t="n"/>
      <c r="B892" s="6" t="n"/>
      <c r="C892" s="6" t="n"/>
      <c r="D892" s="6" t="n"/>
      <c r="E892" s="6" t="n"/>
      <c r="F892" s="6" t="n"/>
    </row>
    <row r="893" ht="15.75" customHeight="1" s="1411">
      <c r="A893" s="6" t="n"/>
      <c r="B893" s="6" t="n"/>
      <c r="C893" s="6" t="n"/>
      <c r="D893" s="6" t="n"/>
      <c r="E893" s="6" t="n"/>
      <c r="F893" s="6" t="n"/>
    </row>
    <row r="894" ht="15.75" customHeight="1" s="1411">
      <c r="A894" s="6" t="n"/>
      <c r="B894" s="6" t="n"/>
      <c r="C894" s="6" t="n"/>
      <c r="D894" s="6" t="n"/>
      <c r="E894" s="6" t="n"/>
      <c r="F894" s="6" t="n"/>
    </row>
    <row r="895" ht="15.75" customHeight="1" s="1411">
      <c r="A895" s="6" t="n"/>
      <c r="B895" s="6" t="n"/>
      <c r="C895" s="6" t="n"/>
      <c r="D895" s="6" t="n"/>
      <c r="E895" s="6" t="n"/>
      <c r="F895" s="6" t="n"/>
    </row>
    <row r="896" ht="15.75" customHeight="1" s="1411">
      <c r="A896" s="6" t="n"/>
      <c r="B896" s="6" t="n"/>
      <c r="C896" s="6" t="n"/>
      <c r="D896" s="6" t="n"/>
      <c r="E896" s="6" t="n"/>
      <c r="F896" s="6" t="n"/>
    </row>
    <row r="897" ht="15.75" customHeight="1" s="1411">
      <c r="A897" s="6" t="n"/>
      <c r="B897" s="6" t="n"/>
      <c r="C897" s="6" t="n"/>
      <c r="D897" s="6" t="n"/>
      <c r="E897" s="6" t="n"/>
      <c r="F897" s="6" t="n"/>
    </row>
    <row r="898" ht="15.75" customHeight="1" s="1411">
      <c r="A898" s="6" t="n"/>
      <c r="B898" s="6" t="n"/>
      <c r="C898" s="6" t="n"/>
      <c r="D898" s="6" t="n"/>
      <c r="E898" s="6" t="n"/>
      <c r="F898" s="6" t="n"/>
    </row>
    <row r="899" ht="15.75" customHeight="1" s="1411">
      <c r="A899" s="6" t="n"/>
      <c r="B899" s="6" t="n"/>
      <c r="C899" s="6" t="n"/>
      <c r="D899" s="6" t="n"/>
      <c r="E899" s="6" t="n"/>
      <c r="F899" s="6" t="n"/>
    </row>
    <row r="900" ht="15.75" customHeight="1" s="1411">
      <c r="A900" s="6" t="n"/>
      <c r="B900" s="6" t="n"/>
      <c r="C900" s="6" t="n"/>
      <c r="D900" s="6" t="n"/>
      <c r="E900" s="6" t="n"/>
      <c r="F900" s="6" t="n"/>
    </row>
    <row r="901" ht="15.75" customHeight="1" s="1411">
      <c r="A901" s="6" t="n"/>
      <c r="B901" s="6" t="n"/>
      <c r="C901" s="6" t="n"/>
      <c r="D901" s="6" t="n"/>
      <c r="E901" s="6" t="n"/>
      <c r="F901" s="6" t="n"/>
    </row>
    <row r="902" ht="15.75" customHeight="1" s="1411">
      <c r="A902" s="6" t="n"/>
      <c r="B902" s="6" t="n"/>
      <c r="C902" s="6" t="n"/>
      <c r="D902" s="6" t="n"/>
      <c r="E902" s="6" t="n"/>
      <c r="F902" s="6" t="n"/>
    </row>
    <row r="903" ht="15.75" customHeight="1" s="1411">
      <c r="A903" s="6" t="n"/>
      <c r="B903" s="6" t="n"/>
      <c r="C903" s="6" t="n"/>
      <c r="D903" s="6" t="n"/>
      <c r="E903" s="6" t="n"/>
      <c r="F903" s="6" t="n"/>
    </row>
    <row r="904" ht="15.75" customHeight="1" s="1411">
      <c r="A904" s="6" t="n"/>
      <c r="B904" s="6" t="n"/>
      <c r="C904" s="6" t="n"/>
      <c r="D904" s="6" t="n"/>
      <c r="E904" s="6" t="n"/>
      <c r="F904" s="6" t="n"/>
    </row>
    <row r="905" ht="15.75" customHeight="1" s="1411">
      <c r="A905" s="6" t="n"/>
      <c r="B905" s="6" t="n"/>
      <c r="C905" s="6" t="n"/>
      <c r="D905" s="6" t="n"/>
      <c r="E905" s="6" t="n"/>
      <c r="F905" s="6" t="n"/>
    </row>
    <row r="906" ht="15.75" customHeight="1" s="1411">
      <c r="A906" s="6" t="n"/>
      <c r="B906" s="6" t="n"/>
      <c r="C906" s="6" t="n"/>
      <c r="D906" s="6" t="n"/>
      <c r="E906" s="6" t="n"/>
      <c r="F906" s="6" t="n"/>
    </row>
    <row r="907" ht="15.75" customHeight="1" s="1411">
      <c r="A907" s="6" t="n"/>
      <c r="B907" s="6" t="n"/>
      <c r="C907" s="6" t="n"/>
      <c r="D907" s="6" t="n"/>
      <c r="E907" s="6" t="n"/>
      <c r="F907" s="6" t="n"/>
    </row>
    <row r="908" ht="15.75" customHeight="1" s="1411">
      <c r="A908" s="6" t="n"/>
      <c r="B908" s="6" t="n"/>
      <c r="C908" s="6" t="n"/>
      <c r="D908" s="6" t="n"/>
      <c r="E908" s="6" t="n"/>
      <c r="F908" s="6" t="n"/>
    </row>
    <row r="909" ht="15.75" customHeight="1" s="1411">
      <c r="A909" s="6" t="n"/>
      <c r="B909" s="6" t="n"/>
      <c r="C909" s="6" t="n"/>
      <c r="D909" s="6" t="n"/>
      <c r="E909" s="6" t="n"/>
      <c r="F909" s="6" t="n"/>
    </row>
    <row r="910" ht="15.75" customHeight="1" s="1411">
      <c r="A910" s="6" t="n"/>
      <c r="B910" s="6" t="n"/>
      <c r="C910" s="6" t="n"/>
      <c r="D910" s="6" t="n"/>
      <c r="E910" s="6" t="n"/>
      <c r="F910" s="6" t="n"/>
    </row>
    <row r="911" ht="15.75" customHeight="1" s="1411">
      <c r="A911" s="6" t="n"/>
      <c r="B911" s="6" t="n"/>
      <c r="C911" s="6" t="n"/>
      <c r="D911" s="6" t="n"/>
      <c r="E911" s="6" t="n"/>
      <c r="F911" s="6" t="n"/>
    </row>
    <row r="912" ht="15.75" customHeight="1" s="1411">
      <c r="A912" s="6" t="n"/>
      <c r="B912" s="6" t="n"/>
      <c r="C912" s="6" t="n"/>
      <c r="D912" s="6" t="n"/>
      <c r="E912" s="6" t="n"/>
      <c r="F912" s="6" t="n"/>
    </row>
    <row r="913" ht="15.75" customHeight="1" s="1411">
      <c r="A913" s="6" t="n"/>
      <c r="B913" s="6" t="n"/>
      <c r="C913" s="6" t="n"/>
      <c r="D913" s="6" t="n"/>
      <c r="E913" s="6" t="n"/>
      <c r="F913" s="6" t="n"/>
    </row>
    <row r="914" ht="15.75" customHeight="1" s="1411">
      <c r="A914" s="6" t="n"/>
      <c r="B914" s="6" t="n"/>
      <c r="C914" s="6" t="n"/>
      <c r="D914" s="6" t="n"/>
      <c r="E914" s="6" t="n"/>
      <c r="F914" s="6" t="n"/>
    </row>
    <row r="915" ht="15.75" customHeight="1" s="1411">
      <c r="A915" s="6" t="n"/>
      <c r="B915" s="6" t="n"/>
      <c r="C915" s="6" t="n"/>
      <c r="D915" s="6" t="n"/>
      <c r="E915" s="6" t="n"/>
      <c r="F915" s="6" t="n"/>
    </row>
    <row r="916" ht="15.75" customHeight="1" s="1411">
      <c r="A916" s="6" t="n"/>
      <c r="B916" s="6" t="n"/>
      <c r="C916" s="6" t="n"/>
      <c r="D916" s="6" t="n"/>
      <c r="E916" s="6" t="n"/>
      <c r="F916" s="6" t="n"/>
    </row>
    <row r="917" ht="15.75" customHeight="1" s="1411">
      <c r="A917" s="6" t="n"/>
      <c r="B917" s="6" t="n"/>
      <c r="C917" s="6" t="n"/>
      <c r="D917" s="6" t="n"/>
      <c r="E917" s="6" t="n"/>
      <c r="F917" s="6" t="n"/>
    </row>
    <row r="918" ht="15.75" customHeight="1" s="1411">
      <c r="A918" s="6" t="n"/>
      <c r="B918" s="6" t="n"/>
      <c r="C918" s="6" t="n"/>
      <c r="D918" s="6" t="n"/>
      <c r="E918" s="6" t="n"/>
      <c r="F918" s="6" t="n"/>
    </row>
    <row r="919" ht="15.75" customHeight="1" s="1411">
      <c r="A919" s="6" t="n"/>
      <c r="B919" s="6" t="n"/>
      <c r="C919" s="6" t="n"/>
      <c r="D919" s="6" t="n"/>
      <c r="E919" s="6" t="n"/>
      <c r="F919" s="6" t="n"/>
    </row>
    <row r="920" ht="15.75" customHeight="1" s="1411">
      <c r="A920" s="6" t="n"/>
      <c r="B920" s="6" t="n"/>
      <c r="C920" s="6" t="n"/>
      <c r="D920" s="6" t="n"/>
      <c r="E920" s="6" t="n"/>
      <c r="F920" s="6" t="n"/>
    </row>
    <row r="921" ht="15.75" customHeight="1" s="1411">
      <c r="A921" s="6" t="n"/>
      <c r="B921" s="6" t="n"/>
      <c r="C921" s="6" t="n"/>
      <c r="D921" s="6" t="n"/>
      <c r="E921" s="6" t="n"/>
      <c r="F921" s="6" t="n"/>
    </row>
    <row r="922" ht="15.75" customHeight="1" s="1411">
      <c r="A922" s="6" t="n"/>
      <c r="B922" s="6" t="n"/>
      <c r="C922" s="6" t="n"/>
      <c r="D922" s="6" t="n"/>
      <c r="E922" s="6" t="n"/>
      <c r="F922" s="6" t="n"/>
    </row>
    <row r="923" ht="15.75" customHeight="1" s="1411">
      <c r="A923" s="6" t="n"/>
      <c r="B923" s="6" t="n"/>
      <c r="C923" s="6" t="n"/>
      <c r="D923" s="6" t="n"/>
      <c r="E923" s="6" t="n"/>
      <c r="F923" s="6" t="n"/>
    </row>
    <row r="924" ht="15.75" customHeight="1" s="1411">
      <c r="A924" s="6" t="n"/>
      <c r="B924" s="6" t="n"/>
      <c r="C924" s="6" t="n"/>
      <c r="D924" s="6" t="n"/>
      <c r="E924" s="6" t="n"/>
      <c r="F924" s="6" t="n"/>
    </row>
    <row r="925" ht="15.75" customHeight="1" s="1411">
      <c r="A925" s="6" t="n"/>
      <c r="B925" s="6" t="n"/>
      <c r="C925" s="6" t="n"/>
      <c r="D925" s="6" t="n"/>
      <c r="E925" s="6" t="n"/>
      <c r="F925" s="6" t="n"/>
    </row>
    <row r="926" ht="15.75" customHeight="1" s="1411">
      <c r="A926" s="6" t="n"/>
      <c r="B926" s="6" t="n"/>
      <c r="C926" s="6" t="n"/>
      <c r="D926" s="6" t="n"/>
      <c r="E926" s="6" t="n"/>
      <c r="F926" s="6" t="n"/>
    </row>
    <row r="927" ht="15.75" customHeight="1" s="1411">
      <c r="A927" s="6" t="n"/>
      <c r="B927" s="6" t="n"/>
      <c r="C927" s="6" t="n"/>
      <c r="D927" s="6" t="n"/>
      <c r="E927" s="6" t="n"/>
      <c r="F927" s="6" t="n"/>
    </row>
    <row r="928" ht="15.75" customHeight="1" s="1411">
      <c r="A928" s="6" t="n"/>
      <c r="B928" s="6" t="n"/>
      <c r="C928" s="6" t="n"/>
      <c r="D928" s="6" t="n"/>
      <c r="E928" s="6" t="n"/>
      <c r="F928" s="6" t="n"/>
    </row>
    <row r="929" ht="15.75" customHeight="1" s="1411">
      <c r="A929" s="6" t="n"/>
      <c r="B929" s="6" t="n"/>
      <c r="C929" s="6" t="n"/>
      <c r="D929" s="6" t="n"/>
      <c r="E929" s="6" t="n"/>
      <c r="F929" s="6" t="n"/>
    </row>
    <row r="930" ht="15.75" customHeight="1" s="1411">
      <c r="A930" s="6" t="n"/>
      <c r="B930" s="6" t="n"/>
      <c r="C930" s="6" t="n"/>
      <c r="D930" s="6" t="n"/>
      <c r="E930" s="6" t="n"/>
      <c r="F930" s="6" t="n"/>
    </row>
    <row r="931" ht="15.75" customHeight="1" s="1411">
      <c r="A931" s="6" t="n"/>
      <c r="B931" s="6" t="n"/>
      <c r="C931" s="6" t="n"/>
      <c r="D931" s="6" t="n"/>
      <c r="E931" s="6" t="n"/>
      <c r="F931" s="6" t="n"/>
    </row>
    <row r="932" ht="15.75" customHeight="1" s="1411">
      <c r="A932" s="6" t="n"/>
      <c r="B932" s="6" t="n"/>
      <c r="C932" s="6" t="n"/>
      <c r="D932" s="6" t="n"/>
      <c r="E932" s="6" t="n"/>
      <c r="F932" s="6" t="n"/>
    </row>
    <row r="933" ht="15.75" customHeight="1" s="1411">
      <c r="A933" s="6" t="n"/>
      <c r="B933" s="6" t="n"/>
      <c r="C933" s="6" t="n"/>
      <c r="D933" s="6" t="n"/>
      <c r="E933" s="6" t="n"/>
      <c r="F933" s="6" t="n"/>
    </row>
    <row r="934" ht="15.75" customHeight="1" s="1411">
      <c r="A934" s="6" t="n"/>
      <c r="B934" s="6" t="n"/>
      <c r="C934" s="6" t="n"/>
      <c r="D934" s="6" t="n"/>
      <c r="E934" s="6" t="n"/>
      <c r="F934" s="6" t="n"/>
    </row>
    <row r="935" ht="15.75" customHeight="1" s="1411">
      <c r="A935" s="6" t="n"/>
      <c r="B935" s="6" t="n"/>
      <c r="C935" s="6" t="n"/>
      <c r="D935" s="6" t="n"/>
      <c r="E935" s="6" t="n"/>
      <c r="F935" s="6" t="n"/>
    </row>
    <row r="936" ht="15.75" customHeight="1" s="1411">
      <c r="A936" s="6" t="n"/>
      <c r="B936" s="6" t="n"/>
      <c r="C936" s="6" t="n"/>
      <c r="D936" s="6" t="n"/>
      <c r="E936" s="6" t="n"/>
      <c r="F936" s="6" t="n"/>
    </row>
    <row r="937" ht="15.75" customHeight="1" s="1411">
      <c r="A937" s="6" t="n"/>
      <c r="B937" s="6" t="n"/>
      <c r="C937" s="6" t="n"/>
      <c r="D937" s="6" t="n"/>
      <c r="E937" s="6" t="n"/>
      <c r="F937" s="6" t="n"/>
    </row>
    <row r="938" ht="15.75" customHeight="1" s="1411">
      <c r="A938" s="6" t="n"/>
      <c r="B938" s="6" t="n"/>
      <c r="C938" s="6" t="n"/>
      <c r="D938" s="6" t="n"/>
      <c r="E938" s="6" t="n"/>
      <c r="F938" s="6" t="n"/>
    </row>
    <row r="939" ht="15.75" customHeight="1" s="1411">
      <c r="A939" s="6" t="n"/>
      <c r="B939" s="6" t="n"/>
      <c r="C939" s="6" t="n"/>
      <c r="D939" s="6" t="n"/>
      <c r="E939" s="6" t="n"/>
      <c r="F939" s="6" t="n"/>
    </row>
    <row r="940" ht="15.75" customHeight="1" s="1411">
      <c r="A940" s="6" t="n"/>
      <c r="B940" s="6" t="n"/>
      <c r="C940" s="6" t="n"/>
      <c r="D940" s="6" t="n"/>
      <c r="E940" s="6" t="n"/>
      <c r="F940" s="6" t="n"/>
    </row>
    <row r="941" ht="15.75" customHeight="1" s="1411">
      <c r="A941" s="6" t="n"/>
      <c r="B941" s="6" t="n"/>
      <c r="C941" s="6" t="n"/>
      <c r="D941" s="6" t="n"/>
      <c r="E941" s="6" t="n"/>
      <c r="F941" s="6" t="n"/>
    </row>
    <row r="942" ht="15.75" customHeight="1" s="1411">
      <c r="A942" s="6" t="n"/>
      <c r="B942" s="6" t="n"/>
      <c r="C942" s="6" t="n"/>
      <c r="D942" s="6" t="n"/>
      <c r="E942" s="6" t="n"/>
      <c r="F942" s="6" t="n"/>
    </row>
    <row r="943" ht="15.75" customHeight="1" s="1411">
      <c r="A943" s="6" t="n"/>
      <c r="B943" s="6" t="n"/>
      <c r="C943" s="6" t="n"/>
      <c r="D943" s="6" t="n"/>
      <c r="E943" s="6" t="n"/>
      <c r="F943" s="6" t="n"/>
    </row>
    <row r="944" ht="15.75" customHeight="1" s="1411">
      <c r="A944" s="6" t="n"/>
      <c r="B944" s="6" t="n"/>
      <c r="C944" s="6" t="n"/>
      <c r="D944" s="6" t="n"/>
      <c r="E944" s="6" t="n"/>
      <c r="F944" s="6" t="n"/>
    </row>
    <row r="945" ht="15.75" customHeight="1" s="1411">
      <c r="A945" s="6" t="n"/>
      <c r="B945" s="6" t="n"/>
      <c r="C945" s="6" t="n"/>
      <c r="D945" s="6" t="n"/>
      <c r="E945" s="6" t="n"/>
      <c r="F945" s="6" t="n"/>
    </row>
    <row r="946" ht="15.75" customHeight="1" s="1411">
      <c r="A946" s="6" t="n"/>
      <c r="B946" s="6" t="n"/>
      <c r="C946" s="6" t="n"/>
      <c r="D946" s="6" t="n"/>
      <c r="E946" s="6" t="n"/>
      <c r="F946" s="6" t="n"/>
    </row>
    <row r="947" ht="15.75" customHeight="1" s="1411">
      <c r="A947" s="6" t="n"/>
      <c r="B947" s="6" t="n"/>
      <c r="C947" s="6" t="n"/>
      <c r="D947" s="6" t="n"/>
      <c r="E947" s="6" t="n"/>
      <c r="F947" s="6" t="n"/>
    </row>
    <row r="948" ht="15.75" customHeight="1" s="1411">
      <c r="A948" s="6" t="n"/>
      <c r="B948" s="6" t="n"/>
      <c r="C948" s="6" t="n"/>
      <c r="D948" s="6" t="n"/>
      <c r="E948" s="6" t="n"/>
      <c r="F948" s="6" t="n"/>
    </row>
    <row r="949" ht="15.75" customHeight="1" s="1411">
      <c r="A949" s="6" t="n"/>
      <c r="B949" s="6" t="n"/>
      <c r="C949" s="6" t="n"/>
      <c r="D949" s="6" t="n"/>
      <c r="E949" s="6" t="n"/>
      <c r="F949" s="6" t="n"/>
    </row>
    <row r="950" ht="15.75" customHeight="1" s="1411">
      <c r="A950" s="6" t="n"/>
      <c r="B950" s="6" t="n"/>
      <c r="C950" s="6" t="n"/>
      <c r="D950" s="6" t="n"/>
      <c r="E950" s="6" t="n"/>
      <c r="F950" s="6" t="n"/>
    </row>
    <row r="951" ht="15.75" customHeight="1" s="1411">
      <c r="A951" s="6" t="n"/>
      <c r="B951" s="6" t="n"/>
      <c r="C951" s="6" t="n"/>
      <c r="D951" s="6" t="n"/>
      <c r="E951" s="6" t="n"/>
      <c r="F951" s="6" t="n"/>
    </row>
    <row r="952" ht="15.75" customHeight="1" s="1411">
      <c r="A952" s="6" t="n"/>
      <c r="B952" s="6" t="n"/>
      <c r="C952" s="6" t="n"/>
      <c r="D952" s="6" t="n"/>
      <c r="E952" s="6" t="n"/>
      <c r="F952" s="6" t="n"/>
    </row>
    <row r="953" ht="15.75" customHeight="1" s="1411">
      <c r="A953" s="6" t="n"/>
      <c r="B953" s="6" t="n"/>
      <c r="C953" s="6" t="n"/>
      <c r="D953" s="6" t="n"/>
      <c r="E953" s="6" t="n"/>
      <c r="F953" s="6" t="n"/>
    </row>
    <row r="954" ht="15.75" customHeight="1" s="1411">
      <c r="A954" s="6" t="n"/>
      <c r="B954" s="6" t="n"/>
      <c r="C954" s="6" t="n"/>
      <c r="D954" s="6" t="n"/>
      <c r="E954" s="6" t="n"/>
      <c r="F954" s="6" t="n"/>
    </row>
    <row r="955" ht="15.75" customHeight="1" s="1411">
      <c r="A955" s="6" t="n"/>
      <c r="B955" s="6" t="n"/>
      <c r="C955" s="6" t="n"/>
      <c r="D955" s="6" t="n"/>
      <c r="E955" s="6" t="n"/>
      <c r="F955" s="6" t="n"/>
    </row>
    <row r="956" ht="15.75" customHeight="1" s="1411">
      <c r="A956" s="6" t="n"/>
      <c r="B956" s="6" t="n"/>
      <c r="C956" s="6" t="n"/>
      <c r="D956" s="6" t="n"/>
      <c r="E956" s="6" t="n"/>
      <c r="F956" s="6" t="n"/>
    </row>
    <row r="957" ht="15.75" customHeight="1" s="1411">
      <c r="A957" s="6" t="n"/>
      <c r="B957" s="6" t="n"/>
      <c r="C957" s="6" t="n"/>
      <c r="D957" s="6" t="n"/>
      <c r="E957" s="6" t="n"/>
      <c r="F957" s="6" t="n"/>
    </row>
    <row r="958" ht="15.75" customHeight="1" s="1411">
      <c r="A958" s="6" t="n"/>
      <c r="B958" s="6" t="n"/>
      <c r="C958" s="6" t="n"/>
      <c r="D958" s="6" t="n"/>
      <c r="E958" s="6" t="n"/>
      <c r="F958" s="6" t="n"/>
    </row>
    <row r="959" ht="15.75" customHeight="1" s="1411">
      <c r="A959" s="6" t="n"/>
      <c r="B959" s="6" t="n"/>
      <c r="C959" s="6" t="n"/>
      <c r="D959" s="6" t="n"/>
      <c r="E959" s="6" t="n"/>
      <c r="F959" s="6" t="n"/>
    </row>
    <row r="960" ht="15.75" customHeight="1" s="1411">
      <c r="A960" s="6" t="n"/>
      <c r="B960" s="6" t="n"/>
      <c r="C960" s="6" t="n"/>
      <c r="D960" s="6" t="n"/>
      <c r="E960" s="6" t="n"/>
      <c r="F960" s="6" t="n"/>
    </row>
    <row r="961" ht="15.75" customHeight="1" s="1411">
      <c r="A961" s="6" t="n"/>
      <c r="B961" s="6" t="n"/>
      <c r="C961" s="6" t="n"/>
      <c r="D961" s="6" t="n"/>
      <c r="E961" s="6" t="n"/>
      <c r="F961" s="6" t="n"/>
    </row>
    <row r="962" ht="15.75" customHeight="1" s="1411">
      <c r="A962" s="6" t="n"/>
      <c r="B962" s="6" t="n"/>
      <c r="C962" s="6" t="n"/>
      <c r="D962" s="6" t="n"/>
      <c r="E962" s="6" t="n"/>
      <c r="F962" s="6" t="n"/>
    </row>
    <row r="963" ht="15.75" customHeight="1" s="1411">
      <c r="A963" s="6" t="n"/>
      <c r="B963" s="6" t="n"/>
      <c r="C963" s="6" t="n"/>
      <c r="D963" s="6" t="n"/>
      <c r="E963" s="6" t="n"/>
      <c r="F963" s="6" t="n"/>
    </row>
    <row r="964" ht="15.75" customHeight="1" s="1411">
      <c r="A964" s="6" t="n"/>
      <c r="B964" s="6" t="n"/>
      <c r="C964" s="6" t="n"/>
      <c r="D964" s="6" t="n"/>
      <c r="E964" s="6" t="n"/>
      <c r="F964" s="6" t="n"/>
    </row>
    <row r="965" ht="15.75" customHeight="1" s="1411">
      <c r="A965" s="6" t="n"/>
      <c r="B965" s="6" t="n"/>
      <c r="C965" s="6" t="n"/>
      <c r="D965" s="6" t="n"/>
      <c r="E965" s="6" t="n"/>
      <c r="F965" s="6" t="n"/>
    </row>
    <row r="966" ht="15.75" customHeight="1" s="1411">
      <c r="A966" s="6" t="n"/>
      <c r="B966" s="6" t="n"/>
      <c r="C966" s="6" t="n"/>
      <c r="D966" s="6" t="n"/>
      <c r="E966" s="6" t="n"/>
      <c r="F966" s="6" t="n"/>
    </row>
    <row r="967" ht="15.75" customHeight="1" s="1411">
      <c r="A967" s="6" t="n"/>
      <c r="B967" s="6" t="n"/>
      <c r="C967" s="6" t="n"/>
      <c r="D967" s="6" t="n"/>
      <c r="E967" s="6" t="n"/>
      <c r="F967" s="6" t="n"/>
    </row>
    <row r="968" ht="15.75" customHeight="1" s="1411">
      <c r="A968" s="6" t="n"/>
      <c r="B968" s="6" t="n"/>
      <c r="C968" s="6" t="n"/>
      <c r="D968" s="6" t="n"/>
      <c r="E968" s="6" t="n"/>
      <c r="F968" s="6" t="n"/>
    </row>
    <row r="969" ht="15.75" customHeight="1" s="1411">
      <c r="A969" s="6" t="n"/>
      <c r="B969" s="6" t="n"/>
      <c r="C969" s="6" t="n"/>
      <c r="D969" s="6" t="n"/>
      <c r="E969" s="6" t="n"/>
      <c r="F969" s="6" t="n"/>
    </row>
    <row r="970" ht="15.75" customHeight="1" s="1411">
      <c r="A970" s="6" t="n"/>
      <c r="B970" s="6" t="n"/>
      <c r="C970" s="6" t="n"/>
      <c r="D970" s="6" t="n"/>
      <c r="E970" s="6" t="n"/>
      <c r="F970" s="6" t="n"/>
    </row>
    <row r="971" ht="15.75" customHeight="1" s="1411">
      <c r="A971" s="6" t="n"/>
      <c r="B971" s="6" t="n"/>
      <c r="C971" s="6" t="n"/>
      <c r="D971" s="6" t="n"/>
      <c r="E971" s="6" t="n"/>
      <c r="F971" s="6" t="n"/>
    </row>
    <row r="972" ht="15.75" customHeight="1" s="1411">
      <c r="A972" s="6" t="n"/>
      <c r="B972" s="6" t="n"/>
      <c r="C972" s="6" t="n"/>
      <c r="D972" s="6" t="n"/>
      <c r="E972" s="6" t="n"/>
      <c r="F972" s="6" t="n"/>
    </row>
    <row r="973" ht="15.75" customHeight="1" s="1411">
      <c r="A973" s="6" t="n"/>
      <c r="B973" s="6" t="n"/>
      <c r="C973" s="6" t="n"/>
      <c r="D973" s="6" t="n"/>
      <c r="E973" s="6" t="n"/>
      <c r="F973" s="6" t="n"/>
    </row>
    <row r="974" ht="15.75" customHeight="1" s="1411">
      <c r="A974" s="6" t="n"/>
      <c r="B974" s="6" t="n"/>
      <c r="C974" s="6" t="n"/>
      <c r="D974" s="6" t="n"/>
      <c r="E974" s="6" t="n"/>
      <c r="F974" s="6" t="n"/>
    </row>
    <row r="975" ht="15.75" customHeight="1" s="1411">
      <c r="A975" s="6" t="n"/>
      <c r="B975" s="6" t="n"/>
      <c r="C975" s="6" t="n"/>
      <c r="D975" s="6" t="n"/>
      <c r="E975" s="6" t="n"/>
      <c r="F975" s="6" t="n"/>
    </row>
    <row r="976" ht="15.75" customHeight="1" s="1411">
      <c r="A976" s="6" t="n"/>
      <c r="B976" s="6" t="n"/>
      <c r="C976" s="6" t="n"/>
      <c r="D976" s="6" t="n"/>
      <c r="E976" s="6" t="n"/>
      <c r="F976" s="6" t="n"/>
    </row>
    <row r="977" ht="15.75" customHeight="1" s="1411">
      <c r="A977" s="6" t="n"/>
      <c r="B977" s="6" t="n"/>
      <c r="C977" s="6" t="n"/>
      <c r="D977" s="6" t="n"/>
      <c r="E977" s="6" t="n"/>
      <c r="F977" s="6" t="n"/>
    </row>
    <row r="978" ht="15.75" customHeight="1" s="1411">
      <c r="A978" s="6" t="n"/>
      <c r="B978" s="6" t="n"/>
      <c r="C978" s="6" t="n"/>
      <c r="D978" s="6" t="n"/>
      <c r="E978" s="6" t="n"/>
      <c r="F978" s="6" t="n"/>
    </row>
    <row r="979" ht="15.75" customHeight="1" s="1411">
      <c r="A979" s="6" t="n"/>
      <c r="B979" s="6" t="n"/>
      <c r="C979" s="6" t="n"/>
      <c r="D979" s="6" t="n"/>
      <c r="E979" s="6" t="n"/>
      <c r="F979" s="6" t="n"/>
    </row>
    <row r="980" ht="15.75" customHeight="1" s="1411">
      <c r="A980" s="6" t="n"/>
      <c r="B980" s="6" t="n"/>
      <c r="C980" s="6" t="n"/>
      <c r="D980" s="6" t="n"/>
      <c r="E980" s="6" t="n"/>
      <c r="F980" s="6" t="n"/>
    </row>
    <row r="981" ht="15.75" customHeight="1" s="1411">
      <c r="A981" s="6" t="n"/>
      <c r="B981" s="6" t="n"/>
      <c r="C981" s="6" t="n"/>
      <c r="D981" s="6" t="n"/>
      <c r="E981" s="6" t="n"/>
      <c r="F981" s="6" t="n"/>
    </row>
    <row r="982" ht="15.75" customHeight="1" s="1411">
      <c r="A982" s="6" t="n"/>
      <c r="B982" s="6" t="n"/>
      <c r="C982" s="6" t="n"/>
      <c r="D982" s="6" t="n"/>
      <c r="E982" s="6" t="n"/>
      <c r="F982" s="6" t="n"/>
    </row>
    <row r="983" ht="15.75" customHeight="1" s="1411">
      <c r="A983" s="6" t="n"/>
      <c r="B983" s="6" t="n"/>
      <c r="C983" s="6" t="n"/>
      <c r="D983" s="6" t="n"/>
      <c r="E983" s="6" t="n"/>
      <c r="F983" s="6" t="n"/>
    </row>
    <row r="984" ht="15.75" customHeight="1" s="1411">
      <c r="A984" s="6" t="n"/>
      <c r="B984" s="6" t="n"/>
      <c r="C984" s="6" t="n"/>
      <c r="D984" s="6" t="n"/>
      <c r="E984" s="6" t="n"/>
      <c r="F984" s="6" t="n"/>
    </row>
    <row r="985" ht="15.75" customHeight="1" s="1411">
      <c r="A985" s="6" t="n"/>
      <c r="B985" s="6" t="n"/>
      <c r="C985" s="6" t="n"/>
      <c r="D985" s="6" t="n"/>
      <c r="E985" s="6" t="n"/>
      <c r="F985" s="6" t="n"/>
    </row>
    <row r="986" ht="15.75" customHeight="1" s="1411">
      <c r="A986" s="6" t="n"/>
      <c r="B986" s="6" t="n"/>
      <c r="C986" s="6" t="n"/>
      <c r="D986" s="6" t="n"/>
      <c r="E986" s="6" t="n"/>
      <c r="F986" s="6" t="n"/>
    </row>
    <row r="987" ht="15.75" customHeight="1" s="1411">
      <c r="A987" s="6" t="n"/>
      <c r="B987" s="6" t="n"/>
      <c r="C987" s="6" t="n"/>
      <c r="D987" s="6" t="n"/>
      <c r="E987" s="6" t="n"/>
      <c r="F987" s="6" t="n"/>
    </row>
    <row r="988" ht="15.75" customHeight="1" s="1411">
      <c r="A988" s="6" t="n"/>
      <c r="B988" s="6" t="n"/>
      <c r="C988" s="6" t="n"/>
      <c r="D988" s="6" t="n"/>
      <c r="E988" s="6" t="n"/>
      <c r="F988" s="6" t="n"/>
    </row>
    <row r="989" ht="15.75" customHeight="1" s="1411">
      <c r="A989" s="6" t="n"/>
      <c r="B989" s="6" t="n"/>
      <c r="C989" s="6" t="n"/>
      <c r="D989" s="6" t="n"/>
      <c r="E989" s="6" t="n"/>
      <c r="F989" s="6" t="n"/>
    </row>
    <row r="990" ht="15.75" customHeight="1" s="1411">
      <c r="A990" s="6" t="n"/>
      <c r="B990" s="6" t="n"/>
      <c r="C990" s="6" t="n"/>
      <c r="D990" s="6" t="n"/>
      <c r="E990" s="6" t="n"/>
      <c r="F990" s="6" t="n"/>
    </row>
    <row r="991" ht="15.75" customHeight="1" s="1411">
      <c r="A991" s="6" t="n"/>
      <c r="B991" s="6" t="n"/>
      <c r="C991" s="6" t="n"/>
      <c r="D991" s="6" t="n"/>
      <c r="E991" s="6" t="n"/>
      <c r="F991" s="6" t="n"/>
    </row>
    <row r="992" ht="15.75" customHeight="1" s="1411">
      <c r="A992" s="6" t="n"/>
      <c r="B992" s="6" t="n"/>
      <c r="C992" s="6" t="n"/>
      <c r="D992" s="6" t="n"/>
      <c r="E992" s="6" t="n"/>
      <c r="F992" s="6" t="n"/>
    </row>
    <row r="993" ht="15.75" customHeight="1" s="1411">
      <c r="A993" s="6" t="n"/>
      <c r="B993" s="6" t="n"/>
      <c r="C993" s="6" t="n"/>
      <c r="D993" s="6" t="n"/>
      <c r="E993" s="6" t="n"/>
      <c r="F993" s="6" t="n"/>
    </row>
    <row r="994" ht="15.75" customHeight="1" s="1411">
      <c r="A994" s="6" t="n"/>
      <c r="B994" s="6" t="n"/>
      <c r="C994" s="6" t="n"/>
      <c r="D994" s="6" t="n"/>
      <c r="E994" s="6" t="n"/>
      <c r="F994" s="6" t="n"/>
    </row>
    <row r="995" ht="15.75" customHeight="1" s="1411">
      <c r="A995" s="6" t="n"/>
      <c r="B995" s="6" t="n"/>
      <c r="C995" s="6" t="n"/>
      <c r="D995" s="6" t="n"/>
      <c r="E995" s="6" t="n"/>
      <c r="F995" s="6" t="n"/>
    </row>
    <row r="996" ht="15.75" customHeight="1" s="1411">
      <c r="A996" s="6" t="n"/>
      <c r="B996" s="6" t="n"/>
      <c r="C996" s="6" t="n"/>
      <c r="D996" s="6" t="n"/>
      <c r="E996" s="6" t="n"/>
      <c r="F996" s="6" t="n"/>
    </row>
    <row r="997" ht="15.75" customHeight="1" s="1411">
      <c r="A997" s="6" t="n"/>
      <c r="B997" s="6" t="n"/>
      <c r="C997" s="6" t="n"/>
      <c r="D997" s="6" t="n"/>
      <c r="E997" s="6" t="n"/>
      <c r="F997" s="6" t="n"/>
    </row>
    <row r="998" ht="15.75" customHeight="1" s="1411">
      <c r="A998" s="6" t="n"/>
      <c r="B998" s="6" t="n"/>
      <c r="C998" s="6" t="n"/>
      <c r="D998" s="6" t="n"/>
      <c r="E998" s="6" t="n"/>
      <c r="F998" s="6" t="n"/>
    </row>
    <row r="999" ht="15.75" customHeight="1" s="1411">
      <c r="A999" s="6" t="n"/>
      <c r="B999" s="6" t="n"/>
      <c r="C999" s="6" t="n"/>
      <c r="D999" s="6" t="n"/>
      <c r="E999" s="6" t="n"/>
      <c r="F999" s="6" t="n"/>
    </row>
    <row r="1000" ht="15.75" customHeight="1" s="1411">
      <c r="A1000" s="6" t="n"/>
      <c r="B1000" s="6" t="n"/>
      <c r="C1000" s="6" t="n"/>
      <c r="D1000" s="6" t="n"/>
      <c r="E1000" s="6" t="n"/>
      <c r="F1000" s="6" t="n"/>
    </row>
  </sheetData>
  <mergeCells count="23">
    <mergeCell ref="A16:F16"/>
    <mergeCell ref="C48:F48"/>
    <mergeCell ref="A3:F3"/>
    <mergeCell ref="A21:F21"/>
    <mergeCell ref="A55:F55"/>
    <mergeCell ref="A57:F57"/>
    <mergeCell ref="A2:F2"/>
    <mergeCell ref="A33:F33"/>
    <mergeCell ref="C49:F49"/>
    <mergeCell ref="A5:F5"/>
    <mergeCell ref="A53:F53"/>
    <mergeCell ref="A63:F63"/>
    <mergeCell ref="A68:F68"/>
    <mergeCell ref="A9:F9"/>
    <mergeCell ref="A67:F67"/>
    <mergeCell ref="A40:F40"/>
    <mergeCell ref="C47:F47"/>
    <mergeCell ref="C50:F50"/>
    <mergeCell ref="A60:F60"/>
    <mergeCell ref="A1:F1"/>
    <mergeCell ref="A45:F45"/>
    <mergeCell ref="C46:F46"/>
    <mergeCell ref="A25:F25"/>
  </mergeCells>
  <conditionalFormatting sqref="A3:F3">
    <cfRule type="expression" priority="1" dxfId="5">
      <formula>ISNUMBER(SEARCH("ERROR",A3))</formula>
    </cfRule>
  </conditionalFormatting>
  <dataValidations count="1">
    <dataValidation sqref="C6" showDropDown="0" showInputMessage="1" showErrorMessage="1" allowBlank="1" prompt="Scenario Selection - Choose Conservative (+10%), Base Case (+15%), or Optimistic (+20%). The Revenue Growth % will update automatically." type="list">
      <formula1>"Conservative,Base Case,Optimistic"</formula1>
    </dataValidation>
  </dataValidations>
  <pageMargins left="0.75" right="0.75" top="1" bottom="1" header="0" footer="0"/>
  <pageSetup orientation="portrait" paperSize="9"/>
</worksheet>
</file>

<file path=xl/worksheets/sheet20.xml><?xml version="1.0" encoding="utf-8"?>
<worksheet xmlns="http://schemas.openxmlformats.org/spreadsheetml/2006/main">
  <sheetPr>
    <outlinePr summaryBelow="1" summaryRight="1"/>
    <pageSetUpPr/>
  </sheetPr>
  <dimension ref="A1:D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44" customWidth="1" style="1411" min="1" max="1"/>
    <col width="16" customWidth="1" style="1411" min="2" max="2"/>
    <col width="20" customWidth="1" style="1411" min="3" max="3"/>
    <col width="58" customWidth="1" style="1411" min="4" max="4"/>
    <col width="8.710000000000001" customWidth="1" style="1411" min="5" max="26"/>
  </cols>
  <sheetData>
    <row r="1" ht="36" customHeight="1" s="1411">
      <c r="A1" s="1725" t="inlineStr">
        <is>
          <t>NO DICE BOROUGH LTD  —  FINANCIAL MODEL AUDIT DASHBOARD</t>
        </is>
      </c>
    </row>
    <row r="2" ht="31.5" customHeight="1" s="1411">
      <c r="A2" s="269" t="inlineStr">
        <is>
          <t>v2.0  |  Built 14-Apr-2026  |  No Dice Borough LTD  |  Password: NoDice2026  |  All checks must show ✓ OK before presenting to investors</t>
        </is>
      </c>
    </row>
    <row r="3" ht="39.75" customHeight="1" s="1411">
      <c r="A3" s="277" t="inlineStr">
        <is>
          <t>OVERALL MODEL STATUS — must show ALL OK before investor presentation:</t>
        </is>
      </c>
      <c r="B3" s="1308">
        <f>IF(COUNTIF(D6:D18,"*ERROR*")&gt;0,"✗ "&amp;COUNTIF(D6:D18,"*ERROR*")&amp;" ERROR(S) — INVESTIGATE BEFORE PRESENTING","✓ ALL CHECKS PASS — INVESTOR READY")</f>
        <v/>
      </c>
      <c r="C3" s="6" t="n"/>
      <c r="D3" s="6" t="n"/>
    </row>
    <row r="4" ht="27.75" customHeight="1" s="1411">
      <c r="A4" s="1726" t="inlineStr">
        <is>
          <t>SECTION A  —  OVERALL MODEL STATUS</t>
        </is>
      </c>
    </row>
    <row r="5" ht="21.75" customHeight="1" s="1411">
      <c r="A5" s="1310" t="inlineStr">
        <is>
          <t>Check</t>
        </is>
      </c>
      <c r="B5" s="1310" t="inlineStr">
        <is>
          <t>Result</t>
        </is>
      </c>
      <c r="C5" s="1310" t="inlineStr">
        <is>
          <t>Value</t>
        </is>
      </c>
      <c r="D5" s="1310" t="inlineStr">
        <is>
          <t>Notes</t>
        </is>
      </c>
    </row>
    <row r="6" ht="25.5" customHeight="1" s="1411">
      <c r="A6" s="1311" t="inlineStr">
        <is>
          <t>2025 Annual Revenue</t>
        </is>
      </c>
      <c r="B6" s="1312">
        <f>IF(ABS('Monthly Summary'!C15-741644.22)&lt;1,"✓  OK","✗  CHANGED — verify source data")</f>
        <v/>
      </c>
      <c r="C6" s="1313">
        <f>'Monthly Summary'!C15</f>
        <v/>
      </c>
      <c r="D6" s="1314" t="inlineStr">
        <is>
          <t>Formula-driven from Monthly Summary C15 → weekly sheets. Changes trigger ERROR.</t>
        </is>
      </c>
    </row>
    <row r="7" ht="25.5" customHeight="1" s="1411">
      <c r="A7" s="1311" t="inlineStr">
        <is>
          <t>2025 Annual All Costs</t>
        </is>
      </c>
      <c r="B7" s="1312">
        <f>IF(ABS('Monthly Summary'!D15-570600.3)&lt;1,"✓  OK","✗  CHANGED — verify source data")</f>
        <v/>
      </c>
      <c r="C7" s="1313">
        <f>'Monthly Summary'!D15</f>
        <v/>
      </c>
      <c r="D7" s="1314" t="inlineStr">
        <is>
          <t>Formula-driven from Monthly Summary D15 → weekly sheets. Changes trigger ERROR.</t>
        </is>
      </c>
    </row>
    <row r="8" ht="25.5" customHeight="1" s="1411">
      <c r="A8" s="1311" t="inlineStr">
        <is>
          <t>Cost Reconciliation (W+F+V+Other = Total)</t>
        </is>
      </c>
      <c r="B8" s="1312">
        <f>IF(ABS('Monthly Summary'!G15+'Monthly Summary'!E15+'Monthly Summary'!F15+('Monthly Summary'!D15-'Monthly Summary'!G15-'Monthly Summary'!E15-'Monthly Summary'!F15)-'Monthly Summary'!D15)&lt;0.02,"✓  OK","✗  ERROR — cost gap detected")</f>
        <v/>
      </c>
      <c r="C8" s="1313">
        <f>'Monthly Summary'!G15+'Monthly Summary'!E15+'Monthly Summary'!F15+('Monthly Summary'!D15-'Monthly Summary'!G15-'Monthly Summary'!E15-'Monthly Summary'!F15)-'Monthly Summary'!D15</f>
        <v/>
      </c>
      <c r="D8" s="1314" t="inlineStr">
        <is>
          <t>Must equal £0. Any non-zero value means a cost category is missing or double-counted.</t>
        </is>
      </c>
    </row>
    <row r="9" ht="25.5" customHeight="1" s="1411">
      <c r="A9" s="1311" t="inlineStr">
        <is>
          <t>2025 Annual VAT Difference</t>
        </is>
      </c>
      <c r="B9" s="1312">
        <f>IF(ABS('Monthly Summary'!H15-79094.23)&lt;1,"✓  OK","✗  CHANGED — verify VAT calculation")</f>
        <v/>
      </c>
      <c r="C9" s="1313">
        <f>'Monthly Summary'!H15</f>
        <v/>
      </c>
      <c r="D9" s="1314" t="inlineStr">
        <is>
          <t>Formula-driven from Monthly Summary H15. VAT separated from profit correctly.</t>
        </is>
      </c>
    </row>
    <row r="10" ht="25.5" customHeight="1" s="1411">
      <c r="A10" s="1311" t="inlineStr">
        <is>
          <t>2025 Annual Profit (Revenue − Costs − VAT)</t>
        </is>
      </c>
      <c r="B10" s="1312">
        <f>IF(ABS('Monthly Summary'!C15-'Monthly Summary'!D15-'Monthly Summary'!H15-'Monthly Summary'!I15)&lt;0.05,"✓  OK","✗  ERROR — profit formula mismatch")</f>
        <v/>
      </c>
      <c r="C10" s="1313">
        <f>'Monthly Summary'!C15-'Monthly Summary'!D15-'Monthly Summary'!H15</f>
        <v/>
      </c>
      <c r="D10" s="1314" t="inlineStr">
        <is>
          <t>Independently recalculated: Revenue − All Costs − VAT = Profit. Must match I15.</t>
        </is>
      </c>
    </row>
    <row r="11" ht="25.5" customHeight="1" s="1411">
      <c r="A11" s="1311" t="inlineStr">
        <is>
          <t>Weekly → Monthly Integrity (all 12 months)</t>
        </is>
      </c>
      <c r="B11" s="1312">
        <f>IF('Monthly Summary'!J32="✓ ALL MATCH","✓  OK","✗  ERROR — weekly/monthly mismatch")</f>
        <v/>
      </c>
      <c r="C11" s="1315">
        <f>'Monthly Summary'!J152</f>
        <v/>
      </c>
      <c r="D11" s="1314" t="inlineStr">
        <is>
          <t>Checks all 12 months: weekly sheet total = Monthly Summary total.</t>
        </is>
      </c>
    </row>
    <row r="12" ht="25.5" customHeight="1" s="1411">
      <c r="A12" s="1311" t="inlineStr">
        <is>
          <t>Forecast Revenue Formula Integrity</t>
        </is>
      </c>
      <c r="B12" s="1312">
        <f>IF(AND(ISNUMBER('Base Case Forecast'!N6),'Base Case Forecast'!N6&gt;700000),"✓  OK","✗  ERROR — check BCF row 6")</f>
        <v/>
      </c>
      <c r="C12" s="1313">
        <f>'Base Case Forecast'!N6</f>
        <v/>
      </c>
      <c r="D12" s="1314" t="inlineStr">
        <is>
          <t>Forecast total links live to BCF N5. Must be a number &gt; £700k.</t>
        </is>
      </c>
    </row>
    <row r="13" ht="25.5" customHeight="1" s="1411">
      <c r="A13" s="1311" t="inlineStr">
        <is>
          <t>Forecast Profit Check (Inc − Costs − VAT = Profit)</t>
        </is>
      </c>
      <c r="B13" s="1312">
        <f>IF(ABS(ROUND('Base Case Forecast'!N6-'Base Case Forecast'!N8-'Base Case Forecast'!N9-'Base Case Forecast'!N10-'Base Case Forecast'!N14,2)-'Base Case Forecast'!N15)&lt;1,"✓  OK","✗  ERROR — profit formula mismatch")</f>
        <v/>
      </c>
      <c r="C13" s="1313">
        <f>ROUND('Base Case Forecast'!N6-'Base Case Forecast'!N8-'Base Case Forecast'!N9-'Base Case Forecast'!N10-'Base Case Forecast'!N14,2)</f>
        <v/>
      </c>
      <c r="D13" s="1314" t="inlineStr">
        <is>
          <t>Independently recalculated profit vs what BCF N14 reports. Must agree.</t>
        </is>
      </c>
    </row>
    <row r="14" ht="25.5" customHeight="1" s="1411">
      <c r="A14" s="1311" t="inlineStr">
        <is>
          <t>Cash Flow Balance (all 12 months balanced)</t>
        </is>
      </c>
      <c r="B14" s="1312">
        <f>IF(COUNTIF('Cash Flow Forecast'!B35:M35,"✓")=12,"✓  OK","✗  ERROR — "&amp;(12-COUNTIF('Cash Flow Forecast'!B35:M35,"✓"))&amp;" month(s) unbalanced")</f>
        <v/>
      </c>
      <c r="C14" s="1316">
        <f>COUNTIF('Cash Flow Forecast'!B35:M35,"✓")</f>
        <v/>
      </c>
      <c r="D14" s="1314" t="inlineStr">
        <is>
          <t>Each month: opening + net flow = closing balance. All 12 must balance.</t>
        </is>
      </c>
    </row>
    <row r="15" ht="25.5" customHeight="1" s="1411">
      <c r="A15" s="1311" t="inlineStr">
        <is>
          <t>VAT Treatment (formula-driven, separated from profit)</t>
        </is>
      </c>
      <c r="B15" s="1312">
        <f>IF(ISNUMBER('Monthly Summary'!H15),"✓  OK","✗  ERROR")</f>
        <v/>
      </c>
      <c r="C15" s="1313">
        <f>'Monthly Summary'!H15</f>
        <v/>
      </c>
      <c r="D15" s="1314" t="inlineStr">
        <is>
          <t>VAT difference formula-driven from Monthly Summary. Not deducted from P&amp;L profit.</t>
        </is>
      </c>
    </row>
    <row r="16" ht="25.5" customHeight="1" s="1411">
      <c r="A16" s="1311" t="inlineStr">
        <is>
          <t>No Circular References (all formulas one-directional)</t>
        </is>
      </c>
      <c r="B16" s="1312">
        <f>IF(ISNUMBER('Dividend &amp; Distribution Model'!B14),"✓  OK","✗  ERROR — check formula chain")</f>
        <v/>
      </c>
      <c r="C16" s="1313">
        <f>'Dividend &amp; Distribution Model'!B14</f>
        <v/>
      </c>
      <c r="D16" s="1314" t="inlineStr">
        <is>
          <t>If circular ref exists, BCF N15 returns #REF or 0. Non-zero number confirms clean chain.</t>
        </is>
      </c>
    </row>
    <row r="17" ht="25.5" customHeight="1" s="1411">
      <c r="A17" s="1311" t="inlineStr">
        <is>
          <t>Director Salary (£30,000 pa, formula-driven)</t>
        </is>
      </c>
      <c r="B17" s="1312">
        <f>IF('Base Case Forecast'!N12='Base Case Forecast'!B54,"✓  OK","✗  ERROR — salary param mismatch")</f>
        <v/>
      </c>
      <c r="C17" s="1317">
        <f>'Base Case Forecast'!B54</f>
        <v/>
      </c>
      <c r="D17" s="1314" t="inlineStr">
        <is>
          <t>Director salary annual total must equal B53 × 1. All months use $B$53/12.</t>
        </is>
      </c>
    </row>
    <row r="18" ht="25.5" customHeight="1" s="1411">
      <c r="A18" s="1311" t="inlineStr">
        <is>
          <t>Rent Treatment (cashflow only, not in P&amp;L profit)</t>
        </is>
      </c>
      <c r="B18" s="1312">
        <f>IF(ISNUMBER('Base Case Forecast'!N13),"✓  OK","✗  ERROR")</f>
        <v/>
      </c>
      <c r="C18" s="1313">
        <f>'Base Case Forecast'!N13</f>
        <v/>
      </c>
      <c r="D18" s="1314" t="inlineStr">
        <is>
          <t>Rent is cashflow-only. P&amp;L profit (N14) = Revenue − OpCosts − VAT (no rent deducted).</t>
        </is>
      </c>
    </row>
    <row r="19" ht="30" customHeight="1" s="1411">
      <c r="A19" s="1318" t="inlineStr">
        <is>
          <t>⚑  OTHER COSTS — Action Required</t>
        </is>
      </c>
      <c r="B19" s="1319" t="inlineStr">
        <is>
          <t>⚑  ACTION</t>
        </is>
      </c>
      <c r="C19" s="1320" t="inlineStr">
        <is>
          <t>£61,151.58</t>
        </is>
      </c>
      <c r="D19" s="1321" t="inlineStr">
        <is>
          <t>10.7% of costs unclassified. Verified real cost. Source breakdown needed from original bookkeeper records.</t>
        </is>
      </c>
    </row>
    <row r="20" ht="21.75" customHeight="1" s="1411">
      <c r="A20" s="6" t="n"/>
      <c r="B20" s="6" t="n"/>
      <c r="C20" s="6" t="n"/>
      <c r="D20" s="6" t="n"/>
    </row>
    <row r="21" ht="30" customHeight="1" s="1411">
      <c r="A21" s="753" t="inlineStr">
        <is>
          <t>SECTION B  —  COST STRUCTURE (2025 ACTUALS)</t>
        </is>
      </c>
      <c r="B21" s="6" t="n"/>
      <c r="C21" s="6" t="n"/>
      <c r="D21" s="6" t="n"/>
    </row>
    <row r="22" ht="21.75" customHeight="1" s="1411">
      <c r="A22" s="593" t="inlineStr">
        <is>
          <t>Cost Category</t>
        </is>
      </c>
      <c r="B22" s="593" t="inlineStr">
        <is>
          <t>Annual £</t>
        </is>
      </c>
      <c r="C22" s="593" t="inlineStr">
        <is>
          <t>% Revenue</t>
        </is>
      </c>
      <c r="D22" s="593" t="inlineStr">
        <is>
          <t>% Total Costs</t>
        </is>
      </c>
    </row>
    <row r="23" ht="21.75" customHeight="1" s="1411">
      <c r="A23" s="1322" t="inlineStr">
        <is>
          <t>Staff Wages</t>
        </is>
      </c>
      <c r="B23" s="603">
        <f>'Monthly Summary'!G15</f>
        <v/>
      </c>
      <c r="C23" s="1109">
        <f>B23/'Monthly Summary'!C15</f>
        <v/>
      </c>
      <c r="D23" s="1109">
        <f>B23/B27</f>
        <v/>
      </c>
    </row>
    <row r="24" ht="21.75" customHeight="1" s="1411">
      <c r="A24" s="1323" t="inlineStr">
        <is>
          <t>Fixed Overheads</t>
        </is>
      </c>
      <c r="B24" s="601">
        <f>'Monthly Summary'!E15</f>
        <v/>
      </c>
      <c r="C24" s="1112">
        <f>B24/'Monthly Summary'!C15</f>
        <v/>
      </c>
      <c r="D24" s="1112">
        <f>B24/B27</f>
        <v/>
      </c>
    </row>
    <row r="25" ht="21.75" customHeight="1" s="1411">
      <c r="A25" s="1322" t="inlineStr">
        <is>
          <t>Variable Costs</t>
        </is>
      </c>
      <c r="B25" s="603">
        <f>'Monthly Summary'!F15</f>
        <v/>
      </c>
      <c r="C25" s="1109">
        <f>B25/'Monthly Summary'!C15</f>
        <v/>
      </c>
      <c r="D25" s="1109">
        <f>B25/B27</f>
        <v/>
      </c>
    </row>
    <row r="26" ht="21.75" customHeight="1" s="1411">
      <c r="A26" s="1323" t="inlineStr">
        <is>
          <t>Other Operating Costs</t>
        </is>
      </c>
      <c r="B26" s="601">
        <f>'Monthly Summary'!D15-'Monthly Summary'!G15-'Monthly Summary'!E15-'Monthly Summary'!F15</f>
        <v/>
      </c>
      <c r="C26" s="1112">
        <f>B26/'Monthly Summary'!C15</f>
        <v/>
      </c>
      <c r="D26" s="1112">
        <f>B26/B27</f>
        <v/>
      </c>
    </row>
    <row r="27" ht="21.75" customHeight="1" s="1411">
      <c r="A27" s="605" t="inlineStr">
        <is>
          <t>TOTAL</t>
        </is>
      </c>
      <c r="B27" s="737">
        <f>'Monthly Summary'!D15</f>
        <v/>
      </c>
      <c r="C27" s="1117">
        <f>B27/'Monthly Summary'!C15</f>
        <v/>
      </c>
      <c r="D27" s="1117">
        <f>1</f>
        <v/>
      </c>
    </row>
    <row r="28" ht="21.75" customHeight="1" s="1411">
      <c r="A28" s="1324" t="inlineStr">
        <is>
          <t>Reconciliation check (must = £0)</t>
        </is>
      </c>
      <c r="B28" s="1325">
        <f>B23+B24+B25+B26-B27</f>
        <v/>
      </c>
      <c r="C28" s="1326" t="inlineStr">
        <is>
          <t>✓  RECONCILED — no unexplained costs</t>
        </is>
      </c>
      <c r="D28" s="6" t="n"/>
    </row>
    <row r="29" ht="21.75" customHeight="1" s="1411">
      <c r="A29" s="6" t="n"/>
      <c r="B29" s="6" t="n"/>
      <c r="C29" s="6" t="n"/>
      <c r="D29" s="6" t="n"/>
    </row>
    <row r="30" ht="30" customHeight="1" s="1411">
      <c r="A30" s="753" t="inlineStr">
        <is>
          <t>SECTION C  —  FORECAST ASSUMPTIONS (May 2026 – April 2027)</t>
        </is>
      </c>
      <c r="B30" s="6" t="n"/>
      <c r="C30" s="6" t="n"/>
      <c r="D30" s="6" t="n"/>
    </row>
    <row r="31" ht="21.75" customHeight="1" s="1411">
      <c r="A31" s="1327" t="inlineStr">
        <is>
          <t>Revenue uplift</t>
        </is>
      </c>
      <c r="B31" s="1328" t="inlineStr">
        <is>
          <t>+15% on 2025 equivalent-month actuals</t>
        </is>
      </c>
      <c r="C31" s="6" t="n"/>
      <c r="D31" s="6" t="n"/>
    </row>
    <row r="32" ht="30" customHeight="1" s="1411">
      <c r="A32" s="1329" t="inlineStr">
        <is>
          <t>Formula</t>
        </is>
      </c>
      <c r="B32" s="1330" t="inlineStr">
        <is>
          <t>Revenue = 2025 base × 1.15 × seasonal weight ÷ weighted avg (1.1148)</t>
        </is>
      </c>
      <c r="C32" s="6" t="n"/>
      <c r="D32" s="6" t="n"/>
    </row>
    <row r="33" ht="21.75" customHeight="1" s="1411">
      <c r="A33" s="1327" t="inlineStr">
        <is>
          <t>Wages</t>
        </is>
      </c>
      <c r="B33" s="1328" t="inlineStr">
        <is>
          <t>2025 actuals held flat — no increase assumed</t>
        </is>
      </c>
      <c r="C33" s="6" t="n"/>
      <c r="D33" s="6" t="n"/>
    </row>
    <row r="34" ht="30" customHeight="1" s="1411">
      <c r="A34" s="1329" t="inlineStr">
        <is>
          <t>Fixed overheads</t>
        </is>
      </c>
      <c r="B34" s="1330" t="inlineStr">
        <is>
          <t>2025 base × 1.08 (business rates &amp; energy confirmed uplift)</t>
        </is>
      </c>
      <c r="C34" s="6" t="n"/>
      <c r="D34" s="6" t="n"/>
    </row>
    <row r="35" ht="30" customHeight="1" s="1411">
      <c r="A35" s="1327" t="inlineStr">
        <is>
          <t>Variable costs</t>
        </is>
      </c>
      <c r="B35" s="1331" t="inlineStr">
        <is>
          <t>2025 base scaled with revenue, hard-capped at 30% of monthly income</t>
        </is>
      </c>
      <c r="C35" s="6" t="n"/>
      <c r="D35" s="6" t="n"/>
    </row>
    <row r="36" ht="30" customHeight="1" s="1411">
      <c r="A36" s="1329" t="inlineStr">
        <is>
          <t>Other costs</t>
        </is>
      </c>
      <c r="B36" s="1330" t="inlineStr">
        <is>
          <t>NOT included in 2026/27 forecast — requires clarification from bookkeeper</t>
        </is>
      </c>
      <c r="C36" s="6" t="n"/>
      <c r="D36" s="6" t="n"/>
    </row>
    <row r="37" ht="30" customHeight="1" s="1411">
      <c r="A37" s="1327" t="inlineStr">
        <is>
          <t>VAT</t>
        </is>
      </c>
      <c r="B37" s="1331" t="inlineStr">
        <is>
          <t>Scales proportionally with revenue. Separated from P&amp;L profit.</t>
        </is>
      </c>
      <c r="C37" s="6" t="n"/>
      <c r="D37" s="6" t="n"/>
    </row>
    <row r="38" ht="30" customHeight="1" s="1411">
      <c r="A38" s="1329" t="inlineStr">
        <is>
          <t>Rent</t>
        </is>
      </c>
      <c r="B38" s="1330" t="inlineStr">
        <is>
          <t>15% of revenue, quarterly in arrears. Deposit covers May–Jul. Cash only.</t>
        </is>
      </c>
      <c r="C38" s="6" t="n"/>
      <c r="D38" s="6" t="n"/>
    </row>
    <row r="39" ht="30" customHeight="1" s="1411">
      <c r="A39" s="1327" t="inlineStr">
        <is>
          <t>Director salary</t>
        </is>
      </c>
      <c r="B39" s="1331" t="inlineStr">
        <is>
          <t>£30,000 pa (£2,500/month). Shown separately. Not in 2025 base.</t>
        </is>
      </c>
      <c r="C39" s="6" t="n"/>
      <c r="D39" s="6" t="n"/>
    </row>
    <row r="40" ht="30" customHeight="1" s="1411">
      <c r="A40" s="1329" t="inlineStr">
        <is>
          <t>Investment</t>
        </is>
      </c>
      <c r="B40" s="1330" t="inlineStr">
        <is>
          <t>£79,000 received May 2026. Startup costs £67,978 inc VAT (Hardware £24k + IP £12k + Stock &amp; Setup £4,900 + Rent in Advance £27,078). Working Capital residual £11,022.</t>
        </is>
      </c>
      <c r="C40" s="6" t="n"/>
      <c r="D40" s="6" t="n"/>
    </row>
    <row r="41" ht="21.75" customHeight="1" s="1411">
      <c r="A41" s="6" t="n"/>
      <c r="B41" s="6" t="n"/>
      <c r="C41" s="6" t="n"/>
      <c r="D41" s="6" t="n"/>
    </row>
    <row r="42" ht="36" customHeight="1" s="1411">
      <c r="A42" s="1332" t="inlineStr">
        <is>
          <t>⚑  ACTION REQUIRED: "Other Operating Costs" (£61,152 in 2025) needs classification from original bookkeeper records before this model is presented to investors. It is a real verified cost (residual from weekly data audit), not an error. It must be named and explained.</t>
        </is>
      </c>
      <c r="B42" s="468">
        <f>'Monthly Summary'!D15-'Monthly Summary'!G15-'Monthly Summary'!E15-'Monthly Summary'!F15</f>
        <v/>
      </c>
      <c r="C42" s="751">
        <f>B42/'Monthly Summary'!C15</f>
        <v/>
      </c>
      <c r="D42" s="751">
        <f>B42/B27</f>
        <v/>
      </c>
    </row>
    <row r="43" ht="21.75" customHeight="1" s="1411">
      <c r="A43" s="6" t="n"/>
      <c r="B43" s="6" t="n"/>
      <c r="C43" s="6" t="n"/>
      <c r="D43" s="6" t="n"/>
    </row>
    <row r="44" ht="21.75" customHeight="1" s="1411">
      <c r="A44" s="6" t="n"/>
      <c r="B44" s="6" t="n"/>
      <c r="C44" s="6" t="n"/>
      <c r="D44" s="6" t="n"/>
    </row>
    <row r="45" ht="30" customHeight="1" s="1411">
      <c r="A45" s="775" t="inlineStr">
        <is>
          <t>SECTION D  —  LIVE FORMULA-DRIVEN AUDIT CHECKS  (Auto-update)</t>
        </is>
      </c>
    </row>
    <row r="46" ht="30" customHeight="1" s="1411">
      <c r="A46" s="1727" t="inlineStr">
        <is>
          <t>These checks recalculate every time the workbook updates. Any ✗ ERROR must be investigated before presenting to investors.</t>
        </is>
      </c>
    </row>
    <row r="47" ht="21.75" customHeight="1" s="1411">
      <c r="A47" s="1336" t="inlineStr">
        <is>
          <t>Check</t>
        </is>
      </c>
      <c r="B47" s="1648" t="n"/>
      <c r="C47" s="1336" t="inlineStr">
        <is>
          <t>Live Value</t>
        </is>
      </c>
      <c r="D47" s="1336" t="inlineStr">
        <is>
          <t>Status</t>
        </is>
      </c>
    </row>
    <row r="48" ht="30" customHeight="1" s="1411">
      <c r="A48" s="1728" t="inlineStr">
        <is>
          <t>Annual Revenue (formula-driven from weekly data)</t>
        </is>
      </c>
      <c r="B48" s="1565" t="n"/>
      <c r="C48" s="1338">
        <f>'Monthly Summary'!C15</f>
        <v/>
      </c>
      <c r="D48" s="1339">
        <f>IF(ABS('Monthly Summary'!C15-741644.22)&lt;1,"✓  OK — matches verified base","✗  ERROR — revenue has changed")</f>
        <v/>
      </c>
    </row>
    <row r="49" ht="30" customHeight="1" s="1411">
      <c r="A49" s="1728" t="inlineStr">
        <is>
          <t>Cost Reconciliation (Wages+Fixed+Var+Other = Total)</t>
        </is>
      </c>
      <c r="B49" s="1565" t="n"/>
      <c r="C49" s="1338">
        <f>'Monthly Summary'!G15+'Monthly Summary'!E15+'Monthly Summary'!F15+('Monthly Summary'!D15-'Monthly Summary'!G15-'Monthly Summary'!E15-'Monthly Summary'!F15)-'Monthly Summary'!D15</f>
        <v/>
      </c>
      <c r="D49" s="1339">
        <f>IF(ABS('Monthly Summary'!G15+'Monthly Summary'!E15+'Monthly Summary'!F15+('Monthly Summary'!D15-'Monthly Summary'!G15-'Monthly Summary'!E15-'Monthly Summary'!F15)-'Monthly Summary'!D15)&lt;0.02,"✓  OK — reconciles to £0","✗  ERROR — cost gap detected")</f>
        <v/>
      </c>
    </row>
    <row r="50" ht="27.75" customHeight="1" s="1411">
      <c r="A50" s="1729" t="inlineStr">
        <is>
          <t>Weekly → Monthly Integrity</t>
        </is>
      </c>
      <c r="B50" s="1565" t="n"/>
      <c r="C50" s="1341">
        <f>'Monthly Summary'!J152</f>
        <v/>
      </c>
      <c r="D50" s="1339">
        <f>IF('Monthly Summary'!J152="✓ ALL MATCH","✓  OK — all 12 months verified","✗  ERROR — weekly/monthly mismatch")</f>
        <v/>
      </c>
    </row>
    <row r="51" ht="27.75" customHeight="1" s="1411">
      <c r="A51" s="1729" t="inlineStr">
        <is>
          <t>Forecast Revenue (formula-driven)</t>
        </is>
      </c>
      <c r="B51" s="1565" t="n"/>
      <c r="C51" s="1338">
        <f>'Base Case Forecast'!N5</f>
        <v/>
      </c>
      <c r="D51" s="1339">
        <f>IF(ISNUMBER('Base Case Forecast'!N5),"✓  OK — formula-driven","✗  ERROR — check BCF row 5")</f>
        <v/>
      </c>
    </row>
    <row r="52" ht="30" customHeight="1" s="1411">
      <c r="A52" s="1728" t="inlineStr">
        <is>
          <t>Forecast Profit Check (Inc - Costs - VAT = Profit)</t>
        </is>
      </c>
      <c r="B52" s="1565" t="n"/>
      <c r="C52" s="1338">
        <f>'Base Case Forecast'!N6-'Base Case Forecast'!N8-'Base Case Forecast'!N9-'Base Case Forecast'!N10-'Base Case Forecast'!N14</f>
        <v/>
      </c>
      <c r="D52" s="1339">
        <f>IF(ABS(('Base Case Forecast'!N6-'Base Case Forecast'!N8-'Base Case Forecast'!N9-'Base Case Forecast'!N10-'Base Case Forecast'!N14)-'Base Case Forecast'!N15)&lt;1,"✓  OK — profit formula correct","✗  ERROR — profit mismatch")</f>
        <v/>
      </c>
    </row>
    <row r="53" ht="30" customHeight="1" s="1411">
      <c r="A53" s="1728" t="inlineStr">
        <is>
          <t>Cash Flow Balance (opening + net = closing)</t>
        </is>
      </c>
      <c r="B53" s="1565" t="n"/>
      <c r="C53" s="1341">
        <f>COUNTIF('Cash Flow Forecast'!B35:M35,"✓")</f>
        <v/>
      </c>
      <c r="D53" s="1339">
        <f>IF(COUNTIF('Cash Flow Forecast'!B35:M35,"✓")=12,"✓  OK — all 12 months balance","✗  ERROR — "&amp;(12-COUNTIF('Cash Flow Forecast'!B35:M35,"✓"))&amp;" months unbalanced")</f>
        <v/>
      </c>
    </row>
    <row r="54" ht="27.75" customHeight="1" s="1411">
      <c r="A54" s="1729" t="inlineStr">
        <is>
          <t>VAT Reconciliation</t>
        </is>
      </c>
      <c r="B54" s="1565" t="n"/>
      <c r="C54" s="1338">
        <f>'Monthly Summary'!H15</f>
        <v/>
      </c>
      <c r="D54" s="1339">
        <f>IF(ISNUMBER('Monthly Summary'!H15),"✓  OK — VAT separated and formula-driven","✗  ERROR")</f>
        <v/>
      </c>
    </row>
    <row r="55" ht="30" customHeight="1" s="1411">
      <c r="A55" s="1728" t="inlineStr">
        <is>
          <t>Minimum Cash Position vs Safety Threshold</t>
        </is>
      </c>
      <c r="B55" s="1565" t="n"/>
      <c r="C55" s="1338">
        <f>MIN('Cash Flow Forecast'!B30:M30)</f>
        <v/>
      </c>
      <c r="D55" s="1339">
        <f>IF(MIN('Cash Flow Forecast'!B30:M30)&gt;=30000,"✓  OK — cash stays above £30k threshold","⚠  MONITOR — cash approaches minimum safe level")</f>
        <v/>
      </c>
    </row>
    <row r="56" ht="27.75" customHeight="1" s="1411">
      <c r="A56" s="1729" t="inlineStr">
        <is>
          <t>Investor Returns Sheet Integrity</t>
        </is>
      </c>
      <c r="B56" s="1565" t="n"/>
      <c r="C56" s="1342">
        <f>IFERROR('Investor Returns'!B47,0)</f>
        <v/>
      </c>
      <c r="D56" s="1339">
        <f>IF(ISNUMBER(IFERROR('Investor Returns'!B47,FALSE())),"✓  OK — Investor Returns sheet formula-driven","✗  ERROR — check Investor Returns")</f>
        <v/>
      </c>
    </row>
    <row r="57" ht="30" customHeight="1" s="1411">
      <c r="A57" s="1728" t="inlineStr">
        <is>
          <t>Downside Scenario (profitable at -10%?)</t>
        </is>
      </c>
      <c r="B57" s="1565" t="n"/>
      <c r="C57" s="1338">
        <f>IFERROR('Downside Scenario'!O16,0)</f>
        <v/>
      </c>
      <c r="D57" s="1339">
        <f>IF(IFERROR('Downside Scenario'!O16,0)&gt;0,"✓  OK — profitable at −10%","✗  LOSS at −10% — review")</f>
        <v/>
      </c>
    </row>
    <row r="58" ht="15" customHeight="1" s="1411">
      <c r="A58" s="6" t="n"/>
      <c r="B58" s="6" t="n"/>
      <c r="C58" s="6" t="n"/>
      <c r="D58" s="6" t="n"/>
    </row>
    <row r="59" ht="9.75" customHeight="1" s="1411">
      <c r="A59" s="6" t="n"/>
      <c r="B59" s="6" t="n"/>
      <c r="C59" s="6" t="n"/>
      <c r="D59" s="6" t="n"/>
    </row>
    <row r="60" ht="21.75" customHeight="1" s="1411">
      <c r="A60" s="1730" t="inlineStr">
        <is>
          <t xml:space="preserve">  DISTRIBUTION INTEGRITY CHECKS</t>
        </is>
      </c>
      <c r="B60" s="1444" t="n"/>
      <c r="C60" s="1444" t="n"/>
      <c r="D60" s="1444" t="n"/>
    </row>
    <row r="61" ht="21.75" customHeight="1" s="1411">
      <c r="A61" s="353" t="inlineStr">
        <is>
          <t>Distributions do not exceed profit</t>
        </is>
      </c>
      <c r="B61" s="1278">
        <f>IF(ABS('Dividend &amp; Distribution Model'!B31-'Dividend &amp; Distribution Model'!B18)&lt;0.5,"✓  OK","✗  ERROR — distributions exceed profit")</f>
        <v/>
      </c>
      <c r="C61" s="433">
        <f>ROUND('Dividend &amp; Distribution Model'!B31-'Dividend &amp; Distribution Model'!B18,2)</f>
        <v/>
      </c>
      <c r="D61" s="431" t="inlineStr">
        <is>
          <t>&lt; £0.50</t>
        </is>
      </c>
    </row>
    <row r="62" ht="21.75" customHeight="1" s="1411">
      <c r="A62" s="353" t="inlineStr">
        <is>
          <t>No distribution is negative</t>
        </is>
      </c>
      <c r="B62" s="1278">
        <f>IF(MIN('Dividend &amp; Distribution Model'!B19,'Dividend &amp; Distribution Model'!B20,'Dividend &amp; Distribution Model'!B22,'Dividend &amp; Distribution Model'!B23)&gt;=0,"✓  OK","✗  NEGATIVE DISTRIBUTION")</f>
        <v/>
      </c>
      <c r="C62" s="433">
        <f>MIN('Dividend &amp; Distribution Model'!B19,'Dividend &amp; Distribution Model'!B20,'Dividend &amp; Distribution Model'!B22,'Dividend &amp; Distribution Model'!B23)</f>
        <v/>
      </c>
      <c r="D62" s="431" t="inlineStr">
        <is>
          <t>≥ £0</t>
        </is>
      </c>
    </row>
    <row r="63" ht="21.75" customHeight="1" s="1411">
      <c r="A63" s="353" t="inlineStr">
        <is>
          <t>Founder repayment ≤ profit</t>
        </is>
      </c>
      <c r="B63" s="1278">
        <f>IF('Dividend &amp; Distribution Model'!B19&lt;='Dividend &amp; Distribution Model'!B18+0.01,"✓  OK","✗  EXCEEDS PROFIT")</f>
        <v/>
      </c>
      <c r="C63" s="433">
        <f>'Dividend &amp; Distribution Model'!B18-'Dividend &amp; Distribution Model'!B19</f>
        <v/>
      </c>
      <c r="D63" s="431" t="inlineStr">
        <is>
          <t>≥ £0</t>
        </is>
      </c>
    </row>
    <row r="64" ht="21.75" customHeight="1" s="1411">
      <c r="A64" s="353" t="inlineStr">
        <is>
          <t>Investor % applied to remaining pool only</t>
        </is>
      </c>
      <c r="B64" s="1278">
        <f>IF(ABS('Dividend &amp; Distribution Model'!B30-ROUND('Dividend &amp; Distribution Model'!B29*'Dividend &amp; Distribution Model'!B21,2))&lt;0.5,"✓  OK","✗  INVESTOR % MISCALCULATED")</f>
        <v/>
      </c>
      <c r="C64" s="433">
        <f>'Dividend &amp; Distribution Model'!B22</f>
        <v/>
      </c>
      <c r="D64" s="1344" t="inlineStr">
        <is>
          <t>Remaining × investor %</t>
        </is>
      </c>
    </row>
    <row r="65" ht="15.75" customHeight="1" s="1411">
      <c r="A65" s="6" t="n"/>
      <c r="B65" s="6" t="n"/>
      <c r="C65" s="6" t="n"/>
      <c r="D65" s="6" t="n"/>
    </row>
    <row r="66" ht="15.75" customHeight="1" s="1411">
      <c r="A66" s="6" t="n"/>
      <c r="B66" s="6" t="n"/>
      <c r="C66" s="6" t="n"/>
      <c r="D66" s="6" t="n"/>
    </row>
    <row r="67" ht="15.75" customHeight="1" s="1411">
      <c r="A67" s="6" t="n"/>
      <c r="B67" s="6" t="n"/>
      <c r="C67" s="6" t="n"/>
      <c r="D67" s="6" t="n"/>
    </row>
    <row r="68" ht="15.75" customHeight="1" s="1411">
      <c r="A68" s="6" t="n"/>
      <c r="B68" s="6" t="n"/>
      <c r="C68" s="6" t="n"/>
      <c r="D68" s="6" t="n"/>
    </row>
    <row r="69" ht="15.75" customHeight="1" s="1411">
      <c r="A69" s="6" t="n"/>
      <c r="B69" s="6" t="n"/>
      <c r="C69" s="6" t="n"/>
      <c r="D69" s="6" t="n"/>
    </row>
    <row r="70" ht="15.75" customHeight="1" s="1411">
      <c r="A70" s="6" t="n"/>
      <c r="B70" s="6" t="n"/>
      <c r="C70" s="6" t="n"/>
      <c r="D70" s="6" t="n"/>
    </row>
    <row r="71" ht="15.75" customHeight="1" s="1411">
      <c r="A71" s="6" t="n"/>
      <c r="B71" s="6" t="n"/>
      <c r="C71" s="6" t="n"/>
      <c r="D71" s="6" t="n"/>
    </row>
    <row r="72" ht="15.75" customHeight="1" s="1411">
      <c r="A72" s="6" t="n"/>
      <c r="B72" s="6" t="n"/>
      <c r="C72" s="6" t="n"/>
      <c r="D72" s="6" t="n"/>
    </row>
    <row r="73" ht="15.75" customHeight="1" s="1411">
      <c r="A73" s="6" t="n"/>
      <c r="B73" s="6" t="n"/>
      <c r="C73" s="6" t="n"/>
      <c r="D73" s="6" t="n"/>
    </row>
    <row r="74" ht="15.75" customHeight="1" s="1411">
      <c r="A74" s="6" t="n"/>
      <c r="B74" s="6" t="n"/>
      <c r="C74" s="6" t="n"/>
      <c r="D74" s="6" t="n"/>
    </row>
    <row r="75" ht="15.75" customHeight="1" s="1411">
      <c r="A75" s="6" t="n"/>
      <c r="B75" s="6" t="n"/>
      <c r="C75" s="6" t="n"/>
      <c r="D75" s="6" t="n"/>
    </row>
    <row r="76" ht="15.75" customHeight="1" s="1411">
      <c r="A76" s="6" t="n"/>
      <c r="B76" s="6" t="n"/>
      <c r="C76" s="6" t="n"/>
      <c r="D76" s="6" t="n"/>
    </row>
    <row r="77" ht="15.75" customHeight="1" s="1411">
      <c r="A77" s="6" t="n"/>
      <c r="B77" s="6" t="n"/>
      <c r="C77" s="6" t="n"/>
      <c r="D77" s="6" t="n"/>
    </row>
    <row r="78" ht="15.75" customHeight="1" s="1411">
      <c r="A78" s="6" t="n"/>
      <c r="B78" s="6" t="n"/>
      <c r="C78" s="6" t="n"/>
      <c r="D78" s="6" t="n"/>
    </row>
    <row r="79" ht="15.75" customHeight="1" s="1411">
      <c r="A79" s="6" t="n"/>
      <c r="B79" s="6" t="n"/>
      <c r="C79" s="6" t="n"/>
      <c r="D79" s="6" t="n"/>
    </row>
    <row r="80" ht="15.75" customHeight="1" s="1411">
      <c r="A80" s="6" t="n"/>
      <c r="B80" s="6" t="n"/>
      <c r="C80" s="6" t="n"/>
      <c r="D80" s="6" t="n"/>
    </row>
    <row r="81" ht="15.75" customHeight="1" s="1411">
      <c r="A81" s="6" t="n"/>
      <c r="B81" s="6" t="n"/>
      <c r="C81" s="6" t="n"/>
      <c r="D81" s="6" t="n"/>
    </row>
    <row r="82" ht="15.75" customHeight="1" s="1411">
      <c r="A82" s="6" t="n"/>
      <c r="B82" s="6" t="n"/>
      <c r="C82" s="6" t="n"/>
      <c r="D82" s="6" t="n"/>
    </row>
    <row r="83" ht="15.75" customHeight="1" s="1411">
      <c r="A83" s="6" t="n"/>
      <c r="B83" s="6" t="n"/>
      <c r="C83" s="6" t="n"/>
      <c r="D83" s="6" t="n"/>
    </row>
    <row r="84" ht="15.75" customHeight="1" s="1411">
      <c r="A84" s="6" t="n"/>
      <c r="B84" s="6" t="n"/>
      <c r="C84" s="6" t="n"/>
      <c r="D84" s="6" t="n"/>
    </row>
    <row r="85" ht="15.75" customHeight="1" s="1411">
      <c r="A85" s="6" t="n"/>
      <c r="B85" s="6" t="n"/>
      <c r="C85" s="6" t="n"/>
      <c r="D85" s="6" t="n"/>
    </row>
    <row r="86" ht="15.75" customHeight="1" s="1411">
      <c r="A86" s="6" t="n"/>
      <c r="B86" s="6" t="n"/>
      <c r="C86" s="6" t="n"/>
      <c r="D86" s="6" t="n"/>
    </row>
    <row r="87" ht="15.75" customHeight="1" s="1411">
      <c r="A87" s="6" t="n"/>
      <c r="B87" s="6" t="n"/>
      <c r="C87" s="6" t="n"/>
      <c r="D87" s="6" t="n"/>
    </row>
    <row r="88" ht="15.75" customHeight="1" s="1411">
      <c r="A88" s="6" t="n"/>
      <c r="B88" s="6" t="n"/>
      <c r="C88" s="6" t="n"/>
      <c r="D88" s="6" t="n"/>
    </row>
    <row r="89" ht="15.75" customHeight="1" s="1411">
      <c r="A89" s="6" t="n"/>
      <c r="B89" s="6" t="n"/>
      <c r="C89" s="6" t="n"/>
      <c r="D89" s="6" t="n"/>
    </row>
    <row r="90" ht="15.75" customHeight="1" s="1411">
      <c r="A90" s="6" t="n"/>
      <c r="B90" s="6" t="n"/>
      <c r="C90" s="6" t="n"/>
      <c r="D90" s="6" t="n"/>
    </row>
    <row r="91" ht="15.75" customHeight="1" s="1411">
      <c r="A91" s="6" t="n"/>
      <c r="B91" s="6" t="n"/>
      <c r="C91" s="6" t="n"/>
      <c r="D91" s="6" t="n"/>
    </row>
    <row r="92" ht="15.75" customHeight="1" s="1411">
      <c r="A92" s="6" t="n"/>
      <c r="B92" s="6" t="n"/>
      <c r="C92" s="6" t="n"/>
      <c r="D92" s="6" t="n"/>
    </row>
    <row r="93" ht="15.75" customHeight="1" s="1411">
      <c r="A93" s="6" t="n"/>
      <c r="B93" s="6" t="n"/>
      <c r="C93" s="6" t="n"/>
      <c r="D93" s="6" t="n"/>
    </row>
    <row r="94" ht="15.75" customHeight="1" s="1411">
      <c r="A94" s="6" t="n"/>
      <c r="B94" s="6" t="n"/>
      <c r="C94" s="6" t="n"/>
      <c r="D94" s="6" t="n"/>
    </row>
    <row r="95" ht="15.75" customHeight="1" s="1411">
      <c r="A95" s="6" t="n"/>
      <c r="B95" s="6" t="n"/>
      <c r="C95" s="6" t="n"/>
      <c r="D95" s="6" t="n"/>
    </row>
    <row r="96" ht="15.75" customHeight="1" s="1411">
      <c r="A96" s="6" t="n"/>
      <c r="B96" s="6" t="n"/>
      <c r="C96" s="6" t="n"/>
      <c r="D96" s="6" t="n"/>
    </row>
    <row r="97" ht="15.75" customHeight="1" s="1411">
      <c r="A97" s="6" t="n"/>
      <c r="B97" s="6" t="n"/>
      <c r="C97" s="6" t="n"/>
      <c r="D97" s="6" t="n"/>
    </row>
    <row r="98" ht="15.75" customHeight="1" s="1411">
      <c r="A98" s="6" t="n"/>
      <c r="B98" s="6" t="n"/>
      <c r="C98" s="6" t="n"/>
      <c r="D98" s="6" t="n"/>
    </row>
    <row r="99" ht="15.75" customHeight="1" s="1411">
      <c r="A99" s="6" t="n"/>
      <c r="B99" s="6" t="n"/>
      <c r="C99" s="6" t="n"/>
      <c r="D99" s="6" t="n"/>
    </row>
    <row r="100" ht="15.75" customHeight="1" s="1411">
      <c r="A100" s="6" t="n"/>
      <c r="B100" s="6" t="n"/>
      <c r="C100" s="6" t="n"/>
      <c r="D100" s="6" t="n"/>
    </row>
    <row r="101" ht="15.75" customHeight="1" s="1411">
      <c r="A101" s="6" t="n"/>
      <c r="B101" s="6" t="n"/>
      <c r="C101" s="6" t="n"/>
      <c r="D101" s="6" t="n"/>
    </row>
    <row r="102" ht="15.75" customHeight="1" s="1411">
      <c r="A102" s="6" t="n"/>
      <c r="B102" s="6" t="n"/>
      <c r="C102" s="6" t="n"/>
      <c r="D102" s="6" t="n"/>
    </row>
    <row r="103" ht="15.75" customHeight="1" s="1411">
      <c r="A103" s="6" t="n"/>
      <c r="B103" s="6" t="n"/>
      <c r="C103" s="6" t="n"/>
      <c r="D103" s="6" t="n"/>
    </row>
    <row r="104" ht="15.75" customHeight="1" s="1411">
      <c r="A104" s="6" t="n"/>
      <c r="B104" s="6" t="n"/>
      <c r="C104" s="6" t="n"/>
      <c r="D104" s="6" t="n"/>
    </row>
    <row r="105" ht="15.75" customHeight="1" s="1411">
      <c r="A105" s="6" t="n"/>
      <c r="B105" s="6" t="n"/>
      <c r="C105" s="6" t="n"/>
      <c r="D105" s="6" t="n"/>
    </row>
    <row r="106" ht="15.75" customHeight="1" s="1411">
      <c r="A106" s="6" t="n"/>
      <c r="B106" s="6" t="n"/>
      <c r="C106" s="6" t="n"/>
      <c r="D106" s="6" t="n"/>
    </row>
    <row r="107" ht="15.75" customHeight="1" s="1411">
      <c r="A107" s="6" t="n"/>
      <c r="B107" s="6" t="n"/>
      <c r="C107" s="6" t="n"/>
      <c r="D107" s="6" t="n"/>
    </row>
    <row r="108" ht="15.75" customHeight="1" s="1411">
      <c r="A108" s="6" t="n"/>
      <c r="B108" s="6" t="n"/>
      <c r="C108" s="6" t="n"/>
      <c r="D108" s="6" t="n"/>
    </row>
    <row r="109" ht="15.75" customHeight="1" s="1411">
      <c r="A109" s="6" t="n"/>
      <c r="B109" s="6" t="n"/>
      <c r="C109" s="6" t="n"/>
      <c r="D109" s="6" t="n"/>
    </row>
    <row r="110" ht="15.75" customHeight="1" s="1411">
      <c r="A110" s="6" t="n"/>
      <c r="B110" s="6" t="n"/>
      <c r="C110" s="6" t="n"/>
      <c r="D110" s="6" t="n"/>
    </row>
    <row r="111" ht="15.75" customHeight="1" s="1411">
      <c r="A111" s="6" t="n"/>
      <c r="B111" s="6" t="n"/>
      <c r="C111" s="6" t="n"/>
      <c r="D111" s="6" t="n"/>
    </row>
    <row r="112" ht="15.75" customHeight="1" s="1411">
      <c r="A112" s="6" t="n"/>
      <c r="B112" s="6" t="n"/>
      <c r="C112" s="6" t="n"/>
      <c r="D112" s="6" t="n"/>
    </row>
    <row r="113" ht="15.75" customHeight="1" s="1411">
      <c r="A113" s="6" t="n"/>
      <c r="B113" s="6" t="n"/>
      <c r="C113" s="6" t="n"/>
      <c r="D113" s="6" t="n"/>
    </row>
    <row r="114" ht="15.75" customHeight="1" s="1411">
      <c r="A114" s="6" t="n"/>
      <c r="B114" s="6" t="n"/>
      <c r="C114" s="6" t="n"/>
      <c r="D114" s="6" t="n"/>
    </row>
    <row r="115" ht="15.75" customHeight="1" s="1411">
      <c r="A115" s="6" t="n"/>
      <c r="B115" s="6" t="n"/>
      <c r="C115" s="6" t="n"/>
      <c r="D115" s="6" t="n"/>
    </row>
    <row r="116" ht="15.75" customHeight="1" s="1411">
      <c r="A116" s="6" t="n"/>
      <c r="B116" s="6" t="n"/>
      <c r="C116" s="6" t="n"/>
      <c r="D116" s="6" t="n"/>
    </row>
    <row r="117" ht="15.75" customHeight="1" s="1411">
      <c r="A117" s="6" t="n"/>
      <c r="B117" s="6" t="n"/>
      <c r="C117" s="6" t="n"/>
      <c r="D117" s="6" t="n"/>
    </row>
    <row r="118" ht="15.75" customHeight="1" s="1411">
      <c r="A118" s="6" t="n"/>
      <c r="B118" s="6" t="n"/>
      <c r="C118" s="6" t="n"/>
      <c r="D118" s="6" t="n"/>
    </row>
    <row r="119" ht="15.75" customHeight="1" s="1411">
      <c r="A119" s="6" t="n"/>
      <c r="B119" s="6" t="n"/>
      <c r="C119" s="6" t="n"/>
      <c r="D119" s="6" t="n"/>
    </row>
    <row r="120" ht="15.75" customHeight="1" s="1411">
      <c r="A120" s="6" t="n"/>
      <c r="B120" s="6" t="n"/>
      <c r="C120" s="6" t="n"/>
      <c r="D120" s="6" t="n"/>
    </row>
    <row r="121" ht="15.75" customHeight="1" s="1411">
      <c r="A121" s="6" t="n"/>
      <c r="B121" s="6" t="n"/>
      <c r="C121" s="6" t="n"/>
      <c r="D121" s="6" t="n"/>
    </row>
    <row r="122" ht="15.75" customHeight="1" s="1411">
      <c r="A122" s="6" t="n"/>
      <c r="B122" s="6" t="n"/>
      <c r="C122" s="6" t="n"/>
      <c r="D122" s="6" t="n"/>
    </row>
    <row r="123" ht="15.75" customHeight="1" s="1411">
      <c r="A123" s="6" t="n"/>
      <c r="B123" s="6" t="n"/>
      <c r="C123" s="6" t="n"/>
      <c r="D123" s="6" t="n"/>
    </row>
    <row r="124" ht="15.75" customHeight="1" s="1411">
      <c r="A124" s="6" t="n"/>
      <c r="B124" s="6" t="n"/>
      <c r="C124" s="6" t="n"/>
      <c r="D124" s="6" t="n"/>
    </row>
    <row r="125" ht="15.75" customHeight="1" s="1411">
      <c r="A125" s="6" t="n"/>
      <c r="B125" s="6" t="n"/>
      <c r="C125" s="6" t="n"/>
      <c r="D125" s="6" t="n"/>
    </row>
    <row r="126" ht="15.75" customHeight="1" s="1411">
      <c r="A126" s="6" t="n"/>
      <c r="B126" s="6" t="n"/>
      <c r="C126" s="6" t="n"/>
      <c r="D126" s="6" t="n"/>
    </row>
    <row r="127" ht="15.75" customHeight="1" s="1411">
      <c r="A127" s="6" t="n"/>
      <c r="B127" s="6" t="n"/>
      <c r="C127" s="6" t="n"/>
      <c r="D127" s="6" t="n"/>
    </row>
    <row r="128" ht="15.75" customHeight="1" s="1411">
      <c r="A128" s="6" t="n"/>
      <c r="B128" s="6" t="n"/>
      <c r="C128" s="6" t="n"/>
      <c r="D128" s="6" t="n"/>
    </row>
    <row r="129" ht="15.75" customHeight="1" s="1411">
      <c r="A129" s="6" t="n"/>
      <c r="B129" s="6" t="n"/>
      <c r="C129" s="6" t="n"/>
      <c r="D129" s="6" t="n"/>
    </row>
    <row r="130" ht="15.75" customHeight="1" s="1411">
      <c r="A130" s="6" t="n"/>
      <c r="B130" s="6" t="n"/>
      <c r="C130" s="6" t="n"/>
      <c r="D130" s="6" t="n"/>
    </row>
    <row r="131" ht="15.75" customHeight="1" s="1411">
      <c r="A131" s="6" t="n"/>
      <c r="B131" s="6" t="n"/>
      <c r="C131" s="6" t="n"/>
      <c r="D131" s="6" t="n"/>
    </row>
    <row r="132" ht="15.75" customHeight="1" s="1411">
      <c r="A132" s="6" t="n"/>
      <c r="B132" s="6" t="n"/>
      <c r="C132" s="6" t="n"/>
      <c r="D132" s="6" t="n"/>
    </row>
    <row r="133" ht="15.75" customHeight="1" s="1411">
      <c r="A133" s="6" t="n"/>
      <c r="B133" s="6" t="n"/>
      <c r="C133" s="6" t="n"/>
      <c r="D133" s="6" t="n"/>
    </row>
    <row r="134" ht="15.75" customHeight="1" s="1411">
      <c r="A134" s="6" t="n"/>
      <c r="B134" s="6" t="n"/>
      <c r="C134" s="6" t="n"/>
      <c r="D134" s="6" t="n"/>
    </row>
    <row r="135" ht="15.75" customHeight="1" s="1411">
      <c r="A135" s="6" t="n"/>
      <c r="B135" s="6" t="n"/>
      <c r="C135" s="6" t="n"/>
      <c r="D135" s="6" t="n"/>
    </row>
    <row r="136" ht="15.75" customHeight="1" s="1411">
      <c r="A136" s="6" t="n"/>
      <c r="B136" s="6" t="n"/>
      <c r="C136" s="6" t="n"/>
      <c r="D136" s="6" t="n"/>
    </row>
    <row r="137" ht="15.75" customHeight="1" s="1411">
      <c r="A137" s="6" t="n"/>
      <c r="B137" s="6" t="n"/>
      <c r="C137" s="6" t="n"/>
      <c r="D137" s="6" t="n"/>
    </row>
    <row r="138" ht="15.75" customHeight="1" s="1411">
      <c r="A138" s="6" t="n"/>
      <c r="B138" s="6" t="n"/>
      <c r="C138" s="6" t="n"/>
      <c r="D138" s="6" t="n"/>
    </row>
    <row r="139" ht="15.75" customHeight="1" s="1411">
      <c r="A139" s="6" t="n"/>
      <c r="B139" s="6" t="n"/>
      <c r="C139" s="6" t="n"/>
      <c r="D139" s="6" t="n"/>
    </row>
    <row r="140" ht="15.75" customHeight="1" s="1411">
      <c r="A140" s="6" t="n"/>
      <c r="B140" s="6" t="n"/>
      <c r="C140" s="6" t="n"/>
      <c r="D140" s="6" t="n"/>
    </row>
    <row r="141" ht="15.75" customHeight="1" s="1411">
      <c r="A141" s="6" t="n"/>
      <c r="B141" s="6" t="n"/>
      <c r="C141" s="6" t="n"/>
      <c r="D141" s="6" t="n"/>
    </row>
    <row r="142" ht="15.75" customHeight="1" s="1411">
      <c r="A142" s="6" t="n"/>
      <c r="B142" s="6" t="n"/>
      <c r="C142" s="6" t="n"/>
      <c r="D142" s="6" t="n"/>
    </row>
    <row r="143" ht="15.75" customHeight="1" s="1411">
      <c r="A143" s="6" t="n"/>
      <c r="B143" s="6" t="n"/>
      <c r="C143" s="6" t="n"/>
      <c r="D143" s="6" t="n"/>
    </row>
    <row r="144" ht="15.75" customHeight="1" s="1411">
      <c r="A144" s="6" t="n"/>
      <c r="B144" s="6" t="n"/>
      <c r="C144" s="6" t="n"/>
      <c r="D144" s="6" t="n"/>
    </row>
    <row r="145" ht="15.75" customHeight="1" s="1411">
      <c r="A145" s="6" t="n"/>
      <c r="B145" s="6" t="n"/>
      <c r="C145" s="6" t="n"/>
      <c r="D145" s="6" t="n"/>
    </row>
    <row r="146" ht="15.75" customHeight="1" s="1411">
      <c r="A146" s="6" t="n"/>
      <c r="B146" s="6" t="n"/>
      <c r="C146" s="6" t="n"/>
      <c r="D146" s="6" t="n"/>
    </row>
    <row r="147" ht="15.75" customHeight="1" s="1411">
      <c r="A147" s="6" t="n"/>
      <c r="B147" s="6" t="n"/>
      <c r="C147" s="6" t="n"/>
      <c r="D147" s="6" t="n"/>
    </row>
    <row r="148" ht="15.75" customHeight="1" s="1411">
      <c r="A148" s="6" t="n"/>
      <c r="B148" s="6" t="n"/>
      <c r="C148" s="6" t="n"/>
      <c r="D148" s="6" t="n"/>
    </row>
    <row r="149" ht="15.75" customHeight="1" s="1411">
      <c r="A149" s="6" t="n"/>
      <c r="B149" s="6" t="n"/>
      <c r="C149" s="6" t="n"/>
      <c r="D149" s="6" t="n"/>
    </row>
    <row r="150" ht="15.75" customHeight="1" s="1411">
      <c r="A150" s="6" t="n"/>
      <c r="B150" s="6" t="n"/>
      <c r="C150" s="6" t="n"/>
      <c r="D150" s="6" t="n"/>
    </row>
    <row r="151" ht="15.75" customHeight="1" s="1411">
      <c r="A151" s="6" t="n"/>
      <c r="B151" s="6" t="n"/>
      <c r="C151" s="6" t="n"/>
      <c r="D151" s="6" t="n"/>
    </row>
    <row r="152" ht="15.75" customHeight="1" s="1411">
      <c r="A152" s="6" t="n"/>
      <c r="B152" s="6" t="n"/>
      <c r="C152" s="6" t="n"/>
      <c r="D152" s="6" t="n"/>
    </row>
    <row r="153" ht="15.75" customHeight="1" s="1411">
      <c r="A153" s="6" t="n"/>
      <c r="B153" s="6" t="n"/>
      <c r="C153" s="6" t="n"/>
      <c r="D153" s="6" t="n"/>
    </row>
    <row r="154" ht="15.75" customHeight="1" s="1411">
      <c r="A154" s="6" t="n"/>
      <c r="B154" s="6" t="n"/>
      <c r="C154" s="6" t="n"/>
      <c r="D154" s="6" t="n"/>
    </row>
    <row r="155" ht="15.75" customHeight="1" s="1411">
      <c r="A155" s="6" t="n"/>
      <c r="B155" s="6" t="n"/>
      <c r="C155" s="6" t="n"/>
      <c r="D155" s="6" t="n"/>
    </row>
    <row r="156" ht="15.75" customHeight="1" s="1411">
      <c r="A156" s="6" t="n"/>
      <c r="B156" s="6" t="n"/>
      <c r="C156" s="6" t="n"/>
      <c r="D156" s="6" t="n"/>
    </row>
    <row r="157" ht="15.75" customHeight="1" s="1411">
      <c r="A157" s="6" t="n"/>
      <c r="B157" s="6" t="n"/>
      <c r="C157" s="6" t="n"/>
      <c r="D157" s="6" t="n"/>
    </row>
    <row r="158" ht="15.75" customHeight="1" s="1411">
      <c r="A158" s="6" t="n"/>
      <c r="B158" s="6" t="n"/>
      <c r="C158" s="6" t="n"/>
      <c r="D158" s="6" t="n"/>
    </row>
    <row r="159" ht="15.75" customHeight="1" s="1411">
      <c r="A159" s="6" t="n"/>
      <c r="B159" s="6" t="n"/>
      <c r="C159" s="6" t="n"/>
      <c r="D159" s="6" t="n"/>
    </row>
    <row r="160" ht="15.75" customHeight="1" s="1411">
      <c r="A160" s="6" t="n"/>
      <c r="B160" s="6" t="n"/>
      <c r="C160" s="6" t="n"/>
      <c r="D160" s="6" t="n"/>
    </row>
    <row r="161" ht="15.75" customHeight="1" s="1411">
      <c r="A161" s="6" t="n"/>
      <c r="B161" s="6" t="n"/>
      <c r="C161" s="6" t="n"/>
      <c r="D161" s="6" t="n"/>
    </row>
    <row r="162" ht="15.75" customHeight="1" s="1411">
      <c r="A162" s="6" t="n"/>
      <c r="B162" s="6" t="n"/>
      <c r="C162" s="6" t="n"/>
      <c r="D162" s="6" t="n"/>
    </row>
    <row r="163" ht="15.75" customHeight="1" s="1411">
      <c r="A163" s="6" t="n"/>
      <c r="B163" s="6" t="n"/>
      <c r="C163" s="6" t="n"/>
      <c r="D163" s="6" t="n"/>
    </row>
    <row r="164" ht="15.75" customHeight="1" s="1411">
      <c r="A164" s="6" t="n"/>
      <c r="B164" s="6" t="n"/>
      <c r="C164" s="6" t="n"/>
      <c r="D164" s="6" t="n"/>
    </row>
    <row r="165" ht="15.75" customHeight="1" s="1411">
      <c r="A165" s="6" t="n"/>
      <c r="B165" s="6" t="n"/>
      <c r="C165" s="6" t="n"/>
      <c r="D165" s="6" t="n"/>
    </row>
    <row r="166" ht="15.75" customHeight="1" s="1411">
      <c r="A166" s="6" t="n"/>
      <c r="B166" s="6" t="n"/>
      <c r="C166" s="6" t="n"/>
      <c r="D166" s="6" t="n"/>
    </row>
    <row r="167" ht="15.75" customHeight="1" s="1411">
      <c r="A167" s="6" t="n"/>
      <c r="B167" s="6" t="n"/>
      <c r="C167" s="6" t="n"/>
      <c r="D167" s="6" t="n"/>
    </row>
    <row r="168" ht="15.75" customHeight="1" s="1411">
      <c r="A168" s="6" t="n"/>
      <c r="B168" s="6" t="n"/>
      <c r="C168" s="6" t="n"/>
      <c r="D168" s="6" t="n"/>
    </row>
    <row r="169" ht="15.75" customHeight="1" s="1411">
      <c r="A169" s="6" t="n"/>
      <c r="B169" s="6" t="n"/>
      <c r="C169" s="6" t="n"/>
      <c r="D169" s="6" t="n"/>
    </row>
    <row r="170" ht="15.75" customHeight="1" s="1411">
      <c r="A170" s="6" t="n"/>
      <c r="B170" s="6" t="n"/>
      <c r="C170" s="6" t="n"/>
      <c r="D170" s="6" t="n"/>
    </row>
    <row r="171" ht="15.75" customHeight="1" s="1411">
      <c r="A171" s="6" t="n"/>
      <c r="B171" s="6" t="n"/>
      <c r="C171" s="6" t="n"/>
      <c r="D171" s="6" t="n"/>
    </row>
    <row r="172" ht="15.75" customHeight="1" s="1411">
      <c r="A172" s="6" t="n"/>
      <c r="B172" s="6" t="n"/>
      <c r="C172" s="6" t="n"/>
      <c r="D172" s="6" t="n"/>
    </row>
    <row r="173" ht="15.75" customHeight="1" s="1411">
      <c r="A173" s="6" t="n"/>
      <c r="B173" s="6" t="n"/>
      <c r="C173" s="6" t="n"/>
      <c r="D173" s="6" t="n"/>
    </row>
    <row r="174" ht="15.75" customHeight="1" s="1411">
      <c r="A174" s="6" t="n"/>
      <c r="B174" s="6" t="n"/>
      <c r="C174" s="6" t="n"/>
      <c r="D174" s="6" t="n"/>
    </row>
    <row r="175" ht="15.75" customHeight="1" s="1411">
      <c r="A175" s="6" t="n"/>
      <c r="B175" s="6" t="n"/>
      <c r="C175" s="6" t="n"/>
      <c r="D175" s="6" t="n"/>
    </row>
    <row r="176" ht="15.75" customHeight="1" s="1411">
      <c r="A176" s="6" t="n"/>
      <c r="B176" s="6" t="n"/>
      <c r="C176" s="6" t="n"/>
      <c r="D176" s="6" t="n"/>
    </row>
    <row r="177" ht="15.75" customHeight="1" s="1411">
      <c r="A177" s="6" t="n"/>
      <c r="B177" s="6" t="n"/>
      <c r="C177" s="6" t="n"/>
      <c r="D177" s="6" t="n"/>
    </row>
    <row r="178" ht="15.75" customHeight="1" s="1411">
      <c r="A178" s="6" t="n"/>
      <c r="B178" s="6" t="n"/>
      <c r="C178" s="6" t="n"/>
      <c r="D178" s="6" t="n"/>
    </row>
    <row r="179" ht="15.75" customHeight="1" s="1411">
      <c r="A179" s="6" t="n"/>
      <c r="B179" s="6" t="n"/>
      <c r="C179" s="6" t="n"/>
      <c r="D179" s="6" t="n"/>
    </row>
    <row r="180" ht="15.75" customHeight="1" s="1411">
      <c r="A180" s="6" t="n"/>
      <c r="B180" s="6" t="n"/>
      <c r="C180" s="6" t="n"/>
      <c r="D180" s="6" t="n"/>
    </row>
    <row r="181" ht="15.75" customHeight="1" s="1411">
      <c r="A181" s="6" t="n"/>
      <c r="B181" s="6" t="n"/>
      <c r="C181" s="6" t="n"/>
      <c r="D181" s="6" t="n"/>
    </row>
    <row r="182" ht="15.75" customHeight="1" s="1411">
      <c r="A182" s="6" t="n"/>
      <c r="B182" s="6" t="n"/>
      <c r="C182" s="6" t="n"/>
      <c r="D182" s="6" t="n"/>
    </row>
    <row r="183" ht="15.75" customHeight="1" s="1411">
      <c r="A183" s="6" t="n"/>
      <c r="B183" s="6" t="n"/>
      <c r="C183" s="6" t="n"/>
      <c r="D183" s="6" t="n"/>
    </row>
    <row r="184" ht="15.75" customHeight="1" s="1411">
      <c r="A184" s="6" t="n"/>
      <c r="B184" s="6" t="n"/>
      <c r="C184" s="6" t="n"/>
      <c r="D184" s="6" t="n"/>
    </row>
    <row r="185" ht="15.75" customHeight="1" s="1411">
      <c r="A185" s="6" t="n"/>
      <c r="B185" s="6" t="n"/>
      <c r="C185" s="6" t="n"/>
      <c r="D185" s="6" t="n"/>
    </row>
    <row r="186" ht="15.75" customHeight="1" s="1411">
      <c r="A186" s="6" t="n"/>
      <c r="B186" s="6" t="n"/>
      <c r="C186" s="6" t="n"/>
      <c r="D186" s="6" t="n"/>
    </row>
    <row r="187" ht="15.75" customHeight="1" s="1411">
      <c r="A187" s="6" t="n"/>
      <c r="B187" s="6" t="n"/>
      <c r="C187" s="6" t="n"/>
      <c r="D187" s="6" t="n"/>
    </row>
    <row r="188" ht="15.75" customHeight="1" s="1411">
      <c r="A188" s="6" t="n"/>
      <c r="B188" s="6" t="n"/>
      <c r="C188" s="6" t="n"/>
      <c r="D188" s="6" t="n"/>
    </row>
    <row r="189" ht="15.75" customHeight="1" s="1411">
      <c r="A189" s="6" t="n"/>
      <c r="B189" s="6" t="n"/>
      <c r="C189" s="6" t="n"/>
      <c r="D189" s="6" t="n"/>
    </row>
    <row r="190" ht="15.75" customHeight="1" s="1411">
      <c r="A190" s="6" t="n"/>
      <c r="B190" s="6" t="n"/>
      <c r="C190" s="6" t="n"/>
      <c r="D190" s="6" t="n"/>
    </row>
    <row r="191" ht="15.75" customHeight="1" s="1411">
      <c r="A191" s="6" t="n"/>
      <c r="B191" s="6" t="n"/>
      <c r="C191" s="6" t="n"/>
      <c r="D191" s="6" t="n"/>
    </row>
    <row r="192" ht="15.75" customHeight="1" s="1411">
      <c r="A192" s="6" t="n"/>
      <c r="B192" s="6" t="n"/>
      <c r="C192" s="6" t="n"/>
      <c r="D192" s="6" t="n"/>
    </row>
    <row r="193" ht="15.75" customHeight="1" s="1411">
      <c r="A193" s="6" t="n"/>
      <c r="B193" s="6" t="n"/>
      <c r="C193" s="6" t="n"/>
      <c r="D193" s="6" t="n"/>
    </row>
    <row r="194" ht="15.75" customHeight="1" s="1411">
      <c r="A194" s="6" t="n"/>
      <c r="B194" s="6" t="n"/>
      <c r="C194" s="6" t="n"/>
      <c r="D194" s="6" t="n"/>
    </row>
    <row r="195" ht="15.75" customHeight="1" s="1411">
      <c r="A195" s="6" t="n"/>
      <c r="B195" s="6" t="n"/>
      <c r="C195" s="6" t="n"/>
      <c r="D195" s="6" t="n"/>
    </row>
    <row r="196" ht="15.75" customHeight="1" s="1411">
      <c r="A196" s="6" t="n"/>
      <c r="B196" s="6" t="n"/>
      <c r="C196" s="6" t="n"/>
      <c r="D196" s="6" t="n"/>
    </row>
    <row r="197" ht="15.75" customHeight="1" s="1411">
      <c r="A197" s="6" t="n"/>
      <c r="B197" s="6" t="n"/>
      <c r="C197" s="6" t="n"/>
      <c r="D197" s="6" t="n"/>
    </row>
    <row r="198" ht="15.75" customHeight="1" s="1411">
      <c r="A198" s="6" t="n"/>
      <c r="B198" s="6" t="n"/>
      <c r="C198" s="6" t="n"/>
      <c r="D198" s="6" t="n"/>
    </row>
    <row r="199" ht="15.75" customHeight="1" s="1411">
      <c r="A199" s="6" t="n"/>
      <c r="B199" s="6" t="n"/>
      <c r="C199" s="6" t="n"/>
      <c r="D199" s="6" t="n"/>
    </row>
    <row r="200" ht="15.75" customHeight="1" s="1411">
      <c r="A200" s="6" t="n"/>
      <c r="B200" s="6" t="n"/>
      <c r="C200" s="6" t="n"/>
      <c r="D200" s="6" t="n"/>
    </row>
    <row r="201" ht="15.75" customHeight="1" s="1411">
      <c r="A201" s="6" t="n"/>
      <c r="B201" s="6" t="n"/>
      <c r="C201" s="6" t="n"/>
      <c r="D201" s="6" t="n"/>
    </row>
    <row r="202" ht="15.75" customHeight="1" s="1411">
      <c r="A202" s="6" t="n"/>
      <c r="B202" s="6" t="n"/>
      <c r="C202" s="6" t="n"/>
      <c r="D202" s="6" t="n"/>
    </row>
    <row r="203" ht="15.75" customHeight="1" s="1411">
      <c r="A203" s="6" t="n"/>
      <c r="B203" s="6" t="n"/>
      <c r="C203" s="6" t="n"/>
      <c r="D203" s="6" t="n"/>
    </row>
    <row r="204" ht="15.75" customHeight="1" s="1411">
      <c r="A204" s="6" t="n"/>
      <c r="B204" s="6" t="n"/>
      <c r="C204" s="6" t="n"/>
      <c r="D204" s="6" t="n"/>
    </row>
    <row r="205" ht="15.75" customHeight="1" s="1411">
      <c r="A205" s="6" t="n"/>
      <c r="B205" s="6" t="n"/>
      <c r="C205" s="6" t="n"/>
      <c r="D205" s="6" t="n"/>
    </row>
    <row r="206" ht="15.75" customHeight="1" s="1411">
      <c r="A206" s="6" t="n"/>
      <c r="B206" s="6" t="n"/>
      <c r="C206" s="6" t="n"/>
      <c r="D206" s="6" t="n"/>
    </row>
    <row r="207" ht="15.75" customHeight="1" s="1411">
      <c r="A207" s="6" t="n"/>
      <c r="B207" s="6" t="n"/>
      <c r="C207" s="6" t="n"/>
      <c r="D207" s="6" t="n"/>
    </row>
    <row r="208" ht="15.75" customHeight="1" s="1411">
      <c r="A208" s="6" t="n"/>
      <c r="B208" s="6" t="n"/>
      <c r="C208" s="6" t="n"/>
      <c r="D208" s="6" t="n"/>
    </row>
    <row r="209" ht="15.75" customHeight="1" s="1411">
      <c r="A209" s="6" t="n"/>
      <c r="B209" s="6" t="n"/>
      <c r="C209" s="6" t="n"/>
      <c r="D209" s="6" t="n"/>
    </row>
    <row r="210" ht="15.75" customHeight="1" s="1411">
      <c r="A210" s="6" t="n"/>
      <c r="B210" s="6" t="n"/>
      <c r="C210" s="6" t="n"/>
      <c r="D210" s="6" t="n"/>
    </row>
    <row r="211" ht="15.75" customHeight="1" s="1411">
      <c r="A211" s="6" t="n"/>
      <c r="B211" s="6" t="n"/>
      <c r="C211" s="6" t="n"/>
      <c r="D211" s="6" t="n"/>
    </row>
    <row r="212" ht="15.75" customHeight="1" s="1411">
      <c r="A212" s="6" t="n"/>
      <c r="B212" s="6" t="n"/>
      <c r="C212" s="6" t="n"/>
      <c r="D212" s="6" t="n"/>
    </row>
    <row r="213" ht="15.75" customHeight="1" s="1411">
      <c r="A213" s="6" t="n"/>
      <c r="B213" s="6" t="n"/>
      <c r="C213" s="6" t="n"/>
      <c r="D213" s="6" t="n"/>
    </row>
    <row r="214" ht="15.75" customHeight="1" s="1411">
      <c r="A214" s="6" t="n"/>
      <c r="B214" s="6" t="n"/>
      <c r="C214" s="6" t="n"/>
      <c r="D214" s="6" t="n"/>
    </row>
    <row r="215" ht="15.75" customHeight="1" s="1411">
      <c r="A215" s="6" t="n"/>
      <c r="B215" s="6" t="n"/>
      <c r="C215" s="6" t="n"/>
      <c r="D215" s="6" t="n"/>
    </row>
    <row r="216" ht="15.75" customHeight="1" s="1411">
      <c r="A216" s="6" t="n"/>
      <c r="B216" s="6" t="n"/>
      <c r="C216" s="6" t="n"/>
      <c r="D216" s="6" t="n"/>
    </row>
    <row r="217" ht="15.75" customHeight="1" s="1411">
      <c r="A217" s="6" t="n"/>
      <c r="B217" s="6" t="n"/>
      <c r="C217" s="6" t="n"/>
      <c r="D217" s="6" t="n"/>
    </row>
    <row r="218" ht="15.75" customHeight="1" s="1411">
      <c r="A218" s="6" t="n"/>
      <c r="B218" s="6" t="n"/>
      <c r="C218" s="6" t="n"/>
      <c r="D218" s="6" t="n"/>
    </row>
    <row r="219" ht="15.75" customHeight="1" s="1411">
      <c r="A219" s="6" t="n"/>
      <c r="B219" s="6" t="n"/>
      <c r="C219" s="6" t="n"/>
      <c r="D219" s="6" t="n"/>
    </row>
    <row r="220" ht="15.75" customHeight="1" s="1411">
      <c r="A220" s="6" t="n"/>
      <c r="B220" s="6" t="n"/>
      <c r="C220" s="6" t="n"/>
      <c r="D220" s="6" t="n"/>
    </row>
    <row r="221" ht="15.75" customHeight="1" s="1411">
      <c r="A221" s="6" t="n"/>
      <c r="B221" s="6" t="n"/>
      <c r="C221" s="6" t="n"/>
      <c r="D221" s="6" t="n"/>
    </row>
    <row r="222" ht="15.75" customHeight="1" s="1411">
      <c r="A222" s="6" t="n"/>
      <c r="B222" s="6" t="n"/>
      <c r="C222" s="6" t="n"/>
      <c r="D222" s="6" t="n"/>
    </row>
    <row r="223" ht="15.75" customHeight="1" s="1411">
      <c r="A223" s="6" t="n"/>
      <c r="B223" s="6" t="n"/>
      <c r="C223" s="6" t="n"/>
      <c r="D223" s="6" t="n"/>
    </row>
    <row r="224" ht="15.75" customHeight="1" s="1411">
      <c r="A224" s="6" t="n"/>
      <c r="B224" s="6" t="n"/>
      <c r="C224" s="6" t="n"/>
      <c r="D224" s="6" t="n"/>
    </row>
    <row r="225" ht="15.75" customHeight="1" s="1411">
      <c r="A225" s="6" t="n"/>
      <c r="B225" s="6" t="n"/>
      <c r="C225" s="6" t="n"/>
      <c r="D225" s="6" t="n"/>
    </row>
    <row r="226" ht="15.75" customHeight="1" s="1411">
      <c r="A226" s="6" t="n"/>
      <c r="B226" s="6" t="n"/>
      <c r="C226" s="6" t="n"/>
      <c r="D226" s="6" t="n"/>
    </row>
    <row r="227" ht="15.75" customHeight="1" s="1411">
      <c r="A227" s="6" t="n"/>
      <c r="B227" s="6" t="n"/>
      <c r="C227" s="6" t="n"/>
      <c r="D227" s="6" t="n"/>
    </row>
    <row r="228" ht="15.75" customHeight="1" s="1411">
      <c r="A228" s="6" t="n"/>
      <c r="B228" s="6" t="n"/>
      <c r="C228" s="6" t="n"/>
      <c r="D228" s="6" t="n"/>
    </row>
    <row r="229" ht="15.75" customHeight="1" s="1411">
      <c r="A229" s="6" t="n"/>
      <c r="B229" s="6" t="n"/>
      <c r="C229" s="6" t="n"/>
      <c r="D229" s="6" t="n"/>
    </row>
    <row r="230" ht="15.75" customHeight="1" s="1411">
      <c r="A230" s="6" t="n"/>
      <c r="B230" s="6" t="n"/>
      <c r="C230" s="6" t="n"/>
      <c r="D230" s="6" t="n"/>
    </row>
    <row r="231" ht="15.75" customHeight="1" s="1411">
      <c r="A231" s="6" t="n"/>
      <c r="B231" s="6" t="n"/>
      <c r="C231" s="6" t="n"/>
      <c r="D231" s="6" t="n"/>
    </row>
    <row r="232" ht="15.75" customHeight="1" s="1411">
      <c r="A232" s="6" t="n"/>
      <c r="B232" s="6" t="n"/>
      <c r="C232" s="6" t="n"/>
      <c r="D232" s="6" t="n"/>
    </row>
    <row r="233" ht="15.75" customHeight="1" s="1411">
      <c r="A233" s="6" t="n"/>
      <c r="B233" s="6" t="n"/>
      <c r="C233" s="6" t="n"/>
      <c r="D233" s="6" t="n"/>
    </row>
    <row r="234" ht="15.75" customHeight="1" s="1411">
      <c r="A234" s="6" t="n"/>
      <c r="B234" s="6" t="n"/>
      <c r="C234" s="6" t="n"/>
      <c r="D234" s="6" t="n"/>
    </row>
    <row r="235" ht="15.75" customHeight="1" s="1411">
      <c r="A235" s="6" t="n"/>
      <c r="B235" s="6" t="n"/>
      <c r="C235" s="6" t="n"/>
      <c r="D235" s="6" t="n"/>
    </row>
    <row r="236" ht="15.75" customHeight="1" s="1411">
      <c r="A236" s="6" t="n"/>
      <c r="B236" s="6" t="n"/>
      <c r="C236" s="6" t="n"/>
      <c r="D236" s="6" t="n"/>
    </row>
    <row r="237" ht="15.75" customHeight="1" s="1411">
      <c r="A237" s="6" t="n"/>
      <c r="B237" s="6" t="n"/>
      <c r="C237" s="6" t="n"/>
      <c r="D237" s="6" t="n"/>
    </row>
    <row r="238" ht="15.75" customHeight="1" s="1411">
      <c r="A238" s="6" t="n"/>
      <c r="B238" s="6" t="n"/>
      <c r="C238" s="6" t="n"/>
      <c r="D238" s="6" t="n"/>
    </row>
    <row r="239" ht="15.75" customHeight="1" s="1411">
      <c r="A239" s="6" t="n"/>
      <c r="B239" s="6" t="n"/>
      <c r="C239" s="6" t="n"/>
      <c r="D239" s="6" t="n"/>
    </row>
    <row r="240" ht="15.75" customHeight="1" s="1411">
      <c r="A240" s="6" t="n"/>
      <c r="B240" s="6" t="n"/>
      <c r="C240" s="6" t="n"/>
      <c r="D240" s="6" t="n"/>
    </row>
    <row r="241" ht="15.75" customHeight="1" s="1411">
      <c r="A241" s="6" t="n"/>
      <c r="B241" s="6" t="n"/>
      <c r="C241" s="6" t="n"/>
      <c r="D241" s="6" t="n"/>
    </row>
    <row r="242" ht="15.75" customHeight="1" s="1411">
      <c r="A242" s="6" t="n"/>
      <c r="B242" s="6" t="n"/>
      <c r="C242" s="6" t="n"/>
      <c r="D242" s="6" t="n"/>
    </row>
    <row r="243" ht="15.75" customHeight="1" s="1411">
      <c r="A243" s="6" t="n"/>
      <c r="B243" s="6" t="n"/>
      <c r="C243" s="6" t="n"/>
      <c r="D243" s="6" t="n"/>
    </row>
    <row r="244" ht="15.75" customHeight="1" s="1411">
      <c r="A244" s="6" t="n"/>
      <c r="B244" s="6" t="n"/>
      <c r="C244" s="6" t="n"/>
      <c r="D244" s="6" t="n"/>
    </row>
    <row r="245" ht="15.75" customHeight="1" s="1411">
      <c r="A245" s="6" t="n"/>
      <c r="B245" s="6" t="n"/>
      <c r="C245" s="6" t="n"/>
      <c r="D245" s="6" t="n"/>
    </row>
    <row r="246" ht="15.75" customHeight="1" s="1411">
      <c r="A246" s="6" t="n"/>
      <c r="B246" s="6" t="n"/>
      <c r="C246" s="6" t="n"/>
      <c r="D246" s="6" t="n"/>
    </row>
    <row r="247" ht="15.75" customHeight="1" s="1411">
      <c r="A247" s="6" t="n"/>
      <c r="B247" s="6" t="n"/>
      <c r="C247" s="6" t="n"/>
      <c r="D247" s="6" t="n"/>
    </row>
    <row r="248" ht="15.75" customHeight="1" s="1411">
      <c r="A248" s="6" t="n"/>
      <c r="B248" s="6" t="n"/>
      <c r="C248" s="6" t="n"/>
      <c r="D248" s="6" t="n"/>
    </row>
    <row r="249" ht="15.75" customHeight="1" s="1411">
      <c r="A249" s="6" t="n"/>
      <c r="B249" s="6" t="n"/>
      <c r="C249" s="6" t="n"/>
      <c r="D249" s="6" t="n"/>
    </row>
    <row r="250" ht="15.75" customHeight="1" s="1411">
      <c r="A250" s="6" t="n"/>
      <c r="B250" s="6" t="n"/>
      <c r="C250" s="6" t="n"/>
      <c r="D250" s="6" t="n"/>
    </row>
    <row r="251" ht="15.75" customHeight="1" s="1411">
      <c r="A251" s="6" t="n"/>
      <c r="B251" s="6" t="n"/>
      <c r="C251" s="6" t="n"/>
      <c r="D251" s="6" t="n"/>
    </row>
    <row r="252" ht="15.75" customHeight="1" s="1411">
      <c r="A252" s="6" t="n"/>
      <c r="B252" s="6" t="n"/>
      <c r="C252" s="6" t="n"/>
      <c r="D252" s="6" t="n"/>
    </row>
    <row r="253" ht="15.75" customHeight="1" s="1411">
      <c r="A253" s="6" t="n"/>
      <c r="B253" s="6" t="n"/>
      <c r="C253" s="6" t="n"/>
      <c r="D253" s="6" t="n"/>
    </row>
    <row r="254" ht="15.75" customHeight="1" s="1411">
      <c r="A254" s="6" t="n"/>
      <c r="B254" s="6" t="n"/>
      <c r="C254" s="6" t="n"/>
      <c r="D254" s="6" t="n"/>
    </row>
    <row r="255" ht="15.75" customHeight="1" s="1411">
      <c r="A255" s="6" t="n"/>
      <c r="B255" s="6" t="n"/>
      <c r="C255" s="6" t="n"/>
      <c r="D255" s="6" t="n"/>
    </row>
    <row r="256" ht="15.75" customHeight="1" s="1411">
      <c r="A256" s="6" t="n"/>
      <c r="B256" s="6" t="n"/>
      <c r="C256" s="6" t="n"/>
      <c r="D256" s="6" t="n"/>
    </row>
    <row r="257" ht="15.75" customHeight="1" s="1411">
      <c r="A257" s="6" t="n"/>
      <c r="B257" s="6" t="n"/>
      <c r="C257" s="6" t="n"/>
      <c r="D257" s="6" t="n"/>
    </row>
    <row r="258" ht="15.75" customHeight="1" s="1411">
      <c r="A258" s="6" t="n"/>
      <c r="B258" s="6" t="n"/>
      <c r="C258" s="6" t="n"/>
      <c r="D258" s="6" t="n"/>
    </row>
    <row r="259" ht="15.75" customHeight="1" s="1411">
      <c r="A259" s="6" t="n"/>
      <c r="B259" s="6" t="n"/>
      <c r="C259" s="6" t="n"/>
      <c r="D259" s="6" t="n"/>
    </row>
    <row r="260" ht="15.75" customHeight="1" s="1411">
      <c r="A260" s="6" t="n"/>
      <c r="B260" s="6" t="n"/>
      <c r="C260" s="6" t="n"/>
      <c r="D260" s="6" t="n"/>
    </row>
    <row r="261" ht="15.75" customHeight="1" s="1411">
      <c r="A261" s="6" t="n"/>
      <c r="B261" s="6" t="n"/>
      <c r="C261" s="6" t="n"/>
      <c r="D261" s="6" t="n"/>
    </row>
    <row r="262" ht="15.75" customHeight="1" s="1411">
      <c r="A262" s="6" t="n"/>
      <c r="B262" s="6" t="n"/>
      <c r="C262" s="6" t="n"/>
      <c r="D262" s="6" t="n"/>
    </row>
    <row r="263" ht="15.75" customHeight="1" s="1411">
      <c r="A263" s="6" t="n"/>
      <c r="B263" s="6" t="n"/>
      <c r="C263" s="6" t="n"/>
      <c r="D263" s="6" t="n"/>
    </row>
    <row r="264" ht="15.75" customHeight="1" s="1411">
      <c r="A264" s="6" t="n"/>
      <c r="B264" s="6" t="n"/>
      <c r="C264" s="6" t="n"/>
      <c r="D264" s="6" t="n"/>
    </row>
    <row r="265" ht="15.75" customHeight="1" s="1411">
      <c r="A265" s="6" t="n"/>
      <c r="B265" s="6" t="n"/>
      <c r="C265" s="6" t="n"/>
      <c r="D265" s="6" t="n"/>
    </row>
    <row r="266" ht="15.75" customHeight="1" s="1411">
      <c r="A266" s="6" t="n"/>
      <c r="B266" s="6" t="n"/>
      <c r="C266" s="6" t="n"/>
      <c r="D266" s="6" t="n"/>
    </row>
    <row r="267" ht="15.75" customHeight="1" s="1411">
      <c r="A267" s="6" t="n"/>
      <c r="B267" s="6" t="n"/>
      <c r="C267" s="6" t="n"/>
      <c r="D267" s="6" t="n"/>
    </row>
    <row r="268" ht="15.75" customHeight="1" s="1411">
      <c r="A268" s="6" t="n"/>
      <c r="B268" s="6" t="n"/>
      <c r="C268" s="6" t="n"/>
      <c r="D268" s="6" t="n"/>
    </row>
    <row r="269" ht="15.75" customHeight="1" s="1411">
      <c r="A269" s="6" t="n"/>
      <c r="B269" s="6" t="n"/>
      <c r="C269" s="6" t="n"/>
      <c r="D269" s="6" t="n"/>
    </row>
    <row r="270" ht="15.75" customHeight="1" s="1411">
      <c r="A270" s="6" t="n"/>
      <c r="B270" s="6" t="n"/>
      <c r="C270" s="6" t="n"/>
      <c r="D270" s="6" t="n"/>
    </row>
    <row r="271" ht="15.75" customHeight="1" s="1411">
      <c r="A271" s="6" t="n"/>
      <c r="B271" s="6" t="n"/>
      <c r="C271" s="6" t="n"/>
      <c r="D271" s="6" t="n"/>
    </row>
    <row r="272" ht="15.75" customHeight="1" s="1411">
      <c r="A272" s="6" t="n"/>
      <c r="B272" s="6" t="n"/>
      <c r="C272" s="6" t="n"/>
      <c r="D272" s="6" t="n"/>
    </row>
    <row r="273" ht="15.75" customHeight="1" s="1411">
      <c r="A273" s="6" t="n"/>
      <c r="B273" s="6" t="n"/>
      <c r="C273" s="6" t="n"/>
      <c r="D273" s="6" t="n"/>
    </row>
    <row r="274" ht="15.75" customHeight="1" s="1411">
      <c r="A274" s="6" t="n"/>
      <c r="B274" s="6" t="n"/>
      <c r="C274" s="6" t="n"/>
      <c r="D274" s="6" t="n"/>
    </row>
    <row r="275" ht="15.75" customHeight="1" s="1411">
      <c r="A275" s="6" t="n"/>
      <c r="B275" s="6" t="n"/>
      <c r="C275" s="6" t="n"/>
      <c r="D275" s="6" t="n"/>
    </row>
    <row r="276" ht="15.75" customHeight="1" s="1411">
      <c r="A276" s="6" t="n"/>
      <c r="B276" s="6" t="n"/>
      <c r="C276" s="6" t="n"/>
      <c r="D276" s="6" t="n"/>
    </row>
    <row r="277" ht="15.75" customHeight="1" s="1411">
      <c r="A277" s="6" t="n"/>
      <c r="B277" s="6" t="n"/>
      <c r="C277" s="6" t="n"/>
      <c r="D277" s="6" t="n"/>
    </row>
    <row r="278" ht="15.75" customHeight="1" s="1411">
      <c r="A278" s="6" t="n"/>
      <c r="B278" s="6" t="n"/>
      <c r="C278" s="6" t="n"/>
      <c r="D278" s="6" t="n"/>
    </row>
    <row r="279" ht="15.75" customHeight="1" s="1411">
      <c r="A279" s="6" t="n"/>
      <c r="B279" s="6" t="n"/>
      <c r="C279" s="6" t="n"/>
      <c r="D279" s="6" t="n"/>
    </row>
    <row r="280" ht="15.75" customHeight="1" s="1411">
      <c r="A280" s="6" t="n"/>
      <c r="B280" s="6" t="n"/>
      <c r="C280" s="6" t="n"/>
      <c r="D280" s="6" t="n"/>
    </row>
    <row r="281" ht="15.75" customHeight="1" s="1411">
      <c r="A281" s="6" t="n"/>
      <c r="B281" s="6" t="n"/>
      <c r="C281" s="6" t="n"/>
      <c r="D281" s="6" t="n"/>
    </row>
    <row r="282" ht="15.75" customHeight="1" s="1411">
      <c r="A282" s="6" t="n"/>
      <c r="B282" s="6" t="n"/>
      <c r="C282" s="6" t="n"/>
      <c r="D282" s="6" t="n"/>
    </row>
    <row r="283" ht="15.75" customHeight="1" s="1411">
      <c r="A283" s="6" t="n"/>
      <c r="B283" s="6" t="n"/>
      <c r="C283" s="6" t="n"/>
      <c r="D283" s="6" t="n"/>
    </row>
    <row r="284" ht="15.75" customHeight="1" s="1411">
      <c r="A284" s="6" t="n"/>
      <c r="B284" s="6" t="n"/>
      <c r="C284" s="6" t="n"/>
      <c r="D284" s="6" t="n"/>
    </row>
    <row r="285" ht="15.75" customHeight="1" s="1411">
      <c r="A285" s="6" t="n"/>
      <c r="B285" s="6" t="n"/>
      <c r="C285" s="6" t="n"/>
      <c r="D285" s="6" t="n"/>
    </row>
    <row r="286" ht="15.75" customHeight="1" s="1411">
      <c r="A286" s="6" t="n"/>
      <c r="B286" s="6" t="n"/>
      <c r="C286" s="6" t="n"/>
      <c r="D286" s="6" t="n"/>
    </row>
    <row r="287" ht="15.75" customHeight="1" s="1411">
      <c r="A287" s="6" t="n"/>
      <c r="B287" s="6" t="n"/>
      <c r="C287" s="6" t="n"/>
      <c r="D287" s="6" t="n"/>
    </row>
    <row r="288" ht="15.75" customHeight="1" s="1411">
      <c r="A288" s="6" t="n"/>
      <c r="B288" s="6" t="n"/>
      <c r="C288" s="6" t="n"/>
      <c r="D288" s="6" t="n"/>
    </row>
    <row r="289" ht="15.75" customHeight="1" s="1411">
      <c r="A289" s="6" t="n"/>
      <c r="B289" s="6" t="n"/>
      <c r="C289" s="6" t="n"/>
      <c r="D289" s="6" t="n"/>
    </row>
    <row r="290" ht="15.75" customHeight="1" s="1411">
      <c r="A290" s="6" t="n"/>
      <c r="B290" s="6" t="n"/>
      <c r="C290" s="6" t="n"/>
      <c r="D290" s="6" t="n"/>
    </row>
    <row r="291" ht="15.75" customHeight="1" s="1411">
      <c r="A291" s="6" t="n"/>
      <c r="B291" s="6" t="n"/>
      <c r="C291" s="6" t="n"/>
      <c r="D291" s="6" t="n"/>
    </row>
    <row r="292" ht="15.75" customHeight="1" s="1411">
      <c r="A292" s="6" t="n"/>
      <c r="B292" s="6" t="n"/>
      <c r="C292" s="6" t="n"/>
      <c r="D292" s="6" t="n"/>
    </row>
    <row r="293" ht="15.75" customHeight="1" s="1411">
      <c r="A293" s="6" t="n"/>
      <c r="B293" s="6" t="n"/>
      <c r="C293" s="6" t="n"/>
      <c r="D293" s="6" t="n"/>
    </row>
    <row r="294" ht="15.75" customHeight="1" s="1411">
      <c r="A294" s="6" t="n"/>
      <c r="B294" s="6" t="n"/>
      <c r="C294" s="6" t="n"/>
      <c r="D294" s="6" t="n"/>
    </row>
    <row r="295" ht="15.75" customHeight="1" s="1411">
      <c r="A295" s="6" t="n"/>
      <c r="B295" s="6" t="n"/>
      <c r="C295" s="6" t="n"/>
      <c r="D295" s="6" t="n"/>
    </row>
    <row r="296" ht="15.75" customHeight="1" s="1411">
      <c r="A296" s="6" t="n"/>
      <c r="B296" s="6" t="n"/>
      <c r="C296" s="6" t="n"/>
      <c r="D296" s="6" t="n"/>
    </row>
    <row r="297" ht="15.75" customHeight="1" s="1411">
      <c r="A297" s="6" t="n"/>
      <c r="B297" s="6" t="n"/>
      <c r="C297" s="6" t="n"/>
      <c r="D297" s="6" t="n"/>
    </row>
    <row r="298" ht="15.75" customHeight="1" s="1411">
      <c r="A298" s="6" t="n"/>
      <c r="B298" s="6" t="n"/>
      <c r="C298" s="6" t="n"/>
      <c r="D298" s="6" t="n"/>
    </row>
    <row r="299" ht="15.75" customHeight="1" s="1411">
      <c r="A299" s="6" t="n"/>
      <c r="B299" s="6" t="n"/>
      <c r="C299" s="6" t="n"/>
      <c r="D299" s="6" t="n"/>
    </row>
    <row r="300" ht="15.75" customHeight="1" s="1411">
      <c r="A300" s="6" t="n"/>
      <c r="B300" s="6" t="n"/>
      <c r="C300" s="6" t="n"/>
      <c r="D300" s="6" t="n"/>
    </row>
    <row r="301" ht="15.75" customHeight="1" s="1411">
      <c r="A301" s="6" t="n"/>
      <c r="B301" s="6" t="n"/>
      <c r="C301" s="6" t="n"/>
      <c r="D301" s="6" t="n"/>
    </row>
    <row r="302" ht="15.75" customHeight="1" s="1411">
      <c r="A302" s="6" t="n"/>
      <c r="B302" s="6" t="n"/>
      <c r="C302" s="6" t="n"/>
      <c r="D302" s="6" t="n"/>
    </row>
    <row r="303" ht="15.75" customHeight="1" s="1411">
      <c r="A303" s="6" t="n"/>
      <c r="B303" s="6" t="n"/>
      <c r="C303" s="6" t="n"/>
      <c r="D303" s="6" t="n"/>
    </row>
    <row r="304" ht="15.75" customHeight="1" s="1411">
      <c r="A304" s="6" t="n"/>
      <c r="B304" s="6" t="n"/>
      <c r="C304" s="6" t="n"/>
      <c r="D304" s="6" t="n"/>
    </row>
    <row r="305" ht="15.75" customHeight="1" s="1411">
      <c r="A305" s="6" t="n"/>
      <c r="B305" s="6" t="n"/>
      <c r="C305" s="6" t="n"/>
      <c r="D305" s="6" t="n"/>
    </row>
    <row r="306" ht="15.75" customHeight="1" s="1411">
      <c r="A306" s="6" t="n"/>
      <c r="B306" s="6" t="n"/>
      <c r="C306" s="6" t="n"/>
      <c r="D306" s="6" t="n"/>
    </row>
    <row r="307" ht="15.75" customHeight="1" s="1411">
      <c r="A307" s="6" t="n"/>
      <c r="B307" s="6" t="n"/>
      <c r="C307" s="6" t="n"/>
      <c r="D307" s="6" t="n"/>
    </row>
    <row r="308" ht="15.75" customHeight="1" s="1411">
      <c r="A308" s="6" t="n"/>
      <c r="B308" s="6" t="n"/>
      <c r="C308" s="6" t="n"/>
      <c r="D308" s="6" t="n"/>
    </row>
    <row r="309" ht="15.75" customHeight="1" s="1411">
      <c r="A309" s="6" t="n"/>
      <c r="B309" s="6" t="n"/>
      <c r="C309" s="6" t="n"/>
      <c r="D309" s="6" t="n"/>
    </row>
    <row r="310" ht="15.75" customHeight="1" s="1411">
      <c r="A310" s="6" t="n"/>
      <c r="B310" s="6" t="n"/>
      <c r="C310" s="6" t="n"/>
      <c r="D310" s="6" t="n"/>
    </row>
    <row r="311" ht="15.75" customHeight="1" s="1411">
      <c r="A311" s="6" t="n"/>
      <c r="B311" s="6" t="n"/>
      <c r="C311" s="6" t="n"/>
      <c r="D311" s="6" t="n"/>
    </row>
    <row r="312" ht="15.75" customHeight="1" s="1411">
      <c r="A312" s="6" t="n"/>
      <c r="B312" s="6" t="n"/>
      <c r="C312" s="6" t="n"/>
      <c r="D312" s="6" t="n"/>
    </row>
    <row r="313" ht="15.75" customHeight="1" s="1411">
      <c r="A313" s="6" t="n"/>
      <c r="B313" s="6" t="n"/>
      <c r="C313" s="6" t="n"/>
      <c r="D313" s="6" t="n"/>
    </row>
    <row r="314" ht="15.75" customHeight="1" s="1411">
      <c r="A314" s="6" t="n"/>
      <c r="B314" s="6" t="n"/>
      <c r="C314" s="6" t="n"/>
      <c r="D314" s="6" t="n"/>
    </row>
    <row r="315" ht="15.75" customHeight="1" s="1411">
      <c r="A315" s="6" t="n"/>
      <c r="B315" s="6" t="n"/>
      <c r="C315" s="6" t="n"/>
      <c r="D315" s="6" t="n"/>
    </row>
    <row r="316" ht="15.75" customHeight="1" s="1411">
      <c r="A316" s="6" t="n"/>
      <c r="B316" s="6" t="n"/>
      <c r="C316" s="6" t="n"/>
      <c r="D316" s="6" t="n"/>
    </row>
    <row r="317" ht="15.75" customHeight="1" s="1411">
      <c r="A317" s="6" t="n"/>
      <c r="B317" s="6" t="n"/>
      <c r="C317" s="6" t="n"/>
      <c r="D317" s="6" t="n"/>
    </row>
    <row r="318" ht="15.75" customHeight="1" s="1411">
      <c r="A318" s="6" t="n"/>
      <c r="B318" s="6" t="n"/>
      <c r="C318" s="6" t="n"/>
      <c r="D318" s="6" t="n"/>
    </row>
    <row r="319" ht="15.75" customHeight="1" s="1411">
      <c r="A319" s="6" t="n"/>
      <c r="B319" s="6" t="n"/>
      <c r="C319" s="6" t="n"/>
      <c r="D319" s="6" t="n"/>
    </row>
    <row r="320" ht="15.75" customHeight="1" s="1411">
      <c r="A320" s="6" t="n"/>
      <c r="B320" s="6" t="n"/>
      <c r="C320" s="6" t="n"/>
      <c r="D320" s="6" t="n"/>
    </row>
    <row r="321" ht="15.75" customHeight="1" s="1411">
      <c r="A321" s="6" t="n"/>
      <c r="B321" s="6" t="n"/>
      <c r="C321" s="6" t="n"/>
      <c r="D321" s="6" t="n"/>
    </row>
    <row r="322" ht="15.75" customHeight="1" s="1411">
      <c r="A322" s="6" t="n"/>
      <c r="B322" s="6" t="n"/>
      <c r="C322" s="6" t="n"/>
      <c r="D322" s="6" t="n"/>
    </row>
    <row r="323" ht="15.75" customHeight="1" s="1411">
      <c r="A323" s="6" t="n"/>
      <c r="B323" s="6" t="n"/>
      <c r="C323" s="6" t="n"/>
      <c r="D323" s="6" t="n"/>
    </row>
    <row r="324" ht="15.75" customHeight="1" s="1411">
      <c r="A324" s="6" t="n"/>
      <c r="B324" s="6" t="n"/>
      <c r="C324" s="6" t="n"/>
      <c r="D324" s="6" t="n"/>
    </row>
    <row r="325" ht="15.75" customHeight="1" s="1411">
      <c r="A325" s="6" t="n"/>
      <c r="B325" s="6" t="n"/>
      <c r="C325" s="6" t="n"/>
      <c r="D325" s="6" t="n"/>
    </row>
    <row r="326" ht="15.75" customHeight="1" s="1411">
      <c r="A326" s="6" t="n"/>
      <c r="B326" s="6" t="n"/>
      <c r="C326" s="6" t="n"/>
      <c r="D326" s="6" t="n"/>
    </row>
    <row r="327" ht="15.75" customHeight="1" s="1411">
      <c r="A327" s="6" t="n"/>
      <c r="B327" s="6" t="n"/>
      <c r="C327" s="6" t="n"/>
      <c r="D327" s="6" t="n"/>
    </row>
    <row r="328" ht="15.75" customHeight="1" s="1411">
      <c r="A328" s="6" t="n"/>
      <c r="B328" s="6" t="n"/>
      <c r="C328" s="6" t="n"/>
      <c r="D328" s="6" t="n"/>
    </row>
    <row r="329" ht="15.75" customHeight="1" s="1411">
      <c r="A329" s="6" t="n"/>
      <c r="B329" s="6" t="n"/>
      <c r="C329" s="6" t="n"/>
      <c r="D329" s="6" t="n"/>
    </row>
    <row r="330" ht="15.75" customHeight="1" s="1411">
      <c r="A330" s="6" t="n"/>
      <c r="B330" s="6" t="n"/>
      <c r="C330" s="6" t="n"/>
      <c r="D330" s="6" t="n"/>
    </row>
    <row r="331" ht="15.75" customHeight="1" s="1411">
      <c r="A331" s="6" t="n"/>
      <c r="B331" s="6" t="n"/>
      <c r="C331" s="6" t="n"/>
      <c r="D331" s="6" t="n"/>
    </row>
    <row r="332" ht="15.75" customHeight="1" s="1411">
      <c r="A332" s="6" t="n"/>
      <c r="B332" s="6" t="n"/>
      <c r="C332" s="6" t="n"/>
      <c r="D332" s="6" t="n"/>
    </row>
    <row r="333" ht="15.75" customHeight="1" s="1411">
      <c r="A333" s="6" t="n"/>
      <c r="B333" s="6" t="n"/>
      <c r="C333" s="6" t="n"/>
      <c r="D333" s="6" t="n"/>
    </row>
    <row r="334" ht="15.75" customHeight="1" s="1411">
      <c r="A334" s="6" t="n"/>
      <c r="B334" s="6" t="n"/>
      <c r="C334" s="6" t="n"/>
      <c r="D334" s="6" t="n"/>
    </row>
    <row r="335" ht="15.75" customHeight="1" s="1411">
      <c r="A335" s="6" t="n"/>
      <c r="B335" s="6" t="n"/>
      <c r="C335" s="6" t="n"/>
      <c r="D335" s="6" t="n"/>
    </row>
    <row r="336" ht="15.75" customHeight="1" s="1411">
      <c r="A336" s="6" t="n"/>
      <c r="B336" s="6" t="n"/>
      <c r="C336" s="6" t="n"/>
      <c r="D336" s="6" t="n"/>
    </row>
    <row r="337" ht="15.75" customHeight="1" s="1411">
      <c r="A337" s="6" t="n"/>
      <c r="B337" s="6" t="n"/>
      <c r="C337" s="6" t="n"/>
      <c r="D337" s="6" t="n"/>
    </row>
    <row r="338" ht="15.75" customHeight="1" s="1411">
      <c r="A338" s="6" t="n"/>
      <c r="B338" s="6" t="n"/>
      <c r="C338" s="6" t="n"/>
      <c r="D338" s="6" t="n"/>
    </row>
    <row r="339" ht="15.75" customHeight="1" s="1411">
      <c r="A339" s="6" t="n"/>
      <c r="B339" s="6" t="n"/>
      <c r="C339" s="6" t="n"/>
      <c r="D339" s="6" t="n"/>
    </row>
    <row r="340" ht="15.75" customHeight="1" s="1411">
      <c r="A340" s="6" t="n"/>
      <c r="B340" s="6" t="n"/>
      <c r="C340" s="6" t="n"/>
      <c r="D340" s="6" t="n"/>
    </row>
    <row r="341" ht="15.75" customHeight="1" s="1411">
      <c r="A341" s="6" t="n"/>
      <c r="B341" s="6" t="n"/>
      <c r="C341" s="6" t="n"/>
      <c r="D341" s="6" t="n"/>
    </row>
    <row r="342" ht="15.75" customHeight="1" s="1411">
      <c r="A342" s="6" t="n"/>
      <c r="B342" s="6" t="n"/>
      <c r="C342" s="6" t="n"/>
      <c r="D342" s="6" t="n"/>
    </row>
    <row r="343" ht="15.75" customHeight="1" s="1411">
      <c r="A343" s="6" t="n"/>
      <c r="B343" s="6" t="n"/>
      <c r="C343" s="6" t="n"/>
      <c r="D343" s="6" t="n"/>
    </row>
    <row r="344" ht="15.75" customHeight="1" s="1411">
      <c r="A344" s="6" t="n"/>
      <c r="B344" s="6" t="n"/>
      <c r="C344" s="6" t="n"/>
      <c r="D344" s="6" t="n"/>
    </row>
    <row r="345" ht="15.75" customHeight="1" s="1411">
      <c r="A345" s="6" t="n"/>
      <c r="B345" s="6" t="n"/>
      <c r="C345" s="6" t="n"/>
      <c r="D345" s="6" t="n"/>
    </row>
    <row r="346" ht="15.75" customHeight="1" s="1411">
      <c r="A346" s="6" t="n"/>
      <c r="B346" s="6" t="n"/>
      <c r="C346" s="6" t="n"/>
      <c r="D346" s="6" t="n"/>
    </row>
    <row r="347" ht="15.75" customHeight="1" s="1411">
      <c r="A347" s="6" t="n"/>
      <c r="B347" s="6" t="n"/>
      <c r="C347" s="6" t="n"/>
      <c r="D347" s="6" t="n"/>
    </row>
    <row r="348" ht="15.75" customHeight="1" s="1411">
      <c r="A348" s="6" t="n"/>
      <c r="B348" s="6" t="n"/>
      <c r="C348" s="6" t="n"/>
      <c r="D348" s="6" t="n"/>
    </row>
    <row r="349" ht="15.75" customHeight="1" s="1411">
      <c r="A349" s="6" t="n"/>
      <c r="B349" s="6" t="n"/>
      <c r="C349" s="6" t="n"/>
      <c r="D349" s="6" t="n"/>
    </row>
    <row r="350" ht="15.75" customHeight="1" s="1411">
      <c r="A350" s="6" t="n"/>
      <c r="B350" s="6" t="n"/>
      <c r="C350" s="6" t="n"/>
      <c r="D350" s="6" t="n"/>
    </row>
    <row r="351" ht="15.75" customHeight="1" s="1411">
      <c r="A351" s="6" t="n"/>
      <c r="B351" s="6" t="n"/>
      <c r="C351" s="6" t="n"/>
      <c r="D351" s="6" t="n"/>
    </row>
    <row r="352" ht="15.75" customHeight="1" s="1411">
      <c r="A352" s="6" t="n"/>
      <c r="B352" s="6" t="n"/>
      <c r="C352" s="6" t="n"/>
      <c r="D352" s="6" t="n"/>
    </row>
    <row r="353" ht="15.75" customHeight="1" s="1411">
      <c r="A353" s="6" t="n"/>
      <c r="B353" s="6" t="n"/>
      <c r="C353" s="6" t="n"/>
      <c r="D353" s="6" t="n"/>
    </row>
    <row r="354" ht="15.75" customHeight="1" s="1411">
      <c r="A354" s="6" t="n"/>
      <c r="B354" s="6" t="n"/>
      <c r="C354" s="6" t="n"/>
      <c r="D354" s="6" t="n"/>
    </row>
    <row r="355" ht="15.75" customHeight="1" s="1411">
      <c r="A355" s="6" t="n"/>
      <c r="B355" s="6" t="n"/>
      <c r="C355" s="6" t="n"/>
      <c r="D355" s="6" t="n"/>
    </row>
    <row r="356" ht="15.75" customHeight="1" s="1411">
      <c r="A356" s="6" t="n"/>
      <c r="B356" s="6" t="n"/>
      <c r="C356" s="6" t="n"/>
      <c r="D356" s="6" t="n"/>
    </row>
    <row r="357" ht="15.75" customHeight="1" s="1411">
      <c r="A357" s="6" t="n"/>
      <c r="B357" s="6" t="n"/>
      <c r="C357" s="6" t="n"/>
      <c r="D357" s="6" t="n"/>
    </row>
    <row r="358" ht="15.75" customHeight="1" s="1411">
      <c r="A358" s="6" t="n"/>
      <c r="B358" s="6" t="n"/>
      <c r="C358" s="6" t="n"/>
      <c r="D358" s="6" t="n"/>
    </row>
    <row r="359" ht="15.75" customHeight="1" s="1411">
      <c r="A359" s="6" t="n"/>
      <c r="B359" s="6" t="n"/>
      <c r="C359" s="6" t="n"/>
      <c r="D359" s="6" t="n"/>
    </row>
    <row r="360" ht="15.75" customHeight="1" s="1411">
      <c r="A360" s="6" t="n"/>
      <c r="B360" s="6" t="n"/>
      <c r="C360" s="6" t="n"/>
      <c r="D360" s="6" t="n"/>
    </row>
    <row r="361" ht="15.75" customHeight="1" s="1411">
      <c r="A361" s="6" t="n"/>
      <c r="B361" s="6" t="n"/>
      <c r="C361" s="6" t="n"/>
      <c r="D361" s="6" t="n"/>
    </row>
    <row r="362" ht="15.75" customHeight="1" s="1411">
      <c r="A362" s="6" t="n"/>
      <c r="B362" s="6" t="n"/>
      <c r="C362" s="6" t="n"/>
      <c r="D362" s="6" t="n"/>
    </row>
    <row r="363" ht="15.75" customHeight="1" s="1411">
      <c r="A363" s="6" t="n"/>
      <c r="B363" s="6" t="n"/>
      <c r="C363" s="6" t="n"/>
      <c r="D363" s="6" t="n"/>
    </row>
    <row r="364" ht="15.75" customHeight="1" s="1411">
      <c r="A364" s="6" t="n"/>
      <c r="B364" s="6" t="n"/>
      <c r="C364" s="6" t="n"/>
      <c r="D364" s="6" t="n"/>
    </row>
    <row r="365" ht="15.75" customHeight="1" s="1411">
      <c r="A365" s="6" t="n"/>
      <c r="B365" s="6" t="n"/>
      <c r="C365" s="6" t="n"/>
      <c r="D365" s="6" t="n"/>
    </row>
    <row r="366" ht="15.75" customHeight="1" s="1411">
      <c r="A366" s="6" t="n"/>
      <c r="B366" s="6" t="n"/>
      <c r="C366" s="6" t="n"/>
      <c r="D366" s="6" t="n"/>
    </row>
    <row r="367" ht="15.75" customHeight="1" s="1411">
      <c r="A367" s="6" t="n"/>
      <c r="B367" s="6" t="n"/>
      <c r="C367" s="6" t="n"/>
      <c r="D367" s="6" t="n"/>
    </row>
    <row r="368" ht="15.75" customHeight="1" s="1411">
      <c r="A368" s="6" t="n"/>
      <c r="B368" s="6" t="n"/>
      <c r="C368" s="6" t="n"/>
      <c r="D368" s="6" t="n"/>
    </row>
    <row r="369" ht="15.75" customHeight="1" s="1411">
      <c r="A369" s="6" t="n"/>
      <c r="B369" s="6" t="n"/>
      <c r="C369" s="6" t="n"/>
      <c r="D369" s="6" t="n"/>
    </row>
    <row r="370" ht="15.75" customHeight="1" s="1411">
      <c r="A370" s="6" t="n"/>
      <c r="B370" s="6" t="n"/>
      <c r="C370" s="6" t="n"/>
      <c r="D370" s="6" t="n"/>
    </row>
    <row r="371" ht="15.75" customHeight="1" s="1411">
      <c r="A371" s="6" t="n"/>
      <c r="B371" s="6" t="n"/>
      <c r="C371" s="6" t="n"/>
      <c r="D371" s="6" t="n"/>
    </row>
    <row r="372" ht="15.75" customHeight="1" s="1411">
      <c r="A372" s="6" t="n"/>
      <c r="B372" s="6" t="n"/>
      <c r="C372" s="6" t="n"/>
      <c r="D372" s="6" t="n"/>
    </row>
    <row r="373" ht="15.75" customHeight="1" s="1411">
      <c r="A373" s="6" t="n"/>
      <c r="B373" s="6" t="n"/>
      <c r="C373" s="6" t="n"/>
      <c r="D373" s="6" t="n"/>
    </row>
    <row r="374" ht="15.75" customHeight="1" s="1411">
      <c r="A374" s="6" t="n"/>
      <c r="B374" s="6" t="n"/>
      <c r="C374" s="6" t="n"/>
      <c r="D374" s="6" t="n"/>
    </row>
    <row r="375" ht="15.75" customHeight="1" s="1411">
      <c r="A375" s="6" t="n"/>
      <c r="B375" s="6" t="n"/>
      <c r="C375" s="6" t="n"/>
      <c r="D375" s="6" t="n"/>
    </row>
    <row r="376" ht="15.75" customHeight="1" s="1411">
      <c r="A376" s="6" t="n"/>
      <c r="B376" s="6" t="n"/>
      <c r="C376" s="6" t="n"/>
      <c r="D376" s="6" t="n"/>
    </row>
    <row r="377" ht="15.75" customHeight="1" s="1411">
      <c r="A377" s="6" t="n"/>
      <c r="B377" s="6" t="n"/>
      <c r="C377" s="6" t="n"/>
      <c r="D377" s="6" t="n"/>
    </row>
    <row r="378" ht="15.75" customHeight="1" s="1411">
      <c r="A378" s="6" t="n"/>
      <c r="B378" s="6" t="n"/>
      <c r="C378" s="6" t="n"/>
      <c r="D378" s="6" t="n"/>
    </row>
    <row r="379" ht="15.75" customHeight="1" s="1411">
      <c r="A379" s="6" t="n"/>
      <c r="B379" s="6" t="n"/>
      <c r="C379" s="6" t="n"/>
      <c r="D379" s="6" t="n"/>
    </row>
    <row r="380" ht="15.75" customHeight="1" s="1411">
      <c r="A380" s="6" t="n"/>
      <c r="B380" s="6" t="n"/>
      <c r="C380" s="6" t="n"/>
      <c r="D380" s="6" t="n"/>
    </row>
    <row r="381" ht="15.75" customHeight="1" s="1411">
      <c r="A381" s="6" t="n"/>
      <c r="B381" s="6" t="n"/>
      <c r="C381" s="6" t="n"/>
      <c r="D381" s="6" t="n"/>
    </row>
    <row r="382" ht="15.75" customHeight="1" s="1411">
      <c r="A382" s="6" t="n"/>
      <c r="B382" s="6" t="n"/>
      <c r="C382" s="6" t="n"/>
      <c r="D382" s="6" t="n"/>
    </row>
    <row r="383" ht="15.75" customHeight="1" s="1411">
      <c r="A383" s="6" t="n"/>
      <c r="B383" s="6" t="n"/>
      <c r="C383" s="6" t="n"/>
      <c r="D383" s="6" t="n"/>
    </row>
    <row r="384" ht="15.75" customHeight="1" s="1411">
      <c r="A384" s="6" t="n"/>
      <c r="B384" s="6" t="n"/>
      <c r="C384" s="6" t="n"/>
      <c r="D384" s="6" t="n"/>
    </row>
    <row r="385" ht="15.75" customHeight="1" s="1411">
      <c r="A385" s="6" t="n"/>
      <c r="B385" s="6" t="n"/>
      <c r="C385" s="6" t="n"/>
      <c r="D385" s="6" t="n"/>
    </row>
    <row r="386" ht="15.75" customHeight="1" s="1411">
      <c r="A386" s="6" t="n"/>
      <c r="B386" s="6" t="n"/>
      <c r="C386" s="6" t="n"/>
      <c r="D386" s="6" t="n"/>
    </row>
    <row r="387" ht="15.75" customHeight="1" s="1411">
      <c r="A387" s="6" t="n"/>
      <c r="B387" s="6" t="n"/>
      <c r="C387" s="6" t="n"/>
      <c r="D387" s="6" t="n"/>
    </row>
    <row r="388" ht="15.75" customHeight="1" s="1411">
      <c r="A388" s="6" t="n"/>
      <c r="B388" s="6" t="n"/>
      <c r="C388" s="6" t="n"/>
      <c r="D388" s="6" t="n"/>
    </row>
    <row r="389" ht="15.75" customHeight="1" s="1411">
      <c r="A389" s="6" t="n"/>
      <c r="B389" s="6" t="n"/>
      <c r="C389" s="6" t="n"/>
      <c r="D389" s="6" t="n"/>
    </row>
    <row r="390" ht="15.75" customHeight="1" s="1411">
      <c r="A390" s="6" t="n"/>
      <c r="B390" s="6" t="n"/>
      <c r="C390" s="6" t="n"/>
      <c r="D390" s="6" t="n"/>
    </row>
    <row r="391" ht="15.75" customHeight="1" s="1411">
      <c r="A391" s="6" t="n"/>
      <c r="B391" s="6" t="n"/>
      <c r="C391" s="6" t="n"/>
      <c r="D391" s="6" t="n"/>
    </row>
    <row r="392" ht="15.75" customHeight="1" s="1411">
      <c r="A392" s="6" t="n"/>
      <c r="B392" s="6" t="n"/>
      <c r="C392" s="6" t="n"/>
      <c r="D392" s="6" t="n"/>
    </row>
    <row r="393" ht="15.75" customHeight="1" s="1411">
      <c r="A393" s="6" t="n"/>
      <c r="B393" s="6" t="n"/>
      <c r="C393" s="6" t="n"/>
      <c r="D393" s="6" t="n"/>
    </row>
    <row r="394" ht="15.75" customHeight="1" s="1411">
      <c r="A394" s="6" t="n"/>
      <c r="B394" s="6" t="n"/>
      <c r="C394" s="6" t="n"/>
      <c r="D394" s="6" t="n"/>
    </row>
    <row r="395" ht="15.75" customHeight="1" s="1411">
      <c r="A395" s="6" t="n"/>
      <c r="B395" s="6" t="n"/>
      <c r="C395" s="6" t="n"/>
      <c r="D395" s="6" t="n"/>
    </row>
    <row r="396" ht="15.75" customHeight="1" s="1411">
      <c r="A396" s="6" t="n"/>
      <c r="B396" s="6" t="n"/>
      <c r="C396" s="6" t="n"/>
      <c r="D396" s="6" t="n"/>
    </row>
    <row r="397" ht="15.75" customHeight="1" s="1411">
      <c r="A397" s="6" t="n"/>
      <c r="B397" s="6" t="n"/>
      <c r="C397" s="6" t="n"/>
      <c r="D397" s="6" t="n"/>
    </row>
    <row r="398" ht="15.75" customHeight="1" s="1411">
      <c r="A398" s="6" t="n"/>
      <c r="B398" s="6" t="n"/>
      <c r="C398" s="6" t="n"/>
      <c r="D398" s="6" t="n"/>
    </row>
    <row r="399" ht="15.75" customHeight="1" s="1411">
      <c r="A399" s="6" t="n"/>
      <c r="B399" s="6" t="n"/>
      <c r="C399" s="6" t="n"/>
      <c r="D399" s="6" t="n"/>
    </row>
    <row r="400" ht="15.75" customHeight="1" s="1411">
      <c r="A400" s="6" t="n"/>
      <c r="B400" s="6" t="n"/>
      <c r="C400" s="6" t="n"/>
      <c r="D400" s="6" t="n"/>
    </row>
    <row r="401" ht="15.75" customHeight="1" s="1411">
      <c r="A401" s="6" t="n"/>
      <c r="B401" s="6" t="n"/>
      <c r="C401" s="6" t="n"/>
      <c r="D401" s="6" t="n"/>
    </row>
    <row r="402" ht="15.75" customHeight="1" s="1411">
      <c r="A402" s="6" t="n"/>
      <c r="B402" s="6" t="n"/>
      <c r="C402" s="6" t="n"/>
      <c r="D402" s="6" t="n"/>
    </row>
    <row r="403" ht="15.75" customHeight="1" s="1411">
      <c r="A403" s="6" t="n"/>
      <c r="B403" s="6" t="n"/>
      <c r="C403" s="6" t="n"/>
      <c r="D403" s="6" t="n"/>
    </row>
    <row r="404" ht="15.75" customHeight="1" s="1411">
      <c r="A404" s="6" t="n"/>
      <c r="B404" s="6" t="n"/>
      <c r="C404" s="6" t="n"/>
      <c r="D404" s="6" t="n"/>
    </row>
    <row r="405" ht="15.75" customHeight="1" s="1411">
      <c r="A405" s="6" t="n"/>
      <c r="B405" s="6" t="n"/>
      <c r="C405" s="6" t="n"/>
      <c r="D405" s="6" t="n"/>
    </row>
    <row r="406" ht="15.75" customHeight="1" s="1411">
      <c r="A406" s="6" t="n"/>
      <c r="B406" s="6" t="n"/>
      <c r="C406" s="6" t="n"/>
      <c r="D406" s="6" t="n"/>
    </row>
    <row r="407" ht="15.75" customHeight="1" s="1411">
      <c r="A407" s="6" t="n"/>
      <c r="B407" s="6" t="n"/>
      <c r="C407" s="6" t="n"/>
      <c r="D407" s="6" t="n"/>
    </row>
    <row r="408" ht="15.75" customHeight="1" s="1411">
      <c r="A408" s="6" t="n"/>
      <c r="B408" s="6" t="n"/>
      <c r="C408" s="6" t="n"/>
      <c r="D408" s="6" t="n"/>
    </row>
    <row r="409" ht="15.75" customHeight="1" s="1411">
      <c r="A409" s="6" t="n"/>
      <c r="B409" s="6" t="n"/>
      <c r="C409" s="6" t="n"/>
      <c r="D409" s="6" t="n"/>
    </row>
    <row r="410" ht="15.75" customHeight="1" s="1411">
      <c r="A410" s="6" t="n"/>
      <c r="B410" s="6" t="n"/>
      <c r="C410" s="6" t="n"/>
      <c r="D410" s="6" t="n"/>
    </row>
    <row r="411" ht="15.75" customHeight="1" s="1411">
      <c r="A411" s="6" t="n"/>
      <c r="B411" s="6" t="n"/>
      <c r="C411" s="6" t="n"/>
      <c r="D411" s="6" t="n"/>
    </row>
    <row r="412" ht="15.75" customHeight="1" s="1411">
      <c r="A412" s="6" t="n"/>
      <c r="B412" s="6" t="n"/>
      <c r="C412" s="6" t="n"/>
      <c r="D412" s="6" t="n"/>
    </row>
    <row r="413" ht="15.75" customHeight="1" s="1411">
      <c r="A413" s="6" t="n"/>
      <c r="B413" s="6" t="n"/>
      <c r="C413" s="6" t="n"/>
      <c r="D413" s="6" t="n"/>
    </row>
    <row r="414" ht="15.75" customHeight="1" s="1411">
      <c r="A414" s="6" t="n"/>
      <c r="B414" s="6" t="n"/>
      <c r="C414" s="6" t="n"/>
      <c r="D414" s="6" t="n"/>
    </row>
    <row r="415" ht="15.75" customHeight="1" s="1411">
      <c r="A415" s="6" t="n"/>
      <c r="B415" s="6" t="n"/>
      <c r="C415" s="6" t="n"/>
      <c r="D415" s="6" t="n"/>
    </row>
    <row r="416" ht="15.75" customHeight="1" s="1411">
      <c r="A416" s="6" t="n"/>
      <c r="B416" s="6" t="n"/>
      <c r="C416" s="6" t="n"/>
      <c r="D416" s="6" t="n"/>
    </row>
    <row r="417" ht="15.75" customHeight="1" s="1411">
      <c r="A417" s="6" t="n"/>
      <c r="B417" s="6" t="n"/>
      <c r="C417" s="6" t="n"/>
      <c r="D417" s="6" t="n"/>
    </row>
    <row r="418" ht="15.75" customHeight="1" s="1411">
      <c r="A418" s="6" t="n"/>
      <c r="B418" s="6" t="n"/>
      <c r="C418" s="6" t="n"/>
      <c r="D418" s="6" t="n"/>
    </row>
    <row r="419" ht="15.75" customHeight="1" s="1411">
      <c r="A419" s="6" t="n"/>
      <c r="B419" s="6" t="n"/>
      <c r="C419" s="6" t="n"/>
      <c r="D419" s="6" t="n"/>
    </row>
    <row r="420" ht="15.75" customHeight="1" s="1411">
      <c r="A420" s="6" t="n"/>
      <c r="B420" s="6" t="n"/>
      <c r="C420" s="6" t="n"/>
      <c r="D420" s="6" t="n"/>
    </row>
    <row r="421" ht="15.75" customHeight="1" s="1411">
      <c r="A421" s="6" t="n"/>
      <c r="B421" s="6" t="n"/>
      <c r="C421" s="6" t="n"/>
      <c r="D421" s="6" t="n"/>
    </row>
    <row r="422" ht="15.75" customHeight="1" s="1411">
      <c r="A422" s="6" t="n"/>
      <c r="B422" s="6" t="n"/>
      <c r="C422" s="6" t="n"/>
      <c r="D422" s="6" t="n"/>
    </row>
    <row r="423" ht="15.75" customHeight="1" s="1411">
      <c r="A423" s="6" t="n"/>
      <c r="B423" s="6" t="n"/>
      <c r="C423" s="6" t="n"/>
      <c r="D423" s="6" t="n"/>
    </row>
    <row r="424" ht="15.75" customHeight="1" s="1411">
      <c r="A424" s="6" t="n"/>
      <c r="B424" s="6" t="n"/>
      <c r="C424" s="6" t="n"/>
      <c r="D424" s="6" t="n"/>
    </row>
    <row r="425" ht="15.75" customHeight="1" s="1411">
      <c r="A425" s="6" t="n"/>
      <c r="B425" s="6" t="n"/>
      <c r="C425" s="6" t="n"/>
      <c r="D425" s="6" t="n"/>
    </row>
    <row r="426" ht="15.75" customHeight="1" s="1411">
      <c r="A426" s="6" t="n"/>
      <c r="B426" s="6" t="n"/>
      <c r="C426" s="6" t="n"/>
      <c r="D426" s="6" t="n"/>
    </row>
    <row r="427" ht="15.75" customHeight="1" s="1411">
      <c r="A427" s="6" t="n"/>
      <c r="B427" s="6" t="n"/>
      <c r="C427" s="6" t="n"/>
      <c r="D427" s="6" t="n"/>
    </row>
    <row r="428" ht="15.75" customHeight="1" s="1411">
      <c r="A428" s="6" t="n"/>
      <c r="B428" s="6" t="n"/>
      <c r="C428" s="6" t="n"/>
      <c r="D428" s="6" t="n"/>
    </row>
    <row r="429" ht="15.75" customHeight="1" s="1411">
      <c r="A429" s="6" t="n"/>
      <c r="B429" s="6" t="n"/>
      <c r="C429" s="6" t="n"/>
      <c r="D429" s="6" t="n"/>
    </row>
    <row r="430" ht="15.75" customHeight="1" s="1411">
      <c r="A430" s="6" t="n"/>
      <c r="B430" s="6" t="n"/>
      <c r="C430" s="6" t="n"/>
      <c r="D430" s="6" t="n"/>
    </row>
    <row r="431" ht="15.75" customHeight="1" s="1411">
      <c r="A431" s="6" t="n"/>
      <c r="B431" s="6" t="n"/>
      <c r="C431" s="6" t="n"/>
      <c r="D431" s="6" t="n"/>
    </row>
    <row r="432" ht="15.75" customHeight="1" s="1411">
      <c r="A432" s="6" t="n"/>
      <c r="B432" s="6" t="n"/>
      <c r="C432" s="6" t="n"/>
      <c r="D432" s="6" t="n"/>
    </row>
    <row r="433" ht="15.75" customHeight="1" s="1411">
      <c r="A433" s="6" t="n"/>
      <c r="B433" s="6" t="n"/>
      <c r="C433" s="6" t="n"/>
      <c r="D433" s="6" t="n"/>
    </row>
    <row r="434" ht="15.75" customHeight="1" s="1411">
      <c r="A434" s="6" t="n"/>
      <c r="B434" s="6" t="n"/>
      <c r="C434" s="6" t="n"/>
      <c r="D434" s="6" t="n"/>
    </row>
    <row r="435" ht="15.75" customHeight="1" s="1411">
      <c r="A435" s="6" t="n"/>
      <c r="B435" s="6" t="n"/>
      <c r="C435" s="6" t="n"/>
      <c r="D435" s="6" t="n"/>
    </row>
    <row r="436" ht="15.75" customHeight="1" s="1411">
      <c r="A436" s="6" t="n"/>
      <c r="B436" s="6" t="n"/>
      <c r="C436" s="6" t="n"/>
      <c r="D436" s="6" t="n"/>
    </row>
    <row r="437" ht="15.75" customHeight="1" s="1411">
      <c r="A437" s="6" t="n"/>
      <c r="B437" s="6" t="n"/>
      <c r="C437" s="6" t="n"/>
      <c r="D437" s="6" t="n"/>
    </row>
    <row r="438" ht="15.75" customHeight="1" s="1411">
      <c r="A438" s="6" t="n"/>
      <c r="B438" s="6" t="n"/>
      <c r="C438" s="6" t="n"/>
      <c r="D438" s="6" t="n"/>
    </row>
    <row r="439" ht="15.75" customHeight="1" s="1411">
      <c r="A439" s="6" t="n"/>
      <c r="B439" s="6" t="n"/>
      <c r="C439" s="6" t="n"/>
      <c r="D439" s="6" t="n"/>
    </row>
    <row r="440" ht="15.75" customHeight="1" s="1411">
      <c r="A440" s="6" t="n"/>
      <c r="B440" s="6" t="n"/>
      <c r="C440" s="6" t="n"/>
      <c r="D440" s="6" t="n"/>
    </row>
    <row r="441" ht="15.75" customHeight="1" s="1411">
      <c r="A441" s="6" t="n"/>
      <c r="B441" s="6" t="n"/>
      <c r="C441" s="6" t="n"/>
      <c r="D441" s="6" t="n"/>
    </row>
    <row r="442" ht="15.75" customHeight="1" s="1411">
      <c r="A442" s="6" t="n"/>
      <c r="B442" s="6" t="n"/>
      <c r="C442" s="6" t="n"/>
      <c r="D442" s="6" t="n"/>
    </row>
    <row r="443" ht="15.75" customHeight="1" s="1411">
      <c r="A443" s="6" t="n"/>
      <c r="B443" s="6" t="n"/>
      <c r="C443" s="6" t="n"/>
      <c r="D443" s="6" t="n"/>
    </row>
    <row r="444" ht="15.75" customHeight="1" s="1411">
      <c r="A444" s="6" t="n"/>
      <c r="B444" s="6" t="n"/>
      <c r="C444" s="6" t="n"/>
      <c r="D444" s="6" t="n"/>
    </row>
    <row r="445" ht="15.75" customHeight="1" s="1411">
      <c r="A445" s="6" t="n"/>
      <c r="B445" s="6" t="n"/>
      <c r="C445" s="6" t="n"/>
      <c r="D445" s="6" t="n"/>
    </row>
    <row r="446" ht="15.75" customHeight="1" s="1411">
      <c r="A446" s="6" t="n"/>
      <c r="B446" s="6" t="n"/>
      <c r="C446" s="6" t="n"/>
      <c r="D446" s="6" t="n"/>
    </row>
    <row r="447" ht="15.75" customHeight="1" s="1411">
      <c r="A447" s="6" t="n"/>
      <c r="B447" s="6" t="n"/>
      <c r="C447" s="6" t="n"/>
      <c r="D447" s="6" t="n"/>
    </row>
    <row r="448" ht="15.75" customHeight="1" s="1411">
      <c r="A448" s="6" t="n"/>
      <c r="B448" s="6" t="n"/>
      <c r="C448" s="6" t="n"/>
      <c r="D448" s="6" t="n"/>
    </row>
    <row r="449" ht="15.75" customHeight="1" s="1411">
      <c r="A449" s="6" t="n"/>
      <c r="B449" s="6" t="n"/>
      <c r="C449" s="6" t="n"/>
      <c r="D449" s="6" t="n"/>
    </row>
    <row r="450" ht="15.75" customHeight="1" s="1411">
      <c r="A450" s="6" t="n"/>
      <c r="B450" s="6" t="n"/>
      <c r="C450" s="6" t="n"/>
      <c r="D450" s="6" t="n"/>
    </row>
    <row r="451" ht="15.75" customHeight="1" s="1411">
      <c r="A451" s="6" t="n"/>
      <c r="B451" s="6" t="n"/>
      <c r="C451" s="6" t="n"/>
      <c r="D451" s="6" t="n"/>
    </row>
    <row r="452" ht="15.75" customHeight="1" s="1411">
      <c r="A452" s="6" t="n"/>
      <c r="B452" s="6" t="n"/>
      <c r="C452" s="6" t="n"/>
      <c r="D452" s="6" t="n"/>
    </row>
    <row r="453" ht="15.75" customHeight="1" s="1411">
      <c r="A453" s="6" t="n"/>
      <c r="B453" s="6" t="n"/>
      <c r="C453" s="6" t="n"/>
      <c r="D453" s="6" t="n"/>
    </row>
    <row r="454" ht="15.75" customHeight="1" s="1411">
      <c r="A454" s="6" t="n"/>
      <c r="B454" s="6" t="n"/>
      <c r="C454" s="6" t="n"/>
      <c r="D454" s="6" t="n"/>
    </row>
    <row r="455" ht="15.75" customHeight="1" s="1411">
      <c r="A455" s="6" t="n"/>
      <c r="B455" s="6" t="n"/>
      <c r="C455" s="6" t="n"/>
      <c r="D455" s="6" t="n"/>
    </row>
    <row r="456" ht="15.75" customHeight="1" s="1411">
      <c r="A456" s="6" t="n"/>
      <c r="B456" s="6" t="n"/>
      <c r="C456" s="6" t="n"/>
      <c r="D456" s="6" t="n"/>
    </row>
    <row r="457" ht="15.75" customHeight="1" s="1411">
      <c r="A457" s="6" t="n"/>
      <c r="B457" s="6" t="n"/>
      <c r="C457" s="6" t="n"/>
      <c r="D457" s="6" t="n"/>
    </row>
    <row r="458" ht="15.75" customHeight="1" s="1411">
      <c r="A458" s="6" t="n"/>
      <c r="B458" s="6" t="n"/>
      <c r="C458" s="6" t="n"/>
      <c r="D458" s="6" t="n"/>
    </row>
    <row r="459" ht="15.75" customHeight="1" s="1411">
      <c r="A459" s="6" t="n"/>
      <c r="B459" s="6" t="n"/>
      <c r="C459" s="6" t="n"/>
      <c r="D459" s="6" t="n"/>
    </row>
    <row r="460" ht="15.75" customHeight="1" s="1411">
      <c r="A460" s="6" t="n"/>
      <c r="B460" s="6" t="n"/>
      <c r="C460" s="6" t="n"/>
      <c r="D460" s="6" t="n"/>
    </row>
    <row r="461" ht="15.75" customHeight="1" s="1411">
      <c r="A461" s="6" t="n"/>
      <c r="B461" s="6" t="n"/>
      <c r="C461" s="6" t="n"/>
      <c r="D461" s="6" t="n"/>
    </row>
    <row r="462" ht="15.75" customHeight="1" s="1411">
      <c r="A462" s="6" t="n"/>
      <c r="B462" s="6" t="n"/>
      <c r="C462" s="6" t="n"/>
      <c r="D462" s="6" t="n"/>
    </row>
    <row r="463" ht="15.75" customHeight="1" s="1411">
      <c r="A463" s="6" t="n"/>
      <c r="B463" s="6" t="n"/>
      <c r="C463" s="6" t="n"/>
      <c r="D463" s="6" t="n"/>
    </row>
    <row r="464" ht="15.75" customHeight="1" s="1411">
      <c r="A464" s="6" t="n"/>
      <c r="B464" s="6" t="n"/>
      <c r="C464" s="6" t="n"/>
      <c r="D464" s="6" t="n"/>
    </row>
    <row r="465" ht="15.75" customHeight="1" s="1411">
      <c r="A465" s="6" t="n"/>
      <c r="B465" s="6" t="n"/>
      <c r="C465" s="6" t="n"/>
      <c r="D465" s="6" t="n"/>
    </row>
    <row r="466" ht="15.75" customHeight="1" s="1411">
      <c r="A466" s="6" t="n"/>
      <c r="B466" s="6" t="n"/>
      <c r="C466" s="6" t="n"/>
      <c r="D466" s="6" t="n"/>
    </row>
    <row r="467" ht="15.75" customHeight="1" s="1411">
      <c r="A467" s="6" t="n"/>
      <c r="B467" s="6" t="n"/>
      <c r="C467" s="6" t="n"/>
      <c r="D467" s="6" t="n"/>
    </row>
    <row r="468" ht="15.75" customHeight="1" s="1411">
      <c r="A468" s="6" t="n"/>
      <c r="B468" s="6" t="n"/>
      <c r="C468" s="6" t="n"/>
      <c r="D468" s="6" t="n"/>
    </row>
    <row r="469" ht="15.75" customHeight="1" s="1411">
      <c r="A469" s="6" t="n"/>
      <c r="B469" s="6" t="n"/>
      <c r="C469" s="6" t="n"/>
      <c r="D469" s="6" t="n"/>
    </row>
    <row r="470" ht="15.75" customHeight="1" s="1411">
      <c r="A470" s="6" t="n"/>
      <c r="B470" s="6" t="n"/>
      <c r="C470" s="6" t="n"/>
      <c r="D470" s="6" t="n"/>
    </row>
    <row r="471" ht="15.75" customHeight="1" s="1411">
      <c r="A471" s="6" t="n"/>
      <c r="B471" s="6" t="n"/>
      <c r="C471" s="6" t="n"/>
      <c r="D471" s="6" t="n"/>
    </row>
    <row r="472" ht="15.75" customHeight="1" s="1411">
      <c r="A472" s="6" t="n"/>
      <c r="B472" s="6" t="n"/>
      <c r="C472" s="6" t="n"/>
      <c r="D472" s="6" t="n"/>
    </row>
    <row r="473" ht="15.75" customHeight="1" s="1411">
      <c r="A473" s="6" t="n"/>
      <c r="B473" s="6" t="n"/>
      <c r="C473" s="6" t="n"/>
      <c r="D473" s="6" t="n"/>
    </row>
    <row r="474" ht="15.75" customHeight="1" s="1411">
      <c r="A474" s="6" t="n"/>
      <c r="B474" s="6" t="n"/>
      <c r="C474" s="6" t="n"/>
      <c r="D474" s="6" t="n"/>
    </row>
    <row r="475" ht="15.75" customHeight="1" s="1411">
      <c r="A475" s="6" t="n"/>
      <c r="B475" s="6" t="n"/>
      <c r="C475" s="6" t="n"/>
      <c r="D475" s="6" t="n"/>
    </row>
    <row r="476" ht="15.75" customHeight="1" s="1411">
      <c r="A476" s="6" t="n"/>
      <c r="B476" s="6" t="n"/>
      <c r="C476" s="6" t="n"/>
      <c r="D476" s="6" t="n"/>
    </row>
    <row r="477" ht="15.75" customHeight="1" s="1411">
      <c r="A477" s="6" t="n"/>
      <c r="B477" s="6" t="n"/>
      <c r="C477" s="6" t="n"/>
      <c r="D477" s="6" t="n"/>
    </row>
    <row r="478" ht="15.75" customHeight="1" s="1411">
      <c r="A478" s="6" t="n"/>
      <c r="B478" s="6" t="n"/>
      <c r="C478" s="6" t="n"/>
      <c r="D478" s="6" t="n"/>
    </row>
    <row r="479" ht="15.75" customHeight="1" s="1411">
      <c r="A479" s="6" t="n"/>
      <c r="B479" s="6" t="n"/>
      <c r="C479" s="6" t="n"/>
      <c r="D479" s="6" t="n"/>
    </row>
    <row r="480" ht="15.75" customHeight="1" s="1411">
      <c r="A480" s="6" t="n"/>
      <c r="B480" s="6" t="n"/>
      <c r="C480" s="6" t="n"/>
      <c r="D480" s="6" t="n"/>
    </row>
    <row r="481" ht="15.75" customHeight="1" s="1411">
      <c r="A481" s="6" t="n"/>
      <c r="B481" s="6" t="n"/>
      <c r="C481" s="6" t="n"/>
      <c r="D481" s="6" t="n"/>
    </row>
    <row r="482" ht="15.75" customHeight="1" s="1411">
      <c r="A482" s="6" t="n"/>
      <c r="B482" s="6" t="n"/>
      <c r="C482" s="6" t="n"/>
      <c r="D482" s="6" t="n"/>
    </row>
    <row r="483" ht="15.75" customHeight="1" s="1411">
      <c r="A483" s="6" t="n"/>
      <c r="B483" s="6" t="n"/>
      <c r="C483" s="6" t="n"/>
      <c r="D483" s="6" t="n"/>
    </row>
    <row r="484" ht="15.75" customHeight="1" s="1411">
      <c r="A484" s="6" t="n"/>
      <c r="B484" s="6" t="n"/>
      <c r="C484" s="6" t="n"/>
      <c r="D484" s="6" t="n"/>
    </row>
    <row r="485" ht="15.75" customHeight="1" s="1411">
      <c r="A485" s="6" t="n"/>
      <c r="B485" s="6" t="n"/>
      <c r="C485" s="6" t="n"/>
      <c r="D485" s="6" t="n"/>
    </row>
    <row r="486" ht="15.75" customHeight="1" s="1411">
      <c r="A486" s="6" t="n"/>
      <c r="B486" s="6" t="n"/>
      <c r="C486" s="6" t="n"/>
      <c r="D486" s="6" t="n"/>
    </row>
    <row r="487" ht="15.75" customHeight="1" s="1411">
      <c r="A487" s="6" t="n"/>
      <c r="B487" s="6" t="n"/>
      <c r="C487" s="6" t="n"/>
      <c r="D487" s="6" t="n"/>
    </row>
    <row r="488" ht="15.75" customHeight="1" s="1411">
      <c r="A488" s="6" t="n"/>
      <c r="B488" s="6" t="n"/>
      <c r="C488" s="6" t="n"/>
      <c r="D488" s="6" t="n"/>
    </row>
    <row r="489" ht="15.75" customHeight="1" s="1411">
      <c r="A489" s="6" t="n"/>
      <c r="B489" s="6" t="n"/>
      <c r="C489" s="6" t="n"/>
      <c r="D489" s="6" t="n"/>
    </row>
    <row r="490" ht="15.75" customHeight="1" s="1411">
      <c r="A490" s="6" t="n"/>
      <c r="B490" s="6" t="n"/>
      <c r="C490" s="6" t="n"/>
      <c r="D490" s="6" t="n"/>
    </row>
    <row r="491" ht="15.75" customHeight="1" s="1411">
      <c r="A491" s="6" t="n"/>
      <c r="B491" s="6" t="n"/>
      <c r="C491" s="6" t="n"/>
      <c r="D491" s="6" t="n"/>
    </row>
    <row r="492" ht="15.75" customHeight="1" s="1411">
      <c r="A492" s="6" t="n"/>
      <c r="B492" s="6" t="n"/>
      <c r="C492" s="6" t="n"/>
      <c r="D492" s="6" t="n"/>
    </row>
    <row r="493" ht="15.75" customHeight="1" s="1411">
      <c r="A493" s="6" t="n"/>
      <c r="B493" s="6" t="n"/>
      <c r="C493" s="6" t="n"/>
      <c r="D493" s="6" t="n"/>
    </row>
    <row r="494" ht="15.75" customHeight="1" s="1411">
      <c r="A494" s="6" t="n"/>
      <c r="B494" s="6" t="n"/>
      <c r="C494" s="6" t="n"/>
      <c r="D494" s="6" t="n"/>
    </row>
    <row r="495" ht="15.75" customHeight="1" s="1411">
      <c r="A495" s="6" t="n"/>
      <c r="B495" s="6" t="n"/>
      <c r="C495" s="6" t="n"/>
      <c r="D495" s="6" t="n"/>
    </row>
    <row r="496" ht="15.75" customHeight="1" s="1411">
      <c r="A496" s="6" t="n"/>
      <c r="B496" s="6" t="n"/>
      <c r="C496" s="6" t="n"/>
      <c r="D496" s="6" t="n"/>
    </row>
    <row r="497" ht="15.75" customHeight="1" s="1411">
      <c r="A497" s="6" t="n"/>
      <c r="B497" s="6" t="n"/>
      <c r="C497" s="6" t="n"/>
      <c r="D497" s="6" t="n"/>
    </row>
    <row r="498" ht="15.75" customHeight="1" s="1411">
      <c r="A498" s="6" t="n"/>
      <c r="B498" s="6" t="n"/>
      <c r="C498" s="6" t="n"/>
      <c r="D498" s="6" t="n"/>
    </row>
    <row r="499" ht="15.75" customHeight="1" s="1411">
      <c r="A499" s="6" t="n"/>
      <c r="B499" s="6" t="n"/>
      <c r="C499" s="6" t="n"/>
      <c r="D499" s="6" t="n"/>
    </row>
    <row r="500" ht="15.75" customHeight="1" s="1411">
      <c r="A500" s="6" t="n"/>
      <c r="B500" s="6" t="n"/>
      <c r="C500" s="6" t="n"/>
      <c r="D500" s="6" t="n"/>
    </row>
    <row r="501" ht="15.75" customHeight="1" s="1411">
      <c r="A501" s="6" t="n"/>
      <c r="B501" s="6" t="n"/>
      <c r="C501" s="6" t="n"/>
      <c r="D501" s="6" t="n"/>
    </row>
    <row r="502" ht="15.75" customHeight="1" s="1411">
      <c r="A502" s="6" t="n"/>
      <c r="B502" s="6" t="n"/>
      <c r="C502" s="6" t="n"/>
      <c r="D502" s="6" t="n"/>
    </row>
    <row r="503" ht="15.75" customHeight="1" s="1411">
      <c r="A503" s="6" t="n"/>
      <c r="B503" s="6" t="n"/>
      <c r="C503" s="6" t="n"/>
      <c r="D503" s="6" t="n"/>
    </row>
    <row r="504" ht="15.75" customHeight="1" s="1411">
      <c r="A504" s="6" t="n"/>
      <c r="B504" s="6" t="n"/>
      <c r="C504" s="6" t="n"/>
      <c r="D504" s="6" t="n"/>
    </row>
    <row r="505" ht="15.75" customHeight="1" s="1411">
      <c r="A505" s="6" t="n"/>
      <c r="B505" s="6" t="n"/>
      <c r="C505" s="6" t="n"/>
      <c r="D505" s="6" t="n"/>
    </row>
    <row r="506" ht="15.75" customHeight="1" s="1411">
      <c r="A506" s="6" t="n"/>
      <c r="B506" s="6" t="n"/>
      <c r="C506" s="6" t="n"/>
      <c r="D506" s="6" t="n"/>
    </row>
    <row r="507" ht="15.75" customHeight="1" s="1411">
      <c r="A507" s="6" t="n"/>
      <c r="B507" s="6" t="n"/>
      <c r="C507" s="6" t="n"/>
      <c r="D507" s="6" t="n"/>
    </row>
    <row r="508" ht="15.75" customHeight="1" s="1411">
      <c r="A508" s="6" t="n"/>
      <c r="B508" s="6" t="n"/>
      <c r="C508" s="6" t="n"/>
      <c r="D508" s="6" t="n"/>
    </row>
    <row r="509" ht="15.75" customHeight="1" s="1411">
      <c r="A509" s="6" t="n"/>
      <c r="B509" s="6" t="n"/>
      <c r="C509" s="6" t="n"/>
      <c r="D509" s="6" t="n"/>
    </row>
    <row r="510" ht="15.75" customHeight="1" s="1411">
      <c r="A510" s="6" t="n"/>
      <c r="B510" s="6" t="n"/>
      <c r="C510" s="6" t="n"/>
      <c r="D510" s="6" t="n"/>
    </row>
    <row r="511" ht="15.75" customHeight="1" s="1411">
      <c r="A511" s="6" t="n"/>
      <c r="B511" s="6" t="n"/>
      <c r="C511" s="6" t="n"/>
      <c r="D511" s="6" t="n"/>
    </row>
    <row r="512" ht="15.75" customHeight="1" s="1411">
      <c r="A512" s="6" t="n"/>
      <c r="B512" s="6" t="n"/>
      <c r="C512" s="6" t="n"/>
      <c r="D512" s="6" t="n"/>
    </row>
    <row r="513" ht="15.75" customHeight="1" s="1411">
      <c r="A513" s="6" t="n"/>
      <c r="B513" s="6" t="n"/>
      <c r="C513" s="6" t="n"/>
      <c r="D513" s="6" t="n"/>
    </row>
    <row r="514" ht="15.75" customHeight="1" s="1411">
      <c r="A514" s="6" t="n"/>
      <c r="B514" s="6" t="n"/>
      <c r="C514" s="6" t="n"/>
      <c r="D514" s="6" t="n"/>
    </row>
    <row r="515" ht="15.75" customHeight="1" s="1411">
      <c r="A515" s="6" t="n"/>
      <c r="B515" s="6" t="n"/>
      <c r="C515" s="6" t="n"/>
      <c r="D515" s="6" t="n"/>
    </row>
    <row r="516" ht="15.75" customHeight="1" s="1411">
      <c r="A516" s="6" t="n"/>
      <c r="B516" s="6" t="n"/>
      <c r="C516" s="6" t="n"/>
      <c r="D516" s="6" t="n"/>
    </row>
    <row r="517" ht="15.75" customHeight="1" s="1411">
      <c r="A517" s="6" t="n"/>
      <c r="B517" s="6" t="n"/>
      <c r="C517" s="6" t="n"/>
      <c r="D517" s="6" t="n"/>
    </row>
    <row r="518" ht="15.75" customHeight="1" s="1411">
      <c r="A518" s="6" t="n"/>
      <c r="B518" s="6" t="n"/>
      <c r="C518" s="6" t="n"/>
      <c r="D518" s="6" t="n"/>
    </row>
    <row r="519" ht="15.75" customHeight="1" s="1411">
      <c r="A519" s="6" t="n"/>
      <c r="B519" s="6" t="n"/>
      <c r="C519" s="6" t="n"/>
      <c r="D519" s="6" t="n"/>
    </row>
    <row r="520" ht="15.75" customHeight="1" s="1411">
      <c r="A520" s="6" t="n"/>
      <c r="B520" s="6" t="n"/>
      <c r="C520" s="6" t="n"/>
      <c r="D520" s="6" t="n"/>
    </row>
    <row r="521" ht="15.75" customHeight="1" s="1411">
      <c r="A521" s="6" t="n"/>
      <c r="B521" s="6" t="n"/>
      <c r="C521" s="6" t="n"/>
      <c r="D521" s="6" t="n"/>
    </row>
    <row r="522" ht="15.75" customHeight="1" s="1411">
      <c r="A522" s="6" t="n"/>
      <c r="B522" s="6" t="n"/>
      <c r="C522" s="6" t="n"/>
      <c r="D522" s="6" t="n"/>
    </row>
    <row r="523" ht="15.75" customHeight="1" s="1411">
      <c r="A523" s="6" t="n"/>
      <c r="B523" s="6" t="n"/>
      <c r="C523" s="6" t="n"/>
      <c r="D523" s="6" t="n"/>
    </row>
    <row r="524" ht="15.75" customHeight="1" s="1411">
      <c r="A524" s="6" t="n"/>
      <c r="B524" s="6" t="n"/>
      <c r="C524" s="6" t="n"/>
      <c r="D524" s="6" t="n"/>
    </row>
    <row r="525" ht="15.75" customHeight="1" s="1411">
      <c r="A525" s="6" t="n"/>
      <c r="B525" s="6" t="n"/>
      <c r="C525" s="6" t="n"/>
      <c r="D525" s="6" t="n"/>
    </row>
    <row r="526" ht="15.75" customHeight="1" s="1411">
      <c r="A526" s="6" t="n"/>
      <c r="B526" s="6" t="n"/>
      <c r="C526" s="6" t="n"/>
      <c r="D526" s="6" t="n"/>
    </row>
    <row r="527" ht="15.75" customHeight="1" s="1411">
      <c r="A527" s="6" t="n"/>
      <c r="B527" s="6" t="n"/>
      <c r="C527" s="6" t="n"/>
      <c r="D527" s="6" t="n"/>
    </row>
    <row r="528" ht="15.75" customHeight="1" s="1411">
      <c r="A528" s="6" t="n"/>
      <c r="B528" s="6" t="n"/>
      <c r="C528" s="6" t="n"/>
      <c r="D528" s="6" t="n"/>
    </row>
    <row r="529" ht="15.75" customHeight="1" s="1411">
      <c r="A529" s="6" t="n"/>
      <c r="B529" s="6" t="n"/>
      <c r="C529" s="6" t="n"/>
      <c r="D529" s="6" t="n"/>
    </row>
    <row r="530" ht="15.75" customHeight="1" s="1411">
      <c r="A530" s="6" t="n"/>
      <c r="B530" s="6" t="n"/>
      <c r="C530" s="6" t="n"/>
      <c r="D530" s="6" t="n"/>
    </row>
    <row r="531" ht="15.75" customHeight="1" s="1411">
      <c r="A531" s="6" t="n"/>
      <c r="B531" s="6" t="n"/>
      <c r="C531" s="6" t="n"/>
      <c r="D531" s="6" t="n"/>
    </row>
    <row r="532" ht="15.75" customHeight="1" s="1411">
      <c r="A532" s="6" t="n"/>
      <c r="B532" s="6" t="n"/>
      <c r="C532" s="6" t="n"/>
      <c r="D532" s="6" t="n"/>
    </row>
    <row r="533" ht="15.75" customHeight="1" s="1411">
      <c r="A533" s="6" t="n"/>
      <c r="B533" s="6" t="n"/>
      <c r="C533" s="6" t="n"/>
      <c r="D533" s="6" t="n"/>
    </row>
    <row r="534" ht="15.75" customHeight="1" s="1411">
      <c r="A534" s="6" t="n"/>
      <c r="B534" s="6" t="n"/>
      <c r="C534" s="6" t="n"/>
      <c r="D534" s="6" t="n"/>
    </row>
    <row r="535" ht="15.75" customHeight="1" s="1411">
      <c r="A535" s="6" t="n"/>
      <c r="B535" s="6" t="n"/>
      <c r="C535" s="6" t="n"/>
      <c r="D535" s="6" t="n"/>
    </row>
    <row r="536" ht="15.75" customHeight="1" s="1411">
      <c r="A536" s="6" t="n"/>
      <c r="B536" s="6" t="n"/>
      <c r="C536" s="6" t="n"/>
      <c r="D536" s="6" t="n"/>
    </row>
    <row r="537" ht="15.75" customHeight="1" s="1411">
      <c r="A537" s="6" t="n"/>
      <c r="B537" s="6" t="n"/>
      <c r="C537" s="6" t="n"/>
      <c r="D537" s="6" t="n"/>
    </row>
    <row r="538" ht="15.75" customHeight="1" s="1411">
      <c r="A538" s="6" t="n"/>
      <c r="B538" s="6" t="n"/>
      <c r="C538" s="6" t="n"/>
      <c r="D538" s="6" t="n"/>
    </row>
    <row r="539" ht="15.75" customHeight="1" s="1411">
      <c r="A539" s="6" t="n"/>
      <c r="B539" s="6" t="n"/>
      <c r="C539" s="6" t="n"/>
      <c r="D539" s="6" t="n"/>
    </row>
    <row r="540" ht="15.75" customHeight="1" s="1411">
      <c r="A540" s="6" t="n"/>
      <c r="B540" s="6" t="n"/>
      <c r="C540" s="6" t="n"/>
      <c r="D540" s="6" t="n"/>
    </row>
    <row r="541" ht="15.75" customHeight="1" s="1411">
      <c r="A541" s="6" t="n"/>
      <c r="B541" s="6" t="n"/>
      <c r="C541" s="6" t="n"/>
      <c r="D541" s="6" t="n"/>
    </row>
    <row r="542" ht="15.75" customHeight="1" s="1411">
      <c r="A542" s="6" t="n"/>
      <c r="B542" s="6" t="n"/>
      <c r="C542" s="6" t="n"/>
      <c r="D542" s="6" t="n"/>
    </row>
    <row r="543" ht="15.75" customHeight="1" s="1411">
      <c r="A543" s="6" t="n"/>
      <c r="B543" s="6" t="n"/>
      <c r="C543" s="6" t="n"/>
      <c r="D543" s="6" t="n"/>
    </row>
    <row r="544" ht="15.75" customHeight="1" s="1411">
      <c r="A544" s="6" t="n"/>
      <c r="B544" s="6" t="n"/>
      <c r="C544" s="6" t="n"/>
      <c r="D544" s="6" t="n"/>
    </row>
    <row r="545" ht="15.75" customHeight="1" s="1411">
      <c r="A545" s="6" t="n"/>
      <c r="B545" s="6" t="n"/>
      <c r="C545" s="6" t="n"/>
      <c r="D545" s="6" t="n"/>
    </row>
    <row r="546" ht="15.75" customHeight="1" s="1411">
      <c r="A546" s="6" t="n"/>
      <c r="B546" s="6" t="n"/>
      <c r="C546" s="6" t="n"/>
      <c r="D546" s="6" t="n"/>
    </row>
    <row r="547" ht="15.75" customHeight="1" s="1411">
      <c r="A547" s="6" t="n"/>
      <c r="B547" s="6" t="n"/>
      <c r="C547" s="6" t="n"/>
      <c r="D547" s="6" t="n"/>
    </row>
    <row r="548" ht="15.75" customHeight="1" s="1411">
      <c r="A548" s="6" t="n"/>
      <c r="B548" s="6" t="n"/>
      <c r="C548" s="6" t="n"/>
      <c r="D548" s="6" t="n"/>
    </row>
    <row r="549" ht="15.75" customHeight="1" s="1411">
      <c r="A549" s="6" t="n"/>
      <c r="B549" s="6" t="n"/>
      <c r="C549" s="6" t="n"/>
      <c r="D549" s="6" t="n"/>
    </row>
    <row r="550" ht="15.75" customHeight="1" s="1411">
      <c r="A550" s="6" t="n"/>
      <c r="B550" s="6" t="n"/>
      <c r="C550" s="6" t="n"/>
      <c r="D550" s="6" t="n"/>
    </row>
    <row r="551" ht="15.75" customHeight="1" s="1411">
      <c r="A551" s="6" t="n"/>
      <c r="B551" s="6" t="n"/>
      <c r="C551" s="6" t="n"/>
      <c r="D551" s="6" t="n"/>
    </row>
    <row r="552" ht="15.75" customHeight="1" s="1411">
      <c r="A552" s="6" t="n"/>
      <c r="B552" s="6" t="n"/>
      <c r="C552" s="6" t="n"/>
      <c r="D552" s="6" t="n"/>
    </row>
    <row r="553" ht="15.75" customHeight="1" s="1411">
      <c r="A553" s="6" t="n"/>
      <c r="B553" s="6" t="n"/>
      <c r="C553" s="6" t="n"/>
      <c r="D553" s="6" t="n"/>
    </row>
    <row r="554" ht="15.75" customHeight="1" s="1411">
      <c r="A554" s="6" t="n"/>
      <c r="B554" s="6" t="n"/>
      <c r="C554" s="6" t="n"/>
      <c r="D554" s="6" t="n"/>
    </row>
    <row r="555" ht="15.75" customHeight="1" s="1411">
      <c r="A555" s="6" t="n"/>
      <c r="B555" s="6" t="n"/>
      <c r="C555" s="6" t="n"/>
      <c r="D555" s="6" t="n"/>
    </row>
    <row r="556" ht="15.75" customHeight="1" s="1411">
      <c r="A556" s="6" t="n"/>
      <c r="B556" s="6" t="n"/>
      <c r="C556" s="6" t="n"/>
      <c r="D556" s="6" t="n"/>
    </row>
    <row r="557" ht="15.75" customHeight="1" s="1411">
      <c r="A557" s="6" t="n"/>
      <c r="B557" s="6" t="n"/>
      <c r="C557" s="6" t="n"/>
      <c r="D557" s="6" t="n"/>
    </row>
    <row r="558" ht="15.75" customHeight="1" s="1411">
      <c r="A558" s="6" t="n"/>
      <c r="B558" s="6" t="n"/>
      <c r="C558" s="6" t="n"/>
      <c r="D558" s="6" t="n"/>
    </row>
    <row r="559" ht="15.75" customHeight="1" s="1411">
      <c r="A559" s="6" t="n"/>
      <c r="B559" s="6" t="n"/>
      <c r="C559" s="6" t="n"/>
      <c r="D559" s="6" t="n"/>
    </row>
    <row r="560" ht="15.75" customHeight="1" s="1411">
      <c r="A560" s="6" t="n"/>
      <c r="B560" s="6" t="n"/>
      <c r="C560" s="6" t="n"/>
      <c r="D560" s="6" t="n"/>
    </row>
    <row r="561" ht="15.75" customHeight="1" s="1411">
      <c r="A561" s="6" t="n"/>
      <c r="B561" s="6" t="n"/>
      <c r="C561" s="6" t="n"/>
      <c r="D561" s="6" t="n"/>
    </row>
    <row r="562" ht="15.75" customHeight="1" s="1411">
      <c r="A562" s="6" t="n"/>
      <c r="B562" s="6" t="n"/>
      <c r="C562" s="6" t="n"/>
      <c r="D562" s="6" t="n"/>
    </row>
    <row r="563" ht="15.75" customHeight="1" s="1411">
      <c r="A563" s="6" t="n"/>
      <c r="B563" s="6" t="n"/>
      <c r="C563" s="6" t="n"/>
      <c r="D563" s="6" t="n"/>
    </row>
    <row r="564" ht="15.75" customHeight="1" s="1411">
      <c r="A564" s="6" t="n"/>
      <c r="B564" s="6" t="n"/>
      <c r="C564" s="6" t="n"/>
      <c r="D564" s="6" t="n"/>
    </row>
    <row r="565" ht="15.75" customHeight="1" s="1411">
      <c r="A565" s="6" t="n"/>
      <c r="B565" s="6" t="n"/>
      <c r="C565" s="6" t="n"/>
      <c r="D565" s="6" t="n"/>
    </row>
    <row r="566" ht="15.75" customHeight="1" s="1411">
      <c r="A566" s="6" t="n"/>
      <c r="B566" s="6" t="n"/>
      <c r="C566" s="6" t="n"/>
      <c r="D566" s="6" t="n"/>
    </row>
    <row r="567" ht="15.75" customHeight="1" s="1411">
      <c r="A567" s="6" t="n"/>
      <c r="B567" s="6" t="n"/>
      <c r="C567" s="6" t="n"/>
      <c r="D567" s="6" t="n"/>
    </row>
    <row r="568" ht="15.75" customHeight="1" s="1411">
      <c r="A568" s="6" t="n"/>
      <c r="B568" s="6" t="n"/>
      <c r="C568" s="6" t="n"/>
      <c r="D568" s="6" t="n"/>
    </row>
    <row r="569" ht="15.75" customHeight="1" s="1411">
      <c r="A569" s="6" t="n"/>
      <c r="B569" s="6" t="n"/>
      <c r="C569" s="6" t="n"/>
      <c r="D569" s="6" t="n"/>
    </row>
    <row r="570" ht="15.75" customHeight="1" s="1411">
      <c r="A570" s="6" t="n"/>
      <c r="B570" s="6" t="n"/>
      <c r="C570" s="6" t="n"/>
      <c r="D570" s="6" t="n"/>
    </row>
    <row r="571" ht="15.75" customHeight="1" s="1411">
      <c r="A571" s="6" t="n"/>
      <c r="B571" s="6" t="n"/>
      <c r="C571" s="6" t="n"/>
      <c r="D571" s="6" t="n"/>
    </row>
    <row r="572" ht="15.75" customHeight="1" s="1411">
      <c r="A572" s="6" t="n"/>
      <c r="B572" s="6" t="n"/>
      <c r="C572" s="6" t="n"/>
      <c r="D572" s="6" t="n"/>
    </row>
    <row r="573" ht="15.75" customHeight="1" s="1411">
      <c r="A573" s="6" t="n"/>
      <c r="B573" s="6" t="n"/>
      <c r="C573" s="6" t="n"/>
      <c r="D573" s="6" t="n"/>
    </row>
    <row r="574" ht="15.75" customHeight="1" s="1411">
      <c r="A574" s="6" t="n"/>
      <c r="B574" s="6" t="n"/>
      <c r="C574" s="6" t="n"/>
      <c r="D574" s="6" t="n"/>
    </row>
    <row r="575" ht="15.75" customHeight="1" s="1411">
      <c r="A575" s="6" t="n"/>
      <c r="B575" s="6" t="n"/>
      <c r="C575" s="6" t="n"/>
      <c r="D575" s="6" t="n"/>
    </row>
    <row r="576" ht="15.75" customHeight="1" s="1411">
      <c r="A576" s="6" t="n"/>
      <c r="B576" s="6" t="n"/>
      <c r="C576" s="6" t="n"/>
      <c r="D576" s="6" t="n"/>
    </row>
    <row r="577" ht="15.75" customHeight="1" s="1411">
      <c r="A577" s="6" t="n"/>
      <c r="B577" s="6" t="n"/>
      <c r="C577" s="6" t="n"/>
      <c r="D577" s="6" t="n"/>
    </row>
    <row r="578" ht="15.75" customHeight="1" s="1411">
      <c r="A578" s="6" t="n"/>
      <c r="B578" s="6" t="n"/>
      <c r="C578" s="6" t="n"/>
      <c r="D578" s="6" t="n"/>
    </row>
    <row r="579" ht="15.75" customHeight="1" s="1411">
      <c r="A579" s="6" t="n"/>
      <c r="B579" s="6" t="n"/>
      <c r="C579" s="6" t="n"/>
      <c r="D579" s="6" t="n"/>
    </row>
    <row r="580" ht="15.75" customHeight="1" s="1411">
      <c r="A580" s="6" t="n"/>
      <c r="B580" s="6" t="n"/>
      <c r="C580" s="6" t="n"/>
      <c r="D580" s="6" t="n"/>
    </row>
    <row r="581" ht="15.75" customHeight="1" s="1411">
      <c r="A581" s="6" t="n"/>
      <c r="B581" s="6" t="n"/>
      <c r="C581" s="6" t="n"/>
      <c r="D581" s="6" t="n"/>
    </row>
    <row r="582" ht="15.75" customHeight="1" s="1411">
      <c r="A582" s="6" t="n"/>
      <c r="B582" s="6" t="n"/>
      <c r="C582" s="6" t="n"/>
      <c r="D582" s="6" t="n"/>
    </row>
    <row r="583" ht="15.75" customHeight="1" s="1411">
      <c r="A583" s="6" t="n"/>
      <c r="B583" s="6" t="n"/>
      <c r="C583" s="6" t="n"/>
      <c r="D583" s="6" t="n"/>
    </row>
    <row r="584" ht="15.75" customHeight="1" s="1411">
      <c r="A584" s="6" t="n"/>
      <c r="B584" s="6" t="n"/>
      <c r="C584" s="6" t="n"/>
      <c r="D584" s="6" t="n"/>
    </row>
    <row r="585" ht="15.75" customHeight="1" s="1411">
      <c r="A585" s="6" t="n"/>
      <c r="B585" s="6" t="n"/>
      <c r="C585" s="6" t="n"/>
      <c r="D585" s="6" t="n"/>
    </row>
    <row r="586" ht="15.75" customHeight="1" s="1411">
      <c r="A586" s="6" t="n"/>
      <c r="B586" s="6" t="n"/>
      <c r="C586" s="6" t="n"/>
      <c r="D586" s="6" t="n"/>
    </row>
    <row r="587" ht="15.75" customHeight="1" s="1411">
      <c r="A587" s="6" t="n"/>
      <c r="B587" s="6" t="n"/>
      <c r="C587" s="6" t="n"/>
      <c r="D587" s="6" t="n"/>
    </row>
    <row r="588" ht="15.75" customHeight="1" s="1411">
      <c r="A588" s="6" t="n"/>
      <c r="B588" s="6" t="n"/>
      <c r="C588" s="6" t="n"/>
      <c r="D588" s="6" t="n"/>
    </row>
    <row r="589" ht="15.75" customHeight="1" s="1411">
      <c r="A589" s="6" t="n"/>
      <c r="B589" s="6" t="n"/>
      <c r="C589" s="6" t="n"/>
      <c r="D589" s="6" t="n"/>
    </row>
    <row r="590" ht="15.75" customHeight="1" s="1411">
      <c r="A590" s="6" t="n"/>
      <c r="B590" s="6" t="n"/>
      <c r="C590" s="6" t="n"/>
      <c r="D590" s="6" t="n"/>
    </row>
    <row r="591" ht="15.75" customHeight="1" s="1411">
      <c r="A591" s="6" t="n"/>
      <c r="B591" s="6" t="n"/>
      <c r="C591" s="6" t="n"/>
      <c r="D591" s="6" t="n"/>
    </row>
    <row r="592" ht="15.75" customHeight="1" s="1411">
      <c r="A592" s="6" t="n"/>
      <c r="B592" s="6" t="n"/>
      <c r="C592" s="6" t="n"/>
      <c r="D592" s="6" t="n"/>
    </row>
    <row r="593" ht="15.75" customHeight="1" s="1411">
      <c r="A593" s="6" t="n"/>
      <c r="B593" s="6" t="n"/>
      <c r="C593" s="6" t="n"/>
      <c r="D593" s="6" t="n"/>
    </row>
    <row r="594" ht="15.75" customHeight="1" s="1411">
      <c r="A594" s="6" t="n"/>
      <c r="B594" s="6" t="n"/>
      <c r="C594" s="6" t="n"/>
      <c r="D594" s="6" t="n"/>
    </row>
    <row r="595" ht="15.75" customHeight="1" s="1411">
      <c r="A595" s="6" t="n"/>
      <c r="B595" s="6" t="n"/>
      <c r="C595" s="6" t="n"/>
      <c r="D595" s="6" t="n"/>
    </row>
    <row r="596" ht="15.75" customHeight="1" s="1411">
      <c r="A596" s="6" t="n"/>
      <c r="B596" s="6" t="n"/>
      <c r="C596" s="6" t="n"/>
      <c r="D596" s="6" t="n"/>
    </row>
    <row r="597" ht="15.75" customHeight="1" s="1411">
      <c r="A597" s="6" t="n"/>
      <c r="B597" s="6" t="n"/>
      <c r="C597" s="6" t="n"/>
      <c r="D597" s="6" t="n"/>
    </row>
    <row r="598" ht="15.75" customHeight="1" s="1411">
      <c r="A598" s="6" t="n"/>
      <c r="B598" s="6" t="n"/>
      <c r="C598" s="6" t="n"/>
      <c r="D598" s="6" t="n"/>
    </row>
    <row r="599" ht="15.75" customHeight="1" s="1411">
      <c r="A599" s="6" t="n"/>
      <c r="B599" s="6" t="n"/>
      <c r="C599" s="6" t="n"/>
      <c r="D599" s="6" t="n"/>
    </row>
    <row r="600" ht="15.75" customHeight="1" s="1411">
      <c r="A600" s="6" t="n"/>
      <c r="B600" s="6" t="n"/>
      <c r="C600" s="6" t="n"/>
      <c r="D600" s="6" t="n"/>
    </row>
    <row r="601" ht="15.75" customHeight="1" s="1411">
      <c r="A601" s="6" t="n"/>
      <c r="B601" s="6" t="n"/>
      <c r="C601" s="6" t="n"/>
      <c r="D601" s="6" t="n"/>
    </row>
    <row r="602" ht="15.75" customHeight="1" s="1411">
      <c r="A602" s="6" t="n"/>
      <c r="B602" s="6" t="n"/>
      <c r="C602" s="6" t="n"/>
      <c r="D602" s="6" t="n"/>
    </row>
    <row r="603" ht="15.75" customHeight="1" s="1411">
      <c r="A603" s="6" t="n"/>
      <c r="B603" s="6" t="n"/>
      <c r="C603" s="6" t="n"/>
      <c r="D603" s="6" t="n"/>
    </row>
    <row r="604" ht="15.75" customHeight="1" s="1411">
      <c r="A604" s="6" t="n"/>
      <c r="B604" s="6" t="n"/>
      <c r="C604" s="6" t="n"/>
      <c r="D604" s="6" t="n"/>
    </row>
    <row r="605" ht="15.75" customHeight="1" s="1411">
      <c r="A605" s="6" t="n"/>
      <c r="B605" s="6" t="n"/>
      <c r="C605" s="6" t="n"/>
      <c r="D605" s="6" t="n"/>
    </row>
    <row r="606" ht="15.75" customHeight="1" s="1411">
      <c r="A606" s="6" t="n"/>
      <c r="B606" s="6" t="n"/>
      <c r="C606" s="6" t="n"/>
      <c r="D606" s="6" t="n"/>
    </row>
    <row r="607" ht="15.75" customHeight="1" s="1411">
      <c r="A607" s="6" t="n"/>
      <c r="B607" s="6" t="n"/>
      <c r="C607" s="6" t="n"/>
      <c r="D607" s="6" t="n"/>
    </row>
    <row r="608" ht="15.75" customHeight="1" s="1411">
      <c r="A608" s="6" t="n"/>
      <c r="B608" s="6" t="n"/>
      <c r="C608" s="6" t="n"/>
      <c r="D608" s="6" t="n"/>
    </row>
    <row r="609" ht="15.75" customHeight="1" s="1411">
      <c r="A609" s="6" t="n"/>
      <c r="B609" s="6" t="n"/>
      <c r="C609" s="6" t="n"/>
      <c r="D609" s="6" t="n"/>
    </row>
    <row r="610" ht="15.75" customHeight="1" s="1411">
      <c r="A610" s="6" t="n"/>
      <c r="B610" s="6" t="n"/>
      <c r="C610" s="6" t="n"/>
      <c r="D610" s="6" t="n"/>
    </row>
    <row r="611" ht="15.75" customHeight="1" s="1411">
      <c r="A611" s="6" t="n"/>
      <c r="B611" s="6" t="n"/>
      <c r="C611" s="6" t="n"/>
      <c r="D611" s="6" t="n"/>
    </row>
    <row r="612" ht="15.75" customHeight="1" s="1411">
      <c r="A612" s="6" t="n"/>
      <c r="B612" s="6" t="n"/>
      <c r="C612" s="6" t="n"/>
      <c r="D612" s="6" t="n"/>
    </row>
    <row r="613" ht="15.75" customHeight="1" s="1411">
      <c r="A613" s="6" t="n"/>
      <c r="B613" s="6" t="n"/>
      <c r="C613" s="6" t="n"/>
      <c r="D613" s="6" t="n"/>
    </row>
    <row r="614" ht="15.75" customHeight="1" s="1411">
      <c r="A614" s="6" t="n"/>
      <c r="B614" s="6" t="n"/>
      <c r="C614" s="6" t="n"/>
      <c r="D614" s="6" t="n"/>
    </row>
    <row r="615" ht="15.75" customHeight="1" s="1411">
      <c r="A615" s="6" t="n"/>
      <c r="B615" s="6" t="n"/>
      <c r="C615" s="6" t="n"/>
      <c r="D615" s="6" t="n"/>
    </row>
    <row r="616" ht="15.75" customHeight="1" s="1411">
      <c r="A616" s="6" t="n"/>
      <c r="B616" s="6" t="n"/>
      <c r="C616" s="6" t="n"/>
      <c r="D616" s="6" t="n"/>
    </row>
    <row r="617" ht="15.75" customHeight="1" s="1411">
      <c r="A617" s="6" t="n"/>
      <c r="B617" s="6" t="n"/>
      <c r="C617" s="6" t="n"/>
      <c r="D617" s="6" t="n"/>
    </row>
    <row r="618" ht="15.75" customHeight="1" s="1411">
      <c r="A618" s="6" t="n"/>
      <c r="B618" s="6" t="n"/>
      <c r="C618" s="6" t="n"/>
      <c r="D618" s="6" t="n"/>
    </row>
    <row r="619" ht="15.75" customHeight="1" s="1411">
      <c r="A619" s="6" t="n"/>
      <c r="B619" s="6" t="n"/>
      <c r="C619" s="6" t="n"/>
      <c r="D619" s="6" t="n"/>
    </row>
    <row r="620" ht="15.75" customHeight="1" s="1411">
      <c r="A620" s="6" t="n"/>
      <c r="B620" s="6" t="n"/>
      <c r="C620" s="6" t="n"/>
      <c r="D620" s="6" t="n"/>
    </row>
    <row r="621" ht="15.75" customHeight="1" s="1411">
      <c r="A621" s="6" t="n"/>
      <c r="B621" s="6" t="n"/>
      <c r="C621" s="6" t="n"/>
      <c r="D621" s="6" t="n"/>
    </row>
    <row r="622" ht="15.75" customHeight="1" s="1411">
      <c r="A622" s="6" t="n"/>
      <c r="B622" s="6" t="n"/>
      <c r="C622" s="6" t="n"/>
      <c r="D622" s="6" t="n"/>
    </row>
    <row r="623" ht="15.75" customHeight="1" s="1411">
      <c r="A623" s="6" t="n"/>
      <c r="B623" s="6" t="n"/>
      <c r="C623" s="6" t="n"/>
      <c r="D623" s="6" t="n"/>
    </row>
    <row r="624" ht="15.75" customHeight="1" s="1411">
      <c r="A624" s="6" t="n"/>
      <c r="B624" s="6" t="n"/>
      <c r="C624" s="6" t="n"/>
      <c r="D624" s="6" t="n"/>
    </row>
    <row r="625" ht="15.75" customHeight="1" s="1411">
      <c r="A625" s="6" t="n"/>
      <c r="B625" s="6" t="n"/>
      <c r="C625" s="6" t="n"/>
      <c r="D625" s="6" t="n"/>
    </row>
    <row r="626" ht="15.75" customHeight="1" s="1411">
      <c r="A626" s="6" t="n"/>
      <c r="B626" s="6" t="n"/>
      <c r="C626" s="6" t="n"/>
      <c r="D626" s="6" t="n"/>
    </row>
    <row r="627" ht="15.75" customHeight="1" s="1411">
      <c r="A627" s="6" t="n"/>
      <c r="B627" s="6" t="n"/>
      <c r="C627" s="6" t="n"/>
      <c r="D627" s="6" t="n"/>
    </row>
    <row r="628" ht="15.75" customHeight="1" s="1411">
      <c r="A628" s="6" t="n"/>
      <c r="B628" s="6" t="n"/>
      <c r="C628" s="6" t="n"/>
      <c r="D628" s="6" t="n"/>
    </row>
    <row r="629" ht="15.75" customHeight="1" s="1411">
      <c r="A629" s="6" t="n"/>
      <c r="B629" s="6" t="n"/>
      <c r="C629" s="6" t="n"/>
      <c r="D629" s="6" t="n"/>
    </row>
    <row r="630" ht="15.75" customHeight="1" s="1411">
      <c r="A630" s="6" t="n"/>
      <c r="B630" s="6" t="n"/>
      <c r="C630" s="6" t="n"/>
      <c r="D630" s="6" t="n"/>
    </row>
    <row r="631" ht="15.75" customHeight="1" s="1411">
      <c r="A631" s="6" t="n"/>
      <c r="B631" s="6" t="n"/>
      <c r="C631" s="6" t="n"/>
      <c r="D631" s="6" t="n"/>
    </row>
    <row r="632" ht="15.75" customHeight="1" s="1411">
      <c r="A632" s="6" t="n"/>
      <c r="B632" s="6" t="n"/>
      <c r="C632" s="6" t="n"/>
      <c r="D632" s="6" t="n"/>
    </row>
    <row r="633" ht="15.75" customHeight="1" s="1411">
      <c r="A633" s="6" t="n"/>
      <c r="B633" s="6" t="n"/>
      <c r="C633" s="6" t="n"/>
      <c r="D633" s="6" t="n"/>
    </row>
    <row r="634" ht="15.75" customHeight="1" s="1411">
      <c r="A634" s="6" t="n"/>
      <c r="B634" s="6" t="n"/>
      <c r="C634" s="6" t="n"/>
      <c r="D634" s="6" t="n"/>
    </row>
    <row r="635" ht="15.75" customHeight="1" s="1411">
      <c r="A635" s="6" t="n"/>
      <c r="B635" s="6" t="n"/>
      <c r="C635" s="6" t="n"/>
      <c r="D635" s="6" t="n"/>
    </row>
    <row r="636" ht="15.75" customHeight="1" s="1411">
      <c r="A636" s="6" t="n"/>
      <c r="B636" s="6" t="n"/>
      <c r="C636" s="6" t="n"/>
      <c r="D636" s="6" t="n"/>
    </row>
    <row r="637" ht="15.75" customHeight="1" s="1411">
      <c r="A637" s="6" t="n"/>
      <c r="B637" s="6" t="n"/>
      <c r="C637" s="6" t="n"/>
      <c r="D637" s="6" t="n"/>
    </row>
    <row r="638" ht="15.75" customHeight="1" s="1411">
      <c r="A638" s="6" t="n"/>
      <c r="B638" s="6" t="n"/>
      <c r="C638" s="6" t="n"/>
      <c r="D638" s="6" t="n"/>
    </row>
    <row r="639" ht="15.75" customHeight="1" s="1411">
      <c r="A639" s="6" t="n"/>
      <c r="B639" s="6" t="n"/>
      <c r="C639" s="6" t="n"/>
      <c r="D639" s="6" t="n"/>
    </row>
    <row r="640" ht="15.75" customHeight="1" s="1411">
      <c r="A640" s="6" t="n"/>
      <c r="B640" s="6" t="n"/>
      <c r="C640" s="6" t="n"/>
      <c r="D640" s="6" t="n"/>
    </row>
    <row r="641" ht="15.75" customHeight="1" s="1411">
      <c r="A641" s="6" t="n"/>
      <c r="B641" s="6" t="n"/>
      <c r="C641" s="6" t="n"/>
      <c r="D641" s="6" t="n"/>
    </row>
    <row r="642" ht="15.75" customHeight="1" s="1411">
      <c r="A642" s="6" t="n"/>
      <c r="B642" s="6" t="n"/>
      <c r="C642" s="6" t="n"/>
      <c r="D642" s="6" t="n"/>
    </row>
    <row r="643" ht="15.75" customHeight="1" s="1411">
      <c r="A643" s="6" t="n"/>
      <c r="B643" s="6" t="n"/>
      <c r="C643" s="6" t="n"/>
      <c r="D643" s="6" t="n"/>
    </row>
    <row r="644" ht="15.75" customHeight="1" s="1411">
      <c r="A644" s="6" t="n"/>
      <c r="B644" s="6" t="n"/>
      <c r="C644" s="6" t="n"/>
      <c r="D644" s="6" t="n"/>
    </row>
    <row r="645" ht="15.75" customHeight="1" s="1411">
      <c r="A645" s="6" t="n"/>
      <c r="B645" s="6" t="n"/>
      <c r="C645" s="6" t="n"/>
      <c r="D645" s="6" t="n"/>
    </row>
    <row r="646" ht="15.75" customHeight="1" s="1411">
      <c r="A646" s="6" t="n"/>
      <c r="B646" s="6" t="n"/>
      <c r="C646" s="6" t="n"/>
      <c r="D646" s="6" t="n"/>
    </row>
    <row r="647" ht="15.75" customHeight="1" s="1411">
      <c r="A647" s="6" t="n"/>
      <c r="B647" s="6" t="n"/>
      <c r="C647" s="6" t="n"/>
      <c r="D647" s="6" t="n"/>
    </row>
    <row r="648" ht="15.75" customHeight="1" s="1411">
      <c r="A648" s="6" t="n"/>
      <c r="B648" s="6" t="n"/>
      <c r="C648" s="6" t="n"/>
      <c r="D648" s="6" t="n"/>
    </row>
    <row r="649" ht="15.75" customHeight="1" s="1411">
      <c r="A649" s="6" t="n"/>
      <c r="B649" s="6" t="n"/>
      <c r="C649" s="6" t="n"/>
      <c r="D649" s="6" t="n"/>
    </row>
    <row r="650" ht="15.75" customHeight="1" s="1411">
      <c r="A650" s="6" t="n"/>
      <c r="B650" s="6" t="n"/>
      <c r="C650" s="6" t="n"/>
      <c r="D650" s="6" t="n"/>
    </row>
    <row r="651" ht="15.75" customHeight="1" s="1411">
      <c r="A651" s="6" t="n"/>
      <c r="B651" s="6" t="n"/>
      <c r="C651" s="6" t="n"/>
      <c r="D651" s="6" t="n"/>
    </row>
    <row r="652" ht="15.75" customHeight="1" s="1411">
      <c r="A652" s="6" t="n"/>
      <c r="B652" s="6" t="n"/>
      <c r="C652" s="6" t="n"/>
      <c r="D652" s="6" t="n"/>
    </row>
    <row r="653" ht="15.75" customHeight="1" s="1411">
      <c r="A653" s="6" t="n"/>
      <c r="B653" s="6" t="n"/>
      <c r="C653" s="6" t="n"/>
      <c r="D653" s="6" t="n"/>
    </row>
    <row r="654" ht="15.75" customHeight="1" s="1411">
      <c r="A654" s="6" t="n"/>
      <c r="B654" s="6" t="n"/>
      <c r="C654" s="6" t="n"/>
      <c r="D654" s="6" t="n"/>
    </row>
    <row r="655" ht="15.75" customHeight="1" s="1411">
      <c r="A655" s="6" t="n"/>
      <c r="B655" s="6" t="n"/>
      <c r="C655" s="6" t="n"/>
      <c r="D655" s="6" t="n"/>
    </row>
    <row r="656" ht="15.75" customHeight="1" s="1411">
      <c r="A656" s="6" t="n"/>
      <c r="B656" s="6" t="n"/>
      <c r="C656" s="6" t="n"/>
      <c r="D656" s="6" t="n"/>
    </row>
    <row r="657" ht="15.75" customHeight="1" s="1411">
      <c r="A657" s="6" t="n"/>
      <c r="B657" s="6" t="n"/>
      <c r="C657" s="6" t="n"/>
      <c r="D657" s="6" t="n"/>
    </row>
    <row r="658" ht="15.75" customHeight="1" s="1411">
      <c r="A658" s="6" t="n"/>
      <c r="B658" s="6" t="n"/>
      <c r="C658" s="6" t="n"/>
      <c r="D658" s="6" t="n"/>
    </row>
    <row r="659" ht="15.75" customHeight="1" s="1411">
      <c r="A659" s="6" t="n"/>
      <c r="B659" s="6" t="n"/>
      <c r="C659" s="6" t="n"/>
      <c r="D659" s="6" t="n"/>
    </row>
    <row r="660" ht="15.75" customHeight="1" s="1411">
      <c r="A660" s="6" t="n"/>
      <c r="B660" s="6" t="n"/>
      <c r="C660" s="6" t="n"/>
      <c r="D660" s="6" t="n"/>
    </row>
    <row r="661" ht="15.75" customHeight="1" s="1411">
      <c r="A661" s="6" t="n"/>
      <c r="B661" s="6" t="n"/>
      <c r="C661" s="6" t="n"/>
      <c r="D661" s="6" t="n"/>
    </row>
    <row r="662" ht="15.75" customHeight="1" s="1411">
      <c r="A662" s="6" t="n"/>
      <c r="B662" s="6" t="n"/>
      <c r="C662" s="6" t="n"/>
      <c r="D662" s="6" t="n"/>
    </row>
    <row r="663" ht="15.75" customHeight="1" s="1411">
      <c r="A663" s="6" t="n"/>
      <c r="B663" s="6" t="n"/>
      <c r="C663" s="6" t="n"/>
      <c r="D663" s="6" t="n"/>
    </row>
    <row r="664" ht="15.75" customHeight="1" s="1411">
      <c r="A664" s="6" t="n"/>
      <c r="B664" s="6" t="n"/>
      <c r="C664" s="6" t="n"/>
      <c r="D664" s="6" t="n"/>
    </row>
    <row r="665" ht="15.75" customHeight="1" s="1411">
      <c r="A665" s="6" t="n"/>
      <c r="B665" s="6" t="n"/>
      <c r="C665" s="6" t="n"/>
      <c r="D665" s="6" t="n"/>
    </row>
    <row r="666" ht="15.75" customHeight="1" s="1411">
      <c r="A666" s="6" t="n"/>
      <c r="B666" s="6" t="n"/>
      <c r="C666" s="6" t="n"/>
      <c r="D666" s="6" t="n"/>
    </row>
    <row r="667" ht="15.75" customHeight="1" s="1411">
      <c r="A667" s="6" t="n"/>
      <c r="B667" s="6" t="n"/>
      <c r="C667" s="6" t="n"/>
      <c r="D667" s="6" t="n"/>
    </row>
    <row r="668" ht="15.75" customHeight="1" s="1411">
      <c r="A668" s="6" t="n"/>
      <c r="B668" s="6" t="n"/>
      <c r="C668" s="6" t="n"/>
      <c r="D668" s="6" t="n"/>
    </row>
    <row r="669" ht="15.75" customHeight="1" s="1411">
      <c r="A669" s="6" t="n"/>
      <c r="B669" s="6" t="n"/>
      <c r="C669" s="6" t="n"/>
      <c r="D669" s="6" t="n"/>
    </row>
    <row r="670" ht="15.75" customHeight="1" s="1411">
      <c r="A670" s="6" t="n"/>
      <c r="B670" s="6" t="n"/>
      <c r="C670" s="6" t="n"/>
      <c r="D670" s="6" t="n"/>
    </row>
    <row r="671" ht="15.75" customHeight="1" s="1411">
      <c r="A671" s="6" t="n"/>
      <c r="B671" s="6" t="n"/>
      <c r="C671" s="6" t="n"/>
      <c r="D671" s="6" t="n"/>
    </row>
    <row r="672" ht="15.75" customHeight="1" s="1411">
      <c r="A672" s="6" t="n"/>
      <c r="B672" s="6" t="n"/>
      <c r="C672" s="6" t="n"/>
      <c r="D672" s="6" t="n"/>
    </row>
    <row r="673" ht="15.75" customHeight="1" s="1411">
      <c r="A673" s="6" t="n"/>
      <c r="B673" s="6" t="n"/>
      <c r="C673" s="6" t="n"/>
      <c r="D673" s="6" t="n"/>
    </row>
    <row r="674" ht="15.75" customHeight="1" s="1411">
      <c r="A674" s="6" t="n"/>
      <c r="B674" s="6" t="n"/>
      <c r="C674" s="6" t="n"/>
      <c r="D674" s="6" t="n"/>
    </row>
    <row r="675" ht="15.75" customHeight="1" s="1411">
      <c r="A675" s="6" t="n"/>
      <c r="B675" s="6" t="n"/>
      <c r="C675" s="6" t="n"/>
      <c r="D675" s="6" t="n"/>
    </row>
    <row r="676" ht="15.75" customHeight="1" s="1411">
      <c r="A676" s="6" t="n"/>
      <c r="B676" s="6" t="n"/>
      <c r="C676" s="6" t="n"/>
      <c r="D676" s="6" t="n"/>
    </row>
    <row r="677" ht="15.75" customHeight="1" s="1411">
      <c r="A677" s="6" t="n"/>
      <c r="B677" s="6" t="n"/>
      <c r="C677" s="6" t="n"/>
      <c r="D677" s="6" t="n"/>
    </row>
    <row r="678" ht="15.75" customHeight="1" s="1411">
      <c r="A678" s="6" t="n"/>
      <c r="B678" s="6" t="n"/>
      <c r="C678" s="6" t="n"/>
      <c r="D678" s="6" t="n"/>
    </row>
    <row r="679" ht="15.75" customHeight="1" s="1411">
      <c r="A679" s="6" t="n"/>
      <c r="B679" s="6" t="n"/>
      <c r="C679" s="6" t="n"/>
      <c r="D679" s="6" t="n"/>
    </row>
    <row r="680" ht="15.75" customHeight="1" s="1411">
      <c r="A680" s="6" t="n"/>
      <c r="B680" s="6" t="n"/>
      <c r="C680" s="6" t="n"/>
      <c r="D680" s="6" t="n"/>
    </row>
    <row r="681" ht="15.75" customHeight="1" s="1411">
      <c r="A681" s="6" t="n"/>
      <c r="B681" s="6" t="n"/>
      <c r="C681" s="6" t="n"/>
      <c r="D681" s="6" t="n"/>
    </row>
    <row r="682" ht="15.75" customHeight="1" s="1411">
      <c r="A682" s="6" t="n"/>
      <c r="B682" s="6" t="n"/>
      <c r="C682" s="6" t="n"/>
      <c r="D682" s="6" t="n"/>
    </row>
    <row r="683" ht="15.75" customHeight="1" s="1411">
      <c r="A683" s="6" t="n"/>
      <c r="B683" s="6" t="n"/>
      <c r="C683" s="6" t="n"/>
      <c r="D683" s="6" t="n"/>
    </row>
    <row r="684" ht="15.75" customHeight="1" s="1411">
      <c r="A684" s="6" t="n"/>
      <c r="B684" s="6" t="n"/>
      <c r="C684" s="6" t="n"/>
      <c r="D684" s="6" t="n"/>
    </row>
    <row r="685" ht="15.75" customHeight="1" s="1411">
      <c r="A685" s="6" t="n"/>
      <c r="B685" s="6" t="n"/>
      <c r="C685" s="6" t="n"/>
      <c r="D685" s="6" t="n"/>
    </row>
    <row r="686" ht="15.75" customHeight="1" s="1411">
      <c r="A686" s="6" t="n"/>
      <c r="B686" s="6" t="n"/>
      <c r="C686" s="6" t="n"/>
      <c r="D686" s="6" t="n"/>
    </row>
    <row r="687" ht="15.75" customHeight="1" s="1411">
      <c r="A687" s="6" t="n"/>
      <c r="B687" s="6" t="n"/>
      <c r="C687" s="6" t="n"/>
      <c r="D687" s="6" t="n"/>
    </row>
    <row r="688" ht="15.75" customHeight="1" s="1411">
      <c r="A688" s="6" t="n"/>
      <c r="B688" s="6" t="n"/>
      <c r="C688" s="6" t="n"/>
      <c r="D688" s="6" t="n"/>
    </row>
    <row r="689" ht="15.75" customHeight="1" s="1411">
      <c r="A689" s="6" t="n"/>
      <c r="B689" s="6" t="n"/>
      <c r="C689" s="6" t="n"/>
      <c r="D689" s="6" t="n"/>
    </row>
    <row r="690" ht="15.75" customHeight="1" s="1411">
      <c r="A690" s="6" t="n"/>
      <c r="B690" s="6" t="n"/>
      <c r="C690" s="6" t="n"/>
      <c r="D690" s="6" t="n"/>
    </row>
    <row r="691" ht="15.75" customHeight="1" s="1411">
      <c r="A691" s="6" t="n"/>
      <c r="B691" s="6" t="n"/>
      <c r="C691" s="6" t="n"/>
      <c r="D691" s="6" t="n"/>
    </row>
    <row r="692" ht="15.75" customHeight="1" s="1411">
      <c r="A692" s="6" t="n"/>
      <c r="B692" s="6" t="n"/>
      <c r="C692" s="6" t="n"/>
      <c r="D692" s="6" t="n"/>
    </row>
    <row r="693" ht="15.75" customHeight="1" s="1411">
      <c r="A693" s="6" t="n"/>
      <c r="B693" s="6" t="n"/>
      <c r="C693" s="6" t="n"/>
      <c r="D693" s="6" t="n"/>
    </row>
    <row r="694" ht="15.75" customHeight="1" s="1411">
      <c r="A694" s="6" t="n"/>
      <c r="B694" s="6" t="n"/>
      <c r="C694" s="6" t="n"/>
      <c r="D694" s="6" t="n"/>
    </row>
    <row r="695" ht="15.75" customHeight="1" s="1411">
      <c r="A695" s="6" t="n"/>
      <c r="B695" s="6" t="n"/>
      <c r="C695" s="6" t="n"/>
      <c r="D695" s="6" t="n"/>
    </row>
    <row r="696" ht="15.75" customHeight="1" s="1411">
      <c r="A696" s="6" t="n"/>
      <c r="B696" s="6" t="n"/>
      <c r="C696" s="6" t="n"/>
      <c r="D696" s="6" t="n"/>
    </row>
    <row r="697" ht="15.75" customHeight="1" s="1411">
      <c r="A697" s="6" t="n"/>
      <c r="B697" s="6" t="n"/>
      <c r="C697" s="6" t="n"/>
      <c r="D697" s="6" t="n"/>
    </row>
    <row r="698" ht="15.75" customHeight="1" s="1411">
      <c r="A698" s="6" t="n"/>
      <c r="B698" s="6" t="n"/>
      <c r="C698" s="6" t="n"/>
      <c r="D698" s="6" t="n"/>
    </row>
    <row r="699" ht="15.75" customHeight="1" s="1411">
      <c r="A699" s="6" t="n"/>
      <c r="B699" s="6" t="n"/>
      <c r="C699" s="6" t="n"/>
      <c r="D699" s="6" t="n"/>
    </row>
    <row r="700" ht="15.75" customHeight="1" s="1411">
      <c r="A700" s="6" t="n"/>
      <c r="B700" s="6" t="n"/>
      <c r="C700" s="6" t="n"/>
      <c r="D700" s="6" t="n"/>
    </row>
    <row r="701" ht="15.75" customHeight="1" s="1411">
      <c r="A701" s="6" t="n"/>
      <c r="B701" s="6" t="n"/>
      <c r="C701" s="6" t="n"/>
      <c r="D701" s="6" t="n"/>
    </row>
    <row r="702" ht="15.75" customHeight="1" s="1411">
      <c r="A702" s="6" t="n"/>
      <c r="B702" s="6" t="n"/>
      <c r="C702" s="6" t="n"/>
      <c r="D702" s="6" t="n"/>
    </row>
    <row r="703" ht="15.75" customHeight="1" s="1411">
      <c r="A703" s="6" t="n"/>
      <c r="B703" s="6" t="n"/>
      <c r="C703" s="6" t="n"/>
      <c r="D703" s="6" t="n"/>
    </row>
    <row r="704" ht="15.75" customHeight="1" s="1411">
      <c r="A704" s="6" t="n"/>
      <c r="B704" s="6" t="n"/>
      <c r="C704" s="6" t="n"/>
      <c r="D704" s="6" t="n"/>
    </row>
    <row r="705" ht="15.75" customHeight="1" s="1411">
      <c r="A705" s="6" t="n"/>
      <c r="B705" s="6" t="n"/>
      <c r="C705" s="6" t="n"/>
      <c r="D705" s="6" t="n"/>
    </row>
    <row r="706" ht="15.75" customHeight="1" s="1411">
      <c r="A706" s="6" t="n"/>
      <c r="B706" s="6" t="n"/>
      <c r="C706" s="6" t="n"/>
      <c r="D706" s="6" t="n"/>
    </row>
    <row r="707" ht="15.75" customHeight="1" s="1411">
      <c r="A707" s="6" t="n"/>
      <c r="B707" s="6" t="n"/>
      <c r="C707" s="6" t="n"/>
      <c r="D707" s="6" t="n"/>
    </row>
    <row r="708" ht="15.75" customHeight="1" s="1411">
      <c r="A708" s="6" t="n"/>
      <c r="B708" s="6" t="n"/>
      <c r="C708" s="6" t="n"/>
      <c r="D708" s="6" t="n"/>
    </row>
    <row r="709" ht="15.75" customHeight="1" s="1411">
      <c r="A709" s="6" t="n"/>
      <c r="B709" s="6" t="n"/>
      <c r="C709" s="6" t="n"/>
      <c r="D709" s="6" t="n"/>
    </row>
    <row r="710" ht="15.75" customHeight="1" s="1411">
      <c r="A710" s="6" t="n"/>
      <c r="B710" s="6" t="n"/>
      <c r="C710" s="6" t="n"/>
      <c r="D710" s="6" t="n"/>
    </row>
    <row r="711" ht="15.75" customHeight="1" s="1411">
      <c r="A711" s="6" t="n"/>
      <c r="B711" s="6" t="n"/>
      <c r="C711" s="6" t="n"/>
      <c r="D711" s="6" t="n"/>
    </row>
    <row r="712" ht="15.75" customHeight="1" s="1411">
      <c r="A712" s="6" t="n"/>
      <c r="B712" s="6" t="n"/>
      <c r="C712" s="6" t="n"/>
      <c r="D712" s="6" t="n"/>
    </row>
    <row r="713" ht="15.75" customHeight="1" s="1411">
      <c r="A713" s="6" t="n"/>
      <c r="B713" s="6" t="n"/>
      <c r="C713" s="6" t="n"/>
      <c r="D713" s="6" t="n"/>
    </row>
    <row r="714" ht="15.75" customHeight="1" s="1411">
      <c r="A714" s="6" t="n"/>
      <c r="B714" s="6" t="n"/>
      <c r="C714" s="6" t="n"/>
      <c r="D714" s="6" t="n"/>
    </row>
    <row r="715" ht="15.75" customHeight="1" s="1411">
      <c r="A715" s="6" t="n"/>
      <c r="B715" s="6" t="n"/>
      <c r="C715" s="6" t="n"/>
      <c r="D715" s="6" t="n"/>
    </row>
    <row r="716" ht="15.75" customHeight="1" s="1411">
      <c r="A716" s="6" t="n"/>
      <c r="B716" s="6" t="n"/>
      <c r="C716" s="6" t="n"/>
      <c r="D716" s="6" t="n"/>
    </row>
    <row r="717" ht="15.75" customHeight="1" s="1411">
      <c r="A717" s="6" t="n"/>
      <c r="B717" s="6" t="n"/>
      <c r="C717" s="6" t="n"/>
      <c r="D717" s="6" t="n"/>
    </row>
    <row r="718" ht="15.75" customHeight="1" s="1411">
      <c r="A718" s="6" t="n"/>
      <c r="B718" s="6" t="n"/>
      <c r="C718" s="6" t="n"/>
      <c r="D718" s="6" t="n"/>
    </row>
    <row r="719" ht="15.75" customHeight="1" s="1411">
      <c r="A719" s="6" t="n"/>
      <c r="B719" s="6" t="n"/>
      <c r="C719" s="6" t="n"/>
      <c r="D719" s="6" t="n"/>
    </row>
    <row r="720" ht="15.75" customHeight="1" s="1411">
      <c r="A720" s="6" t="n"/>
      <c r="B720" s="6" t="n"/>
      <c r="C720" s="6" t="n"/>
      <c r="D720" s="6" t="n"/>
    </row>
    <row r="721" ht="15.75" customHeight="1" s="1411">
      <c r="A721" s="6" t="n"/>
      <c r="B721" s="6" t="n"/>
      <c r="C721" s="6" t="n"/>
      <c r="D721" s="6" t="n"/>
    </row>
    <row r="722" ht="15.75" customHeight="1" s="1411">
      <c r="A722" s="6" t="n"/>
      <c r="B722" s="6" t="n"/>
      <c r="C722" s="6" t="n"/>
      <c r="D722" s="6" t="n"/>
    </row>
    <row r="723" ht="15.75" customHeight="1" s="1411">
      <c r="A723" s="6" t="n"/>
      <c r="B723" s="6" t="n"/>
      <c r="C723" s="6" t="n"/>
      <c r="D723" s="6" t="n"/>
    </row>
    <row r="724" ht="15.75" customHeight="1" s="1411">
      <c r="A724" s="6" t="n"/>
      <c r="B724" s="6" t="n"/>
      <c r="C724" s="6" t="n"/>
      <c r="D724" s="6" t="n"/>
    </row>
    <row r="725" ht="15.75" customHeight="1" s="1411">
      <c r="A725" s="6" t="n"/>
      <c r="B725" s="6" t="n"/>
      <c r="C725" s="6" t="n"/>
      <c r="D725" s="6" t="n"/>
    </row>
    <row r="726" ht="15.75" customHeight="1" s="1411">
      <c r="A726" s="6" t="n"/>
      <c r="B726" s="6" t="n"/>
      <c r="C726" s="6" t="n"/>
      <c r="D726" s="6" t="n"/>
    </row>
    <row r="727" ht="15.75" customHeight="1" s="1411">
      <c r="A727" s="6" t="n"/>
      <c r="B727" s="6" t="n"/>
      <c r="C727" s="6" t="n"/>
      <c r="D727" s="6" t="n"/>
    </row>
    <row r="728" ht="15.75" customHeight="1" s="1411">
      <c r="A728" s="6" t="n"/>
      <c r="B728" s="6" t="n"/>
      <c r="C728" s="6" t="n"/>
      <c r="D728" s="6" t="n"/>
    </row>
    <row r="729" ht="15.75" customHeight="1" s="1411">
      <c r="A729" s="6" t="n"/>
      <c r="B729" s="6" t="n"/>
      <c r="C729" s="6" t="n"/>
      <c r="D729" s="6" t="n"/>
    </row>
    <row r="730" ht="15.75" customHeight="1" s="1411">
      <c r="A730" s="6" t="n"/>
      <c r="B730" s="6" t="n"/>
      <c r="C730" s="6" t="n"/>
      <c r="D730" s="6" t="n"/>
    </row>
    <row r="731" ht="15.75" customHeight="1" s="1411">
      <c r="A731" s="6" t="n"/>
      <c r="B731" s="6" t="n"/>
      <c r="C731" s="6" t="n"/>
      <c r="D731" s="6" t="n"/>
    </row>
    <row r="732" ht="15.75" customHeight="1" s="1411">
      <c r="A732" s="6" t="n"/>
      <c r="B732" s="6" t="n"/>
      <c r="C732" s="6" t="n"/>
      <c r="D732" s="6" t="n"/>
    </row>
    <row r="733" ht="15.75" customHeight="1" s="1411">
      <c r="A733" s="6" t="n"/>
      <c r="B733" s="6" t="n"/>
      <c r="C733" s="6" t="n"/>
      <c r="D733" s="6" t="n"/>
    </row>
    <row r="734" ht="15.75" customHeight="1" s="1411">
      <c r="A734" s="6" t="n"/>
      <c r="B734" s="6" t="n"/>
      <c r="C734" s="6" t="n"/>
      <c r="D734" s="6" t="n"/>
    </row>
    <row r="735" ht="15.75" customHeight="1" s="1411">
      <c r="A735" s="6" t="n"/>
      <c r="B735" s="6" t="n"/>
      <c r="C735" s="6" t="n"/>
      <c r="D735" s="6" t="n"/>
    </row>
    <row r="736" ht="15.75" customHeight="1" s="1411">
      <c r="A736" s="6" t="n"/>
      <c r="B736" s="6" t="n"/>
      <c r="C736" s="6" t="n"/>
      <c r="D736" s="6" t="n"/>
    </row>
    <row r="737" ht="15.75" customHeight="1" s="1411">
      <c r="A737" s="6" t="n"/>
      <c r="B737" s="6" t="n"/>
      <c r="C737" s="6" t="n"/>
      <c r="D737" s="6" t="n"/>
    </row>
    <row r="738" ht="15.75" customHeight="1" s="1411">
      <c r="A738" s="6" t="n"/>
      <c r="B738" s="6" t="n"/>
      <c r="C738" s="6" t="n"/>
      <c r="D738" s="6" t="n"/>
    </row>
    <row r="739" ht="15.75" customHeight="1" s="1411">
      <c r="A739" s="6" t="n"/>
      <c r="B739" s="6" t="n"/>
      <c r="C739" s="6" t="n"/>
      <c r="D739" s="6" t="n"/>
    </row>
    <row r="740" ht="15.75" customHeight="1" s="1411">
      <c r="A740" s="6" t="n"/>
      <c r="B740" s="6" t="n"/>
      <c r="C740" s="6" t="n"/>
      <c r="D740" s="6" t="n"/>
    </row>
    <row r="741" ht="15.75" customHeight="1" s="1411">
      <c r="A741" s="6" t="n"/>
      <c r="B741" s="6" t="n"/>
      <c r="C741" s="6" t="n"/>
      <c r="D741" s="6" t="n"/>
    </row>
    <row r="742" ht="15.75" customHeight="1" s="1411">
      <c r="A742" s="6" t="n"/>
      <c r="B742" s="6" t="n"/>
      <c r="C742" s="6" t="n"/>
      <c r="D742" s="6" t="n"/>
    </row>
    <row r="743" ht="15.75" customHeight="1" s="1411">
      <c r="A743" s="6" t="n"/>
      <c r="B743" s="6" t="n"/>
      <c r="C743" s="6" t="n"/>
      <c r="D743" s="6" t="n"/>
    </row>
    <row r="744" ht="15.75" customHeight="1" s="1411">
      <c r="A744" s="6" t="n"/>
      <c r="B744" s="6" t="n"/>
      <c r="C744" s="6" t="n"/>
      <c r="D744" s="6" t="n"/>
    </row>
    <row r="745" ht="15.75" customHeight="1" s="1411">
      <c r="A745" s="6" t="n"/>
      <c r="B745" s="6" t="n"/>
      <c r="C745" s="6" t="n"/>
      <c r="D745" s="6" t="n"/>
    </row>
    <row r="746" ht="15.75" customHeight="1" s="1411">
      <c r="A746" s="6" t="n"/>
      <c r="B746" s="6" t="n"/>
      <c r="C746" s="6" t="n"/>
      <c r="D746" s="6" t="n"/>
    </row>
    <row r="747" ht="15.75" customHeight="1" s="1411">
      <c r="A747" s="6" t="n"/>
      <c r="B747" s="6" t="n"/>
      <c r="C747" s="6" t="n"/>
      <c r="D747" s="6" t="n"/>
    </row>
    <row r="748" ht="15.75" customHeight="1" s="1411">
      <c r="A748" s="6" t="n"/>
      <c r="B748" s="6" t="n"/>
      <c r="C748" s="6" t="n"/>
      <c r="D748" s="6" t="n"/>
    </row>
    <row r="749" ht="15.75" customHeight="1" s="1411">
      <c r="A749" s="6" t="n"/>
      <c r="B749" s="6" t="n"/>
      <c r="C749" s="6" t="n"/>
      <c r="D749" s="6" t="n"/>
    </row>
    <row r="750" ht="15.75" customHeight="1" s="1411">
      <c r="A750" s="6" t="n"/>
      <c r="B750" s="6" t="n"/>
      <c r="C750" s="6" t="n"/>
      <c r="D750" s="6" t="n"/>
    </row>
    <row r="751" ht="15.75" customHeight="1" s="1411">
      <c r="A751" s="6" t="n"/>
      <c r="B751" s="6" t="n"/>
      <c r="C751" s="6" t="n"/>
      <c r="D751" s="6" t="n"/>
    </row>
    <row r="752" ht="15.75" customHeight="1" s="1411">
      <c r="A752" s="6" t="n"/>
      <c r="B752" s="6" t="n"/>
      <c r="C752" s="6" t="n"/>
      <c r="D752" s="6" t="n"/>
    </row>
    <row r="753" ht="15.75" customHeight="1" s="1411">
      <c r="A753" s="6" t="n"/>
      <c r="B753" s="6" t="n"/>
      <c r="C753" s="6" t="n"/>
      <c r="D753" s="6" t="n"/>
    </row>
    <row r="754" ht="15.75" customHeight="1" s="1411">
      <c r="A754" s="6" t="n"/>
      <c r="B754" s="6" t="n"/>
      <c r="C754" s="6" t="n"/>
      <c r="D754" s="6" t="n"/>
    </row>
    <row r="755" ht="15.75" customHeight="1" s="1411">
      <c r="A755" s="6" t="n"/>
      <c r="B755" s="6" t="n"/>
      <c r="C755" s="6" t="n"/>
      <c r="D755" s="6" t="n"/>
    </row>
    <row r="756" ht="15.75" customHeight="1" s="1411">
      <c r="A756" s="6" t="n"/>
      <c r="B756" s="6" t="n"/>
      <c r="C756" s="6" t="n"/>
      <c r="D756" s="6" t="n"/>
    </row>
    <row r="757" ht="15.75" customHeight="1" s="1411">
      <c r="A757" s="6" t="n"/>
      <c r="B757" s="6" t="n"/>
      <c r="C757" s="6" t="n"/>
      <c r="D757" s="6" t="n"/>
    </row>
    <row r="758" ht="15.75" customHeight="1" s="1411">
      <c r="A758" s="6" t="n"/>
      <c r="B758" s="6" t="n"/>
      <c r="C758" s="6" t="n"/>
      <c r="D758" s="6" t="n"/>
    </row>
    <row r="759" ht="15.75" customHeight="1" s="1411">
      <c r="A759" s="6" t="n"/>
      <c r="B759" s="6" t="n"/>
      <c r="C759" s="6" t="n"/>
      <c r="D759" s="6" t="n"/>
    </row>
    <row r="760" ht="15.75" customHeight="1" s="1411">
      <c r="A760" s="6" t="n"/>
      <c r="B760" s="6" t="n"/>
      <c r="C760" s="6" t="n"/>
      <c r="D760" s="6" t="n"/>
    </row>
    <row r="761" ht="15.75" customHeight="1" s="1411">
      <c r="A761" s="6" t="n"/>
      <c r="B761" s="6" t="n"/>
      <c r="C761" s="6" t="n"/>
      <c r="D761" s="6" t="n"/>
    </row>
    <row r="762" ht="15.75" customHeight="1" s="1411">
      <c r="A762" s="6" t="n"/>
      <c r="B762" s="6" t="n"/>
      <c r="C762" s="6" t="n"/>
      <c r="D762" s="6" t="n"/>
    </row>
    <row r="763" ht="15.75" customHeight="1" s="1411">
      <c r="A763" s="6" t="n"/>
      <c r="B763" s="6" t="n"/>
      <c r="C763" s="6" t="n"/>
      <c r="D763" s="6" t="n"/>
    </row>
    <row r="764" ht="15.75" customHeight="1" s="1411">
      <c r="A764" s="6" t="n"/>
      <c r="B764" s="6" t="n"/>
      <c r="C764" s="6" t="n"/>
      <c r="D764" s="6" t="n"/>
    </row>
    <row r="765" ht="15.75" customHeight="1" s="1411">
      <c r="A765" s="6" t="n"/>
      <c r="B765" s="6" t="n"/>
      <c r="C765" s="6" t="n"/>
      <c r="D765" s="6" t="n"/>
    </row>
    <row r="766" ht="15.75" customHeight="1" s="1411">
      <c r="A766" s="6" t="n"/>
      <c r="B766" s="6" t="n"/>
      <c r="C766" s="6" t="n"/>
      <c r="D766" s="6" t="n"/>
    </row>
    <row r="767" ht="15.75" customHeight="1" s="1411">
      <c r="A767" s="6" t="n"/>
      <c r="B767" s="6" t="n"/>
      <c r="C767" s="6" t="n"/>
      <c r="D767" s="6" t="n"/>
    </row>
    <row r="768" ht="15.75" customHeight="1" s="1411">
      <c r="A768" s="6" t="n"/>
      <c r="B768" s="6" t="n"/>
      <c r="C768" s="6" t="n"/>
      <c r="D768" s="6" t="n"/>
    </row>
    <row r="769" ht="15.75" customHeight="1" s="1411">
      <c r="A769" s="6" t="n"/>
      <c r="B769" s="6" t="n"/>
      <c r="C769" s="6" t="n"/>
      <c r="D769" s="6" t="n"/>
    </row>
    <row r="770" ht="15.75" customHeight="1" s="1411">
      <c r="A770" s="6" t="n"/>
      <c r="B770" s="6" t="n"/>
      <c r="C770" s="6" t="n"/>
      <c r="D770" s="6" t="n"/>
    </row>
    <row r="771" ht="15.75" customHeight="1" s="1411">
      <c r="A771" s="6" t="n"/>
      <c r="B771" s="6" t="n"/>
      <c r="C771" s="6" t="n"/>
      <c r="D771" s="6" t="n"/>
    </row>
    <row r="772" ht="15.75" customHeight="1" s="1411">
      <c r="A772" s="6" t="n"/>
      <c r="B772" s="6" t="n"/>
      <c r="C772" s="6" t="n"/>
      <c r="D772" s="6" t="n"/>
    </row>
    <row r="773" ht="15.75" customHeight="1" s="1411">
      <c r="A773" s="6" t="n"/>
      <c r="B773" s="6" t="n"/>
      <c r="C773" s="6" t="n"/>
      <c r="D773" s="6" t="n"/>
    </row>
    <row r="774" ht="15.75" customHeight="1" s="1411">
      <c r="A774" s="6" t="n"/>
      <c r="B774" s="6" t="n"/>
      <c r="C774" s="6" t="n"/>
      <c r="D774" s="6" t="n"/>
    </row>
    <row r="775" ht="15.75" customHeight="1" s="1411">
      <c r="A775" s="6" t="n"/>
      <c r="B775" s="6" t="n"/>
      <c r="C775" s="6" t="n"/>
      <c r="D775" s="6" t="n"/>
    </row>
    <row r="776" ht="15.75" customHeight="1" s="1411">
      <c r="A776" s="6" t="n"/>
      <c r="B776" s="6" t="n"/>
      <c r="C776" s="6" t="n"/>
      <c r="D776" s="6" t="n"/>
    </row>
    <row r="777" ht="15.75" customHeight="1" s="1411">
      <c r="A777" s="6" t="n"/>
      <c r="B777" s="6" t="n"/>
      <c r="C777" s="6" t="n"/>
      <c r="D777" s="6" t="n"/>
    </row>
    <row r="778" ht="15.75" customHeight="1" s="1411">
      <c r="A778" s="6" t="n"/>
      <c r="B778" s="6" t="n"/>
      <c r="C778" s="6" t="n"/>
      <c r="D778" s="6" t="n"/>
    </row>
    <row r="779" ht="15.75" customHeight="1" s="1411">
      <c r="A779" s="6" t="n"/>
      <c r="B779" s="6" t="n"/>
      <c r="C779" s="6" t="n"/>
      <c r="D779" s="6" t="n"/>
    </row>
    <row r="780" ht="15.75" customHeight="1" s="1411">
      <c r="A780" s="6" t="n"/>
      <c r="B780" s="6" t="n"/>
      <c r="C780" s="6" t="n"/>
      <c r="D780" s="6" t="n"/>
    </row>
    <row r="781" ht="15.75" customHeight="1" s="1411">
      <c r="A781" s="6" t="n"/>
      <c r="B781" s="6" t="n"/>
      <c r="C781" s="6" t="n"/>
      <c r="D781" s="6" t="n"/>
    </row>
    <row r="782" ht="15.75" customHeight="1" s="1411">
      <c r="A782" s="6" t="n"/>
      <c r="B782" s="6" t="n"/>
      <c r="C782" s="6" t="n"/>
      <c r="D782" s="6" t="n"/>
    </row>
    <row r="783" ht="15.75" customHeight="1" s="1411">
      <c r="A783" s="6" t="n"/>
      <c r="B783" s="6" t="n"/>
      <c r="C783" s="6" t="n"/>
      <c r="D783" s="6" t="n"/>
    </row>
    <row r="784" ht="15.75" customHeight="1" s="1411">
      <c r="A784" s="6" t="n"/>
      <c r="B784" s="6" t="n"/>
      <c r="C784" s="6" t="n"/>
      <c r="D784" s="6" t="n"/>
    </row>
    <row r="785" ht="15.75" customHeight="1" s="1411">
      <c r="A785" s="6" t="n"/>
      <c r="B785" s="6" t="n"/>
      <c r="C785" s="6" t="n"/>
      <c r="D785" s="6" t="n"/>
    </row>
    <row r="786" ht="15.75" customHeight="1" s="1411">
      <c r="A786" s="6" t="n"/>
      <c r="B786" s="6" t="n"/>
      <c r="C786" s="6" t="n"/>
      <c r="D786" s="6" t="n"/>
    </row>
    <row r="787" ht="15.75" customHeight="1" s="1411">
      <c r="A787" s="6" t="n"/>
      <c r="B787" s="6" t="n"/>
      <c r="C787" s="6" t="n"/>
      <c r="D787" s="6" t="n"/>
    </row>
    <row r="788" ht="15.75" customHeight="1" s="1411">
      <c r="A788" s="6" t="n"/>
      <c r="B788" s="6" t="n"/>
      <c r="C788" s="6" t="n"/>
      <c r="D788" s="6" t="n"/>
    </row>
    <row r="789" ht="15.75" customHeight="1" s="1411">
      <c r="A789" s="6" t="n"/>
      <c r="B789" s="6" t="n"/>
      <c r="C789" s="6" t="n"/>
      <c r="D789" s="6" t="n"/>
    </row>
    <row r="790" ht="15.75" customHeight="1" s="1411">
      <c r="A790" s="6" t="n"/>
      <c r="B790" s="6" t="n"/>
      <c r="C790" s="6" t="n"/>
      <c r="D790" s="6" t="n"/>
    </row>
    <row r="791" ht="15.75" customHeight="1" s="1411">
      <c r="A791" s="6" t="n"/>
      <c r="B791" s="6" t="n"/>
      <c r="C791" s="6" t="n"/>
      <c r="D791" s="6" t="n"/>
    </row>
    <row r="792" ht="15.75" customHeight="1" s="1411">
      <c r="A792" s="6" t="n"/>
      <c r="B792" s="6" t="n"/>
      <c r="C792" s="6" t="n"/>
      <c r="D792" s="6" t="n"/>
    </row>
    <row r="793" ht="15.75" customHeight="1" s="1411">
      <c r="A793" s="6" t="n"/>
      <c r="B793" s="6" t="n"/>
      <c r="C793" s="6" t="n"/>
      <c r="D793" s="6" t="n"/>
    </row>
    <row r="794" ht="15.75" customHeight="1" s="1411">
      <c r="A794" s="6" t="n"/>
      <c r="B794" s="6" t="n"/>
      <c r="C794" s="6" t="n"/>
      <c r="D794" s="6" t="n"/>
    </row>
    <row r="795" ht="15.75" customHeight="1" s="1411">
      <c r="A795" s="6" t="n"/>
      <c r="B795" s="6" t="n"/>
      <c r="C795" s="6" t="n"/>
      <c r="D795" s="6" t="n"/>
    </row>
    <row r="796" ht="15.75" customHeight="1" s="1411">
      <c r="A796" s="6" t="n"/>
      <c r="B796" s="6" t="n"/>
      <c r="C796" s="6" t="n"/>
      <c r="D796" s="6" t="n"/>
    </row>
    <row r="797" ht="15.75" customHeight="1" s="1411">
      <c r="A797" s="6" t="n"/>
      <c r="B797" s="6" t="n"/>
      <c r="C797" s="6" t="n"/>
      <c r="D797" s="6" t="n"/>
    </row>
    <row r="798" ht="15.75" customHeight="1" s="1411">
      <c r="A798" s="6" t="n"/>
      <c r="B798" s="6" t="n"/>
      <c r="C798" s="6" t="n"/>
      <c r="D798" s="6" t="n"/>
    </row>
    <row r="799" ht="15.75" customHeight="1" s="1411">
      <c r="A799" s="6" t="n"/>
      <c r="B799" s="6" t="n"/>
      <c r="C799" s="6" t="n"/>
      <c r="D799" s="6" t="n"/>
    </row>
    <row r="800" ht="15.75" customHeight="1" s="1411">
      <c r="A800" s="6" t="n"/>
      <c r="B800" s="6" t="n"/>
      <c r="C800" s="6" t="n"/>
      <c r="D800" s="6" t="n"/>
    </row>
    <row r="801" ht="15.75" customHeight="1" s="1411">
      <c r="A801" s="6" t="n"/>
      <c r="B801" s="6" t="n"/>
      <c r="C801" s="6" t="n"/>
      <c r="D801" s="6" t="n"/>
    </row>
    <row r="802" ht="15.75" customHeight="1" s="1411">
      <c r="A802" s="6" t="n"/>
      <c r="B802" s="6" t="n"/>
      <c r="C802" s="6" t="n"/>
      <c r="D802" s="6" t="n"/>
    </row>
    <row r="803" ht="15.75" customHeight="1" s="1411">
      <c r="A803" s="6" t="n"/>
      <c r="B803" s="6" t="n"/>
      <c r="C803" s="6" t="n"/>
      <c r="D803" s="6" t="n"/>
    </row>
    <row r="804" ht="15.75" customHeight="1" s="1411">
      <c r="A804" s="6" t="n"/>
      <c r="B804" s="6" t="n"/>
      <c r="C804" s="6" t="n"/>
      <c r="D804" s="6" t="n"/>
    </row>
    <row r="805" ht="15.75" customHeight="1" s="1411">
      <c r="A805" s="6" t="n"/>
      <c r="B805" s="6" t="n"/>
      <c r="C805" s="6" t="n"/>
      <c r="D805" s="6" t="n"/>
    </row>
    <row r="806" ht="15.75" customHeight="1" s="1411">
      <c r="A806" s="6" t="n"/>
      <c r="B806" s="6" t="n"/>
      <c r="C806" s="6" t="n"/>
      <c r="D806" s="6" t="n"/>
    </row>
    <row r="807" ht="15.75" customHeight="1" s="1411">
      <c r="A807" s="6" t="n"/>
      <c r="B807" s="6" t="n"/>
      <c r="C807" s="6" t="n"/>
      <c r="D807" s="6" t="n"/>
    </row>
    <row r="808" ht="15.75" customHeight="1" s="1411">
      <c r="A808" s="6" t="n"/>
      <c r="B808" s="6" t="n"/>
      <c r="C808" s="6" t="n"/>
      <c r="D808" s="6" t="n"/>
    </row>
    <row r="809" ht="15.75" customHeight="1" s="1411">
      <c r="A809" s="6" t="n"/>
      <c r="B809" s="6" t="n"/>
      <c r="C809" s="6" t="n"/>
      <c r="D809" s="6" t="n"/>
    </row>
    <row r="810" ht="15.75" customHeight="1" s="1411">
      <c r="A810" s="6" t="n"/>
      <c r="B810" s="6" t="n"/>
      <c r="C810" s="6" t="n"/>
      <c r="D810" s="6" t="n"/>
    </row>
    <row r="811" ht="15.75" customHeight="1" s="1411">
      <c r="A811" s="6" t="n"/>
      <c r="B811" s="6" t="n"/>
      <c r="C811" s="6" t="n"/>
      <c r="D811" s="6" t="n"/>
    </row>
    <row r="812" ht="15.75" customHeight="1" s="1411">
      <c r="A812" s="6" t="n"/>
      <c r="B812" s="6" t="n"/>
      <c r="C812" s="6" t="n"/>
      <c r="D812" s="6" t="n"/>
    </row>
    <row r="813" ht="15.75" customHeight="1" s="1411">
      <c r="A813" s="6" t="n"/>
      <c r="B813" s="6" t="n"/>
      <c r="C813" s="6" t="n"/>
      <c r="D813" s="6" t="n"/>
    </row>
    <row r="814" ht="15.75" customHeight="1" s="1411">
      <c r="A814" s="6" t="n"/>
      <c r="B814" s="6" t="n"/>
      <c r="C814" s="6" t="n"/>
      <c r="D814" s="6" t="n"/>
    </row>
    <row r="815" ht="15.75" customHeight="1" s="1411">
      <c r="A815" s="6" t="n"/>
      <c r="B815" s="6" t="n"/>
      <c r="C815" s="6" t="n"/>
      <c r="D815" s="6" t="n"/>
    </row>
    <row r="816" ht="15.75" customHeight="1" s="1411">
      <c r="A816" s="6" t="n"/>
      <c r="B816" s="6" t="n"/>
      <c r="C816" s="6" t="n"/>
      <c r="D816" s="6" t="n"/>
    </row>
    <row r="817" ht="15.75" customHeight="1" s="1411">
      <c r="A817" s="6" t="n"/>
      <c r="B817" s="6" t="n"/>
      <c r="C817" s="6" t="n"/>
      <c r="D817" s="6" t="n"/>
    </row>
    <row r="818" ht="15.75" customHeight="1" s="1411">
      <c r="A818" s="6" t="n"/>
      <c r="B818" s="6" t="n"/>
      <c r="C818" s="6" t="n"/>
      <c r="D818" s="6" t="n"/>
    </row>
    <row r="819" ht="15.75" customHeight="1" s="1411">
      <c r="A819" s="6" t="n"/>
      <c r="B819" s="6" t="n"/>
      <c r="C819" s="6" t="n"/>
      <c r="D819" s="6" t="n"/>
    </row>
    <row r="820" ht="15.75" customHeight="1" s="1411">
      <c r="A820" s="6" t="n"/>
      <c r="B820" s="6" t="n"/>
      <c r="C820" s="6" t="n"/>
      <c r="D820" s="6" t="n"/>
    </row>
    <row r="821" ht="15.75" customHeight="1" s="1411">
      <c r="A821" s="6" t="n"/>
      <c r="B821" s="6" t="n"/>
      <c r="C821" s="6" t="n"/>
      <c r="D821" s="6" t="n"/>
    </row>
    <row r="822" ht="15.75" customHeight="1" s="1411">
      <c r="A822" s="6" t="n"/>
      <c r="B822" s="6" t="n"/>
      <c r="C822" s="6" t="n"/>
      <c r="D822" s="6" t="n"/>
    </row>
    <row r="823" ht="15.75" customHeight="1" s="1411">
      <c r="A823" s="6" t="n"/>
      <c r="B823" s="6" t="n"/>
      <c r="C823" s="6" t="n"/>
      <c r="D823" s="6" t="n"/>
    </row>
    <row r="824" ht="15.75" customHeight="1" s="1411">
      <c r="A824" s="6" t="n"/>
      <c r="B824" s="6" t="n"/>
      <c r="C824" s="6" t="n"/>
      <c r="D824" s="6" t="n"/>
    </row>
    <row r="825" ht="15.75" customHeight="1" s="1411">
      <c r="A825" s="6" t="n"/>
      <c r="B825" s="6" t="n"/>
      <c r="C825" s="6" t="n"/>
      <c r="D825" s="6" t="n"/>
    </row>
    <row r="826" ht="15.75" customHeight="1" s="1411">
      <c r="A826" s="6" t="n"/>
      <c r="B826" s="6" t="n"/>
      <c r="C826" s="6" t="n"/>
      <c r="D826" s="6" t="n"/>
    </row>
    <row r="827" ht="15.75" customHeight="1" s="1411">
      <c r="A827" s="6" t="n"/>
      <c r="B827" s="6" t="n"/>
      <c r="C827" s="6" t="n"/>
      <c r="D827" s="6" t="n"/>
    </row>
    <row r="828" ht="15.75" customHeight="1" s="1411">
      <c r="A828" s="6" t="n"/>
      <c r="B828" s="6" t="n"/>
      <c r="C828" s="6" t="n"/>
      <c r="D828" s="6" t="n"/>
    </row>
    <row r="829" ht="15.75" customHeight="1" s="1411">
      <c r="A829" s="6" t="n"/>
      <c r="B829" s="6" t="n"/>
      <c r="C829" s="6" t="n"/>
      <c r="D829" s="6" t="n"/>
    </row>
    <row r="830" ht="15.75" customHeight="1" s="1411">
      <c r="A830" s="6" t="n"/>
      <c r="B830" s="6" t="n"/>
      <c r="C830" s="6" t="n"/>
      <c r="D830" s="6" t="n"/>
    </row>
    <row r="831" ht="15.75" customHeight="1" s="1411">
      <c r="A831" s="6" t="n"/>
      <c r="B831" s="6" t="n"/>
      <c r="C831" s="6" t="n"/>
      <c r="D831" s="6" t="n"/>
    </row>
    <row r="832" ht="15.75" customHeight="1" s="1411">
      <c r="A832" s="6" t="n"/>
      <c r="B832" s="6" t="n"/>
      <c r="C832" s="6" t="n"/>
      <c r="D832" s="6" t="n"/>
    </row>
    <row r="833" ht="15.75" customHeight="1" s="1411">
      <c r="A833" s="6" t="n"/>
      <c r="B833" s="6" t="n"/>
      <c r="C833" s="6" t="n"/>
      <c r="D833" s="6" t="n"/>
    </row>
    <row r="834" ht="15.75" customHeight="1" s="1411">
      <c r="A834" s="6" t="n"/>
      <c r="B834" s="6" t="n"/>
      <c r="C834" s="6" t="n"/>
      <c r="D834" s="6" t="n"/>
    </row>
    <row r="835" ht="15.75" customHeight="1" s="1411">
      <c r="A835" s="6" t="n"/>
      <c r="B835" s="6" t="n"/>
      <c r="C835" s="6" t="n"/>
      <c r="D835" s="6" t="n"/>
    </row>
    <row r="836" ht="15.75" customHeight="1" s="1411">
      <c r="A836" s="6" t="n"/>
      <c r="B836" s="6" t="n"/>
      <c r="C836" s="6" t="n"/>
      <c r="D836" s="6" t="n"/>
    </row>
    <row r="837" ht="15.75" customHeight="1" s="1411">
      <c r="A837" s="6" t="n"/>
      <c r="B837" s="6" t="n"/>
      <c r="C837" s="6" t="n"/>
      <c r="D837" s="6" t="n"/>
    </row>
    <row r="838" ht="15.75" customHeight="1" s="1411">
      <c r="A838" s="6" t="n"/>
      <c r="B838" s="6" t="n"/>
      <c r="C838" s="6" t="n"/>
      <c r="D838" s="6" t="n"/>
    </row>
    <row r="839" ht="15.75" customHeight="1" s="1411">
      <c r="A839" s="6" t="n"/>
      <c r="B839" s="6" t="n"/>
      <c r="C839" s="6" t="n"/>
      <c r="D839" s="6" t="n"/>
    </row>
    <row r="840" ht="15.75" customHeight="1" s="1411">
      <c r="A840" s="6" t="n"/>
      <c r="B840" s="6" t="n"/>
      <c r="C840" s="6" t="n"/>
      <c r="D840" s="6" t="n"/>
    </row>
    <row r="841" ht="15.75" customHeight="1" s="1411">
      <c r="A841" s="6" t="n"/>
      <c r="B841" s="6" t="n"/>
      <c r="C841" s="6" t="n"/>
      <c r="D841" s="6" t="n"/>
    </row>
    <row r="842" ht="15.75" customHeight="1" s="1411">
      <c r="A842" s="6" t="n"/>
      <c r="B842" s="6" t="n"/>
      <c r="C842" s="6" t="n"/>
      <c r="D842" s="6" t="n"/>
    </row>
    <row r="843" ht="15.75" customHeight="1" s="1411">
      <c r="A843" s="6" t="n"/>
      <c r="B843" s="6" t="n"/>
      <c r="C843" s="6" t="n"/>
      <c r="D843" s="6" t="n"/>
    </row>
    <row r="844" ht="15.75" customHeight="1" s="1411">
      <c r="A844" s="6" t="n"/>
      <c r="B844" s="6" t="n"/>
      <c r="C844" s="6" t="n"/>
      <c r="D844" s="6" t="n"/>
    </row>
    <row r="845" ht="15.75" customHeight="1" s="1411">
      <c r="A845" s="6" t="n"/>
      <c r="B845" s="6" t="n"/>
      <c r="C845" s="6" t="n"/>
      <c r="D845" s="6" t="n"/>
    </row>
    <row r="846" ht="15.75" customHeight="1" s="1411">
      <c r="A846" s="6" t="n"/>
      <c r="B846" s="6" t="n"/>
      <c r="C846" s="6" t="n"/>
      <c r="D846" s="6" t="n"/>
    </row>
    <row r="847" ht="15.75" customHeight="1" s="1411">
      <c r="A847" s="6" t="n"/>
      <c r="B847" s="6" t="n"/>
      <c r="C847" s="6" t="n"/>
      <c r="D847" s="6" t="n"/>
    </row>
    <row r="848" ht="15.75" customHeight="1" s="1411">
      <c r="A848" s="6" t="n"/>
      <c r="B848" s="6" t="n"/>
      <c r="C848" s="6" t="n"/>
      <c r="D848" s="6" t="n"/>
    </row>
    <row r="849" ht="15.75" customHeight="1" s="1411">
      <c r="A849" s="6" t="n"/>
      <c r="B849" s="6" t="n"/>
      <c r="C849" s="6" t="n"/>
      <c r="D849" s="6" t="n"/>
    </row>
    <row r="850" ht="15.75" customHeight="1" s="1411">
      <c r="A850" s="6" t="n"/>
      <c r="B850" s="6" t="n"/>
      <c r="C850" s="6" t="n"/>
      <c r="D850" s="6" t="n"/>
    </row>
    <row r="851" ht="15.75" customHeight="1" s="1411">
      <c r="A851" s="6" t="n"/>
      <c r="B851" s="6" t="n"/>
      <c r="C851" s="6" t="n"/>
      <c r="D851" s="6" t="n"/>
    </row>
    <row r="852" ht="15.75" customHeight="1" s="1411">
      <c r="A852" s="6" t="n"/>
      <c r="B852" s="6" t="n"/>
      <c r="C852" s="6" t="n"/>
      <c r="D852" s="6" t="n"/>
    </row>
    <row r="853" ht="15.75" customHeight="1" s="1411">
      <c r="A853" s="6" t="n"/>
      <c r="B853" s="6" t="n"/>
      <c r="C853" s="6" t="n"/>
      <c r="D853" s="6" t="n"/>
    </row>
    <row r="854" ht="15.75" customHeight="1" s="1411">
      <c r="A854" s="6" t="n"/>
      <c r="B854" s="6" t="n"/>
      <c r="C854" s="6" t="n"/>
      <c r="D854" s="6" t="n"/>
    </row>
    <row r="855" ht="15.75" customHeight="1" s="1411">
      <c r="A855" s="6" t="n"/>
      <c r="B855" s="6" t="n"/>
      <c r="C855" s="6" t="n"/>
      <c r="D855" s="6" t="n"/>
    </row>
    <row r="856" ht="15.75" customHeight="1" s="1411">
      <c r="A856" s="6" t="n"/>
      <c r="B856" s="6" t="n"/>
      <c r="C856" s="6" t="n"/>
      <c r="D856" s="6" t="n"/>
    </row>
    <row r="857" ht="15.75" customHeight="1" s="1411">
      <c r="A857" s="6" t="n"/>
      <c r="B857" s="6" t="n"/>
      <c r="C857" s="6" t="n"/>
      <c r="D857" s="6" t="n"/>
    </row>
    <row r="858" ht="15.75" customHeight="1" s="1411">
      <c r="A858" s="6" t="n"/>
      <c r="B858" s="6" t="n"/>
      <c r="C858" s="6" t="n"/>
      <c r="D858" s="6" t="n"/>
    </row>
    <row r="859" ht="15.75" customHeight="1" s="1411">
      <c r="A859" s="6" t="n"/>
      <c r="B859" s="6" t="n"/>
      <c r="C859" s="6" t="n"/>
      <c r="D859" s="6" t="n"/>
    </row>
    <row r="860" ht="15.75" customHeight="1" s="1411">
      <c r="A860" s="6" t="n"/>
      <c r="B860" s="6" t="n"/>
      <c r="C860" s="6" t="n"/>
      <c r="D860" s="6" t="n"/>
    </row>
    <row r="861" ht="15.75" customHeight="1" s="1411">
      <c r="A861" s="6" t="n"/>
      <c r="B861" s="6" t="n"/>
      <c r="C861" s="6" t="n"/>
      <c r="D861" s="6" t="n"/>
    </row>
    <row r="862" ht="15.75" customHeight="1" s="1411">
      <c r="A862" s="6" t="n"/>
      <c r="B862" s="6" t="n"/>
      <c r="C862" s="6" t="n"/>
      <c r="D862" s="6" t="n"/>
    </row>
    <row r="863" ht="15.75" customHeight="1" s="1411">
      <c r="A863" s="6" t="n"/>
      <c r="B863" s="6" t="n"/>
      <c r="C863" s="6" t="n"/>
      <c r="D863" s="6" t="n"/>
    </row>
    <row r="864" ht="15.75" customHeight="1" s="1411">
      <c r="A864" s="6" t="n"/>
      <c r="B864" s="6" t="n"/>
      <c r="C864" s="6" t="n"/>
      <c r="D864" s="6" t="n"/>
    </row>
    <row r="865" ht="15.75" customHeight="1" s="1411">
      <c r="A865" s="6" t="n"/>
      <c r="B865" s="6" t="n"/>
      <c r="C865" s="6" t="n"/>
      <c r="D865" s="6" t="n"/>
    </row>
    <row r="866" ht="15.75" customHeight="1" s="1411">
      <c r="A866" s="6" t="n"/>
      <c r="B866" s="6" t="n"/>
      <c r="C866" s="6" t="n"/>
      <c r="D866" s="6" t="n"/>
    </row>
    <row r="867" ht="15.75" customHeight="1" s="1411">
      <c r="A867" s="6" t="n"/>
      <c r="B867" s="6" t="n"/>
      <c r="C867" s="6" t="n"/>
      <c r="D867" s="6" t="n"/>
    </row>
    <row r="868" ht="15.75" customHeight="1" s="1411">
      <c r="A868" s="6" t="n"/>
      <c r="B868" s="6" t="n"/>
      <c r="C868" s="6" t="n"/>
      <c r="D868" s="6" t="n"/>
    </row>
    <row r="869" ht="15.75" customHeight="1" s="1411">
      <c r="A869" s="6" t="n"/>
      <c r="B869" s="6" t="n"/>
      <c r="C869" s="6" t="n"/>
      <c r="D869" s="6" t="n"/>
    </row>
    <row r="870" ht="15.75" customHeight="1" s="1411">
      <c r="A870" s="6" t="n"/>
      <c r="B870" s="6" t="n"/>
      <c r="C870" s="6" t="n"/>
      <c r="D870" s="6" t="n"/>
    </row>
    <row r="871" ht="15.75" customHeight="1" s="1411">
      <c r="A871" s="6" t="n"/>
      <c r="B871" s="6" t="n"/>
      <c r="C871" s="6" t="n"/>
      <c r="D871" s="6" t="n"/>
    </row>
    <row r="872" ht="15.75" customHeight="1" s="1411">
      <c r="A872" s="6" t="n"/>
      <c r="B872" s="6" t="n"/>
      <c r="C872" s="6" t="n"/>
      <c r="D872" s="6" t="n"/>
    </row>
    <row r="873" ht="15.75" customHeight="1" s="1411">
      <c r="A873" s="6" t="n"/>
      <c r="B873" s="6" t="n"/>
      <c r="C873" s="6" t="n"/>
      <c r="D873" s="6" t="n"/>
    </row>
    <row r="874" ht="15.75" customHeight="1" s="1411">
      <c r="A874" s="6" t="n"/>
      <c r="B874" s="6" t="n"/>
      <c r="C874" s="6" t="n"/>
      <c r="D874" s="6" t="n"/>
    </row>
    <row r="875" ht="15.75" customHeight="1" s="1411">
      <c r="A875" s="6" t="n"/>
      <c r="B875" s="6" t="n"/>
      <c r="C875" s="6" t="n"/>
      <c r="D875" s="6" t="n"/>
    </row>
    <row r="876" ht="15.75" customHeight="1" s="1411">
      <c r="A876" s="6" t="n"/>
      <c r="B876" s="6" t="n"/>
      <c r="C876" s="6" t="n"/>
      <c r="D876" s="6" t="n"/>
    </row>
    <row r="877" ht="15.75" customHeight="1" s="1411">
      <c r="A877" s="6" t="n"/>
      <c r="B877" s="6" t="n"/>
      <c r="C877" s="6" t="n"/>
      <c r="D877" s="6" t="n"/>
    </row>
    <row r="878" ht="15.75" customHeight="1" s="1411">
      <c r="A878" s="6" t="n"/>
      <c r="B878" s="6" t="n"/>
      <c r="C878" s="6" t="n"/>
      <c r="D878" s="6" t="n"/>
    </row>
    <row r="879" ht="15.75" customHeight="1" s="1411">
      <c r="A879" s="6" t="n"/>
      <c r="B879" s="6" t="n"/>
      <c r="C879" s="6" t="n"/>
      <c r="D879" s="6" t="n"/>
    </row>
    <row r="880" ht="15.75" customHeight="1" s="1411">
      <c r="A880" s="6" t="n"/>
      <c r="B880" s="6" t="n"/>
      <c r="C880" s="6" t="n"/>
      <c r="D880" s="6" t="n"/>
    </row>
    <row r="881" ht="15.75" customHeight="1" s="1411">
      <c r="A881" s="6" t="n"/>
      <c r="B881" s="6" t="n"/>
      <c r="C881" s="6" t="n"/>
      <c r="D881" s="6" t="n"/>
    </row>
    <row r="882" ht="15.75" customHeight="1" s="1411">
      <c r="A882" s="6" t="n"/>
      <c r="B882" s="6" t="n"/>
      <c r="C882" s="6" t="n"/>
      <c r="D882" s="6" t="n"/>
    </row>
    <row r="883" ht="15.75" customHeight="1" s="1411">
      <c r="A883" s="6" t="n"/>
      <c r="B883" s="6" t="n"/>
      <c r="C883" s="6" t="n"/>
      <c r="D883" s="6" t="n"/>
    </row>
    <row r="884" ht="15.75" customHeight="1" s="1411">
      <c r="A884" s="6" t="n"/>
      <c r="B884" s="6" t="n"/>
      <c r="C884" s="6" t="n"/>
      <c r="D884" s="6" t="n"/>
    </row>
    <row r="885" ht="15.75" customHeight="1" s="1411">
      <c r="A885" s="6" t="n"/>
      <c r="B885" s="6" t="n"/>
      <c r="C885" s="6" t="n"/>
      <c r="D885" s="6" t="n"/>
    </row>
    <row r="886" ht="15.75" customHeight="1" s="1411">
      <c r="A886" s="6" t="n"/>
      <c r="B886" s="6" t="n"/>
      <c r="C886" s="6" t="n"/>
      <c r="D886" s="6" t="n"/>
    </row>
    <row r="887" ht="15.75" customHeight="1" s="1411">
      <c r="A887" s="6" t="n"/>
      <c r="B887" s="6" t="n"/>
      <c r="C887" s="6" t="n"/>
      <c r="D887" s="6" t="n"/>
    </row>
    <row r="888" ht="15.75" customHeight="1" s="1411">
      <c r="A888" s="6" t="n"/>
      <c r="B888" s="6" t="n"/>
      <c r="C888" s="6" t="n"/>
      <c r="D888" s="6" t="n"/>
    </row>
    <row r="889" ht="15.75" customHeight="1" s="1411">
      <c r="A889" s="6" t="n"/>
      <c r="B889" s="6" t="n"/>
      <c r="C889" s="6" t="n"/>
      <c r="D889" s="6" t="n"/>
    </row>
    <row r="890" ht="15.75" customHeight="1" s="1411">
      <c r="A890" s="6" t="n"/>
      <c r="B890" s="6" t="n"/>
      <c r="C890" s="6" t="n"/>
      <c r="D890" s="6" t="n"/>
    </row>
    <row r="891" ht="15.75" customHeight="1" s="1411">
      <c r="A891" s="6" t="n"/>
      <c r="B891" s="6" t="n"/>
      <c r="C891" s="6" t="n"/>
      <c r="D891" s="6" t="n"/>
    </row>
    <row r="892" ht="15.75" customHeight="1" s="1411">
      <c r="A892" s="6" t="n"/>
      <c r="B892" s="6" t="n"/>
      <c r="C892" s="6" t="n"/>
      <c r="D892" s="6" t="n"/>
    </row>
    <row r="893" ht="15.75" customHeight="1" s="1411">
      <c r="A893" s="6" t="n"/>
      <c r="B893" s="6" t="n"/>
      <c r="C893" s="6" t="n"/>
      <c r="D893" s="6" t="n"/>
    </row>
    <row r="894" ht="15.75" customHeight="1" s="1411">
      <c r="A894" s="6" t="n"/>
      <c r="B894" s="6" t="n"/>
      <c r="C894" s="6" t="n"/>
      <c r="D894" s="6" t="n"/>
    </row>
    <row r="895" ht="15.75" customHeight="1" s="1411">
      <c r="A895" s="6" t="n"/>
      <c r="B895" s="6" t="n"/>
      <c r="C895" s="6" t="n"/>
      <c r="D895" s="6" t="n"/>
    </row>
    <row r="896" ht="15.75" customHeight="1" s="1411">
      <c r="A896" s="6" t="n"/>
      <c r="B896" s="6" t="n"/>
      <c r="C896" s="6" t="n"/>
      <c r="D896" s="6" t="n"/>
    </row>
    <row r="897" ht="15.75" customHeight="1" s="1411">
      <c r="A897" s="6" t="n"/>
      <c r="B897" s="6" t="n"/>
      <c r="C897" s="6" t="n"/>
      <c r="D897" s="6" t="n"/>
    </row>
    <row r="898" ht="15.75" customHeight="1" s="1411">
      <c r="A898" s="6" t="n"/>
      <c r="B898" s="6" t="n"/>
      <c r="C898" s="6" t="n"/>
      <c r="D898" s="6" t="n"/>
    </row>
    <row r="899" ht="15.75" customHeight="1" s="1411">
      <c r="A899" s="6" t="n"/>
      <c r="B899" s="6" t="n"/>
      <c r="C899" s="6" t="n"/>
      <c r="D899" s="6" t="n"/>
    </row>
    <row r="900" ht="15.75" customHeight="1" s="1411">
      <c r="A900" s="6" t="n"/>
      <c r="B900" s="6" t="n"/>
      <c r="C900" s="6" t="n"/>
      <c r="D900" s="6" t="n"/>
    </row>
    <row r="901" ht="15.75" customHeight="1" s="1411">
      <c r="A901" s="6" t="n"/>
      <c r="B901" s="6" t="n"/>
      <c r="C901" s="6" t="n"/>
      <c r="D901" s="6" t="n"/>
    </row>
    <row r="902" ht="15.75" customHeight="1" s="1411">
      <c r="A902" s="6" t="n"/>
      <c r="B902" s="6" t="n"/>
      <c r="C902" s="6" t="n"/>
      <c r="D902" s="6" t="n"/>
    </row>
    <row r="903" ht="15.75" customHeight="1" s="1411">
      <c r="A903" s="6" t="n"/>
      <c r="B903" s="6" t="n"/>
      <c r="C903" s="6" t="n"/>
      <c r="D903" s="6" t="n"/>
    </row>
    <row r="904" ht="15.75" customHeight="1" s="1411">
      <c r="A904" s="6" t="n"/>
      <c r="B904" s="6" t="n"/>
      <c r="C904" s="6" t="n"/>
      <c r="D904" s="6" t="n"/>
    </row>
    <row r="905" ht="15.75" customHeight="1" s="1411">
      <c r="A905" s="6" t="n"/>
      <c r="B905" s="6" t="n"/>
      <c r="C905" s="6" t="n"/>
      <c r="D905" s="6" t="n"/>
    </row>
    <row r="906" ht="15.75" customHeight="1" s="1411">
      <c r="A906" s="6" t="n"/>
      <c r="B906" s="6" t="n"/>
      <c r="C906" s="6" t="n"/>
      <c r="D906" s="6" t="n"/>
    </row>
    <row r="907" ht="15.75" customHeight="1" s="1411">
      <c r="A907" s="6" t="n"/>
      <c r="B907" s="6" t="n"/>
      <c r="C907" s="6" t="n"/>
      <c r="D907" s="6" t="n"/>
    </row>
    <row r="908" ht="15.75" customHeight="1" s="1411">
      <c r="A908" s="6" t="n"/>
      <c r="B908" s="6" t="n"/>
      <c r="C908" s="6" t="n"/>
      <c r="D908" s="6" t="n"/>
    </row>
    <row r="909" ht="15.75" customHeight="1" s="1411">
      <c r="A909" s="6" t="n"/>
      <c r="B909" s="6" t="n"/>
      <c r="C909" s="6" t="n"/>
      <c r="D909" s="6" t="n"/>
    </row>
    <row r="910" ht="15.75" customHeight="1" s="1411">
      <c r="A910" s="6" t="n"/>
      <c r="B910" s="6" t="n"/>
      <c r="C910" s="6" t="n"/>
      <c r="D910" s="6" t="n"/>
    </row>
    <row r="911" ht="15.75" customHeight="1" s="1411">
      <c r="A911" s="6" t="n"/>
      <c r="B911" s="6" t="n"/>
      <c r="C911" s="6" t="n"/>
      <c r="D911" s="6" t="n"/>
    </row>
    <row r="912" ht="15.75" customHeight="1" s="1411">
      <c r="A912" s="6" t="n"/>
      <c r="B912" s="6" t="n"/>
      <c r="C912" s="6" t="n"/>
      <c r="D912" s="6" t="n"/>
    </row>
    <row r="913" ht="15.75" customHeight="1" s="1411">
      <c r="A913" s="6" t="n"/>
      <c r="B913" s="6" t="n"/>
      <c r="C913" s="6" t="n"/>
      <c r="D913" s="6" t="n"/>
    </row>
    <row r="914" ht="15.75" customHeight="1" s="1411">
      <c r="A914" s="6" t="n"/>
      <c r="B914" s="6" t="n"/>
      <c r="C914" s="6" t="n"/>
      <c r="D914" s="6" t="n"/>
    </row>
    <row r="915" ht="15.75" customHeight="1" s="1411">
      <c r="A915" s="6" t="n"/>
      <c r="B915" s="6" t="n"/>
      <c r="C915" s="6" t="n"/>
      <c r="D915" s="6" t="n"/>
    </row>
    <row r="916" ht="15.75" customHeight="1" s="1411">
      <c r="A916" s="6" t="n"/>
      <c r="B916" s="6" t="n"/>
      <c r="C916" s="6" t="n"/>
      <c r="D916" s="6" t="n"/>
    </row>
    <row r="917" ht="15.75" customHeight="1" s="1411">
      <c r="A917" s="6" t="n"/>
      <c r="B917" s="6" t="n"/>
      <c r="C917" s="6" t="n"/>
      <c r="D917" s="6" t="n"/>
    </row>
    <row r="918" ht="15.75" customHeight="1" s="1411">
      <c r="A918" s="6" t="n"/>
      <c r="B918" s="6" t="n"/>
      <c r="C918" s="6" t="n"/>
      <c r="D918" s="6" t="n"/>
    </row>
    <row r="919" ht="15.75" customHeight="1" s="1411">
      <c r="A919" s="6" t="n"/>
      <c r="B919" s="6" t="n"/>
      <c r="C919" s="6" t="n"/>
      <c r="D919" s="6" t="n"/>
    </row>
    <row r="920" ht="15.75" customHeight="1" s="1411">
      <c r="A920" s="6" t="n"/>
      <c r="B920" s="6" t="n"/>
      <c r="C920" s="6" t="n"/>
      <c r="D920" s="6" t="n"/>
    </row>
    <row r="921" ht="15.75" customHeight="1" s="1411">
      <c r="A921" s="6" t="n"/>
      <c r="B921" s="6" t="n"/>
      <c r="C921" s="6" t="n"/>
      <c r="D921" s="6" t="n"/>
    </row>
    <row r="922" ht="15.75" customHeight="1" s="1411">
      <c r="A922" s="6" t="n"/>
      <c r="B922" s="6" t="n"/>
      <c r="C922" s="6" t="n"/>
      <c r="D922" s="6" t="n"/>
    </row>
    <row r="923" ht="15.75" customHeight="1" s="1411">
      <c r="A923" s="6" t="n"/>
      <c r="B923" s="6" t="n"/>
      <c r="C923" s="6" t="n"/>
      <c r="D923" s="6" t="n"/>
    </row>
    <row r="924" ht="15.75" customHeight="1" s="1411">
      <c r="A924" s="6" t="n"/>
      <c r="B924" s="6" t="n"/>
      <c r="C924" s="6" t="n"/>
      <c r="D924" s="6" t="n"/>
    </row>
    <row r="925" ht="15.75" customHeight="1" s="1411">
      <c r="A925" s="6" t="n"/>
      <c r="B925" s="6" t="n"/>
      <c r="C925" s="6" t="n"/>
      <c r="D925" s="6" t="n"/>
    </row>
    <row r="926" ht="15.75" customHeight="1" s="1411">
      <c r="A926" s="6" t="n"/>
      <c r="B926" s="6" t="n"/>
      <c r="C926" s="6" t="n"/>
      <c r="D926" s="6" t="n"/>
    </row>
    <row r="927" ht="15.75" customHeight="1" s="1411">
      <c r="A927" s="6" t="n"/>
      <c r="B927" s="6" t="n"/>
      <c r="C927" s="6" t="n"/>
      <c r="D927" s="6" t="n"/>
    </row>
    <row r="928" ht="15.75" customHeight="1" s="1411">
      <c r="A928" s="6" t="n"/>
      <c r="B928" s="6" t="n"/>
      <c r="C928" s="6" t="n"/>
      <c r="D928" s="6" t="n"/>
    </row>
    <row r="929" ht="15.75" customHeight="1" s="1411">
      <c r="A929" s="6" t="n"/>
      <c r="B929" s="6" t="n"/>
      <c r="C929" s="6" t="n"/>
      <c r="D929" s="6" t="n"/>
    </row>
    <row r="930" ht="15.75" customHeight="1" s="1411">
      <c r="A930" s="6" t="n"/>
      <c r="B930" s="6" t="n"/>
      <c r="C930" s="6" t="n"/>
      <c r="D930" s="6" t="n"/>
    </row>
    <row r="931" ht="15.75" customHeight="1" s="1411">
      <c r="A931" s="6" t="n"/>
      <c r="B931" s="6" t="n"/>
      <c r="C931" s="6" t="n"/>
      <c r="D931" s="6" t="n"/>
    </row>
    <row r="932" ht="15.75" customHeight="1" s="1411">
      <c r="A932" s="6" t="n"/>
      <c r="B932" s="6" t="n"/>
      <c r="C932" s="6" t="n"/>
      <c r="D932" s="6" t="n"/>
    </row>
    <row r="933" ht="15.75" customHeight="1" s="1411">
      <c r="A933" s="6" t="n"/>
      <c r="B933" s="6" t="n"/>
      <c r="C933" s="6" t="n"/>
      <c r="D933" s="6" t="n"/>
    </row>
    <row r="934" ht="15.75" customHeight="1" s="1411">
      <c r="A934" s="6" t="n"/>
      <c r="B934" s="6" t="n"/>
      <c r="C934" s="6" t="n"/>
      <c r="D934" s="6" t="n"/>
    </row>
    <row r="935" ht="15.75" customHeight="1" s="1411">
      <c r="A935" s="6" t="n"/>
      <c r="B935" s="6" t="n"/>
      <c r="C935" s="6" t="n"/>
      <c r="D935" s="6" t="n"/>
    </row>
    <row r="936" ht="15.75" customHeight="1" s="1411">
      <c r="A936" s="6" t="n"/>
      <c r="B936" s="6" t="n"/>
      <c r="C936" s="6" t="n"/>
      <c r="D936" s="6" t="n"/>
    </row>
    <row r="937" ht="15.75" customHeight="1" s="1411">
      <c r="A937" s="6" t="n"/>
      <c r="B937" s="6" t="n"/>
      <c r="C937" s="6" t="n"/>
      <c r="D937" s="6" t="n"/>
    </row>
    <row r="938" ht="15.75" customHeight="1" s="1411">
      <c r="A938" s="6" t="n"/>
      <c r="B938" s="6" t="n"/>
      <c r="C938" s="6" t="n"/>
      <c r="D938" s="6" t="n"/>
    </row>
    <row r="939" ht="15.75" customHeight="1" s="1411">
      <c r="A939" s="6" t="n"/>
      <c r="B939" s="6" t="n"/>
      <c r="C939" s="6" t="n"/>
      <c r="D939" s="6" t="n"/>
    </row>
    <row r="940" ht="15.75" customHeight="1" s="1411">
      <c r="A940" s="6" t="n"/>
      <c r="B940" s="6" t="n"/>
      <c r="C940" s="6" t="n"/>
      <c r="D940" s="6" t="n"/>
    </row>
    <row r="941" ht="15.75" customHeight="1" s="1411">
      <c r="A941" s="6" t="n"/>
      <c r="B941" s="6" t="n"/>
      <c r="C941" s="6" t="n"/>
      <c r="D941" s="6" t="n"/>
    </row>
    <row r="942" ht="15.75" customHeight="1" s="1411">
      <c r="A942" s="6" t="n"/>
      <c r="B942" s="6" t="n"/>
      <c r="C942" s="6" t="n"/>
      <c r="D942" s="6" t="n"/>
    </row>
    <row r="943" ht="15.75" customHeight="1" s="1411">
      <c r="A943" s="6" t="n"/>
      <c r="B943" s="6" t="n"/>
      <c r="C943" s="6" t="n"/>
      <c r="D943" s="6" t="n"/>
    </row>
    <row r="944" ht="15.75" customHeight="1" s="1411">
      <c r="A944" s="6" t="n"/>
      <c r="B944" s="6" t="n"/>
      <c r="C944" s="6" t="n"/>
      <c r="D944" s="6" t="n"/>
    </row>
    <row r="945" ht="15.75" customHeight="1" s="1411">
      <c r="A945" s="6" t="n"/>
      <c r="B945" s="6" t="n"/>
      <c r="C945" s="6" t="n"/>
      <c r="D945" s="6" t="n"/>
    </row>
    <row r="946" ht="15.75" customHeight="1" s="1411">
      <c r="A946" s="6" t="n"/>
      <c r="B946" s="6" t="n"/>
      <c r="C946" s="6" t="n"/>
      <c r="D946" s="6" t="n"/>
    </row>
    <row r="947" ht="15.75" customHeight="1" s="1411">
      <c r="A947" s="6" t="n"/>
      <c r="B947" s="6" t="n"/>
      <c r="C947" s="6" t="n"/>
      <c r="D947" s="6" t="n"/>
    </row>
    <row r="948" ht="15.75" customHeight="1" s="1411">
      <c r="A948" s="6" t="n"/>
      <c r="B948" s="6" t="n"/>
      <c r="C948" s="6" t="n"/>
      <c r="D948" s="6" t="n"/>
    </row>
    <row r="949" ht="15.75" customHeight="1" s="1411">
      <c r="A949" s="6" t="n"/>
      <c r="B949" s="6" t="n"/>
      <c r="C949" s="6" t="n"/>
      <c r="D949" s="6" t="n"/>
    </row>
    <row r="950" ht="15.75" customHeight="1" s="1411">
      <c r="A950" s="6" t="n"/>
      <c r="B950" s="6" t="n"/>
      <c r="C950" s="6" t="n"/>
      <c r="D950" s="6" t="n"/>
    </row>
    <row r="951" ht="15.75" customHeight="1" s="1411">
      <c r="A951" s="6" t="n"/>
      <c r="B951" s="6" t="n"/>
      <c r="C951" s="6" t="n"/>
      <c r="D951" s="6" t="n"/>
    </row>
    <row r="952" ht="15.75" customHeight="1" s="1411">
      <c r="A952" s="6" t="n"/>
      <c r="B952" s="6" t="n"/>
      <c r="C952" s="6" t="n"/>
      <c r="D952" s="6" t="n"/>
    </row>
    <row r="953" ht="15.75" customHeight="1" s="1411">
      <c r="A953" s="6" t="n"/>
      <c r="B953" s="6" t="n"/>
      <c r="C953" s="6" t="n"/>
      <c r="D953" s="6" t="n"/>
    </row>
    <row r="954" ht="15.75" customHeight="1" s="1411">
      <c r="A954" s="6" t="n"/>
      <c r="B954" s="6" t="n"/>
      <c r="C954" s="6" t="n"/>
      <c r="D954" s="6" t="n"/>
    </row>
    <row r="955" ht="15.75" customHeight="1" s="1411">
      <c r="A955" s="6" t="n"/>
      <c r="B955" s="6" t="n"/>
      <c r="C955" s="6" t="n"/>
      <c r="D955" s="6" t="n"/>
    </row>
    <row r="956" ht="15.75" customHeight="1" s="1411">
      <c r="A956" s="6" t="n"/>
      <c r="B956" s="6" t="n"/>
      <c r="C956" s="6" t="n"/>
      <c r="D956" s="6" t="n"/>
    </row>
    <row r="957" ht="15.75" customHeight="1" s="1411">
      <c r="A957" s="6" t="n"/>
      <c r="B957" s="6" t="n"/>
      <c r="C957" s="6" t="n"/>
      <c r="D957" s="6" t="n"/>
    </row>
    <row r="958" ht="15.75" customHeight="1" s="1411">
      <c r="A958" s="6" t="n"/>
      <c r="B958" s="6" t="n"/>
      <c r="C958" s="6" t="n"/>
      <c r="D958" s="6" t="n"/>
    </row>
    <row r="959" ht="15.75" customHeight="1" s="1411">
      <c r="A959" s="6" t="n"/>
      <c r="B959" s="6" t="n"/>
      <c r="C959" s="6" t="n"/>
      <c r="D959" s="6" t="n"/>
    </row>
    <row r="960" ht="15.75" customHeight="1" s="1411">
      <c r="A960" s="6" t="n"/>
      <c r="B960" s="6" t="n"/>
      <c r="C960" s="6" t="n"/>
      <c r="D960" s="6" t="n"/>
    </row>
    <row r="961" ht="15.75" customHeight="1" s="1411">
      <c r="A961" s="6" t="n"/>
      <c r="B961" s="6" t="n"/>
      <c r="C961" s="6" t="n"/>
      <c r="D961" s="6" t="n"/>
    </row>
    <row r="962" ht="15.75" customHeight="1" s="1411">
      <c r="A962" s="6" t="n"/>
      <c r="B962" s="6" t="n"/>
      <c r="C962" s="6" t="n"/>
      <c r="D962" s="6" t="n"/>
    </row>
    <row r="963" ht="15.75" customHeight="1" s="1411">
      <c r="A963" s="6" t="n"/>
      <c r="B963" s="6" t="n"/>
      <c r="C963" s="6" t="n"/>
      <c r="D963" s="6" t="n"/>
    </row>
    <row r="964" ht="15.75" customHeight="1" s="1411">
      <c r="A964" s="6" t="n"/>
      <c r="B964" s="6" t="n"/>
      <c r="C964" s="6" t="n"/>
      <c r="D964" s="6" t="n"/>
    </row>
    <row r="965" ht="15.75" customHeight="1" s="1411">
      <c r="A965" s="6" t="n"/>
      <c r="B965" s="6" t="n"/>
      <c r="C965" s="6" t="n"/>
      <c r="D965" s="6" t="n"/>
    </row>
    <row r="966" ht="15.75" customHeight="1" s="1411">
      <c r="A966" s="6" t="n"/>
      <c r="B966" s="6" t="n"/>
      <c r="C966" s="6" t="n"/>
      <c r="D966" s="6" t="n"/>
    </row>
    <row r="967" ht="15.75" customHeight="1" s="1411">
      <c r="A967" s="6" t="n"/>
      <c r="B967" s="6" t="n"/>
      <c r="C967" s="6" t="n"/>
      <c r="D967" s="6" t="n"/>
    </row>
    <row r="968" ht="15.75" customHeight="1" s="1411">
      <c r="A968" s="6" t="n"/>
      <c r="B968" s="6" t="n"/>
      <c r="C968" s="6" t="n"/>
      <c r="D968" s="6" t="n"/>
    </row>
    <row r="969" ht="15.75" customHeight="1" s="1411">
      <c r="A969" s="6" t="n"/>
      <c r="B969" s="6" t="n"/>
      <c r="C969" s="6" t="n"/>
      <c r="D969" s="6" t="n"/>
    </row>
    <row r="970" ht="15.75" customHeight="1" s="1411">
      <c r="A970" s="6" t="n"/>
      <c r="B970" s="6" t="n"/>
      <c r="C970" s="6" t="n"/>
      <c r="D970" s="6" t="n"/>
    </row>
    <row r="971" ht="15.75" customHeight="1" s="1411">
      <c r="A971" s="6" t="n"/>
      <c r="B971" s="6" t="n"/>
      <c r="C971" s="6" t="n"/>
      <c r="D971" s="6" t="n"/>
    </row>
    <row r="972" ht="15.75" customHeight="1" s="1411">
      <c r="A972" s="6" t="n"/>
      <c r="B972" s="6" t="n"/>
      <c r="C972" s="6" t="n"/>
      <c r="D972" s="6" t="n"/>
    </row>
    <row r="973" ht="15.75" customHeight="1" s="1411">
      <c r="A973" s="6" t="n"/>
      <c r="B973" s="6" t="n"/>
      <c r="C973" s="6" t="n"/>
      <c r="D973" s="6" t="n"/>
    </row>
    <row r="974" ht="15.75" customHeight="1" s="1411">
      <c r="A974" s="6" t="n"/>
      <c r="B974" s="6" t="n"/>
      <c r="C974" s="6" t="n"/>
      <c r="D974" s="6" t="n"/>
    </row>
    <row r="975" ht="15.75" customHeight="1" s="1411">
      <c r="A975" s="6" t="n"/>
      <c r="B975" s="6" t="n"/>
      <c r="C975" s="6" t="n"/>
      <c r="D975" s="6" t="n"/>
    </row>
    <row r="976" ht="15.75" customHeight="1" s="1411">
      <c r="A976" s="6" t="n"/>
      <c r="B976" s="6" t="n"/>
      <c r="C976" s="6" t="n"/>
      <c r="D976" s="6" t="n"/>
    </row>
    <row r="977" ht="15.75" customHeight="1" s="1411">
      <c r="A977" s="6" t="n"/>
      <c r="B977" s="6" t="n"/>
      <c r="C977" s="6" t="n"/>
      <c r="D977" s="6" t="n"/>
    </row>
    <row r="978" ht="15.75" customHeight="1" s="1411">
      <c r="A978" s="6" t="n"/>
      <c r="B978" s="6" t="n"/>
      <c r="C978" s="6" t="n"/>
      <c r="D978" s="6" t="n"/>
    </row>
    <row r="979" ht="15.75" customHeight="1" s="1411">
      <c r="A979" s="6" t="n"/>
      <c r="B979" s="6" t="n"/>
      <c r="C979" s="6" t="n"/>
      <c r="D979" s="6" t="n"/>
    </row>
    <row r="980" ht="15.75" customHeight="1" s="1411">
      <c r="A980" s="6" t="n"/>
      <c r="B980" s="6" t="n"/>
      <c r="C980" s="6" t="n"/>
      <c r="D980" s="6" t="n"/>
    </row>
    <row r="981" ht="15.75" customHeight="1" s="1411">
      <c r="A981" s="6" t="n"/>
      <c r="B981" s="6" t="n"/>
      <c r="C981" s="6" t="n"/>
      <c r="D981" s="6" t="n"/>
    </row>
    <row r="982" ht="15.75" customHeight="1" s="1411">
      <c r="A982" s="6" t="n"/>
      <c r="B982" s="6" t="n"/>
      <c r="C982" s="6" t="n"/>
      <c r="D982" s="6" t="n"/>
    </row>
    <row r="983" ht="15.75" customHeight="1" s="1411">
      <c r="A983" s="6" t="n"/>
      <c r="B983" s="6" t="n"/>
      <c r="C983" s="6" t="n"/>
      <c r="D983" s="6" t="n"/>
    </row>
    <row r="984" ht="15.75" customHeight="1" s="1411">
      <c r="A984" s="6" t="n"/>
      <c r="B984" s="6" t="n"/>
      <c r="C984" s="6" t="n"/>
      <c r="D984" s="6" t="n"/>
    </row>
    <row r="985" ht="15.75" customHeight="1" s="1411">
      <c r="A985" s="6" t="n"/>
      <c r="B985" s="6" t="n"/>
      <c r="C985" s="6" t="n"/>
      <c r="D985" s="6" t="n"/>
    </row>
    <row r="986" ht="15.75" customHeight="1" s="1411">
      <c r="A986" s="6" t="n"/>
      <c r="B986" s="6" t="n"/>
      <c r="C986" s="6" t="n"/>
      <c r="D986" s="6" t="n"/>
    </row>
    <row r="987" ht="15.75" customHeight="1" s="1411">
      <c r="A987" s="6" t="n"/>
      <c r="B987" s="6" t="n"/>
      <c r="C987" s="6" t="n"/>
      <c r="D987" s="6" t="n"/>
    </row>
    <row r="988" ht="15.75" customHeight="1" s="1411">
      <c r="A988" s="6" t="n"/>
      <c r="B988" s="6" t="n"/>
      <c r="C988" s="6" t="n"/>
      <c r="D988" s="6" t="n"/>
    </row>
    <row r="989" ht="15.75" customHeight="1" s="1411">
      <c r="A989" s="6" t="n"/>
      <c r="B989" s="6" t="n"/>
      <c r="C989" s="6" t="n"/>
      <c r="D989" s="6" t="n"/>
    </row>
    <row r="990" ht="15.75" customHeight="1" s="1411">
      <c r="A990" s="6" t="n"/>
      <c r="B990" s="6" t="n"/>
      <c r="C990" s="6" t="n"/>
      <c r="D990" s="6" t="n"/>
    </row>
    <row r="991" ht="15.75" customHeight="1" s="1411">
      <c r="A991" s="6" t="n"/>
      <c r="B991" s="6" t="n"/>
      <c r="C991" s="6" t="n"/>
      <c r="D991" s="6" t="n"/>
    </row>
    <row r="992" ht="15.75" customHeight="1" s="1411">
      <c r="A992" s="6" t="n"/>
      <c r="B992" s="6" t="n"/>
      <c r="C992" s="6" t="n"/>
      <c r="D992" s="6" t="n"/>
    </row>
    <row r="993" ht="15.75" customHeight="1" s="1411">
      <c r="A993" s="6" t="n"/>
      <c r="B993" s="6" t="n"/>
      <c r="C993" s="6" t="n"/>
      <c r="D993" s="6" t="n"/>
    </row>
    <row r="994" ht="15.75" customHeight="1" s="1411">
      <c r="A994" s="6" t="n"/>
      <c r="B994" s="6" t="n"/>
      <c r="C994" s="6" t="n"/>
      <c r="D994" s="6" t="n"/>
    </row>
    <row r="995" ht="15.75" customHeight="1" s="1411">
      <c r="A995" s="6" t="n"/>
      <c r="B995" s="6" t="n"/>
      <c r="C995" s="6" t="n"/>
      <c r="D995" s="6" t="n"/>
    </row>
    <row r="996" ht="15.75" customHeight="1" s="1411">
      <c r="A996" s="6" t="n"/>
      <c r="B996" s="6" t="n"/>
      <c r="C996" s="6" t="n"/>
      <c r="D996" s="6" t="n"/>
    </row>
    <row r="997" ht="15.75" customHeight="1" s="1411">
      <c r="A997" s="6" t="n"/>
      <c r="B997" s="6" t="n"/>
      <c r="C997" s="6" t="n"/>
      <c r="D997" s="6" t="n"/>
    </row>
    <row r="998" ht="15.75" customHeight="1" s="1411">
      <c r="A998" s="6" t="n"/>
      <c r="B998" s="6" t="n"/>
      <c r="C998" s="6" t="n"/>
      <c r="D998" s="6" t="n"/>
    </row>
    <row r="999" ht="15.75" customHeight="1" s="1411">
      <c r="A999" s="6" t="n"/>
      <c r="B999" s="6" t="n"/>
      <c r="C999" s="6" t="n"/>
      <c r="D999" s="6" t="n"/>
    </row>
    <row r="1000" ht="15.75" customHeight="1" s="1411">
      <c r="A1000" s="6" t="n"/>
      <c r="B1000" s="6" t="n"/>
      <c r="C1000" s="6" t="n"/>
      <c r="D1000" s="6" t="n"/>
    </row>
  </sheetData>
  <mergeCells count="17">
    <mergeCell ref="A55:B55"/>
    <mergeCell ref="A1:D1"/>
    <mergeCell ref="A45:D45"/>
    <mergeCell ref="A48:B48"/>
    <mergeCell ref="A54:B54"/>
    <mergeCell ref="A52:B52"/>
    <mergeCell ref="A57:B57"/>
    <mergeCell ref="A4:D4"/>
    <mergeCell ref="A49:B49"/>
    <mergeCell ref="A51:B51"/>
    <mergeCell ref="A47:B47"/>
    <mergeCell ref="A2:D2"/>
    <mergeCell ref="A56:B56"/>
    <mergeCell ref="A60:D60"/>
    <mergeCell ref="A53:B53"/>
    <mergeCell ref="A46:D46"/>
    <mergeCell ref="A50:B50"/>
  </mergeCells>
  <conditionalFormatting sqref="B6:B19">
    <cfRule type="expression" priority="1" dxfId="6">
      <formula>ISNUMBER(SEARCH("OK",$B6))</formula>
    </cfRule>
    <cfRule type="expression" priority="2" dxfId="7">
      <formula>ISNUMBER(SEARCH("ERROR",$B6))</formula>
    </cfRule>
    <cfRule type="expression" priority="3" dxfId="8">
      <formula>ISNUMBER(SEARCH("CHANGED",$B6))</formula>
    </cfRule>
    <cfRule type="expression" priority="4" dxfId="4">
      <formula>ISNUMBER(SEARCH("ACTION",$B6))</formula>
    </cfRule>
  </conditionalFormatting>
  <conditionalFormatting sqref="D48:D57">
    <cfRule type="expression" priority="5" dxfId="9">
      <formula>ISNUMBER(SEARCH("OK",$D48))</formula>
    </cfRule>
    <cfRule type="expression" priority="6" dxfId="3">
      <formula>ISNUMBER(SEARCH("ERROR",$D48))</formula>
    </cfRule>
  </conditionalFormatting>
  <conditionalFormatting sqref="B3:D3">
    <cfRule type="expression" priority="7" dxfId="10">
      <formula>ISNUMBER(SEARCH("ERROR",B3))</formula>
    </cfRule>
  </conditionalFormatting>
  <pageMargins left="0.75" right="0.75" top="1" bottom="1" header="0" footer="0"/>
  <pageSetup orientation="portrait" paperSize="9"/>
</worksheet>
</file>

<file path=xl/worksheets/sheet21.xml><?xml version="1.0" encoding="utf-8"?>
<worksheet xmlns="http://schemas.openxmlformats.org/spreadsheetml/2006/main">
  <sheetPr>
    <outlinePr summaryBelow="1" summaryRight="1"/>
    <pageSetUpPr/>
  </sheetPr>
  <dimension ref="A1:AC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28" customWidth="1" style="1411" min="1" max="1"/>
    <col width="11" customWidth="1" style="1411" min="2" max="14"/>
  </cols>
  <sheetData>
    <row r="1" ht="31.5" customHeight="1" s="1411">
      <c r="A1" s="1379" t="inlineStr">
        <is>
          <t>Borough Bar  —  Annual Overview 2025</t>
        </is>
      </c>
      <c r="O1" s="268" t="n"/>
      <c r="P1" s="268" t="n"/>
      <c r="Q1" s="268" t="n"/>
      <c r="R1" s="268" t="n"/>
      <c r="S1" s="268" t="n"/>
      <c r="T1" s="268" t="n"/>
      <c r="U1" s="268" t="n"/>
      <c r="V1" s="268" t="n"/>
      <c r="W1" s="268" t="n"/>
      <c r="X1" s="268" t="n"/>
      <c r="Y1" s="268" t="n"/>
      <c r="Z1" s="268" t="n"/>
      <c r="AA1" s="6" t="n"/>
      <c r="AB1" s="6" t="n"/>
      <c r="AC1" s="6" t="n"/>
    </row>
    <row r="2" ht="21.75" customHeight="1" s="1411">
      <c r="A2" s="1345" t="inlineStr">
        <is>
          <t>Metric</t>
        </is>
      </c>
      <c r="B2" s="1346" t="inlineStr">
        <is>
          <t>Jan</t>
        </is>
      </c>
      <c r="C2" s="1346" t="inlineStr">
        <is>
          <t>Feb</t>
        </is>
      </c>
      <c r="D2" s="1346" t="inlineStr">
        <is>
          <t>Mar</t>
        </is>
      </c>
      <c r="E2" s="1346" t="inlineStr">
        <is>
          <t>Apr</t>
        </is>
      </c>
      <c r="F2" s="1346" t="inlineStr">
        <is>
          <t>May</t>
        </is>
      </c>
      <c r="G2" s="1346" t="inlineStr">
        <is>
          <t>Jun</t>
        </is>
      </c>
      <c r="H2" s="1346" t="inlineStr">
        <is>
          <t>Jul</t>
        </is>
      </c>
      <c r="I2" s="1346" t="inlineStr">
        <is>
          <t>Aug</t>
        </is>
      </c>
      <c r="J2" s="1346" t="inlineStr">
        <is>
          <t>Sep</t>
        </is>
      </c>
      <c r="K2" s="1346" t="inlineStr">
        <is>
          <t>Oct</t>
        </is>
      </c>
      <c r="L2" s="1346" t="inlineStr">
        <is>
          <t>Nov</t>
        </is>
      </c>
      <c r="M2" s="1346" t="inlineStr">
        <is>
          <t>Dec</t>
        </is>
      </c>
      <c r="N2" s="1346" t="inlineStr">
        <is>
          <t>ANNUAL TOTAL</t>
        </is>
      </c>
      <c r="O2" s="268" t="n"/>
      <c r="P2" s="268" t="n"/>
      <c r="Q2" s="268" t="n"/>
      <c r="R2" s="268" t="n"/>
      <c r="S2" s="268" t="n"/>
      <c r="T2" s="268" t="n"/>
      <c r="U2" s="268" t="n"/>
      <c r="V2" s="268" t="n"/>
      <c r="W2" s="268" t="n"/>
      <c r="X2" s="268" t="n"/>
      <c r="Y2" s="268" t="n"/>
      <c r="Z2" s="268" t="n"/>
      <c r="AA2" s="6" t="n"/>
      <c r="AB2" s="6" t="n"/>
      <c r="AC2" s="6" t="n"/>
    </row>
    <row r="3" ht="19.5" customHeight="1" s="1411">
      <c r="A3" s="1347" t="inlineStr">
        <is>
          <t>INCOME</t>
        </is>
      </c>
      <c r="B3" s="280">
        <f>'Monthly Summary'!C3</f>
        <v/>
      </c>
      <c r="C3" s="280">
        <f>'Monthly Summary'!C4</f>
        <v/>
      </c>
      <c r="D3" s="280">
        <f>'Monthly Summary'!C5</f>
        <v/>
      </c>
      <c r="E3" s="280">
        <f>'Monthly Summary'!C6</f>
        <v/>
      </c>
      <c r="F3" s="280">
        <f>'Monthly Summary'!C7</f>
        <v/>
      </c>
      <c r="G3" s="280">
        <f>'Monthly Summary'!C8</f>
        <v/>
      </c>
      <c r="H3" s="280">
        <f>'Monthly Summary'!C9</f>
        <v/>
      </c>
      <c r="I3" s="280">
        <f>'Monthly Summary'!C10</f>
        <v/>
      </c>
      <c r="J3" s="280">
        <f>'Monthly Summary'!C11</f>
        <v/>
      </c>
      <c r="K3" s="280">
        <f>'Monthly Summary'!C12</f>
        <v/>
      </c>
      <c r="L3" s="280">
        <f>'Monthly Summary'!C13</f>
        <v/>
      </c>
      <c r="M3" s="280">
        <f>'Monthly Summary'!C14</f>
        <v/>
      </c>
      <c r="N3" s="1348">
        <f>'Monthly Summary'!C15</f>
        <v/>
      </c>
      <c r="O3" s="268" t="n"/>
      <c r="P3" s="268" t="n"/>
      <c r="Q3" s="268" t="n"/>
      <c r="R3" s="268" t="n"/>
      <c r="S3" s="268" t="n"/>
      <c r="T3" s="268" t="n"/>
      <c r="U3" s="268" t="n"/>
      <c r="V3" s="268" t="n"/>
      <c r="W3" s="268" t="n"/>
      <c r="X3" s="268" t="n"/>
      <c r="Y3" s="268" t="n"/>
      <c r="Z3" s="268" t="n"/>
      <c r="AA3" s="6" t="n"/>
      <c r="AB3" s="6" t="n"/>
      <c r="AC3" s="6" t="n"/>
    </row>
    <row r="4" ht="19.5" customHeight="1" s="1411">
      <c r="A4" s="1347" t="inlineStr">
        <is>
          <t>ALL COSTS</t>
        </is>
      </c>
      <c r="B4" s="284">
        <f>'Monthly Summary'!D3</f>
        <v/>
      </c>
      <c r="C4" s="284">
        <f>'Monthly Summary'!D4</f>
        <v/>
      </c>
      <c r="D4" s="284">
        <f>'Monthly Summary'!D5</f>
        <v/>
      </c>
      <c r="E4" s="284">
        <f>'Monthly Summary'!D6</f>
        <v/>
      </c>
      <c r="F4" s="284">
        <f>'Monthly Summary'!D7</f>
        <v/>
      </c>
      <c r="G4" s="284">
        <f>'Monthly Summary'!D8</f>
        <v/>
      </c>
      <c r="H4" s="284">
        <f>'Monthly Summary'!D9</f>
        <v/>
      </c>
      <c r="I4" s="284">
        <f>'Monthly Summary'!D10</f>
        <v/>
      </c>
      <c r="J4" s="284">
        <f>'Monthly Summary'!D11</f>
        <v/>
      </c>
      <c r="K4" s="284">
        <f>'Monthly Summary'!D12</f>
        <v/>
      </c>
      <c r="L4" s="284">
        <f>'Monthly Summary'!D13</f>
        <v/>
      </c>
      <c r="M4" s="284">
        <f>'Monthly Summary'!D14</f>
        <v/>
      </c>
      <c r="N4" s="1349">
        <f>SUM(B4:M4)</f>
        <v/>
      </c>
      <c r="O4" s="268" t="n"/>
      <c r="P4" s="268" t="n"/>
      <c r="Q4" s="268" t="n"/>
      <c r="R4" s="268" t="n"/>
      <c r="S4" s="268" t="n"/>
      <c r="T4" s="268" t="n"/>
      <c r="U4" s="268" t="n"/>
      <c r="V4" s="268" t="n"/>
      <c r="W4" s="268" t="n"/>
      <c r="X4" s="268" t="n"/>
      <c r="Y4" s="268" t="n"/>
      <c r="Z4" s="268" t="n"/>
      <c r="AA4" s="6" t="n"/>
      <c r="AB4" s="6" t="n"/>
      <c r="AC4" s="6" t="n"/>
    </row>
    <row r="5" ht="19.5" customHeight="1" s="1411">
      <c r="A5" s="1347" t="inlineStr">
        <is>
          <t>FIXED COSTS</t>
        </is>
      </c>
      <c r="B5" s="280">
        <f>'Monthly Summary'!E3</f>
        <v/>
      </c>
      <c r="C5" s="280">
        <f>'Monthly Summary'!E4</f>
        <v/>
      </c>
      <c r="D5" s="280">
        <f>'Monthly Summary'!E5</f>
        <v/>
      </c>
      <c r="E5" s="280">
        <f>'Monthly Summary'!E6</f>
        <v/>
      </c>
      <c r="F5" s="280">
        <f>'Monthly Summary'!E7</f>
        <v/>
      </c>
      <c r="G5" s="280">
        <f>'Monthly Summary'!E8</f>
        <v/>
      </c>
      <c r="H5" s="280">
        <f>'Monthly Summary'!E9</f>
        <v/>
      </c>
      <c r="I5" s="280">
        <f>'Monthly Summary'!E10</f>
        <v/>
      </c>
      <c r="J5" s="280">
        <f>'Monthly Summary'!E11</f>
        <v/>
      </c>
      <c r="K5" s="280">
        <f>'Monthly Summary'!E12</f>
        <v/>
      </c>
      <c r="L5" s="280">
        <f>'Monthly Summary'!E13</f>
        <v/>
      </c>
      <c r="M5" s="280">
        <f>'Monthly Summary'!E14</f>
        <v/>
      </c>
      <c r="N5" s="1348">
        <f>SUM(B5:M5)</f>
        <v/>
      </c>
      <c r="O5" s="268" t="n"/>
      <c r="P5" s="268" t="n"/>
      <c r="Q5" s="268" t="n"/>
      <c r="R5" s="268" t="n"/>
      <c r="S5" s="268" t="n"/>
      <c r="T5" s="268" t="n"/>
      <c r="U5" s="268" t="n"/>
      <c r="V5" s="268" t="n"/>
      <c r="W5" s="268" t="n"/>
      <c r="X5" s="268" t="n"/>
      <c r="Y5" s="268" t="n"/>
      <c r="Z5" s="268" t="n"/>
      <c r="AA5" s="6" t="n"/>
      <c r="AB5" s="6" t="n"/>
      <c r="AC5" s="6" t="n"/>
    </row>
    <row r="6" ht="19.5" customHeight="1" s="1411">
      <c r="A6" s="1347" t="inlineStr">
        <is>
          <t>VARIABLE COSTS</t>
        </is>
      </c>
      <c r="B6" s="284">
        <f>'Monthly Summary'!F3</f>
        <v/>
      </c>
      <c r="C6" s="284">
        <f>'Monthly Summary'!F4</f>
        <v/>
      </c>
      <c r="D6" s="284">
        <f>'Monthly Summary'!F5</f>
        <v/>
      </c>
      <c r="E6" s="284">
        <f>'Monthly Summary'!F6</f>
        <v/>
      </c>
      <c r="F6" s="284">
        <f>'Monthly Summary'!F7</f>
        <v/>
      </c>
      <c r="G6" s="284">
        <f>'Monthly Summary'!F8</f>
        <v/>
      </c>
      <c r="H6" s="284">
        <f>'Monthly Summary'!F9</f>
        <v/>
      </c>
      <c r="I6" s="284">
        <f>'Monthly Summary'!F10</f>
        <v/>
      </c>
      <c r="J6" s="284">
        <f>'Monthly Summary'!F11</f>
        <v/>
      </c>
      <c r="K6" s="284">
        <f>'Monthly Summary'!F12</f>
        <v/>
      </c>
      <c r="L6" s="284">
        <f>'Monthly Summary'!F13</f>
        <v/>
      </c>
      <c r="M6" s="284">
        <f>'Monthly Summary'!F14</f>
        <v/>
      </c>
      <c r="N6" s="1349">
        <f>SUM(B6:M6)</f>
        <v/>
      </c>
      <c r="O6" s="268" t="n"/>
      <c r="P6" s="268" t="n"/>
      <c r="Q6" s="268" t="n"/>
      <c r="R6" s="268" t="n"/>
      <c r="S6" s="268" t="n"/>
      <c r="T6" s="268" t="n"/>
      <c r="U6" s="268" t="n"/>
      <c r="V6" s="268" t="n"/>
      <c r="W6" s="268" t="n"/>
      <c r="X6" s="268" t="n"/>
      <c r="Y6" s="268" t="n"/>
      <c r="Z6" s="268" t="n"/>
      <c r="AA6" s="6" t="n"/>
      <c r="AB6" s="6" t="n"/>
      <c r="AC6" s="6" t="n"/>
    </row>
    <row r="7" ht="19.5" customHeight="1" s="1411">
      <c r="A7" s="1347" t="inlineStr">
        <is>
          <t>WAGES</t>
        </is>
      </c>
      <c r="B7" s="280">
        <f>'Monthly Summary'!G3</f>
        <v/>
      </c>
      <c r="C7" s="280">
        <f>'Monthly Summary'!G4</f>
        <v/>
      </c>
      <c r="D7" s="280">
        <f>'Monthly Summary'!G5</f>
        <v/>
      </c>
      <c r="E7" s="280">
        <f>'Monthly Summary'!G6</f>
        <v/>
      </c>
      <c r="F7" s="280">
        <f>'Monthly Summary'!G7</f>
        <v/>
      </c>
      <c r="G7" s="280">
        <f>'Monthly Summary'!G8</f>
        <v/>
      </c>
      <c r="H7" s="280">
        <f>'Monthly Summary'!G9</f>
        <v/>
      </c>
      <c r="I7" s="280">
        <f>'Monthly Summary'!G10</f>
        <v/>
      </c>
      <c r="J7" s="280">
        <f>'Monthly Summary'!G11</f>
        <v/>
      </c>
      <c r="K7" s="280">
        <f>'Monthly Summary'!G12</f>
        <v/>
      </c>
      <c r="L7" s="280">
        <f>'Monthly Summary'!G13</f>
        <v/>
      </c>
      <c r="M7" s="280">
        <f>'Monthly Summary'!G14</f>
        <v/>
      </c>
      <c r="N7" s="1348">
        <f>SUM(B7:M7)</f>
        <v/>
      </c>
      <c r="O7" s="268" t="n"/>
      <c r="P7" s="268" t="n"/>
      <c r="Q7" s="268" t="n"/>
      <c r="R7" s="268" t="n"/>
      <c r="S7" s="268" t="n"/>
      <c r="T7" s="268" t="n"/>
      <c r="U7" s="268" t="n"/>
      <c r="V7" s="268" t="n"/>
      <c r="W7" s="268" t="n"/>
      <c r="X7" s="268" t="n"/>
      <c r="Y7" s="268" t="n"/>
      <c r="Z7" s="268" t="n"/>
      <c r="AA7" s="6" t="n"/>
      <c r="AB7" s="6" t="n"/>
      <c r="AC7" s="6" t="n"/>
    </row>
    <row r="8" ht="19.5" customHeight="1" s="1411">
      <c r="A8" s="1347" t="inlineStr">
        <is>
          <t>VAT DIFF</t>
        </is>
      </c>
      <c r="B8" s="284">
        <f>'Monthly Summary'!H3</f>
        <v/>
      </c>
      <c r="C8" s="284">
        <f>'Monthly Summary'!H4</f>
        <v/>
      </c>
      <c r="D8" s="284">
        <f>'Monthly Summary'!H5</f>
        <v/>
      </c>
      <c r="E8" s="284">
        <f>'Monthly Summary'!H6</f>
        <v/>
      </c>
      <c r="F8" s="284">
        <f>'Monthly Summary'!H7</f>
        <v/>
      </c>
      <c r="G8" s="284">
        <f>'Monthly Summary'!H8</f>
        <v/>
      </c>
      <c r="H8" s="284">
        <f>'Monthly Summary'!H9</f>
        <v/>
      </c>
      <c r="I8" s="284">
        <f>'Monthly Summary'!H10</f>
        <v/>
      </c>
      <c r="J8" s="284">
        <f>'Monthly Summary'!H11</f>
        <v/>
      </c>
      <c r="K8" s="284">
        <f>'Monthly Summary'!H12</f>
        <v/>
      </c>
      <c r="L8" s="284">
        <f>'Monthly Summary'!H13</f>
        <v/>
      </c>
      <c r="M8" s="284">
        <f>'Monthly Summary'!H14</f>
        <v/>
      </c>
      <c r="N8" s="1349">
        <f>SUM(B8:M8)</f>
        <v/>
      </c>
      <c r="O8" s="268" t="n"/>
      <c r="P8" s="268" t="n"/>
      <c r="Q8" s="268" t="n"/>
      <c r="R8" s="268" t="n"/>
      <c r="S8" s="268" t="n"/>
      <c r="T8" s="268" t="n"/>
      <c r="U8" s="268" t="n"/>
      <c r="V8" s="268" t="n"/>
      <c r="W8" s="268" t="n"/>
      <c r="X8" s="268" t="n"/>
      <c r="Y8" s="268" t="n"/>
      <c r="Z8" s="268" t="n"/>
      <c r="AA8" s="6" t="n"/>
      <c r="AB8" s="6" t="n"/>
      <c r="AC8" s="6" t="n"/>
    </row>
    <row r="9" ht="19.5" customHeight="1" s="1411">
      <c r="A9" s="1347" t="inlineStr">
        <is>
          <t>PROFIT</t>
        </is>
      </c>
      <c r="B9" s="280">
        <f>'Monthly Summary'!I3</f>
        <v/>
      </c>
      <c r="C9" s="280">
        <f>'Monthly Summary'!I4</f>
        <v/>
      </c>
      <c r="D9" s="280">
        <f>'Monthly Summary'!I5</f>
        <v/>
      </c>
      <c r="E9" s="280">
        <f>'Monthly Summary'!I6</f>
        <v/>
      </c>
      <c r="F9" s="280">
        <f>'Monthly Summary'!I7</f>
        <v/>
      </c>
      <c r="G9" s="280">
        <f>'Monthly Summary'!I8</f>
        <v/>
      </c>
      <c r="H9" s="280">
        <f>'Monthly Summary'!I9</f>
        <v/>
      </c>
      <c r="I9" s="280">
        <f>'Monthly Summary'!I10</f>
        <v/>
      </c>
      <c r="J9" s="280">
        <f>'Monthly Summary'!I11</f>
        <v/>
      </c>
      <c r="K9" s="280">
        <f>'Monthly Summary'!I12</f>
        <v/>
      </c>
      <c r="L9" s="280">
        <f>'Monthly Summary'!I13</f>
        <v/>
      </c>
      <c r="M9" s="280">
        <f>'Monthly Summary'!I14</f>
        <v/>
      </c>
      <c r="N9" s="1348">
        <f>SUM(B9:M9)</f>
        <v/>
      </c>
      <c r="O9" s="268" t="n"/>
      <c r="P9" s="268" t="n"/>
      <c r="Q9" s="268" t="n"/>
      <c r="R9" s="268" t="n"/>
      <c r="S9" s="268" t="n"/>
      <c r="T9" s="268" t="n"/>
      <c r="U9" s="268" t="n"/>
      <c r="V9" s="268" t="n"/>
      <c r="W9" s="268" t="n"/>
      <c r="X9" s="268" t="n"/>
      <c r="Y9" s="268" t="n"/>
      <c r="Z9" s="268" t="n"/>
      <c r="AA9" s="6" t="n"/>
      <c r="AB9" s="6" t="n"/>
      <c r="AC9" s="6" t="n"/>
    </row>
    <row r="10" ht="19.5" customHeight="1" s="1411">
      <c r="A10" s="1347" t="inlineStr">
        <is>
          <t>PROFIT + COSTS AFTER VAT</t>
        </is>
      </c>
      <c r="B10" s="284">
        <f>'Monthly Summary'!J3</f>
        <v/>
      </c>
      <c r="C10" s="284">
        <f>'Monthly Summary'!J4</f>
        <v/>
      </c>
      <c r="D10" s="284">
        <f>'Monthly Summary'!J5</f>
        <v/>
      </c>
      <c r="E10" s="284">
        <f>'Monthly Summary'!J6</f>
        <v/>
      </c>
      <c r="F10" s="284">
        <f>'Monthly Summary'!J7</f>
        <v/>
      </c>
      <c r="G10" s="284">
        <f>'Monthly Summary'!J8</f>
        <v/>
      </c>
      <c r="H10" s="284">
        <f>'Monthly Summary'!J9</f>
        <v/>
      </c>
      <c r="I10" s="284">
        <f>'Monthly Summary'!J10</f>
        <v/>
      </c>
      <c r="J10" s="284">
        <f>'Monthly Summary'!J11</f>
        <v/>
      </c>
      <c r="K10" s="284">
        <f>'Monthly Summary'!J12</f>
        <v/>
      </c>
      <c r="L10" s="284">
        <f>'Monthly Summary'!J13</f>
        <v/>
      </c>
      <c r="M10" s="284">
        <f>'Monthly Summary'!J14</f>
        <v/>
      </c>
      <c r="N10" s="1349">
        <f>SUM(B10:M10)</f>
        <v/>
      </c>
      <c r="O10" s="268" t="n"/>
      <c r="P10" s="268" t="n"/>
      <c r="Q10" s="268" t="n"/>
      <c r="R10" s="268" t="n"/>
      <c r="S10" s="268" t="n"/>
      <c r="T10" s="268" t="n"/>
      <c r="U10" s="268" t="n"/>
      <c r="V10" s="268" t="n"/>
      <c r="W10" s="268" t="n"/>
      <c r="X10" s="268" t="n"/>
      <c r="Y10" s="268" t="n"/>
      <c r="Z10" s="268" t="n"/>
      <c r="AA10" s="6" t="n"/>
      <c r="AB10" s="6" t="n"/>
      <c r="AC10" s="6" t="n"/>
    </row>
    <row r="11" ht="19.5" customHeight="1" s="1411">
      <c r="A11" s="1347" t="inlineStr">
        <is>
          <t>WEEKS</t>
        </is>
      </c>
      <c r="B11" s="1350">
        <f>'Monthly Summary'!B3</f>
        <v/>
      </c>
      <c r="C11" s="1350">
        <f>'Monthly Summary'!B4</f>
        <v/>
      </c>
      <c r="D11" s="1350">
        <f>'Monthly Summary'!B5</f>
        <v/>
      </c>
      <c r="E11" s="1350">
        <f>'Monthly Summary'!B6</f>
        <v/>
      </c>
      <c r="F11" s="1350">
        <f>'Monthly Summary'!B7</f>
        <v/>
      </c>
      <c r="G11" s="1350">
        <f>'Monthly Summary'!B8</f>
        <v/>
      </c>
      <c r="H11" s="1350">
        <f>'Monthly Summary'!B9</f>
        <v/>
      </c>
      <c r="I11" s="1350">
        <f>'Monthly Summary'!B10</f>
        <v/>
      </c>
      <c r="J11" s="1350">
        <f>'Monthly Summary'!B11</f>
        <v/>
      </c>
      <c r="K11" s="1350">
        <f>'Monthly Summary'!B12</f>
        <v/>
      </c>
      <c r="L11" s="1350">
        <f>'Monthly Summary'!B13</f>
        <v/>
      </c>
      <c r="M11" s="1350">
        <f>'Monthly Summary'!B14</f>
        <v/>
      </c>
      <c r="N11" s="1351">
        <f>SUM(B11:M11)</f>
        <v/>
      </c>
      <c r="O11" s="268" t="n"/>
      <c r="P11" s="268" t="n"/>
      <c r="Q11" s="268" t="n"/>
      <c r="R11" s="268" t="n"/>
      <c r="S11" s="268" t="n"/>
      <c r="T11" s="268" t="n"/>
      <c r="U11" s="268" t="n"/>
      <c r="V11" s="268" t="n"/>
      <c r="W11" s="268" t="n"/>
      <c r="X11" s="268" t="n"/>
      <c r="Y11" s="268" t="n"/>
      <c r="Z11" s="268" t="n"/>
      <c r="AA11" s="6" t="n"/>
      <c r="AB11" s="6" t="n"/>
      <c r="AC11" s="6"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25.5" customHeight="1" s="1411">
      <c r="A14" s="775" t="inlineStr">
        <is>
          <t>COST STRUCTURE — 2025 ACTUALS  |  Reconciliation &amp; Transparency</t>
        </is>
      </c>
      <c r="O14" s="319" t="n"/>
      <c r="P14" s="319" t="n"/>
      <c r="Q14" s="319" t="n"/>
      <c r="R14" s="319" t="n"/>
      <c r="S14" s="319" t="n"/>
      <c r="T14" s="319" t="n"/>
      <c r="U14" s="319" t="n"/>
      <c r="V14" s="319" t="n"/>
      <c r="W14" s="319" t="n"/>
      <c r="X14" s="319" t="n"/>
      <c r="Y14" s="319" t="n"/>
      <c r="Z14" s="319" t="n"/>
      <c r="AA14" s="319" t="n"/>
      <c r="AB14" s="319" t="n"/>
      <c r="AC14" s="319" t="n"/>
    </row>
    <row r="15" ht="31.5" customHeight="1" s="1411">
      <c r="A15" s="752" t="inlineStr">
        <is>
          <t>All Costs = Staff Wages + Fixed Overheads + Variable Costs + Other Operating Costs.  Other Operating Costs = verified residual from weekly data (avg 10.7% of total costs — non-VAT miscellaneous items).</t>
        </is>
      </c>
      <c r="O15" s="319" t="n"/>
      <c r="P15" s="319" t="n"/>
      <c r="Q15" s="319" t="n"/>
      <c r="R15" s="319" t="n"/>
      <c r="S15" s="319" t="n"/>
      <c r="T15" s="319" t="n"/>
      <c r="U15" s="319" t="n"/>
      <c r="V15" s="319" t="n"/>
      <c r="W15" s="319" t="n"/>
      <c r="X15" s="319" t="n"/>
      <c r="Y15" s="319" t="n"/>
      <c r="Z15" s="319" t="n"/>
      <c r="AA15" s="319" t="n"/>
      <c r="AB15" s="319" t="n"/>
      <c r="AC15" s="319" t="n"/>
    </row>
    <row r="16" ht="21.75" customHeight="1" s="1411">
      <c r="A16" s="593" t="inlineStr">
        <is>
          <t>Cost Category</t>
        </is>
      </c>
      <c r="B16" s="1614" t="n"/>
      <c r="C16" s="319" t="n"/>
      <c r="D16" s="593" t="inlineStr">
        <is>
          <t>Annual £</t>
        </is>
      </c>
      <c r="E16" s="1614" t="n"/>
      <c r="F16" s="593" t="inlineStr">
        <is>
          <t>% of Revenue</t>
        </is>
      </c>
      <c r="G16" s="1614" t="n"/>
      <c r="H16" s="593" t="inlineStr">
        <is>
          <t>% of Total Costs</t>
        </is>
      </c>
      <c r="I16" s="1614" t="n"/>
      <c r="J16" s="593" t="inlineStr">
        <is>
          <t>Notes</t>
        </is>
      </c>
      <c r="K16" s="1614"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9.5" customHeight="1" s="1411">
      <c r="A17" s="1731" t="inlineStr">
        <is>
          <t>Staff Wages</t>
        </is>
      </c>
      <c r="B17" s="1613" t="n"/>
      <c r="C17" s="1614" t="n"/>
      <c r="D17" s="603">
        <f>'Monthly Summary'!G15</f>
        <v/>
      </c>
      <c r="E17" s="1565" t="n"/>
      <c r="F17" s="1732">
        <f>D17/'Monthly Summary'!C15</f>
        <v/>
      </c>
      <c r="G17" s="1565" t="n"/>
      <c r="H17" s="1732">
        <f>D17/D21</f>
        <v/>
      </c>
      <c r="I17" s="1565" t="n"/>
      <c r="J17" s="1733" t="inlineStr">
        <is>
          <t>2025 actual payroll — held as base for 2026/27 forecast</t>
        </is>
      </c>
      <c r="K17" s="1613" t="n"/>
      <c r="L17" s="1613" t="n"/>
      <c r="M17" s="1613" t="n"/>
      <c r="N17" s="1614" t="n"/>
      <c r="O17" s="319" t="n"/>
      <c r="P17" s="319" t="n"/>
      <c r="Q17" s="319" t="n"/>
      <c r="R17" s="319" t="n"/>
      <c r="S17" s="319" t="n"/>
      <c r="T17" s="319" t="n"/>
      <c r="U17" s="319" t="n"/>
      <c r="V17" s="319" t="n"/>
      <c r="W17" s="319" t="n"/>
      <c r="X17" s="319" t="n"/>
      <c r="Y17" s="319" t="n"/>
      <c r="Z17" s="319" t="n"/>
      <c r="AA17" s="319" t="n"/>
      <c r="AB17" s="319" t="n"/>
      <c r="AC17" s="319" t="n"/>
    </row>
    <row r="18" ht="19.5" customHeight="1" s="1411">
      <c r="A18" s="1734" t="inlineStr">
        <is>
          <t>Fixed Overheads</t>
        </is>
      </c>
      <c r="B18" s="1613" t="n"/>
      <c r="C18" s="1614" t="n"/>
      <c r="D18" s="601">
        <f>'Monthly Summary'!E15</f>
        <v/>
      </c>
      <c r="E18" s="1565" t="n"/>
      <c r="F18" s="1151">
        <f>D18/'Monthly Summary'!C15</f>
        <v/>
      </c>
      <c r="G18" s="1565" t="n"/>
      <c r="H18" s="1151">
        <f>D18/D21</f>
        <v/>
      </c>
      <c r="I18" s="1565" t="n"/>
      <c r="J18" s="1735" t="inlineStr">
        <is>
          <t>Rent (historical fixed), rates, utilities, insurance, subscriptions</t>
        </is>
      </c>
      <c r="K18" s="1613" t="n"/>
      <c r="L18" s="1613" t="n"/>
      <c r="M18" s="1613" t="n"/>
      <c r="N18" s="1614" t="n"/>
      <c r="O18" s="319" t="n"/>
      <c r="P18" s="319" t="n"/>
      <c r="Q18" s="319" t="n"/>
      <c r="R18" s="319" t="n"/>
      <c r="S18" s="319" t="n"/>
      <c r="T18" s="319" t="n"/>
      <c r="U18" s="319" t="n"/>
      <c r="V18" s="319" t="n"/>
      <c r="W18" s="319" t="n"/>
      <c r="X18" s="319" t="n"/>
      <c r="Y18" s="319" t="n"/>
      <c r="Z18" s="319" t="n"/>
      <c r="AA18" s="319" t="n"/>
      <c r="AB18" s="319" t="n"/>
      <c r="AC18" s="319" t="n"/>
    </row>
    <row r="19" ht="19.5" customHeight="1" s="1411">
      <c r="A19" s="1731" t="inlineStr">
        <is>
          <t>Variable Costs</t>
        </is>
      </c>
      <c r="B19" s="1613" t="n"/>
      <c r="C19" s="1614" t="n"/>
      <c r="D19" s="603">
        <f>'Monthly Summary'!F15</f>
        <v/>
      </c>
      <c r="E19" s="1565" t="n"/>
      <c r="F19" s="1732">
        <f>D19/'Monthly Summary'!C15</f>
        <v/>
      </c>
      <c r="G19" s="1565" t="n"/>
      <c r="H19" s="1732">
        <f>D19/D21</f>
        <v/>
      </c>
      <c r="I19" s="1565" t="n"/>
      <c r="J19" s="1733" t="inlineStr">
        <is>
          <t>Cost of goods, stock — avg 11.7% of revenue. Capped at 30% in forecast</t>
        </is>
      </c>
      <c r="K19" s="1613" t="n"/>
      <c r="L19" s="1613" t="n"/>
      <c r="M19" s="1613" t="n"/>
      <c r="N19" s="1614" t="n"/>
      <c r="O19" s="319" t="n"/>
      <c r="P19" s="319" t="n"/>
      <c r="Q19" s="319" t="n"/>
      <c r="R19" s="319" t="n"/>
      <c r="S19" s="319" t="n"/>
      <c r="T19" s="319" t="n"/>
      <c r="U19" s="319" t="n"/>
      <c r="V19" s="319" t="n"/>
      <c r="W19" s="319" t="n"/>
      <c r="X19" s="319" t="n"/>
      <c r="Y19" s="319" t="n"/>
      <c r="Z19" s="319" t="n"/>
      <c r="AA19" s="319" t="n"/>
      <c r="AB19" s="319" t="n"/>
      <c r="AC19" s="319" t="n"/>
    </row>
    <row r="20" ht="19.5" customHeight="1" s="1411">
      <c r="A20" s="1734" t="inlineStr">
        <is>
          <t>Other Operating Costs</t>
        </is>
      </c>
      <c r="B20" s="1613" t="n"/>
      <c r="C20" s="1614" t="n"/>
      <c r="D20" s="601">
        <f>'Monthly Summary'!D15-D17-D18-D19</f>
        <v/>
      </c>
      <c r="E20" s="1565" t="n"/>
      <c r="F20" s="1151">
        <f>D20/'Monthly Summary'!C15</f>
        <v/>
      </c>
      <c r="G20" s="1565" t="n"/>
      <c r="H20" s="1151">
        <f>D20/D21</f>
        <v/>
      </c>
      <c r="I20" s="1565" t="n"/>
      <c r="J20" s="1735" t="inlineStr">
        <is>
          <t>⚑  Verified residual (non-VAT items). ~10.7% of total costs. Requires breakdown from source data</t>
        </is>
      </c>
      <c r="K20" s="1613" t="n"/>
      <c r="L20" s="1613" t="n"/>
      <c r="M20" s="1613" t="n"/>
      <c r="N20" s="1614" t="n"/>
      <c r="O20" s="319" t="n"/>
      <c r="P20" s="319" t="n"/>
      <c r="Q20" s="319" t="n"/>
      <c r="R20" s="319" t="n"/>
      <c r="S20" s="319" t="n"/>
      <c r="T20" s="319" t="n"/>
      <c r="U20" s="319" t="n"/>
      <c r="V20" s="319" t="n"/>
      <c r="W20" s="319" t="n"/>
      <c r="X20" s="319" t="n"/>
      <c r="Y20" s="319" t="n"/>
      <c r="Z20" s="319" t="n"/>
      <c r="AA20" s="319" t="n"/>
      <c r="AB20" s="319" t="n"/>
      <c r="AC20" s="319" t="n"/>
    </row>
    <row r="21" ht="19.5" customHeight="1" s="1411">
      <c r="A21" s="605" t="inlineStr">
        <is>
          <t>TOTAL OPERATING COSTS</t>
        </is>
      </c>
      <c r="B21" s="1613" t="n"/>
      <c r="C21" s="1614" t="n"/>
      <c r="D21" s="737">
        <f>'Monthly Summary'!D15</f>
        <v/>
      </c>
      <c r="E21" s="1565" t="n"/>
      <c r="F21" s="1736">
        <f>D21/'Monthly Summary'!C15</f>
        <v/>
      </c>
      <c r="G21" s="1565" t="n"/>
      <c r="H21" s="1736">
        <f>1</f>
        <v/>
      </c>
      <c r="I21" s="1565" t="n"/>
      <c r="J21" s="1737" t="inlineStr">
        <is>
          <t>Fixed + Variable + Wages + Other = Total. Reconciliation check: £0</t>
        </is>
      </c>
      <c r="K21" s="1613" t="n"/>
      <c r="L21" s="1613" t="n"/>
      <c r="M21" s="1613" t="n"/>
      <c r="N21" s="1614" t="n"/>
      <c r="O21" s="319" t="n"/>
      <c r="P21" s="319" t="n"/>
      <c r="Q21" s="319" t="n"/>
      <c r="R21" s="319" t="n"/>
      <c r="S21" s="319" t="n"/>
      <c r="T21" s="319" t="n"/>
      <c r="U21" s="319" t="n"/>
      <c r="V21" s="319" t="n"/>
      <c r="W21" s="319" t="n"/>
      <c r="X21" s="319" t="n"/>
      <c r="Y21" s="319" t="n"/>
      <c r="Z21" s="319" t="n"/>
      <c r="AA21" s="319" t="n"/>
      <c r="AB21" s="319" t="n"/>
      <c r="AC21" s="319" t="n"/>
    </row>
    <row r="22" ht="21.75" customHeight="1" s="1411">
      <c r="A22" s="1738" t="inlineStr">
        <is>
          <t>RECONCILIATION CHECK  (must = £0)</t>
        </is>
      </c>
      <c r="B22" s="1613" t="n"/>
      <c r="C22" s="1614" t="n"/>
      <c r="D22" s="1739">
        <f>D17+D18+D19+D20-D21</f>
        <v/>
      </c>
      <c r="E22" s="1614" t="n"/>
      <c r="F22" s="1740">
        <f>IF(ABS(D22)&lt;0.01,"✓  RECONCILED — Total Costs = Sum of all visible cost lines","✗  MISMATCH — investigate")</f>
        <v/>
      </c>
      <c r="G22" s="1613" t="n"/>
      <c r="H22" s="1613" t="n"/>
      <c r="I22" s="1613" t="n"/>
      <c r="J22" s="1613" t="n"/>
      <c r="K22" s="1613" t="n"/>
      <c r="L22" s="1613" t="n"/>
      <c r="M22" s="1613" t="n"/>
      <c r="N22" s="1614"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24" customHeight="1" s="1411">
      <c r="A24" s="704" t="inlineStr">
        <is>
          <t>VAT RECONCILIATION  —  2025 Actuals</t>
        </is>
      </c>
      <c r="O24" s="319" t="n"/>
      <c r="P24" s="319" t="n"/>
      <c r="Q24" s="319" t="n"/>
      <c r="R24" s="319" t="n"/>
      <c r="S24" s="319" t="n"/>
      <c r="T24" s="319" t="n"/>
      <c r="U24" s="319" t="n"/>
      <c r="V24" s="319" t="n"/>
      <c r="W24" s="319" t="n"/>
      <c r="X24" s="319" t="n"/>
      <c r="Y24" s="319" t="n"/>
      <c r="Z24" s="319" t="n"/>
      <c r="AA24" s="319" t="n"/>
      <c r="AB24" s="319" t="n"/>
      <c r="AC24" s="319" t="n"/>
    </row>
    <row r="25" ht="19.5" customHeight="1" s="1411">
      <c r="A25" s="1322" t="inlineStr">
        <is>
          <t>Total Revenue (inc VAT on bar/gaming)</t>
        </is>
      </c>
      <c r="B25" s="1613" t="n"/>
      <c r="C25" s="1613" t="n"/>
      <c r="D25" s="1613" t="n"/>
      <c r="E25" s="1614" t="n"/>
      <c r="F25" s="603">
        <f>'Monthly Summary'!C15</f>
        <v/>
      </c>
      <c r="G25" s="1485" t="n"/>
      <c r="H25" s="1485" t="n"/>
      <c r="I25" s="1565" t="n"/>
      <c r="J25" s="1741" t="n"/>
      <c r="K25" s="1613" t="n"/>
      <c r="L25" s="1613" t="n"/>
      <c r="M25" s="1613" t="n"/>
      <c r="N25" s="1614" t="n"/>
      <c r="O25" s="319" t="n"/>
      <c r="P25" s="319" t="n"/>
      <c r="Q25" s="319" t="n"/>
      <c r="R25" s="319" t="n"/>
      <c r="S25" s="319" t="n"/>
      <c r="T25" s="319" t="n"/>
      <c r="U25" s="319" t="n"/>
      <c r="V25" s="319" t="n"/>
      <c r="W25" s="319" t="n"/>
      <c r="X25" s="319" t="n"/>
      <c r="Y25" s="319" t="n"/>
      <c r="Z25" s="319" t="n"/>
      <c r="AA25" s="319" t="n"/>
      <c r="AB25" s="319" t="n"/>
      <c r="AC25" s="319" t="n"/>
    </row>
    <row r="26" ht="19.5" customHeight="1" s="1411">
      <c r="A26" s="1323" t="inlineStr">
        <is>
          <t>Less: VAT Difference paid to HMRC</t>
        </is>
      </c>
      <c r="B26" s="1613" t="n"/>
      <c r="C26" s="1613" t="n"/>
      <c r="D26" s="1613" t="n"/>
      <c r="E26" s="1614" t="n"/>
      <c r="F26" s="1742">
        <f>-'Monthly Summary'!H15</f>
        <v/>
      </c>
      <c r="G26" s="1485" t="n"/>
      <c r="H26" s="1485" t="n"/>
      <c r="I26" s="1565" t="n"/>
      <c r="J26" s="1743" t="n"/>
      <c r="K26" s="1613" t="n"/>
      <c r="L26" s="1613" t="n"/>
      <c r="M26" s="1613" t="n"/>
      <c r="N26" s="1614" t="n"/>
      <c r="O26" s="319" t="n"/>
      <c r="P26" s="319" t="n"/>
      <c r="Q26" s="319" t="n"/>
      <c r="R26" s="319" t="n"/>
      <c r="S26" s="319" t="n"/>
      <c r="T26" s="319" t="n"/>
      <c r="U26" s="319" t="n"/>
      <c r="V26" s="319" t="n"/>
      <c r="W26" s="319" t="n"/>
      <c r="X26" s="319" t="n"/>
      <c r="Y26" s="319" t="n"/>
      <c r="Z26" s="319" t="n"/>
      <c r="AA26" s="319" t="n"/>
      <c r="AB26" s="319" t="n"/>
      <c r="AC26" s="319" t="n"/>
    </row>
    <row r="27" ht="19.5" customHeight="1" s="1411">
      <c r="A27" s="1322" t="inlineStr">
        <is>
          <t>Net Revenue (ex-VAT profit base)</t>
        </is>
      </c>
      <c r="B27" s="1613" t="n"/>
      <c r="C27" s="1613" t="n"/>
      <c r="D27" s="1613" t="n"/>
      <c r="E27" s="1614" t="n"/>
      <c r="F27" s="603">
        <f>F25+F26</f>
        <v/>
      </c>
      <c r="G27" s="1485" t="n"/>
      <c r="H27" s="1485" t="n"/>
      <c r="I27" s="1565" t="n"/>
      <c r="J27" s="1741" t="n"/>
      <c r="K27" s="1613" t="n"/>
      <c r="L27" s="1613" t="n"/>
      <c r="M27" s="1613" t="n"/>
      <c r="N27" s="1614" t="n"/>
      <c r="O27" s="319" t="n"/>
      <c r="P27" s="319" t="n"/>
      <c r="Q27" s="319" t="n"/>
      <c r="R27" s="319" t="n"/>
      <c r="S27" s="319" t="n"/>
      <c r="T27" s="319" t="n"/>
      <c r="U27" s="319" t="n"/>
      <c r="V27" s="319" t="n"/>
      <c r="W27" s="319" t="n"/>
      <c r="X27" s="319" t="n"/>
      <c r="Y27" s="319" t="n"/>
      <c r="Z27" s="319" t="n"/>
      <c r="AA27" s="319" t="n"/>
      <c r="AB27" s="319" t="n"/>
      <c r="AC27" s="319" t="n"/>
    </row>
    <row r="28" ht="19.5" customHeight="1" s="1411">
      <c r="A28" s="1323" t="inlineStr">
        <is>
          <t>Less: All Operating Costs</t>
        </is>
      </c>
      <c r="B28" s="1613" t="n"/>
      <c r="C28" s="1613" t="n"/>
      <c r="D28" s="1613" t="n"/>
      <c r="E28" s="1614" t="n"/>
      <c r="F28" s="1742">
        <f>-'Monthly Summary'!D15</f>
        <v/>
      </c>
      <c r="G28" s="1485" t="n"/>
      <c r="H28" s="1485" t="n"/>
      <c r="I28" s="1565" t="n"/>
      <c r="J28" s="1743" t="n"/>
      <c r="K28" s="1613" t="n"/>
      <c r="L28" s="1613" t="n"/>
      <c r="M28" s="1613" t="n"/>
      <c r="N28" s="1614" t="n"/>
      <c r="O28" s="319" t="n"/>
      <c r="P28" s="319" t="n"/>
      <c r="Q28" s="319" t="n"/>
      <c r="R28" s="319" t="n"/>
      <c r="S28" s="319" t="n"/>
      <c r="T28" s="319" t="n"/>
      <c r="U28" s="319" t="n"/>
      <c r="V28" s="319" t="n"/>
      <c r="W28" s="319" t="n"/>
      <c r="X28" s="319" t="n"/>
      <c r="Y28" s="319" t="n"/>
      <c r="Z28" s="319" t="n"/>
      <c r="AA28" s="319" t="n"/>
      <c r="AB28" s="319" t="n"/>
      <c r="AC28" s="319" t="n"/>
    </row>
    <row r="29" ht="19.5" customHeight="1" s="1411">
      <c r="A29" s="1744" t="inlineStr">
        <is>
          <t>NET PROFIT</t>
        </is>
      </c>
      <c r="B29" s="1613" t="n"/>
      <c r="C29" s="1613" t="n"/>
      <c r="D29" s="1613" t="n"/>
      <c r="E29" s="1614" t="n"/>
      <c r="F29" s="737">
        <f>F27+F28</f>
        <v/>
      </c>
      <c r="G29" s="1485" t="n"/>
      <c r="H29" s="1485" t="n"/>
      <c r="I29" s="1565" t="n"/>
      <c r="J29" s="1745" t="inlineStr">
        <is>
          <t>Confirmed £91,949.67 ✓</t>
        </is>
      </c>
      <c r="K29" s="1613" t="n"/>
      <c r="L29" s="1613" t="n"/>
      <c r="M29" s="1613" t="n"/>
      <c r="N29" s="1614"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8" customHeight="1" s="141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row>
    <row r="222" ht="18" customHeight="1" s="1411">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row>
    <row r="223" ht="18" customHeight="1" s="1411">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row>
    <row r="224" ht="18" customHeight="1" s="1411">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row>
    <row r="225" ht="18" customHeight="1" s="1411">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row>
    <row r="226" ht="18" customHeight="1" s="1411">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row>
    <row r="227" ht="18" customHeight="1" s="1411">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row>
    <row r="228" ht="18" customHeight="1" s="1411">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row>
    <row r="229" ht="18" customHeight="1" s="1411">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row>
    <row r="230" ht="15.75" customHeight="1" s="1411">
      <c r="A230" s="6" t="n"/>
      <c r="B230" s="6" t="n"/>
      <c r="C230" s="6" t="n"/>
      <c r="D230" s="6" t="n"/>
      <c r="E230" s="6" t="n"/>
      <c r="F230" s="6" t="n"/>
      <c r="G230" s="6" t="n"/>
      <c r="H230" s="6" t="n"/>
      <c r="I230" s="6" t="n"/>
      <c r="J230" s="6" t="n"/>
      <c r="K230" s="6" t="n"/>
      <c r="L230" s="6" t="n"/>
      <c r="M230" s="6" t="n"/>
      <c r="N230" s="6" t="n"/>
    </row>
    <row r="231" ht="15.75" customHeight="1" s="1411">
      <c r="A231" s="6" t="n"/>
      <c r="B231" s="6" t="n"/>
      <c r="C231" s="6" t="n"/>
      <c r="D231" s="6" t="n"/>
      <c r="E231" s="6" t="n"/>
      <c r="F231" s="6" t="n"/>
      <c r="G231" s="6" t="n"/>
      <c r="H231" s="6" t="n"/>
      <c r="I231" s="6" t="n"/>
      <c r="J231" s="6" t="n"/>
      <c r="K231" s="6" t="n"/>
      <c r="L231" s="6" t="n"/>
      <c r="M231" s="6" t="n"/>
      <c r="N231" s="6" t="n"/>
    </row>
    <row r="232" ht="15.75" customHeight="1" s="1411">
      <c r="A232" s="6" t="n"/>
      <c r="B232" s="6" t="n"/>
      <c r="C232" s="6" t="n"/>
      <c r="D232" s="6" t="n"/>
      <c r="E232" s="6" t="n"/>
      <c r="F232" s="6" t="n"/>
      <c r="G232" s="6" t="n"/>
      <c r="H232" s="6" t="n"/>
      <c r="I232" s="6" t="n"/>
      <c r="J232" s="6" t="n"/>
      <c r="K232" s="6" t="n"/>
      <c r="L232" s="6" t="n"/>
      <c r="M232" s="6" t="n"/>
      <c r="N232" s="6" t="n"/>
    </row>
    <row r="233" ht="15.75" customHeight="1" s="1411">
      <c r="A233" s="6" t="n"/>
      <c r="B233" s="6" t="n"/>
      <c r="C233" s="6" t="n"/>
      <c r="D233" s="6" t="n"/>
      <c r="E233" s="6" t="n"/>
      <c r="F233" s="6" t="n"/>
      <c r="G233" s="6" t="n"/>
      <c r="H233" s="6" t="n"/>
      <c r="I233" s="6" t="n"/>
      <c r="J233" s="6" t="n"/>
      <c r="K233" s="6" t="n"/>
      <c r="L233" s="6" t="n"/>
      <c r="M233" s="6" t="n"/>
      <c r="N233" s="6" t="n"/>
    </row>
    <row r="234" ht="15.75" customHeight="1" s="1411">
      <c r="A234" s="6" t="n"/>
      <c r="B234" s="6" t="n"/>
      <c r="C234" s="6" t="n"/>
      <c r="D234" s="6" t="n"/>
      <c r="E234" s="6" t="n"/>
      <c r="F234" s="6" t="n"/>
      <c r="G234" s="6" t="n"/>
      <c r="H234" s="6" t="n"/>
      <c r="I234" s="6" t="n"/>
      <c r="J234" s="6" t="n"/>
      <c r="K234" s="6" t="n"/>
      <c r="L234" s="6" t="n"/>
      <c r="M234" s="6" t="n"/>
      <c r="N234" s="6" t="n"/>
    </row>
    <row r="235" ht="15.75" customHeight="1" s="1411">
      <c r="A235" s="6" t="n"/>
      <c r="B235" s="6" t="n"/>
      <c r="C235" s="6" t="n"/>
      <c r="D235" s="6" t="n"/>
      <c r="E235" s="6" t="n"/>
      <c r="F235" s="6" t="n"/>
      <c r="G235" s="6" t="n"/>
      <c r="H235" s="6" t="n"/>
      <c r="I235" s="6" t="n"/>
      <c r="J235" s="6" t="n"/>
      <c r="K235" s="6" t="n"/>
      <c r="L235" s="6" t="n"/>
      <c r="M235" s="6" t="n"/>
      <c r="N235" s="6" t="n"/>
    </row>
    <row r="236" ht="15.75" customHeight="1" s="1411">
      <c r="A236" s="6" t="n"/>
      <c r="B236" s="6" t="n"/>
      <c r="C236" s="6" t="n"/>
      <c r="D236" s="6" t="n"/>
      <c r="E236" s="6" t="n"/>
      <c r="F236" s="6" t="n"/>
      <c r="G236" s="6" t="n"/>
      <c r="H236" s="6" t="n"/>
      <c r="I236" s="6" t="n"/>
      <c r="J236" s="6" t="n"/>
      <c r="K236" s="6" t="n"/>
      <c r="L236" s="6" t="n"/>
      <c r="M236" s="6" t="n"/>
      <c r="N236" s="6" t="n"/>
    </row>
    <row r="237" ht="15.75" customHeight="1" s="1411">
      <c r="A237" s="6" t="n"/>
      <c r="B237" s="6" t="n"/>
      <c r="C237" s="6" t="n"/>
      <c r="D237" s="6" t="n"/>
      <c r="E237" s="6" t="n"/>
      <c r="F237" s="6" t="n"/>
      <c r="G237" s="6" t="n"/>
      <c r="H237" s="6" t="n"/>
      <c r="I237" s="6" t="n"/>
      <c r="J237" s="6" t="n"/>
      <c r="K237" s="6" t="n"/>
      <c r="L237" s="6" t="n"/>
      <c r="M237" s="6" t="n"/>
      <c r="N237" s="6" t="n"/>
    </row>
    <row r="238" ht="15.75" customHeight="1" s="1411">
      <c r="A238" s="6" t="n"/>
      <c r="B238" s="6" t="n"/>
      <c r="C238" s="6" t="n"/>
      <c r="D238" s="6" t="n"/>
      <c r="E238" s="6" t="n"/>
      <c r="F238" s="6" t="n"/>
      <c r="G238" s="6" t="n"/>
      <c r="H238" s="6" t="n"/>
      <c r="I238" s="6" t="n"/>
      <c r="J238" s="6" t="n"/>
      <c r="K238" s="6" t="n"/>
      <c r="L238" s="6" t="n"/>
      <c r="M238" s="6" t="n"/>
      <c r="N238" s="6" t="n"/>
    </row>
    <row r="239" ht="15.75" customHeight="1" s="1411">
      <c r="A239" s="6" t="n"/>
      <c r="B239" s="6" t="n"/>
      <c r="C239" s="6" t="n"/>
      <c r="D239" s="6" t="n"/>
      <c r="E239" s="6" t="n"/>
      <c r="F239" s="6" t="n"/>
      <c r="G239" s="6" t="n"/>
      <c r="H239" s="6" t="n"/>
      <c r="I239" s="6" t="n"/>
      <c r="J239" s="6" t="n"/>
      <c r="K239" s="6" t="n"/>
      <c r="L239" s="6" t="n"/>
      <c r="M239" s="6" t="n"/>
      <c r="N239" s="6" t="n"/>
    </row>
    <row r="240" ht="15.75" customHeight="1" s="1411">
      <c r="A240" s="6" t="n"/>
      <c r="B240" s="6" t="n"/>
      <c r="C240" s="6" t="n"/>
      <c r="D240" s="6" t="n"/>
      <c r="E240" s="6" t="n"/>
      <c r="F240" s="6" t="n"/>
      <c r="G240" s="6" t="n"/>
      <c r="H240" s="6" t="n"/>
      <c r="I240" s="6" t="n"/>
      <c r="J240" s="6" t="n"/>
      <c r="K240" s="6" t="n"/>
      <c r="L240" s="6" t="n"/>
      <c r="M240" s="6" t="n"/>
      <c r="N240" s="6" t="n"/>
    </row>
    <row r="241" ht="15.75" customHeight="1" s="1411">
      <c r="A241" s="6" t="n"/>
      <c r="B241" s="6" t="n"/>
      <c r="C241" s="6" t="n"/>
      <c r="D241" s="6" t="n"/>
      <c r="E241" s="6" t="n"/>
      <c r="F241" s="6" t="n"/>
      <c r="G241" s="6" t="n"/>
      <c r="H241" s="6" t="n"/>
      <c r="I241" s="6" t="n"/>
      <c r="J241" s="6" t="n"/>
      <c r="K241" s="6" t="n"/>
      <c r="L241" s="6" t="n"/>
      <c r="M241" s="6" t="n"/>
      <c r="N241" s="6" t="n"/>
    </row>
    <row r="242" ht="15.75" customHeight="1" s="1411">
      <c r="A242" s="6" t="n"/>
      <c r="B242" s="6" t="n"/>
      <c r="C242" s="6" t="n"/>
      <c r="D242" s="6" t="n"/>
      <c r="E242" s="6" t="n"/>
      <c r="F242" s="6" t="n"/>
      <c r="G242" s="6" t="n"/>
      <c r="H242" s="6" t="n"/>
      <c r="I242" s="6" t="n"/>
      <c r="J242" s="6" t="n"/>
      <c r="K242" s="6" t="n"/>
      <c r="L242" s="6" t="n"/>
      <c r="M242" s="6" t="n"/>
      <c r="N242" s="6" t="n"/>
    </row>
    <row r="243" ht="15.75" customHeight="1" s="1411">
      <c r="A243" s="6" t="n"/>
      <c r="B243" s="6" t="n"/>
      <c r="C243" s="6" t="n"/>
      <c r="D243" s="6" t="n"/>
      <c r="E243" s="6" t="n"/>
      <c r="F243" s="6" t="n"/>
      <c r="G243" s="6" t="n"/>
      <c r="H243" s="6" t="n"/>
      <c r="I243" s="6" t="n"/>
      <c r="J243" s="6" t="n"/>
      <c r="K243" s="6" t="n"/>
      <c r="L243" s="6" t="n"/>
      <c r="M243" s="6" t="n"/>
      <c r="N243" s="6" t="n"/>
    </row>
    <row r="244" ht="15.75" customHeight="1" s="1411">
      <c r="A244" s="6" t="n"/>
      <c r="B244" s="6" t="n"/>
      <c r="C244" s="6" t="n"/>
      <c r="D244" s="6" t="n"/>
      <c r="E244" s="6" t="n"/>
      <c r="F244" s="6" t="n"/>
      <c r="G244" s="6" t="n"/>
      <c r="H244" s="6" t="n"/>
      <c r="I244" s="6" t="n"/>
      <c r="J244" s="6" t="n"/>
      <c r="K244" s="6" t="n"/>
      <c r="L244" s="6" t="n"/>
      <c r="M244" s="6" t="n"/>
      <c r="N244" s="6" t="n"/>
    </row>
    <row r="245" ht="15.75" customHeight="1" s="1411">
      <c r="A245" s="6" t="n"/>
      <c r="B245" s="6" t="n"/>
      <c r="C245" s="6" t="n"/>
      <c r="D245" s="6" t="n"/>
      <c r="E245" s="6" t="n"/>
      <c r="F245" s="6" t="n"/>
      <c r="G245" s="6" t="n"/>
      <c r="H245" s="6" t="n"/>
      <c r="I245" s="6" t="n"/>
      <c r="J245" s="6" t="n"/>
      <c r="K245" s="6" t="n"/>
      <c r="L245" s="6" t="n"/>
      <c r="M245" s="6" t="n"/>
      <c r="N245" s="6" t="n"/>
    </row>
    <row r="246" ht="15.75" customHeight="1" s="1411">
      <c r="A246" s="6" t="n"/>
      <c r="B246" s="6" t="n"/>
      <c r="C246" s="6" t="n"/>
      <c r="D246" s="6" t="n"/>
      <c r="E246" s="6" t="n"/>
      <c r="F246" s="6" t="n"/>
      <c r="G246" s="6" t="n"/>
      <c r="H246" s="6" t="n"/>
      <c r="I246" s="6" t="n"/>
      <c r="J246" s="6" t="n"/>
      <c r="K246" s="6" t="n"/>
      <c r="L246" s="6" t="n"/>
      <c r="M246" s="6" t="n"/>
      <c r="N246" s="6" t="n"/>
    </row>
    <row r="247" ht="15.75" customHeight="1" s="1411">
      <c r="A247" s="6" t="n"/>
      <c r="B247" s="6" t="n"/>
      <c r="C247" s="6" t="n"/>
      <c r="D247" s="6" t="n"/>
      <c r="E247" s="6" t="n"/>
      <c r="F247" s="6" t="n"/>
      <c r="G247" s="6" t="n"/>
      <c r="H247" s="6" t="n"/>
      <c r="I247" s="6" t="n"/>
      <c r="J247" s="6" t="n"/>
      <c r="K247" s="6" t="n"/>
      <c r="L247" s="6" t="n"/>
      <c r="M247" s="6" t="n"/>
      <c r="N247" s="6" t="n"/>
    </row>
    <row r="248" ht="15.75" customHeight="1" s="1411">
      <c r="A248" s="6" t="n"/>
      <c r="B248" s="6" t="n"/>
      <c r="C248" s="6" t="n"/>
      <c r="D248" s="6" t="n"/>
      <c r="E248" s="6" t="n"/>
      <c r="F248" s="6" t="n"/>
      <c r="G248" s="6" t="n"/>
      <c r="H248" s="6" t="n"/>
      <c r="I248" s="6" t="n"/>
      <c r="J248" s="6" t="n"/>
      <c r="K248" s="6" t="n"/>
      <c r="L248" s="6" t="n"/>
      <c r="M248" s="6" t="n"/>
      <c r="N248" s="6" t="n"/>
    </row>
    <row r="249" ht="15.75" customHeight="1" s="1411">
      <c r="A249" s="6" t="n"/>
      <c r="B249" s="6" t="n"/>
      <c r="C249" s="6" t="n"/>
      <c r="D249" s="6" t="n"/>
      <c r="E249" s="6" t="n"/>
      <c r="F249" s="6" t="n"/>
      <c r="G249" s="6" t="n"/>
      <c r="H249" s="6" t="n"/>
      <c r="I249" s="6" t="n"/>
      <c r="J249" s="6" t="n"/>
      <c r="K249" s="6" t="n"/>
      <c r="L249" s="6" t="n"/>
      <c r="M249" s="6" t="n"/>
      <c r="N249" s="6" t="n"/>
    </row>
    <row r="250" ht="15.75" customHeight="1" s="1411">
      <c r="A250" s="6" t="n"/>
      <c r="B250" s="6" t="n"/>
      <c r="C250" s="6" t="n"/>
      <c r="D250" s="6" t="n"/>
      <c r="E250" s="6" t="n"/>
      <c r="F250" s="6" t="n"/>
      <c r="G250" s="6" t="n"/>
      <c r="H250" s="6" t="n"/>
      <c r="I250" s="6" t="n"/>
      <c r="J250" s="6" t="n"/>
      <c r="K250" s="6" t="n"/>
      <c r="L250" s="6" t="n"/>
      <c r="M250" s="6" t="n"/>
      <c r="N250" s="6" t="n"/>
    </row>
    <row r="251" ht="15.75" customHeight="1" s="1411">
      <c r="A251" s="6" t="n"/>
      <c r="B251" s="6" t="n"/>
      <c r="C251" s="6" t="n"/>
      <c r="D251" s="6" t="n"/>
      <c r="E251" s="6" t="n"/>
      <c r="F251" s="6" t="n"/>
      <c r="G251" s="6" t="n"/>
      <c r="H251" s="6" t="n"/>
      <c r="I251" s="6" t="n"/>
      <c r="J251" s="6" t="n"/>
      <c r="K251" s="6" t="n"/>
      <c r="L251" s="6" t="n"/>
      <c r="M251" s="6" t="n"/>
      <c r="N251" s="6" t="n"/>
    </row>
    <row r="252" ht="15.75" customHeight="1" s="1411">
      <c r="A252" s="6" t="n"/>
      <c r="B252" s="6" t="n"/>
      <c r="C252" s="6" t="n"/>
      <c r="D252" s="6" t="n"/>
      <c r="E252" s="6" t="n"/>
      <c r="F252" s="6" t="n"/>
      <c r="G252" s="6" t="n"/>
      <c r="H252" s="6" t="n"/>
      <c r="I252" s="6" t="n"/>
      <c r="J252" s="6" t="n"/>
      <c r="K252" s="6" t="n"/>
      <c r="L252" s="6" t="n"/>
      <c r="M252" s="6" t="n"/>
      <c r="N252" s="6" t="n"/>
    </row>
    <row r="253" ht="15.75" customHeight="1" s="1411">
      <c r="A253" s="6" t="n"/>
      <c r="B253" s="6" t="n"/>
      <c r="C253" s="6" t="n"/>
      <c r="D253" s="6" t="n"/>
      <c r="E253" s="6" t="n"/>
      <c r="F253" s="6" t="n"/>
      <c r="G253" s="6" t="n"/>
      <c r="H253" s="6" t="n"/>
      <c r="I253" s="6" t="n"/>
      <c r="J253" s="6" t="n"/>
      <c r="K253" s="6" t="n"/>
      <c r="L253" s="6" t="n"/>
      <c r="M253" s="6" t="n"/>
      <c r="N253" s="6" t="n"/>
    </row>
    <row r="254" ht="15.75" customHeight="1" s="1411">
      <c r="A254" s="6" t="n"/>
      <c r="B254" s="6" t="n"/>
      <c r="C254" s="6" t="n"/>
      <c r="D254" s="6" t="n"/>
      <c r="E254" s="6" t="n"/>
      <c r="F254" s="6" t="n"/>
      <c r="G254" s="6" t="n"/>
      <c r="H254" s="6" t="n"/>
      <c r="I254" s="6" t="n"/>
      <c r="J254" s="6" t="n"/>
      <c r="K254" s="6" t="n"/>
      <c r="L254" s="6" t="n"/>
      <c r="M254" s="6" t="n"/>
      <c r="N254" s="6" t="n"/>
    </row>
    <row r="255" ht="15.75" customHeight="1" s="1411">
      <c r="A255" s="6" t="n"/>
      <c r="B255" s="6" t="n"/>
      <c r="C255" s="6" t="n"/>
      <c r="D255" s="6" t="n"/>
      <c r="E255" s="6" t="n"/>
      <c r="F255" s="6" t="n"/>
      <c r="G255" s="6" t="n"/>
      <c r="H255" s="6" t="n"/>
      <c r="I255" s="6" t="n"/>
      <c r="J255" s="6" t="n"/>
      <c r="K255" s="6" t="n"/>
      <c r="L255" s="6" t="n"/>
      <c r="M255" s="6" t="n"/>
      <c r="N255" s="6" t="n"/>
    </row>
    <row r="256" ht="15.75" customHeight="1" s="1411">
      <c r="A256" s="6" t="n"/>
      <c r="B256" s="6" t="n"/>
      <c r="C256" s="6" t="n"/>
      <c r="D256" s="6" t="n"/>
      <c r="E256" s="6" t="n"/>
      <c r="F256" s="6" t="n"/>
      <c r="G256" s="6" t="n"/>
      <c r="H256" s="6" t="n"/>
      <c r="I256" s="6" t="n"/>
      <c r="J256" s="6" t="n"/>
      <c r="K256" s="6" t="n"/>
      <c r="L256" s="6" t="n"/>
      <c r="M256" s="6" t="n"/>
      <c r="N256" s="6" t="n"/>
    </row>
    <row r="257" ht="15.75" customHeight="1" s="1411">
      <c r="A257" s="6" t="n"/>
      <c r="B257" s="6" t="n"/>
      <c r="C257" s="6" t="n"/>
      <c r="D257" s="6" t="n"/>
      <c r="E257" s="6" t="n"/>
      <c r="F257" s="6" t="n"/>
      <c r="G257" s="6" t="n"/>
      <c r="H257" s="6" t="n"/>
      <c r="I257" s="6" t="n"/>
      <c r="J257" s="6" t="n"/>
      <c r="K257" s="6" t="n"/>
      <c r="L257" s="6" t="n"/>
      <c r="M257" s="6" t="n"/>
      <c r="N257" s="6" t="n"/>
    </row>
    <row r="258" ht="15.75" customHeight="1" s="1411">
      <c r="A258" s="6" t="n"/>
      <c r="B258" s="6" t="n"/>
      <c r="C258" s="6" t="n"/>
      <c r="D258" s="6" t="n"/>
      <c r="E258" s="6" t="n"/>
      <c r="F258" s="6" t="n"/>
      <c r="G258" s="6" t="n"/>
      <c r="H258" s="6" t="n"/>
      <c r="I258" s="6" t="n"/>
      <c r="J258" s="6" t="n"/>
      <c r="K258" s="6" t="n"/>
      <c r="L258" s="6" t="n"/>
      <c r="M258" s="6" t="n"/>
      <c r="N258" s="6" t="n"/>
    </row>
    <row r="259" ht="15.75" customHeight="1" s="1411">
      <c r="A259" s="6" t="n"/>
      <c r="B259" s="6" t="n"/>
      <c r="C259" s="6" t="n"/>
      <c r="D259" s="6" t="n"/>
      <c r="E259" s="6" t="n"/>
      <c r="F259" s="6" t="n"/>
      <c r="G259" s="6" t="n"/>
      <c r="H259" s="6" t="n"/>
      <c r="I259" s="6" t="n"/>
      <c r="J259" s="6" t="n"/>
      <c r="K259" s="6" t="n"/>
      <c r="L259" s="6" t="n"/>
      <c r="M259" s="6" t="n"/>
      <c r="N259" s="6" t="n"/>
    </row>
    <row r="260" ht="15.75" customHeight="1" s="1411">
      <c r="A260" s="6" t="n"/>
      <c r="B260" s="6" t="n"/>
      <c r="C260" s="6" t="n"/>
      <c r="D260" s="6" t="n"/>
      <c r="E260" s="6" t="n"/>
      <c r="F260" s="6" t="n"/>
      <c r="G260" s="6" t="n"/>
      <c r="H260" s="6" t="n"/>
      <c r="I260" s="6" t="n"/>
      <c r="J260" s="6" t="n"/>
      <c r="K260" s="6" t="n"/>
      <c r="L260" s="6" t="n"/>
      <c r="M260" s="6" t="n"/>
      <c r="N260" s="6" t="n"/>
    </row>
    <row r="261" ht="15.75" customHeight="1" s="1411">
      <c r="A261" s="6" t="n"/>
      <c r="B261" s="6" t="n"/>
      <c r="C261" s="6" t="n"/>
      <c r="D261" s="6" t="n"/>
      <c r="E261" s="6" t="n"/>
      <c r="F261" s="6" t="n"/>
      <c r="G261" s="6" t="n"/>
      <c r="H261" s="6" t="n"/>
      <c r="I261" s="6" t="n"/>
      <c r="J261" s="6" t="n"/>
      <c r="K261" s="6" t="n"/>
      <c r="L261" s="6" t="n"/>
      <c r="M261" s="6" t="n"/>
      <c r="N261" s="6" t="n"/>
    </row>
    <row r="262" ht="15.75" customHeight="1" s="1411">
      <c r="A262" s="6" t="n"/>
      <c r="B262" s="6" t="n"/>
      <c r="C262" s="6" t="n"/>
      <c r="D262" s="6" t="n"/>
      <c r="E262" s="6" t="n"/>
      <c r="F262" s="6" t="n"/>
      <c r="G262" s="6" t="n"/>
      <c r="H262" s="6" t="n"/>
      <c r="I262" s="6" t="n"/>
      <c r="J262" s="6" t="n"/>
      <c r="K262" s="6" t="n"/>
      <c r="L262" s="6" t="n"/>
      <c r="M262" s="6" t="n"/>
      <c r="N262" s="6" t="n"/>
    </row>
    <row r="263" ht="15.75" customHeight="1" s="1411">
      <c r="A263" s="6" t="n"/>
      <c r="B263" s="6" t="n"/>
      <c r="C263" s="6" t="n"/>
      <c r="D263" s="6" t="n"/>
      <c r="E263" s="6" t="n"/>
      <c r="F263" s="6" t="n"/>
      <c r="G263" s="6" t="n"/>
      <c r="H263" s="6" t="n"/>
      <c r="I263" s="6" t="n"/>
      <c r="J263" s="6" t="n"/>
      <c r="K263" s="6" t="n"/>
      <c r="L263" s="6" t="n"/>
      <c r="M263" s="6" t="n"/>
      <c r="N263" s="6" t="n"/>
    </row>
    <row r="264" ht="15.75" customHeight="1" s="1411">
      <c r="A264" s="6" t="n"/>
      <c r="B264" s="6" t="n"/>
      <c r="C264" s="6" t="n"/>
      <c r="D264" s="6" t="n"/>
      <c r="E264" s="6" t="n"/>
      <c r="F264" s="6" t="n"/>
      <c r="G264" s="6" t="n"/>
      <c r="H264" s="6" t="n"/>
      <c r="I264" s="6" t="n"/>
      <c r="J264" s="6" t="n"/>
      <c r="K264" s="6" t="n"/>
      <c r="L264" s="6" t="n"/>
      <c r="M264" s="6" t="n"/>
      <c r="N264" s="6" t="n"/>
    </row>
    <row r="265" ht="15.75" customHeight="1" s="1411">
      <c r="A265" s="6" t="n"/>
      <c r="B265" s="6" t="n"/>
      <c r="C265" s="6" t="n"/>
      <c r="D265" s="6" t="n"/>
      <c r="E265" s="6" t="n"/>
      <c r="F265" s="6" t="n"/>
      <c r="G265" s="6" t="n"/>
      <c r="H265" s="6" t="n"/>
      <c r="I265" s="6" t="n"/>
      <c r="J265" s="6" t="n"/>
      <c r="K265" s="6" t="n"/>
      <c r="L265" s="6" t="n"/>
      <c r="M265" s="6" t="n"/>
      <c r="N265" s="6" t="n"/>
    </row>
    <row r="266" ht="15.75" customHeight="1" s="1411">
      <c r="A266" s="6" t="n"/>
      <c r="B266" s="6" t="n"/>
      <c r="C266" s="6" t="n"/>
      <c r="D266" s="6" t="n"/>
      <c r="E266" s="6" t="n"/>
      <c r="F266" s="6" t="n"/>
      <c r="G266" s="6" t="n"/>
      <c r="H266" s="6" t="n"/>
      <c r="I266" s="6" t="n"/>
      <c r="J266" s="6" t="n"/>
      <c r="K266" s="6" t="n"/>
      <c r="L266" s="6" t="n"/>
      <c r="M266" s="6" t="n"/>
      <c r="N266" s="6" t="n"/>
    </row>
    <row r="267" ht="15.75" customHeight="1" s="1411">
      <c r="A267" s="6" t="n"/>
      <c r="B267" s="6" t="n"/>
      <c r="C267" s="6" t="n"/>
      <c r="D267" s="6" t="n"/>
      <c r="E267" s="6" t="n"/>
      <c r="F267" s="6" t="n"/>
      <c r="G267" s="6" t="n"/>
      <c r="H267" s="6" t="n"/>
      <c r="I267" s="6" t="n"/>
      <c r="J267" s="6" t="n"/>
      <c r="K267" s="6" t="n"/>
      <c r="L267" s="6" t="n"/>
      <c r="M267" s="6" t="n"/>
      <c r="N267" s="6" t="n"/>
    </row>
    <row r="268" ht="15.75" customHeight="1" s="1411">
      <c r="A268" s="6" t="n"/>
      <c r="B268" s="6" t="n"/>
      <c r="C268" s="6" t="n"/>
      <c r="D268" s="6" t="n"/>
      <c r="E268" s="6" t="n"/>
      <c r="F268" s="6" t="n"/>
      <c r="G268" s="6" t="n"/>
      <c r="H268" s="6" t="n"/>
      <c r="I268" s="6" t="n"/>
      <c r="J268" s="6" t="n"/>
      <c r="K268" s="6" t="n"/>
      <c r="L268" s="6" t="n"/>
      <c r="M268" s="6" t="n"/>
      <c r="N268" s="6" t="n"/>
    </row>
    <row r="269" ht="15.75" customHeight="1" s="1411">
      <c r="A269" s="6" t="n"/>
      <c r="B269" s="6" t="n"/>
      <c r="C269" s="6" t="n"/>
      <c r="D269" s="6" t="n"/>
      <c r="E269" s="6" t="n"/>
      <c r="F269" s="6" t="n"/>
      <c r="G269" s="6" t="n"/>
      <c r="H269" s="6" t="n"/>
      <c r="I269" s="6" t="n"/>
      <c r="J269" s="6" t="n"/>
      <c r="K269" s="6" t="n"/>
      <c r="L269" s="6" t="n"/>
      <c r="M269" s="6" t="n"/>
      <c r="N269" s="6" t="n"/>
    </row>
    <row r="270" ht="15.75" customHeight="1" s="1411">
      <c r="A270" s="6" t="n"/>
      <c r="B270" s="6" t="n"/>
      <c r="C270" s="6" t="n"/>
      <c r="D270" s="6" t="n"/>
      <c r="E270" s="6" t="n"/>
      <c r="F270" s="6" t="n"/>
      <c r="G270" s="6" t="n"/>
      <c r="H270" s="6" t="n"/>
      <c r="I270" s="6" t="n"/>
      <c r="J270" s="6" t="n"/>
      <c r="K270" s="6" t="n"/>
      <c r="L270" s="6" t="n"/>
      <c r="M270" s="6" t="n"/>
      <c r="N270" s="6" t="n"/>
    </row>
    <row r="271" ht="15.75" customHeight="1" s="1411">
      <c r="A271" s="6" t="n"/>
      <c r="B271" s="6" t="n"/>
      <c r="C271" s="6" t="n"/>
      <c r="D271" s="6" t="n"/>
      <c r="E271" s="6" t="n"/>
      <c r="F271" s="6" t="n"/>
      <c r="G271" s="6" t="n"/>
      <c r="H271" s="6" t="n"/>
      <c r="I271" s="6" t="n"/>
      <c r="J271" s="6" t="n"/>
      <c r="K271" s="6" t="n"/>
      <c r="L271" s="6" t="n"/>
      <c r="M271" s="6" t="n"/>
      <c r="N271" s="6" t="n"/>
    </row>
    <row r="272" ht="15.75" customHeight="1" s="1411">
      <c r="A272" s="6" t="n"/>
      <c r="B272" s="6" t="n"/>
      <c r="C272" s="6" t="n"/>
      <c r="D272" s="6" t="n"/>
      <c r="E272" s="6" t="n"/>
      <c r="F272" s="6" t="n"/>
      <c r="G272" s="6" t="n"/>
      <c r="H272" s="6" t="n"/>
      <c r="I272" s="6" t="n"/>
      <c r="J272" s="6" t="n"/>
      <c r="K272" s="6" t="n"/>
      <c r="L272" s="6" t="n"/>
      <c r="M272" s="6" t="n"/>
      <c r="N272" s="6" t="n"/>
    </row>
    <row r="273" ht="15.75" customHeight="1" s="1411">
      <c r="A273" s="6" t="n"/>
      <c r="B273" s="6" t="n"/>
      <c r="C273" s="6" t="n"/>
      <c r="D273" s="6" t="n"/>
      <c r="E273" s="6" t="n"/>
      <c r="F273" s="6" t="n"/>
      <c r="G273" s="6" t="n"/>
      <c r="H273" s="6" t="n"/>
      <c r="I273" s="6" t="n"/>
      <c r="J273" s="6" t="n"/>
      <c r="K273" s="6" t="n"/>
      <c r="L273" s="6" t="n"/>
      <c r="M273" s="6" t="n"/>
      <c r="N273" s="6" t="n"/>
    </row>
    <row r="274" ht="15.75" customHeight="1" s="1411">
      <c r="A274" s="6" t="n"/>
      <c r="B274" s="6" t="n"/>
      <c r="C274" s="6" t="n"/>
      <c r="D274" s="6" t="n"/>
      <c r="E274" s="6" t="n"/>
      <c r="F274" s="6" t="n"/>
      <c r="G274" s="6" t="n"/>
      <c r="H274" s="6" t="n"/>
      <c r="I274" s="6" t="n"/>
      <c r="J274" s="6" t="n"/>
      <c r="K274" s="6" t="n"/>
      <c r="L274" s="6" t="n"/>
      <c r="M274" s="6" t="n"/>
      <c r="N274" s="6" t="n"/>
    </row>
    <row r="275" ht="15.75" customHeight="1" s="1411">
      <c r="A275" s="6" t="n"/>
      <c r="B275" s="6" t="n"/>
      <c r="C275" s="6" t="n"/>
      <c r="D275" s="6" t="n"/>
      <c r="E275" s="6" t="n"/>
      <c r="F275" s="6" t="n"/>
      <c r="G275" s="6" t="n"/>
      <c r="H275" s="6" t="n"/>
      <c r="I275" s="6" t="n"/>
      <c r="J275" s="6" t="n"/>
      <c r="K275" s="6" t="n"/>
      <c r="L275" s="6" t="n"/>
      <c r="M275" s="6" t="n"/>
      <c r="N275" s="6" t="n"/>
    </row>
    <row r="276" ht="15.75" customHeight="1" s="1411">
      <c r="A276" s="6" t="n"/>
      <c r="B276" s="6" t="n"/>
      <c r="C276" s="6" t="n"/>
      <c r="D276" s="6" t="n"/>
      <c r="E276" s="6" t="n"/>
      <c r="F276" s="6" t="n"/>
      <c r="G276" s="6" t="n"/>
      <c r="H276" s="6" t="n"/>
      <c r="I276" s="6" t="n"/>
      <c r="J276" s="6" t="n"/>
      <c r="K276" s="6" t="n"/>
      <c r="L276" s="6" t="n"/>
      <c r="M276" s="6" t="n"/>
      <c r="N276" s="6" t="n"/>
    </row>
    <row r="277" ht="15.75" customHeight="1" s="1411">
      <c r="A277" s="6" t="n"/>
      <c r="B277" s="6" t="n"/>
      <c r="C277" s="6" t="n"/>
      <c r="D277" s="6" t="n"/>
      <c r="E277" s="6" t="n"/>
      <c r="F277" s="6" t="n"/>
      <c r="G277" s="6" t="n"/>
      <c r="H277" s="6" t="n"/>
      <c r="I277" s="6" t="n"/>
      <c r="J277" s="6" t="n"/>
      <c r="K277" s="6" t="n"/>
      <c r="L277" s="6" t="n"/>
      <c r="M277" s="6" t="n"/>
      <c r="N277" s="6" t="n"/>
    </row>
    <row r="278" ht="15.75" customHeight="1" s="1411">
      <c r="A278" s="6" t="n"/>
      <c r="B278" s="6" t="n"/>
      <c r="C278" s="6" t="n"/>
      <c r="D278" s="6" t="n"/>
      <c r="E278" s="6" t="n"/>
      <c r="F278" s="6" t="n"/>
      <c r="G278" s="6" t="n"/>
      <c r="H278" s="6" t="n"/>
      <c r="I278" s="6" t="n"/>
      <c r="J278" s="6" t="n"/>
      <c r="K278" s="6" t="n"/>
      <c r="L278" s="6" t="n"/>
      <c r="M278" s="6" t="n"/>
      <c r="N278" s="6" t="n"/>
    </row>
    <row r="279" ht="15.75" customHeight="1" s="1411">
      <c r="A279" s="6" t="n"/>
      <c r="B279" s="6" t="n"/>
      <c r="C279" s="6" t="n"/>
      <c r="D279" s="6" t="n"/>
      <c r="E279" s="6" t="n"/>
      <c r="F279" s="6" t="n"/>
      <c r="G279" s="6" t="n"/>
      <c r="H279" s="6" t="n"/>
      <c r="I279" s="6" t="n"/>
      <c r="J279" s="6" t="n"/>
      <c r="K279" s="6" t="n"/>
      <c r="L279" s="6" t="n"/>
      <c r="M279" s="6" t="n"/>
      <c r="N279" s="6" t="n"/>
    </row>
    <row r="280" ht="15.75" customHeight="1" s="1411">
      <c r="A280" s="6" t="n"/>
      <c r="B280" s="6" t="n"/>
      <c r="C280" s="6" t="n"/>
      <c r="D280" s="6" t="n"/>
      <c r="E280" s="6" t="n"/>
      <c r="F280" s="6" t="n"/>
      <c r="G280" s="6" t="n"/>
      <c r="H280" s="6" t="n"/>
      <c r="I280" s="6" t="n"/>
      <c r="J280" s="6" t="n"/>
      <c r="K280" s="6" t="n"/>
      <c r="L280" s="6" t="n"/>
      <c r="M280" s="6" t="n"/>
      <c r="N280" s="6" t="n"/>
    </row>
    <row r="281" ht="15.75" customHeight="1" s="1411">
      <c r="A281" s="6" t="n"/>
      <c r="B281" s="6" t="n"/>
      <c r="C281" s="6" t="n"/>
      <c r="D281" s="6" t="n"/>
      <c r="E281" s="6" t="n"/>
      <c r="F281" s="6" t="n"/>
      <c r="G281" s="6" t="n"/>
      <c r="H281" s="6" t="n"/>
      <c r="I281" s="6" t="n"/>
      <c r="J281" s="6" t="n"/>
      <c r="K281" s="6" t="n"/>
      <c r="L281" s="6" t="n"/>
      <c r="M281" s="6" t="n"/>
      <c r="N281" s="6" t="n"/>
    </row>
    <row r="282" ht="15.75" customHeight="1" s="1411">
      <c r="A282" s="6" t="n"/>
      <c r="B282" s="6" t="n"/>
      <c r="C282" s="6" t="n"/>
      <c r="D282" s="6" t="n"/>
      <c r="E282" s="6" t="n"/>
      <c r="F282" s="6" t="n"/>
      <c r="G282" s="6" t="n"/>
      <c r="H282" s="6" t="n"/>
      <c r="I282" s="6" t="n"/>
      <c r="J282" s="6" t="n"/>
      <c r="K282" s="6" t="n"/>
      <c r="L282" s="6" t="n"/>
      <c r="M282" s="6" t="n"/>
      <c r="N282" s="6" t="n"/>
    </row>
    <row r="283" ht="15.75" customHeight="1" s="1411">
      <c r="A283" s="6" t="n"/>
      <c r="B283" s="6" t="n"/>
      <c r="C283" s="6" t="n"/>
      <c r="D283" s="6" t="n"/>
      <c r="E283" s="6" t="n"/>
      <c r="F283" s="6" t="n"/>
      <c r="G283" s="6" t="n"/>
      <c r="H283" s="6" t="n"/>
      <c r="I283" s="6" t="n"/>
      <c r="J283" s="6" t="n"/>
      <c r="K283" s="6" t="n"/>
      <c r="L283" s="6" t="n"/>
      <c r="M283" s="6" t="n"/>
      <c r="N283" s="6" t="n"/>
    </row>
    <row r="284" ht="15.75" customHeight="1" s="1411">
      <c r="A284" s="6" t="n"/>
      <c r="B284" s="6" t="n"/>
      <c r="C284" s="6" t="n"/>
      <c r="D284" s="6" t="n"/>
      <c r="E284" s="6" t="n"/>
      <c r="F284" s="6" t="n"/>
      <c r="G284" s="6" t="n"/>
      <c r="H284" s="6" t="n"/>
      <c r="I284" s="6" t="n"/>
      <c r="J284" s="6" t="n"/>
      <c r="K284" s="6" t="n"/>
      <c r="L284" s="6" t="n"/>
      <c r="M284" s="6" t="n"/>
      <c r="N284" s="6" t="n"/>
    </row>
    <row r="285" ht="15.75" customHeight="1" s="1411">
      <c r="A285" s="6" t="n"/>
      <c r="B285" s="6" t="n"/>
      <c r="C285" s="6" t="n"/>
      <c r="D285" s="6" t="n"/>
      <c r="E285" s="6" t="n"/>
      <c r="F285" s="6" t="n"/>
      <c r="G285" s="6" t="n"/>
      <c r="H285" s="6" t="n"/>
      <c r="I285" s="6" t="n"/>
      <c r="J285" s="6" t="n"/>
      <c r="K285" s="6" t="n"/>
      <c r="L285" s="6" t="n"/>
      <c r="M285" s="6" t="n"/>
      <c r="N285" s="6" t="n"/>
    </row>
    <row r="286" ht="15.75" customHeight="1" s="1411">
      <c r="A286" s="6" t="n"/>
      <c r="B286" s="6" t="n"/>
      <c r="C286" s="6" t="n"/>
      <c r="D286" s="6" t="n"/>
      <c r="E286" s="6" t="n"/>
      <c r="F286" s="6" t="n"/>
      <c r="G286" s="6" t="n"/>
      <c r="H286" s="6" t="n"/>
      <c r="I286" s="6" t="n"/>
      <c r="J286" s="6" t="n"/>
      <c r="K286" s="6" t="n"/>
      <c r="L286" s="6" t="n"/>
      <c r="M286" s="6" t="n"/>
      <c r="N286" s="6" t="n"/>
    </row>
    <row r="287" ht="15.75" customHeight="1" s="1411">
      <c r="A287" s="6" t="n"/>
      <c r="B287" s="6" t="n"/>
      <c r="C287" s="6" t="n"/>
      <c r="D287" s="6" t="n"/>
      <c r="E287" s="6" t="n"/>
      <c r="F287" s="6" t="n"/>
      <c r="G287" s="6" t="n"/>
      <c r="H287" s="6" t="n"/>
      <c r="I287" s="6" t="n"/>
      <c r="J287" s="6" t="n"/>
      <c r="K287" s="6" t="n"/>
      <c r="L287" s="6" t="n"/>
      <c r="M287" s="6" t="n"/>
      <c r="N287" s="6" t="n"/>
    </row>
    <row r="288" ht="15.75" customHeight="1" s="1411">
      <c r="A288" s="6" t="n"/>
      <c r="B288" s="6" t="n"/>
      <c r="C288" s="6" t="n"/>
      <c r="D288" s="6" t="n"/>
      <c r="E288" s="6" t="n"/>
      <c r="F288" s="6" t="n"/>
      <c r="G288" s="6" t="n"/>
      <c r="H288" s="6" t="n"/>
      <c r="I288" s="6" t="n"/>
      <c r="J288" s="6" t="n"/>
      <c r="K288" s="6" t="n"/>
      <c r="L288" s="6" t="n"/>
      <c r="M288" s="6" t="n"/>
      <c r="N288" s="6" t="n"/>
    </row>
    <row r="289" ht="15.75" customHeight="1" s="1411">
      <c r="A289" s="6" t="n"/>
      <c r="B289" s="6" t="n"/>
      <c r="C289" s="6" t="n"/>
      <c r="D289" s="6" t="n"/>
      <c r="E289" s="6" t="n"/>
      <c r="F289" s="6" t="n"/>
      <c r="G289" s="6" t="n"/>
      <c r="H289" s="6" t="n"/>
      <c r="I289" s="6" t="n"/>
      <c r="J289" s="6" t="n"/>
      <c r="K289" s="6" t="n"/>
      <c r="L289" s="6" t="n"/>
      <c r="M289" s="6" t="n"/>
      <c r="N289" s="6" t="n"/>
    </row>
    <row r="290" ht="15.75" customHeight="1" s="1411">
      <c r="A290" s="6" t="n"/>
      <c r="B290" s="6" t="n"/>
      <c r="C290" s="6" t="n"/>
      <c r="D290" s="6" t="n"/>
      <c r="E290" s="6" t="n"/>
      <c r="F290" s="6" t="n"/>
      <c r="G290" s="6" t="n"/>
      <c r="H290" s="6" t="n"/>
      <c r="I290" s="6" t="n"/>
      <c r="J290" s="6" t="n"/>
      <c r="K290" s="6" t="n"/>
      <c r="L290" s="6" t="n"/>
      <c r="M290" s="6" t="n"/>
      <c r="N290" s="6" t="n"/>
    </row>
    <row r="291" ht="15.75" customHeight="1" s="1411">
      <c r="A291" s="6" t="n"/>
      <c r="B291" s="6" t="n"/>
      <c r="C291" s="6" t="n"/>
      <c r="D291" s="6" t="n"/>
      <c r="E291" s="6" t="n"/>
      <c r="F291" s="6" t="n"/>
      <c r="G291" s="6" t="n"/>
      <c r="H291" s="6" t="n"/>
      <c r="I291" s="6" t="n"/>
      <c r="J291" s="6" t="n"/>
      <c r="K291" s="6" t="n"/>
      <c r="L291" s="6" t="n"/>
      <c r="M291" s="6" t="n"/>
      <c r="N291" s="6" t="n"/>
    </row>
    <row r="292" ht="15.75" customHeight="1" s="1411">
      <c r="A292" s="6" t="n"/>
      <c r="B292" s="6" t="n"/>
      <c r="C292" s="6" t="n"/>
      <c r="D292" s="6" t="n"/>
      <c r="E292" s="6" t="n"/>
      <c r="F292" s="6" t="n"/>
      <c r="G292" s="6" t="n"/>
      <c r="H292" s="6" t="n"/>
      <c r="I292" s="6" t="n"/>
      <c r="J292" s="6" t="n"/>
      <c r="K292" s="6" t="n"/>
      <c r="L292" s="6" t="n"/>
      <c r="M292" s="6" t="n"/>
      <c r="N292" s="6" t="n"/>
    </row>
    <row r="293" ht="15.75" customHeight="1" s="1411">
      <c r="A293" s="6" t="n"/>
      <c r="B293" s="6" t="n"/>
      <c r="C293" s="6" t="n"/>
      <c r="D293" s="6" t="n"/>
      <c r="E293" s="6" t="n"/>
      <c r="F293" s="6" t="n"/>
      <c r="G293" s="6" t="n"/>
      <c r="H293" s="6" t="n"/>
      <c r="I293" s="6" t="n"/>
      <c r="J293" s="6" t="n"/>
      <c r="K293" s="6" t="n"/>
      <c r="L293" s="6" t="n"/>
      <c r="M293" s="6" t="n"/>
      <c r="N293" s="6" t="n"/>
    </row>
    <row r="294" ht="15.75" customHeight="1" s="1411">
      <c r="A294" s="6" t="n"/>
      <c r="B294" s="6" t="n"/>
      <c r="C294" s="6" t="n"/>
      <c r="D294" s="6" t="n"/>
      <c r="E294" s="6" t="n"/>
      <c r="F294" s="6" t="n"/>
      <c r="G294" s="6" t="n"/>
      <c r="H294" s="6" t="n"/>
      <c r="I294" s="6" t="n"/>
      <c r="J294" s="6" t="n"/>
      <c r="K294" s="6" t="n"/>
      <c r="L294" s="6" t="n"/>
      <c r="M294" s="6" t="n"/>
      <c r="N294" s="6" t="n"/>
    </row>
    <row r="295" ht="15.75" customHeight="1" s="1411">
      <c r="A295" s="6" t="n"/>
      <c r="B295" s="6" t="n"/>
      <c r="C295" s="6" t="n"/>
      <c r="D295" s="6" t="n"/>
      <c r="E295" s="6" t="n"/>
      <c r="F295" s="6" t="n"/>
      <c r="G295" s="6" t="n"/>
      <c r="H295" s="6" t="n"/>
      <c r="I295" s="6" t="n"/>
      <c r="J295" s="6" t="n"/>
      <c r="K295" s="6" t="n"/>
      <c r="L295" s="6" t="n"/>
      <c r="M295" s="6" t="n"/>
      <c r="N295" s="6" t="n"/>
    </row>
    <row r="296" ht="15.75" customHeight="1" s="1411">
      <c r="A296" s="6" t="n"/>
      <c r="B296" s="6" t="n"/>
      <c r="C296" s="6" t="n"/>
      <c r="D296" s="6" t="n"/>
      <c r="E296" s="6" t="n"/>
      <c r="F296" s="6" t="n"/>
      <c r="G296" s="6" t="n"/>
      <c r="H296" s="6" t="n"/>
      <c r="I296" s="6" t="n"/>
      <c r="J296" s="6" t="n"/>
      <c r="K296" s="6" t="n"/>
      <c r="L296" s="6" t="n"/>
      <c r="M296" s="6" t="n"/>
      <c r="N296" s="6" t="n"/>
    </row>
    <row r="297" ht="15.75" customHeight="1" s="1411">
      <c r="A297" s="6" t="n"/>
      <c r="B297" s="6" t="n"/>
      <c r="C297" s="6" t="n"/>
      <c r="D297" s="6" t="n"/>
      <c r="E297" s="6" t="n"/>
      <c r="F297" s="6" t="n"/>
      <c r="G297" s="6" t="n"/>
      <c r="H297" s="6" t="n"/>
      <c r="I297" s="6" t="n"/>
      <c r="J297" s="6" t="n"/>
      <c r="K297" s="6" t="n"/>
      <c r="L297" s="6" t="n"/>
      <c r="M297" s="6" t="n"/>
      <c r="N297" s="6" t="n"/>
    </row>
    <row r="298" ht="15.75" customHeight="1" s="1411">
      <c r="A298" s="6" t="n"/>
      <c r="B298" s="6" t="n"/>
      <c r="C298" s="6" t="n"/>
      <c r="D298" s="6" t="n"/>
      <c r="E298" s="6" t="n"/>
      <c r="F298" s="6" t="n"/>
      <c r="G298" s="6" t="n"/>
      <c r="H298" s="6" t="n"/>
      <c r="I298" s="6" t="n"/>
      <c r="J298" s="6" t="n"/>
      <c r="K298" s="6" t="n"/>
      <c r="L298" s="6" t="n"/>
      <c r="M298" s="6" t="n"/>
      <c r="N298" s="6" t="n"/>
    </row>
    <row r="299" ht="15.75" customHeight="1" s="1411">
      <c r="A299" s="6" t="n"/>
      <c r="B299" s="6" t="n"/>
      <c r="C299" s="6" t="n"/>
      <c r="D299" s="6" t="n"/>
      <c r="E299" s="6" t="n"/>
      <c r="F299" s="6" t="n"/>
      <c r="G299" s="6" t="n"/>
      <c r="H299" s="6" t="n"/>
      <c r="I299" s="6" t="n"/>
      <c r="J299" s="6" t="n"/>
      <c r="K299" s="6" t="n"/>
      <c r="L299" s="6" t="n"/>
      <c r="M299" s="6" t="n"/>
      <c r="N299" s="6" t="n"/>
    </row>
    <row r="300" ht="15.75" customHeight="1" s="1411">
      <c r="A300" s="6" t="n"/>
      <c r="B300" s="6" t="n"/>
      <c r="C300" s="6" t="n"/>
      <c r="D300" s="6" t="n"/>
      <c r="E300" s="6" t="n"/>
      <c r="F300" s="6" t="n"/>
      <c r="G300" s="6" t="n"/>
      <c r="H300" s="6" t="n"/>
      <c r="I300" s="6" t="n"/>
      <c r="J300" s="6" t="n"/>
      <c r="K300" s="6" t="n"/>
      <c r="L300" s="6" t="n"/>
      <c r="M300" s="6" t="n"/>
      <c r="N300" s="6" t="n"/>
    </row>
    <row r="301" ht="15.75" customHeight="1" s="1411">
      <c r="A301" s="6" t="n"/>
      <c r="B301" s="6" t="n"/>
      <c r="C301" s="6" t="n"/>
      <c r="D301" s="6" t="n"/>
      <c r="E301" s="6" t="n"/>
      <c r="F301" s="6" t="n"/>
      <c r="G301" s="6" t="n"/>
      <c r="H301" s="6" t="n"/>
      <c r="I301" s="6" t="n"/>
      <c r="J301" s="6" t="n"/>
      <c r="K301" s="6" t="n"/>
      <c r="L301" s="6" t="n"/>
      <c r="M301" s="6" t="n"/>
      <c r="N301" s="6" t="n"/>
    </row>
    <row r="302" ht="15.75" customHeight="1" s="1411">
      <c r="A302" s="6" t="n"/>
      <c r="B302" s="6" t="n"/>
      <c r="C302" s="6" t="n"/>
      <c r="D302" s="6" t="n"/>
      <c r="E302" s="6" t="n"/>
      <c r="F302" s="6" t="n"/>
      <c r="G302" s="6" t="n"/>
      <c r="H302" s="6" t="n"/>
      <c r="I302" s="6" t="n"/>
      <c r="J302" s="6" t="n"/>
      <c r="K302" s="6" t="n"/>
      <c r="L302" s="6" t="n"/>
      <c r="M302" s="6" t="n"/>
      <c r="N302" s="6" t="n"/>
    </row>
    <row r="303" ht="15.75" customHeight="1" s="1411">
      <c r="A303" s="6" t="n"/>
      <c r="B303" s="6" t="n"/>
      <c r="C303" s="6" t="n"/>
      <c r="D303" s="6" t="n"/>
      <c r="E303" s="6" t="n"/>
      <c r="F303" s="6" t="n"/>
      <c r="G303" s="6" t="n"/>
      <c r="H303" s="6" t="n"/>
      <c r="I303" s="6" t="n"/>
      <c r="J303" s="6" t="n"/>
      <c r="K303" s="6" t="n"/>
      <c r="L303" s="6" t="n"/>
      <c r="M303" s="6" t="n"/>
      <c r="N303" s="6" t="n"/>
    </row>
    <row r="304" ht="15.75" customHeight="1" s="1411">
      <c r="A304" s="6" t="n"/>
      <c r="B304" s="6" t="n"/>
      <c r="C304" s="6" t="n"/>
      <c r="D304" s="6" t="n"/>
      <c r="E304" s="6" t="n"/>
      <c r="F304" s="6" t="n"/>
      <c r="G304" s="6" t="n"/>
      <c r="H304" s="6" t="n"/>
      <c r="I304" s="6" t="n"/>
      <c r="J304" s="6" t="n"/>
      <c r="K304" s="6" t="n"/>
      <c r="L304" s="6" t="n"/>
      <c r="M304" s="6" t="n"/>
      <c r="N304" s="6" t="n"/>
    </row>
    <row r="305" ht="15.75" customHeight="1" s="1411">
      <c r="A305" s="6" t="n"/>
      <c r="B305" s="6" t="n"/>
      <c r="C305" s="6" t="n"/>
      <c r="D305" s="6" t="n"/>
      <c r="E305" s="6" t="n"/>
      <c r="F305" s="6" t="n"/>
      <c r="G305" s="6" t="n"/>
      <c r="H305" s="6" t="n"/>
      <c r="I305" s="6" t="n"/>
      <c r="J305" s="6" t="n"/>
      <c r="K305" s="6" t="n"/>
      <c r="L305" s="6" t="n"/>
      <c r="M305" s="6" t="n"/>
      <c r="N305" s="6" t="n"/>
    </row>
    <row r="306" ht="15.75" customHeight="1" s="1411">
      <c r="A306" s="6" t="n"/>
      <c r="B306" s="6" t="n"/>
      <c r="C306" s="6" t="n"/>
      <c r="D306" s="6" t="n"/>
      <c r="E306" s="6" t="n"/>
      <c r="F306" s="6" t="n"/>
      <c r="G306" s="6" t="n"/>
      <c r="H306" s="6" t="n"/>
      <c r="I306" s="6" t="n"/>
      <c r="J306" s="6" t="n"/>
      <c r="K306" s="6" t="n"/>
      <c r="L306" s="6" t="n"/>
      <c r="M306" s="6" t="n"/>
      <c r="N306" s="6" t="n"/>
    </row>
    <row r="307" ht="15.75" customHeight="1" s="1411">
      <c r="A307" s="6" t="n"/>
      <c r="B307" s="6" t="n"/>
      <c r="C307" s="6" t="n"/>
      <c r="D307" s="6" t="n"/>
      <c r="E307" s="6" t="n"/>
      <c r="F307" s="6" t="n"/>
      <c r="G307" s="6" t="n"/>
      <c r="H307" s="6" t="n"/>
      <c r="I307" s="6" t="n"/>
      <c r="J307" s="6" t="n"/>
      <c r="K307" s="6" t="n"/>
      <c r="L307" s="6" t="n"/>
      <c r="M307" s="6" t="n"/>
      <c r="N307" s="6" t="n"/>
    </row>
    <row r="308" ht="15.75" customHeight="1" s="1411">
      <c r="A308" s="6" t="n"/>
      <c r="B308" s="6" t="n"/>
      <c r="C308" s="6" t="n"/>
      <c r="D308" s="6" t="n"/>
      <c r="E308" s="6" t="n"/>
      <c r="F308" s="6" t="n"/>
      <c r="G308" s="6" t="n"/>
      <c r="H308" s="6" t="n"/>
      <c r="I308" s="6" t="n"/>
      <c r="J308" s="6" t="n"/>
      <c r="K308" s="6" t="n"/>
      <c r="L308" s="6" t="n"/>
      <c r="M308" s="6" t="n"/>
      <c r="N308" s="6" t="n"/>
    </row>
    <row r="309" ht="15.75" customHeight="1" s="1411">
      <c r="A309" s="6" t="n"/>
      <c r="B309" s="6" t="n"/>
      <c r="C309" s="6" t="n"/>
      <c r="D309" s="6" t="n"/>
      <c r="E309" s="6" t="n"/>
      <c r="F309" s="6" t="n"/>
      <c r="G309" s="6" t="n"/>
      <c r="H309" s="6" t="n"/>
      <c r="I309" s="6" t="n"/>
      <c r="J309" s="6" t="n"/>
      <c r="K309" s="6" t="n"/>
      <c r="L309" s="6" t="n"/>
      <c r="M309" s="6" t="n"/>
      <c r="N309" s="6" t="n"/>
    </row>
    <row r="310" ht="15.75" customHeight="1" s="1411">
      <c r="A310" s="6" t="n"/>
      <c r="B310" s="6" t="n"/>
      <c r="C310" s="6" t="n"/>
      <c r="D310" s="6" t="n"/>
      <c r="E310" s="6" t="n"/>
      <c r="F310" s="6" t="n"/>
      <c r="G310" s="6" t="n"/>
      <c r="H310" s="6" t="n"/>
      <c r="I310" s="6" t="n"/>
      <c r="J310" s="6" t="n"/>
      <c r="K310" s="6" t="n"/>
      <c r="L310" s="6" t="n"/>
      <c r="M310" s="6" t="n"/>
      <c r="N310" s="6" t="n"/>
    </row>
    <row r="311" ht="15.75" customHeight="1" s="1411">
      <c r="A311" s="6" t="n"/>
      <c r="B311" s="6" t="n"/>
      <c r="C311" s="6" t="n"/>
      <c r="D311" s="6" t="n"/>
      <c r="E311" s="6" t="n"/>
      <c r="F311" s="6" t="n"/>
      <c r="G311" s="6" t="n"/>
      <c r="H311" s="6" t="n"/>
      <c r="I311" s="6" t="n"/>
      <c r="J311" s="6" t="n"/>
      <c r="K311" s="6" t="n"/>
      <c r="L311" s="6" t="n"/>
      <c r="M311" s="6" t="n"/>
      <c r="N311" s="6" t="n"/>
    </row>
    <row r="312" ht="15.75" customHeight="1" s="1411">
      <c r="A312" s="6" t="n"/>
      <c r="B312" s="6" t="n"/>
      <c r="C312" s="6" t="n"/>
      <c r="D312" s="6" t="n"/>
      <c r="E312" s="6" t="n"/>
      <c r="F312" s="6" t="n"/>
      <c r="G312" s="6" t="n"/>
      <c r="H312" s="6" t="n"/>
      <c r="I312" s="6" t="n"/>
      <c r="J312" s="6" t="n"/>
      <c r="K312" s="6" t="n"/>
      <c r="L312" s="6" t="n"/>
      <c r="M312" s="6" t="n"/>
      <c r="N312" s="6" t="n"/>
    </row>
    <row r="313" ht="15.75" customHeight="1" s="1411">
      <c r="A313" s="6" t="n"/>
      <c r="B313" s="6" t="n"/>
      <c r="C313" s="6" t="n"/>
      <c r="D313" s="6" t="n"/>
      <c r="E313" s="6" t="n"/>
      <c r="F313" s="6" t="n"/>
      <c r="G313" s="6" t="n"/>
      <c r="H313" s="6" t="n"/>
      <c r="I313" s="6" t="n"/>
      <c r="J313" s="6" t="n"/>
      <c r="K313" s="6" t="n"/>
      <c r="L313" s="6" t="n"/>
      <c r="M313" s="6" t="n"/>
      <c r="N313" s="6" t="n"/>
    </row>
    <row r="314" ht="15.75" customHeight="1" s="1411">
      <c r="A314" s="6" t="n"/>
      <c r="B314" s="6" t="n"/>
      <c r="C314" s="6" t="n"/>
      <c r="D314" s="6" t="n"/>
      <c r="E314" s="6" t="n"/>
      <c r="F314" s="6" t="n"/>
      <c r="G314" s="6" t="n"/>
      <c r="H314" s="6" t="n"/>
      <c r="I314" s="6" t="n"/>
      <c r="J314" s="6" t="n"/>
      <c r="K314" s="6" t="n"/>
      <c r="L314" s="6" t="n"/>
      <c r="M314" s="6" t="n"/>
      <c r="N314" s="6" t="n"/>
    </row>
    <row r="315" ht="15.75" customHeight="1" s="1411">
      <c r="A315" s="6" t="n"/>
      <c r="B315" s="6" t="n"/>
      <c r="C315" s="6" t="n"/>
      <c r="D315" s="6" t="n"/>
      <c r="E315" s="6" t="n"/>
      <c r="F315" s="6" t="n"/>
      <c r="G315" s="6" t="n"/>
      <c r="H315" s="6" t="n"/>
      <c r="I315" s="6" t="n"/>
      <c r="J315" s="6" t="n"/>
      <c r="K315" s="6" t="n"/>
      <c r="L315" s="6" t="n"/>
      <c r="M315" s="6" t="n"/>
      <c r="N315" s="6" t="n"/>
    </row>
    <row r="316" ht="15.75" customHeight="1" s="1411">
      <c r="A316" s="6" t="n"/>
      <c r="B316" s="6" t="n"/>
      <c r="C316" s="6" t="n"/>
      <c r="D316" s="6" t="n"/>
      <c r="E316" s="6" t="n"/>
      <c r="F316" s="6" t="n"/>
      <c r="G316" s="6" t="n"/>
      <c r="H316" s="6" t="n"/>
      <c r="I316" s="6" t="n"/>
      <c r="J316" s="6" t="n"/>
      <c r="K316" s="6" t="n"/>
      <c r="L316" s="6" t="n"/>
      <c r="M316" s="6" t="n"/>
      <c r="N316" s="6" t="n"/>
    </row>
    <row r="317" ht="15.75" customHeight="1" s="1411">
      <c r="A317" s="6" t="n"/>
      <c r="B317" s="6" t="n"/>
      <c r="C317" s="6" t="n"/>
      <c r="D317" s="6" t="n"/>
      <c r="E317" s="6" t="n"/>
      <c r="F317" s="6" t="n"/>
      <c r="G317" s="6" t="n"/>
      <c r="H317" s="6" t="n"/>
      <c r="I317" s="6" t="n"/>
      <c r="J317" s="6" t="n"/>
      <c r="K317" s="6" t="n"/>
      <c r="L317" s="6" t="n"/>
      <c r="M317" s="6" t="n"/>
      <c r="N317" s="6" t="n"/>
    </row>
    <row r="318" ht="15.75" customHeight="1" s="1411">
      <c r="A318" s="6" t="n"/>
      <c r="B318" s="6" t="n"/>
      <c r="C318" s="6" t="n"/>
      <c r="D318" s="6" t="n"/>
      <c r="E318" s="6" t="n"/>
      <c r="F318" s="6" t="n"/>
      <c r="G318" s="6" t="n"/>
      <c r="H318" s="6" t="n"/>
      <c r="I318" s="6" t="n"/>
      <c r="J318" s="6" t="n"/>
      <c r="K318" s="6" t="n"/>
      <c r="L318" s="6" t="n"/>
      <c r="M318" s="6" t="n"/>
      <c r="N318" s="6" t="n"/>
    </row>
    <row r="319" ht="15.75" customHeight="1" s="1411">
      <c r="A319" s="6" t="n"/>
      <c r="B319" s="6" t="n"/>
      <c r="C319" s="6" t="n"/>
      <c r="D319" s="6" t="n"/>
      <c r="E319" s="6" t="n"/>
      <c r="F319" s="6" t="n"/>
      <c r="G319" s="6" t="n"/>
      <c r="H319" s="6" t="n"/>
      <c r="I319" s="6" t="n"/>
      <c r="J319" s="6" t="n"/>
      <c r="K319" s="6" t="n"/>
      <c r="L319" s="6" t="n"/>
      <c r="M319" s="6" t="n"/>
      <c r="N319" s="6" t="n"/>
    </row>
    <row r="320" ht="15.75" customHeight="1" s="1411">
      <c r="A320" s="6" t="n"/>
      <c r="B320" s="6" t="n"/>
      <c r="C320" s="6" t="n"/>
      <c r="D320" s="6" t="n"/>
      <c r="E320" s="6" t="n"/>
      <c r="F320" s="6" t="n"/>
      <c r="G320" s="6" t="n"/>
      <c r="H320" s="6" t="n"/>
      <c r="I320" s="6" t="n"/>
      <c r="J320" s="6" t="n"/>
      <c r="K320" s="6" t="n"/>
      <c r="L320" s="6" t="n"/>
      <c r="M320" s="6" t="n"/>
      <c r="N320" s="6" t="n"/>
    </row>
    <row r="321" ht="15.75" customHeight="1" s="1411">
      <c r="A321" s="6" t="n"/>
      <c r="B321" s="6" t="n"/>
      <c r="C321" s="6" t="n"/>
      <c r="D321" s="6" t="n"/>
      <c r="E321" s="6" t="n"/>
      <c r="F321" s="6" t="n"/>
      <c r="G321" s="6" t="n"/>
      <c r="H321" s="6" t="n"/>
      <c r="I321" s="6" t="n"/>
      <c r="J321" s="6" t="n"/>
      <c r="K321" s="6" t="n"/>
      <c r="L321" s="6" t="n"/>
      <c r="M321" s="6" t="n"/>
      <c r="N321" s="6" t="n"/>
    </row>
    <row r="322" ht="15.75" customHeight="1" s="1411">
      <c r="A322" s="6" t="n"/>
      <c r="B322" s="6" t="n"/>
      <c r="C322" s="6" t="n"/>
      <c r="D322" s="6" t="n"/>
      <c r="E322" s="6" t="n"/>
      <c r="F322" s="6" t="n"/>
      <c r="G322" s="6" t="n"/>
      <c r="H322" s="6" t="n"/>
      <c r="I322" s="6" t="n"/>
      <c r="J322" s="6" t="n"/>
      <c r="K322" s="6" t="n"/>
      <c r="L322" s="6" t="n"/>
      <c r="M322" s="6" t="n"/>
      <c r="N322" s="6" t="n"/>
    </row>
    <row r="323" ht="15.75" customHeight="1" s="1411">
      <c r="A323" s="6" t="n"/>
      <c r="B323" s="6" t="n"/>
      <c r="C323" s="6" t="n"/>
      <c r="D323" s="6" t="n"/>
      <c r="E323" s="6" t="n"/>
      <c r="F323" s="6" t="n"/>
      <c r="G323" s="6" t="n"/>
      <c r="H323" s="6" t="n"/>
      <c r="I323" s="6" t="n"/>
      <c r="J323" s="6" t="n"/>
      <c r="K323" s="6" t="n"/>
      <c r="L323" s="6" t="n"/>
      <c r="M323" s="6" t="n"/>
      <c r="N323" s="6" t="n"/>
    </row>
    <row r="324" ht="15.75" customHeight="1" s="1411">
      <c r="A324" s="6" t="n"/>
      <c r="B324" s="6" t="n"/>
      <c r="C324" s="6" t="n"/>
      <c r="D324" s="6" t="n"/>
      <c r="E324" s="6" t="n"/>
      <c r="F324" s="6" t="n"/>
      <c r="G324" s="6" t="n"/>
      <c r="H324" s="6" t="n"/>
      <c r="I324" s="6" t="n"/>
      <c r="J324" s="6" t="n"/>
      <c r="K324" s="6" t="n"/>
      <c r="L324" s="6" t="n"/>
      <c r="M324" s="6" t="n"/>
      <c r="N324" s="6" t="n"/>
    </row>
    <row r="325" ht="15.75" customHeight="1" s="1411">
      <c r="A325" s="6" t="n"/>
      <c r="B325" s="6" t="n"/>
      <c r="C325" s="6" t="n"/>
      <c r="D325" s="6" t="n"/>
      <c r="E325" s="6" t="n"/>
      <c r="F325" s="6" t="n"/>
      <c r="G325" s="6" t="n"/>
      <c r="H325" s="6" t="n"/>
      <c r="I325" s="6" t="n"/>
      <c r="J325" s="6" t="n"/>
      <c r="K325" s="6" t="n"/>
      <c r="L325" s="6" t="n"/>
      <c r="M325" s="6" t="n"/>
      <c r="N325" s="6" t="n"/>
    </row>
    <row r="326" ht="15.75" customHeight="1" s="1411">
      <c r="A326" s="6" t="n"/>
      <c r="B326" s="6" t="n"/>
      <c r="C326" s="6" t="n"/>
      <c r="D326" s="6" t="n"/>
      <c r="E326" s="6" t="n"/>
      <c r="F326" s="6" t="n"/>
      <c r="G326" s="6" t="n"/>
      <c r="H326" s="6" t="n"/>
      <c r="I326" s="6" t="n"/>
      <c r="J326" s="6" t="n"/>
      <c r="K326" s="6" t="n"/>
      <c r="L326" s="6" t="n"/>
      <c r="M326" s="6" t="n"/>
      <c r="N326" s="6" t="n"/>
    </row>
    <row r="327" ht="15.75" customHeight="1" s="1411">
      <c r="A327" s="6" t="n"/>
      <c r="B327" s="6" t="n"/>
      <c r="C327" s="6" t="n"/>
      <c r="D327" s="6" t="n"/>
      <c r="E327" s="6" t="n"/>
      <c r="F327" s="6" t="n"/>
      <c r="G327" s="6" t="n"/>
      <c r="H327" s="6" t="n"/>
      <c r="I327" s="6" t="n"/>
      <c r="J327" s="6" t="n"/>
      <c r="K327" s="6" t="n"/>
      <c r="L327" s="6" t="n"/>
      <c r="M327" s="6" t="n"/>
      <c r="N327" s="6" t="n"/>
    </row>
    <row r="328" ht="15.75" customHeight="1" s="1411">
      <c r="A328" s="6" t="n"/>
      <c r="B328" s="6" t="n"/>
      <c r="C328" s="6" t="n"/>
      <c r="D328" s="6" t="n"/>
      <c r="E328" s="6" t="n"/>
      <c r="F328" s="6" t="n"/>
      <c r="G328" s="6" t="n"/>
      <c r="H328" s="6" t="n"/>
      <c r="I328" s="6" t="n"/>
      <c r="J328" s="6" t="n"/>
      <c r="K328" s="6" t="n"/>
      <c r="L328" s="6" t="n"/>
      <c r="M328" s="6" t="n"/>
      <c r="N328" s="6" t="n"/>
    </row>
    <row r="329" ht="15.75" customHeight="1" s="1411">
      <c r="A329" s="6" t="n"/>
      <c r="B329" s="6" t="n"/>
      <c r="C329" s="6" t="n"/>
      <c r="D329" s="6" t="n"/>
      <c r="E329" s="6" t="n"/>
      <c r="F329" s="6" t="n"/>
      <c r="G329" s="6" t="n"/>
      <c r="H329" s="6" t="n"/>
      <c r="I329" s="6" t="n"/>
      <c r="J329" s="6" t="n"/>
      <c r="K329" s="6" t="n"/>
      <c r="L329" s="6" t="n"/>
      <c r="M329" s="6" t="n"/>
      <c r="N329" s="6" t="n"/>
    </row>
    <row r="330" ht="15.75" customHeight="1" s="1411">
      <c r="A330" s="6" t="n"/>
      <c r="B330" s="6" t="n"/>
      <c r="C330" s="6" t="n"/>
      <c r="D330" s="6" t="n"/>
      <c r="E330" s="6" t="n"/>
      <c r="F330" s="6" t="n"/>
      <c r="G330" s="6" t="n"/>
      <c r="H330" s="6" t="n"/>
      <c r="I330" s="6" t="n"/>
      <c r="J330" s="6" t="n"/>
      <c r="K330" s="6" t="n"/>
      <c r="L330" s="6" t="n"/>
      <c r="M330" s="6" t="n"/>
      <c r="N330" s="6" t="n"/>
    </row>
    <row r="331" ht="15.75" customHeight="1" s="1411">
      <c r="A331" s="6" t="n"/>
      <c r="B331" s="6" t="n"/>
      <c r="C331" s="6" t="n"/>
      <c r="D331" s="6" t="n"/>
      <c r="E331" s="6" t="n"/>
      <c r="F331" s="6" t="n"/>
      <c r="G331" s="6" t="n"/>
      <c r="H331" s="6" t="n"/>
      <c r="I331" s="6" t="n"/>
      <c r="J331" s="6" t="n"/>
      <c r="K331" s="6" t="n"/>
      <c r="L331" s="6" t="n"/>
      <c r="M331" s="6" t="n"/>
      <c r="N331" s="6" t="n"/>
    </row>
    <row r="332" ht="15.75" customHeight="1" s="1411">
      <c r="A332" s="6" t="n"/>
      <c r="B332" s="6" t="n"/>
      <c r="C332" s="6" t="n"/>
      <c r="D332" s="6" t="n"/>
      <c r="E332" s="6" t="n"/>
      <c r="F332" s="6" t="n"/>
      <c r="G332" s="6" t="n"/>
      <c r="H332" s="6" t="n"/>
      <c r="I332" s="6" t="n"/>
      <c r="J332" s="6" t="n"/>
      <c r="K332" s="6" t="n"/>
      <c r="L332" s="6" t="n"/>
      <c r="M332" s="6" t="n"/>
      <c r="N332" s="6" t="n"/>
    </row>
    <row r="333" ht="15.75" customHeight="1" s="1411">
      <c r="A333" s="6" t="n"/>
      <c r="B333" s="6" t="n"/>
      <c r="C333" s="6" t="n"/>
      <c r="D333" s="6" t="n"/>
      <c r="E333" s="6" t="n"/>
      <c r="F333" s="6" t="n"/>
      <c r="G333" s="6" t="n"/>
      <c r="H333" s="6" t="n"/>
      <c r="I333" s="6" t="n"/>
      <c r="J333" s="6" t="n"/>
      <c r="K333" s="6" t="n"/>
      <c r="L333" s="6" t="n"/>
      <c r="M333" s="6" t="n"/>
      <c r="N333" s="6" t="n"/>
    </row>
    <row r="334" ht="15.75" customHeight="1" s="1411">
      <c r="A334" s="6" t="n"/>
      <c r="B334" s="6" t="n"/>
      <c r="C334" s="6" t="n"/>
      <c r="D334" s="6" t="n"/>
      <c r="E334" s="6" t="n"/>
      <c r="F334" s="6" t="n"/>
      <c r="G334" s="6" t="n"/>
      <c r="H334" s="6" t="n"/>
      <c r="I334" s="6" t="n"/>
      <c r="J334" s="6" t="n"/>
      <c r="K334" s="6" t="n"/>
      <c r="L334" s="6" t="n"/>
      <c r="M334" s="6" t="n"/>
      <c r="N334" s="6" t="n"/>
    </row>
    <row r="335" ht="15.75" customHeight="1" s="1411">
      <c r="A335" s="6" t="n"/>
      <c r="B335" s="6" t="n"/>
      <c r="C335" s="6" t="n"/>
      <c r="D335" s="6" t="n"/>
      <c r="E335" s="6" t="n"/>
      <c r="F335" s="6" t="n"/>
      <c r="G335" s="6" t="n"/>
      <c r="H335" s="6" t="n"/>
      <c r="I335" s="6" t="n"/>
      <c r="J335" s="6" t="n"/>
      <c r="K335" s="6" t="n"/>
      <c r="L335" s="6" t="n"/>
      <c r="M335" s="6" t="n"/>
      <c r="N335" s="6" t="n"/>
    </row>
    <row r="336" ht="15.75" customHeight="1" s="1411">
      <c r="A336" s="6" t="n"/>
      <c r="B336" s="6" t="n"/>
      <c r="C336" s="6" t="n"/>
      <c r="D336" s="6" t="n"/>
      <c r="E336" s="6" t="n"/>
      <c r="F336" s="6" t="n"/>
      <c r="G336" s="6" t="n"/>
      <c r="H336" s="6" t="n"/>
      <c r="I336" s="6" t="n"/>
      <c r="J336" s="6" t="n"/>
      <c r="K336" s="6" t="n"/>
      <c r="L336" s="6" t="n"/>
      <c r="M336" s="6" t="n"/>
      <c r="N336" s="6" t="n"/>
    </row>
    <row r="337" ht="15.75" customHeight="1" s="1411">
      <c r="A337" s="6" t="n"/>
      <c r="B337" s="6" t="n"/>
      <c r="C337" s="6" t="n"/>
      <c r="D337" s="6" t="n"/>
      <c r="E337" s="6" t="n"/>
      <c r="F337" s="6" t="n"/>
      <c r="G337" s="6" t="n"/>
      <c r="H337" s="6" t="n"/>
      <c r="I337" s="6" t="n"/>
      <c r="J337" s="6" t="n"/>
      <c r="K337" s="6" t="n"/>
      <c r="L337" s="6" t="n"/>
      <c r="M337" s="6" t="n"/>
      <c r="N337" s="6" t="n"/>
    </row>
    <row r="338" ht="15.75" customHeight="1" s="1411">
      <c r="A338" s="6" t="n"/>
      <c r="B338" s="6" t="n"/>
      <c r="C338" s="6" t="n"/>
      <c r="D338" s="6" t="n"/>
      <c r="E338" s="6" t="n"/>
      <c r="F338" s="6" t="n"/>
      <c r="G338" s="6" t="n"/>
      <c r="H338" s="6" t="n"/>
      <c r="I338" s="6" t="n"/>
      <c r="J338" s="6" t="n"/>
      <c r="K338" s="6" t="n"/>
      <c r="L338" s="6" t="n"/>
      <c r="M338" s="6" t="n"/>
      <c r="N338" s="6" t="n"/>
    </row>
    <row r="339" ht="15.75" customHeight="1" s="1411">
      <c r="A339" s="6" t="n"/>
      <c r="B339" s="6" t="n"/>
      <c r="C339" s="6" t="n"/>
      <c r="D339" s="6" t="n"/>
      <c r="E339" s="6" t="n"/>
      <c r="F339" s="6" t="n"/>
      <c r="G339" s="6" t="n"/>
      <c r="H339" s="6" t="n"/>
      <c r="I339" s="6" t="n"/>
      <c r="J339" s="6" t="n"/>
      <c r="K339" s="6" t="n"/>
      <c r="L339" s="6" t="n"/>
      <c r="M339" s="6" t="n"/>
      <c r="N339" s="6" t="n"/>
    </row>
    <row r="340" ht="15.75" customHeight="1" s="1411">
      <c r="A340" s="6" t="n"/>
      <c r="B340" s="6" t="n"/>
      <c r="C340" s="6" t="n"/>
      <c r="D340" s="6" t="n"/>
      <c r="E340" s="6" t="n"/>
      <c r="F340" s="6" t="n"/>
      <c r="G340" s="6" t="n"/>
      <c r="H340" s="6" t="n"/>
      <c r="I340" s="6" t="n"/>
      <c r="J340" s="6" t="n"/>
      <c r="K340" s="6" t="n"/>
      <c r="L340" s="6" t="n"/>
      <c r="M340" s="6" t="n"/>
      <c r="N340" s="6" t="n"/>
    </row>
    <row r="341" ht="15.75" customHeight="1" s="1411">
      <c r="A341" s="6" t="n"/>
      <c r="B341" s="6" t="n"/>
      <c r="C341" s="6" t="n"/>
      <c r="D341" s="6" t="n"/>
      <c r="E341" s="6" t="n"/>
      <c r="F341" s="6" t="n"/>
      <c r="G341" s="6" t="n"/>
      <c r="H341" s="6" t="n"/>
      <c r="I341" s="6" t="n"/>
      <c r="J341" s="6" t="n"/>
      <c r="K341" s="6" t="n"/>
      <c r="L341" s="6" t="n"/>
      <c r="M341" s="6" t="n"/>
      <c r="N341" s="6" t="n"/>
    </row>
    <row r="342" ht="15.75" customHeight="1" s="1411">
      <c r="A342" s="6" t="n"/>
      <c r="B342" s="6" t="n"/>
      <c r="C342" s="6" t="n"/>
      <c r="D342" s="6" t="n"/>
      <c r="E342" s="6" t="n"/>
      <c r="F342" s="6" t="n"/>
      <c r="G342" s="6" t="n"/>
      <c r="H342" s="6" t="n"/>
      <c r="I342" s="6" t="n"/>
      <c r="J342" s="6" t="n"/>
      <c r="K342" s="6" t="n"/>
      <c r="L342" s="6" t="n"/>
      <c r="M342" s="6" t="n"/>
      <c r="N342" s="6" t="n"/>
    </row>
    <row r="343" ht="15.75" customHeight="1" s="1411">
      <c r="A343" s="6" t="n"/>
      <c r="B343" s="6" t="n"/>
      <c r="C343" s="6" t="n"/>
      <c r="D343" s="6" t="n"/>
      <c r="E343" s="6" t="n"/>
      <c r="F343" s="6" t="n"/>
      <c r="G343" s="6" t="n"/>
      <c r="H343" s="6" t="n"/>
      <c r="I343" s="6" t="n"/>
      <c r="J343" s="6" t="n"/>
      <c r="K343" s="6" t="n"/>
      <c r="L343" s="6" t="n"/>
      <c r="M343" s="6" t="n"/>
      <c r="N343" s="6" t="n"/>
    </row>
    <row r="344" ht="15.75" customHeight="1" s="1411">
      <c r="A344" s="6" t="n"/>
      <c r="B344" s="6" t="n"/>
      <c r="C344" s="6" t="n"/>
      <c r="D344" s="6" t="n"/>
      <c r="E344" s="6" t="n"/>
      <c r="F344" s="6" t="n"/>
      <c r="G344" s="6" t="n"/>
      <c r="H344" s="6" t="n"/>
      <c r="I344" s="6" t="n"/>
      <c r="J344" s="6" t="n"/>
      <c r="K344" s="6" t="n"/>
      <c r="L344" s="6" t="n"/>
      <c r="M344" s="6" t="n"/>
      <c r="N344" s="6" t="n"/>
    </row>
    <row r="345" ht="15.75" customHeight="1" s="1411">
      <c r="A345" s="6" t="n"/>
      <c r="B345" s="6" t="n"/>
      <c r="C345" s="6" t="n"/>
      <c r="D345" s="6" t="n"/>
      <c r="E345" s="6" t="n"/>
      <c r="F345" s="6" t="n"/>
      <c r="G345" s="6" t="n"/>
      <c r="H345" s="6" t="n"/>
      <c r="I345" s="6" t="n"/>
      <c r="J345" s="6" t="n"/>
      <c r="K345" s="6" t="n"/>
      <c r="L345" s="6" t="n"/>
      <c r="M345" s="6" t="n"/>
      <c r="N345" s="6" t="n"/>
    </row>
    <row r="346" ht="15.75" customHeight="1" s="1411">
      <c r="A346" s="6" t="n"/>
      <c r="B346" s="6" t="n"/>
      <c r="C346" s="6" t="n"/>
      <c r="D346" s="6" t="n"/>
      <c r="E346" s="6" t="n"/>
      <c r="F346" s="6" t="n"/>
      <c r="G346" s="6" t="n"/>
      <c r="H346" s="6" t="n"/>
      <c r="I346" s="6" t="n"/>
      <c r="J346" s="6" t="n"/>
      <c r="K346" s="6" t="n"/>
      <c r="L346" s="6" t="n"/>
      <c r="M346" s="6" t="n"/>
      <c r="N346" s="6" t="n"/>
    </row>
    <row r="347" ht="15.75" customHeight="1" s="1411">
      <c r="A347" s="6" t="n"/>
      <c r="B347" s="6" t="n"/>
      <c r="C347" s="6" t="n"/>
      <c r="D347" s="6" t="n"/>
      <c r="E347" s="6" t="n"/>
      <c r="F347" s="6" t="n"/>
      <c r="G347" s="6" t="n"/>
      <c r="H347" s="6" t="n"/>
      <c r="I347" s="6" t="n"/>
      <c r="J347" s="6" t="n"/>
      <c r="K347" s="6" t="n"/>
      <c r="L347" s="6" t="n"/>
      <c r="M347" s="6" t="n"/>
      <c r="N347" s="6" t="n"/>
    </row>
    <row r="348" ht="15.75" customHeight="1" s="1411">
      <c r="A348" s="6" t="n"/>
      <c r="B348" s="6" t="n"/>
      <c r="C348" s="6" t="n"/>
      <c r="D348" s="6" t="n"/>
      <c r="E348" s="6" t="n"/>
      <c r="F348" s="6" t="n"/>
      <c r="G348" s="6" t="n"/>
      <c r="H348" s="6" t="n"/>
      <c r="I348" s="6" t="n"/>
      <c r="J348" s="6" t="n"/>
      <c r="K348" s="6" t="n"/>
      <c r="L348" s="6" t="n"/>
      <c r="M348" s="6" t="n"/>
      <c r="N348" s="6" t="n"/>
    </row>
    <row r="349" ht="15.75" customHeight="1" s="1411">
      <c r="A349" s="6" t="n"/>
      <c r="B349" s="6" t="n"/>
      <c r="C349" s="6" t="n"/>
      <c r="D349" s="6" t="n"/>
      <c r="E349" s="6" t="n"/>
      <c r="F349" s="6" t="n"/>
      <c r="G349" s="6" t="n"/>
      <c r="H349" s="6" t="n"/>
      <c r="I349" s="6" t="n"/>
      <c r="J349" s="6" t="n"/>
      <c r="K349" s="6" t="n"/>
      <c r="L349" s="6" t="n"/>
      <c r="M349" s="6" t="n"/>
      <c r="N349" s="6" t="n"/>
    </row>
    <row r="350" ht="15.75" customHeight="1" s="1411">
      <c r="A350" s="6" t="n"/>
      <c r="B350" s="6" t="n"/>
      <c r="C350" s="6" t="n"/>
      <c r="D350" s="6" t="n"/>
      <c r="E350" s="6" t="n"/>
      <c r="F350" s="6" t="n"/>
      <c r="G350" s="6" t="n"/>
      <c r="H350" s="6" t="n"/>
      <c r="I350" s="6" t="n"/>
      <c r="J350" s="6" t="n"/>
      <c r="K350" s="6" t="n"/>
      <c r="L350" s="6" t="n"/>
      <c r="M350" s="6" t="n"/>
      <c r="N350" s="6" t="n"/>
    </row>
    <row r="351" ht="15.75" customHeight="1" s="1411">
      <c r="A351" s="6" t="n"/>
      <c r="B351" s="6" t="n"/>
      <c r="C351" s="6" t="n"/>
      <c r="D351" s="6" t="n"/>
      <c r="E351" s="6" t="n"/>
      <c r="F351" s="6" t="n"/>
      <c r="G351" s="6" t="n"/>
      <c r="H351" s="6" t="n"/>
      <c r="I351" s="6" t="n"/>
      <c r="J351" s="6" t="n"/>
      <c r="K351" s="6" t="n"/>
      <c r="L351" s="6" t="n"/>
      <c r="M351" s="6" t="n"/>
      <c r="N351" s="6" t="n"/>
    </row>
    <row r="352" ht="15.75" customHeight="1" s="1411">
      <c r="A352" s="6" t="n"/>
      <c r="B352" s="6" t="n"/>
      <c r="C352" s="6" t="n"/>
      <c r="D352" s="6" t="n"/>
      <c r="E352" s="6" t="n"/>
      <c r="F352" s="6" t="n"/>
      <c r="G352" s="6" t="n"/>
      <c r="H352" s="6" t="n"/>
      <c r="I352" s="6" t="n"/>
      <c r="J352" s="6" t="n"/>
      <c r="K352" s="6" t="n"/>
      <c r="L352" s="6" t="n"/>
      <c r="M352" s="6" t="n"/>
      <c r="N352" s="6" t="n"/>
    </row>
    <row r="353" ht="15.75" customHeight="1" s="1411">
      <c r="A353" s="6" t="n"/>
      <c r="B353" s="6" t="n"/>
      <c r="C353" s="6" t="n"/>
      <c r="D353" s="6" t="n"/>
      <c r="E353" s="6" t="n"/>
      <c r="F353" s="6" t="n"/>
      <c r="G353" s="6" t="n"/>
      <c r="H353" s="6" t="n"/>
      <c r="I353" s="6" t="n"/>
      <c r="J353" s="6" t="n"/>
      <c r="K353" s="6" t="n"/>
      <c r="L353" s="6" t="n"/>
      <c r="M353" s="6" t="n"/>
      <c r="N353" s="6" t="n"/>
    </row>
    <row r="354" ht="15.75" customHeight="1" s="1411">
      <c r="A354" s="6" t="n"/>
      <c r="B354" s="6" t="n"/>
      <c r="C354" s="6" t="n"/>
      <c r="D354" s="6" t="n"/>
      <c r="E354" s="6" t="n"/>
      <c r="F354" s="6" t="n"/>
      <c r="G354" s="6" t="n"/>
      <c r="H354" s="6" t="n"/>
      <c r="I354" s="6" t="n"/>
      <c r="J354" s="6" t="n"/>
      <c r="K354" s="6" t="n"/>
      <c r="L354" s="6" t="n"/>
      <c r="M354" s="6" t="n"/>
      <c r="N354" s="6" t="n"/>
    </row>
    <row r="355" ht="15.75" customHeight="1" s="1411">
      <c r="A355" s="6" t="n"/>
      <c r="B355" s="6" t="n"/>
      <c r="C355" s="6" t="n"/>
      <c r="D355" s="6" t="n"/>
      <c r="E355" s="6" t="n"/>
      <c r="F355" s="6" t="n"/>
      <c r="G355" s="6" t="n"/>
      <c r="H355" s="6" t="n"/>
      <c r="I355" s="6" t="n"/>
      <c r="J355" s="6" t="n"/>
      <c r="K355" s="6" t="n"/>
      <c r="L355" s="6" t="n"/>
      <c r="M355" s="6" t="n"/>
      <c r="N355" s="6" t="n"/>
    </row>
    <row r="356" ht="15.75" customHeight="1" s="1411">
      <c r="A356" s="6" t="n"/>
      <c r="B356" s="6" t="n"/>
      <c r="C356" s="6" t="n"/>
      <c r="D356" s="6" t="n"/>
      <c r="E356" s="6" t="n"/>
      <c r="F356" s="6" t="n"/>
      <c r="G356" s="6" t="n"/>
      <c r="H356" s="6" t="n"/>
      <c r="I356" s="6" t="n"/>
      <c r="J356" s="6" t="n"/>
      <c r="K356" s="6" t="n"/>
      <c r="L356" s="6" t="n"/>
      <c r="M356" s="6" t="n"/>
      <c r="N356" s="6" t="n"/>
    </row>
    <row r="357" ht="15.75" customHeight="1" s="1411">
      <c r="A357" s="6" t="n"/>
      <c r="B357" s="6" t="n"/>
      <c r="C357" s="6" t="n"/>
      <c r="D357" s="6" t="n"/>
      <c r="E357" s="6" t="n"/>
      <c r="F357" s="6" t="n"/>
      <c r="G357" s="6" t="n"/>
      <c r="H357" s="6" t="n"/>
      <c r="I357" s="6" t="n"/>
      <c r="J357" s="6" t="n"/>
      <c r="K357" s="6" t="n"/>
      <c r="L357" s="6" t="n"/>
      <c r="M357" s="6" t="n"/>
      <c r="N357" s="6" t="n"/>
    </row>
    <row r="358" ht="15.75" customHeight="1" s="1411">
      <c r="A358" s="6" t="n"/>
      <c r="B358" s="6" t="n"/>
      <c r="C358" s="6" t="n"/>
      <c r="D358" s="6" t="n"/>
      <c r="E358" s="6" t="n"/>
      <c r="F358" s="6" t="n"/>
      <c r="G358" s="6" t="n"/>
      <c r="H358" s="6" t="n"/>
      <c r="I358" s="6" t="n"/>
      <c r="J358" s="6" t="n"/>
      <c r="K358" s="6" t="n"/>
      <c r="L358" s="6" t="n"/>
      <c r="M358" s="6" t="n"/>
      <c r="N358" s="6" t="n"/>
    </row>
    <row r="359" ht="15.75" customHeight="1" s="1411">
      <c r="A359" s="6" t="n"/>
      <c r="B359" s="6" t="n"/>
      <c r="C359" s="6" t="n"/>
      <c r="D359" s="6" t="n"/>
      <c r="E359" s="6" t="n"/>
      <c r="F359" s="6" t="n"/>
      <c r="G359" s="6" t="n"/>
      <c r="H359" s="6" t="n"/>
      <c r="I359" s="6" t="n"/>
      <c r="J359" s="6" t="n"/>
      <c r="K359" s="6" t="n"/>
      <c r="L359" s="6" t="n"/>
      <c r="M359" s="6" t="n"/>
      <c r="N359" s="6" t="n"/>
    </row>
    <row r="360" ht="15.75" customHeight="1" s="1411">
      <c r="A360" s="6" t="n"/>
      <c r="B360" s="6" t="n"/>
      <c r="C360" s="6" t="n"/>
      <c r="D360" s="6" t="n"/>
      <c r="E360" s="6" t="n"/>
      <c r="F360" s="6" t="n"/>
      <c r="G360" s="6" t="n"/>
      <c r="H360" s="6" t="n"/>
      <c r="I360" s="6" t="n"/>
      <c r="J360" s="6" t="n"/>
      <c r="K360" s="6" t="n"/>
      <c r="L360" s="6" t="n"/>
      <c r="M360" s="6" t="n"/>
      <c r="N360" s="6" t="n"/>
    </row>
    <row r="361" ht="15.75" customHeight="1" s="1411">
      <c r="A361" s="6" t="n"/>
      <c r="B361" s="6" t="n"/>
      <c r="C361" s="6" t="n"/>
      <c r="D361" s="6" t="n"/>
      <c r="E361" s="6" t="n"/>
      <c r="F361" s="6" t="n"/>
      <c r="G361" s="6" t="n"/>
      <c r="H361" s="6" t="n"/>
      <c r="I361" s="6" t="n"/>
      <c r="J361" s="6" t="n"/>
      <c r="K361" s="6" t="n"/>
      <c r="L361" s="6" t="n"/>
      <c r="M361" s="6" t="n"/>
      <c r="N361" s="6" t="n"/>
    </row>
    <row r="362" ht="15.75" customHeight="1" s="1411">
      <c r="A362" s="6" t="n"/>
      <c r="B362" s="6" t="n"/>
      <c r="C362" s="6" t="n"/>
      <c r="D362" s="6" t="n"/>
      <c r="E362" s="6" t="n"/>
      <c r="F362" s="6" t="n"/>
      <c r="G362" s="6" t="n"/>
      <c r="H362" s="6" t="n"/>
      <c r="I362" s="6" t="n"/>
      <c r="J362" s="6" t="n"/>
      <c r="K362" s="6" t="n"/>
      <c r="L362" s="6" t="n"/>
      <c r="M362" s="6" t="n"/>
      <c r="N362" s="6" t="n"/>
    </row>
    <row r="363" ht="15.75" customHeight="1" s="1411">
      <c r="A363" s="6" t="n"/>
      <c r="B363" s="6" t="n"/>
      <c r="C363" s="6" t="n"/>
      <c r="D363" s="6" t="n"/>
      <c r="E363" s="6" t="n"/>
      <c r="F363" s="6" t="n"/>
      <c r="G363" s="6" t="n"/>
      <c r="H363" s="6" t="n"/>
      <c r="I363" s="6" t="n"/>
      <c r="J363" s="6" t="n"/>
      <c r="K363" s="6" t="n"/>
      <c r="L363" s="6" t="n"/>
      <c r="M363" s="6" t="n"/>
      <c r="N363" s="6" t="n"/>
    </row>
    <row r="364" ht="15.75" customHeight="1" s="1411">
      <c r="A364" s="6" t="n"/>
      <c r="B364" s="6" t="n"/>
      <c r="C364" s="6" t="n"/>
      <c r="D364" s="6" t="n"/>
      <c r="E364" s="6" t="n"/>
      <c r="F364" s="6" t="n"/>
      <c r="G364" s="6" t="n"/>
      <c r="H364" s="6" t="n"/>
      <c r="I364" s="6" t="n"/>
      <c r="J364" s="6" t="n"/>
      <c r="K364" s="6" t="n"/>
      <c r="L364" s="6" t="n"/>
      <c r="M364" s="6" t="n"/>
      <c r="N364" s="6" t="n"/>
    </row>
    <row r="365" ht="15.75" customHeight="1" s="1411">
      <c r="A365" s="6" t="n"/>
      <c r="B365" s="6" t="n"/>
      <c r="C365" s="6" t="n"/>
      <c r="D365" s="6" t="n"/>
      <c r="E365" s="6" t="n"/>
      <c r="F365" s="6" t="n"/>
      <c r="G365" s="6" t="n"/>
      <c r="H365" s="6" t="n"/>
      <c r="I365" s="6" t="n"/>
      <c r="J365" s="6" t="n"/>
      <c r="K365" s="6" t="n"/>
      <c r="L365" s="6" t="n"/>
      <c r="M365" s="6" t="n"/>
      <c r="N365" s="6" t="n"/>
    </row>
    <row r="366" ht="15.75" customHeight="1" s="1411">
      <c r="A366" s="6" t="n"/>
      <c r="B366" s="6" t="n"/>
      <c r="C366" s="6" t="n"/>
      <c r="D366" s="6" t="n"/>
      <c r="E366" s="6" t="n"/>
      <c r="F366" s="6" t="n"/>
      <c r="G366" s="6" t="n"/>
      <c r="H366" s="6" t="n"/>
      <c r="I366" s="6" t="n"/>
      <c r="J366" s="6" t="n"/>
      <c r="K366" s="6" t="n"/>
      <c r="L366" s="6" t="n"/>
      <c r="M366" s="6" t="n"/>
      <c r="N366" s="6" t="n"/>
    </row>
    <row r="367" ht="15.75" customHeight="1" s="1411">
      <c r="A367" s="6" t="n"/>
      <c r="B367" s="6" t="n"/>
      <c r="C367" s="6" t="n"/>
      <c r="D367" s="6" t="n"/>
      <c r="E367" s="6" t="n"/>
      <c r="F367" s="6" t="n"/>
      <c r="G367" s="6" t="n"/>
      <c r="H367" s="6" t="n"/>
      <c r="I367" s="6" t="n"/>
      <c r="J367" s="6" t="n"/>
      <c r="K367" s="6" t="n"/>
      <c r="L367" s="6" t="n"/>
      <c r="M367" s="6" t="n"/>
      <c r="N367" s="6" t="n"/>
    </row>
    <row r="368" ht="15.75" customHeight="1" s="1411">
      <c r="A368" s="6" t="n"/>
      <c r="B368" s="6" t="n"/>
      <c r="C368" s="6" t="n"/>
      <c r="D368" s="6" t="n"/>
      <c r="E368" s="6" t="n"/>
      <c r="F368" s="6" t="n"/>
      <c r="G368" s="6" t="n"/>
      <c r="H368" s="6" t="n"/>
      <c r="I368" s="6" t="n"/>
      <c r="J368" s="6" t="n"/>
      <c r="K368" s="6" t="n"/>
      <c r="L368" s="6" t="n"/>
      <c r="M368" s="6" t="n"/>
      <c r="N368" s="6" t="n"/>
    </row>
    <row r="369" ht="15.75" customHeight="1" s="1411">
      <c r="A369" s="6" t="n"/>
      <c r="B369" s="6" t="n"/>
      <c r="C369" s="6" t="n"/>
      <c r="D369" s="6" t="n"/>
      <c r="E369" s="6" t="n"/>
      <c r="F369" s="6" t="n"/>
      <c r="G369" s="6" t="n"/>
      <c r="H369" s="6" t="n"/>
      <c r="I369" s="6" t="n"/>
      <c r="J369" s="6" t="n"/>
      <c r="K369" s="6" t="n"/>
      <c r="L369" s="6" t="n"/>
      <c r="M369" s="6" t="n"/>
      <c r="N369" s="6" t="n"/>
    </row>
    <row r="370" ht="15.75" customHeight="1" s="1411">
      <c r="A370" s="6" t="n"/>
      <c r="B370" s="6" t="n"/>
      <c r="C370" s="6" t="n"/>
      <c r="D370" s="6" t="n"/>
      <c r="E370" s="6" t="n"/>
      <c r="F370" s="6" t="n"/>
      <c r="G370" s="6" t="n"/>
      <c r="H370" s="6" t="n"/>
      <c r="I370" s="6" t="n"/>
      <c r="J370" s="6" t="n"/>
      <c r="K370" s="6" t="n"/>
      <c r="L370" s="6" t="n"/>
      <c r="M370" s="6" t="n"/>
      <c r="N370" s="6" t="n"/>
    </row>
    <row r="371" ht="15.75" customHeight="1" s="1411">
      <c r="A371" s="6" t="n"/>
      <c r="B371" s="6" t="n"/>
      <c r="C371" s="6" t="n"/>
      <c r="D371" s="6" t="n"/>
      <c r="E371" s="6" t="n"/>
      <c r="F371" s="6" t="n"/>
      <c r="G371" s="6" t="n"/>
      <c r="H371" s="6" t="n"/>
      <c r="I371" s="6" t="n"/>
      <c r="J371" s="6" t="n"/>
      <c r="K371" s="6" t="n"/>
      <c r="L371" s="6" t="n"/>
      <c r="M371" s="6" t="n"/>
      <c r="N371" s="6" t="n"/>
    </row>
    <row r="372" ht="15.75" customHeight="1" s="1411">
      <c r="A372" s="6" t="n"/>
      <c r="B372" s="6" t="n"/>
      <c r="C372" s="6" t="n"/>
      <c r="D372" s="6" t="n"/>
      <c r="E372" s="6" t="n"/>
      <c r="F372" s="6" t="n"/>
      <c r="G372" s="6" t="n"/>
      <c r="H372" s="6" t="n"/>
      <c r="I372" s="6" t="n"/>
      <c r="J372" s="6" t="n"/>
      <c r="K372" s="6" t="n"/>
      <c r="L372" s="6" t="n"/>
      <c r="M372" s="6" t="n"/>
      <c r="N372" s="6" t="n"/>
    </row>
    <row r="373" ht="15.75" customHeight="1" s="1411">
      <c r="A373" s="6" t="n"/>
      <c r="B373" s="6" t="n"/>
      <c r="C373" s="6" t="n"/>
      <c r="D373" s="6" t="n"/>
      <c r="E373" s="6" t="n"/>
      <c r="F373" s="6" t="n"/>
      <c r="G373" s="6" t="n"/>
      <c r="H373" s="6" t="n"/>
      <c r="I373" s="6" t="n"/>
      <c r="J373" s="6" t="n"/>
      <c r="K373" s="6" t="n"/>
      <c r="L373" s="6" t="n"/>
      <c r="M373" s="6" t="n"/>
      <c r="N373" s="6" t="n"/>
    </row>
    <row r="374" ht="15.75" customHeight="1" s="1411">
      <c r="A374" s="6" t="n"/>
      <c r="B374" s="6" t="n"/>
      <c r="C374" s="6" t="n"/>
      <c r="D374" s="6" t="n"/>
      <c r="E374" s="6" t="n"/>
      <c r="F374" s="6" t="n"/>
      <c r="G374" s="6" t="n"/>
      <c r="H374" s="6" t="n"/>
      <c r="I374" s="6" t="n"/>
      <c r="J374" s="6" t="n"/>
      <c r="K374" s="6" t="n"/>
      <c r="L374" s="6" t="n"/>
      <c r="M374" s="6" t="n"/>
      <c r="N374" s="6" t="n"/>
    </row>
    <row r="375" ht="15.75" customHeight="1" s="1411">
      <c r="A375" s="6" t="n"/>
      <c r="B375" s="6" t="n"/>
      <c r="C375" s="6" t="n"/>
      <c r="D375" s="6" t="n"/>
      <c r="E375" s="6" t="n"/>
      <c r="F375" s="6" t="n"/>
      <c r="G375" s="6" t="n"/>
      <c r="H375" s="6" t="n"/>
      <c r="I375" s="6" t="n"/>
      <c r="J375" s="6" t="n"/>
      <c r="K375" s="6" t="n"/>
      <c r="L375" s="6" t="n"/>
      <c r="M375" s="6" t="n"/>
      <c r="N375" s="6" t="n"/>
    </row>
    <row r="376" ht="15.75" customHeight="1" s="1411">
      <c r="A376" s="6" t="n"/>
      <c r="B376" s="6" t="n"/>
      <c r="C376" s="6" t="n"/>
      <c r="D376" s="6" t="n"/>
      <c r="E376" s="6" t="n"/>
      <c r="F376" s="6" t="n"/>
      <c r="G376" s="6" t="n"/>
      <c r="H376" s="6" t="n"/>
      <c r="I376" s="6" t="n"/>
      <c r="J376" s="6" t="n"/>
      <c r="K376" s="6" t="n"/>
      <c r="L376" s="6" t="n"/>
      <c r="M376" s="6" t="n"/>
      <c r="N376" s="6" t="n"/>
    </row>
    <row r="377" ht="15.75" customHeight="1" s="1411">
      <c r="A377" s="6" t="n"/>
      <c r="B377" s="6" t="n"/>
      <c r="C377" s="6" t="n"/>
      <c r="D377" s="6" t="n"/>
      <c r="E377" s="6" t="n"/>
      <c r="F377" s="6" t="n"/>
      <c r="G377" s="6" t="n"/>
      <c r="H377" s="6" t="n"/>
      <c r="I377" s="6" t="n"/>
      <c r="J377" s="6" t="n"/>
      <c r="K377" s="6" t="n"/>
      <c r="L377" s="6" t="n"/>
      <c r="M377" s="6" t="n"/>
      <c r="N377" s="6" t="n"/>
    </row>
    <row r="378" ht="15.75" customHeight="1" s="1411">
      <c r="A378" s="6" t="n"/>
      <c r="B378" s="6" t="n"/>
      <c r="C378" s="6" t="n"/>
      <c r="D378" s="6" t="n"/>
      <c r="E378" s="6" t="n"/>
      <c r="F378" s="6" t="n"/>
      <c r="G378" s="6" t="n"/>
      <c r="H378" s="6" t="n"/>
      <c r="I378" s="6" t="n"/>
      <c r="J378" s="6" t="n"/>
      <c r="K378" s="6" t="n"/>
      <c r="L378" s="6" t="n"/>
      <c r="M378" s="6" t="n"/>
      <c r="N378" s="6" t="n"/>
    </row>
    <row r="379" ht="15.75" customHeight="1" s="1411">
      <c r="A379" s="6" t="n"/>
      <c r="B379" s="6" t="n"/>
      <c r="C379" s="6" t="n"/>
      <c r="D379" s="6" t="n"/>
      <c r="E379" s="6" t="n"/>
      <c r="F379" s="6" t="n"/>
      <c r="G379" s="6" t="n"/>
      <c r="H379" s="6" t="n"/>
      <c r="I379" s="6" t="n"/>
      <c r="J379" s="6" t="n"/>
      <c r="K379" s="6" t="n"/>
      <c r="L379" s="6" t="n"/>
      <c r="M379" s="6" t="n"/>
      <c r="N379" s="6" t="n"/>
    </row>
    <row r="380" ht="15.75" customHeight="1" s="1411">
      <c r="A380" s="6" t="n"/>
      <c r="B380" s="6" t="n"/>
      <c r="C380" s="6" t="n"/>
      <c r="D380" s="6" t="n"/>
      <c r="E380" s="6" t="n"/>
      <c r="F380" s="6" t="n"/>
      <c r="G380" s="6" t="n"/>
      <c r="H380" s="6" t="n"/>
      <c r="I380" s="6" t="n"/>
      <c r="J380" s="6" t="n"/>
      <c r="K380" s="6" t="n"/>
      <c r="L380" s="6" t="n"/>
      <c r="M380" s="6" t="n"/>
      <c r="N380" s="6" t="n"/>
    </row>
    <row r="381" ht="15.75" customHeight="1" s="1411">
      <c r="A381" s="6" t="n"/>
      <c r="B381" s="6" t="n"/>
      <c r="C381" s="6" t="n"/>
      <c r="D381" s="6" t="n"/>
      <c r="E381" s="6" t="n"/>
      <c r="F381" s="6" t="n"/>
      <c r="G381" s="6" t="n"/>
      <c r="H381" s="6" t="n"/>
      <c r="I381" s="6" t="n"/>
      <c r="J381" s="6" t="n"/>
      <c r="K381" s="6" t="n"/>
      <c r="L381" s="6" t="n"/>
      <c r="M381" s="6" t="n"/>
      <c r="N381" s="6" t="n"/>
    </row>
    <row r="382" ht="15.75" customHeight="1" s="1411">
      <c r="A382" s="6" t="n"/>
      <c r="B382" s="6" t="n"/>
      <c r="C382" s="6" t="n"/>
      <c r="D382" s="6" t="n"/>
      <c r="E382" s="6" t="n"/>
      <c r="F382" s="6" t="n"/>
      <c r="G382" s="6" t="n"/>
      <c r="H382" s="6" t="n"/>
      <c r="I382" s="6" t="n"/>
      <c r="J382" s="6" t="n"/>
      <c r="K382" s="6" t="n"/>
      <c r="L382" s="6" t="n"/>
      <c r="M382" s="6" t="n"/>
      <c r="N382" s="6" t="n"/>
    </row>
    <row r="383" ht="15.75" customHeight="1" s="1411">
      <c r="A383" s="6" t="n"/>
      <c r="B383" s="6" t="n"/>
      <c r="C383" s="6" t="n"/>
      <c r="D383" s="6" t="n"/>
      <c r="E383" s="6" t="n"/>
      <c r="F383" s="6" t="n"/>
      <c r="G383" s="6" t="n"/>
      <c r="H383" s="6" t="n"/>
      <c r="I383" s="6" t="n"/>
      <c r="J383" s="6" t="n"/>
      <c r="K383" s="6" t="n"/>
      <c r="L383" s="6" t="n"/>
      <c r="M383" s="6" t="n"/>
      <c r="N383" s="6" t="n"/>
    </row>
    <row r="384" ht="15.75" customHeight="1" s="1411">
      <c r="A384" s="6" t="n"/>
      <c r="B384" s="6" t="n"/>
      <c r="C384" s="6" t="n"/>
      <c r="D384" s="6" t="n"/>
      <c r="E384" s="6" t="n"/>
      <c r="F384" s="6" t="n"/>
      <c r="G384" s="6" t="n"/>
      <c r="H384" s="6" t="n"/>
      <c r="I384" s="6" t="n"/>
      <c r="J384" s="6" t="n"/>
      <c r="K384" s="6" t="n"/>
      <c r="L384" s="6" t="n"/>
      <c r="M384" s="6" t="n"/>
      <c r="N384" s="6" t="n"/>
    </row>
    <row r="385" ht="15.75" customHeight="1" s="1411">
      <c r="A385" s="6" t="n"/>
      <c r="B385" s="6" t="n"/>
      <c r="C385" s="6" t="n"/>
      <c r="D385" s="6" t="n"/>
      <c r="E385" s="6" t="n"/>
      <c r="F385" s="6" t="n"/>
      <c r="G385" s="6" t="n"/>
      <c r="H385" s="6" t="n"/>
      <c r="I385" s="6" t="n"/>
      <c r="J385" s="6" t="n"/>
      <c r="K385" s="6" t="n"/>
      <c r="L385" s="6" t="n"/>
      <c r="M385" s="6" t="n"/>
      <c r="N385" s="6" t="n"/>
    </row>
    <row r="386" ht="15.75" customHeight="1" s="1411">
      <c r="A386" s="6" t="n"/>
      <c r="B386" s="6" t="n"/>
      <c r="C386" s="6" t="n"/>
      <c r="D386" s="6" t="n"/>
      <c r="E386" s="6" t="n"/>
      <c r="F386" s="6" t="n"/>
      <c r="G386" s="6" t="n"/>
      <c r="H386" s="6" t="n"/>
      <c r="I386" s="6" t="n"/>
      <c r="J386" s="6" t="n"/>
      <c r="K386" s="6" t="n"/>
      <c r="L386" s="6" t="n"/>
      <c r="M386" s="6" t="n"/>
      <c r="N386" s="6" t="n"/>
    </row>
    <row r="387" ht="15.75" customHeight="1" s="1411">
      <c r="A387" s="6" t="n"/>
      <c r="B387" s="6" t="n"/>
      <c r="C387" s="6" t="n"/>
      <c r="D387" s="6" t="n"/>
      <c r="E387" s="6" t="n"/>
      <c r="F387" s="6" t="n"/>
      <c r="G387" s="6" t="n"/>
      <c r="H387" s="6" t="n"/>
      <c r="I387" s="6" t="n"/>
      <c r="J387" s="6" t="n"/>
      <c r="K387" s="6" t="n"/>
      <c r="L387" s="6" t="n"/>
      <c r="M387" s="6" t="n"/>
      <c r="N387" s="6" t="n"/>
    </row>
    <row r="388" ht="15.75" customHeight="1" s="1411">
      <c r="A388" s="6" t="n"/>
      <c r="B388" s="6" t="n"/>
      <c r="C388" s="6" t="n"/>
      <c r="D388" s="6" t="n"/>
      <c r="E388" s="6" t="n"/>
      <c r="F388" s="6" t="n"/>
      <c r="G388" s="6" t="n"/>
      <c r="H388" s="6" t="n"/>
      <c r="I388" s="6" t="n"/>
      <c r="J388" s="6" t="n"/>
      <c r="K388" s="6" t="n"/>
      <c r="L388" s="6" t="n"/>
      <c r="M388" s="6" t="n"/>
      <c r="N388" s="6" t="n"/>
    </row>
    <row r="389" ht="15.75" customHeight="1" s="1411">
      <c r="A389" s="6" t="n"/>
      <c r="B389" s="6" t="n"/>
      <c r="C389" s="6" t="n"/>
      <c r="D389" s="6" t="n"/>
      <c r="E389" s="6" t="n"/>
      <c r="F389" s="6" t="n"/>
      <c r="G389" s="6" t="n"/>
      <c r="H389" s="6" t="n"/>
      <c r="I389" s="6" t="n"/>
      <c r="J389" s="6" t="n"/>
      <c r="K389" s="6" t="n"/>
      <c r="L389" s="6" t="n"/>
      <c r="M389" s="6" t="n"/>
      <c r="N389" s="6" t="n"/>
    </row>
    <row r="390" ht="15.75" customHeight="1" s="1411">
      <c r="A390" s="6" t="n"/>
      <c r="B390" s="6" t="n"/>
      <c r="C390" s="6" t="n"/>
      <c r="D390" s="6" t="n"/>
      <c r="E390" s="6" t="n"/>
      <c r="F390" s="6" t="n"/>
      <c r="G390" s="6" t="n"/>
      <c r="H390" s="6" t="n"/>
      <c r="I390" s="6" t="n"/>
      <c r="J390" s="6" t="n"/>
      <c r="K390" s="6" t="n"/>
      <c r="L390" s="6" t="n"/>
      <c r="M390" s="6" t="n"/>
      <c r="N390" s="6" t="n"/>
    </row>
    <row r="391" ht="15.75" customHeight="1" s="1411">
      <c r="A391" s="6" t="n"/>
      <c r="B391" s="6" t="n"/>
      <c r="C391" s="6" t="n"/>
      <c r="D391" s="6" t="n"/>
      <c r="E391" s="6" t="n"/>
      <c r="F391" s="6" t="n"/>
      <c r="G391" s="6" t="n"/>
      <c r="H391" s="6" t="n"/>
      <c r="I391" s="6" t="n"/>
      <c r="J391" s="6" t="n"/>
      <c r="K391" s="6" t="n"/>
      <c r="L391" s="6" t="n"/>
      <c r="M391" s="6" t="n"/>
      <c r="N391" s="6" t="n"/>
    </row>
    <row r="392" ht="15.75" customHeight="1" s="1411">
      <c r="A392" s="6" t="n"/>
      <c r="B392" s="6" t="n"/>
      <c r="C392" s="6" t="n"/>
      <c r="D392" s="6" t="n"/>
      <c r="E392" s="6" t="n"/>
      <c r="F392" s="6" t="n"/>
      <c r="G392" s="6" t="n"/>
      <c r="H392" s="6" t="n"/>
      <c r="I392" s="6" t="n"/>
      <c r="J392" s="6" t="n"/>
      <c r="K392" s="6" t="n"/>
      <c r="L392" s="6" t="n"/>
      <c r="M392" s="6" t="n"/>
      <c r="N392" s="6" t="n"/>
    </row>
    <row r="393" ht="15.75" customHeight="1" s="1411">
      <c r="A393" s="6" t="n"/>
      <c r="B393" s="6" t="n"/>
      <c r="C393" s="6" t="n"/>
      <c r="D393" s="6" t="n"/>
      <c r="E393" s="6" t="n"/>
      <c r="F393" s="6" t="n"/>
      <c r="G393" s="6" t="n"/>
      <c r="H393" s="6" t="n"/>
      <c r="I393" s="6" t="n"/>
      <c r="J393" s="6" t="n"/>
      <c r="K393" s="6" t="n"/>
      <c r="L393" s="6" t="n"/>
      <c r="M393" s="6" t="n"/>
      <c r="N393" s="6" t="n"/>
    </row>
    <row r="394" ht="15.75" customHeight="1" s="1411">
      <c r="A394" s="6" t="n"/>
      <c r="B394" s="6" t="n"/>
      <c r="C394" s="6" t="n"/>
      <c r="D394" s="6" t="n"/>
      <c r="E394" s="6" t="n"/>
      <c r="F394" s="6" t="n"/>
      <c r="G394" s="6" t="n"/>
      <c r="H394" s="6" t="n"/>
      <c r="I394" s="6" t="n"/>
      <c r="J394" s="6" t="n"/>
      <c r="K394" s="6" t="n"/>
      <c r="L394" s="6" t="n"/>
      <c r="M394" s="6" t="n"/>
      <c r="N394" s="6" t="n"/>
    </row>
    <row r="395" ht="15.75" customHeight="1" s="1411">
      <c r="A395" s="6" t="n"/>
      <c r="B395" s="6" t="n"/>
      <c r="C395" s="6" t="n"/>
      <c r="D395" s="6" t="n"/>
      <c r="E395" s="6" t="n"/>
      <c r="F395" s="6" t="n"/>
      <c r="G395" s="6" t="n"/>
      <c r="H395" s="6" t="n"/>
      <c r="I395" s="6" t="n"/>
      <c r="J395" s="6" t="n"/>
      <c r="K395" s="6" t="n"/>
      <c r="L395" s="6" t="n"/>
      <c r="M395" s="6" t="n"/>
      <c r="N395" s="6" t="n"/>
    </row>
    <row r="396" ht="15.75" customHeight="1" s="1411">
      <c r="A396" s="6" t="n"/>
      <c r="B396" s="6" t="n"/>
      <c r="C396" s="6" t="n"/>
      <c r="D396" s="6" t="n"/>
      <c r="E396" s="6" t="n"/>
      <c r="F396" s="6" t="n"/>
      <c r="G396" s="6" t="n"/>
      <c r="H396" s="6" t="n"/>
      <c r="I396" s="6" t="n"/>
      <c r="J396" s="6" t="n"/>
      <c r="K396" s="6" t="n"/>
      <c r="L396" s="6" t="n"/>
      <c r="M396" s="6" t="n"/>
      <c r="N396" s="6" t="n"/>
    </row>
    <row r="397" ht="15.75" customHeight="1" s="1411">
      <c r="A397" s="6" t="n"/>
      <c r="B397" s="6" t="n"/>
      <c r="C397" s="6" t="n"/>
      <c r="D397" s="6" t="n"/>
      <c r="E397" s="6" t="n"/>
      <c r="F397" s="6" t="n"/>
      <c r="G397" s="6" t="n"/>
      <c r="H397" s="6" t="n"/>
      <c r="I397" s="6" t="n"/>
      <c r="J397" s="6" t="n"/>
      <c r="K397" s="6" t="n"/>
      <c r="L397" s="6" t="n"/>
      <c r="M397" s="6" t="n"/>
      <c r="N397" s="6" t="n"/>
    </row>
    <row r="398" ht="15.75" customHeight="1" s="1411">
      <c r="A398" s="6" t="n"/>
      <c r="B398" s="6" t="n"/>
      <c r="C398" s="6" t="n"/>
      <c r="D398" s="6" t="n"/>
      <c r="E398" s="6" t="n"/>
      <c r="F398" s="6" t="n"/>
      <c r="G398" s="6" t="n"/>
      <c r="H398" s="6" t="n"/>
      <c r="I398" s="6" t="n"/>
      <c r="J398" s="6" t="n"/>
      <c r="K398" s="6" t="n"/>
      <c r="L398" s="6" t="n"/>
      <c r="M398" s="6" t="n"/>
      <c r="N398" s="6" t="n"/>
    </row>
    <row r="399" ht="15.75" customHeight="1" s="1411">
      <c r="A399" s="6" t="n"/>
      <c r="B399" s="6" t="n"/>
      <c r="C399" s="6" t="n"/>
      <c r="D399" s="6" t="n"/>
      <c r="E399" s="6" t="n"/>
      <c r="F399" s="6" t="n"/>
      <c r="G399" s="6" t="n"/>
      <c r="H399" s="6" t="n"/>
      <c r="I399" s="6" t="n"/>
      <c r="J399" s="6" t="n"/>
      <c r="K399" s="6" t="n"/>
      <c r="L399" s="6" t="n"/>
      <c r="M399" s="6" t="n"/>
      <c r="N399" s="6" t="n"/>
    </row>
    <row r="400" ht="15.75" customHeight="1" s="1411">
      <c r="A400" s="6" t="n"/>
      <c r="B400" s="6" t="n"/>
      <c r="C400" s="6" t="n"/>
      <c r="D400" s="6" t="n"/>
      <c r="E400" s="6" t="n"/>
      <c r="F400" s="6" t="n"/>
      <c r="G400" s="6" t="n"/>
      <c r="H400" s="6" t="n"/>
      <c r="I400" s="6" t="n"/>
      <c r="J400" s="6" t="n"/>
      <c r="K400" s="6" t="n"/>
      <c r="L400" s="6" t="n"/>
      <c r="M400" s="6" t="n"/>
      <c r="N400" s="6" t="n"/>
    </row>
    <row r="401" ht="15.75" customHeight="1" s="1411">
      <c r="A401" s="6" t="n"/>
      <c r="B401" s="6" t="n"/>
      <c r="C401" s="6" t="n"/>
      <c r="D401" s="6" t="n"/>
      <c r="E401" s="6" t="n"/>
      <c r="F401" s="6" t="n"/>
      <c r="G401" s="6" t="n"/>
      <c r="H401" s="6" t="n"/>
      <c r="I401" s="6" t="n"/>
      <c r="J401" s="6" t="n"/>
      <c r="K401" s="6" t="n"/>
      <c r="L401" s="6" t="n"/>
      <c r="M401" s="6" t="n"/>
      <c r="N401" s="6" t="n"/>
    </row>
    <row r="402" ht="15.75" customHeight="1" s="1411">
      <c r="A402" s="6" t="n"/>
      <c r="B402" s="6" t="n"/>
      <c r="C402" s="6" t="n"/>
      <c r="D402" s="6" t="n"/>
      <c r="E402" s="6" t="n"/>
      <c r="F402" s="6" t="n"/>
      <c r="G402" s="6" t="n"/>
      <c r="H402" s="6" t="n"/>
      <c r="I402" s="6" t="n"/>
      <c r="J402" s="6" t="n"/>
      <c r="K402" s="6" t="n"/>
      <c r="L402" s="6" t="n"/>
      <c r="M402" s="6" t="n"/>
      <c r="N402" s="6" t="n"/>
    </row>
    <row r="403" ht="15.75" customHeight="1" s="1411">
      <c r="A403" s="6" t="n"/>
      <c r="B403" s="6" t="n"/>
      <c r="C403" s="6" t="n"/>
      <c r="D403" s="6" t="n"/>
      <c r="E403" s="6" t="n"/>
      <c r="F403" s="6" t="n"/>
      <c r="G403" s="6" t="n"/>
      <c r="H403" s="6" t="n"/>
      <c r="I403" s="6" t="n"/>
      <c r="J403" s="6" t="n"/>
      <c r="K403" s="6" t="n"/>
      <c r="L403" s="6" t="n"/>
      <c r="M403" s="6" t="n"/>
      <c r="N403" s="6" t="n"/>
    </row>
    <row r="404" ht="15.75" customHeight="1" s="1411">
      <c r="A404" s="6" t="n"/>
      <c r="B404" s="6" t="n"/>
      <c r="C404" s="6" t="n"/>
      <c r="D404" s="6" t="n"/>
      <c r="E404" s="6" t="n"/>
      <c r="F404" s="6" t="n"/>
      <c r="G404" s="6" t="n"/>
      <c r="H404" s="6" t="n"/>
      <c r="I404" s="6" t="n"/>
      <c r="J404" s="6" t="n"/>
      <c r="K404" s="6" t="n"/>
      <c r="L404" s="6" t="n"/>
      <c r="M404" s="6" t="n"/>
      <c r="N404" s="6" t="n"/>
    </row>
    <row r="405" ht="15.75" customHeight="1" s="1411">
      <c r="A405" s="6" t="n"/>
      <c r="B405" s="6" t="n"/>
      <c r="C405" s="6" t="n"/>
      <c r="D405" s="6" t="n"/>
      <c r="E405" s="6" t="n"/>
      <c r="F405" s="6" t="n"/>
      <c r="G405" s="6" t="n"/>
      <c r="H405" s="6" t="n"/>
      <c r="I405" s="6" t="n"/>
      <c r="J405" s="6" t="n"/>
      <c r="K405" s="6" t="n"/>
      <c r="L405" s="6" t="n"/>
      <c r="M405" s="6" t="n"/>
      <c r="N405" s="6" t="n"/>
    </row>
    <row r="406" ht="15.75" customHeight="1" s="1411">
      <c r="A406" s="6" t="n"/>
      <c r="B406" s="6" t="n"/>
      <c r="C406" s="6" t="n"/>
      <c r="D406" s="6" t="n"/>
      <c r="E406" s="6" t="n"/>
      <c r="F406" s="6" t="n"/>
      <c r="G406" s="6" t="n"/>
      <c r="H406" s="6" t="n"/>
      <c r="I406" s="6" t="n"/>
      <c r="J406" s="6" t="n"/>
      <c r="K406" s="6" t="n"/>
      <c r="L406" s="6" t="n"/>
      <c r="M406" s="6" t="n"/>
      <c r="N406" s="6" t="n"/>
    </row>
    <row r="407" ht="15.75" customHeight="1" s="1411">
      <c r="A407" s="6" t="n"/>
      <c r="B407" s="6" t="n"/>
      <c r="C407" s="6" t="n"/>
      <c r="D407" s="6" t="n"/>
      <c r="E407" s="6" t="n"/>
      <c r="F407" s="6" t="n"/>
      <c r="G407" s="6" t="n"/>
      <c r="H407" s="6" t="n"/>
      <c r="I407" s="6" t="n"/>
      <c r="J407" s="6" t="n"/>
      <c r="K407" s="6" t="n"/>
      <c r="L407" s="6" t="n"/>
      <c r="M407" s="6" t="n"/>
      <c r="N407" s="6" t="n"/>
    </row>
    <row r="408" ht="15.75" customHeight="1" s="1411">
      <c r="A408" s="6" t="n"/>
      <c r="B408" s="6" t="n"/>
      <c r="C408" s="6" t="n"/>
      <c r="D408" s="6" t="n"/>
      <c r="E408" s="6" t="n"/>
      <c r="F408" s="6" t="n"/>
      <c r="G408" s="6" t="n"/>
      <c r="H408" s="6" t="n"/>
      <c r="I408" s="6" t="n"/>
      <c r="J408" s="6" t="n"/>
      <c r="K408" s="6" t="n"/>
      <c r="L408" s="6" t="n"/>
      <c r="M408" s="6" t="n"/>
      <c r="N408" s="6" t="n"/>
    </row>
    <row r="409" ht="15.75" customHeight="1" s="1411">
      <c r="A409" s="6" t="n"/>
      <c r="B409" s="6" t="n"/>
      <c r="C409" s="6" t="n"/>
      <c r="D409" s="6" t="n"/>
      <c r="E409" s="6" t="n"/>
      <c r="F409" s="6" t="n"/>
      <c r="G409" s="6" t="n"/>
      <c r="H409" s="6" t="n"/>
      <c r="I409" s="6" t="n"/>
      <c r="J409" s="6" t="n"/>
      <c r="K409" s="6" t="n"/>
      <c r="L409" s="6" t="n"/>
      <c r="M409" s="6" t="n"/>
      <c r="N409" s="6" t="n"/>
    </row>
    <row r="410" ht="15.75" customHeight="1" s="1411">
      <c r="A410" s="6" t="n"/>
      <c r="B410" s="6" t="n"/>
      <c r="C410" s="6" t="n"/>
      <c r="D410" s="6" t="n"/>
      <c r="E410" s="6" t="n"/>
      <c r="F410" s="6" t="n"/>
      <c r="G410" s="6" t="n"/>
      <c r="H410" s="6" t="n"/>
      <c r="I410" s="6" t="n"/>
      <c r="J410" s="6" t="n"/>
      <c r="K410" s="6" t="n"/>
      <c r="L410" s="6" t="n"/>
      <c r="M410" s="6" t="n"/>
      <c r="N410" s="6" t="n"/>
    </row>
    <row r="411" ht="15.75" customHeight="1" s="1411">
      <c r="A411" s="6" t="n"/>
      <c r="B411" s="6" t="n"/>
      <c r="C411" s="6" t="n"/>
      <c r="D411" s="6" t="n"/>
      <c r="E411" s="6" t="n"/>
      <c r="F411" s="6" t="n"/>
      <c r="G411" s="6" t="n"/>
      <c r="H411" s="6" t="n"/>
      <c r="I411" s="6" t="n"/>
      <c r="J411" s="6" t="n"/>
      <c r="K411" s="6" t="n"/>
      <c r="L411" s="6" t="n"/>
      <c r="M411" s="6" t="n"/>
      <c r="N411" s="6" t="n"/>
    </row>
    <row r="412" ht="15.75" customHeight="1" s="1411">
      <c r="A412" s="6" t="n"/>
      <c r="B412" s="6" t="n"/>
      <c r="C412" s="6" t="n"/>
      <c r="D412" s="6" t="n"/>
      <c r="E412" s="6" t="n"/>
      <c r="F412" s="6" t="n"/>
      <c r="G412" s="6" t="n"/>
      <c r="H412" s="6" t="n"/>
      <c r="I412" s="6" t="n"/>
      <c r="J412" s="6" t="n"/>
      <c r="K412" s="6" t="n"/>
      <c r="L412" s="6" t="n"/>
      <c r="M412" s="6" t="n"/>
      <c r="N412" s="6" t="n"/>
    </row>
    <row r="413" ht="15.75" customHeight="1" s="1411">
      <c r="A413" s="6" t="n"/>
      <c r="B413" s="6" t="n"/>
      <c r="C413" s="6" t="n"/>
      <c r="D413" s="6" t="n"/>
      <c r="E413" s="6" t="n"/>
      <c r="F413" s="6" t="n"/>
      <c r="G413" s="6" t="n"/>
      <c r="H413" s="6" t="n"/>
      <c r="I413" s="6" t="n"/>
      <c r="J413" s="6" t="n"/>
      <c r="K413" s="6" t="n"/>
      <c r="L413" s="6" t="n"/>
      <c r="M413" s="6" t="n"/>
      <c r="N413" s="6" t="n"/>
    </row>
    <row r="414" ht="15.75" customHeight="1" s="1411">
      <c r="A414" s="6" t="n"/>
      <c r="B414" s="6" t="n"/>
      <c r="C414" s="6" t="n"/>
      <c r="D414" s="6" t="n"/>
      <c r="E414" s="6" t="n"/>
      <c r="F414" s="6" t="n"/>
      <c r="G414" s="6" t="n"/>
      <c r="H414" s="6" t="n"/>
      <c r="I414" s="6" t="n"/>
      <c r="J414" s="6" t="n"/>
      <c r="K414" s="6" t="n"/>
      <c r="L414" s="6" t="n"/>
      <c r="M414" s="6" t="n"/>
      <c r="N414" s="6" t="n"/>
    </row>
    <row r="415" ht="15.75" customHeight="1" s="1411">
      <c r="A415" s="6" t="n"/>
      <c r="B415" s="6" t="n"/>
      <c r="C415" s="6" t="n"/>
      <c r="D415" s="6" t="n"/>
      <c r="E415" s="6" t="n"/>
      <c r="F415" s="6" t="n"/>
      <c r="G415" s="6" t="n"/>
      <c r="H415" s="6" t="n"/>
      <c r="I415" s="6" t="n"/>
      <c r="J415" s="6" t="n"/>
      <c r="K415" s="6" t="n"/>
      <c r="L415" s="6" t="n"/>
      <c r="M415" s="6" t="n"/>
      <c r="N415" s="6" t="n"/>
    </row>
    <row r="416" ht="15.75" customHeight="1" s="1411">
      <c r="A416" s="6" t="n"/>
      <c r="B416" s="6" t="n"/>
      <c r="C416" s="6" t="n"/>
      <c r="D416" s="6" t="n"/>
      <c r="E416" s="6" t="n"/>
      <c r="F416" s="6" t="n"/>
      <c r="G416" s="6" t="n"/>
      <c r="H416" s="6" t="n"/>
      <c r="I416" s="6" t="n"/>
      <c r="J416" s="6" t="n"/>
      <c r="K416" s="6" t="n"/>
      <c r="L416" s="6" t="n"/>
      <c r="M416" s="6" t="n"/>
      <c r="N416" s="6" t="n"/>
    </row>
    <row r="417" ht="15.75" customHeight="1" s="1411">
      <c r="A417" s="6" t="n"/>
      <c r="B417" s="6" t="n"/>
      <c r="C417" s="6" t="n"/>
      <c r="D417" s="6" t="n"/>
      <c r="E417" s="6" t="n"/>
      <c r="F417" s="6" t="n"/>
      <c r="G417" s="6" t="n"/>
      <c r="H417" s="6" t="n"/>
      <c r="I417" s="6" t="n"/>
      <c r="J417" s="6" t="n"/>
      <c r="K417" s="6" t="n"/>
      <c r="L417" s="6" t="n"/>
      <c r="M417" s="6" t="n"/>
      <c r="N417" s="6" t="n"/>
    </row>
    <row r="418" ht="15.75" customHeight="1" s="1411">
      <c r="A418" s="6" t="n"/>
      <c r="B418" s="6" t="n"/>
      <c r="C418" s="6" t="n"/>
      <c r="D418" s="6" t="n"/>
      <c r="E418" s="6" t="n"/>
      <c r="F418" s="6" t="n"/>
      <c r="G418" s="6" t="n"/>
      <c r="H418" s="6" t="n"/>
      <c r="I418" s="6" t="n"/>
      <c r="J418" s="6" t="n"/>
      <c r="K418" s="6" t="n"/>
      <c r="L418" s="6" t="n"/>
      <c r="M418" s="6" t="n"/>
      <c r="N418" s="6" t="n"/>
    </row>
    <row r="419" ht="15.75" customHeight="1" s="1411">
      <c r="A419" s="6" t="n"/>
      <c r="B419" s="6" t="n"/>
      <c r="C419" s="6" t="n"/>
      <c r="D419" s="6" t="n"/>
      <c r="E419" s="6" t="n"/>
      <c r="F419" s="6" t="n"/>
      <c r="G419" s="6" t="n"/>
      <c r="H419" s="6" t="n"/>
      <c r="I419" s="6" t="n"/>
      <c r="J419" s="6" t="n"/>
      <c r="K419" s="6" t="n"/>
      <c r="L419" s="6" t="n"/>
      <c r="M419" s="6" t="n"/>
      <c r="N419" s="6" t="n"/>
    </row>
    <row r="420" ht="15.75" customHeight="1" s="1411">
      <c r="A420" s="6" t="n"/>
      <c r="B420" s="6" t="n"/>
      <c r="C420" s="6" t="n"/>
      <c r="D420" s="6" t="n"/>
      <c r="E420" s="6" t="n"/>
      <c r="F420" s="6" t="n"/>
      <c r="G420" s="6" t="n"/>
      <c r="H420" s="6" t="n"/>
      <c r="I420" s="6" t="n"/>
      <c r="J420" s="6" t="n"/>
      <c r="K420" s="6" t="n"/>
      <c r="L420" s="6" t="n"/>
      <c r="M420" s="6" t="n"/>
      <c r="N420" s="6" t="n"/>
    </row>
    <row r="421" ht="15.75" customHeight="1" s="1411">
      <c r="A421" s="6" t="n"/>
      <c r="B421" s="6" t="n"/>
      <c r="C421" s="6" t="n"/>
      <c r="D421" s="6" t="n"/>
      <c r="E421" s="6" t="n"/>
      <c r="F421" s="6" t="n"/>
      <c r="G421" s="6" t="n"/>
      <c r="H421" s="6" t="n"/>
      <c r="I421" s="6" t="n"/>
      <c r="J421" s="6" t="n"/>
      <c r="K421" s="6" t="n"/>
      <c r="L421" s="6" t="n"/>
      <c r="M421" s="6" t="n"/>
      <c r="N421" s="6" t="n"/>
    </row>
    <row r="422" ht="15.75" customHeight="1" s="1411">
      <c r="A422" s="6" t="n"/>
      <c r="B422" s="6" t="n"/>
      <c r="C422" s="6" t="n"/>
      <c r="D422" s="6" t="n"/>
      <c r="E422" s="6" t="n"/>
      <c r="F422" s="6" t="n"/>
      <c r="G422" s="6" t="n"/>
      <c r="H422" s="6" t="n"/>
      <c r="I422" s="6" t="n"/>
      <c r="J422" s="6" t="n"/>
      <c r="K422" s="6" t="n"/>
      <c r="L422" s="6" t="n"/>
      <c r="M422" s="6" t="n"/>
      <c r="N422" s="6" t="n"/>
    </row>
    <row r="423" ht="15.75" customHeight="1" s="1411">
      <c r="A423" s="6" t="n"/>
      <c r="B423" s="6" t="n"/>
      <c r="C423" s="6" t="n"/>
      <c r="D423" s="6" t="n"/>
      <c r="E423" s="6" t="n"/>
      <c r="F423" s="6" t="n"/>
      <c r="G423" s="6" t="n"/>
      <c r="H423" s="6" t="n"/>
      <c r="I423" s="6" t="n"/>
      <c r="J423" s="6" t="n"/>
      <c r="K423" s="6" t="n"/>
      <c r="L423" s="6" t="n"/>
      <c r="M423" s="6" t="n"/>
      <c r="N423" s="6" t="n"/>
    </row>
    <row r="424" ht="15.75" customHeight="1" s="1411">
      <c r="A424" s="6" t="n"/>
      <c r="B424" s="6" t="n"/>
      <c r="C424" s="6" t="n"/>
      <c r="D424" s="6" t="n"/>
      <c r="E424" s="6" t="n"/>
      <c r="F424" s="6" t="n"/>
      <c r="G424" s="6" t="n"/>
      <c r="H424" s="6" t="n"/>
      <c r="I424" s="6" t="n"/>
      <c r="J424" s="6" t="n"/>
      <c r="K424" s="6" t="n"/>
      <c r="L424" s="6" t="n"/>
      <c r="M424" s="6" t="n"/>
      <c r="N424" s="6" t="n"/>
    </row>
    <row r="425" ht="15.75" customHeight="1" s="1411">
      <c r="A425" s="6" t="n"/>
      <c r="B425" s="6" t="n"/>
      <c r="C425" s="6" t="n"/>
      <c r="D425" s="6" t="n"/>
      <c r="E425" s="6" t="n"/>
      <c r="F425" s="6" t="n"/>
      <c r="G425" s="6" t="n"/>
      <c r="H425" s="6" t="n"/>
      <c r="I425" s="6" t="n"/>
      <c r="J425" s="6" t="n"/>
      <c r="K425" s="6" t="n"/>
      <c r="L425" s="6" t="n"/>
      <c r="M425" s="6" t="n"/>
      <c r="N425" s="6" t="n"/>
    </row>
    <row r="426" ht="15.75" customHeight="1" s="1411">
      <c r="A426" s="6" t="n"/>
      <c r="B426" s="6" t="n"/>
      <c r="C426" s="6" t="n"/>
      <c r="D426" s="6" t="n"/>
      <c r="E426" s="6" t="n"/>
      <c r="F426" s="6" t="n"/>
      <c r="G426" s="6" t="n"/>
      <c r="H426" s="6" t="n"/>
      <c r="I426" s="6" t="n"/>
      <c r="J426" s="6" t="n"/>
      <c r="K426" s="6" t="n"/>
      <c r="L426" s="6" t="n"/>
      <c r="M426" s="6" t="n"/>
      <c r="N426" s="6" t="n"/>
    </row>
    <row r="427" ht="15.75" customHeight="1" s="1411">
      <c r="A427" s="6" t="n"/>
      <c r="B427" s="6" t="n"/>
      <c r="C427" s="6" t="n"/>
      <c r="D427" s="6" t="n"/>
      <c r="E427" s="6" t="n"/>
      <c r="F427" s="6" t="n"/>
      <c r="G427" s="6" t="n"/>
      <c r="H427" s="6" t="n"/>
      <c r="I427" s="6" t="n"/>
      <c r="J427" s="6" t="n"/>
      <c r="K427" s="6" t="n"/>
      <c r="L427" s="6" t="n"/>
      <c r="M427" s="6" t="n"/>
      <c r="N427" s="6" t="n"/>
    </row>
    <row r="428" ht="15.75" customHeight="1" s="1411">
      <c r="A428" s="6" t="n"/>
      <c r="B428" s="6" t="n"/>
      <c r="C428" s="6" t="n"/>
      <c r="D428" s="6" t="n"/>
      <c r="E428" s="6" t="n"/>
      <c r="F428" s="6" t="n"/>
      <c r="G428" s="6" t="n"/>
      <c r="H428" s="6" t="n"/>
      <c r="I428" s="6" t="n"/>
      <c r="J428" s="6" t="n"/>
      <c r="K428" s="6" t="n"/>
      <c r="L428" s="6" t="n"/>
      <c r="M428" s="6" t="n"/>
      <c r="N428" s="6" t="n"/>
    </row>
    <row r="429" ht="15.75" customHeight="1" s="1411">
      <c r="A429" s="6" t="n"/>
      <c r="B429" s="6" t="n"/>
      <c r="C429" s="6" t="n"/>
      <c r="D429" s="6" t="n"/>
      <c r="E429" s="6" t="n"/>
      <c r="F429" s="6" t="n"/>
      <c r="G429" s="6" t="n"/>
      <c r="H429" s="6" t="n"/>
      <c r="I429" s="6" t="n"/>
      <c r="J429" s="6" t="n"/>
      <c r="K429" s="6" t="n"/>
      <c r="L429" s="6" t="n"/>
      <c r="M429" s="6" t="n"/>
      <c r="N429" s="6" t="n"/>
    </row>
    <row r="430" ht="15.75" customHeight="1" s="1411">
      <c r="A430" s="6" t="n"/>
      <c r="B430" s="6" t="n"/>
      <c r="C430" s="6" t="n"/>
      <c r="D430" s="6" t="n"/>
      <c r="E430" s="6" t="n"/>
      <c r="F430" s="6" t="n"/>
      <c r="G430" s="6" t="n"/>
      <c r="H430" s="6" t="n"/>
      <c r="I430" s="6" t="n"/>
      <c r="J430" s="6" t="n"/>
      <c r="K430" s="6" t="n"/>
      <c r="L430" s="6" t="n"/>
      <c r="M430" s="6" t="n"/>
      <c r="N430" s="6" t="n"/>
    </row>
    <row r="431" ht="15.75" customHeight="1" s="1411">
      <c r="A431" s="6" t="n"/>
      <c r="B431" s="6" t="n"/>
      <c r="C431" s="6" t="n"/>
      <c r="D431" s="6" t="n"/>
      <c r="E431" s="6" t="n"/>
      <c r="F431" s="6" t="n"/>
      <c r="G431" s="6" t="n"/>
      <c r="H431" s="6" t="n"/>
      <c r="I431" s="6" t="n"/>
      <c r="J431" s="6" t="n"/>
      <c r="K431" s="6" t="n"/>
      <c r="L431" s="6" t="n"/>
      <c r="M431" s="6" t="n"/>
      <c r="N431" s="6" t="n"/>
    </row>
    <row r="432" ht="15.75" customHeight="1" s="1411">
      <c r="A432" s="6" t="n"/>
      <c r="B432" s="6" t="n"/>
      <c r="C432" s="6" t="n"/>
      <c r="D432" s="6" t="n"/>
      <c r="E432" s="6" t="n"/>
      <c r="F432" s="6" t="n"/>
      <c r="G432" s="6" t="n"/>
      <c r="H432" s="6" t="n"/>
      <c r="I432" s="6" t="n"/>
      <c r="J432" s="6" t="n"/>
      <c r="K432" s="6" t="n"/>
      <c r="L432" s="6" t="n"/>
      <c r="M432" s="6" t="n"/>
      <c r="N432" s="6" t="n"/>
    </row>
    <row r="433" ht="15.75" customHeight="1" s="1411">
      <c r="A433" s="6" t="n"/>
      <c r="B433" s="6" t="n"/>
      <c r="C433" s="6" t="n"/>
      <c r="D433" s="6" t="n"/>
      <c r="E433" s="6" t="n"/>
      <c r="F433" s="6" t="n"/>
      <c r="G433" s="6" t="n"/>
      <c r="H433" s="6" t="n"/>
      <c r="I433" s="6" t="n"/>
      <c r="J433" s="6" t="n"/>
      <c r="K433" s="6" t="n"/>
      <c r="L433" s="6" t="n"/>
      <c r="M433" s="6" t="n"/>
      <c r="N433" s="6" t="n"/>
    </row>
    <row r="434" ht="15.75" customHeight="1" s="1411">
      <c r="A434" s="6" t="n"/>
      <c r="B434" s="6" t="n"/>
      <c r="C434" s="6" t="n"/>
      <c r="D434" s="6" t="n"/>
      <c r="E434" s="6" t="n"/>
      <c r="F434" s="6" t="n"/>
      <c r="G434" s="6" t="n"/>
      <c r="H434" s="6" t="n"/>
      <c r="I434" s="6" t="n"/>
      <c r="J434" s="6" t="n"/>
      <c r="K434" s="6" t="n"/>
      <c r="L434" s="6" t="n"/>
      <c r="M434" s="6" t="n"/>
      <c r="N434" s="6" t="n"/>
    </row>
    <row r="435" ht="15.75" customHeight="1" s="1411">
      <c r="A435" s="6" t="n"/>
      <c r="B435" s="6" t="n"/>
      <c r="C435" s="6" t="n"/>
      <c r="D435" s="6" t="n"/>
      <c r="E435" s="6" t="n"/>
      <c r="F435" s="6" t="n"/>
      <c r="G435" s="6" t="n"/>
      <c r="H435" s="6" t="n"/>
      <c r="I435" s="6" t="n"/>
      <c r="J435" s="6" t="n"/>
      <c r="K435" s="6" t="n"/>
      <c r="L435" s="6" t="n"/>
      <c r="M435" s="6" t="n"/>
      <c r="N435" s="6" t="n"/>
    </row>
    <row r="436" ht="15.75" customHeight="1" s="1411">
      <c r="A436" s="6" t="n"/>
      <c r="B436" s="6" t="n"/>
      <c r="C436" s="6" t="n"/>
      <c r="D436" s="6" t="n"/>
      <c r="E436" s="6" t="n"/>
      <c r="F436" s="6" t="n"/>
      <c r="G436" s="6" t="n"/>
      <c r="H436" s="6" t="n"/>
      <c r="I436" s="6" t="n"/>
      <c r="J436" s="6" t="n"/>
      <c r="K436" s="6" t="n"/>
      <c r="L436" s="6" t="n"/>
      <c r="M436" s="6" t="n"/>
      <c r="N436" s="6" t="n"/>
    </row>
    <row r="437" ht="15.75" customHeight="1" s="1411">
      <c r="A437" s="6" t="n"/>
      <c r="B437" s="6" t="n"/>
      <c r="C437" s="6" t="n"/>
      <c r="D437" s="6" t="n"/>
      <c r="E437" s="6" t="n"/>
      <c r="F437" s="6" t="n"/>
      <c r="G437" s="6" t="n"/>
      <c r="H437" s="6" t="n"/>
      <c r="I437" s="6" t="n"/>
      <c r="J437" s="6" t="n"/>
      <c r="K437" s="6" t="n"/>
      <c r="L437" s="6" t="n"/>
      <c r="M437" s="6" t="n"/>
      <c r="N437" s="6" t="n"/>
    </row>
    <row r="438" ht="15.75" customHeight="1" s="1411">
      <c r="A438" s="6" t="n"/>
      <c r="B438" s="6" t="n"/>
      <c r="C438" s="6" t="n"/>
      <c r="D438" s="6" t="n"/>
      <c r="E438" s="6" t="n"/>
      <c r="F438" s="6" t="n"/>
      <c r="G438" s="6" t="n"/>
      <c r="H438" s="6" t="n"/>
      <c r="I438" s="6" t="n"/>
      <c r="J438" s="6" t="n"/>
      <c r="K438" s="6" t="n"/>
      <c r="L438" s="6" t="n"/>
      <c r="M438" s="6" t="n"/>
      <c r="N438" s="6" t="n"/>
    </row>
    <row r="439" ht="15.75" customHeight="1" s="1411">
      <c r="A439" s="6" t="n"/>
      <c r="B439" s="6" t="n"/>
      <c r="C439" s="6" t="n"/>
      <c r="D439" s="6" t="n"/>
      <c r="E439" s="6" t="n"/>
      <c r="F439" s="6" t="n"/>
      <c r="G439" s="6" t="n"/>
      <c r="H439" s="6" t="n"/>
      <c r="I439" s="6" t="n"/>
      <c r="J439" s="6" t="n"/>
      <c r="K439" s="6" t="n"/>
      <c r="L439" s="6" t="n"/>
      <c r="M439" s="6" t="n"/>
      <c r="N439" s="6" t="n"/>
    </row>
    <row r="440" ht="15.75" customHeight="1" s="1411">
      <c r="A440" s="6" t="n"/>
      <c r="B440" s="6" t="n"/>
      <c r="C440" s="6" t="n"/>
      <c r="D440" s="6" t="n"/>
      <c r="E440" s="6" t="n"/>
      <c r="F440" s="6" t="n"/>
      <c r="G440" s="6" t="n"/>
      <c r="H440" s="6" t="n"/>
      <c r="I440" s="6" t="n"/>
      <c r="J440" s="6" t="n"/>
      <c r="K440" s="6" t="n"/>
      <c r="L440" s="6" t="n"/>
      <c r="M440" s="6" t="n"/>
      <c r="N440" s="6" t="n"/>
    </row>
    <row r="441" ht="15.75" customHeight="1" s="1411">
      <c r="A441" s="6" t="n"/>
      <c r="B441" s="6" t="n"/>
      <c r="C441" s="6" t="n"/>
      <c r="D441" s="6" t="n"/>
      <c r="E441" s="6" t="n"/>
      <c r="F441" s="6" t="n"/>
      <c r="G441" s="6" t="n"/>
      <c r="H441" s="6" t="n"/>
      <c r="I441" s="6" t="n"/>
      <c r="J441" s="6" t="n"/>
      <c r="K441" s="6" t="n"/>
      <c r="L441" s="6" t="n"/>
      <c r="M441" s="6" t="n"/>
      <c r="N441" s="6" t="n"/>
    </row>
    <row r="442" ht="15.75" customHeight="1" s="1411">
      <c r="A442" s="6" t="n"/>
      <c r="B442" s="6" t="n"/>
      <c r="C442" s="6" t="n"/>
      <c r="D442" s="6" t="n"/>
      <c r="E442" s="6" t="n"/>
      <c r="F442" s="6" t="n"/>
      <c r="G442" s="6" t="n"/>
      <c r="H442" s="6" t="n"/>
      <c r="I442" s="6" t="n"/>
      <c r="J442" s="6" t="n"/>
      <c r="K442" s="6" t="n"/>
      <c r="L442" s="6" t="n"/>
      <c r="M442" s="6" t="n"/>
      <c r="N442" s="6" t="n"/>
    </row>
    <row r="443" ht="15.75" customHeight="1" s="1411">
      <c r="A443" s="6" t="n"/>
      <c r="B443" s="6" t="n"/>
      <c r="C443" s="6" t="n"/>
      <c r="D443" s="6" t="n"/>
      <c r="E443" s="6" t="n"/>
      <c r="F443" s="6" t="n"/>
      <c r="G443" s="6" t="n"/>
      <c r="H443" s="6" t="n"/>
      <c r="I443" s="6" t="n"/>
      <c r="J443" s="6" t="n"/>
      <c r="K443" s="6" t="n"/>
      <c r="L443" s="6" t="n"/>
      <c r="M443" s="6" t="n"/>
      <c r="N443" s="6" t="n"/>
    </row>
    <row r="444" ht="15.75" customHeight="1" s="1411">
      <c r="A444" s="6" t="n"/>
      <c r="B444" s="6" t="n"/>
      <c r="C444" s="6" t="n"/>
      <c r="D444" s="6" t="n"/>
      <c r="E444" s="6" t="n"/>
      <c r="F444" s="6" t="n"/>
      <c r="G444" s="6" t="n"/>
      <c r="H444" s="6" t="n"/>
      <c r="I444" s="6" t="n"/>
      <c r="J444" s="6" t="n"/>
      <c r="K444" s="6" t="n"/>
      <c r="L444" s="6" t="n"/>
      <c r="M444" s="6" t="n"/>
      <c r="N444" s="6" t="n"/>
    </row>
    <row r="445" ht="15.75" customHeight="1" s="1411">
      <c r="A445" s="6" t="n"/>
      <c r="B445" s="6" t="n"/>
      <c r="C445" s="6" t="n"/>
      <c r="D445" s="6" t="n"/>
      <c r="E445" s="6" t="n"/>
      <c r="F445" s="6" t="n"/>
      <c r="G445" s="6" t="n"/>
      <c r="H445" s="6" t="n"/>
      <c r="I445" s="6" t="n"/>
      <c r="J445" s="6" t="n"/>
      <c r="K445" s="6" t="n"/>
      <c r="L445" s="6" t="n"/>
      <c r="M445" s="6" t="n"/>
      <c r="N445" s="6" t="n"/>
    </row>
    <row r="446" ht="15.75" customHeight="1" s="1411">
      <c r="A446" s="6" t="n"/>
      <c r="B446" s="6" t="n"/>
      <c r="C446" s="6" t="n"/>
      <c r="D446" s="6" t="n"/>
      <c r="E446" s="6" t="n"/>
      <c r="F446" s="6" t="n"/>
      <c r="G446" s="6" t="n"/>
      <c r="H446" s="6" t="n"/>
      <c r="I446" s="6" t="n"/>
      <c r="J446" s="6" t="n"/>
      <c r="K446" s="6" t="n"/>
      <c r="L446" s="6" t="n"/>
      <c r="M446" s="6" t="n"/>
      <c r="N446" s="6" t="n"/>
    </row>
    <row r="447" ht="15.75" customHeight="1" s="1411">
      <c r="A447" s="6" t="n"/>
      <c r="B447" s="6" t="n"/>
      <c r="C447" s="6" t="n"/>
      <c r="D447" s="6" t="n"/>
      <c r="E447" s="6" t="n"/>
      <c r="F447" s="6" t="n"/>
      <c r="G447" s="6" t="n"/>
      <c r="H447" s="6" t="n"/>
      <c r="I447" s="6" t="n"/>
      <c r="J447" s="6" t="n"/>
      <c r="K447" s="6" t="n"/>
      <c r="L447" s="6" t="n"/>
      <c r="M447" s="6" t="n"/>
      <c r="N447" s="6" t="n"/>
    </row>
    <row r="448" ht="15.75" customHeight="1" s="1411">
      <c r="A448" s="6" t="n"/>
      <c r="B448" s="6" t="n"/>
      <c r="C448" s="6" t="n"/>
      <c r="D448" s="6" t="n"/>
      <c r="E448" s="6" t="n"/>
      <c r="F448" s="6" t="n"/>
      <c r="G448" s="6" t="n"/>
      <c r="H448" s="6" t="n"/>
      <c r="I448" s="6" t="n"/>
      <c r="J448" s="6" t="n"/>
      <c r="K448" s="6" t="n"/>
      <c r="L448" s="6" t="n"/>
      <c r="M448" s="6" t="n"/>
      <c r="N448" s="6" t="n"/>
    </row>
    <row r="449" ht="15.75" customHeight="1" s="1411">
      <c r="A449" s="6" t="n"/>
      <c r="B449" s="6" t="n"/>
      <c r="C449" s="6" t="n"/>
      <c r="D449" s="6" t="n"/>
      <c r="E449" s="6" t="n"/>
      <c r="F449" s="6" t="n"/>
      <c r="G449" s="6" t="n"/>
      <c r="H449" s="6" t="n"/>
      <c r="I449" s="6" t="n"/>
      <c r="J449" s="6" t="n"/>
      <c r="K449" s="6" t="n"/>
      <c r="L449" s="6" t="n"/>
      <c r="M449" s="6" t="n"/>
      <c r="N449" s="6" t="n"/>
    </row>
    <row r="450" ht="15.75" customHeight="1" s="1411">
      <c r="A450" s="6" t="n"/>
      <c r="B450" s="6" t="n"/>
      <c r="C450" s="6" t="n"/>
      <c r="D450" s="6" t="n"/>
      <c r="E450" s="6" t="n"/>
      <c r="F450" s="6" t="n"/>
      <c r="G450" s="6" t="n"/>
      <c r="H450" s="6" t="n"/>
      <c r="I450" s="6" t="n"/>
      <c r="J450" s="6" t="n"/>
      <c r="K450" s="6" t="n"/>
      <c r="L450" s="6" t="n"/>
      <c r="M450" s="6" t="n"/>
      <c r="N450" s="6" t="n"/>
    </row>
    <row r="451" ht="15.75" customHeight="1" s="1411">
      <c r="A451" s="6" t="n"/>
      <c r="B451" s="6" t="n"/>
      <c r="C451" s="6" t="n"/>
      <c r="D451" s="6" t="n"/>
      <c r="E451" s="6" t="n"/>
      <c r="F451" s="6" t="n"/>
      <c r="G451" s="6" t="n"/>
      <c r="H451" s="6" t="n"/>
      <c r="I451" s="6" t="n"/>
      <c r="J451" s="6" t="n"/>
      <c r="K451" s="6" t="n"/>
      <c r="L451" s="6" t="n"/>
      <c r="M451" s="6" t="n"/>
      <c r="N451" s="6" t="n"/>
    </row>
    <row r="452" ht="15.75" customHeight="1" s="1411">
      <c r="A452" s="6" t="n"/>
      <c r="B452" s="6" t="n"/>
      <c r="C452" s="6" t="n"/>
      <c r="D452" s="6" t="n"/>
      <c r="E452" s="6" t="n"/>
      <c r="F452" s="6" t="n"/>
      <c r="G452" s="6" t="n"/>
      <c r="H452" s="6" t="n"/>
      <c r="I452" s="6" t="n"/>
      <c r="J452" s="6" t="n"/>
      <c r="K452" s="6" t="n"/>
      <c r="L452" s="6" t="n"/>
      <c r="M452" s="6" t="n"/>
      <c r="N452" s="6" t="n"/>
    </row>
    <row r="453" ht="15.75" customHeight="1" s="1411">
      <c r="A453" s="6" t="n"/>
      <c r="B453" s="6" t="n"/>
      <c r="C453" s="6" t="n"/>
      <c r="D453" s="6" t="n"/>
      <c r="E453" s="6" t="n"/>
      <c r="F453" s="6" t="n"/>
      <c r="G453" s="6" t="n"/>
      <c r="H453" s="6" t="n"/>
      <c r="I453" s="6" t="n"/>
      <c r="J453" s="6" t="n"/>
      <c r="K453" s="6" t="n"/>
      <c r="L453" s="6" t="n"/>
      <c r="M453" s="6" t="n"/>
      <c r="N453" s="6" t="n"/>
    </row>
    <row r="454" ht="15.75" customHeight="1" s="1411">
      <c r="A454" s="6" t="n"/>
      <c r="B454" s="6" t="n"/>
      <c r="C454" s="6" t="n"/>
      <c r="D454" s="6" t="n"/>
      <c r="E454" s="6" t="n"/>
      <c r="F454" s="6" t="n"/>
      <c r="G454" s="6" t="n"/>
      <c r="H454" s="6" t="n"/>
      <c r="I454" s="6" t="n"/>
      <c r="J454" s="6" t="n"/>
      <c r="K454" s="6" t="n"/>
      <c r="L454" s="6" t="n"/>
      <c r="M454" s="6" t="n"/>
      <c r="N454" s="6" t="n"/>
    </row>
    <row r="455" ht="15.75" customHeight="1" s="1411">
      <c r="A455" s="6" t="n"/>
      <c r="B455" s="6" t="n"/>
      <c r="C455" s="6" t="n"/>
      <c r="D455" s="6" t="n"/>
      <c r="E455" s="6" t="n"/>
      <c r="F455" s="6" t="n"/>
      <c r="G455" s="6" t="n"/>
      <c r="H455" s="6" t="n"/>
      <c r="I455" s="6" t="n"/>
      <c r="J455" s="6" t="n"/>
      <c r="K455" s="6" t="n"/>
      <c r="L455" s="6" t="n"/>
      <c r="M455" s="6" t="n"/>
      <c r="N455" s="6" t="n"/>
    </row>
    <row r="456" ht="15.75" customHeight="1" s="1411">
      <c r="A456" s="6" t="n"/>
      <c r="B456" s="6" t="n"/>
      <c r="C456" s="6" t="n"/>
      <c r="D456" s="6" t="n"/>
      <c r="E456" s="6" t="n"/>
      <c r="F456" s="6" t="n"/>
      <c r="G456" s="6" t="n"/>
      <c r="H456" s="6" t="n"/>
      <c r="I456" s="6" t="n"/>
      <c r="J456" s="6" t="n"/>
      <c r="K456" s="6" t="n"/>
      <c r="L456" s="6" t="n"/>
      <c r="M456" s="6" t="n"/>
      <c r="N456" s="6" t="n"/>
    </row>
    <row r="457" ht="15.75" customHeight="1" s="1411">
      <c r="A457" s="6" t="n"/>
      <c r="B457" s="6" t="n"/>
      <c r="C457" s="6" t="n"/>
      <c r="D457" s="6" t="n"/>
      <c r="E457" s="6" t="n"/>
      <c r="F457" s="6" t="n"/>
      <c r="G457" s="6" t="n"/>
      <c r="H457" s="6" t="n"/>
      <c r="I457" s="6" t="n"/>
      <c r="J457" s="6" t="n"/>
      <c r="K457" s="6" t="n"/>
      <c r="L457" s="6" t="n"/>
      <c r="M457" s="6" t="n"/>
      <c r="N457" s="6" t="n"/>
    </row>
    <row r="458" ht="15.75" customHeight="1" s="1411">
      <c r="A458" s="6" t="n"/>
      <c r="B458" s="6" t="n"/>
      <c r="C458" s="6" t="n"/>
      <c r="D458" s="6" t="n"/>
      <c r="E458" s="6" t="n"/>
      <c r="F458" s="6" t="n"/>
      <c r="G458" s="6" t="n"/>
      <c r="H458" s="6" t="n"/>
      <c r="I458" s="6" t="n"/>
      <c r="J458" s="6" t="n"/>
      <c r="K458" s="6" t="n"/>
      <c r="L458" s="6" t="n"/>
      <c r="M458" s="6" t="n"/>
      <c r="N458" s="6" t="n"/>
    </row>
    <row r="459" ht="15.75" customHeight="1" s="1411">
      <c r="A459" s="6" t="n"/>
      <c r="B459" s="6" t="n"/>
      <c r="C459" s="6" t="n"/>
      <c r="D459" s="6" t="n"/>
      <c r="E459" s="6" t="n"/>
      <c r="F459" s="6" t="n"/>
      <c r="G459" s="6" t="n"/>
      <c r="H459" s="6" t="n"/>
      <c r="I459" s="6" t="n"/>
      <c r="J459" s="6" t="n"/>
      <c r="K459" s="6" t="n"/>
      <c r="L459" s="6" t="n"/>
      <c r="M459" s="6" t="n"/>
      <c r="N459" s="6" t="n"/>
    </row>
    <row r="460" ht="15.75" customHeight="1" s="1411">
      <c r="A460" s="6" t="n"/>
      <c r="B460" s="6" t="n"/>
      <c r="C460" s="6" t="n"/>
      <c r="D460" s="6" t="n"/>
      <c r="E460" s="6" t="n"/>
      <c r="F460" s="6" t="n"/>
      <c r="G460" s="6" t="n"/>
      <c r="H460" s="6" t="n"/>
      <c r="I460" s="6" t="n"/>
      <c r="J460" s="6" t="n"/>
      <c r="K460" s="6" t="n"/>
      <c r="L460" s="6" t="n"/>
      <c r="M460" s="6" t="n"/>
      <c r="N460" s="6" t="n"/>
    </row>
    <row r="461" ht="15.75" customHeight="1" s="1411">
      <c r="A461" s="6" t="n"/>
      <c r="B461" s="6" t="n"/>
      <c r="C461" s="6" t="n"/>
      <c r="D461" s="6" t="n"/>
      <c r="E461" s="6" t="n"/>
      <c r="F461" s="6" t="n"/>
      <c r="G461" s="6" t="n"/>
      <c r="H461" s="6" t="n"/>
      <c r="I461" s="6" t="n"/>
      <c r="J461" s="6" t="n"/>
      <c r="K461" s="6" t="n"/>
      <c r="L461" s="6" t="n"/>
      <c r="M461" s="6" t="n"/>
      <c r="N461" s="6" t="n"/>
    </row>
    <row r="462" ht="15.75" customHeight="1" s="1411">
      <c r="A462" s="6" t="n"/>
      <c r="B462" s="6" t="n"/>
      <c r="C462" s="6" t="n"/>
      <c r="D462" s="6" t="n"/>
      <c r="E462" s="6" t="n"/>
      <c r="F462" s="6" t="n"/>
      <c r="G462" s="6" t="n"/>
      <c r="H462" s="6" t="n"/>
      <c r="I462" s="6" t="n"/>
      <c r="J462" s="6" t="n"/>
      <c r="K462" s="6" t="n"/>
      <c r="L462" s="6" t="n"/>
      <c r="M462" s="6" t="n"/>
      <c r="N462" s="6" t="n"/>
    </row>
    <row r="463" ht="15.75" customHeight="1" s="1411">
      <c r="A463" s="6" t="n"/>
      <c r="B463" s="6" t="n"/>
      <c r="C463" s="6" t="n"/>
      <c r="D463" s="6" t="n"/>
      <c r="E463" s="6" t="n"/>
      <c r="F463" s="6" t="n"/>
      <c r="G463" s="6" t="n"/>
      <c r="H463" s="6" t="n"/>
      <c r="I463" s="6" t="n"/>
      <c r="J463" s="6" t="n"/>
      <c r="K463" s="6" t="n"/>
      <c r="L463" s="6" t="n"/>
      <c r="M463" s="6" t="n"/>
      <c r="N463" s="6" t="n"/>
    </row>
    <row r="464" ht="15.75" customHeight="1" s="1411">
      <c r="A464" s="6" t="n"/>
      <c r="B464" s="6" t="n"/>
      <c r="C464" s="6" t="n"/>
      <c r="D464" s="6" t="n"/>
      <c r="E464" s="6" t="n"/>
      <c r="F464" s="6" t="n"/>
      <c r="G464" s="6" t="n"/>
      <c r="H464" s="6" t="n"/>
      <c r="I464" s="6" t="n"/>
      <c r="J464" s="6" t="n"/>
      <c r="K464" s="6" t="n"/>
      <c r="L464" s="6" t="n"/>
      <c r="M464" s="6" t="n"/>
      <c r="N464" s="6" t="n"/>
    </row>
    <row r="465" ht="15.75" customHeight="1" s="1411">
      <c r="A465" s="6" t="n"/>
      <c r="B465" s="6" t="n"/>
      <c r="C465" s="6" t="n"/>
      <c r="D465" s="6" t="n"/>
      <c r="E465" s="6" t="n"/>
      <c r="F465" s="6" t="n"/>
      <c r="G465" s="6" t="n"/>
      <c r="H465" s="6" t="n"/>
      <c r="I465" s="6" t="n"/>
      <c r="J465" s="6" t="n"/>
      <c r="K465" s="6" t="n"/>
      <c r="L465" s="6" t="n"/>
      <c r="M465" s="6" t="n"/>
      <c r="N465" s="6" t="n"/>
    </row>
    <row r="466" ht="15.75" customHeight="1" s="1411">
      <c r="A466" s="6" t="n"/>
      <c r="B466" s="6" t="n"/>
      <c r="C466" s="6" t="n"/>
      <c r="D466" s="6" t="n"/>
      <c r="E466" s="6" t="n"/>
      <c r="F466" s="6" t="n"/>
      <c r="G466" s="6" t="n"/>
      <c r="H466" s="6" t="n"/>
      <c r="I466" s="6" t="n"/>
      <c r="J466" s="6" t="n"/>
      <c r="K466" s="6" t="n"/>
      <c r="L466" s="6" t="n"/>
      <c r="M466" s="6" t="n"/>
      <c r="N466" s="6" t="n"/>
    </row>
    <row r="467" ht="15.75" customHeight="1" s="1411">
      <c r="A467" s="6" t="n"/>
      <c r="B467" s="6" t="n"/>
      <c r="C467" s="6" t="n"/>
      <c r="D467" s="6" t="n"/>
      <c r="E467" s="6" t="n"/>
      <c r="F467" s="6" t="n"/>
      <c r="G467" s="6" t="n"/>
      <c r="H467" s="6" t="n"/>
      <c r="I467" s="6" t="n"/>
      <c r="J467" s="6" t="n"/>
      <c r="K467" s="6" t="n"/>
      <c r="L467" s="6" t="n"/>
      <c r="M467" s="6" t="n"/>
      <c r="N467" s="6" t="n"/>
    </row>
    <row r="468" ht="15.75" customHeight="1" s="1411">
      <c r="A468" s="6" t="n"/>
      <c r="B468" s="6" t="n"/>
      <c r="C468" s="6" t="n"/>
      <c r="D468" s="6" t="n"/>
      <c r="E468" s="6" t="n"/>
      <c r="F468" s="6" t="n"/>
      <c r="G468" s="6" t="n"/>
      <c r="H468" s="6" t="n"/>
      <c r="I468" s="6" t="n"/>
      <c r="J468" s="6" t="n"/>
      <c r="K468" s="6" t="n"/>
      <c r="L468" s="6" t="n"/>
      <c r="M468" s="6" t="n"/>
      <c r="N468" s="6" t="n"/>
    </row>
    <row r="469" ht="15.75" customHeight="1" s="1411">
      <c r="A469" s="6" t="n"/>
      <c r="B469" s="6" t="n"/>
      <c r="C469" s="6" t="n"/>
      <c r="D469" s="6" t="n"/>
      <c r="E469" s="6" t="n"/>
      <c r="F469" s="6" t="n"/>
      <c r="G469" s="6" t="n"/>
      <c r="H469" s="6" t="n"/>
      <c r="I469" s="6" t="n"/>
      <c r="J469" s="6" t="n"/>
      <c r="K469" s="6" t="n"/>
      <c r="L469" s="6" t="n"/>
      <c r="M469" s="6" t="n"/>
      <c r="N469" s="6" t="n"/>
    </row>
    <row r="470" ht="15.75" customHeight="1" s="1411">
      <c r="A470" s="6" t="n"/>
      <c r="B470" s="6" t="n"/>
      <c r="C470" s="6" t="n"/>
      <c r="D470" s="6" t="n"/>
      <c r="E470" s="6" t="n"/>
      <c r="F470" s="6" t="n"/>
      <c r="G470" s="6" t="n"/>
      <c r="H470" s="6" t="n"/>
      <c r="I470" s="6" t="n"/>
      <c r="J470" s="6" t="n"/>
      <c r="K470" s="6" t="n"/>
      <c r="L470" s="6" t="n"/>
      <c r="M470" s="6" t="n"/>
      <c r="N470" s="6" t="n"/>
    </row>
    <row r="471" ht="15.75" customHeight="1" s="1411">
      <c r="A471" s="6" t="n"/>
      <c r="B471" s="6" t="n"/>
      <c r="C471" s="6" t="n"/>
      <c r="D471" s="6" t="n"/>
      <c r="E471" s="6" t="n"/>
      <c r="F471" s="6" t="n"/>
      <c r="G471" s="6" t="n"/>
      <c r="H471" s="6" t="n"/>
      <c r="I471" s="6" t="n"/>
      <c r="J471" s="6" t="n"/>
      <c r="K471" s="6" t="n"/>
      <c r="L471" s="6" t="n"/>
      <c r="M471" s="6" t="n"/>
      <c r="N471" s="6" t="n"/>
    </row>
    <row r="472" ht="15.75" customHeight="1" s="1411">
      <c r="A472" s="6" t="n"/>
      <c r="B472" s="6" t="n"/>
      <c r="C472" s="6" t="n"/>
      <c r="D472" s="6" t="n"/>
      <c r="E472" s="6" t="n"/>
      <c r="F472" s="6" t="n"/>
      <c r="G472" s="6" t="n"/>
      <c r="H472" s="6" t="n"/>
      <c r="I472" s="6" t="n"/>
      <c r="J472" s="6" t="n"/>
      <c r="K472" s="6" t="n"/>
      <c r="L472" s="6" t="n"/>
      <c r="M472" s="6" t="n"/>
      <c r="N472" s="6" t="n"/>
    </row>
    <row r="473" ht="15.75" customHeight="1" s="1411">
      <c r="A473" s="6" t="n"/>
      <c r="B473" s="6" t="n"/>
      <c r="C473" s="6" t="n"/>
      <c r="D473" s="6" t="n"/>
      <c r="E473" s="6" t="n"/>
      <c r="F473" s="6" t="n"/>
      <c r="G473" s="6" t="n"/>
      <c r="H473" s="6" t="n"/>
      <c r="I473" s="6" t="n"/>
      <c r="J473" s="6" t="n"/>
      <c r="K473" s="6" t="n"/>
      <c r="L473" s="6" t="n"/>
      <c r="M473" s="6" t="n"/>
      <c r="N473" s="6" t="n"/>
    </row>
    <row r="474" ht="15.75" customHeight="1" s="1411">
      <c r="A474" s="6" t="n"/>
      <c r="B474" s="6" t="n"/>
      <c r="C474" s="6" t="n"/>
      <c r="D474" s="6" t="n"/>
      <c r="E474" s="6" t="n"/>
      <c r="F474" s="6" t="n"/>
      <c r="G474" s="6" t="n"/>
      <c r="H474" s="6" t="n"/>
      <c r="I474" s="6" t="n"/>
      <c r="J474" s="6" t="n"/>
      <c r="K474" s="6" t="n"/>
      <c r="L474" s="6" t="n"/>
      <c r="M474" s="6" t="n"/>
      <c r="N474" s="6" t="n"/>
    </row>
    <row r="475" ht="15.75" customHeight="1" s="1411">
      <c r="A475" s="6" t="n"/>
      <c r="B475" s="6" t="n"/>
      <c r="C475" s="6" t="n"/>
      <c r="D475" s="6" t="n"/>
      <c r="E475" s="6" t="n"/>
      <c r="F475" s="6" t="n"/>
      <c r="G475" s="6" t="n"/>
      <c r="H475" s="6" t="n"/>
      <c r="I475" s="6" t="n"/>
      <c r="J475" s="6" t="n"/>
      <c r="K475" s="6" t="n"/>
      <c r="L475" s="6" t="n"/>
      <c r="M475" s="6" t="n"/>
      <c r="N475" s="6" t="n"/>
    </row>
    <row r="476" ht="15.75" customHeight="1" s="1411">
      <c r="A476" s="6" t="n"/>
      <c r="B476" s="6" t="n"/>
      <c r="C476" s="6" t="n"/>
      <c r="D476" s="6" t="n"/>
      <c r="E476" s="6" t="n"/>
      <c r="F476" s="6" t="n"/>
      <c r="G476" s="6" t="n"/>
      <c r="H476" s="6" t="n"/>
      <c r="I476" s="6" t="n"/>
      <c r="J476" s="6" t="n"/>
      <c r="K476" s="6" t="n"/>
      <c r="L476" s="6" t="n"/>
      <c r="M476" s="6" t="n"/>
      <c r="N476" s="6" t="n"/>
    </row>
    <row r="477" ht="15.75" customHeight="1" s="1411">
      <c r="A477" s="6" t="n"/>
      <c r="B477" s="6" t="n"/>
      <c r="C477" s="6" t="n"/>
      <c r="D477" s="6" t="n"/>
      <c r="E477" s="6" t="n"/>
      <c r="F477" s="6" t="n"/>
      <c r="G477" s="6" t="n"/>
      <c r="H477" s="6" t="n"/>
      <c r="I477" s="6" t="n"/>
      <c r="J477" s="6" t="n"/>
      <c r="K477" s="6" t="n"/>
      <c r="L477" s="6" t="n"/>
      <c r="M477" s="6" t="n"/>
      <c r="N477" s="6" t="n"/>
    </row>
    <row r="478" ht="15.75" customHeight="1" s="1411">
      <c r="A478" s="6" t="n"/>
      <c r="B478" s="6" t="n"/>
      <c r="C478" s="6" t="n"/>
      <c r="D478" s="6" t="n"/>
      <c r="E478" s="6" t="n"/>
      <c r="F478" s="6" t="n"/>
      <c r="G478" s="6" t="n"/>
      <c r="H478" s="6" t="n"/>
      <c r="I478" s="6" t="n"/>
      <c r="J478" s="6" t="n"/>
      <c r="K478" s="6" t="n"/>
      <c r="L478" s="6" t="n"/>
      <c r="M478" s="6" t="n"/>
      <c r="N478" s="6" t="n"/>
    </row>
    <row r="479" ht="15.75" customHeight="1" s="1411">
      <c r="A479" s="6" t="n"/>
      <c r="B479" s="6" t="n"/>
      <c r="C479" s="6" t="n"/>
      <c r="D479" s="6" t="n"/>
      <c r="E479" s="6" t="n"/>
      <c r="F479" s="6" t="n"/>
      <c r="G479" s="6" t="n"/>
      <c r="H479" s="6" t="n"/>
      <c r="I479" s="6" t="n"/>
      <c r="J479" s="6" t="n"/>
      <c r="K479" s="6" t="n"/>
      <c r="L479" s="6" t="n"/>
      <c r="M479" s="6" t="n"/>
      <c r="N479" s="6" t="n"/>
    </row>
    <row r="480" ht="15.75" customHeight="1" s="1411">
      <c r="A480" s="6" t="n"/>
      <c r="B480" s="6" t="n"/>
      <c r="C480" s="6" t="n"/>
      <c r="D480" s="6" t="n"/>
      <c r="E480" s="6" t="n"/>
      <c r="F480" s="6" t="n"/>
      <c r="G480" s="6" t="n"/>
      <c r="H480" s="6" t="n"/>
      <c r="I480" s="6" t="n"/>
      <c r="J480" s="6" t="n"/>
      <c r="K480" s="6" t="n"/>
      <c r="L480" s="6" t="n"/>
      <c r="M480" s="6" t="n"/>
      <c r="N480" s="6" t="n"/>
    </row>
    <row r="481" ht="15.75" customHeight="1" s="1411">
      <c r="A481" s="6" t="n"/>
      <c r="B481" s="6" t="n"/>
      <c r="C481" s="6" t="n"/>
      <c r="D481" s="6" t="n"/>
      <c r="E481" s="6" t="n"/>
      <c r="F481" s="6" t="n"/>
      <c r="G481" s="6" t="n"/>
      <c r="H481" s="6" t="n"/>
      <c r="I481" s="6" t="n"/>
      <c r="J481" s="6" t="n"/>
      <c r="K481" s="6" t="n"/>
      <c r="L481" s="6" t="n"/>
      <c r="M481" s="6" t="n"/>
      <c r="N481" s="6" t="n"/>
    </row>
    <row r="482" ht="15.75" customHeight="1" s="1411">
      <c r="A482" s="6" t="n"/>
      <c r="B482" s="6" t="n"/>
      <c r="C482" s="6" t="n"/>
      <c r="D482" s="6" t="n"/>
      <c r="E482" s="6" t="n"/>
      <c r="F482" s="6" t="n"/>
      <c r="G482" s="6" t="n"/>
      <c r="H482" s="6" t="n"/>
      <c r="I482" s="6" t="n"/>
      <c r="J482" s="6" t="n"/>
      <c r="K482" s="6" t="n"/>
      <c r="L482" s="6" t="n"/>
      <c r="M482" s="6" t="n"/>
      <c r="N482" s="6" t="n"/>
    </row>
    <row r="483" ht="15.75" customHeight="1" s="1411">
      <c r="A483" s="6" t="n"/>
      <c r="B483" s="6" t="n"/>
      <c r="C483" s="6" t="n"/>
      <c r="D483" s="6" t="n"/>
      <c r="E483" s="6" t="n"/>
      <c r="F483" s="6" t="n"/>
      <c r="G483" s="6" t="n"/>
      <c r="H483" s="6" t="n"/>
      <c r="I483" s="6" t="n"/>
      <c r="J483" s="6" t="n"/>
      <c r="K483" s="6" t="n"/>
      <c r="L483" s="6" t="n"/>
      <c r="M483" s="6" t="n"/>
      <c r="N483" s="6" t="n"/>
    </row>
    <row r="484" ht="15.75" customHeight="1" s="1411">
      <c r="A484" s="6" t="n"/>
      <c r="B484" s="6" t="n"/>
      <c r="C484" s="6" t="n"/>
      <c r="D484" s="6" t="n"/>
      <c r="E484" s="6" t="n"/>
      <c r="F484" s="6" t="n"/>
      <c r="G484" s="6" t="n"/>
      <c r="H484" s="6" t="n"/>
      <c r="I484" s="6" t="n"/>
      <c r="J484" s="6" t="n"/>
      <c r="K484" s="6" t="n"/>
      <c r="L484" s="6" t="n"/>
      <c r="M484" s="6" t="n"/>
      <c r="N484" s="6" t="n"/>
    </row>
    <row r="485" ht="15.75" customHeight="1" s="1411">
      <c r="A485" s="6" t="n"/>
      <c r="B485" s="6" t="n"/>
      <c r="C485" s="6" t="n"/>
      <c r="D485" s="6" t="n"/>
      <c r="E485" s="6" t="n"/>
      <c r="F485" s="6" t="n"/>
      <c r="G485" s="6" t="n"/>
      <c r="H485" s="6" t="n"/>
      <c r="I485" s="6" t="n"/>
      <c r="J485" s="6" t="n"/>
      <c r="K485" s="6" t="n"/>
      <c r="L485" s="6" t="n"/>
      <c r="M485" s="6" t="n"/>
      <c r="N485" s="6" t="n"/>
    </row>
    <row r="486" ht="15.75" customHeight="1" s="1411">
      <c r="A486" s="6" t="n"/>
      <c r="B486" s="6" t="n"/>
      <c r="C486" s="6" t="n"/>
      <c r="D486" s="6" t="n"/>
      <c r="E486" s="6" t="n"/>
      <c r="F486" s="6" t="n"/>
      <c r="G486" s="6" t="n"/>
      <c r="H486" s="6" t="n"/>
      <c r="I486" s="6" t="n"/>
      <c r="J486" s="6" t="n"/>
      <c r="K486" s="6" t="n"/>
      <c r="L486" s="6" t="n"/>
      <c r="M486" s="6" t="n"/>
      <c r="N486" s="6" t="n"/>
    </row>
    <row r="487" ht="15.75" customHeight="1" s="1411">
      <c r="A487" s="6" t="n"/>
      <c r="B487" s="6" t="n"/>
      <c r="C487" s="6" t="n"/>
      <c r="D487" s="6" t="n"/>
      <c r="E487" s="6" t="n"/>
      <c r="F487" s="6" t="n"/>
      <c r="G487" s="6" t="n"/>
      <c r="H487" s="6" t="n"/>
      <c r="I487" s="6" t="n"/>
      <c r="J487" s="6" t="n"/>
      <c r="K487" s="6" t="n"/>
      <c r="L487" s="6" t="n"/>
      <c r="M487" s="6" t="n"/>
      <c r="N487" s="6" t="n"/>
    </row>
    <row r="488" ht="15.75" customHeight="1" s="1411">
      <c r="A488" s="6" t="n"/>
      <c r="B488" s="6" t="n"/>
      <c r="C488" s="6" t="n"/>
      <c r="D488" s="6" t="n"/>
      <c r="E488" s="6" t="n"/>
      <c r="F488" s="6" t="n"/>
      <c r="G488" s="6" t="n"/>
      <c r="H488" s="6" t="n"/>
      <c r="I488" s="6" t="n"/>
      <c r="J488" s="6" t="n"/>
      <c r="K488" s="6" t="n"/>
      <c r="L488" s="6" t="n"/>
      <c r="M488" s="6" t="n"/>
      <c r="N488" s="6" t="n"/>
    </row>
    <row r="489" ht="15.75" customHeight="1" s="1411">
      <c r="A489" s="6" t="n"/>
      <c r="B489" s="6" t="n"/>
      <c r="C489" s="6" t="n"/>
      <c r="D489" s="6" t="n"/>
      <c r="E489" s="6" t="n"/>
      <c r="F489" s="6" t="n"/>
      <c r="G489" s="6" t="n"/>
      <c r="H489" s="6" t="n"/>
      <c r="I489" s="6" t="n"/>
      <c r="J489" s="6" t="n"/>
      <c r="K489" s="6" t="n"/>
      <c r="L489" s="6" t="n"/>
      <c r="M489" s="6" t="n"/>
      <c r="N489" s="6" t="n"/>
    </row>
    <row r="490" ht="15.75" customHeight="1" s="1411">
      <c r="A490" s="6" t="n"/>
      <c r="B490" s="6" t="n"/>
      <c r="C490" s="6" t="n"/>
      <c r="D490" s="6" t="n"/>
      <c r="E490" s="6" t="n"/>
      <c r="F490" s="6" t="n"/>
      <c r="G490" s="6" t="n"/>
      <c r="H490" s="6" t="n"/>
      <c r="I490" s="6" t="n"/>
      <c r="J490" s="6" t="n"/>
      <c r="K490" s="6" t="n"/>
      <c r="L490" s="6" t="n"/>
      <c r="M490" s="6" t="n"/>
      <c r="N490" s="6" t="n"/>
    </row>
    <row r="491" ht="15.75" customHeight="1" s="1411">
      <c r="A491" s="6" t="n"/>
      <c r="B491" s="6" t="n"/>
      <c r="C491" s="6" t="n"/>
      <c r="D491" s="6" t="n"/>
      <c r="E491" s="6" t="n"/>
      <c r="F491" s="6" t="n"/>
      <c r="G491" s="6" t="n"/>
      <c r="H491" s="6" t="n"/>
      <c r="I491" s="6" t="n"/>
      <c r="J491" s="6" t="n"/>
      <c r="K491" s="6" t="n"/>
      <c r="L491" s="6" t="n"/>
      <c r="M491" s="6" t="n"/>
      <c r="N491" s="6" t="n"/>
    </row>
    <row r="492" ht="15.75" customHeight="1" s="1411">
      <c r="A492" s="6" t="n"/>
      <c r="B492" s="6" t="n"/>
      <c r="C492" s="6" t="n"/>
      <c r="D492" s="6" t="n"/>
      <c r="E492" s="6" t="n"/>
      <c r="F492" s="6" t="n"/>
      <c r="G492" s="6" t="n"/>
      <c r="H492" s="6" t="n"/>
      <c r="I492" s="6" t="n"/>
      <c r="J492" s="6" t="n"/>
      <c r="K492" s="6" t="n"/>
      <c r="L492" s="6" t="n"/>
      <c r="M492" s="6" t="n"/>
      <c r="N492" s="6" t="n"/>
    </row>
    <row r="493" ht="15.75" customHeight="1" s="1411">
      <c r="A493" s="6" t="n"/>
      <c r="B493" s="6" t="n"/>
      <c r="C493" s="6" t="n"/>
      <c r="D493" s="6" t="n"/>
      <c r="E493" s="6" t="n"/>
      <c r="F493" s="6" t="n"/>
      <c r="G493" s="6" t="n"/>
      <c r="H493" s="6" t="n"/>
      <c r="I493" s="6" t="n"/>
      <c r="J493" s="6" t="n"/>
      <c r="K493" s="6" t="n"/>
      <c r="L493" s="6" t="n"/>
      <c r="M493" s="6" t="n"/>
      <c r="N493" s="6" t="n"/>
    </row>
    <row r="494" ht="15.75" customHeight="1" s="1411">
      <c r="A494" s="6" t="n"/>
      <c r="B494" s="6" t="n"/>
      <c r="C494" s="6" t="n"/>
      <c r="D494" s="6" t="n"/>
      <c r="E494" s="6" t="n"/>
      <c r="F494" s="6" t="n"/>
      <c r="G494" s="6" t="n"/>
      <c r="H494" s="6" t="n"/>
      <c r="I494" s="6" t="n"/>
      <c r="J494" s="6" t="n"/>
      <c r="K494" s="6" t="n"/>
      <c r="L494" s="6" t="n"/>
      <c r="M494" s="6" t="n"/>
      <c r="N494" s="6" t="n"/>
    </row>
    <row r="495" ht="15.75" customHeight="1" s="1411">
      <c r="A495" s="6" t="n"/>
      <c r="B495" s="6" t="n"/>
      <c r="C495" s="6" t="n"/>
      <c r="D495" s="6" t="n"/>
      <c r="E495" s="6" t="n"/>
      <c r="F495" s="6" t="n"/>
      <c r="G495" s="6" t="n"/>
      <c r="H495" s="6" t="n"/>
      <c r="I495" s="6" t="n"/>
      <c r="J495" s="6" t="n"/>
      <c r="K495" s="6" t="n"/>
      <c r="L495" s="6" t="n"/>
      <c r="M495" s="6" t="n"/>
      <c r="N495" s="6" t="n"/>
    </row>
    <row r="496" ht="15.75" customHeight="1" s="1411">
      <c r="A496" s="6" t="n"/>
      <c r="B496" s="6" t="n"/>
      <c r="C496" s="6" t="n"/>
      <c r="D496" s="6" t="n"/>
      <c r="E496" s="6" t="n"/>
      <c r="F496" s="6" t="n"/>
      <c r="G496" s="6" t="n"/>
      <c r="H496" s="6" t="n"/>
      <c r="I496" s="6" t="n"/>
      <c r="J496" s="6" t="n"/>
      <c r="K496" s="6" t="n"/>
      <c r="L496" s="6" t="n"/>
      <c r="M496" s="6" t="n"/>
      <c r="N496" s="6" t="n"/>
    </row>
    <row r="497" ht="15.75" customHeight="1" s="1411">
      <c r="A497" s="6" t="n"/>
      <c r="B497" s="6" t="n"/>
      <c r="C497" s="6" t="n"/>
      <c r="D497" s="6" t="n"/>
      <c r="E497" s="6" t="n"/>
      <c r="F497" s="6" t="n"/>
      <c r="G497" s="6" t="n"/>
      <c r="H497" s="6" t="n"/>
      <c r="I497" s="6" t="n"/>
      <c r="J497" s="6" t="n"/>
      <c r="K497" s="6" t="n"/>
      <c r="L497" s="6" t="n"/>
      <c r="M497" s="6" t="n"/>
      <c r="N497" s="6" t="n"/>
    </row>
    <row r="498" ht="15.75" customHeight="1" s="1411">
      <c r="A498" s="6" t="n"/>
      <c r="B498" s="6" t="n"/>
      <c r="C498" s="6" t="n"/>
      <c r="D498" s="6" t="n"/>
      <c r="E498" s="6" t="n"/>
      <c r="F498" s="6" t="n"/>
      <c r="G498" s="6" t="n"/>
      <c r="H498" s="6" t="n"/>
      <c r="I498" s="6" t="n"/>
      <c r="J498" s="6" t="n"/>
      <c r="K498" s="6" t="n"/>
      <c r="L498" s="6" t="n"/>
      <c r="M498" s="6" t="n"/>
      <c r="N498" s="6" t="n"/>
    </row>
    <row r="499" ht="15.75" customHeight="1" s="1411">
      <c r="A499" s="6" t="n"/>
      <c r="B499" s="6" t="n"/>
      <c r="C499" s="6" t="n"/>
      <c r="D499" s="6" t="n"/>
      <c r="E499" s="6" t="n"/>
      <c r="F499" s="6" t="n"/>
      <c r="G499" s="6" t="n"/>
      <c r="H499" s="6" t="n"/>
      <c r="I499" s="6" t="n"/>
      <c r="J499" s="6" t="n"/>
      <c r="K499" s="6" t="n"/>
      <c r="L499" s="6" t="n"/>
      <c r="M499" s="6" t="n"/>
      <c r="N499" s="6" t="n"/>
    </row>
    <row r="500" ht="15.75" customHeight="1" s="1411">
      <c r="A500" s="6" t="n"/>
      <c r="B500" s="6" t="n"/>
      <c r="C500" s="6" t="n"/>
      <c r="D500" s="6" t="n"/>
      <c r="E500" s="6" t="n"/>
      <c r="F500" s="6" t="n"/>
      <c r="G500" s="6" t="n"/>
      <c r="H500" s="6" t="n"/>
      <c r="I500" s="6" t="n"/>
      <c r="J500" s="6" t="n"/>
      <c r="K500" s="6" t="n"/>
      <c r="L500" s="6" t="n"/>
      <c r="M500" s="6" t="n"/>
      <c r="N500" s="6" t="n"/>
    </row>
    <row r="501" ht="15.75" customHeight="1" s="1411">
      <c r="A501" s="6" t="n"/>
      <c r="B501" s="6" t="n"/>
      <c r="C501" s="6" t="n"/>
      <c r="D501" s="6" t="n"/>
      <c r="E501" s="6" t="n"/>
      <c r="F501" s="6" t="n"/>
      <c r="G501" s="6" t="n"/>
      <c r="H501" s="6" t="n"/>
      <c r="I501" s="6" t="n"/>
      <c r="J501" s="6" t="n"/>
      <c r="K501" s="6" t="n"/>
      <c r="L501" s="6" t="n"/>
      <c r="M501" s="6" t="n"/>
      <c r="N501" s="6" t="n"/>
    </row>
    <row r="502" ht="15.75" customHeight="1" s="1411">
      <c r="A502" s="6" t="n"/>
      <c r="B502" s="6" t="n"/>
      <c r="C502" s="6" t="n"/>
      <c r="D502" s="6" t="n"/>
      <c r="E502" s="6" t="n"/>
      <c r="F502" s="6" t="n"/>
      <c r="G502" s="6" t="n"/>
      <c r="H502" s="6" t="n"/>
      <c r="I502" s="6" t="n"/>
      <c r="J502" s="6" t="n"/>
      <c r="K502" s="6" t="n"/>
      <c r="L502" s="6" t="n"/>
      <c r="M502" s="6" t="n"/>
      <c r="N502" s="6" t="n"/>
    </row>
    <row r="503" ht="15.75" customHeight="1" s="1411">
      <c r="A503" s="6" t="n"/>
      <c r="B503" s="6" t="n"/>
      <c r="C503" s="6" t="n"/>
      <c r="D503" s="6" t="n"/>
      <c r="E503" s="6" t="n"/>
      <c r="F503" s="6" t="n"/>
      <c r="G503" s="6" t="n"/>
      <c r="H503" s="6" t="n"/>
      <c r="I503" s="6" t="n"/>
      <c r="J503" s="6" t="n"/>
      <c r="K503" s="6" t="n"/>
      <c r="L503" s="6" t="n"/>
      <c r="M503" s="6" t="n"/>
      <c r="N503" s="6" t="n"/>
    </row>
    <row r="504" ht="15.75" customHeight="1" s="1411">
      <c r="A504" s="6" t="n"/>
      <c r="B504" s="6" t="n"/>
      <c r="C504" s="6" t="n"/>
      <c r="D504" s="6" t="n"/>
      <c r="E504" s="6" t="n"/>
      <c r="F504" s="6" t="n"/>
      <c r="G504" s="6" t="n"/>
      <c r="H504" s="6" t="n"/>
      <c r="I504" s="6" t="n"/>
      <c r="J504" s="6" t="n"/>
      <c r="K504" s="6" t="n"/>
      <c r="L504" s="6" t="n"/>
      <c r="M504" s="6" t="n"/>
      <c r="N504" s="6" t="n"/>
    </row>
    <row r="505" ht="15.75" customHeight="1" s="1411">
      <c r="A505" s="6" t="n"/>
      <c r="B505" s="6" t="n"/>
      <c r="C505" s="6" t="n"/>
      <c r="D505" s="6" t="n"/>
      <c r="E505" s="6" t="n"/>
      <c r="F505" s="6" t="n"/>
      <c r="G505" s="6" t="n"/>
      <c r="H505" s="6" t="n"/>
      <c r="I505" s="6" t="n"/>
      <c r="J505" s="6" t="n"/>
      <c r="K505" s="6" t="n"/>
      <c r="L505" s="6" t="n"/>
      <c r="M505" s="6" t="n"/>
      <c r="N505" s="6" t="n"/>
    </row>
    <row r="506" ht="15.75" customHeight="1" s="1411">
      <c r="A506" s="6" t="n"/>
      <c r="B506" s="6" t="n"/>
      <c r="C506" s="6" t="n"/>
      <c r="D506" s="6" t="n"/>
      <c r="E506" s="6" t="n"/>
      <c r="F506" s="6" t="n"/>
      <c r="G506" s="6" t="n"/>
      <c r="H506" s="6" t="n"/>
      <c r="I506" s="6" t="n"/>
      <c r="J506" s="6" t="n"/>
      <c r="K506" s="6" t="n"/>
      <c r="L506" s="6" t="n"/>
      <c r="M506" s="6" t="n"/>
      <c r="N506" s="6" t="n"/>
    </row>
    <row r="507" ht="15.75" customHeight="1" s="1411">
      <c r="A507" s="6" t="n"/>
      <c r="B507" s="6" t="n"/>
      <c r="C507" s="6" t="n"/>
      <c r="D507" s="6" t="n"/>
      <c r="E507" s="6" t="n"/>
      <c r="F507" s="6" t="n"/>
      <c r="G507" s="6" t="n"/>
      <c r="H507" s="6" t="n"/>
      <c r="I507" s="6" t="n"/>
      <c r="J507" s="6" t="n"/>
      <c r="K507" s="6" t="n"/>
      <c r="L507" s="6" t="n"/>
      <c r="M507" s="6" t="n"/>
      <c r="N507" s="6" t="n"/>
    </row>
    <row r="508" ht="15.75" customHeight="1" s="1411">
      <c r="A508" s="6" t="n"/>
      <c r="B508" s="6" t="n"/>
      <c r="C508" s="6" t="n"/>
      <c r="D508" s="6" t="n"/>
      <c r="E508" s="6" t="n"/>
      <c r="F508" s="6" t="n"/>
      <c r="G508" s="6" t="n"/>
      <c r="H508" s="6" t="n"/>
      <c r="I508" s="6" t="n"/>
      <c r="J508" s="6" t="n"/>
      <c r="K508" s="6" t="n"/>
      <c r="L508" s="6" t="n"/>
      <c r="M508" s="6" t="n"/>
      <c r="N508" s="6" t="n"/>
    </row>
    <row r="509" ht="15.75" customHeight="1" s="1411">
      <c r="A509" s="6" t="n"/>
      <c r="B509" s="6" t="n"/>
      <c r="C509" s="6" t="n"/>
      <c r="D509" s="6" t="n"/>
      <c r="E509" s="6" t="n"/>
      <c r="F509" s="6" t="n"/>
      <c r="G509" s="6" t="n"/>
      <c r="H509" s="6" t="n"/>
      <c r="I509" s="6" t="n"/>
      <c r="J509" s="6" t="n"/>
      <c r="K509" s="6" t="n"/>
      <c r="L509" s="6" t="n"/>
      <c r="M509" s="6" t="n"/>
      <c r="N509" s="6" t="n"/>
    </row>
    <row r="510" ht="15.75" customHeight="1" s="1411">
      <c r="A510" s="6" t="n"/>
      <c r="B510" s="6" t="n"/>
      <c r="C510" s="6" t="n"/>
      <c r="D510" s="6" t="n"/>
      <c r="E510" s="6" t="n"/>
      <c r="F510" s="6" t="n"/>
      <c r="G510" s="6" t="n"/>
      <c r="H510" s="6" t="n"/>
      <c r="I510" s="6" t="n"/>
      <c r="J510" s="6" t="n"/>
      <c r="K510" s="6" t="n"/>
      <c r="L510" s="6" t="n"/>
      <c r="M510" s="6" t="n"/>
      <c r="N510" s="6" t="n"/>
    </row>
    <row r="511" ht="15.75" customHeight="1" s="1411">
      <c r="A511" s="6" t="n"/>
      <c r="B511" s="6" t="n"/>
      <c r="C511" s="6" t="n"/>
      <c r="D511" s="6" t="n"/>
      <c r="E511" s="6" t="n"/>
      <c r="F511" s="6" t="n"/>
      <c r="G511" s="6" t="n"/>
      <c r="H511" s="6" t="n"/>
      <c r="I511" s="6" t="n"/>
      <c r="J511" s="6" t="n"/>
      <c r="K511" s="6" t="n"/>
      <c r="L511" s="6" t="n"/>
      <c r="M511" s="6" t="n"/>
      <c r="N511" s="6" t="n"/>
    </row>
    <row r="512" ht="15.75" customHeight="1" s="1411">
      <c r="A512" s="6" t="n"/>
      <c r="B512" s="6" t="n"/>
      <c r="C512" s="6" t="n"/>
      <c r="D512" s="6" t="n"/>
      <c r="E512" s="6" t="n"/>
      <c r="F512" s="6" t="n"/>
      <c r="G512" s="6" t="n"/>
      <c r="H512" s="6" t="n"/>
      <c r="I512" s="6" t="n"/>
      <c r="J512" s="6" t="n"/>
      <c r="K512" s="6" t="n"/>
      <c r="L512" s="6" t="n"/>
      <c r="M512" s="6" t="n"/>
      <c r="N512" s="6" t="n"/>
    </row>
    <row r="513" ht="15.75" customHeight="1" s="1411">
      <c r="A513" s="6" t="n"/>
      <c r="B513" s="6" t="n"/>
      <c r="C513" s="6" t="n"/>
      <c r="D513" s="6" t="n"/>
      <c r="E513" s="6" t="n"/>
      <c r="F513" s="6" t="n"/>
      <c r="G513" s="6" t="n"/>
      <c r="H513" s="6" t="n"/>
      <c r="I513" s="6" t="n"/>
      <c r="J513" s="6" t="n"/>
      <c r="K513" s="6" t="n"/>
      <c r="L513" s="6" t="n"/>
      <c r="M513" s="6" t="n"/>
      <c r="N513" s="6" t="n"/>
    </row>
    <row r="514" ht="15.75" customHeight="1" s="1411">
      <c r="A514" s="6" t="n"/>
      <c r="B514" s="6" t="n"/>
      <c r="C514" s="6" t="n"/>
      <c r="D514" s="6" t="n"/>
      <c r="E514" s="6" t="n"/>
      <c r="F514" s="6" t="n"/>
      <c r="G514" s="6" t="n"/>
      <c r="H514" s="6" t="n"/>
      <c r="I514" s="6" t="n"/>
      <c r="J514" s="6" t="n"/>
      <c r="K514" s="6" t="n"/>
      <c r="L514" s="6" t="n"/>
      <c r="M514" s="6" t="n"/>
      <c r="N514" s="6" t="n"/>
    </row>
    <row r="515" ht="15.75" customHeight="1" s="1411">
      <c r="A515" s="6" t="n"/>
      <c r="B515" s="6" t="n"/>
      <c r="C515" s="6" t="n"/>
      <c r="D515" s="6" t="n"/>
      <c r="E515" s="6" t="n"/>
      <c r="F515" s="6" t="n"/>
      <c r="G515" s="6" t="n"/>
      <c r="H515" s="6" t="n"/>
      <c r="I515" s="6" t="n"/>
      <c r="J515" s="6" t="n"/>
      <c r="K515" s="6" t="n"/>
      <c r="L515" s="6" t="n"/>
      <c r="M515" s="6" t="n"/>
      <c r="N515" s="6" t="n"/>
    </row>
    <row r="516" ht="15.75" customHeight="1" s="1411">
      <c r="A516" s="6" t="n"/>
      <c r="B516" s="6" t="n"/>
      <c r="C516" s="6" t="n"/>
      <c r="D516" s="6" t="n"/>
      <c r="E516" s="6" t="n"/>
      <c r="F516" s="6" t="n"/>
      <c r="G516" s="6" t="n"/>
      <c r="H516" s="6" t="n"/>
      <c r="I516" s="6" t="n"/>
      <c r="J516" s="6" t="n"/>
      <c r="K516" s="6" t="n"/>
      <c r="L516" s="6" t="n"/>
      <c r="M516" s="6" t="n"/>
      <c r="N516" s="6" t="n"/>
    </row>
    <row r="517" ht="15.75" customHeight="1" s="1411">
      <c r="A517" s="6" t="n"/>
      <c r="B517" s="6" t="n"/>
      <c r="C517" s="6" t="n"/>
      <c r="D517" s="6" t="n"/>
      <c r="E517" s="6" t="n"/>
      <c r="F517" s="6" t="n"/>
      <c r="G517" s="6" t="n"/>
      <c r="H517" s="6" t="n"/>
      <c r="I517" s="6" t="n"/>
      <c r="J517" s="6" t="n"/>
      <c r="K517" s="6" t="n"/>
      <c r="L517" s="6" t="n"/>
      <c r="M517" s="6" t="n"/>
      <c r="N517" s="6" t="n"/>
    </row>
    <row r="518" ht="15.75" customHeight="1" s="1411">
      <c r="A518" s="6" t="n"/>
      <c r="B518" s="6" t="n"/>
      <c r="C518" s="6" t="n"/>
      <c r="D518" s="6" t="n"/>
      <c r="E518" s="6" t="n"/>
      <c r="F518" s="6" t="n"/>
      <c r="G518" s="6" t="n"/>
      <c r="H518" s="6" t="n"/>
      <c r="I518" s="6" t="n"/>
      <c r="J518" s="6" t="n"/>
      <c r="K518" s="6" t="n"/>
      <c r="L518" s="6" t="n"/>
      <c r="M518" s="6" t="n"/>
      <c r="N518" s="6" t="n"/>
    </row>
    <row r="519" ht="15.75" customHeight="1" s="1411">
      <c r="A519" s="6" t="n"/>
      <c r="B519" s="6" t="n"/>
      <c r="C519" s="6" t="n"/>
      <c r="D519" s="6" t="n"/>
      <c r="E519" s="6" t="n"/>
      <c r="F519" s="6" t="n"/>
      <c r="G519" s="6" t="n"/>
      <c r="H519" s="6" t="n"/>
      <c r="I519" s="6" t="n"/>
      <c r="J519" s="6" t="n"/>
      <c r="K519" s="6" t="n"/>
      <c r="L519" s="6" t="n"/>
      <c r="M519" s="6" t="n"/>
      <c r="N519" s="6" t="n"/>
    </row>
    <row r="520" ht="15.75" customHeight="1" s="1411">
      <c r="A520" s="6" t="n"/>
      <c r="B520" s="6" t="n"/>
      <c r="C520" s="6" t="n"/>
      <c r="D520" s="6" t="n"/>
      <c r="E520" s="6" t="n"/>
      <c r="F520" s="6" t="n"/>
      <c r="G520" s="6" t="n"/>
      <c r="H520" s="6" t="n"/>
      <c r="I520" s="6" t="n"/>
      <c r="J520" s="6" t="n"/>
      <c r="K520" s="6" t="n"/>
      <c r="L520" s="6" t="n"/>
      <c r="M520" s="6" t="n"/>
      <c r="N520" s="6" t="n"/>
    </row>
    <row r="521" ht="15.75" customHeight="1" s="1411">
      <c r="A521" s="6" t="n"/>
      <c r="B521" s="6" t="n"/>
      <c r="C521" s="6" t="n"/>
      <c r="D521" s="6" t="n"/>
      <c r="E521" s="6" t="n"/>
      <c r="F521" s="6" t="n"/>
      <c r="G521" s="6" t="n"/>
      <c r="H521" s="6" t="n"/>
      <c r="I521" s="6" t="n"/>
      <c r="J521" s="6" t="n"/>
      <c r="K521" s="6" t="n"/>
      <c r="L521" s="6" t="n"/>
      <c r="M521" s="6" t="n"/>
      <c r="N521" s="6" t="n"/>
    </row>
    <row r="522" ht="15.75" customHeight="1" s="1411">
      <c r="A522" s="6" t="n"/>
      <c r="B522" s="6" t="n"/>
      <c r="C522" s="6" t="n"/>
      <c r="D522" s="6" t="n"/>
      <c r="E522" s="6" t="n"/>
      <c r="F522" s="6" t="n"/>
      <c r="G522" s="6" t="n"/>
      <c r="H522" s="6" t="n"/>
      <c r="I522" s="6" t="n"/>
      <c r="J522" s="6" t="n"/>
      <c r="K522" s="6" t="n"/>
      <c r="L522" s="6" t="n"/>
      <c r="M522" s="6" t="n"/>
      <c r="N522" s="6" t="n"/>
    </row>
    <row r="523" ht="15.75" customHeight="1" s="1411">
      <c r="A523" s="6" t="n"/>
      <c r="B523" s="6" t="n"/>
      <c r="C523" s="6" t="n"/>
      <c r="D523" s="6" t="n"/>
      <c r="E523" s="6" t="n"/>
      <c r="F523" s="6" t="n"/>
      <c r="G523" s="6" t="n"/>
      <c r="H523" s="6" t="n"/>
      <c r="I523" s="6" t="n"/>
      <c r="J523" s="6" t="n"/>
      <c r="K523" s="6" t="n"/>
      <c r="L523" s="6" t="n"/>
      <c r="M523" s="6" t="n"/>
      <c r="N523" s="6" t="n"/>
    </row>
    <row r="524" ht="15.75" customHeight="1" s="1411">
      <c r="A524" s="6" t="n"/>
      <c r="B524" s="6" t="n"/>
      <c r="C524" s="6" t="n"/>
      <c r="D524" s="6" t="n"/>
      <c r="E524" s="6" t="n"/>
      <c r="F524" s="6" t="n"/>
      <c r="G524" s="6" t="n"/>
      <c r="H524" s="6" t="n"/>
      <c r="I524" s="6" t="n"/>
      <c r="J524" s="6" t="n"/>
      <c r="K524" s="6" t="n"/>
      <c r="L524" s="6" t="n"/>
      <c r="M524" s="6" t="n"/>
      <c r="N524" s="6" t="n"/>
    </row>
    <row r="525" ht="15.75" customHeight="1" s="1411">
      <c r="A525" s="6" t="n"/>
      <c r="B525" s="6" t="n"/>
      <c r="C525" s="6" t="n"/>
      <c r="D525" s="6" t="n"/>
      <c r="E525" s="6" t="n"/>
      <c r="F525" s="6" t="n"/>
      <c r="G525" s="6" t="n"/>
      <c r="H525" s="6" t="n"/>
      <c r="I525" s="6" t="n"/>
      <c r="J525" s="6" t="n"/>
      <c r="K525" s="6" t="n"/>
      <c r="L525" s="6" t="n"/>
      <c r="M525" s="6" t="n"/>
      <c r="N525" s="6" t="n"/>
    </row>
    <row r="526" ht="15.75" customHeight="1" s="1411">
      <c r="A526" s="6" t="n"/>
      <c r="B526" s="6" t="n"/>
      <c r="C526" s="6" t="n"/>
      <c r="D526" s="6" t="n"/>
      <c r="E526" s="6" t="n"/>
      <c r="F526" s="6" t="n"/>
      <c r="G526" s="6" t="n"/>
      <c r="H526" s="6" t="n"/>
      <c r="I526" s="6" t="n"/>
      <c r="J526" s="6" t="n"/>
      <c r="K526" s="6" t="n"/>
      <c r="L526" s="6" t="n"/>
      <c r="M526" s="6" t="n"/>
      <c r="N526" s="6" t="n"/>
    </row>
    <row r="527" ht="15.75" customHeight="1" s="1411">
      <c r="A527" s="6" t="n"/>
      <c r="B527" s="6" t="n"/>
      <c r="C527" s="6" t="n"/>
      <c r="D527" s="6" t="n"/>
      <c r="E527" s="6" t="n"/>
      <c r="F527" s="6" t="n"/>
      <c r="G527" s="6" t="n"/>
      <c r="H527" s="6" t="n"/>
      <c r="I527" s="6" t="n"/>
      <c r="J527" s="6" t="n"/>
      <c r="K527" s="6" t="n"/>
      <c r="L527" s="6" t="n"/>
      <c r="M527" s="6" t="n"/>
      <c r="N527" s="6" t="n"/>
    </row>
    <row r="528" ht="15.75" customHeight="1" s="1411">
      <c r="A528" s="6" t="n"/>
      <c r="B528" s="6" t="n"/>
      <c r="C528" s="6" t="n"/>
      <c r="D528" s="6" t="n"/>
      <c r="E528" s="6" t="n"/>
      <c r="F528" s="6" t="n"/>
      <c r="G528" s="6" t="n"/>
      <c r="H528" s="6" t="n"/>
      <c r="I528" s="6" t="n"/>
      <c r="J528" s="6" t="n"/>
      <c r="K528" s="6" t="n"/>
      <c r="L528" s="6" t="n"/>
      <c r="M528" s="6" t="n"/>
      <c r="N528" s="6" t="n"/>
    </row>
    <row r="529" ht="15.75" customHeight="1" s="1411">
      <c r="A529" s="6" t="n"/>
      <c r="B529" s="6" t="n"/>
      <c r="C529" s="6" t="n"/>
      <c r="D529" s="6" t="n"/>
      <c r="E529" s="6" t="n"/>
      <c r="F529" s="6" t="n"/>
      <c r="G529" s="6" t="n"/>
      <c r="H529" s="6" t="n"/>
      <c r="I529" s="6" t="n"/>
      <c r="J529" s="6" t="n"/>
      <c r="K529" s="6" t="n"/>
      <c r="L529" s="6" t="n"/>
      <c r="M529" s="6" t="n"/>
      <c r="N529" s="6" t="n"/>
    </row>
    <row r="530" ht="15.75" customHeight="1" s="1411">
      <c r="A530" s="6" t="n"/>
      <c r="B530" s="6" t="n"/>
      <c r="C530" s="6" t="n"/>
      <c r="D530" s="6" t="n"/>
      <c r="E530" s="6" t="n"/>
      <c r="F530" s="6" t="n"/>
      <c r="G530" s="6" t="n"/>
      <c r="H530" s="6" t="n"/>
      <c r="I530" s="6" t="n"/>
      <c r="J530" s="6" t="n"/>
      <c r="K530" s="6" t="n"/>
      <c r="L530" s="6" t="n"/>
      <c r="M530" s="6" t="n"/>
      <c r="N530" s="6" t="n"/>
    </row>
    <row r="531" ht="15.75" customHeight="1" s="1411">
      <c r="A531" s="6" t="n"/>
      <c r="B531" s="6" t="n"/>
      <c r="C531" s="6" t="n"/>
      <c r="D531" s="6" t="n"/>
      <c r="E531" s="6" t="n"/>
      <c r="F531" s="6" t="n"/>
      <c r="G531" s="6" t="n"/>
      <c r="H531" s="6" t="n"/>
      <c r="I531" s="6" t="n"/>
      <c r="J531" s="6" t="n"/>
      <c r="K531" s="6" t="n"/>
      <c r="L531" s="6" t="n"/>
      <c r="M531" s="6" t="n"/>
      <c r="N531" s="6" t="n"/>
    </row>
    <row r="532" ht="15.75" customHeight="1" s="1411">
      <c r="A532" s="6" t="n"/>
      <c r="B532" s="6" t="n"/>
      <c r="C532" s="6" t="n"/>
      <c r="D532" s="6" t="n"/>
      <c r="E532" s="6" t="n"/>
      <c r="F532" s="6" t="n"/>
      <c r="G532" s="6" t="n"/>
      <c r="H532" s="6" t="n"/>
      <c r="I532" s="6" t="n"/>
      <c r="J532" s="6" t="n"/>
      <c r="K532" s="6" t="n"/>
      <c r="L532" s="6" t="n"/>
      <c r="M532" s="6" t="n"/>
      <c r="N532" s="6" t="n"/>
    </row>
    <row r="533" ht="15.75" customHeight="1" s="1411">
      <c r="A533" s="6" t="n"/>
      <c r="B533" s="6" t="n"/>
      <c r="C533" s="6" t="n"/>
      <c r="D533" s="6" t="n"/>
      <c r="E533" s="6" t="n"/>
      <c r="F533" s="6" t="n"/>
      <c r="G533" s="6" t="n"/>
      <c r="H533" s="6" t="n"/>
      <c r="I533" s="6" t="n"/>
      <c r="J533" s="6" t="n"/>
      <c r="K533" s="6" t="n"/>
      <c r="L533" s="6" t="n"/>
      <c r="M533" s="6" t="n"/>
      <c r="N533" s="6" t="n"/>
    </row>
    <row r="534" ht="15.75" customHeight="1" s="1411">
      <c r="A534" s="6" t="n"/>
      <c r="B534" s="6" t="n"/>
      <c r="C534" s="6" t="n"/>
      <c r="D534" s="6" t="n"/>
      <c r="E534" s="6" t="n"/>
      <c r="F534" s="6" t="n"/>
      <c r="G534" s="6" t="n"/>
      <c r="H534" s="6" t="n"/>
      <c r="I534" s="6" t="n"/>
      <c r="J534" s="6" t="n"/>
      <c r="K534" s="6" t="n"/>
      <c r="L534" s="6" t="n"/>
      <c r="M534" s="6" t="n"/>
      <c r="N534" s="6" t="n"/>
    </row>
    <row r="535" ht="15.75" customHeight="1" s="1411">
      <c r="A535" s="6" t="n"/>
      <c r="B535" s="6" t="n"/>
      <c r="C535" s="6" t="n"/>
      <c r="D535" s="6" t="n"/>
      <c r="E535" s="6" t="n"/>
      <c r="F535" s="6" t="n"/>
      <c r="G535" s="6" t="n"/>
      <c r="H535" s="6" t="n"/>
      <c r="I535" s="6" t="n"/>
      <c r="J535" s="6" t="n"/>
      <c r="K535" s="6" t="n"/>
      <c r="L535" s="6" t="n"/>
      <c r="M535" s="6" t="n"/>
      <c r="N535" s="6" t="n"/>
    </row>
    <row r="536" ht="15.75" customHeight="1" s="1411">
      <c r="A536" s="6" t="n"/>
      <c r="B536" s="6" t="n"/>
      <c r="C536" s="6" t="n"/>
      <c r="D536" s="6" t="n"/>
      <c r="E536" s="6" t="n"/>
      <c r="F536" s="6" t="n"/>
      <c r="G536" s="6" t="n"/>
      <c r="H536" s="6" t="n"/>
      <c r="I536" s="6" t="n"/>
      <c r="J536" s="6" t="n"/>
      <c r="K536" s="6" t="n"/>
      <c r="L536" s="6" t="n"/>
      <c r="M536" s="6" t="n"/>
      <c r="N536" s="6" t="n"/>
    </row>
    <row r="537" ht="15.75" customHeight="1" s="1411">
      <c r="A537" s="6" t="n"/>
      <c r="B537" s="6" t="n"/>
      <c r="C537" s="6" t="n"/>
      <c r="D537" s="6" t="n"/>
      <c r="E537" s="6" t="n"/>
      <c r="F537" s="6" t="n"/>
      <c r="G537" s="6" t="n"/>
      <c r="H537" s="6" t="n"/>
      <c r="I537" s="6" t="n"/>
      <c r="J537" s="6" t="n"/>
      <c r="K537" s="6" t="n"/>
      <c r="L537" s="6" t="n"/>
      <c r="M537" s="6" t="n"/>
      <c r="N537" s="6" t="n"/>
    </row>
    <row r="538" ht="15.75" customHeight="1" s="1411">
      <c r="A538" s="6" t="n"/>
      <c r="B538" s="6" t="n"/>
      <c r="C538" s="6" t="n"/>
      <c r="D538" s="6" t="n"/>
      <c r="E538" s="6" t="n"/>
      <c r="F538" s="6" t="n"/>
      <c r="G538" s="6" t="n"/>
      <c r="H538" s="6" t="n"/>
      <c r="I538" s="6" t="n"/>
      <c r="J538" s="6" t="n"/>
      <c r="K538" s="6" t="n"/>
      <c r="L538" s="6" t="n"/>
      <c r="M538" s="6" t="n"/>
      <c r="N538" s="6" t="n"/>
    </row>
    <row r="539" ht="15.75" customHeight="1" s="1411">
      <c r="A539" s="6" t="n"/>
      <c r="B539" s="6" t="n"/>
      <c r="C539" s="6" t="n"/>
      <c r="D539" s="6" t="n"/>
      <c r="E539" s="6" t="n"/>
      <c r="F539" s="6" t="n"/>
      <c r="G539" s="6" t="n"/>
      <c r="H539" s="6" t="n"/>
      <c r="I539" s="6" t="n"/>
      <c r="J539" s="6" t="n"/>
      <c r="K539" s="6" t="n"/>
      <c r="L539" s="6" t="n"/>
      <c r="M539" s="6" t="n"/>
      <c r="N539" s="6" t="n"/>
    </row>
    <row r="540" ht="15.75" customHeight="1" s="1411">
      <c r="A540" s="6" t="n"/>
      <c r="B540" s="6" t="n"/>
      <c r="C540" s="6" t="n"/>
      <c r="D540" s="6" t="n"/>
      <c r="E540" s="6" t="n"/>
      <c r="F540" s="6" t="n"/>
      <c r="G540" s="6" t="n"/>
      <c r="H540" s="6" t="n"/>
      <c r="I540" s="6" t="n"/>
      <c r="J540" s="6" t="n"/>
      <c r="K540" s="6" t="n"/>
      <c r="L540" s="6" t="n"/>
      <c r="M540" s="6" t="n"/>
      <c r="N540" s="6" t="n"/>
    </row>
    <row r="541" ht="15.75" customHeight="1" s="1411">
      <c r="A541" s="6" t="n"/>
      <c r="B541" s="6" t="n"/>
      <c r="C541" s="6" t="n"/>
      <c r="D541" s="6" t="n"/>
      <c r="E541" s="6" t="n"/>
      <c r="F541" s="6" t="n"/>
      <c r="G541" s="6" t="n"/>
      <c r="H541" s="6" t="n"/>
      <c r="I541" s="6" t="n"/>
      <c r="J541" s="6" t="n"/>
      <c r="K541" s="6" t="n"/>
      <c r="L541" s="6" t="n"/>
      <c r="M541" s="6" t="n"/>
      <c r="N541" s="6" t="n"/>
    </row>
    <row r="542" ht="15.75" customHeight="1" s="1411">
      <c r="A542" s="6" t="n"/>
      <c r="B542" s="6" t="n"/>
      <c r="C542" s="6" t="n"/>
      <c r="D542" s="6" t="n"/>
      <c r="E542" s="6" t="n"/>
      <c r="F542" s="6" t="n"/>
      <c r="G542" s="6" t="n"/>
      <c r="H542" s="6" t="n"/>
      <c r="I542" s="6" t="n"/>
      <c r="J542" s="6" t="n"/>
      <c r="K542" s="6" t="n"/>
      <c r="L542" s="6" t="n"/>
      <c r="M542" s="6" t="n"/>
      <c r="N542" s="6" t="n"/>
    </row>
    <row r="543" ht="15.75" customHeight="1" s="1411">
      <c r="A543" s="6" t="n"/>
      <c r="B543" s="6" t="n"/>
      <c r="C543" s="6" t="n"/>
      <c r="D543" s="6" t="n"/>
      <c r="E543" s="6" t="n"/>
      <c r="F543" s="6" t="n"/>
      <c r="G543" s="6" t="n"/>
      <c r="H543" s="6" t="n"/>
      <c r="I543" s="6" t="n"/>
      <c r="J543" s="6" t="n"/>
      <c r="K543" s="6" t="n"/>
      <c r="L543" s="6" t="n"/>
      <c r="M543" s="6" t="n"/>
      <c r="N543" s="6" t="n"/>
    </row>
    <row r="544" ht="15.75" customHeight="1" s="1411">
      <c r="A544" s="6" t="n"/>
      <c r="B544" s="6" t="n"/>
      <c r="C544" s="6" t="n"/>
      <c r="D544" s="6" t="n"/>
      <c r="E544" s="6" t="n"/>
      <c r="F544" s="6" t="n"/>
      <c r="G544" s="6" t="n"/>
      <c r="H544" s="6" t="n"/>
      <c r="I544" s="6" t="n"/>
      <c r="J544" s="6" t="n"/>
      <c r="K544" s="6" t="n"/>
      <c r="L544" s="6" t="n"/>
      <c r="M544" s="6" t="n"/>
      <c r="N544" s="6" t="n"/>
    </row>
    <row r="545" ht="15.75" customHeight="1" s="1411">
      <c r="A545" s="6" t="n"/>
      <c r="B545" s="6" t="n"/>
      <c r="C545" s="6" t="n"/>
      <c r="D545" s="6" t="n"/>
      <c r="E545" s="6" t="n"/>
      <c r="F545" s="6" t="n"/>
      <c r="G545" s="6" t="n"/>
      <c r="H545" s="6" t="n"/>
      <c r="I545" s="6" t="n"/>
      <c r="J545" s="6" t="n"/>
      <c r="K545" s="6" t="n"/>
      <c r="L545" s="6" t="n"/>
      <c r="M545" s="6" t="n"/>
      <c r="N545" s="6" t="n"/>
    </row>
    <row r="546" ht="15.75" customHeight="1" s="1411">
      <c r="A546" s="6" t="n"/>
      <c r="B546" s="6" t="n"/>
      <c r="C546" s="6" t="n"/>
      <c r="D546" s="6" t="n"/>
      <c r="E546" s="6" t="n"/>
      <c r="F546" s="6" t="n"/>
      <c r="G546" s="6" t="n"/>
      <c r="H546" s="6" t="n"/>
      <c r="I546" s="6" t="n"/>
      <c r="J546" s="6" t="n"/>
      <c r="K546" s="6" t="n"/>
      <c r="L546" s="6" t="n"/>
      <c r="M546" s="6" t="n"/>
      <c r="N546" s="6" t="n"/>
    </row>
    <row r="547" ht="15.75" customHeight="1" s="1411">
      <c r="A547" s="6" t="n"/>
      <c r="B547" s="6" t="n"/>
      <c r="C547" s="6" t="n"/>
      <c r="D547" s="6" t="n"/>
      <c r="E547" s="6" t="n"/>
      <c r="F547" s="6" t="n"/>
      <c r="G547" s="6" t="n"/>
      <c r="H547" s="6" t="n"/>
      <c r="I547" s="6" t="n"/>
      <c r="J547" s="6" t="n"/>
      <c r="K547" s="6" t="n"/>
      <c r="L547" s="6" t="n"/>
      <c r="M547" s="6" t="n"/>
      <c r="N547" s="6" t="n"/>
    </row>
    <row r="548" ht="15.75" customHeight="1" s="1411">
      <c r="A548" s="6" t="n"/>
      <c r="B548" s="6" t="n"/>
      <c r="C548" s="6" t="n"/>
      <c r="D548" s="6" t="n"/>
      <c r="E548" s="6" t="n"/>
      <c r="F548" s="6" t="n"/>
      <c r="G548" s="6" t="n"/>
      <c r="H548" s="6" t="n"/>
      <c r="I548" s="6" t="n"/>
      <c r="J548" s="6" t="n"/>
      <c r="K548" s="6" t="n"/>
      <c r="L548" s="6" t="n"/>
      <c r="M548" s="6" t="n"/>
      <c r="N548" s="6" t="n"/>
    </row>
    <row r="549" ht="15.75" customHeight="1" s="1411">
      <c r="A549" s="6" t="n"/>
      <c r="B549" s="6" t="n"/>
      <c r="C549" s="6" t="n"/>
      <c r="D549" s="6" t="n"/>
      <c r="E549" s="6" t="n"/>
      <c r="F549" s="6" t="n"/>
      <c r="G549" s="6" t="n"/>
      <c r="H549" s="6" t="n"/>
      <c r="I549" s="6" t="n"/>
      <c r="J549" s="6" t="n"/>
      <c r="K549" s="6" t="n"/>
      <c r="L549" s="6" t="n"/>
      <c r="M549" s="6" t="n"/>
      <c r="N549" s="6" t="n"/>
    </row>
    <row r="550" ht="15.75" customHeight="1" s="1411">
      <c r="A550" s="6" t="n"/>
      <c r="B550" s="6" t="n"/>
      <c r="C550" s="6" t="n"/>
      <c r="D550" s="6" t="n"/>
      <c r="E550" s="6" t="n"/>
      <c r="F550" s="6" t="n"/>
      <c r="G550" s="6" t="n"/>
      <c r="H550" s="6" t="n"/>
      <c r="I550" s="6" t="n"/>
      <c r="J550" s="6" t="n"/>
      <c r="K550" s="6" t="n"/>
      <c r="L550" s="6" t="n"/>
      <c r="M550" s="6" t="n"/>
      <c r="N550" s="6" t="n"/>
    </row>
    <row r="551" ht="15.75" customHeight="1" s="1411">
      <c r="A551" s="6" t="n"/>
      <c r="B551" s="6" t="n"/>
      <c r="C551" s="6" t="n"/>
      <c r="D551" s="6" t="n"/>
      <c r="E551" s="6" t="n"/>
      <c r="F551" s="6" t="n"/>
      <c r="G551" s="6" t="n"/>
      <c r="H551" s="6" t="n"/>
      <c r="I551" s="6" t="n"/>
      <c r="J551" s="6" t="n"/>
      <c r="K551" s="6" t="n"/>
      <c r="L551" s="6" t="n"/>
      <c r="M551" s="6" t="n"/>
      <c r="N551" s="6" t="n"/>
    </row>
    <row r="552" ht="15.75" customHeight="1" s="1411">
      <c r="A552" s="6" t="n"/>
      <c r="B552" s="6" t="n"/>
      <c r="C552" s="6" t="n"/>
      <c r="D552" s="6" t="n"/>
      <c r="E552" s="6" t="n"/>
      <c r="F552" s="6" t="n"/>
      <c r="G552" s="6" t="n"/>
      <c r="H552" s="6" t="n"/>
      <c r="I552" s="6" t="n"/>
      <c r="J552" s="6" t="n"/>
      <c r="K552" s="6" t="n"/>
      <c r="L552" s="6" t="n"/>
      <c r="M552" s="6" t="n"/>
      <c r="N552" s="6" t="n"/>
    </row>
    <row r="553" ht="15.75" customHeight="1" s="1411">
      <c r="A553" s="6" t="n"/>
      <c r="B553" s="6" t="n"/>
      <c r="C553" s="6" t="n"/>
      <c r="D553" s="6" t="n"/>
      <c r="E553" s="6" t="n"/>
      <c r="F553" s="6" t="n"/>
      <c r="G553" s="6" t="n"/>
      <c r="H553" s="6" t="n"/>
      <c r="I553" s="6" t="n"/>
      <c r="J553" s="6" t="n"/>
      <c r="K553" s="6" t="n"/>
      <c r="L553" s="6" t="n"/>
      <c r="M553" s="6" t="n"/>
      <c r="N553" s="6" t="n"/>
    </row>
    <row r="554" ht="15.75" customHeight="1" s="1411">
      <c r="A554" s="6" t="n"/>
      <c r="B554" s="6" t="n"/>
      <c r="C554" s="6" t="n"/>
      <c r="D554" s="6" t="n"/>
      <c r="E554" s="6" t="n"/>
      <c r="F554" s="6" t="n"/>
      <c r="G554" s="6" t="n"/>
      <c r="H554" s="6" t="n"/>
      <c r="I554" s="6" t="n"/>
      <c r="J554" s="6" t="n"/>
      <c r="K554" s="6" t="n"/>
      <c r="L554" s="6" t="n"/>
      <c r="M554" s="6" t="n"/>
      <c r="N554" s="6" t="n"/>
    </row>
    <row r="555" ht="15.75" customHeight="1" s="1411">
      <c r="A555" s="6" t="n"/>
      <c r="B555" s="6" t="n"/>
      <c r="C555" s="6" t="n"/>
      <c r="D555" s="6" t="n"/>
      <c r="E555" s="6" t="n"/>
      <c r="F555" s="6" t="n"/>
      <c r="G555" s="6" t="n"/>
      <c r="H555" s="6" t="n"/>
      <c r="I555" s="6" t="n"/>
      <c r="J555" s="6" t="n"/>
      <c r="K555" s="6" t="n"/>
      <c r="L555" s="6" t="n"/>
      <c r="M555" s="6" t="n"/>
      <c r="N555" s="6" t="n"/>
    </row>
    <row r="556" ht="15.75" customHeight="1" s="1411">
      <c r="A556" s="6" t="n"/>
      <c r="B556" s="6" t="n"/>
      <c r="C556" s="6" t="n"/>
      <c r="D556" s="6" t="n"/>
      <c r="E556" s="6" t="n"/>
      <c r="F556" s="6" t="n"/>
      <c r="G556" s="6" t="n"/>
      <c r="H556" s="6" t="n"/>
      <c r="I556" s="6" t="n"/>
      <c r="J556" s="6" t="n"/>
      <c r="K556" s="6" t="n"/>
      <c r="L556" s="6" t="n"/>
      <c r="M556" s="6" t="n"/>
      <c r="N556" s="6" t="n"/>
    </row>
    <row r="557" ht="15.75" customHeight="1" s="1411">
      <c r="A557" s="6" t="n"/>
      <c r="B557" s="6" t="n"/>
      <c r="C557" s="6" t="n"/>
      <c r="D557" s="6" t="n"/>
      <c r="E557" s="6" t="n"/>
      <c r="F557" s="6" t="n"/>
      <c r="G557" s="6" t="n"/>
      <c r="H557" s="6" t="n"/>
      <c r="I557" s="6" t="n"/>
      <c r="J557" s="6" t="n"/>
      <c r="K557" s="6" t="n"/>
      <c r="L557" s="6" t="n"/>
      <c r="M557" s="6" t="n"/>
      <c r="N557" s="6" t="n"/>
    </row>
    <row r="558" ht="15.75" customHeight="1" s="1411">
      <c r="A558" s="6" t="n"/>
      <c r="B558" s="6" t="n"/>
      <c r="C558" s="6" t="n"/>
      <c r="D558" s="6" t="n"/>
      <c r="E558" s="6" t="n"/>
      <c r="F558" s="6" t="n"/>
      <c r="G558" s="6" t="n"/>
      <c r="H558" s="6" t="n"/>
      <c r="I558" s="6" t="n"/>
      <c r="J558" s="6" t="n"/>
      <c r="K558" s="6" t="n"/>
      <c r="L558" s="6" t="n"/>
      <c r="M558" s="6" t="n"/>
      <c r="N558" s="6" t="n"/>
    </row>
    <row r="559" ht="15.75" customHeight="1" s="1411">
      <c r="A559" s="6" t="n"/>
      <c r="B559" s="6" t="n"/>
      <c r="C559" s="6" t="n"/>
      <c r="D559" s="6" t="n"/>
      <c r="E559" s="6" t="n"/>
      <c r="F559" s="6" t="n"/>
      <c r="G559" s="6" t="n"/>
      <c r="H559" s="6" t="n"/>
      <c r="I559" s="6" t="n"/>
      <c r="J559" s="6" t="n"/>
      <c r="K559" s="6" t="n"/>
      <c r="L559" s="6" t="n"/>
      <c r="M559" s="6" t="n"/>
      <c r="N559" s="6" t="n"/>
    </row>
    <row r="560" ht="15.75" customHeight="1" s="1411">
      <c r="A560" s="6" t="n"/>
      <c r="B560" s="6" t="n"/>
      <c r="C560" s="6" t="n"/>
      <c r="D560" s="6" t="n"/>
      <c r="E560" s="6" t="n"/>
      <c r="F560" s="6" t="n"/>
      <c r="G560" s="6" t="n"/>
      <c r="H560" s="6" t="n"/>
      <c r="I560" s="6" t="n"/>
      <c r="J560" s="6" t="n"/>
      <c r="K560" s="6" t="n"/>
      <c r="L560" s="6" t="n"/>
      <c r="M560" s="6" t="n"/>
      <c r="N560" s="6" t="n"/>
    </row>
    <row r="561" ht="15.75" customHeight="1" s="1411">
      <c r="A561" s="6" t="n"/>
      <c r="B561" s="6" t="n"/>
      <c r="C561" s="6" t="n"/>
      <c r="D561" s="6" t="n"/>
      <c r="E561" s="6" t="n"/>
      <c r="F561" s="6" t="n"/>
      <c r="G561" s="6" t="n"/>
      <c r="H561" s="6" t="n"/>
      <c r="I561" s="6" t="n"/>
      <c r="J561" s="6" t="n"/>
      <c r="K561" s="6" t="n"/>
      <c r="L561" s="6" t="n"/>
      <c r="M561" s="6" t="n"/>
      <c r="N561" s="6" t="n"/>
    </row>
    <row r="562" ht="15.75" customHeight="1" s="1411">
      <c r="A562" s="6" t="n"/>
      <c r="B562" s="6" t="n"/>
      <c r="C562" s="6" t="n"/>
      <c r="D562" s="6" t="n"/>
      <c r="E562" s="6" t="n"/>
      <c r="F562" s="6" t="n"/>
      <c r="G562" s="6" t="n"/>
      <c r="H562" s="6" t="n"/>
      <c r="I562" s="6" t="n"/>
      <c r="J562" s="6" t="n"/>
      <c r="K562" s="6" t="n"/>
      <c r="L562" s="6" t="n"/>
      <c r="M562" s="6" t="n"/>
      <c r="N562" s="6" t="n"/>
    </row>
    <row r="563" ht="15.75" customHeight="1" s="1411">
      <c r="A563" s="6" t="n"/>
      <c r="B563" s="6" t="n"/>
      <c r="C563" s="6" t="n"/>
      <c r="D563" s="6" t="n"/>
      <c r="E563" s="6" t="n"/>
      <c r="F563" s="6" t="n"/>
      <c r="G563" s="6" t="n"/>
      <c r="H563" s="6" t="n"/>
      <c r="I563" s="6" t="n"/>
      <c r="J563" s="6" t="n"/>
      <c r="K563" s="6" t="n"/>
      <c r="L563" s="6" t="n"/>
      <c r="M563" s="6" t="n"/>
      <c r="N563" s="6" t="n"/>
    </row>
    <row r="564" ht="15.75" customHeight="1" s="1411">
      <c r="A564" s="6" t="n"/>
      <c r="B564" s="6" t="n"/>
      <c r="C564" s="6" t="n"/>
      <c r="D564" s="6" t="n"/>
      <c r="E564" s="6" t="n"/>
      <c r="F564" s="6" t="n"/>
      <c r="G564" s="6" t="n"/>
      <c r="H564" s="6" t="n"/>
      <c r="I564" s="6" t="n"/>
      <c r="J564" s="6" t="n"/>
      <c r="K564" s="6" t="n"/>
      <c r="L564" s="6" t="n"/>
      <c r="M564" s="6" t="n"/>
      <c r="N564" s="6" t="n"/>
    </row>
    <row r="565" ht="15.75" customHeight="1" s="1411">
      <c r="A565" s="6" t="n"/>
      <c r="B565" s="6" t="n"/>
      <c r="C565" s="6" t="n"/>
      <c r="D565" s="6" t="n"/>
      <c r="E565" s="6" t="n"/>
      <c r="F565" s="6" t="n"/>
      <c r="G565" s="6" t="n"/>
      <c r="H565" s="6" t="n"/>
      <c r="I565" s="6" t="n"/>
      <c r="J565" s="6" t="n"/>
      <c r="K565" s="6" t="n"/>
      <c r="L565" s="6" t="n"/>
      <c r="M565" s="6" t="n"/>
      <c r="N565" s="6" t="n"/>
    </row>
    <row r="566" ht="15.75" customHeight="1" s="1411">
      <c r="A566" s="6" t="n"/>
      <c r="B566" s="6" t="n"/>
      <c r="C566" s="6" t="n"/>
      <c r="D566" s="6" t="n"/>
      <c r="E566" s="6" t="n"/>
      <c r="F566" s="6" t="n"/>
      <c r="G566" s="6" t="n"/>
      <c r="H566" s="6" t="n"/>
      <c r="I566" s="6" t="n"/>
      <c r="J566" s="6" t="n"/>
      <c r="K566" s="6" t="n"/>
      <c r="L566" s="6" t="n"/>
      <c r="M566" s="6" t="n"/>
      <c r="N566" s="6" t="n"/>
    </row>
    <row r="567" ht="15.75" customHeight="1" s="1411">
      <c r="A567" s="6" t="n"/>
      <c r="B567" s="6" t="n"/>
      <c r="C567" s="6" t="n"/>
      <c r="D567" s="6" t="n"/>
      <c r="E567" s="6" t="n"/>
      <c r="F567" s="6" t="n"/>
      <c r="G567" s="6" t="n"/>
      <c r="H567" s="6" t="n"/>
      <c r="I567" s="6" t="n"/>
      <c r="J567" s="6" t="n"/>
      <c r="K567" s="6" t="n"/>
      <c r="L567" s="6" t="n"/>
      <c r="M567" s="6" t="n"/>
      <c r="N567" s="6" t="n"/>
    </row>
    <row r="568" ht="15.75" customHeight="1" s="1411">
      <c r="A568" s="6" t="n"/>
      <c r="B568" s="6" t="n"/>
      <c r="C568" s="6" t="n"/>
      <c r="D568" s="6" t="n"/>
      <c r="E568" s="6" t="n"/>
      <c r="F568" s="6" t="n"/>
      <c r="G568" s="6" t="n"/>
      <c r="H568" s="6" t="n"/>
      <c r="I568" s="6" t="n"/>
      <c r="J568" s="6" t="n"/>
      <c r="K568" s="6" t="n"/>
      <c r="L568" s="6" t="n"/>
      <c r="M568" s="6" t="n"/>
      <c r="N568" s="6" t="n"/>
    </row>
    <row r="569" ht="15.75" customHeight="1" s="1411">
      <c r="A569" s="6" t="n"/>
      <c r="B569" s="6" t="n"/>
      <c r="C569" s="6" t="n"/>
      <c r="D569" s="6" t="n"/>
      <c r="E569" s="6" t="n"/>
      <c r="F569" s="6" t="n"/>
      <c r="G569" s="6" t="n"/>
      <c r="H569" s="6" t="n"/>
      <c r="I569" s="6" t="n"/>
      <c r="J569" s="6" t="n"/>
      <c r="K569" s="6" t="n"/>
      <c r="L569" s="6" t="n"/>
      <c r="M569" s="6" t="n"/>
      <c r="N569" s="6" t="n"/>
    </row>
    <row r="570" ht="15.75" customHeight="1" s="1411">
      <c r="A570" s="6" t="n"/>
      <c r="B570" s="6" t="n"/>
      <c r="C570" s="6" t="n"/>
      <c r="D570" s="6" t="n"/>
      <c r="E570" s="6" t="n"/>
      <c r="F570" s="6" t="n"/>
      <c r="G570" s="6" t="n"/>
      <c r="H570" s="6" t="n"/>
      <c r="I570" s="6" t="n"/>
      <c r="J570" s="6" t="n"/>
      <c r="K570" s="6" t="n"/>
      <c r="L570" s="6" t="n"/>
      <c r="M570" s="6" t="n"/>
      <c r="N570" s="6" t="n"/>
    </row>
    <row r="571" ht="15.75" customHeight="1" s="1411">
      <c r="A571" s="6" t="n"/>
      <c r="B571" s="6" t="n"/>
      <c r="C571" s="6" t="n"/>
      <c r="D571" s="6" t="n"/>
      <c r="E571" s="6" t="n"/>
      <c r="F571" s="6" t="n"/>
      <c r="G571" s="6" t="n"/>
      <c r="H571" s="6" t="n"/>
      <c r="I571" s="6" t="n"/>
      <c r="J571" s="6" t="n"/>
      <c r="K571" s="6" t="n"/>
      <c r="L571" s="6" t="n"/>
      <c r="M571" s="6" t="n"/>
      <c r="N571" s="6" t="n"/>
    </row>
    <row r="572" ht="15.75" customHeight="1" s="1411">
      <c r="A572" s="6" t="n"/>
      <c r="B572" s="6" t="n"/>
      <c r="C572" s="6" t="n"/>
      <c r="D572" s="6" t="n"/>
      <c r="E572" s="6" t="n"/>
      <c r="F572" s="6" t="n"/>
      <c r="G572" s="6" t="n"/>
      <c r="H572" s="6" t="n"/>
      <c r="I572" s="6" t="n"/>
      <c r="J572" s="6" t="n"/>
      <c r="K572" s="6" t="n"/>
      <c r="L572" s="6" t="n"/>
      <c r="M572" s="6" t="n"/>
      <c r="N572" s="6" t="n"/>
    </row>
    <row r="573" ht="15.75" customHeight="1" s="1411">
      <c r="A573" s="6" t="n"/>
      <c r="B573" s="6" t="n"/>
      <c r="C573" s="6" t="n"/>
      <c r="D573" s="6" t="n"/>
      <c r="E573" s="6" t="n"/>
      <c r="F573" s="6" t="n"/>
      <c r="G573" s="6" t="n"/>
      <c r="H573" s="6" t="n"/>
      <c r="I573" s="6" t="n"/>
      <c r="J573" s="6" t="n"/>
      <c r="K573" s="6" t="n"/>
      <c r="L573" s="6" t="n"/>
      <c r="M573" s="6" t="n"/>
      <c r="N573" s="6" t="n"/>
    </row>
    <row r="574" ht="15.75" customHeight="1" s="1411">
      <c r="A574" s="6" t="n"/>
      <c r="B574" s="6" t="n"/>
      <c r="C574" s="6" t="n"/>
      <c r="D574" s="6" t="n"/>
      <c r="E574" s="6" t="n"/>
      <c r="F574" s="6" t="n"/>
      <c r="G574" s="6" t="n"/>
      <c r="H574" s="6" t="n"/>
      <c r="I574" s="6" t="n"/>
      <c r="J574" s="6" t="n"/>
      <c r="K574" s="6" t="n"/>
      <c r="L574" s="6" t="n"/>
      <c r="M574" s="6" t="n"/>
      <c r="N574" s="6" t="n"/>
    </row>
    <row r="575" ht="15.75" customHeight="1" s="1411">
      <c r="A575" s="6" t="n"/>
      <c r="B575" s="6" t="n"/>
      <c r="C575" s="6" t="n"/>
      <c r="D575" s="6" t="n"/>
      <c r="E575" s="6" t="n"/>
      <c r="F575" s="6" t="n"/>
      <c r="G575" s="6" t="n"/>
      <c r="H575" s="6" t="n"/>
      <c r="I575" s="6" t="n"/>
      <c r="J575" s="6" t="n"/>
      <c r="K575" s="6" t="n"/>
      <c r="L575" s="6" t="n"/>
      <c r="M575" s="6" t="n"/>
      <c r="N575" s="6" t="n"/>
    </row>
    <row r="576" ht="15.75" customHeight="1" s="1411">
      <c r="A576" s="6" t="n"/>
      <c r="B576" s="6" t="n"/>
      <c r="C576" s="6" t="n"/>
      <c r="D576" s="6" t="n"/>
      <c r="E576" s="6" t="n"/>
      <c r="F576" s="6" t="n"/>
      <c r="G576" s="6" t="n"/>
      <c r="H576" s="6" t="n"/>
      <c r="I576" s="6" t="n"/>
      <c r="J576" s="6" t="n"/>
      <c r="K576" s="6" t="n"/>
      <c r="L576" s="6" t="n"/>
      <c r="M576" s="6" t="n"/>
      <c r="N576" s="6" t="n"/>
    </row>
    <row r="577" ht="15.75" customHeight="1" s="1411">
      <c r="A577" s="6" t="n"/>
      <c r="B577" s="6" t="n"/>
      <c r="C577" s="6" t="n"/>
      <c r="D577" s="6" t="n"/>
      <c r="E577" s="6" t="n"/>
      <c r="F577" s="6" t="n"/>
      <c r="G577" s="6" t="n"/>
      <c r="H577" s="6" t="n"/>
      <c r="I577" s="6" t="n"/>
      <c r="J577" s="6" t="n"/>
      <c r="K577" s="6" t="n"/>
      <c r="L577" s="6" t="n"/>
      <c r="M577" s="6" t="n"/>
      <c r="N577" s="6" t="n"/>
    </row>
    <row r="578" ht="15.75" customHeight="1" s="1411">
      <c r="A578" s="6" t="n"/>
      <c r="B578" s="6" t="n"/>
      <c r="C578" s="6" t="n"/>
      <c r="D578" s="6" t="n"/>
      <c r="E578" s="6" t="n"/>
      <c r="F578" s="6" t="n"/>
      <c r="G578" s="6" t="n"/>
      <c r="H578" s="6" t="n"/>
      <c r="I578" s="6" t="n"/>
      <c r="J578" s="6" t="n"/>
      <c r="K578" s="6" t="n"/>
      <c r="L578" s="6" t="n"/>
      <c r="M578" s="6" t="n"/>
      <c r="N578" s="6" t="n"/>
    </row>
    <row r="579" ht="15.75" customHeight="1" s="1411">
      <c r="A579" s="6" t="n"/>
      <c r="B579" s="6" t="n"/>
      <c r="C579" s="6" t="n"/>
      <c r="D579" s="6" t="n"/>
      <c r="E579" s="6" t="n"/>
      <c r="F579" s="6" t="n"/>
      <c r="G579" s="6" t="n"/>
      <c r="H579" s="6" t="n"/>
      <c r="I579" s="6" t="n"/>
      <c r="J579" s="6" t="n"/>
      <c r="K579" s="6" t="n"/>
      <c r="L579" s="6" t="n"/>
      <c r="M579" s="6" t="n"/>
      <c r="N579" s="6" t="n"/>
    </row>
    <row r="580" ht="15.75" customHeight="1" s="1411">
      <c r="A580" s="6" t="n"/>
      <c r="B580" s="6" t="n"/>
      <c r="C580" s="6" t="n"/>
      <c r="D580" s="6" t="n"/>
      <c r="E580" s="6" t="n"/>
      <c r="F580" s="6" t="n"/>
      <c r="G580" s="6" t="n"/>
      <c r="H580" s="6" t="n"/>
      <c r="I580" s="6" t="n"/>
      <c r="J580" s="6" t="n"/>
      <c r="K580" s="6" t="n"/>
      <c r="L580" s="6" t="n"/>
      <c r="M580" s="6" t="n"/>
      <c r="N580" s="6" t="n"/>
    </row>
    <row r="581" ht="15.75" customHeight="1" s="1411">
      <c r="A581" s="6" t="n"/>
      <c r="B581" s="6" t="n"/>
      <c r="C581" s="6" t="n"/>
      <c r="D581" s="6" t="n"/>
      <c r="E581" s="6" t="n"/>
      <c r="F581" s="6" t="n"/>
      <c r="G581" s="6" t="n"/>
      <c r="H581" s="6" t="n"/>
      <c r="I581" s="6" t="n"/>
      <c r="J581" s="6" t="n"/>
      <c r="K581" s="6" t="n"/>
      <c r="L581" s="6" t="n"/>
      <c r="M581" s="6" t="n"/>
      <c r="N581" s="6" t="n"/>
    </row>
    <row r="582" ht="15.75" customHeight="1" s="1411">
      <c r="A582" s="6" t="n"/>
      <c r="B582" s="6" t="n"/>
      <c r="C582" s="6" t="n"/>
      <c r="D582" s="6" t="n"/>
      <c r="E582" s="6" t="n"/>
      <c r="F582" s="6" t="n"/>
      <c r="G582" s="6" t="n"/>
      <c r="H582" s="6" t="n"/>
      <c r="I582" s="6" t="n"/>
      <c r="J582" s="6" t="n"/>
      <c r="K582" s="6" t="n"/>
      <c r="L582" s="6" t="n"/>
      <c r="M582" s="6" t="n"/>
      <c r="N582" s="6" t="n"/>
    </row>
    <row r="583" ht="15.75" customHeight="1" s="1411">
      <c r="A583" s="6" t="n"/>
      <c r="B583" s="6" t="n"/>
      <c r="C583" s="6" t="n"/>
      <c r="D583" s="6" t="n"/>
      <c r="E583" s="6" t="n"/>
      <c r="F583" s="6" t="n"/>
      <c r="G583" s="6" t="n"/>
      <c r="H583" s="6" t="n"/>
      <c r="I583" s="6" t="n"/>
      <c r="J583" s="6" t="n"/>
      <c r="K583" s="6" t="n"/>
      <c r="L583" s="6" t="n"/>
      <c r="M583" s="6" t="n"/>
      <c r="N583" s="6" t="n"/>
    </row>
    <row r="584" ht="15.75" customHeight="1" s="1411">
      <c r="A584" s="6" t="n"/>
      <c r="B584" s="6" t="n"/>
      <c r="C584" s="6" t="n"/>
      <c r="D584" s="6" t="n"/>
      <c r="E584" s="6" t="n"/>
      <c r="F584" s="6" t="n"/>
      <c r="G584" s="6" t="n"/>
      <c r="H584" s="6" t="n"/>
      <c r="I584" s="6" t="n"/>
      <c r="J584" s="6" t="n"/>
      <c r="K584" s="6" t="n"/>
      <c r="L584" s="6" t="n"/>
      <c r="M584" s="6" t="n"/>
      <c r="N584" s="6" t="n"/>
    </row>
    <row r="585" ht="15.75" customHeight="1" s="1411">
      <c r="A585" s="6" t="n"/>
      <c r="B585" s="6" t="n"/>
      <c r="C585" s="6" t="n"/>
      <c r="D585" s="6" t="n"/>
      <c r="E585" s="6" t="n"/>
      <c r="F585" s="6" t="n"/>
      <c r="G585" s="6" t="n"/>
      <c r="H585" s="6" t="n"/>
      <c r="I585" s="6" t="n"/>
      <c r="J585" s="6" t="n"/>
      <c r="K585" s="6" t="n"/>
      <c r="L585" s="6" t="n"/>
      <c r="M585" s="6" t="n"/>
      <c r="N585" s="6" t="n"/>
    </row>
    <row r="586" ht="15.75" customHeight="1" s="1411">
      <c r="A586" s="6" t="n"/>
      <c r="B586" s="6" t="n"/>
      <c r="C586" s="6" t="n"/>
      <c r="D586" s="6" t="n"/>
      <c r="E586" s="6" t="n"/>
      <c r="F586" s="6" t="n"/>
      <c r="G586" s="6" t="n"/>
      <c r="H586" s="6" t="n"/>
      <c r="I586" s="6" t="n"/>
      <c r="J586" s="6" t="n"/>
      <c r="K586" s="6" t="n"/>
      <c r="L586" s="6" t="n"/>
      <c r="M586" s="6" t="n"/>
      <c r="N586" s="6" t="n"/>
    </row>
    <row r="587" ht="15.75" customHeight="1" s="1411">
      <c r="A587" s="6" t="n"/>
      <c r="B587" s="6" t="n"/>
      <c r="C587" s="6" t="n"/>
      <c r="D587" s="6" t="n"/>
      <c r="E587" s="6" t="n"/>
      <c r="F587" s="6" t="n"/>
      <c r="G587" s="6" t="n"/>
      <c r="H587" s="6" t="n"/>
      <c r="I587" s="6" t="n"/>
      <c r="J587" s="6" t="n"/>
      <c r="K587" s="6" t="n"/>
      <c r="L587" s="6" t="n"/>
      <c r="M587" s="6" t="n"/>
      <c r="N587" s="6" t="n"/>
    </row>
    <row r="588" ht="15.75" customHeight="1" s="1411">
      <c r="A588" s="6" t="n"/>
      <c r="B588" s="6" t="n"/>
      <c r="C588" s="6" t="n"/>
      <c r="D588" s="6" t="n"/>
      <c r="E588" s="6" t="n"/>
      <c r="F588" s="6" t="n"/>
      <c r="G588" s="6" t="n"/>
      <c r="H588" s="6" t="n"/>
      <c r="I588" s="6" t="n"/>
      <c r="J588" s="6" t="n"/>
      <c r="K588" s="6" t="n"/>
      <c r="L588" s="6" t="n"/>
      <c r="M588" s="6" t="n"/>
      <c r="N588" s="6" t="n"/>
    </row>
    <row r="589" ht="15.75" customHeight="1" s="1411">
      <c r="A589" s="6" t="n"/>
      <c r="B589" s="6" t="n"/>
      <c r="C589" s="6" t="n"/>
      <c r="D589" s="6" t="n"/>
      <c r="E589" s="6" t="n"/>
      <c r="F589" s="6" t="n"/>
      <c r="G589" s="6" t="n"/>
      <c r="H589" s="6" t="n"/>
      <c r="I589" s="6" t="n"/>
      <c r="J589" s="6" t="n"/>
      <c r="K589" s="6" t="n"/>
      <c r="L589" s="6" t="n"/>
      <c r="M589" s="6" t="n"/>
      <c r="N589" s="6" t="n"/>
    </row>
    <row r="590" ht="15.75" customHeight="1" s="1411">
      <c r="A590" s="6" t="n"/>
      <c r="B590" s="6" t="n"/>
      <c r="C590" s="6" t="n"/>
      <c r="D590" s="6" t="n"/>
      <c r="E590" s="6" t="n"/>
      <c r="F590" s="6" t="n"/>
      <c r="G590" s="6" t="n"/>
      <c r="H590" s="6" t="n"/>
      <c r="I590" s="6" t="n"/>
      <c r="J590" s="6" t="n"/>
      <c r="K590" s="6" t="n"/>
      <c r="L590" s="6" t="n"/>
      <c r="M590" s="6" t="n"/>
      <c r="N590" s="6" t="n"/>
    </row>
    <row r="591" ht="15.75" customHeight="1" s="1411">
      <c r="A591" s="6" t="n"/>
      <c r="B591" s="6" t="n"/>
      <c r="C591" s="6" t="n"/>
      <c r="D591" s="6" t="n"/>
      <c r="E591" s="6" t="n"/>
      <c r="F591" s="6" t="n"/>
      <c r="G591" s="6" t="n"/>
      <c r="H591" s="6" t="n"/>
      <c r="I591" s="6" t="n"/>
      <c r="J591" s="6" t="n"/>
      <c r="K591" s="6" t="n"/>
      <c r="L591" s="6" t="n"/>
      <c r="M591" s="6" t="n"/>
      <c r="N591" s="6" t="n"/>
    </row>
    <row r="592" ht="15.75" customHeight="1" s="1411">
      <c r="A592" s="6" t="n"/>
      <c r="B592" s="6" t="n"/>
      <c r="C592" s="6" t="n"/>
      <c r="D592" s="6" t="n"/>
      <c r="E592" s="6" t="n"/>
      <c r="F592" s="6" t="n"/>
      <c r="G592" s="6" t="n"/>
      <c r="H592" s="6" t="n"/>
      <c r="I592" s="6" t="n"/>
      <c r="J592" s="6" t="n"/>
      <c r="K592" s="6" t="n"/>
      <c r="L592" s="6" t="n"/>
      <c r="M592" s="6" t="n"/>
      <c r="N592" s="6" t="n"/>
    </row>
    <row r="593" ht="15.75" customHeight="1" s="1411">
      <c r="A593" s="6" t="n"/>
      <c r="B593" s="6" t="n"/>
      <c r="C593" s="6" t="n"/>
      <c r="D593" s="6" t="n"/>
      <c r="E593" s="6" t="n"/>
      <c r="F593" s="6" t="n"/>
      <c r="G593" s="6" t="n"/>
      <c r="H593" s="6" t="n"/>
      <c r="I593" s="6" t="n"/>
      <c r="J593" s="6" t="n"/>
      <c r="K593" s="6" t="n"/>
      <c r="L593" s="6" t="n"/>
      <c r="M593" s="6" t="n"/>
      <c r="N593" s="6" t="n"/>
    </row>
    <row r="594" ht="15.75" customHeight="1" s="1411">
      <c r="A594" s="6" t="n"/>
      <c r="B594" s="6" t="n"/>
      <c r="C594" s="6" t="n"/>
      <c r="D594" s="6" t="n"/>
      <c r="E594" s="6" t="n"/>
      <c r="F594" s="6" t="n"/>
      <c r="G594" s="6" t="n"/>
      <c r="H594" s="6" t="n"/>
      <c r="I594" s="6" t="n"/>
      <c r="J594" s="6" t="n"/>
      <c r="K594" s="6" t="n"/>
      <c r="L594" s="6" t="n"/>
      <c r="M594" s="6" t="n"/>
      <c r="N594" s="6" t="n"/>
    </row>
    <row r="595" ht="15.75" customHeight="1" s="1411">
      <c r="A595" s="6" t="n"/>
      <c r="B595" s="6" t="n"/>
      <c r="C595" s="6" t="n"/>
      <c r="D595" s="6" t="n"/>
      <c r="E595" s="6" t="n"/>
      <c r="F595" s="6" t="n"/>
      <c r="G595" s="6" t="n"/>
      <c r="H595" s="6" t="n"/>
      <c r="I595" s="6" t="n"/>
      <c r="J595" s="6" t="n"/>
      <c r="K595" s="6" t="n"/>
      <c r="L595" s="6" t="n"/>
      <c r="M595" s="6" t="n"/>
      <c r="N595" s="6" t="n"/>
    </row>
    <row r="596" ht="15.75" customHeight="1" s="1411">
      <c r="A596" s="6" t="n"/>
      <c r="B596" s="6" t="n"/>
      <c r="C596" s="6" t="n"/>
      <c r="D596" s="6" t="n"/>
      <c r="E596" s="6" t="n"/>
      <c r="F596" s="6" t="n"/>
      <c r="G596" s="6" t="n"/>
      <c r="H596" s="6" t="n"/>
      <c r="I596" s="6" t="n"/>
      <c r="J596" s="6" t="n"/>
      <c r="K596" s="6" t="n"/>
      <c r="L596" s="6" t="n"/>
      <c r="M596" s="6" t="n"/>
      <c r="N596" s="6" t="n"/>
    </row>
    <row r="597" ht="15.75" customHeight="1" s="1411">
      <c r="A597" s="6" t="n"/>
      <c r="B597" s="6" t="n"/>
      <c r="C597" s="6" t="n"/>
      <c r="D597" s="6" t="n"/>
      <c r="E597" s="6" t="n"/>
      <c r="F597" s="6" t="n"/>
      <c r="G597" s="6" t="n"/>
      <c r="H597" s="6" t="n"/>
      <c r="I597" s="6" t="n"/>
      <c r="J597" s="6" t="n"/>
      <c r="K597" s="6" t="n"/>
      <c r="L597" s="6" t="n"/>
      <c r="M597" s="6" t="n"/>
      <c r="N597" s="6" t="n"/>
    </row>
    <row r="598" ht="15.75" customHeight="1" s="1411">
      <c r="A598" s="6" t="n"/>
      <c r="B598" s="6" t="n"/>
      <c r="C598" s="6" t="n"/>
      <c r="D598" s="6" t="n"/>
      <c r="E598" s="6" t="n"/>
      <c r="F598" s="6" t="n"/>
      <c r="G598" s="6" t="n"/>
      <c r="H598" s="6" t="n"/>
      <c r="I598" s="6" t="n"/>
      <c r="J598" s="6" t="n"/>
      <c r="K598" s="6" t="n"/>
      <c r="L598" s="6" t="n"/>
      <c r="M598" s="6" t="n"/>
      <c r="N598" s="6" t="n"/>
    </row>
    <row r="599" ht="15.75" customHeight="1" s="1411">
      <c r="A599" s="6" t="n"/>
      <c r="B599" s="6" t="n"/>
      <c r="C599" s="6" t="n"/>
      <c r="D599" s="6" t="n"/>
      <c r="E599" s="6" t="n"/>
      <c r="F599" s="6" t="n"/>
      <c r="G599" s="6" t="n"/>
      <c r="H599" s="6" t="n"/>
      <c r="I599" s="6" t="n"/>
      <c r="J599" s="6" t="n"/>
      <c r="K599" s="6" t="n"/>
      <c r="L599" s="6" t="n"/>
      <c r="M599" s="6" t="n"/>
      <c r="N599" s="6" t="n"/>
    </row>
    <row r="600" ht="15.75" customHeight="1" s="1411">
      <c r="A600" s="6" t="n"/>
      <c r="B600" s="6" t="n"/>
      <c r="C600" s="6" t="n"/>
      <c r="D600" s="6" t="n"/>
      <c r="E600" s="6" t="n"/>
      <c r="F600" s="6" t="n"/>
      <c r="G600" s="6" t="n"/>
      <c r="H600" s="6" t="n"/>
      <c r="I600" s="6" t="n"/>
      <c r="J600" s="6" t="n"/>
      <c r="K600" s="6" t="n"/>
      <c r="L600" s="6" t="n"/>
      <c r="M600" s="6" t="n"/>
      <c r="N600" s="6" t="n"/>
    </row>
    <row r="601" ht="15.75" customHeight="1" s="1411">
      <c r="A601" s="6" t="n"/>
      <c r="B601" s="6" t="n"/>
      <c r="C601" s="6" t="n"/>
      <c r="D601" s="6" t="n"/>
      <c r="E601" s="6" t="n"/>
      <c r="F601" s="6" t="n"/>
      <c r="G601" s="6" t="n"/>
      <c r="H601" s="6" t="n"/>
      <c r="I601" s="6" t="n"/>
      <c r="J601" s="6" t="n"/>
      <c r="K601" s="6" t="n"/>
      <c r="L601" s="6" t="n"/>
      <c r="M601" s="6" t="n"/>
      <c r="N601" s="6" t="n"/>
    </row>
    <row r="602" ht="15.75" customHeight="1" s="1411">
      <c r="A602" s="6" t="n"/>
      <c r="B602" s="6" t="n"/>
      <c r="C602" s="6" t="n"/>
      <c r="D602" s="6" t="n"/>
      <c r="E602" s="6" t="n"/>
      <c r="F602" s="6" t="n"/>
      <c r="G602" s="6" t="n"/>
      <c r="H602" s="6" t="n"/>
      <c r="I602" s="6" t="n"/>
      <c r="J602" s="6" t="n"/>
      <c r="K602" s="6" t="n"/>
      <c r="L602" s="6" t="n"/>
      <c r="M602" s="6" t="n"/>
      <c r="N602" s="6" t="n"/>
    </row>
    <row r="603" ht="15.75" customHeight="1" s="1411">
      <c r="A603" s="6" t="n"/>
      <c r="B603" s="6" t="n"/>
      <c r="C603" s="6" t="n"/>
      <c r="D603" s="6" t="n"/>
      <c r="E603" s="6" t="n"/>
      <c r="F603" s="6" t="n"/>
      <c r="G603" s="6" t="n"/>
      <c r="H603" s="6" t="n"/>
      <c r="I603" s="6" t="n"/>
      <c r="J603" s="6" t="n"/>
      <c r="K603" s="6" t="n"/>
      <c r="L603" s="6" t="n"/>
      <c r="M603" s="6" t="n"/>
      <c r="N603" s="6" t="n"/>
    </row>
    <row r="604" ht="15.75" customHeight="1" s="1411">
      <c r="A604" s="6" t="n"/>
      <c r="B604" s="6" t="n"/>
      <c r="C604" s="6" t="n"/>
      <c r="D604" s="6" t="n"/>
      <c r="E604" s="6" t="n"/>
      <c r="F604" s="6" t="n"/>
      <c r="G604" s="6" t="n"/>
      <c r="H604" s="6" t="n"/>
      <c r="I604" s="6" t="n"/>
      <c r="J604" s="6" t="n"/>
      <c r="K604" s="6" t="n"/>
      <c r="L604" s="6" t="n"/>
      <c r="M604" s="6" t="n"/>
      <c r="N604" s="6" t="n"/>
    </row>
    <row r="605" ht="15.75" customHeight="1" s="1411">
      <c r="A605" s="6" t="n"/>
      <c r="B605" s="6" t="n"/>
      <c r="C605" s="6" t="n"/>
      <c r="D605" s="6" t="n"/>
      <c r="E605" s="6" t="n"/>
      <c r="F605" s="6" t="n"/>
      <c r="G605" s="6" t="n"/>
      <c r="H605" s="6" t="n"/>
      <c r="I605" s="6" t="n"/>
      <c r="J605" s="6" t="n"/>
      <c r="K605" s="6" t="n"/>
      <c r="L605" s="6" t="n"/>
      <c r="M605" s="6" t="n"/>
      <c r="N605" s="6" t="n"/>
    </row>
    <row r="606" ht="15.75" customHeight="1" s="1411">
      <c r="A606" s="6" t="n"/>
      <c r="B606" s="6" t="n"/>
      <c r="C606" s="6" t="n"/>
      <c r="D606" s="6" t="n"/>
      <c r="E606" s="6" t="n"/>
      <c r="F606" s="6" t="n"/>
      <c r="G606" s="6" t="n"/>
      <c r="H606" s="6" t="n"/>
      <c r="I606" s="6" t="n"/>
      <c r="J606" s="6" t="n"/>
      <c r="K606" s="6" t="n"/>
      <c r="L606" s="6" t="n"/>
      <c r="M606" s="6" t="n"/>
      <c r="N606" s="6" t="n"/>
    </row>
    <row r="607" ht="15.75" customHeight="1" s="1411">
      <c r="A607" s="6" t="n"/>
      <c r="B607" s="6" t="n"/>
      <c r="C607" s="6" t="n"/>
      <c r="D607" s="6" t="n"/>
      <c r="E607" s="6" t="n"/>
      <c r="F607" s="6" t="n"/>
      <c r="G607" s="6" t="n"/>
      <c r="H607" s="6" t="n"/>
      <c r="I607" s="6" t="n"/>
      <c r="J607" s="6" t="n"/>
      <c r="K607" s="6" t="n"/>
      <c r="L607" s="6" t="n"/>
      <c r="M607" s="6" t="n"/>
      <c r="N607" s="6" t="n"/>
    </row>
    <row r="608" ht="15.75" customHeight="1" s="1411">
      <c r="A608" s="6" t="n"/>
      <c r="B608" s="6" t="n"/>
      <c r="C608" s="6" t="n"/>
      <c r="D608" s="6" t="n"/>
      <c r="E608" s="6" t="n"/>
      <c r="F608" s="6" t="n"/>
      <c r="G608" s="6" t="n"/>
      <c r="H608" s="6" t="n"/>
      <c r="I608" s="6" t="n"/>
      <c r="J608" s="6" t="n"/>
      <c r="K608" s="6" t="n"/>
      <c r="L608" s="6" t="n"/>
      <c r="M608" s="6" t="n"/>
      <c r="N608" s="6" t="n"/>
    </row>
    <row r="609" ht="15.75" customHeight="1" s="1411">
      <c r="A609" s="6" t="n"/>
      <c r="B609" s="6" t="n"/>
      <c r="C609" s="6" t="n"/>
      <c r="D609" s="6" t="n"/>
      <c r="E609" s="6" t="n"/>
      <c r="F609" s="6" t="n"/>
      <c r="G609" s="6" t="n"/>
      <c r="H609" s="6" t="n"/>
      <c r="I609" s="6" t="n"/>
      <c r="J609" s="6" t="n"/>
      <c r="K609" s="6" t="n"/>
      <c r="L609" s="6" t="n"/>
      <c r="M609" s="6" t="n"/>
      <c r="N609" s="6" t="n"/>
    </row>
    <row r="610" ht="15.75" customHeight="1" s="1411">
      <c r="A610" s="6" t="n"/>
      <c r="B610" s="6" t="n"/>
      <c r="C610" s="6" t="n"/>
      <c r="D610" s="6" t="n"/>
      <c r="E610" s="6" t="n"/>
      <c r="F610" s="6" t="n"/>
      <c r="G610" s="6" t="n"/>
      <c r="H610" s="6" t="n"/>
      <c r="I610" s="6" t="n"/>
      <c r="J610" s="6" t="n"/>
      <c r="K610" s="6" t="n"/>
      <c r="L610" s="6" t="n"/>
      <c r="M610" s="6" t="n"/>
      <c r="N610" s="6" t="n"/>
    </row>
    <row r="611" ht="15.75" customHeight="1" s="1411">
      <c r="A611" s="6" t="n"/>
      <c r="B611" s="6" t="n"/>
      <c r="C611" s="6" t="n"/>
      <c r="D611" s="6" t="n"/>
      <c r="E611" s="6" t="n"/>
      <c r="F611" s="6" t="n"/>
      <c r="G611" s="6" t="n"/>
      <c r="H611" s="6" t="n"/>
      <c r="I611" s="6" t="n"/>
      <c r="J611" s="6" t="n"/>
      <c r="K611" s="6" t="n"/>
      <c r="L611" s="6" t="n"/>
      <c r="M611" s="6" t="n"/>
      <c r="N611" s="6" t="n"/>
    </row>
    <row r="612" ht="15.75" customHeight="1" s="1411">
      <c r="A612" s="6" t="n"/>
      <c r="B612" s="6" t="n"/>
      <c r="C612" s="6" t="n"/>
      <c r="D612" s="6" t="n"/>
      <c r="E612" s="6" t="n"/>
      <c r="F612" s="6" t="n"/>
      <c r="G612" s="6" t="n"/>
      <c r="H612" s="6" t="n"/>
      <c r="I612" s="6" t="n"/>
      <c r="J612" s="6" t="n"/>
      <c r="K612" s="6" t="n"/>
      <c r="L612" s="6" t="n"/>
      <c r="M612" s="6" t="n"/>
      <c r="N612" s="6" t="n"/>
    </row>
    <row r="613" ht="15.75" customHeight="1" s="1411">
      <c r="A613" s="6" t="n"/>
      <c r="B613" s="6" t="n"/>
      <c r="C613" s="6" t="n"/>
      <c r="D613" s="6" t="n"/>
      <c r="E613" s="6" t="n"/>
      <c r="F613" s="6" t="n"/>
      <c r="G613" s="6" t="n"/>
      <c r="H613" s="6" t="n"/>
      <c r="I613" s="6" t="n"/>
      <c r="J613" s="6" t="n"/>
      <c r="K613" s="6" t="n"/>
      <c r="L613" s="6" t="n"/>
      <c r="M613" s="6" t="n"/>
      <c r="N613" s="6" t="n"/>
    </row>
    <row r="614" ht="15.75" customHeight="1" s="1411">
      <c r="A614" s="6" t="n"/>
      <c r="B614" s="6" t="n"/>
      <c r="C614" s="6" t="n"/>
      <c r="D614" s="6" t="n"/>
      <c r="E614" s="6" t="n"/>
      <c r="F614" s="6" t="n"/>
      <c r="G614" s="6" t="n"/>
      <c r="H614" s="6" t="n"/>
      <c r="I614" s="6" t="n"/>
      <c r="J614" s="6" t="n"/>
      <c r="K614" s="6" t="n"/>
      <c r="L614" s="6" t="n"/>
      <c r="M614" s="6" t="n"/>
      <c r="N614" s="6" t="n"/>
    </row>
    <row r="615" ht="15.75" customHeight="1" s="1411">
      <c r="A615" s="6" t="n"/>
      <c r="B615" s="6" t="n"/>
      <c r="C615" s="6" t="n"/>
      <c r="D615" s="6" t="n"/>
      <c r="E615" s="6" t="n"/>
      <c r="F615" s="6" t="n"/>
      <c r="G615" s="6" t="n"/>
      <c r="H615" s="6" t="n"/>
      <c r="I615" s="6" t="n"/>
      <c r="J615" s="6" t="n"/>
      <c r="K615" s="6" t="n"/>
      <c r="L615" s="6" t="n"/>
      <c r="M615" s="6" t="n"/>
      <c r="N615" s="6" t="n"/>
    </row>
    <row r="616" ht="15.75" customHeight="1" s="1411">
      <c r="A616" s="6" t="n"/>
      <c r="B616" s="6" t="n"/>
      <c r="C616" s="6" t="n"/>
      <c r="D616" s="6" t="n"/>
      <c r="E616" s="6" t="n"/>
      <c r="F616" s="6" t="n"/>
      <c r="G616" s="6" t="n"/>
      <c r="H616" s="6" t="n"/>
      <c r="I616" s="6" t="n"/>
      <c r="J616" s="6" t="n"/>
      <c r="K616" s="6" t="n"/>
      <c r="L616" s="6" t="n"/>
      <c r="M616" s="6" t="n"/>
      <c r="N616" s="6" t="n"/>
    </row>
    <row r="617" ht="15.75" customHeight="1" s="1411">
      <c r="A617" s="6" t="n"/>
      <c r="B617" s="6" t="n"/>
      <c r="C617" s="6" t="n"/>
      <c r="D617" s="6" t="n"/>
      <c r="E617" s="6" t="n"/>
      <c r="F617" s="6" t="n"/>
      <c r="G617" s="6" t="n"/>
      <c r="H617" s="6" t="n"/>
      <c r="I617" s="6" t="n"/>
      <c r="J617" s="6" t="n"/>
      <c r="K617" s="6" t="n"/>
      <c r="L617" s="6" t="n"/>
      <c r="M617" s="6" t="n"/>
      <c r="N617" s="6" t="n"/>
    </row>
    <row r="618" ht="15.75" customHeight="1" s="1411">
      <c r="A618" s="6" t="n"/>
      <c r="B618" s="6" t="n"/>
      <c r="C618" s="6" t="n"/>
      <c r="D618" s="6" t="n"/>
      <c r="E618" s="6" t="n"/>
      <c r="F618" s="6" t="n"/>
      <c r="G618" s="6" t="n"/>
      <c r="H618" s="6" t="n"/>
      <c r="I618" s="6" t="n"/>
      <c r="J618" s="6" t="n"/>
      <c r="K618" s="6" t="n"/>
      <c r="L618" s="6" t="n"/>
      <c r="M618" s="6" t="n"/>
      <c r="N618" s="6" t="n"/>
    </row>
    <row r="619" ht="15.75" customHeight="1" s="1411">
      <c r="A619" s="6" t="n"/>
      <c r="B619" s="6" t="n"/>
      <c r="C619" s="6" t="n"/>
      <c r="D619" s="6" t="n"/>
      <c r="E619" s="6" t="n"/>
      <c r="F619" s="6" t="n"/>
      <c r="G619" s="6" t="n"/>
      <c r="H619" s="6" t="n"/>
      <c r="I619" s="6" t="n"/>
      <c r="J619" s="6" t="n"/>
      <c r="K619" s="6" t="n"/>
      <c r="L619" s="6" t="n"/>
      <c r="M619" s="6" t="n"/>
      <c r="N619" s="6" t="n"/>
    </row>
    <row r="620" ht="15.75" customHeight="1" s="1411">
      <c r="A620" s="6" t="n"/>
      <c r="B620" s="6" t="n"/>
      <c r="C620" s="6" t="n"/>
      <c r="D620" s="6" t="n"/>
      <c r="E620" s="6" t="n"/>
      <c r="F620" s="6" t="n"/>
      <c r="G620" s="6" t="n"/>
      <c r="H620" s="6" t="n"/>
      <c r="I620" s="6" t="n"/>
      <c r="J620" s="6" t="n"/>
      <c r="K620" s="6" t="n"/>
      <c r="L620" s="6" t="n"/>
      <c r="M620" s="6" t="n"/>
      <c r="N620" s="6" t="n"/>
    </row>
    <row r="621" ht="15.75" customHeight="1" s="1411">
      <c r="A621" s="6" t="n"/>
      <c r="B621" s="6" t="n"/>
      <c r="C621" s="6" t="n"/>
      <c r="D621" s="6" t="n"/>
      <c r="E621" s="6" t="n"/>
      <c r="F621" s="6" t="n"/>
      <c r="G621" s="6" t="n"/>
      <c r="H621" s="6" t="n"/>
      <c r="I621" s="6" t="n"/>
      <c r="J621" s="6" t="n"/>
      <c r="K621" s="6" t="n"/>
      <c r="L621" s="6" t="n"/>
      <c r="M621" s="6" t="n"/>
      <c r="N621" s="6" t="n"/>
    </row>
    <row r="622" ht="15.75" customHeight="1" s="1411">
      <c r="A622" s="6" t="n"/>
      <c r="B622" s="6" t="n"/>
      <c r="C622" s="6" t="n"/>
      <c r="D622" s="6" t="n"/>
      <c r="E622" s="6" t="n"/>
      <c r="F622" s="6" t="n"/>
      <c r="G622" s="6" t="n"/>
      <c r="H622" s="6" t="n"/>
      <c r="I622" s="6" t="n"/>
      <c r="J622" s="6" t="n"/>
      <c r="K622" s="6" t="n"/>
      <c r="L622" s="6" t="n"/>
      <c r="M622" s="6" t="n"/>
      <c r="N622" s="6" t="n"/>
    </row>
    <row r="623" ht="15.75" customHeight="1" s="1411">
      <c r="A623" s="6" t="n"/>
      <c r="B623" s="6" t="n"/>
      <c r="C623" s="6" t="n"/>
      <c r="D623" s="6" t="n"/>
      <c r="E623" s="6" t="n"/>
      <c r="F623" s="6" t="n"/>
      <c r="G623" s="6" t="n"/>
      <c r="H623" s="6" t="n"/>
      <c r="I623" s="6" t="n"/>
      <c r="J623" s="6" t="n"/>
      <c r="K623" s="6" t="n"/>
      <c r="L623" s="6" t="n"/>
      <c r="M623" s="6" t="n"/>
      <c r="N623" s="6" t="n"/>
    </row>
    <row r="624" ht="15.75" customHeight="1" s="1411">
      <c r="A624" s="6" t="n"/>
      <c r="B624" s="6" t="n"/>
      <c r="C624" s="6" t="n"/>
      <c r="D624" s="6" t="n"/>
      <c r="E624" s="6" t="n"/>
      <c r="F624" s="6" t="n"/>
      <c r="G624" s="6" t="n"/>
      <c r="H624" s="6" t="n"/>
      <c r="I624" s="6" t="n"/>
      <c r="J624" s="6" t="n"/>
      <c r="K624" s="6" t="n"/>
      <c r="L624" s="6" t="n"/>
      <c r="M624" s="6" t="n"/>
      <c r="N624" s="6" t="n"/>
    </row>
    <row r="625" ht="15.75" customHeight="1" s="1411">
      <c r="A625" s="6" t="n"/>
      <c r="B625" s="6" t="n"/>
      <c r="C625" s="6" t="n"/>
      <c r="D625" s="6" t="n"/>
      <c r="E625" s="6" t="n"/>
      <c r="F625" s="6" t="n"/>
      <c r="G625" s="6" t="n"/>
      <c r="H625" s="6" t="n"/>
      <c r="I625" s="6" t="n"/>
      <c r="J625" s="6" t="n"/>
      <c r="K625" s="6" t="n"/>
      <c r="L625" s="6" t="n"/>
      <c r="M625" s="6" t="n"/>
      <c r="N625" s="6" t="n"/>
    </row>
    <row r="626" ht="15.75" customHeight="1" s="1411">
      <c r="A626" s="6" t="n"/>
      <c r="B626" s="6" t="n"/>
      <c r="C626" s="6" t="n"/>
      <c r="D626" s="6" t="n"/>
      <c r="E626" s="6" t="n"/>
      <c r="F626" s="6" t="n"/>
      <c r="G626" s="6" t="n"/>
      <c r="H626" s="6" t="n"/>
      <c r="I626" s="6" t="n"/>
      <c r="J626" s="6" t="n"/>
      <c r="K626" s="6" t="n"/>
      <c r="L626" s="6" t="n"/>
      <c r="M626" s="6" t="n"/>
      <c r="N626" s="6" t="n"/>
    </row>
    <row r="627" ht="15.75" customHeight="1" s="1411">
      <c r="A627" s="6" t="n"/>
      <c r="B627" s="6" t="n"/>
      <c r="C627" s="6" t="n"/>
      <c r="D627" s="6" t="n"/>
      <c r="E627" s="6" t="n"/>
      <c r="F627" s="6" t="n"/>
      <c r="G627" s="6" t="n"/>
      <c r="H627" s="6" t="n"/>
      <c r="I627" s="6" t="n"/>
      <c r="J627" s="6" t="n"/>
      <c r="K627" s="6" t="n"/>
      <c r="L627" s="6" t="n"/>
      <c r="M627" s="6" t="n"/>
      <c r="N627" s="6" t="n"/>
    </row>
    <row r="628" ht="15.75" customHeight="1" s="1411">
      <c r="A628" s="6" t="n"/>
      <c r="B628" s="6" t="n"/>
      <c r="C628" s="6" t="n"/>
      <c r="D628" s="6" t="n"/>
      <c r="E628" s="6" t="n"/>
      <c r="F628" s="6" t="n"/>
      <c r="G628" s="6" t="n"/>
      <c r="H628" s="6" t="n"/>
      <c r="I628" s="6" t="n"/>
      <c r="J628" s="6" t="n"/>
      <c r="K628" s="6" t="n"/>
      <c r="L628" s="6" t="n"/>
      <c r="M628" s="6" t="n"/>
      <c r="N628" s="6" t="n"/>
    </row>
    <row r="629" ht="15.75" customHeight="1" s="1411">
      <c r="A629" s="6" t="n"/>
      <c r="B629" s="6" t="n"/>
      <c r="C629" s="6" t="n"/>
      <c r="D629" s="6" t="n"/>
      <c r="E629" s="6" t="n"/>
      <c r="F629" s="6" t="n"/>
      <c r="G629" s="6" t="n"/>
      <c r="H629" s="6" t="n"/>
      <c r="I629" s="6" t="n"/>
      <c r="J629" s="6" t="n"/>
      <c r="K629" s="6" t="n"/>
      <c r="L629" s="6" t="n"/>
      <c r="M629" s="6" t="n"/>
      <c r="N629" s="6" t="n"/>
    </row>
    <row r="630" ht="15.75" customHeight="1" s="1411">
      <c r="A630" s="6" t="n"/>
      <c r="B630" s="6" t="n"/>
      <c r="C630" s="6" t="n"/>
      <c r="D630" s="6" t="n"/>
      <c r="E630" s="6" t="n"/>
      <c r="F630" s="6" t="n"/>
      <c r="G630" s="6" t="n"/>
      <c r="H630" s="6" t="n"/>
      <c r="I630" s="6" t="n"/>
      <c r="J630" s="6" t="n"/>
      <c r="K630" s="6" t="n"/>
      <c r="L630" s="6" t="n"/>
      <c r="M630" s="6" t="n"/>
      <c r="N630" s="6" t="n"/>
    </row>
    <row r="631" ht="15.75" customHeight="1" s="1411">
      <c r="A631" s="6" t="n"/>
      <c r="B631" s="6" t="n"/>
      <c r="C631" s="6" t="n"/>
      <c r="D631" s="6" t="n"/>
      <c r="E631" s="6" t="n"/>
      <c r="F631" s="6" t="n"/>
      <c r="G631" s="6" t="n"/>
      <c r="H631" s="6" t="n"/>
      <c r="I631" s="6" t="n"/>
      <c r="J631" s="6" t="n"/>
      <c r="K631" s="6" t="n"/>
      <c r="L631" s="6" t="n"/>
      <c r="M631" s="6" t="n"/>
      <c r="N631" s="6" t="n"/>
    </row>
    <row r="632" ht="15.75" customHeight="1" s="1411">
      <c r="A632" s="6" t="n"/>
      <c r="B632" s="6" t="n"/>
      <c r="C632" s="6" t="n"/>
      <c r="D632" s="6" t="n"/>
      <c r="E632" s="6" t="n"/>
      <c r="F632" s="6" t="n"/>
      <c r="G632" s="6" t="n"/>
      <c r="H632" s="6" t="n"/>
      <c r="I632" s="6" t="n"/>
      <c r="J632" s="6" t="n"/>
      <c r="K632" s="6" t="n"/>
      <c r="L632" s="6" t="n"/>
      <c r="M632" s="6" t="n"/>
      <c r="N632" s="6" t="n"/>
    </row>
    <row r="633" ht="15.75" customHeight="1" s="1411">
      <c r="A633" s="6" t="n"/>
      <c r="B633" s="6" t="n"/>
      <c r="C633" s="6" t="n"/>
      <c r="D633" s="6" t="n"/>
      <c r="E633" s="6" t="n"/>
      <c r="F633" s="6" t="n"/>
      <c r="G633" s="6" t="n"/>
      <c r="H633" s="6" t="n"/>
      <c r="I633" s="6" t="n"/>
      <c r="J633" s="6" t="n"/>
      <c r="K633" s="6" t="n"/>
      <c r="L633" s="6" t="n"/>
      <c r="M633" s="6" t="n"/>
      <c r="N633" s="6" t="n"/>
    </row>
    <row r="634" ht="15.75" customHeight="1" s="1411">
      <c r="A634" s="6" t="n"/>
      <c r="B634" s="6" t="n"/>
      <c r="C634" s="6" t="n"/>
      <c r="D634" s="6" t="n"/>
      <c r="E634" s="6" t="n"/>
      <c r="F634" s="6" t="n"/>
      <c r="G634" s="6" t="n"/>
      <c r="H634" s="6" t="n"/>
      <c r="I634" s="6" t="n"/>
      <c r="J634" s="6" t="n"/>
      <c r="K634" s="6" t="n"/>
      <c r="L634" s="6" t="n"/>
      <c r="M634" s="6" t="n"/>
      <c r="N634" s="6" t="n"/>
    </row>
    <row r="635" ht="15.75" customHeight="1" s="1411">
      <c r="A635" s="6" t="n"/>
      <c r="B635" s="6" t="n"/>
      <c r="C635" s="6" t="n"/>
      <c r="D635" s="6" t="n"/>
      <c r="E635" s="6" t="n"/>
      <c r="F635" s="6" t="n"/>
      <c r="G635" s="6" t="n"/>
      <c r="H635" s="6" t="n"/>
      <c r="I635" s="6" t="n"/>
      <c r="J635" s="6" t="n"/>
      <c r="K635" s="6" t="n"/>
      <c r="L635" s="6" t="n"/>
      <c r="M635" s="6" t="n"/>
      <c r="N635" s="6" t="n"/>
    </row>
    <row r="636" ht="15.75" customHeight="1" s="1411">
      <c r="A636" s="6" t="n"/>
      <c r="B636" s="6" t="n"/>
      <c r="C636" s="6" t="n"/>
      <c r="D636" s="6" t="n"/>
      <c r="E636" s="6" t="n"/>
      <c r="F636" s="6" t="n"/>
      <c r="G636" s="6" t="n"/>
      <c r="H636" s="6" t="n"/>
      <c r="I636" s="6" t="n"/>
      <c r="J636" s="6" t="n"/>
      <c r="K636" s="6" t="n"/>
      <c r="L636" s="6" t="n"/>
      <c r="M636" s="6" t="n"/>
      <c r="N636" s="6" t="n"/>
    </row>
    <row r="637" ht="15.75" customHeight="1" s="1411">
      <c r="A637" s="6" t="n"/>
      <c r="B637" s="6" t="n"/>
      <c r="C637" s="6" t="n"/>
      <c r="D637" s="6" t="n"/>
      <c r="E637" s="6" t="n"/>
      <c r="F637" s="6" t="n"/>
      <c r="G637" s="6" t="n"/>
      <c r="H637" s="6" t="n"/>
      <c r="I637" s="6" t="n"/>
      <c r="J637" s="6" t="n"/>
      <c r="K637" s="6" t="n"/>
      <c r="L637" s="6" t="n"/>
      <c r="M637" s="6" t="n"/>
      <c r="N637" s="6" t="n"/>
    </row>
    <row r="638" ht="15.75" customHeight="1" s="1411">
      <c r="A638" s="6" t="n"/>
      <c r="B638" s="6" t="n"/>
      <c r="C638" s="6" t="n"/>
      <c r="D638" s="6" t="n"/>
      <c r="E638" s="6" t="n"/>
      <c r="F638" s="6" t="n"/>
      <c r="G638" s="6" t="n"/>
      <c r="H638" s="6" t="n"/>
      <c r="I638" s="6" t="n"/>
      <c r="J638" s="6" t="n"/>
      <c r="K638" s="6" t="n"/>
      <c r="L638" s="6" t="n"/>
      <c r="M638" s="6" t="n"/>
      <c r="N638" s="6" t="n"/>
    </row>
    <row r="639" ht="15.75" customHeight="1" s="1411">
      <c r="A639" s="6" t="n"/>
      <c r="B639" s="6" t="n"/>
      <c r="C639" s="6" t="n"/>
      <c r="D639" s="6" t="n"/>
      <c r="E639" s="6" t="n"/>
      <c r="F639" s="6" t="n"/>
      <c r="G639" s="6" t="n"/>
      <c r="H639" s="6" t="n"/>
      <c r="I639" s="6" t="n"/>
      <c r="J639" s="6" t="n"/>
      <c r="K639" s="6" t="n"/>
      <c r="L639" s="6" t="n"/>
      <c r="M639" s="6" t="n"/>
      <c r="N639" s="6" t="n"/>
    </row>
    <row r="640" ht="15.75" customHeight="1" s="1411">
      <c r="A640" s="6" t="n"/>
      <c r="B640" s="6" t="n"/>
      <c r="C640" s="6" t="n"/>
      <c r="D640" s="6" t="n"/>
      <c r="E640" s="6" t="n"/>
      <c r="F640" s="6" t="n"/>
      <c r="G640" s="6" t="n"/>
      <c r="H640" s="6" t="n"/>
      <c r="I640" s="6" t="n"/>
      <c r="J640" s="6" t="n"/>
      <c r="K640" s="6" t="n"/>
      <c r="L640" s="6" t="n"/>
      <c r="M640" s="6" t="n"/>
      <c r="N640" s="6" t="n"/>
    </row>
    <row r="641" ht="15.75" customHeight="1" s="1411">
      <c r="A641" s="6" t="n"/>
      <c r="B641" s="6" t="n"/>
      <c r="C641" s="6" t="n"/>
      <c r="D641" s="6" t="n"/>
      <c r="E641" s="6" t="n"/>
      <c r="F641" s="6" t="n"/>
      <c r="G641" s="6" t="n"/>
      <c r="H641" s="6" t="n"/>
      <c r="I641" s="6" t="n"/>
      <c r="J641" s="6" t="n"/>
      <c r="K641" s="6" t="n"/>
      <c r="L641" s="6" t="n"/>
      <c r="M641" s="6" t="n"/>
      <c r="N641" s="6" t="n"/>
    </row>
    <row r="642" ht="15.75" customHeight="1" s="1411">
      <c r="A642" s="6" t="n"/>
      <c r="B642" s="6" t="n"/>
      <c r="C642" s="6" t="n"/>
      <c r="D642" s="6" t="n"/>
      <c r="E642" s="6" t="n"/>
      <c r="F642" s="6" t="n"/>
      <c r="G642" s="6" t="n"/>
      <c r="H642" s="6" t="n"/>
      <c r="I642" s="6" t="n"/>
      <c r="J642" s="6" t="n"/>
      <c r="K642" s="6" t="n"/>
      <c r="L642" s="6" t="n"/>
      <c r="M642" s="6" t="n"/>
      <c r="N642" s="6" t="n"/>
    </row>
    <row r="643" ht="15.75" customHeight="1" s="1411">
      <c r="A643" s="6" t="n"/>
      <c r="B643" s="6" t="n"/>
      <c r="C643" s="6" t="n"/>
      <c r="D643" s="6" t="n"/>
      <c r="E643" s="6" t="n"/>
      <c r="F643" s="6" t="n"/>
      <c r="G643" s="6" t="n"/>
      <c r="H643" s="6" t="n"/>
      <c r="I643" s="6" t="n"/>
      <c r="J643" s="6" t="n"/>
      <c r="K643" s="6" t="n"/>
      <c r="L643" s="6" t="n"/>
      <c r="M643" s="6" t="n"/>
      <c r="N643" s="6" t="n"/>
    </row>
    <row r="644" ht="15.75" customHeight="1" s="1411">
      <c r="A644" s="6" t="n"/>
      <c r="B644" s="6" t="n"/>
      <c r="C644" s="6" t="n"/>
      <c r="D644" s="6" t="n"/>
      <c r="E644" s="6" t="n"/>
      <c r="F644" s="6" t="n"/>
      <c r="G644" s="6" t="n"/>
      <c r="H644" s="6" t="n"/>
      <c r="I644" s="6" t="n"/>
      <c r="J644" s="6" t="n"/>
      <c r="K644" s="6" t="n"/>
      <c r="L644" s="6" t="n"/>
      <c r="M644" s="6" t="n"/>
      <c r="N644" s="6" t="n"/>
    </row>
    <row r="645" ht="15.75" customHeight="1" s="1411">
      <c r="A645" s="6" t="n"/>
      <c r="B645" s="6" t="n"/>
      <c r="C645" s="6" t="n"/>
      <c r="D645" s="6" t="n"/>
      <c r="E645" s="6" t="n"/>
      <c r="F645" s="6" t="n"/>
      <c r="G645" s="6" t="n"/>
      <c r="H645" s="6" t="n"/>
      <c r="I645" s="6" t="n"/>
      <c r="J645" s="6" t="n"/>
      <c r="K645" s="6" t="n"/>
      <c r="L645" s="6" t="n"/>
      <c r="M645" s="6" t="n"/>
      <c r="N645" s="6" t="n"/>
    </row>
    <row r="646" ht="15.75" customHeight="1" s="1411">
      <c r="A646" s="6" t="n"/>
      <c r="B646" s="6" t="n"/>
      <c r="C646" s="6" t="n"/>
      <c r="D646" s="6" t="n"/>
      <c r="E646" s="6" t="n"/>
      <c r="F646" s="6" t="n"/>
      <c r="G646" s="6" t="n"/>
      <c r="H646" s="6" t="n"/>
      <c r="I646" s="6" t="n"/>
      <c r="J646" s="6" t="n"/>
      <c r="K646" s="6" t="n"/>
      <c r="L646" s="6" t="n"/>
      <c r="M646" s="6" t="n"/>
      <c r="N646" s="6" t="n"/>
    </row>
    <row r="647" ht="15.75" customHeight="1" s="1411">
      <c r="A647" s="6" t="n"/>
      <c r="B647" s="6" t="n"/>
      <c r="C647" s="6" t="n"/>
      <c r="D647" s="6" t="n"/>
      <c r="E647" s="6" t="n"/>
      <c r="F647" s="6" t="n"/>
      <c r="G647" s="6" t="n"/>
      <c r="H647" s="6" t="n"/>
      <c r="I647" s="6" t="n"/>
      <c r="J647" s="6" t="n"/>
      <c r="K647" s="6" t="n"/>
      <c r="L647" s="6" t="n"/>
      <c r="M647" s="6" t="n"/>
      <c r="N647" s="6" t="n"/>
    </row>
    <row r="648" ht="15.75" customHeight="1" s="1411">
      <c r="A648" s="6" t="n"/>
      <c r="B648" s="6" t="n"/>
      <c r="C648" s="6" t="n"/>
      <c r="D648" s="6" t="n"/>
      <c r="E648" s="6" t="n"/>
      <c r="F648" s="6" t="n"/>
      <c r="G648" s="6" t="n"/>
      <c r="H648" s="6" t="n"/>
      <c r="I648" s="6" t="n"/>
      <c r="J648" s="6" t="n"/>
      <c r="K648" s="6" t="n"/>
      <c r="L648" s="6" t="n"/>
      <c r="M648" s="6" t="n"/>
      <c r="N648" s="6" t="n"/>
    </row>
    <row r="649" ht="15.75" customHeight="1" s="1411">
      <c r="A649" s="6" t="n"/>
      <c r="B649" s="6" t="n"/>
      <c r="C649" s="6" t="n"/>
      <c r="D649" s="6" t="n"/>
      <c r="E649" s="6" t="n"/>
      <c r="F649" s="6" t="n"/>
      <c r="G649" s="6" t="n"/>
      <c r="H649" s="6" t="n"/>
      <c r="I649" s="6" t="n"/>
      <c r="J649" s="6" t="n"/>
      <c r="K649" s="6" t="n"/>
      <c r="L649" s="6" t="n"/>
      <c r="M649" s="6" t="n"/>
      <c r="N649" s="6" t="n"/>
    </row>
    <row r="650" ht="15.75" customHeight="1" s="1411">
      <c r="A650" s="6" t="n"/>
      <c r="B650" s="6" t="n"/>
      <c r="C650" s="6" t="n"/>
      <c r="D650" s="6" t="n"/>
      <c r="E650" s="6" t="n"/>
      <c r="F650" s="6" t="n"/>
      <c r="G650" s="6" t="n"/>
      <c r="H650" s="6" t="n"/>
      <c r="I650" s="6" t="n"/>
      <c r="J650" s="6" t="n"/>
      <c r="K650" s="6" t="n"/>
      <c r="L650" s="6" t="n"/>
      <c r="M650" s="6" t="n"/>
      <c r="N650" s="6" t="n"/>
    </row>
    <row r="651" ht="15.75" customHeight="1" s="1411">
      <c r="A651" s="6" t="n"/>
      <c r="B651" s="6" t="n"/>
      <c r="C651" s="6" t="n"/>
      <c r="D651" s="6" t="n"/>
      <c r="E651" s="6" t="n"/>
      <c r="F651" s="6" t="n"/>
      <c r="G651" s="6" t="n"/>
      <c r="H651" s="6" t="n"/>
      <c r="I651" s="6" t="n"/>
      <c r="J651" s="6" t="n"/>
      <c r="K651" s="6" t="n"/>
      <c r="L651" s="6" t="n"/>
      <c r="M651" s="6" t="n"/>
      <c r="N651" s="6" t="n"/>
    </row>
    <row r="652" ht="15.75" customHeight="1" s="1411">
      <c r="A652" s="6" t="n"/>
      <c r="B652" s="6" t="n"/>
      <c r="C652" s="6" t="n"/>
      <c r="D652" s="6" t="n"/>
      <c r="E652" s="6" t="n"/>
      <c r="F652" s="6" t="n"/>
      <c r="G652" s="6" t="n"/>
      <c r="H652" s="6" t="n"/>
      <c r="I652" s="6" t="n"/>
      <c r="J652" s="6" t="n"/>
      <c r="K652" s="6" t="n"/>
      <c r="L652" s="6" t="n"/>
      <c r="M652" s="6" t="n"/>
      <c r="N652" s="6" t="n"/>
    </row>
    <row r="653" ht="15.75" customHeight="1" s="1411">
      <c r="A653" s="6" t="n"/>
      <c r="B653" s="6" t="n"/>
      <c r="C653" s="6" t="n"/>
      <c r="D653" s="6" t="n"/>
      <c r="E653" s="6" t="n"/>
      <c r="F653" s="6" t="n"/>
      <c r="G653" s="6" t="n"/>
      <c r="H653" s="6" t="n"/>
      <c r="I653" s="6" t="n"/>
      <c r="J653" s="6" t="n"/>
      <c r="K653" s="6" t="n"/>
      <c r="L653" s="6" t="n"/>
      <c r="M653" s="6" t="n"/>
      <c r="N653" s="6" t="n"/>
    </row>
    <row r="654" ht="15.75" customHeight="1" s="1411">
      <c r="A654" s="6" t="n"/>
      <c r="B654" s="6" t="n"/>
      <c r="C654" s="6" t="n"/>
      <c r="D654" s="6" t="n"/>
      <c r="E654" s="6" t="n"/>
      <c r="F654" s="6" t="n"/>
      <c r="G654" s="6" t="n"/>
      <c r="H654" s="6" t="n"/>
      <c r="I654" s="6" t="n"/>
      <c r="J654" s="6" t="n"/>
      <c r="K654" s="6" t="n"/>
      <c r="L654" s="6" t="n"/>
      <c r="M654" s="6" t="n"/>
      <c r="N654" s="6" t="n"/>
    </row>
    <row r="655" ht="15.75" customHeight="1" s="1411">
      <c r="A655" s="6" t="n"/>
      <c r="B655" s="6" t="n"/>
      <c r="C655" s="6" t="n"/>
      <c r="D655" s="6" t="n"/>
      <c r="E655" s="6" t="n"/>
      <c r="F655" s="6" t="n"/>
      <c r="G655" s="6" t="n"/>
      <c r="H655" s="6" t="n"/>
      <c r="I655" s="6" t="n"/>
      <c r="J655" s="6" t="n"/>
      <c r="K655" s="6" t="n"/>
      <c r="L655" s="6" t="n"/>
      <c r="M655" s="6" t="n"/>
      <c r="N655" s="6" t="n"/>
    </row>
    <row r="656" ht="15.75" customHeight="1" s="1411">
      <c r="A656" s="6" t="n"/>
      <c r="B656" s="6" t="n"/>
      <c r="C656" s="6" t="n"/>
      <c r="D656" s="6" t="n"/>
      <c r="E656" s="6" t="n"/>
      <c r="F656" s="6" t="n"/>
      <c r="G656" s="6" t="n"/>
      <c r="H656" s="6" t="n"/>
      <c r="I656" s="6" t="n"/>
      <c r="J656" s="6" t="n"/>
      <c r="K656" s="6" t="n"/>
      <c r="L656" s="6" t="n"/>
      <c r="M656" s="6" t="n"/>
      <c r="N656" s="6" t="n"/>
    </row>
    <row r="657" ht="15.75" customHeight="1" s="1411">
      <c r="A657" s="6" t="n"/>
      <c r="B657" s="6" t="n"/>
      <c r="C657" s="6" t="n"/>
      <c r="D657" s="6" t="n"/>
      <c r="E657" s="6" t="n"/>
      <c r="F657" s="6" t="n"/>
      <c r="G657" s="6" t="n"/>
      <c r="H657" s="6" t="n"/>
      <c r="I657" s="6" t="n"/>
      <c r="J657" s="6" t="n"/>
      <c r="K657" s="6" t="n"/>
      <c r="L657" s="6" t="n"/>
      <c r="M657" s="6" t="n"/>
      <c r="N657" s="6" t="n"/>
    </row>
    <row r="658" ht="15.75" customHeight="1" s="1411">
      <c r="A658" s="6" t="n"/>
      <c r="B658" s="6" t="n"/>
      <c r="C658" s="6" t="n"/>
      <c r="D658" s="6" t="n"/>
      <c r="E658" s="6" t="n"/>
      <c r="F658" s="6" t="n"/>
      <c r="G658" s="6" t="n"/>
      <c r="H658" s="6" t="n"/>
      <c r="I658" s="6" t="n"/>
      <c r="J658" s="6" t="n"/>
      <c r="K658" s="6" t="n"/>
      <c r="L658" s="6" t="n"/>
      <c r="M658" s="6" t="n"/>
      <c r="N658" s="6" t="n"/>
    </row>
    <row r="659" ht="15.75" customHeight="1" s="1411">
      <c r="A659" s="6" t="n"/>
      <c r="B659" s="6" t="n"/>
      <c r="C659" s="6" t="n"/>
      <c r="D659" s="6" t="n"/>
      <c r="E659" s="6" t="n"/>
      <c r="F659" s="6" t="n"/>
      <c r="G659" s="6" t="n"/>
      <c r="H659" s="6" t="n"/>
      <c r="I659" s="6" t="n"/>
      <c r="J659" s="6" t="n"/>
      <c r="K659" s="6" t="n"/>
      <c r="L659" s="6" t="n"/>
      <c r="M659" s="6" t="n"/>
      <c r="N659" s="6" t="n"/>
    </row>
    <row r="660" ht="15.75" customHeight="1" s="1411">
      <c r="A660" s="6" t="n"/>
      <c r="B660" s="6" t="n"/>
      <c r="C660" s="6" t="n"/>
      <c r="D660" s="6" t="n"/>
      <c r="E660" s="6" t="n"/>
      <c r="F660" s="6" t="n"/>
      <c r="G660" s="6" t="n"/>
      <c r="H660" s="6" t="n"/>
      <c r="I660" s="6" t="n"/>
      <c r="J660" s="6" t="n"/>
      <c r="K660" s="6" t="n"/>
      <c r="L660" s="6" t="n"/>
      <c r="M660" s="6" t="n"/>
      <c r="N660" s="6" t="n"/>
    </row>
    <row r="661" ht="15.75" customHeight="1" s="1411">
      <c r="A661" s="6" t="n"/>
      <c r="B661" s="6" t="n"/>
      <c r="C661" s="6" t="n"/>
      <c r="D661" s="6" t="n"/>
      <c r="E661" s="6" t="n"/>
      <c r="F661" s="6" t="n"/>
      <c r="G661" s="6" t="n"/>
      <c r="H661" s="6" t="n"/>
      <c r="I661" s="6" t="n"/>
      <c r="J661" s="6" t="n"/>
      <c r="K661" s="6" t="n"/>
      <c r="L661" s="6" t="n"/>
      <c r="M661" s="6" t="n"/>
      <c r="N661" s="6" t="n"/>
    </row>
    <row r="662" ht="15.75" customHeight="1" s="1411">
      <c r="A662" s="6" t="n"/>
      <c r="B662" s="6" t="n"/>
      <c r="C662" s="6" t="n"/>
      <c r="D662" s="6" t="n"/>
      <c r="E662" s="6" t="n"/>
      <c r="F662" s="6" t="n"/>
      <c r="G662" s="6" t="n"/>
      <c r="H662" s="6" t="n"/>
      <c r="I662" s="6" t="n"/>
      <c r="J662" s="6" t="n"/>
      <c r="K662" s="6" t="n"/>
      <c r="L662" s="6" t="n"/>
      <c r="M662" s="6" t="n"/>
      <c r="N662" s="6" t="n"/>
    </row>
    <row r="663" ht="15.75" customHeight="1" s="1411">
      <c r="A663" s="6" t="n"/>
      <c r="B663" s="6" t="n"/>
      <c r="C663" s="6" t="n"/>
      <c r="D663" s="6" t="n"/>
      <c r="E663" s="6" t="n"/>
      <c r="F663" s="6" t="n"/>
      <c r="G663" s="6" t="n"/>
      <c r="H663" s="6" t="n"/>
      <c r="I663" s="6" t="n"/>
      <c r="J663" s="6" t="n"/>
      <c r="K663" s="6" t="n"/>
      <c r="L663" s="6" t="n"/>
      <c r="M663" s="6" t="n"/>
      <c r="N663" s="6" t="n"/>
    </row>
    <row r="664" ht="15.75" customHeight="1" s="1411">
      <c r="A664" s="6" t="n"/>
      <c r="B664" s="6" t="n"/>
      <c r="C664" s="6" t="n"/>
      <c r="D664" s="6" t="n"/>
      <c r="E664" s="6" t="n"/>
      <c r="F664" s="6" t="n"/>
      <c r="G664" s="6" t="n"/>
      <c r="H664" s="6" t="n"/>
      <c r="I664" s="6" t="n"/>
      <c r="J664" s="6" t="n"/>
      <c r="K664" s="6" t="n"/>
      <c r="L664" s="6" t="n"/>
      <c r="M664" s="6" t="n"/>
      <c r="N664" s="6" t="n"/>
    </row>
    <row r="665" ht="15.75" customHeight="1" s="1411">
      <c r="A665" s="6" t="n"/>
      <c r="B665" s="6" t="n"/>
      <c r="C665" s="6" t="n"/>
      <c r="D665" s="6" t="n"/>
      <c r="E665" s="6" t="n"/>
      <c r="F665" s="6" t="n"/>
      <c r="G665" s="6" t="n"/>
      <c r="H665" s="6" t="n"/>
      <c r="I665" s="6" t="n"/>
      <c r="J665" s="6" t="n"/>
      <c r="K665" s="6" t="n"/>
      <c r="L665" s="6" t="n"/>
      <c r="M665" s="6" t="n"/>
      <c r="N665" s="6" t="n"/>
    </row>
    <row r="666" ht="15.75" customHeight="1" s="1411">
      <c r="A666" s="6" t="n"/>
      <c r="B666" s="6" t="n"/>
      <c r="C666" s="6" t="n"/>
      <c r="D666" s="6" t="n"/>
      <c r="E666" s="6" t="n"/>
      <c r="F666" s="6" t="n"/>
      <c r="G666" s="6" t="n"/>
      <c r="H666" s="6" t="n"/>
      <c r="I666" s="6" t="n"/>
      <c r="J666" s="6" t="n"/>
      <c r="K666" s="6" t="n"/>
      <c r="L666" s="6" t="n"/>
      <c r="M666" s="6" t="n"/>
      <c r="N666" s="6" t="n"/>
    </row>
    <row r="667" ht="15.75" customHeight="1" s="1411">
      <c r="A667" s="6" t="n"/>
      <c r="B667" s="6" t="n"/>
      <c r="C667" s="6" t="n"/>
      <c r="D667" s="6" t="n"/>
      <c r="E667" s="6" t="n"/>
      <c r="F667" s="6" t="n"/>
      <c r="G667" s="6" t="n"/>
      <c r="H667" s="6" t="n"/>
      <c r="I667" s="6" t="n"/>
      <c r="J667" s="6" t="n"/>
      <c r="K667" s="6" t="n"/>
      <c r="L667" s="6" t="n"/>
      <c r="M667" s="6" t="n"/>
      <c r="N667" s="6" t="n"/>
    </row>
    <row r="668" ht="15.75" customHeight="1" s="1411">
      <c r="A668" s="6" t="n"/>
      <c r="B668" s="6" t="n"/>
      <c r="C668" s="6" t="n"/>
      <c r="D668" s="6" t="n"/>
      <c r="E668" s="6" t="n"/>
      <c r="F668" s="6" t="n"/>
      <c r="G668" s="6" t="n"/>
      <c r="H668" s="6" t="n"/>
      <c r="I668" s="6" t="n"/>
      <c r="J668" s="6" t="n"/>
      <c r="K668" s="6" t="n"/>
      <c r="L668" s="6" t="n"/>
      <c r="M668" s="6" t="n"/>
      <c r="N668" s="6" t="n"/>
    </row>
    <row r="669" ht="15.75" customHeight="1" s="1411">
      <c r="A669" s="6" t="n"/>
      <c r="B669" s="6" t="n"/>
      <c r="C669" s="6" t="n"/>
      <c r="D669" s="6" t="n"/>
      <c r="E669" s="6" t="n"/>
      <c r="F669" s="6" t="n"/>
      <c r="G669" s="6" t="n"/>
      <c r="H669" s="6" t="n"/>
      <c r="I669" s="6" t="n"/>
      <c r="J669" s="6" t="n"/>
      <c r="K669" s="6" t="n"/>
      <c r="L669" s="6" t="n"/>
      <c r="M669" s="6" t="n"/>
      <c r="N669" s="6" t="n"/>
    </row>
    <row r="670" ht="15.75" customHeight="1" s="1411">
      <c r="A670" s="6" t="n"/>
      <c r="B670" s="6" t="n"/>
      <c r="C670" s="6" t="n"/>
      <c r="D670" s="6" t="n"/>
      <c r="E670" s="6" t="n"/>
      <c r="F670" s="6" t="n"/>
      <c r="G670" s="6" t="n"/>
      <c r="H670" s="6" t="n"/>
      <c r="I670" s="6" t="n"/>
      <c r="J670" s="6" t="n"/>
      <c r="K670" s="6" t="n"/>
      <c r="L670" s="6" t="n"/>
      <c r="M670" s="6" t="n"/>
      <c r="N670" s="6" t="n"/>
    </row>
    <row r="671" ht="15.75" customHeight="1" s="1411">
      <c r="A671" s="6" t="n"/>
      <c r="B671" s="6" t="n"/>
      <c r="C671" s="6" t="n"/>
      <c r="D671" s="6" t="n"/>
      <c r="E671" s="6" t="n"/>
      <c r="F671" s="6" t="n"/>
      <c r="G671" s="6" t="n"/>
      <c r="H671" s="6" t="n"/>
      <c r="I671" s="6" t="n"/>
      <c r="J671" s="6" t="n"/>
      <c r="K671" s="6" t="n"/>
      <c r="L671" s="6" t="n"/>
      <c r="M671" s="6" t="n"/>
      <c r="N671" s="6" t="n"/>
    </row>
    <row r="672" ht="15.75" customHeight="1" s="1411">
      <c r="A672" s="6" t="n"/>
      <c r="B672" s="6" t="n"/>
      <c r="C672" s="6" t="n"/>
      <c r="D672" s="6" t="n"/>
      <c r="E672" s="6" t="n"/>
      <c r="F672" s="6" t="n"/>
      <c r="G672" s="6" t="n"/>
      <c r="H672" s="6" t="n"/>
      <c r="I672" s="6" t="n"/>
      <c r="J672" s="6" t="n"/>
      <c r="K672" s="6" t="n"/>
      <c r="L672" s="6" t="n"/>
      <c r="M672" s="6" t="n"/>
      <c r="N672" s="6" t="n"/>
    </row>
    <row r="673" ht="15.75" customHeight="1" s="1411">
      <c r="A673" s="6" t="n"/>
      <c r="B673" s="6" t="n"/>
      <c r="C673" s="6" t="n"/>
      <c r="D673" s="6" t="n"/>
      <c r="E673" s="6" t="n"/>
      <c r="F673" s="6" t="n"/>
      <c r="G673" s="6" t="n"/>
      <c r="H673" s="6" t="n"/>
      <c r="I673" s="6" t="n"/>
      <c r="J673" s="6" t="n"/>
      <c r="K673" s="6" t="n"/>
      <c r="L673" s="6" t="n"/>
      <c r="M673" s="6" t="n"/>
      <c r="N673" s="6" t="n"/>
    </row>
    <row r="674" ht="15.75" customHeight="1" s="1411">
      <c r="A674" s="6" t="n"/>
      <c r="B674" s="6" t="n"/>
      <c r="C674" s="6" t="n"/>
      <c r="D674" s="6" t="n"/>
      <c r="E674" s="6" t="n"/>
      <c r="F674" s="6" t="n"/>
      <c r="G674" s="6" t="n"/>
      <c r="H674" s="6" t="n"/>
      <c r="I674" s="6" t="n"/>
      <c r="J674" s="6" t="n"/>
      <c r="K674" s="6" t="n"/>
      <c r="L674" s="6" t="n"/>
      <c r="M674" s="6" t="n"/>
      <c r="N674" s="6" t="n"/>
    </row>
    <row r="675" ht="15.75" customHeight="1" s="1411">
      <c r="A675" s="6" t="n"/>
      <c r="B675" s="6" t="n"/>
      <c r="C675" s="6" t="n"/>
      <c r="D675" s="6" t="n"/>
      <c r="E675" s="6" t="n"/>
      <c r="F675" s="6" t="n"/>
      <c r="G675" s="6" t="n"/>
      <c r="H675" s="6" t="n"/>
      <c r="I675" s="6" t="n"/>
      <c r="J675" s="6" t="n"/>
      <c r="K675" s="6" t="n"/>
      <c r="L675" s="6" t="n"/>
      <c r="M675" s="6" t="n"/>
      <c r="N675" s="6" t="n"/>
    </row>
    <row r="676" ht="15.75" customHeight="1" s="1411">
      <c r="A676" s="6" t="n"/>
      <c r="B676" s="6" t="n"/>
      <c r="C676" s="6" t="n"/>
      <c r="D676" s="6" t="n"/>
      <c r="E676" s="6" t="n"/>
      <c r="F676" s="6" t="n"/>
      <c r="G676" s="6" t="n"/>
      <c r="H676" s="6" t="n"/>
      <c r="I676" s="6" t="n"/>
      <c r="J676" s="6" t="n"/>
      <c r="K676" s="6" t="n"/>
      <c r="L676" s="6" t="n"/>
      <c r="M676" s="6" t="n"/>
      <c r="N676" s="6" t="n"/>
    </row>
    <row r="677" ht="15.75" customHeight="1" s="1411">
      <c r="A677" s="6" t="n"/>
      <c r="B677" s="6" t="n"/>
      <c r="C677" s="6" t="n"/>
      <c r="D677" s="6" t="n"/>
      <c r="E677" s="6" t="n"/>
      <c r="F677" s="6" t="n"/>
      <c r="G677" s="6" t="n"/>
      <c r="H677" s="6" t="n"/>
      <c r="I677" s="6" t="n"/>
      <c r="J677" s="6" t="n"/>
      <c r="K677" s="6" t="n"/>
      <c r="L677" s="6" t="n"/>
      <c r="M677" s="6" t="n"/>
      <c r="N677" s="6" t="n"/>
    </row>
    <row r="678" ht="15.75" customHeight="1" s="1411">
      <c r="A678" s="6" t="n"/>
      <c r="B678" s="6" t="n"/>
      <c r="C678" s="6" t="n"/>
      <c r="D678" s="6" t="n"/>
      <c r="E678" s="6" t="n"/>
      <c r="F678" s="6" t="n"/>
      <c r="G678" s="6" t="n"/>
      <c r="H678" s="6" t="n"/>
      <c r="I678" s="6" t="n"/>
      <c r="J678" s="6" t="n"/>
      <c r="K678" s="6" t="n"/>
      <c r="L678" s="6" t="n"/>
      <c r="M678" s="6" t="n"/>
      <c r="N678" s="6" t="n"/>
    </row>
    <row r="679" ht="15.75" customHeight="1" s="1411">
      <c r="A679" s="6" t="n"/>
      <c r="B679" s="6" t="n"/>
      <c r="C679" s="6" t="n"/>
      <c r="D679" s="6" t="n"/>
      <c r="E679" s="6" t="n"/>
      <c r="F679" s="6" t="n"/>
      <c r="G679" s="6" t="n"/>
      <c r="H679" s="6" t="n"/>
      <c r="I679" s="6" t="n"/>
      <c r="J679" s="6" t="n"/>
      <c r="K679" s="6" t="n"/>
      <c r="L679" s="6" t="n"/>
      <c r="M679" s="6" t="n"/>
      <c r="N679" s="6" t="n"/>
    </row>
    <row r="680" ht="15.75" customHeight="1" s="1411">
      <c r="A680" s="6" t="n"/>
      <c r="B680" s="6" t="n"/>
      <c r="C680" s="6" t="n"/>
      <c r="D680" s="6" t="n"/>
      <c r="E680" s="6" t="n"/>
      <c r="F680" s="6" t="n"/>
      <c r="G680" s="6" t="n"/>
      <c r="H680" s="6" t="n"/>
      <c r="I680" s="6" t="n"/>
      <c r="J680" s="6" t="n"/>
      <c r="K680" s="6" t="n"/>
      <c r="L680" s="6" t="n"/>
      <c r="M680" s="6" t="n"/>
      <c r="N680" s="6" t="n"/>
    </row>
    <row r="681" ht="15.75" customHeight="1" s="1411">
      <c r="A681" s="6" t="n"/>
      <c r="B681" s="6" t="n"/>
      <c r="C681" s="6" t="n"/>
      <c r="D681" s="6" t="n"/>
      <c r="E681" s="6" t="n"/>
      <c r="F681" s="6" t="n"/>
      <c r="G681" s="6" t="n"/>
      <c r="H681" s="6" t="n"/>
      <c r="I681" s="6" t="n"/>
      <c r="J681" s="6" t="n"/>
      <c r="K681" s="6" t="n"/>
      <c r="L681" s="6" t="n"/>
      <c r="M681" s="6" t="n"/>
      <c r="N681" s="6" t="n"/>
    </row>
    <row r="682" ht="15.75" customHeight="1" s="1411">
      <c r="A682" s="6" t="n"/>
      <c r="B682" s="6" t="n"/>
      <c r="C682" s="6" t="n"/>
      <c r="D682" s="6" t="n"/>
      <c r="E682" s="6" t="n"/>
      <c r="F682" s="6" t="n"/>
      <c r="G682" s="6" t="n"/>
      <c r="H682" s="6" t="n"/>
      <c r="I682" s="6" t="n"/>
      <c r="J682" s="6" t="n"/>
      <c r="K682" s="6" t="n"/>
      <c r="L682" s="6" t="n"/>
      <c r="M682" s="6" t="n"/>
      <c r="N682" s="6" t="n"/>
    </row>
    <row r="683" ht="15.75" customHeight="1" s="1411">
      <c r="A683" s="6" t="n"/>
      <c r="B683" s="6" t="n"/>
      <c r="C683" s="6" t="n"/>
      <c r="D683" s="6" t="n"/>
      <c r="E683" s="6" t="n"/>
      <c r="F683" s="6" t="n"/>
      <c r="G683" s="6" t="n"/>
      <c r="H683" s="6" t="n"/>
      <c r="I683" s="6" t="n"/>
      <c r="J683" s="6" t="n"/>
      <c r="K683" s="6" t="n"/>
      <c r="L683" s="6" t="n"/>
      <c r="M683" s="6" t="n"/>
      <c r="N683" s="6" t="n"/>
    </row>
    <row r="684" ht="15.75" customHeight="1" s="1411">
      <c r="A684" s="6" t="n"/>
      <c r="B684" s="6" t="n"/>
      <c r="C684" s="6" t="n"/>
      <c r="D684" s="6" t="n"/>
      <c r="E684" s="6" t="n"/>
      <c r="F684" s="6" t="n"/>
      <c r="G684" s="6" t="n"/>
      <c r="H684" s="6" t="n"/>
      <c r="I684" s="6" t="n"/>
      <c r="J684" s="6" t="n"/>
      <c r="K684" s="6" t="n"/>
      <c r="L684" s="6" t="n"/>
      <c r="M684" s="6" t="n"/>
      <c r="N684" s="6" t="n"/>
    </row>
    <row r="685" ht="15.75" customHeight="1" s="1411">
      <c r="A685" s="6" t="n"/>
      <c r="B685" s="6" t="n"/>
      <c r="C685" s="6" t="n"/>
      <c r="D685" s="6" t="n"/>
      <c r="E685" s="6" t="n"/>
      <c r="F685" s="6" t="n"/>
      <c r="G685" s="6" t="n"/>
      <c r="H685" s="6" t="n"/>
      <c r="I685" s="6" t="n"/>
      <c r="J685" s="6" t="n"/>
      <c r="K685" s="6" t="n"/>
      <c r="L685" s="6" t="n"/>
      <c r="M685" s="6" t="n"/>
      <c r="N685" s="6" t="n"/>
    </row>
    <row r="686" ht="15.75" customHeight="1" s="1411">
      <c r="A686" s="6" t="n"/>
      <c r="B686" s="6" t="n"/>
      <c r="C686" s="6" t="n"/>
      <c r="D686" s="6" t="n"/>
      <c r="E686" s="6" t="n"/>
      <c r="F686" s="6" t="n"/>
      <c r="G686" s="6" t="n"/>
      <c r="H686" s="6" t="n"/>
      <c r="I686" s="6" t="n"/>
      <c r="J686" s="6" t="n"/>
      <c r="K686" s="6" t="n"/>
      <c r="L686" s="6" t="n"/>
      <c r="M686" s="6" t="n"/>
      <c r="N686" s="6" t="n"/>
    </row>
    <row r="687" ht="15.75" customHeight="1" s="1411">
      <c r="A687" s="6" t="n"/>
      <c r="B687" s="6" t="n"/>
      <c r="C687" s="6" t="n"/>
      <c r="D687" s="6" t="n"/>
      <c r="E687" s="6" t="n"/>
      <c r="F687" s="6" t="n"/>
      <c r="G687" s="6" t="n"/>
      <c r="H687" s="6" t="n"/>
      <c r="I687" s="6" t="n"/>
      <c r="J687" s="6" t="n"/>
      <c r="K687" s="6" t="n"/>
      <c r="L687" s="6" t="n"/>
      <c r="M687" s="6" t="n"/>
      <c r="N687" s="6" t="n"/>
    </row>
    <row r="688" ht="15.75" customHeight="1" s="1411">
      <c r="A688" s="6" t="n"/>
      <c r="B688" s="6" t="n"/>
      <c r="C688" s="6" t="n"/>
      <c r="D688" s="6" t="n"/>
      <c r="E688" s="6" t="n"/>
      <c r="F688" s="6" t="n"/>
      <c r="G688" s="6" t="n"/>
      <c r="H688" s="6" t="n"/>
      <c r="I688" s="6" t="n"/>
      <c r="J688" s="6" t="n"/>
      <c r="K688" s="6" t="n"/>
      <c r="L688" s="6" t="n"/>
      <c r="M688" s="6" t="n"/>
      <c r="N688" s="6" t="n"/>
    </row>
    <row r="689" ht="15.75" customHeight="1" s="1411">
      <c r="A689" s="6" t="n"/>
      <c r="B689" s="6" t="n"/>
      <c r="C689" s="6" t="n"/>
      <c r="D689" s="6" t="n"/>
      <c r="E689" s="6" t="n"/>
      <c r="F689" s="6" t="n"/>
      <c r="G689" s="6" t="n"/>
      <c r="H689" s="6" t="n"/>
      <c r="I689" s="6" t="n"/>
      <c r="J689" s="6" t="n"/>
      <c r="K689" s="6" t="n"/>
      <c r="L689" s="6" t="n"/>
      <c r="M689" s="6" t="n"/>
      <c r="N689" s="6" t="n"/>
    </row>
    <row r="690" ht="15.75" customHeight="1" s="1411">
      <c r="A690" s="6" t="n"/>
      <c r="B690" s="6" t="n"/>
      <c r="C690" s="6" t="n"/>
      <c r="D690" s="6" t="n"/>
      <c r="E690" s="6" t="n"/>
      <c r="F690" s="6" t="n"/>
      <c r="G690" s="6" t="n"/>
      <c r="H690" s="6" t="n"/>
      <c r="I690" s="6" t="n"/>
      <c r="J690" s="6" t="n"/>
      <c r="K690" s="6" t="n"/>
      <c r="L690" s="6" t="n"/>
      <c r="M690" s="6" t="n"/>
      <c r="N690" s="6" t="n"/>
    </row>
    <row r="691" ht="15.75" customHeight="1" s="1411">
      <c r="A691" s="6" t="n"/>
      <c r="B691" s="6" t="n"/>
      <c r="C691" s="6" t="n"/>
      <c r="D691" s="6" t="n"/>
      <c r="E691" s="6" t="n"/>
      <c r="F691" s="6" t="n"/>
      <c r="G691" s="6" t="n"/>
      <c r="H691" s="6" t="n"/>
      <c r="I691" s="6" t="n"/>
      <c r="J691" s="6" t="n"/>
      <c r="K691" s="6" t="n"/>
      <c r="L691" s="6" t="n"/>
      <c r="M691" s="6" t="n"/>
      <c r="N691" s="6" t="n"/>
    </row>
    <row r="692" ht="15.75" customHeight="1" s="1411">
      <c r="A692" s="6" t="n"/>
      <c r="B692" s="6" t="n"/>
      <c r="C692" s="6" t="n"/>
      <c r="D692" s="6" t="n"/>
      <c r="E692" s="6" t="n"/>
      <c r="F692" s="6" t="n"/>
      <c r="G692" s="6" t="n"/>
      <c r="H692" s="6" t="n"/>
      <c r="I692" s="6" t="n"/>
      <c r="J692" s="6" t="n"/>
      <c r="K692" s="6" t="n"/>
      <c r="L692" s="6" t="n"/>
      <c r="M692" s="6" t="n"/>
      <c r="N692" s="6" t="n"/>
    </row>
    <row r="693" ht="15.75" customHeight="1" s="1411">
      <c r="A693" s="6" t="n"/>
      <c r="B693" s="6" t="n"/>
      <c r="C693" s="6" t="n"/>
      <c r="D693" s="6" t="n"/>
      <c r="E693" s="6" t="n"/>
      <c r="F693" s="6" t="n"/>
      <c r="G693" s="6" t="n"/>
      <c r="H693" s="6" t="n"/>
      <c r="I693" s="6" t="n"/>
      <c r="J693" s="6" t="n"/>
      <c r="K693" s="6" t="n"/>
      <c r="L693" s="6" t="n"/>
      <c r="M693" s="6" t="n"/>
      <c r="N693" s="6" t="n"/>
    </row>
    <row r="694" ht="15.75" customHeight="1" s="1411">
      <c r="A694" s="6" t="n"/>
      <c r="B694" s="6" t="n"/>
      <c r="C694" s="6" t="n"/>
      <c r="D694" s="6" t="n"/>
      <c r="E694" s="6" t="n"/>
      <c r="F694" s="6" t="n"/>
      <c r="G694" s="6" t="n"/>
      <c r="H694" s="6" t="n"/>
      <c r="I694" s="6" t="n"/>
      <c r="J694" s="6" t="n"/>
      <c r="K694" s="6" t="n"/>
      <c r="L694" s="6" t="n"/>
      <c r="M694" s="6" t="n"/>
      <c r="N694" s="6" t="n"/>
    </row>
    <row r="695" ht="15.75" customHeight="1" s="1411">
      <c r="A695" s="6" t="n"/>
      <c r="B695" s="6" t="n"/>
      <c r="C695" s="6" t="n"/>
      <c r="D695" s="6" t="n"/>
      <c r="E695" s="6" t="n"/>
      <c r="F695" s="6" t="n"/>
      <c r="G695" s="6" t="n"/>
      <c r="H695" s="6" t="n"/>
      <c r="I695" s="6" t="n"/>
      <c r="J695" s="6" t="n"/>
      <c r="K695" s="6" t="n"/>
      <c r="L695" s="6" t="n"/>
      <c r="M695" s="6" t="n"/>
      <c r="N695" s="6" t="n"/>
    </row>
    <row r="696" ht="15.75" customHeight="1" s="1411">
      <c r="A696" s="6" t="n"/>
      <c r="B696" s="6" t="n"/>
      <c r="C696" s="6" t="n"/>
      <c r="D696" s="6" t="n"/>
      <c r="E696" s="6" t="n"/>
      <c r="F696" s="6" t="n"/>
      <c r="G696" s="6" t="n"/>
      <c r="H696" s="6" t="n"/>
      <c r="I696" s="6" t="n"/>
      <c r="J696" s="6" t="n"/>
      <c r="K696" s="6" t="n"/>
      <c r="L696" s="6" t="n"/>
      <c r="M696" s="6" t="n"/>
      <c r="N696" s="6" t="n"/>
    </row>
    <row r="697" ht="15.75" customHeight="1" s="1411">
      <c r="A697" s="6" t="n"/>
      <c r="B697" s="6" t="n"/>
      <c r="C697" s="6" t="n"/>
      <c r="D697" s="6" t="n"/>
      <c r="E697" s="6" t="n"/>
      <c r="F697" s="6" t="n"/>
      <c r="G697" s="6" t="n"/>
      <c r="H697" s="6" t="n"/>
      <c r="I697" s="6" t="n"/>
      <c r="J697" s="6" t="n"/>
      <c r="K697" s="6" t="n"/>
      <c r="L697" s="6" t="n"/>
      <c r="M697" s="6" t="n"/>
      <c r="N697" s="6" t="n"/>
    </row>
    <row r="698" ht="15.75" customHeight="1" s="1411">
      <c r="A698" s="6" t="n"/>
      <c r="B698" s="6" t="n"/>
      <c r="C698" s="6" t="n"/>
      <c r="D698" s="6" t="n"/>
      <c r="E698" s="6" t="n"/>
      <c r="F698" s="6" t="n"/>
      <c r="G698" s="6" t="n"/>
      <c r="H698" s="6" t="n"/>
      <c r="I698" s="6" t="n"/>
      <c r="J698" s="6" t="n"/>
      <c r="K698" s="6" t="n"/>
      <c r="L698" s="6" t="n"/>
      <c r="M698" s="6" t="n"/>
      <c r="N698" s="6" t="n"/>
    </row>
    <row r="699" ht="15.75" customHeight="1" s="1411">
      <c r="A699" s="6" t="n"/>
      <c r="B699" s="6" t="n"/>
      <c r="C699" s="6" t="n"/>
      <c r="D699" s="6" t="n"/>
      <c r="E699" s="6" t="n"/>
      <c r="F699" s="6" t="n"/>
      <c r="G699" s="6" t="n"/>
      <c r="H699" s="6" t="n"/>
      <c r="I699" s="6" t="n"/>
      <c r="J699" s="6" t="n"/>
      <c r="K699" s="6" t="n"/>
      <c r="L699" s="6" t="n"/>
      <c r="M699" s="6" t="n"/>
      <c r="N699" s="6" t="n"/>
    </row>
    <row r="700" ht="15.75" customHeight="1" s="1411">
      <c r="A700" s="6" t="n"/>
      <c r="B700" s="6" t="n"/>
      <c r="C700" s="6" t="n"/>
      <c r="D700" s="6" t="n"/>
      <c r="E700" s="6" t="n"/>
      <c r="F700" s="6" t="n"/>
      <c r="G700" s="6" t="n"/>
      <c r="H700" s="6" t="n"/>
      <c r="I700" s="6" t="n"/>
      <c r="J700" s="6" t="n"/>
      <c r="K700" s="6" t="n"/>
      <c r="L700" s="6" t="n"/>
      <c r="M700" s="6" t="n"/>
      <c r="N700" s="6" t="n"/>
    </row>
    <row r="701" ht="15.75" customHeight="1" s="1411">
      <c r="A701" s="6" t="n"/>
      <c r="B701" s="6" t="n"/>
      <c r="C701" s="6" t="n"/>
      <c r="D701" s="6" t="n"/>
      <c r="E701" s="6" t="n"/>
      <c r="F701" s="6" t="n"/>
      <c r="G701" s="6" t="n"/>
      <c r="H701" s="6" t="n"/>
      <c r="I701" s="6" t="n"/>
      <c r="J701" s="6" t="n"/>
      <c r="K701" s="6" t="n"/>
      <c r="L701" s="6" t="n"/>
      <c r="M701" s="6" t="n"/>
      <c r="N701" s="6" t="n"/>
    </row>
    <row r="702" ht="15.75" customHeight="1" s="1411">
      <c r="A702" s="6" t="n"/>
      <c r="B702" s="6" t="n"/>
      <c r="C702" s="6" t="n"/>
      <c r="D702" s="6" t="n"/>
      <c r="E702" s="6" t="n"/>
      <c r="F702" s="6" t="n"/>
      <c r="G702" s="6" t="n"/>
      <c r="H702" s="6" t="n"/>
      <c r="I702" s="6" t="n"/>
      <c r="J702" s="6" t="n"/>
      <c r="K702" s="6" t="n"/>
      <c r="L702" s="6" t="n"/>
      <c r="M702" s="6" t="n"/>
      <c r="N702" s="6" t="n"/>
    </row>
    <row r="703" ht="15.75" customHeight="1" s="1411">
      <c r="A703" s="6" t="n"/>
      <c r="B703" s="6" t="n"/>
      <c r="C703" s="6" t="n"/>
      <c r="D703" s="6" t="n"/>
      <c r="E703" s="6" t="n"/>
      <c r="F703" s="6" t="n"/>
      <c r="G703" s="6" t="n"/>
      <c r="H703" s="6" t="n"/>
      <c r="I703" s="6" t="n"/>
      <c r="J703" s="6" t="n"/>
      <c r="K703" s="6" t="n"/>
      <c r="L703" s="6" t="n"/>
      <c r="M703" s="6" t="n"/>
      <c r="N703" s="6" t="n"/>
    </row>
    <row r="704" ht="15.75" customHeight="1" s="1411">
      <c r="A704" s="6" t="n"/>
      <c r="B704" s="6" t="n"/>
      <c r="C704" s="6" t="n"/>
      <c r="D704" s="6" t="n"/>
      <c r="E704" s="6" t="n"/>
      <c r="F704" s="6" t="n"/>
      <c r="G704" s="6" t="n"/>
      <c r="H704" s="6" t="n"/>
      <c r="I704" s="6" t="n"/>
      <c r="J704" s="6" t="n"/>
      <c r="K704" s="6" t="n"/>
      <c r="L704" s="6" t="n"/>
      <c r="M704" s="6" t="n"/>
      <c r="N704" s="6" t="n"/>
    </row>
    <row r="705" ht="15.75" customHeight="1" s="1411">
      <c r="A705" s="6" t="n"/>
      <c r="B705" s="6" t="n"/>
      <c r="C705" s="6" t="n"/>
      <c r="D705" s="6" t="n"/>
      <c r="E705" s="6" t="n"/>
      <c r="F705" s="6" t="n"/>
      <c r="G705" s="6" t="n"/>
      <c r="H705" s="6" t="n"/>
      <c r="I705" s="6" t="n"/>
      <c r="J705" s="6" t="n"/>
      <c r="K705" s="6" t="n"/>
      <c r="L705" s="6" t="n"/>
      <c r="M705" s="6" t="n"/>
      <c r="N705" s="6" t="n"/>
    </row>
    <row r="706" ht="15.75" customHeight="1" s="1411">
      <c r="A706" s="6" t="n"/>
      <c r="B706" s="6" t="n"/>
      <c r="C706" s="6" t="n"/>
      <c r="D706" s="6" t="n"/>
      <c r="E706" s="6" t="n"/>
      <c r="F706" s="6" t="n"/>
      <c r="G706" s="6" t="n"/>
      <c r="H706" s="6" t="n"/>
      <c r="I706" s="6" t="n"/>
      <c r="J706" s="6" t="n"/>
      <c r="K706" s="6" t="n"/>
      <c r="L706" s="6" t="n"/>
      <c r="M706" s="6" t="n"/>
      <c r="N706" s="6" t="n"/>
    </row>
    <row r="707" ht="15.75" customHeight="1" s="1411">
      <c r="A707" s="6" t="n"/>
      <c r="B707" s="6" t="n"/>
      <c r="C707" s="6" t="n"/>
      <c r="D707" s="6" t="n"/>
      <c r="E707" s="6" t="n"/>
      <c r="F707" s="6" t="n"/>
      <c r="G707" s="6" t="n"/>
      <c r="H707" s="6" t="n"/>
      <c r="I707" s="6" t="n"/>
      <c r="J707" s="6" t="n"/>
      <c r="K707" s="6" t="n"/>
      <c r="L707" s="6" t="n"/>
      <c r="M707" s="6" t="n"/>
      <c r="N707" s="6" t="n"/>
    </row>
    <row r="708" ht="15.75" customHeight="1" s="1411">
      <c r="A708" s="6" t="n"/>
      <c r="B708" s="6" t="n"/>
      <c r="C708" s="6" t="n"/>
      <c r="D708" s="6" t="n"/>
      <c r="E708" s="6" t="n"/>
      <c r="F708" s="6" t="n"/>
      <c r="G708" s="6" t="n"/>
      <c r="H708" s="6" t="n"/>
      <c r="I708" s="6" t="n"/>
      <c r="J708" s="6" t="n"/>
      <c r="K708" s="6" t="n"/>
      <c r="L708" s="6" t="n"/>
      <c r="M708" s="6" t="n"/>
      <c r="N708" s="6" t="n"/>
    </row>
    <row r="709" ht="15.75" customHeight="1" s="1411">
      <c r="A709" s="6" t="n"/>
      <c r="B709" s="6" t="n"/>
      <c r="C709" s="6" t="n"/>
      <c r="D709" s="6" t="n"/>
      <c r="E709" s="6" t="n"/>
      <c r="F709" s="6" t="n"/>
      <c r="G709" s="6" t="n"/>
      <c r="H709" s="6" t="n"/>
      <c r="I709" s="6" t="n"/>
      <c r="J709" s="6" t="n"/>
      <c r="K709" s="6" t="n"/>
      <c r="L709" s="6" t="n"/>
      <c r="M709" s="6" t="n"/>
      <c r="N709" s="6" t="n"/>
    </row>
    <row r="710" ht="15.75" customHeight="1" s="1411">
      <c r="A710" s="6" t="n"/>
      <c r="B710" s="6" t="n"/>
      <c r="C710" s="6" t="n"/>
      <c r="D710" s="6" t="n"/>
      <c r="E710" s="6" t="n"/>
      <c r="F710" s="6" t="n"/>
      <c r="G710" s="6" t="n"/>
      <c r="H710" s="6" t="n"/>
      <c r="I710" s="6" t="n"/>
      <c r="J710" s="6" t="n"/>
      <c r="K710" s="6" t="n"/>
      <c r="L710" s="6" t="n"/>
      <c r="M710" s="6" t="n"/>
      <c r="N710" s="6" t="n"/>
    </row>
    <row r="711" ht="15.75" customHeight="1" s="1411">
      <c r="A711" s="6" t="n"/>
      <c r="B711" s="6" t="n"/>
      <c r="C711" s="6" t="n"/>
      <c r="D711" s="6" t="n"/>
      <c r="E711" s="6" t="n"/>
      <c r="F711" s="6" t="n"/>
      <c r="G711" s="6" t="n"/>
      <c r="H711" s="6" t="n"/>
      <c r="I711" s="6" t="n"/>
      <c r="J711" s="6" t="n"/>
      <c r="K711" s="6" t="n"/>
      <c r="L711" s="6" t="n"/>
      <c r="M711" s="6" t="n"/>
      <c r="N711" s="6" t="n"/>
    </row>
    <row r="712" ht="15.75" customHeight="1" s="1411">
      <c r="A712" s="6" t="n"/>
      <c r="B712" s="6" t="n"/>
      <c r="C712" s="6" t="n"/>
      <c r="D712" s="6" t="n"/>
      <c r="E712" s="6" t="n"/>
      <c r="F712" s="6" t="n"/>
      <c r="G712" s="6" t="n"/>
      <c r="H712" s="6" t="n"/>
      <c r="I712" s="6" t="n"/>
      <c r="J712" s="6" t="n"/>
      <c r="K712" s="6" t="n"/>
      <c r="L712" s="6" t="n"/>
      <c r="M712" s="6" t="n"/>
      <c r="N712" s="6" t="n"/>
    </row>
    <row r="713" ht="15.75" customHeight="1" s="1411">
      <c r="A713" s="6" t="n"/>
      <c r="B713" s="6" t="n"/>
      <c r="C713" s="6" t="n"/>
      <c r="D713" s="6" t="n"/>
      <c r="E713" s="6" t="n"/>
      <c r="F713" s="6" t="n"/>
      <c r="G713" s="6" t="n"/>
      <c r="H713" s="6" t="n"/>
      <c r="I713" s="6" t="n"/>
      <c r="J713" s="6" t="n"/>
      <c r="K713" s="6" t="n"/>
      <c r="L713" s="6" t="n"/>
      <c r="M713" s="6" t="n"/>
      <c r="N713" s="6" t="n"/>
    </row>
    <row r="714" ht="15.75" customHeight="1" s="1411">
      <c r="A714" s="6" t="n"/>
      <c r="B714" s="6" t="n"/>
      <c r="C714" s="6" t="n"/>
      <c r="D714" s="6" t="n"/>
      <c r="E714" s="6" t="n"/>
      <c r="F714" s="6" t="n"/>
      <c r="G714" s="6" t="n"/>
      <c r="H714" s="6" t="n"/>
      <c r="I714" s="6" t="n"/>
      <c r="J714" s="6" t="n"/>
      <c r="K714" s="6" t="n"/>
      <c r="L714" s="6" t="n"/>
      <c r="M714" s="6" t="n"/>
      <c r="N714" s="6" t="n"/>
    </row>
    <row r="715" ht="15.75" customHeight="1" s="1411">
      <c r="A715" s="6" t="n"/>
      <c r="B715" s="6" t="n"/>
      <c r="C715" s="6" t="n"/>
      <c r="D715" s="6" t="n"/>
      <c r="E715" s="6" t="n"/>
      <c r="F715" s="6" t="n"/>
      <c r="G715" s="6" t="n"/>
      <c r="H715" s="6" t="n"/>
      <c r="I715" s="6" t="n"/>
      <c r="J715" s="6" t="n"/>
      <c r="K715" s="6" t="n"/>
      <c r="L715" s="6" t="n"/>
      <c r="M715" s="6" t="n"/>
      <c r="N715" s="6" t="n"/>
    </row>
    <row r="716" ht="15.75" customHeight="1" s="1411">
      <c r="A716" s="6" t="n"/>
      <c r="B716" s="6" t="n"/>
      <c r="C716" s="6" t="n"/>
      <c r="D716" s="6" t="n"/>
      <c r="E716" s="6" t="n"/>
      <c r="F716" s="6" t="n"/>
      <c r="G716" s="6" t="n"/>
      <c r="H716" s="6" t="n"/>
      <c r="I716" s="6" t="n"/>
      <c r="J716" s="6" t="n"/>
      <c r="K716" s="6" t="n"/>
      <c r="L716" s="6" t="n"/>
      <c r="M716" s="6" t="n"/>
      <c r="N716" s="6" t="n"/>
    </row>
    <row r="717" ht="15.75" customHeight="1" s="1411">
      <c r="A717" s="6" t="n"/>
      <c r="B717" s="6" t="n"/>
      <c r="C717" s="6" t="n"/>
      <c r="D717" s="6" t="n"/>
      <c r="E717" s="6" t="n"/>
      <c r="F717" s="6" t="n"/>
      <c r="G717" s="6" t="n"/>
      <c r="H717" s="6" t="n"/>
      <c r="I717" s="6" t="n"/>
      <c r="J717" s="6" t="n"/>
      <c r="K717" s="6" t="n"/>
      <c r="L717" s="6" t="n"/>
      <c r="M717" s="6" t="n"/>
      <c r="N717" s="6" t="n"/>
    </row>
    <row r="718" ht="15.75" customHeight="1" s="1411">
      <c r="A718" s="6" t="n"/>
      <c r="B718" s="6" t="n"/>
      <c r="C718" s="6" t="n"/>
      <c r="D718" s="6" t="n"/>
      <c r="E718" s="6" t="n"/>
      <c r="F718" s="6" t="n"/>
      <c r="G718" s="6" t="n"/>
      <c r="H718" s="6" t="n"/>
      <c r="I718" s="6" t="n"/>
      <c r="J718" s="6" t="n"/>
      <c r="K718" s="6" t="n"/>
      <c r="L718" s="6" t="n"/>
      <c r="M718" s="6" t="n"/>
      <c r="N718" s="6" t="n"/>
    </row>
    <row r="719" ht="15.75" customHeight="1" s="1411">
      <c r="A719" s="6" t="n"/>
      <c r="B719" s="6" t="n"/>
      <c r="C719" s="6" t="n"/>
      <c r="D719" s="6" t="n"/>
      <c r="E719" s="6" t="n"/>
      <c r="F719" s="6" t="n"/>
      <c r="G719" s="6" t="n"/>
      <c r="H719" s="6" t="n"/>
      <c r="I719" s="6" t="n"/>
      <c r="J719" s="6" t="n"/>
      <c r="K719" s="6" t="n"/>
      <c r="L719" s="6" t="n"/>
      <c r="M719" s="6" t="n"/>
      <c r="N719" s="6" t="n"/>
    </row>
    <row r="720" ht="15.75" customHeight="1" s="1411">
      <c r="A720" s="6" t="n"/>
      <c r="B720" s="6" t="n"/>
      <c r="C720" s="6" t="n"/>
      <c r="D720" s="6" t="n"/>
      <c r="E720" s="6" t="n"/>
      <c r="F720" s="6" t="n"/>
      <c r="G720" s="6" t="n"/>
      <c r="H720" s="6" t="n"/>
      <c r="I720" s="6" t="n"/>
      <c r="J720" s="6" t="n"/>
      <c r="K720" s="6" t="n"/>
      <c r="L720" s="6" t="n"/>
      <c r="M720" s="6" t="n"/>
      <c r="N720" s="6" t="n"/>
    </row>
    <row r="721" ht="15.75" customHeight="1" s="1411">
      <c r="A721" s="6" t="n"/>
      <c r="B721" s="6" t="n"/>
      <c r="C721" s="6" t="n"/>
      <c r="D721" s="6" t="n"/>
      <c r="E721" s="6" t="n"/>
      <c r="F721" s="6" t="n"/>
      <c r="G721" s="6" t="n"/>
      <c r="H721" s="6" t="n"/>
      <c r="I721" s="6" t="n"/>
      <c r="J721" s="6" t="n"/>
      <c r="K721" s="6" t="n"/>
      <c r="L721" s="6" t="n"/>
      <c r="M721" s="6" t="n"/>
      <c r="N721" s="6" t="n"/>
    </row>
    <row r="722" ht="15.75" customHeight="1" s="1411">
      <c r="A722" s="6" t="n"/>
      <c r="B722" s="6" t="n"/>
      <c r="C722" s="6" t="n"/>
      <c r="D722" s="6" t="n"/>
      <c r="E722" s="6" t="n"/>
      <c r="F722" s="6" t="n"/>
      <c r="G722" s="6" t="n"/>
      <c r="H722" s="6" t="n"/>
      <c r="I722" s="6" t="n"/>
      <c r="J722" s="6" t="n"/>
      <c r="K722" s="6" t="n"/>
      <c r="L722" s="6" t="n"/>
      <c r="M722" s="6" t="n"/>
      <c r="N722" s="6" t="n"/>
    </row>
    <row r="723" ht="15.75" customHeight="1" s="1411">
      <c r="A723" s="6" t="n"/>
      <c r="B723" s="6" t="n"/>
      <c r="C723" s="6" t="n"/>
      <c r="D723" s="6" t="n"/>
      <c r="E723" s="6" t="n"/>
      <c r="F723" s="6" t="n"/>
      <c r="G723" s="6" t="n"/>
      <c r="H723" s="6" t="n"/>
      <c r="I723" s="6" t="n"/>
      <c r="J723" s="6" t="n"/>
      <c r="K723" s="6" t="n"/>
      <c r="L723" s="6" t="n"/>
      <c r="M723" s="6" t="n"/>
      <c r="N723" s="6" t="n"/>
    </row>
    <row r="724" ht="15.75" customHeight="1" s="1411">
      <c r="A724" s="6" t="n"/>
      <c r="B724" s="6" t="n"/>
      <c r="C724" s="6" t="n"/>
      <c r="D724" s="6" t="n"/>
      <c r="E724" s="6" t="n"/>
      <c r="F724" s="6" t="n"/>
      <c r="G724" s="6" t="n"/>
      <c r="H724" s="6" t="n"/>
      <c r="I724" s="6" t="n"/>
      <c r="J724" s="6" t="n"/>
      <c r="K724" s="6" t="n"/>
      <c r="L724" s="6" t="n"/>
      <c r="M724" s="6" t="n"/>
      <c r="N724" s="6" t="n"/>
    </row>
    <row r="725" ht="15.75" customHeight="1" s="1411">
      <c r="A725" s="6" t="n"/>
      <c r="B725" s="6" t="n"/>
      <c r="C725" s="6" t="n"/>
      <c r="D725" s="6" t="n"/>
      <c r="E725" s="6" t="n"/>
      <c r="F725" s="6" t="n"/>
      <c r="G725" s="6" t="n"/>
      <c r="H725" s="6" t="n"/>
      <c r="I725" s="6" t="n"/>
      <c r="J725" s="6" t="n"/>
      <c r="K725" s="6" t="n"/>
      <c r="L725" s="6" t="n"/>
      <c r="M725" s="6" t="n"/>
      <c r="N725" s="6" t="n"/>
    </row>
    <row r="726" ht="15.75" customHeight="1" s="1411">
      <c r="A726" s="6" t="n"/>
      <c r="B726" s="6" t="n"/>
      <c r="C726" s="6" t="n"/>
      <c r="D726" s="6" t="n"/>
      <c r="E726" s="6" t="n"/>
      <c r="F726" s="6" t="n"/>
      <c r="G726" s="6" t="n"/>
      <c r="H726" s="6" t="n"/>
      <c r="I726" s="6" t="n"/>
      <c r="J726" s="6" t="n"/>
      <c r="K726" s="6" t="n"/>
      <c r="L726" s="6" t="n"/>
      <c r="M726" s="6" t="n"/>
      <c r="N726" s="6" t="n"/>
    </row>
    <row r="727" ht="15.75" customHeight="1" s="1411">
      <c r="A727" s="6" t="n"/>
      <c r="B727" s="6" t="n"/>
      <c r="C727" s="6" t="n"/>
      <c r="D727" s="6" t="n"/>
      <c r="E727" s="6" t="n"/>
      <c r="F727" s="6" t="n"/>
      <c r="G727" s="6" t="n"/>
      <c r="H727" s="6" t="n"/>
      <c r="I727" s="6" t="n"/>
      <c r="J727" s="6" t="n"/>
      <c r="K727" s="6" t="n"/>
      <c r="L727" s="6" t="n"/>
      <c r="M727" s="6" t="n"/>
      <c r="N727" s="6" t="n"/>
    </row>
    <row r="728" ht="15.75" customHeight="1" s="1411">
      <c r="A728" s="6" t="n"/>
      <c r="B728" s="6" t="n"/>
      <c r="C728" s="6" t="n"/>
      <c r="D728" s="6" t="n"/>
      <c r="E728" s="6" t="n"/>
      <c r="F728" s="6" t="n"/>
      <c r="G728" s="6" t="n"/>
      <c r="H728" s="6" t="n"/>
      <c r="I728" s="6" t="n"/>
      <c r="J728" s="6" t="n"/>
      <c r="K728" s="6" t="n"/>
      <c r="L728" s="6" t="n"/>
      <c r="M728" s="6" t="n"/>
      <c r="N728" s="6" t="n"/>
    </row>
    <row r="729" ht="15.75" customHeight="1" s="1411">
      <c r="A729" s="6" t="n"/>
      <c r="B729" s="6" t="n"/>
      <c r="C729" s="6" t="n"/>
      <c r="D729" s="6" t="n"/>
      <c r="E729" s="6" t="n"/>
      <c r="F729" s="6" t="n"/>
      <c r="G729" s="6" t="n"/>
      <c r="H729" s="6" t="n"/>
      <c r="I729" s="6" t="n"/>
      <c r="J729" s="6" t="n"/>
      <c r="K729" s="6" t="n"/>
      <c r="L729" s="6" t="n"/>
      <c r="M729" s="6" t="n"/>
      <c r="N729" s="6" t="n"/>
    </row>
    <row r="730" ht="15.75" customHeight="1" s="1411">
      <c r="A730" s="6" t="n"/>
      <c r="B730" s="6" t="n"/>
      <c r="C730" s="6" t="n"/>
      <c r="D730" s="6" t="n"/>
      <c r="E730" s="6" t="n"/>
      <c r="F730" s="6" t="n"/>
      <c r="G730" s="6" t="n"/>
      <c r="H730" s="6" t="n"/>
      <c r="I730" s="6" t="n"/>
      <c r="J730" s="6" t="n"/>
      <c r="K730" s="6" t="n"/>
      <c r="L730" s="6" t="n"/>
      <c r="M730" s="6" t="n"/>
      <c r="N730" s="6" t="n"/>
    </row>
    <row r="731" ht="15.75" customHeight="1" s="1411">
      <c r="A731" s="6" t="n"/>
      <c r="B731" s="6" t="n"/>
      <c r="C731" s="6" t="n"/>
      <c r="D731" s="6" t="n"/>
      <c r="E731" s="6" t="n"/>
      <c r="F731" s="6" t="n"/>
      <c r="G731" s="6" t="n"/>
      <c r="H731" s="6" t="n"/>
      <c r="I731" s="6" t="n"/>
      <c r="J731" s="6" t="n"/>
      <c r="K731" s="6" t="n"/>
      <c r="L731" s="6" t="n"/>
      <c r="M731" s="6" t="n"/>
      <c r="N731" s="6" t="n"/>
    </row>
    <row r="732" ht="15.75" customHeight="1" s="1411">
      <c r="A732" s="6" t="n"/>
      <c r="B732" s="6" t="n"/>
      <c r="C732" s="6" t="n"/>
      <c r="D732" s="6" t="n"/>
      <c r="E732" s="6" t="n"/>
      <c r="F732" s="6" t="n"/>
      <c r="G732" s="6" t="n"/>
      <c r="H732" s="6" t="n"/>
      <c r="I732" s="6" t="n"/>
      <c r="J732" s="6" t="n"/>
      <c r="K732" s="6" t="n"/>
      <c r="L732" s="6" t="n"/>
      <c r="M732" s="6" t="n"/>
      <c r="N732" s="6" t="n"/>
    </row>
    <row r="733" ht="15.75" customHeight="1" s="1411">
      <c r="A733" s="6" t="n"/>
      <c r="B733" s="6" t="n"/>
      <c r="C733" s="6" t="n"/>
      <c r="D733" s="6" t="n"/>
      <c r="E733" s="6" t="n"/>
      <c r="F733" s="6" t="n"/>
      <c r="G733" s="6" t="n"/>
      <c r="H733" s="6" t="n"/>
      <c r="I733" s="6" t="n"/>
      <c r="J733" s="6" t="n"/>
      <c r="K733" s="6" t="n"/>
      <c r="L733" s="6" t="n"/>
      <c r="M733" s="6" t="n"/>
      <c r="N733" s="6" t="n"/>
    </row>
    <row r="734" ht="15.75" customHeight="1" s="1411">
      <c r="A734" s="6" t="n"/>
      <c r="B734" s="6" t="n"/>
      <c r="C734" s="6" t="n"/>
      <c r="D734" s="6" t="n"/>
      <c r="E734" s="6" t="n"/>
      <c r="F734" s="6" t="n"/>
      <c r="G734" s="6" t="n"/>
      <c r="H734" s="6" t="n"/>
      <c r="I734" s="6" t="n"/>
      <c r="J734" s="6" t="n"/>
      <c r="K734" s="6" t="n"/>
      <c r="L734" s="6" t="n"/>
      <c r="M734" s="6" t="n"/>
      <c r="N734" s="6" t="n"/>
    </row>
    <row r="735" ht="15.75" customHeight="1" s="1411">
      <c r="A735" s="6" t="n"/>
      <c r="B735" s="6" t="n"/>
      <c r="C735" s="6" t="n"/>
      <c r="D735" s="6" t="n"/>
      <c r="E735" s="6" t="n"/>
      <c r="F735" s="6" t="n"/>
      <c r="G735" s="6" t="n"/>
      <c r="H735" s="6" t="n"/>
      <c r="I735" s="6" t="n"/>
      <c r="J735" s="6" t="n"/>
      <c r="K735" s="6" t="n"/>
      <c r="L735" s="6" t="n"/>
      <c r="M735" s="6" t="n"/>
      <c r="N735" s="6" t="n"/>
    </row>
    <row r="736" ht="15.75" customHeight="1" s="1411">
      <c r="A736" s="6" t="n"/>
      <c r="B736" s="6" t="n"/>
      <c r="C736" s="6" t="n"/>
      <c r="D736" s="6" t="n"/>
      <c r="E736" s="6" t="n"/>
      <c r="F736" s="6" t="n"/>
      <c r="G736" s="6" t="n"/>
      <c r="H736" s="6" t="n"/>
      <c r="I736" s="6" t="n"/>
      <c r="J736" s="6" t="n"/>
      <c r="K736" s="6" t="n"/>
      <c r="L736" s="6" t="n"/>
      <c r="M736" s="6" t="n"/>
      <c r="N736" s="6" t="n"/>
    </row>
    <row r="737" ht="15.75" customHeight="1" s="1411">
      <c r="A737" s="6" t="n"/>
      <c r="B737" s="6" t="n"/>
      <c r="C737" s="6" t="n"/>
      <c r="D737" s="6" t="n"/>
      <c r="E737" s="6" t="n"/>
      <c r="F737" s="6" t="n"/>
      <c r="G737" s="6" t="n"/>
      <c r="H737" s="6" t="n"/>
      <c r="I737" s="6" t="n"/>
      <c r="J737" s="6" t="n"/>
      <c r="K737" s="6" t="n"/>
      <c r="L737" s="6" t="n"/>
      <c r="M737" s="6" t="n"/>
      <c r="N737" s="6" t="n"/>
    </row>
    <row r="738" ht="15.75" customHeight="1" s="1411">
      <c r="A738" s="6" t="n"/>
      <c r="B738" s="6" t="n"/>
      <c r="C738" s="6" t="n"/>
      <c r="D738" s="6" t="n"/>
      <c r="E738" s="6" t="n"/>
      <c r="F738" s="6" t="n"/>
      <c r="G738" s="6" t="n"/>
      <c r="H738" s="6" t="n"/>
      <c r="I738" s="6" t="n"/>
      <c r="J738" s="6" t="n"/>
      <c r="K738" s="6" t="n"/>
      <c r="L738" s="6" t="n"/>
      <c r="M738" s="6" t="n"/>
      <c r="N738" s="6" t="n"/>
    </row>
    <row r="739" ht="15.75" customHeight="1" s="1411">
      <c r="A739" s="6" t="n"/>
      <c r="B739" s="6" t="n"/>
      <c r="C739" s="6" t="n"/>
      <c r="D739" s="6" t="n"/>
      <c r="E739" s="6" t="n"/>
      <c r="F739" s="6" t="n"/>
      <c r="G739" s="6" t="n"/>
      <c r="H739" s="6" t="n"/>
      <c r="I739" s="6" t="n"/>
      <c r="J739" s="6" t="n"/>
      <c r="K739" s="6" t="n"/>
      <c r="L739" s="6" t="n"/>
      <c r="M739" s="6" t="n"/>
      <c r="N739" s="6" t="n"/>
    </row>
    <row r="740" ht="15.75" customHeight="1" s="1411">
      <c r="A740" s="6" t="n"/>
      <c r="B740" s="6" t="n"/>
      <c r="C740" s="6" t="n"/>
      <c r="D740" s="6" t="n"/>
      <c r="E740" s="6" t="n"/>
      <c r="F740" s="6" t="n"/>
      <c r="G740" s="6" t="n"/>
      <c r="H740" s="6" t="n"/>
      <c r="I740" s="6" t="n"/>
      <c r="J740" s="6" t="n"/>
      <c r="K740" s="6" t="n"/>
      <c r="L740" s="6" t="n"/>
      <c r="M740" s="6" t="n"/>
      <c r="N740" s="6" t="n"/>
    </row>
    <row r="741" ht="15.75" customHeight="1" s="1411">
      <c r="A741" s="6" t="n"/>
      <c r="B741" s="6" t="n"/>
      <c r="C741" s="6" t="n"/>
      <c r="D741" s="6" t="n"/>
      <c r="E741" s="6" t="n"/>
      <c r="F741" s="6" t="n"/>
      <c r="G741" s="6" t="n"/>
      <c r="H741" s="6" t="n"/>
      <c r="I741" s="6" t="n"/>
      <c r="J741" s="6" t="n"/>
      <c r="K741" s="6" t="n"/>
      <c r="L741" s="6" t="n"/>
      <c r="M741" s="6" t="n"/>
      <c r="N741" s="6" t="n"/>
    </row>
    <row r="742" ht="15.75" customHeight="1" s="1411">
      <c r="A742" s="6" t="n"/>
      <c r="B742" s="6" t="n"/>
      <c r="C742" s="6" t="n"/>
      <c r="D742" s="6" t="n"/>
      <c r="E742" s="6" t="n"/>
      <c r="F742" s="6" t="n"/>
      <c r="G742" s="6" t="n"/>
      <c r="H742" s="6" t="n"/>
      <c r="I742" s="6" t="n"/>
      <c r="J742" s="6" t="n"/>
      <c r="K742" s="6" t="n"/>
      <c r="L742" s="6" t="n"/>
      <c r="M742" s="6" t="n"/>
      <c r="N742" s="6" t="n"/>
    </row>
    <row r="743" ht="15.75" customHeight="1" s="1411">
      <c r="A743" s="6" t="n"/>
      <c r="B743" s="6" t="n"/>
      <c r="C743" s="6" t="n"/>
      <c r="D743" s="6" t="n"/>
      <c r="E743" s="6" t="n"/>
      <c r="F743" s="6" t="n"/>
      <c r="G743" s="6" t="n"/>
      <c r="H743" s="6" t="n"/>
      <c r="I743" s="6" t="n"/>
      <c r="J743" s="6" t="n"/>
      <c r="K743" s="6" t="n"/>
      <c r="L743" s="6" t="n"/>
      <c r="M743" s="6" t="n"/>
      <c r="N743" s="6" t="n"/>
    </row>
    <row r="744" ht="15.75" customHeight="1" s="1411">
      <c r="A744" s="6" t="n"/>
      <c r="B744" s="6" t="n"/>
      <c r="C744" s="6" t="n"/>
      <c r="D744" s="6" t="n"/>
      <c r="E744" s="6" t="n"/>
      <c r="F744" s="6" t="n"/>
      <c r="G744" s="6" t="n"/>
      <c r="H744" s="6" t="n"/>
      <c r="I744" s="6" t="n"/>
      <c r="J744" s="6" t="n"/>
      <c r="K744" s="6" t="n"/>
      <c r="L744" s="6" t="n"/>
      <c r="M744" s="6" t="n"/>
      <c r="N744" s="6" t="n"/>
    </row>
    <row r="745" ht="15.75" customHeight="1" s="1411">
      <c r="A745" s="6" t="n"/>
      <c r="B745" s="6" t="n"/>
      <c r="C745" s="6" t="n"/>
      <c r="D745" s="6" t="n"/>
      <c r="E745" s="6" t="n"/>
      <c r="F745" s="6" t="n"/>
      <c r="G745" s="6" t="n"/>
      <c r="H745" s="6" t="n"/>
      <c r="I745" s="6" t="n"/>
      <c r="J745" s="6" t="n"/>
      <c r="K745" s="6" t="n"/>
      <c r="L745" s="6" t="n"/>
      <c r="M745" s="6" t="n"/>
      <c r="N745" s="6" t="n"/>
    </row>
    <row r="746" ht="15.75" customHeight="1" s="1411">
      <c r="A746" s="6" t="n"/>
      <c r="B746" s="6" t="n"/>
      <c r="C746" s="6" t="n"/>
      <c r="D746" s="6" t="n"/>
      <c r="E746" s="6" t="n"/>
      <c r="F746" s="6" t="n"/>
      <c r="G746" s="6" t="n"/>
      <c r="H746" s="6" t="n"/>
      <c r="I746" s="6" t="n"/>
      <c r="J746" s="6" t="n"/>
      <c r="K746" s="6" t="n"/>
      <c r="L746" s="6" t="n"/>
      <c r="M746" s="6" t="n"/>
      <c r="N746" s="6" t="n"/>
    </row>
    <row r="747" ht="15.75" customHeight="1" s="1411">
      <c r="A747" s="6" t="n"/>
      <c r="B747" s="6" t="n"/>
      <c r="C747" s="6" t="n"/>
      <c r="D747" s="6" t="n"/>
      <c r="E747" s="6" t="n"/>
      <c r="F747" s="6" t="n"/>
      <c r="G747" s="6" t="n"/>
      <c r="H747" s="6" t="n"/>
      <c r="I747" s="6" t="n"/>
      <c r="J747" s="6" t="n"/>
      <c r="K747" s="6" t="n"/>
      <c r="L747" s="6" t="n"/>
      <c r="M747" s="6" t="n"/>
      <c r="N747" s="6" t="n"/>
    </row>
    <row r="748" ht="15.75" customHeight="1" s="1411">
      <c r="A748" s="6" t="n"/>
      <c r="B748" s="6" t="n"/>
      <c r="C748" s="6" t="n"/>
      <c r="D748" s="6" t="n"/>
      <c r="E748" s="6" t="n"/>
      <c r="F748" s="6" t="n"/>
      <c r="G748" s="6" t="n"/>
      <c r="H748" s="6" t="n"/>
      <c r="I748" s="6" t="n"/>
      <c r="J748" s="6" t="n"/>
      <c r="K748" s="6" t="n"/>
      <c r="L748" s="6" t="n"/>
      <c r="M748" s="6" t="n"/>
      <c r="N748" s="6" t="n"/>
    </row>
    <row r="749" ht="15.75" customHeight="1" s="1411">
      <c r="A749" s="6" t="n"/>
      <c r="B749" s="6" t="n"/>
      <c r="C749" s="6" t="n"/>
      <c r="D749" s="6" t="n"/>
      <c r="E749" s="6" t="n"/>
      <c r="F749" s="6" t="n"/>
      <c r="G749" s="6" t="n"/>
      <c r="H749" s="6" t="n"/>
      <c r="I749" s="6" t="n"/>
      <c r="J749" s="6" t="n"/>
      <c r="K749" s="6" t="n"/>
      <c r="L749" s="6" t="n"/>
      <c r="M749" s="6" t="n"/>
      <c r="N749" s="6" t="n"/>
    </row>
    <row r="750" ht="15.75" customHeight="1" s="1411">
      <c r="A750" s="6" t="n"/>
      <c r="B750" s="6" t="n"/>
      <c r="C750" s="6" t="n"/>
      <c r="D750" s="6" t="n"/>
      <c r="E750" s="6" t="n"/>
      <c r="F750" s="6" t="n"/>
      <c r="G750" s="6" t="n"/>
      <c r="H750" s="6" t="n"/>
      <c r="I750" s="6" t="n"/>
      <c r="J750" s="6" t="n"/>
      <c r="K750" s="6" t="n"/>
      <c r="L750" s="6" t="n"/>
      <c r="M750" s="6" t="n"/>
      <c r="N750" s="6" t="n"/>
    </row>
    <row r="751" ht="15.75" customHeight="1" s="1411">
      <c r="A751" s="6" t="n"/>
      <c r="B751" s="6" t="n"/>
      <c r="C751" s="6" t="n"/>
      <c r="D751" s="6" t="n"/>
      <c r="E751" s="6" t="n"/>
      <c r="F751" s="6" t="n"/>
      <c r="G751" s="6" t="n"/>
      <c r="H751" s="6" t="n"/>
      <c r="I751" s="6" t="n"/>
      <c r="J751" s="6" t="n"/>
      <c r="K751" s="6" t="n"/>
      <c r="L751" s="6" t="n"/>
      <c r="M751" s="6" t="n"/>
      <c r="N751" s="6" t="n"/>
    </row>
    <row r="752" ht="15.75" customHeight="1" s="1411">
      <c r="A752" s="6" t="n"/>
      <c r="B752" s="6" t="n"/>
      <c r="C752" s="6" t="n"/>
      <c r="D752" s="6" t="n"/>
      <c r="E752" s="6" t="n"/>
      <c r="F752" s="6" t="n"/>
      <c r="G752" s="6" t="n"/>
      <c r="H752" s="6" t="n"/>
      <c r="I752" s="6" t="n"/>
      <c r="J752" s="6" t="n"/>
      <c r="K752" s="6" t="n"/>
      <c r="L752" s="6" t="n"/>
      <c r="M752" s="6" t="n"/>
      <c r="N752" s="6" t="n"/>
    </row>
    <row r="753" ht="15.75" customHeight="1" s="1411">
      <c r="A753" s="6" t="n"/>
      <c r="B753" s="6" t="n"/>
      <c r="C753" s="6" t="n"/>
      <c r="D753" s="6" t="n"/>
      <c r="E753" s="6" t="n"/>
      <c r="F753" s="6" t="n"/>
      <c r="G753" s="6" t="n"/>
      <c r="H753" s="6" t="n"/>
      <c r="I753" s="6" t="n"/>
      <c r="J753" s="6" t="n"/>
      <c r="K753" s="6" t="n"/>
      <c r="L753" s="6" t="n"/>
      <c r="M753" s="6" t="n"/>
      <c r="N753" s="6" t="n"/>
    </row>
    <row r="754" ht="15.75" customHeight="1" s="1411">
      <c r="A754" s="6" t="n"/>
      <c r="B754" s="6" t="n"/>
      <c r="C754" s="6" t="n"/>
      <c r="D754" s="6" t="n"/>
      <c r="E754" s="6" t="n"/>
      <c r="F754" s="6" t="n"/>
      <c r="G754" s="6" t="n"/>
      <c r="H754" s="6" t="n"/>
      <c r="I754" s="6" t="n"/>
      <c r="J754" s="6" t="n"/>
      <c r="K754" s="6" t="n"/>
      <c r="L754" s="6" t="n"/>
      <c r="M754" s="6" t="n"/>
      <c r="N754" s="6" t="n"/>
    </row>
    <row r="755" ht="15.75" customHeight="1" s="1411">
      <c r="A755" s="6" t="n"/>
      <c r="B755" s="6" t="n"/>
      <c r="C755" s="6" t="n"/>
      <c r="D755" s="6" t="n"/>
      <c r="E755" s="6" t="n"/>
      <c r="F755" s="6" t="n"/>
      <c r="G755" s="6" t="n"/>
      <c r="H755" s="6" t="n"/>
      <c r="I755" s="6" t="n"/>
      <c r="J755" s="6" t="n"/>
      <c r="K755" s="6" t="n"/>
      <c r="L755" s="6" t="n"/>
      <c r="M755" s="6" t="n"/>
      <c r="N755" s="6" t="n"/>
    </row>
    <row r="756" ht="15.75" customHeight="1" s="1411">
      <c r="A756" s="6" t="n"/>
      <c r="B756" s="6" t="n"/>
      <c r="C756" s="6" t="n"/>
      <c r="D756" s="6" t="n"/>
      <c r="E756" s="6" t="n"/>
      <c r="F756" s="6" t="n"/>
      <c r="G756" s="6" t="n"/>
      <c r="H756" s="6" t="n"/>
      <c r="I756" s="6" t="n"/>
      <c r="J756" s="6" t="n"/>
      <c r="K756" s="6" t="n"/>
      <c r="L756" s="6" t="n"/>
      <c r="M756" s="6" t="n"/>
      <c r="N756" s="6" t="n"/>
    </row>
    <row r="757" ht="15.75" customHeight="1" s="1411">
      <c r="A757" s="6" t="n"/>
      <c r="B757" s="6" t="n"/>
      <c r="C757" s="6" t="n"/>
      <c r="D757" s="6" t="n"/>
      <c r="E757" s="6" t="n"/>
      <c r="F757" s="6" t="n"/>
      <c r="G757" s="6" t="n"/>
      <c r="H757" s="6" t="n"/>
      <c r="I757" s="6" t="n"/>
      <c r="J757" s="6" t="n"/>
      <c r="K757" s="6" t="n"/>
      <c r="L757" s="6" t="n"/>
      <c r="M757" s="6" t="n"/>
      <c r="N757" s="6" t="n"/>
    </row>
    <row r="758" ht="15.75" customHeight="1" s="1411">
      <c r="A758" s="6" t="n"/>
      <c r="B758" s="6" t="n"/>
      <c r="C758" s="6" t="n"/>
      <c r="D758" s="6" t="n"/>
      <c r="E758" s="6" t="n"/>
      <c r="F758" s="6" t="n"/>
      <c r="G758" s="6" t="n"/>
      <c r="H758" s="6" t="n"/>
      <c r="I758" s="6" t="n"/>
      <c r="J758" s="6" t="n"/>
      <c r="K758" s="6" t="n"/>
      <c r="L758" s="6" t="n"/>
      <c r="M758" s="6" t="n"/>
      <c r="N758" s="6" t="n"/>
    </row>
    <row r="759" ht="15.75" customHeight="1" s="1411">
      <c r="A759" s="6" t="n"/>
      <c r="B759" s="6" t="n"/>
      <c r="C759" s="6" t="n"/>
      <c r="D759" s="6" t="n"/>
      <c r="E759" s="6" t="n"/>
      <c r="F759" s="6" t="n"/>
      <c r="G759" s="6" t="n"/>
      <c r="H759" s="6" t="n"/>
      <c r="I759" s="6" t="n"/>
      <c r="J759" s="6" t="n"/>
      <c r="K759" s="6" t="n"/>
      <c r="L759" s="6" t="n"/>
      <c r="M759" s="6" t="n"/>
      <c r="N759" s="6" t="n"/>
    </row>
    <row r="760" ht="15.75" customHeight="1" s="1411">
      <c r="A760" s="6" t="n"/>
      <c r="B760" s="6" t="n"/>
      <c r="C760" s="6" t="n"/>
      <c r="D760" s="6" t="n"/>
      <c r="E760" s="6" t="n"/>
      <c r="F760" s="6" t="n"/>
      <c r="G760" s="6" t="n"/>
      <c r="H760" s="6" t="n"/>
      <c r="I760" s="6" t="n"/>
      <c r="J760" s="6" t="n"/>
      <c r="K760" s="6" t="n"/>
      <c r="L760" s="6" t="n"/>
      <c r="M760" s="6" t="n"/>
      <c r="N760" s="6" t="n"/>
    </row>
    <row r="761" ht="15.75" customHeight="1" s="1411">
      <c r="A761" s="6" t="n"/>
      <c r="B761" s="6" t="n"/>
      <c r="C761" s="6" t="n"/>
      <c r="D761" s="6" t="n"/>
      <c r="E761" s="6" t="n"/>
      <c r="F761" s="6" t="n"/>
      <c r="G761" s="6" t="n"/>
      <c r="H761" s="6" t="n"/>
      <c r="I761" s="6" t="n"/>
      <c r="J761" s="6" t="n"/>
      <c r="K761" s="6" t="n"/>
      <c r="L761" s="6" t="n"/>
      <c r="M761" s="6" t="n"/>
      <c r="N761" s="6" t="n"/>
    </row>
    <row r="762" ht="15.75" customHeight="1" s="1411">
      <c r="A762" s="6" t="n"/>
      <c r="B762" s="6" t="n"/>
      <c r="C762" s="6" t="n"/>
      <c r="D762" s="6" t="n"/>
      <c r="E762" s="6" t="n"/>
      <c r="F762" s="6" t="n"/>
      <c r="G762" s="6" t="n"/>
      <c r="H762" s="6" t="n"/>
      <c r="I762" s="6" t="n"/>
      <c r="J762" s="6" t="n"/>
      <c r="K762" s="6" t="n"/>
      <c r="L762" s="6" t="n"/>
      <c r="M762" s="6" t="n"/>
      <c r="N762" s="6" t="n"/>
    </row>
    <row r="763" ht="15.75" customHeight="1" s="1411">
      <c r="A763" s="6" t="n"/>
      <c r="B763" s="6" t="n"/>
      <c r="C763" s="6" t="n"/>
      <c r="D763" s="6" t="n"/>
      <c r="E763" s="6" t="n"/>
      <c r="F763" s="6" t="n"/>
      <c r="G763" s="6" t="n"/>
      <c r="H763" s="6" t="n"/>
      <c r="I763" s="6" t="n"/>
      <c r="J763" s="6" t="n"/>
      <c r="K763" s="6" t="n"/>
      <c r="L763" s="6" t="n"/>
      <c r="M763" s="6" t="n"/>
      <c r="N763" s="6" t="n"/>
    </row>
    <row r="764" ht="15.75" customHeight="1" s="1411">
      <c r="A764" s="6" t="n"/>
      <c r="B764" s="6" t="n"/>
      <c r="C764" s="6" t="n"/>
      <c r="D764" s="6" t="n"/>
      <c r="E764" s="6" t="n"/>
      <c r="F764" s="6" t="n"/>
      <c r="G764" s="6" t="n"/>
      <c r="H764" s="6" t="n"/>
      <c r="I764" s="6" t="n"/>
      <c r="J764" s="6" t="n"/>
      <c r="K764" s="6" t="n"/>
      <c r="L764" s="6" t="n"/>
      <c r="M764" s="6" t="n"/>
      <c r="N764" s="6" t="n"/>
    </row>
    <row r="765" ht="15.75" customHeight="1" s="1411">
      <c r="A765" s="6" t="n"/>
      <c r="B765" s="6" t="n"/>
      <c r="C765" s="6" t="n"/>
      <c r="D765" s="6" t="n"/>
      <c r="E765" s="6" t="n"/>
      <c r="F765" s="6" t="n"/>
      <c r="G765" s="6" t="n"/>
      <c r="H765" s="6" t="n"/>
      <c r="I765" s="6" t="n"/>
      <c r="J765" s="6" t="n"/>
      <c r="K765" s="6" t="n"/>
      <c r="L765" s="6" t="n"/>
      <c r="M765" s="6" t="n"/>
      <c r="N765" s="6" t="n"/>
    </row>
    <row r="766" ht="15.75" customHeight="1" s="1411">
      <c r="A766" s="6" t="n"/>
      <c r="B766" s="6" t="n"/>
      <c r="C766" s="6" t="n"/>
      <c r="D766" s="6" t="n"/>
      <c r="E766" s="6" t="n"/>
      <c r="F766" s="6" t="n"/>
      <c r="G766" s="6" t="n"/>
      <c r="H766" s="6" t="n"/>
      <c r="I766" s="6" t="n"/>
      <c r="J766" s="6" t="n"/>
      <c r="K766" s="6" t="n"/>
      <c r="L766" s="6" t="n"/>
      <c r="M766" s="6" t="n"/>
      <c r="N766" s="6" t="n"/>
    </row>
    <row r="767" ht="15.75" customHeight="1" s="1411">
      <c r="A767" s="6" t="n"/>
      <c r="B767" s="6" t="n"/>
      <c r="C767" s="6" t="n"/>
      <c r="D767" s="6" t="n"/>
      <c r="E767" s="6" t="n"/>
      <c r="F767" s="6" t="n"/>
      <c r="G767" s="6" t="n"/>
      <c r="H767" s="6" t="n"/>
      <c r="I767" s="6" t="n"/>
      <c r="J767" s="6" t="n"/>
      <c r="K767" s="6" t="n"/>
      <c r="L767" s="6" t="n"/>
      <c r="M767" s="6" t="n"/>
      <c r="N767" s="6" t="n"/>
    </row>
    <row r="768" ht="15.75" customHeight="1" s="1411">
      <c r="A768" s="6" t="n"/>
      <c r="B768" s="6" t="n"/>
      <c r="C768" s="6" t="n"/>
      <c r="D768" s="6" t="n"/>
      <c r="E768" s="6" t="n"/>
      <c r="F768" s="6" t="n"/>
      <c r="G768" s="6" t="n"/>
      <c r="H768" s="6" t="n"/>
      <c r="I768" s="6" t="n"/>
      <c r="J768" s="6" t="n"/>
      <c r="K768" s="6" t="n"/>
      <c r="L768" s="6" t="n"/>
      <c r="M768" s="6" t="n"/>
      <c r="N768" s="6" t="n"/>
    </row>
    <row r="769" ht="15.75" customHeight="1" s="1411">
      <c r="A769" s="6" t="n"/>
      <c r="B769" s="6" t="n"/>
      <c r="C769" s="6" t="n"/>
      <c r="D769" s="6" t="n"/>
      <c r="E769" s="6" t="n"/>
      <c r="F769" s="6" t="n"/>
      <c r="G769" s="6" t="n"/>
      <c r="H769" s="6" t="n"/>
      <c r="I769" s="6" t="n"/>
      <c r="J769" s="6" t="n"/>
      <c r="K769" s="6" t="n"/>
      <c r="L769" s="6" t="n"/>
      <c r="M769" s="6" t="n"/>
      <c r="N769" s="6" t="n"/>
    </row>
    <row r="770" ht="15.75" customHeight="1" s="1411">
      <c r="A770" s="6" t="n"/>
      <c r="B770" s="6" t="n"/>
      <c r="C770" s="6" t="n"/>
      <c r="D770" s="6" t="n"/>
      <c r="E770" s="6" t="n"/>
      <c r="F770" s="6" t="n"/>
      <c r="G770" s="6" t="n"/>
      <c r="H770" s="6" t="n"/>
      <c r="I770" s="6" t="n"/>
      <c r="J770" s="6" t="n"/>
      <c r="K770" s="6" t="n"/>
      <c r="L770" s="6" t="n"/>
      <c r="M770" s="6" t="n"/>
      <c r="N770" s="6" t="n"/>
    </row>
    <row r="771" ht="15.75" customHeight="1" s="1411">
      <c r="A771" s="6" t="n"/>
      <c r="B771" s="6" t="n"/>
      <c r="C771" s="6" t="n"/>
      <c r="D771" s="6" t="n"/>
      <c r="E771" s="6" t="n"/>
      <c r="F771" s="6" t="n"/>
      <c r="G771" s="6" t="n"/>
      <c r="H771" s="6" t="n"/>
      <c r="I771" s="6" t="n"/>
      <c r="J771" s="6" t="n"/>
      <c r="K771" s="6" t="n"/>
      <c r="L771" s="6" t="n"/>
      <c r="M771" s="6" t="n"/>
      <c r="N771" s="6" t="n"/>
    </row>
    <row r="772" ht="15.75" customHeight="1" s="1411">
      <c r="A772" s="6" t="n"/>
      <c r="B772" s="6" t="n"/>
      <c r="C772" s="6" t="n"/>
      <c r="D772" s="6" t="n"/>
      <c r="E772" s="6" t="n"/>
      <c r="F772" s="6" t="n"/>
      <c r="G772" s="6" t="n"/>
      <c r="H772" s="6" t="n"/>
      <c r="I772" s="6" t="n"/>
      <c r="J772" s="6" t="n"/>
      <c r="K772" s="6" t="n"/>
      <c r="L772" s="6" t="n"/>
      <c r="M772" s="6" t="n"/>
      <c r="N772" s="6" t="n"/>
    </row>
    <row r="773" ht="15.75" customHeight="1" s="1411">
      <c r="A773" s="6" t="n"/>
      <c r="B773" s="6" t="n"/>
      <c r="C773" s="6" t="n"/>
      <c r="D773" s="6" t="n"/>
      <c r="E773" s="6" t="n"/>
      <c r="F773" s="6" t="n"/>
      <c r="G773" s="6" t="n"/>
      <c r="H773" s="6" t="n"/>
      <c r="I773" s="6" t="n"/>
      <c r="J773" s="6" t="n"/>
      <c r="K773" s="6" t="n"/>
      <c r="L773" s="6" t="n"/>
      <c r="M773" s="6" t="n"/>
      <c r="N773" s="6" t="n"/>
    </row>
    <row r="774" ht="15.75" customHeight="1" s="1411">
      <c r="A774" s="6" t="n"/>
      <c r="B774" s="6" t="n"/>
      <c r="C774" s="6" t="n"/>
      <c r="D774" s="6" t="n"/>
      <c r="E774" s="6" t="n"/>
      <c r="F774" s="6" t="n"/>
      <c r="G774" s="6" t="n"/>
      <c r="H774" s="6" t="n"/>
      <c r="I774" s="6" t="n"/>
      <c r="J774" s="6" t="n"/>
      <c r="K774" s="6" t="n"/>
      <c r="L774" s="6" t="n"/>
      <c r="M774" s="6" t="n"/>
      <c r="N774" s="6" t="n"/>
    </row>
    <row r="775" ht="15.75" customHeight="1" s="1411">
      <c r="A775" s="6" t="n"/>
      <c r="B775" s="6" t="n"/>
      <c r="C775" s="6" t="n"/>
      <c r="D775" s="6" t="n"/>
      <c r="E775" s="6" t="n"/>
      <c r="F775" s="6" t="n"/>
      <c r="G775" s="6" t="n"/>
      <c r="H775" s="6" t="n"/>
      <c r="I775" s="6" t="n"/>
      <c r="J775" s="6" t="n"/>
      <c r="K775" s="6" t="n"/>
      <c r="L775" s="6" t="n"/>
      <c r="M775" s="6" t="n"/>
      <c r="N775" s="6" t="n"/>
    </row>
    <row r="776" ht="15.75" customHeight="1" s="1411">
      <c r="A776" s="6" t="n"/>
      <c r="B776" s="6" t="n"/>
      <c r="C776" s="6" t="n"/>
      <c r="D776" s="6" t="n"/>
      <c r="E776" s="6" t="n"/>
      <c r="F776" s="6" t="n"/>
      <c r="G776" s="6" t="n"/>
      <c r="H776" s="6" t="n"/>
      <c r="I776" s="6" t="n"/>
      <c r="J776" s="6" t="n"/>
      <c r="K776" s="6" t="n"/>
      <c r="L776" s="6" t="n"/>
      <c r="M776" s="6" t="n"/>
      <c r="N776" s="6" t="n"/>
    </row>
    <row r="777" ht="15.75" customHeight="1" s="1411">
      <c r="A777" s="6" t="n"/>
      <c r="B777" s="6" t="n"/>
      <c r="C777" s="6" t="n"/>
      <c r="D777" s="6" t="n"/>
      <c r="E777" s="6" t="n"/>
      <c r="F777" s="6" t="n"/>
      <c r="G777" s="6" t="n"/>
      <c r="H777" s="6" t="n"/>
      <c r="I777" s="6" t="n"/>
      <c r="J777" s="6" t="n"/>
      <c r="K777" s="6" t="n"/>
      <c r="L777" s="6" t="n"/>
      <c r="M777" s="6" t="n"/>
      <c r="N777" s="6" t="n"/>
    </row>
    <row r="778" ht="15.75" customHeight="1" s="1411">
      <c r="A778" s="6" t="n"/>
      <c r="B778" s="6" t="n"/>
      <c r="C778" s="6" t="n"/>
      <c r="D778" s="6" t="n"/>
      <c r="E778" s="6" t="n"/>
      <c r="F778" s="6" t="n"/>
      <c r="G778" s="6" t="n"/>
      <c r="H778" s="6" t="n"/>
      <c r="I778" s="6" t="n"/>
      <c r="J778" s="6" t="n"/>
      <c r="K778" s="6" t="n"/>
      <c r="L778" s="6" t="n"/>
      <c r="M778" s="6" t="n"/>
      <c r="N778" s="6" t="n"/>
    </row>
    <row r="779" ht="15.75" customHeight="1" s="1411">
      <c r="A779" s="6" t="n"/>
      <c r="B779" s="6" t="n"/>
      <c r="C779" s="6" t="n"/>
      <c r="D779" s="6" t="n"/>
      <c r="E779" s="6" t="n"/>
      <c r="F779" s="6" t="n"/>
      <c r="G779" s="6" t="n"/>
      <c r="H779" s="6" t="n"/>
      <c r="I779" s="6" t="n"/>
      <c r="J779" s="6" t="n"/>
      <c r="K779" s="6" t="n"/>
      <c r="L779" s="6" t="n"/>
      <c r="M779" s="6" t="n"/>
      <c r="N779" s="6" t="n"/>
    </row>
    <row r="780" ht="15.75" customHeight="1" s="1411">
      <c r="A780" s="6" t="n"/>
      <c r="B780" s="6" t="n"/>
      <c r="C780" s="6" t="n"/>
      <c r="D780" s="6" t="n"/>
      <c r="E780" s="6" t="n"/>
      <c r="F780" s="6" t="n"/>
      <c r="G780" s="6" t="n"/>
      <c r="H780" s="6" t="n"/>
      <c r="I780" s="6" t="n"/>
      <c r="J780" s="6" t="n"/>
      <c r="K780" s="6" t="n"/>
      <c r="L780" s="6" t="n"/>
      <c r="M780" s="6" t="n"/>
      <c r="N780" s="6" t="n"/>
    </row>
    <row r="781" ht="15.75" customHeight="1" s="1411">
      <c r="A781" s="6" t="n"/>
      <c r="B781" s="6" t="n"/>
      <c r="C781" s="6" t="n"/>
      <c r="D781" s="6" t="n"/>
      <c r="E781" s="6" t="n"/>
      <c r="F781" s="6" t="n"/>
      <c r="G781" s="6" t="n"/>
      <c r="H781" s="6" t="n"/>
      <c r="I781" s="6" t="n"/>
      <c r="J781" s="6" t="n"/>
      <c r="K781" s="6" t="n"/>
      <c r="L781" s="6" t="n"/>
      <c r="M781" s="6" t="n"/>
      <c r="N781" s="6" t="n"/>
    </row>
    <row r="782" ht="15.75" customHeight="1" s="1411">
      <c r="A782" s="6" t="n"/>
      <c r="B782" s="6" t="n"/>
      <c r="C782" s="6" t="n"/>
      <c r="D782" s="6" t="n"/>
      <c r="E782" s="6" t="n"/>
      <c r="F782" s="6" t="n"/>
      <c r="G782" s="6" t="n"/>
      <c r="H782" s="6" t="n"/>
      <c r="I782" s="6" t="n"/>
      <c r="J782" s="6" t="n"/>
      <c r="K782" s="6" t="n"/>
      <c r="L782" s="6" t="n"/>
      <c r="M782" s="6" t="n"/>
      <c r="N782" s="6" t="n"/>
    </row>
    <row r="783" ht="15.75" customHeight="1" s="1411">
      <c r="A783" s="6" t="n"/>
      <c r="B783" s="6" t="n"/>
      <c r="C783" s="6" t="n"/>
      <c r="D783" s="6" t="n"/>
      <c r="E783" s="6" t="n"/>
      <c r="F783" s="6" t="n"/>
      <c r="G783" s="6" t="n"/>
      <c r="H783" s="6" t="n"/>
      <c r="I783" s="6" t="n"/>
      <c r="J783" s="6" t="n"/>
      <c r="K783" s="6" t="n"/>
      <c r="L783" s="6" t="n"/>
      <c r="M783" s="6" t="n"/>
      <c r="N783" s="6" t="n"/>
    </row>
    <row r="784" ht="15.75" customHeight="1" s="1411">
      <c r="A784" s="6" t="n"/>
      <c r="B784" s="6" t="n"/>
      <c r="C784" s="6" t="n"/>
      <c r="D784" s="6" t="n"/>
      <c r="E784" s="6" t="n"/>
      <c r="F784" s="6" t="n"/>
      <c r="G784" s="6" t="n"/>
      <c r="H784" s="6" t="n"/>
      <c r="I784" s="6" t="n"/>
      <c r="J784" s="6" t="n"/>
      <c r="K784" s="6" t="n"/>
      <c r="L784" s="6" t="n"/>
      <c r="M784" s="6" t="n"/>
      <c r="N784" s="6" t="n"/>
    </row>
    <row r="785" ht="15.75" customHeight="1" s="1411">
      <c r="A785" s="6" t="n"/>
      <c r="B785" s="6" t="n"/>
      <c r="C785" s="6" t="n"/>
      <c r="D785" s="6" t="n"/>
      <c r="E785" s="6" t="n"/>
      <c r="F785" s="6" t="n"/>
      <c r="G785" s="6" t="n"/>
      <c r="H785" s="6" t="n"/>
      <c r="I785" s="6" t="n"/>
      <c r="J785" s="6" t="n"/>
      <c r="K785" s="6" t="n"/>
      <c r="L785" s="6" t="n"/>
      <c r="M785" s="6" t="n"/>
      <c r="N785" s="6" t="n"/>
    </row>
    <row r="786" ht="15.75" customHeight="1" s="1411">
      <c r="A786" s="6" t="n"/>
      <c r="B786" s="6" t="n"/>
      <c r="C786" s="6" t="n"/>
      <c r="D786" s="6" t="n"/>
      <c r="E786" s="6" t="n"/>
      <c r="F786" s="6" t="n"/>
      <c r="G786" s="6" t="n"/>
      <c r="H786" s="6" t="n"/>
      <c r="I786" s="6" t="n"/>
      <c r="J786" s="6" t="n"/>
      <c r="K786" s="6" t="n"/>
      <c r="L786" s="6" t="n"/>
      <c r="M786" s="6" t="n"/>
      <c r="N786" s="6" t="n"/>
    </row>
    <row r="787" ht="15.75" customHeight="1" s="1411">
      <c r="A787" s="6" t="n"/>
      <c r="B787" s="6" t="n"/>
      <c r="C787" s="6" t="n"/>
      <c r="D787" s="6" t="n"/>
      <c r="E787" s="6" t="n"/>
      <c r="F787" s="6" t="n"/>
      <c r="G787" s="6" t="n"/>
      <c r="H787" s="6" t="n"/>
      <c r="I787" s="6" t="n"/>
      <c r="J787" s="6" t="n"/>
      <c r="K787" s="6" t="n"/>
      <c r="L787" s="6" t="n"/>
      <c r="M787" s="6" t="n"/>
      <c r="N787" s="6" t="n"/>
    </row>
    <row r="788" ht="15.75" customHeight="1" s="1411">
      <c r="A788" s="6" t="n"/>
      <c r="B788" s="6" t="n"/>
      <c r="C788" s="6" t="n"/>
      <c r="D788" s="6" t="n"/>
      <c r="E788" s="6" t="n"/>
      <c r="F788" s="6" t="n"/>
      <c r="G788" s="6" t="n"/>
      <c r="H788" s="6" t="n"/>
      <c r="I788" s="6" t="n"/>
      <c r="J788" s="6" t="n"/>
      <c r="K788" s="6" t="n"/>
      <c r="L788" s="6" t="n"/>
      <c r="M788" s="6" t="n"/>
      <c r="N788" s="6" t="n"/>
    </row>
    <row r="789" ht="15.75" customHeight="1" s="1411">
      <c r="A789" s="6" t="n"/>
      <c r="B789" s="6" t="n"/>
      <c r="C789" s="6" t="n"/>
      <c r="D789" s="6" t="n"/>
      <c r="E789" s="6" t="n"/>
      <c r="F789" s="6" t="n"/>
      <c r="G789" s="6" t="n"/>
      <c r="H789" s="6" t="n"/>
      <c r="I789" s="6" t="n"/>
      <c r="J789" s="6" t="n"/>
      <c r="K789" s="6" t="n"/>
      <c r="L789" s="6" t="n"/>
      <c r="M789" s="6" t="n"/>
      <c r="N789" s="6" t="n"/>
    </row>
    <row r="790" ht="15.75" customHeight="1" s="1411">
      <c r="A790" s="6" t="n"/>
      <c r="B790" s="6" t="n"/>
      <c r="C790" s="6" t="n"/>
      <c r="D790" s="6" t="n"/>
      <c r="E790" s="6" t="n"/>
      <c r="F790" s="6" t="n"/>
      <c r="G790" s="6" t="n"/>
      <c r="H790" s="6" t="n"/>
      <c r="I790" s="6" t="n"/>
      <c r="J790" s="6" t="n"/>
      <c r="K790" s="6" t="n"/>
      <c r="L790" s="6" t="n"/>
      <c r="M790" s="6" t="n"/>
      <c r="N790" s="6" t="n"/>
    </row>
    <row r="791" ht="15.75" customHeight="1" s="1411">
      <c r="A791" s="6" t="n"/>
      <c r="B791" s="6" t="n"/>
      <c r="C791" s="6" t="n"/>
      <c r="D791" s="6" t="n"/>
      <c r="E791" s="6" t="n"/>
      <c r="F791" s="6" t="n"/>
      <c r="G791" s="6" t="n"/>
      <c r="H791" s="6" t="n"/>
      <c r="I791" s="6" t="n"/>
      <c r="J791" s="6" t="n"/>
      <c r="K791" s="6" t="n"/>
      <c r="L791" s="6" t="n"/>
      <c r="M791" s="6" t="n"/>
      <c r="N791" s="6" t="n"/>
    </row>
    <row r="792" ht="15.75" customHeight="1" s="1411">
      <c r="A792" s="6" t="n"/>
      <c r="B792" s="6" t="n"/>
      <c r="C792" s="6" t="n"/>
      <c r="D792" s="6" t="n"/>
      <c r="E792" s="6" t="n"/>
      <c r="F792" s="6" t="n"/>
      <c r="G792" s="6" t="n"/>
      <c r="H792" s="6" t="n"/>
      <c r="I792" s="6" t="n"/>
      <c r="J792" s="6" t="n"/>
      <c r="K792" s="6" t="n"/>
      <c r="L792" s="6" t="n"/>
      <c r="M792" s="6" t="n"/>
      <c r="N792" s="6" t="n"/>
    </row>
    <row r="793" ht="15.75" customHeight="1" s="1411">
      <c r="A793" s="6" t="n"/>
      <c r="B793" s="6" t="n"/>
      <c r="C793" s="6" t="n"/>
      <c r="D793" s="6" t="n"/>
      <c r="E793" s="6" t="n"/>
      <c r="F793" s="6" t="n"/>
      <c r="G793" s="6" t="n"/>
      <c r="H793" s="6" t="n"/>
      <c r="I793" s="6" t="n"/>
      <c r="J793" s="6" t="n"/>
      <c r="K793" s="6" t="n"/>
      <c r="L793" s="6" t="n"/>
      <c r="M793" s="6" t="n"/>
      <c r="N793" s="6" t="n"/>
    </row>
    <row r="794" ht="15.75" customHeight="1" s="1411">
      <c r="A794" s="6" t="n"/>
      <c r="B794" s="6" t="n"/>
      <c r="C794" s="6" t="n"/>
      <c r="D794" s="6" t="n"/>
      <c r="E794" s="6" t="n"/>
      <c r="F794" s="6" t="n"/>
      <c r="G794" s="6" t="n"/>
      <c r="H794" s="6" t="n"/>
      <c r="I794" s="6" t="n"/>
      <c r="J794" s="6" t="n"/>
      <c r="K794" s="6" t="n"/>
      <c r="L794" s="6" t="n"/>
      <c r="M794" s="6" t="n"/>
      <c r="N794" s="6" t="n"/>
    </row>
    <row r="795" ht="15.75" customHeight="1" s="1411">
      <c r="A795" s="6" t="n"/>
      <c r="B795" s="6" t="n"/>
      <c r="C795" s="6" t="n"/>
      <c r="D795" s="6" t="n"/>
      <c r="E795" s="6" t="n"/>
      <c r="F795" s="6" t="n"/>
      <c r="G795" s="6" t="n"/>
      <c r="H795" s="6" t="n"/>
      <c r="I795" s="6" t="n"/>
      <c r="J795" s="6" t="n"/>
      <c r="K795" s="6" t="n"/>
      <c r="L795" s="6" t="n"/>
      <c r="M795" s="6" t="n"/>
      <c r="N795" s="6" t="n"/>
    </row>
    <row r="796" ht="15.75" customHeight="1" s="1411">
      <c r="A796" s="6" t="n"/>
      <c r="B796" s="6" t="n"/>
      <c r="C796" s="6" t="n"/>
      <c r="D796" s="6" t="n"/>
      <c r="E796" s="6" t="n"/>
      <c r="F796" s="6" t="n"/>
      <c r="G796" s="6" t="n"/>
      <c r="H796" s="6" t="n"/>
      <c r="I796" s="6" t="n"/>
      <c r="J796" s="6" t="n"/>
      <c r="K796" s="6" t="n"/>
      <c r="L796" s="6" t="n"/>
      <c r="M796" s="6" t="n"/>
      <c r="N796" s="6" t="n"/>
    </row>
    <row r="797" ht="15.75" customHeight="1" s="1411">
      <c r="A797" s="6" t="n"/>
      <c r="B797" s="6" t="n"/>
      <c r="C797" s="6" t="n"/>
      <c r="D797" s="6" t="n"/>
      <c r="E797" s="6" t="n"/>
      <c r="F797" s="6" t="n"/>
      <c r="G797" s="6" t="n"/>
      <c r="H797" s="6" t="n"/>
      <c r="I797" s="6" t="n"/>
      <c r="J797" s="6" t="n"/>
      <c r="K797" s="6" t="n"/>
      <c r="L797" s="6" t="n"/>
      <c r="M797" s="6" t="n"/>
      <c r="N797" s="6" t="n"/>
    </row>
    <row r="798" ht="15.75" customHeight="1" s="1411">
      <c r="A798" s="6" t="n"/>
      <c r="B798" s="6" t="n"/>
      <c r="C798" s="6" t="n"/>
      <c r="D798" s="6" t="n"/>
      <c r="E798" s="6" t="n"/>
      <c r="F798" s="6" t="n"/>
      <c r="G798" s="6" t="n"/>
      <c r="H798" s="6" t="n"/>
      <c r="I798" s="6" t="n"/>
      <c r="J798" s="6" t="n"/>
      <c r="K798" s="6" t="n"/>
      <c r="L798" s="6" t="n"/>
      <c r="M798" s="6" t="n"/>
      <c r="N798" s="6" t="n"/>
    </row>
    <row r="799" ht="15.75" customHeight="1" s="1411">
      <c r="A799" s="6" t="n"/>
      <c r="B799" s="6" t="n"/>
      <c r="C799" s="6" t="n"/>
      <c r="D799" s="6" t="n"/>
      <c r="E799" s="6" t="n"/>
      <c r="F799" s="6" t="n"/>
      <c r="G799" s="6" t="n"/>
      <c r="H799" s="6" t="n"/>
      <c r="I799" s="6" t="n"/>
      <c r="J799" s="6" t="n"/>
      <c r="K799" s="6" t="n"/>
      <c r="L799" s="6" t="n"/>
      <c r="M799" s="6" t="n"/>
      <c r="N799" s="6" t="n"/>
    </row>
    <row r="800" ht="15.75" customHeight="1" s="1411">
      <c r="A800" s="6" t="n"/>
      <c r="B800" s="6" t="n"/>
      <c r="C800" s="6" t="n"/>
      <c r="D800" s="6" t="n"/>
      <c r="E800" s="6" t="n"/>
      <c r="F800" s="6" t="n"/>
      <c r="G800" s="6" t="n"/>
      <c r="H800" s="6" t="n"/>
      <c r="I800" s="6" t="n"/>
      <c r="J800" s="6" t="n"/>
      <c r="K800" s="6" t="n"/>
      <c r="L800" s="6" t="n"/>
      <c r="M800" s="6" t="n"/>
      <c r="N800" s="6" t="n"/>
    </row>
    <row r="801" ht="15.75" customHeight="1" s="1411">
      <c r="A801" s="6" t="n"/>
      <c r="B801" s="6" t="n"/>
      <c r="C801" s="6" t="n"/>
      <c r="D801" s="6" t="n"/>
      <c r="E801" s="6" t="n"/>
      <c r="F801" s="6" t="n"/>
      <c r="G801" s="6" t="n"/>
      <c r="H801" s="6" t="n"/>
      <c r="I801" s="6" t="n"/>
      <c r="J801" s="6" t="n"/>
      <c r="K801" s="6" t="n"/>
      <c r="L801" s="6" t="n"/>
      <c r="M801" s="6" t="n"/>
      <c r="N801" s="6" t="n"/>
    </row>
    <row r="802" ht="15.75" customHeight="1" s="1411">
      <c r="A802" s="6" t="n"/>
      <c r="B802" s="6" t="n"/>
      <c r="C802" s="6" t="n"/>
      <c r="D802" s="6" t="n"/>
      <c r="E802" s="6" t="n"/>
      <c r="F802" s="6" t="n"/>
      <c r="G802" s="6" t="n"/>
      <c r="H802" s="6" t="n"/>
      <c r="I802" s="6" t="n"/>
      <c r="J802" s="6" t="n"/>
      <c r="K802" s="6" t="n"/>
      <c r="L802" s="6" t="n"/>
      <c r="M802" s="6" t="n"/>
      <c r="N802" s="6" t="n"/>
    </row>
    <row r="803" ht="15.75" customHeight="1" s="1411">
      <c r="A803" s="6" t="n"/>
      <c r="B803" s="6" t="n"/>
      <c r="C803" s="6" t="n"/>
      <c r="D803" s="6" t="n"/>
      <c r="E803" s="6" t="n"/>
      <c r="F803" s="6" t="n"/>
      <c r="G803" s="6" t="n"/>
      <c r="H803" s="6" t="n"/>
      <c r="I803" s="6" t="n"/>
      <c r="J803" s="6" t="n"/>
      <c r="K803" s="6" t="n"/>
      <c r="L803" s="6" t="n"/>
      <c r="M803" s="6" t="n"/>
      <c r="N803" s="6" t="n"/>
    </row>
    <row r="804" ht="15.75" customHeight="1" s="1411">
      <c r="A804" s="6" t="n"/>
      <c r="B804" s="6" t="n"/>
      <c r="C804" s="6" t="n"/>
      <c r="D804" s="6" t="n"/>
      <c r="E804" s="6" t="n"/>
      <c r="F804" s="6" t="n"/>
      <c r="G804" s="6" t="n"/>
      <c r="H804" s="6" t="n"/>
      <c r="I804" s="6" t="n"/>
      <c r="J804" s="6" t="n"/>
      <c r="K804" s="6" t="n"/>
      <c r="L804" s="6" t="n"/>
      <c r="M804" s="6" t="n"/>
      <c r="N804" s="6" t="n"/>
    </row>
    <row r="805" ht="15.75" customHeight="1" s="1411">
      <c r="A805" s="6" t="n"/>
      <c r="B805" s="6" t="n"/>
      <c r="C805" s="6" t="n"/>
      <c r="D805" s="6" t="n"/>
      <c r="E805" s="6" t="n"/>
      <c r="F805" s="6" t="n"/>
      <c r="G805" s="6" t="n"/>
      <c r="H805" s="6" t="n"/>
      <c r="I805" s="6" t="n"/>
      <c r="J805" s="6" t="n"/>
      <c r="K805" s="6" t="n"/>
      <c r="L805" s="6" t="n"/>
      <c r="M805" s="6" t="n"/>
      <c r="N805" s="6" t="n"/>
    </row>
    <row r="806" ht="15.75" customHeight="1" s="1411">
      <c r="A806" s="6" t="n"/>
      <c r="B806" s="6" t="n"/>
      <c r="C806" s="6" t="n"/>
      <c r="D806" s="6" t="n"/>
      <c r="E806" s="6" t="n"/>
      <c r="F806" s="6" t="n"/>
      <c r="G806" s="6" t="n"/>
      <c r="H806" s="6" t="n"/>
      <c r="I806" s="6" t="n"/>
      <c r="J806" s="6" t="n"/>
      <c r="K806" s="6" t="n"/>
      <c r="L806" s="6" t="n"/>
      <c r="M806" s="6" t="n"/>
      <c r="N806" s="6" t="n"/>
    </row>
    <row r="807" ht="15.75" customHeight="1" s="1411">
      <c r="A807" s="6" t="n"/>
      <c r="B807" s="6" t="n"/>
      <c r="C807" s="6" t="n"/>
      <c r="D807" s="6" t="n"/>
      <c r="E807" s="6" t="n"/>
      <c r="F807" s="6" t="n"/>
      <c r="G807" s="6" t="n"/>
      <c r="H807" s="6" t="n"/>
      <c r="I807" s="6" t="n"/>
      <c r="J807" s="6" t="n"/>
      <c r="K807" s="6" t="n"/>
      <c r="L807" s="6" t="n"/>
      <c r="M807" s="6" t="n"/>
      <c r="N807" s="6" t="n"/>
    </row>
    <row r="808" ht="15.75" customHeight="1" s="1411">
      <c r="A808" s="6" t="n"/>
      <c r="B808" s="6" t="n"/>
      <c r="C808" s="6" t="n"/>
      <c r="D808" s="6" t="n"/>
      <c r="E808" s="6" t="n"/>
      <c r="F808" s="6" t="n"/>
      <c r="G808" s="6" t="n"/>
      <c r="H808" s="6" t="n"/>
      <c r="I808" s="6" t="n"/>
      <c r="J808" s="6" t="n"/>
      <c r="K808" s="6" t="n"/>
      <c r="L808" s="6" t="n"/>
      <c r="M808" s="6" t="n"/>
      <c r="N808" s="6" t="n"/>
    </row>
    <row r="809" ht="15.75" customHeight="1" s="1411">
      <c r="A809" s="6" t="n"/>
      <c r="B809" s="6" t="n"/>
      <c r="C809" s="6" t="n"/>
      <c r="D809" s="6" t="n"/>
      <c r="E809" s="6" t="n"/>
      <c r="F809" s="6" t="n"/>
      <c r="G809" s="6" t="n"/>
      <c r="H809" s="6" t="n"/>
      <c r="I809" s="6" t="n"/>
      <c r="J809" s="6" t="n"/>
      <c r="K809" s="6" t="n"/>
      <c r="L809" s="6" t="n"/>
      <c r="M809" s="6" t="n"/>
      <c r="N809" s="6" t="n"/>
    </row>
    <row r="810" ht="15.75" customHeight="1" s="1411">
      <c r="A810" s="6" t="n"/>
      <c r="B810" s="6" t="n"/>
      <c r="C810" s="6" t="n"/>
      <c r="D810" s="6" t="n"/>
      <c r="E810" s="6" t="n"/>
      <c r="F810" s="6" t="n"/>
      <c r="G810" s="6" t="n"/>
      <c r="H810" s="6" t="n"/>
      <c r="I810" s="6" t="n"/>
      <c r="J810" s="6" t="n"/>
      <c r="K810" s="6" t="n"/>
      <c r="L810" s="6" t="n"/>
      <c r="M810" s="6" t="n"/>
      <c r="N810" s="6" t="n"/>
    </row>
    <row r="811" ht="15.75" customHeight="1" s="1411">
      <c r="A811" s="6" t="n"/>
      <c r="B811" s="6" t="n"/>
      <c r="C811" s="6" t="n"/>
      <c r="D811" s="6" t="n"/>
      <c r="E811" s="6" t="n"/>
      <c r="F811" s="6" t="n"/>
      <c r="G811" s="6" t="n"/>
      <c r="H811" s="6" t="n"/>
      <c r="I811" s="6" t="n"/>
      <c r="J811" s="6" t="n"/>
      <c r="K811" s="6" t="n"/>
      <c r="L811" s="6" t="n"/>
      <c r="M811" s="6" t="n"/>
      <c r="N811" s="6" t="n"/>
    </row>
    <row r="812" ht="15.75" customHeight="1" s="1411">
      <c r="A812" s="6" t="n"/>
      <c r="B812" s="6" t="n"/>
      <c r="C812" s="6" t="n"/>
      <c r="D812" s="6" t="n"/>
      <c r="E812" s="6" t="n"/>
      <c r="F812" s="6" t="n"/>
      <c r="G812" s="6" t="n"/>
      <c r="H812" s="6" t="n"/>
      <c r="I812" s="6" t="n"/>
      <c r="J812" s="6" t="n"/>
      <c r="K812" s="6" t="n"/>
      <c r="L812" s="6" t="n"/>
      <c r="M812" s="6" t="n"/>
      <c r="N812" s="6" t="n"/>
    </row>
    <row r="813" ht="15.75" customHeight="1" s="1411">
      <c r="A813" s="6" t="n"/>
      <c r="B813" s="6" t="n"/>
      <c r="C813" s="6" t="n"/>
      <c r="D813" s="6" t="n"/>
      <c r="E813" s="6" t="n"/>
      <c r="F813" s="6" t="n"/>
      <c r="G813" s="6" t="n"/>
      <c r="H813" s="6" t="n"/>
      <c r="I813" s="6" t="n"/>
      <c r="J813" s="6" t="n"/>
      <c r="K813" s="6" t="n"/>
      <c r="L813" s="6" t="n"/>
      <c r="M813" s="6" t="n"/>
      <c r="N813" s="6" t="n"/>
    </row>
    <row r="814" ht="15.75" customHeight="1" s="1411">
      <c r="A814" s="6" t="n"/>
      <c r="B814" s="6" t="n"/>
      <c r="C814" s="6" t="n"/>
      <c r="D814" s="6" t="n"/>
      <c r="E814" s="6" t="n"/>
      <c r="F814" s="6" t="n"/>
      <c r="G814" s="6" t="n"/>
      <c r="H814" s="6" t="n"/>
      <c r="I814" s="6" t="n"/>
      <c r="J814" s="6" t="n"/>
      <c r="K814" s="6" t="n"/>
      <c r="L814" s="6" t="n"/>
      <c r="M814" s="6" t="n"/>
      <c r="N814" s="6" t="n"/>
    </row>
    <row r="815" ht="15.75" customHeight="1" s="1411">
      <c r="A815" s="6" t="n"/>
      <c r="B815" s="6" t="n"/>
      <c r="C815" s="6" t="n"/>
      <c r="D815" s="6" t="n"/>
      <c r="E815" s="6" t="n"/>
      <c r="F815" s="6" t="n"/>
      <c r="G815" s="6" t="n"/>
      <c r="H815" s="6" t="n"/>
      <c r="I815" s="6" t="n"/>
      <c r="J815" s="6" t="n"/>
      <c r="K815" s="6" t="n"/>
      <c r="L815" s="6" t="n"/>
      <c r="M815" s="6" t="n"/>
      <c r="N815" s="6" t="n"/>
    </row>
    <row r="816" ht="15.75" customHeight="1" s="1411">
      <c r="A816" s="6" t="n"/>
      <c r="B816" s="6" t="n"/>
      <c r="C816" s="6" t="n"/>
      <c r="D816" s="6" t="n"/>
      <c r="E816" s="6" t="n"/>
      <c r="F816" s="6" t="n"/>
      <c r="G816" s="6" t="n"/>
      <c r="H816" s="6" t="n"/>
      <c r="I816" s="6" t="n"/>
      <c r="J816" s="6" t="n"/>
      <c r="K816" s="6" t="n"/>
      <c r="L816" s="6" t="n"/>
      <c r="M816" s="6" t="n"/>
      <c r="N816" s="6" t="n"/>
    </row>
    <row r="817" ht="15.75" customHeight="1" s="1411">
      <c r="A817" s="6" t="n"/>
      <c r="B817" s="6" t="n"/>
      <c r="C817" s="6" t="n"/>
      <c r="D817" s="6" t="n"/>
      <c r="E817" s="6" t="n"/>
      <c r="F817" s="6" t="n"/>
      <c r="G817" s="6" t="n"/>
      <c r="H817" s="6" t="n"/>
      <c r="I817" s="6" t="n"/>
      <c r="J817" s="6" t="n"/>
      <c r="K817" s="6" t="n"/>
      <c r="L817" s="6" t="n"/>
      <c r="M817" s="6" t="n"/>
      <c r="N817" s="6" t="n"/>
    </row>
    <row r="818" ht="15.75" customHeight="1" s="1411">
      <c r="A818" s="6" t="n"/>
      <c r="B818" s="6" t="n"/>
      <c r="C818" s="6" t="n"/>
      <c r="D818" s="6" t="n"/>
      <c r="E818" s="6" t="n"/>
      <c r="F818" s="6" t="n"/>
      <c r="G818" s="6" t="n"/>
      <c r="H818" s="6" t="n"/>
      <c r="I818" s="6" t="n"/>
      <c r="J818" s="6" t="n"/>
      <c r="K818" s="6" t="n"/>
      <c r="L818" s="6" t="n"/>
      <c r="M818" s="6" t="n"/>
      <c r="N818" s="6" t="n"/>
    </row>
    <row r="819" ht="15.75" customHeight="1" s="1411">
      <c r="A819" s="6" t="n"/>
      <c r="B819" s="6" t="n"/>
      <c r="C819" s="6" t="n"/>
      <c r="D819" s="6" t="n"/>
      <c r="E819" s="6" t="n"/>
      <c r="F819" s="6" t="n"/>
      <c r="G819" s="6" t="n"/>
      <c r="H819" s="6" t="n"/>
      <c r="I819" s="6" t="n"/>
      <c r="J819" s="6" t="n"/>
      <c r="K819" s="6" t="n"/>
      <c r="L819" s="6" t="n"/>
      <c r="M819" s="6" t="n"/>
      <c r="N819" s="6" t="n"/>
    </row>
    <row r="820" ht="15.75" customHeight="1" s="1411">
      <c r="A820" s="6" t="n"/>
      <c r="B820" s="6" t="n"/>
      <c r="C820" s="6" t="n"/>
      <c r="D820" s="6" t="n"/>
      <c r="E820" s="6" t="n"/>
      <c r="F820" s="6" t="n"/>
      <c r="G820" s="6" t="n"/>
      <c r="H820" s="6" t="n"/>
      <c r="I820" s="6" t="n"/>
      <c r="J820" s="6" t="n"/>
      <c r="K820" s="6" t="n"/>
      <c r="L820" s="6" t="n"/>
      <c r="M820" s="6" t="n"/>
      <c r="N820" s="6" t="n"/>
    </row>
    <row r="821" ht="15.75" customHeight="1" s="1411">
      <c r="A821" s="6" t="n"/>
      <c r="B821" s="6" t="n"/>
      <c r="C821" s="6" t="n"/>
      <c r="D821" s="6" t="n"/>
      <c r="E821" s="6" t="n"/>
      <c r="F821" s="6" t="n"/>
      <c r="G821" s="6" t="n"/>
      <c r="H821" s="6" t="n"/>
      <c r="I821" s="6" t="n"/>
      <c r="J821" s="6" t="n"/>
      <c r="K821" s="6" t="n"/>
      <c r="L821" s="6" t="n"/>
      <c r="M821" s="6" t="n"/>
      <c r="N821" s="6" t="n"/>
    </row>
    <row r="822" ht="15.75" customHeight="1" s="1411">
      <c r="A822" s="6" t="n"/>
      <c r="B822" s="6" t="n"/>
      <c r="C822" s="6" t="n"/>
      <c r="D822" s="6" t="n"/>
      <c r="E822" s="6" t="n"/>
      <c r="F822" s="6" t="n"/>
      <c r="G822" s="6" t="n"/>
      <c r="H822" s="6" t="n"/>
      <c r="I822" s="6" t="n"/>
      <c r="J822" s="6" t="n"/>
      <c r="K822" s="6" t="n"/>
      <c r="L822" s="6" t="n"/>
      <c r="M822" s="6" t="n"/>
      <c r="N822" s="6" t="n"/>
    </row>
    <row r="823" ht="15.75" customHeight="1" s="1411">
      <c r="A823" s="6" t="n"/>
      <c r="B823" s="6" t="n"/>
      <c r="C823" s="6" t="n"/>
      <c r="D823" s="6" t="n"/>
      <c r="E823" s="6" t="n"/>
      <c r="F823" s="6" t="n"/>
      <c r="G823" s="6" t="n"/>
      <c r="H823" s="6" t="n"/>
      <c r="I823" s="6" t="n"/>
      <c r="J823" s="6" t="n"/>
      <c r="K823" s="6" t="n"/>
      <c r="L823" s="6" t="n"/>
      <c r="M823" s="6" t="n"/>
      <c r="N823" s="6" t="n"/>
    </row>
    <row r="824" ht="15.75" customHeight="1" s="1411">
      <c r="A824" s="6" t="n"/>
      <c r="B824" s="6" t="n"/>
      <c r="C824" s="6" t="n"/>
      <c r="D824" s="6" t="n"/>
      <c r="E824" s="6" t="n"/>
      <c r="F824" s="6" t="n"/>
      <c r="G824" s="6" t="n"/>
      <c r="H824" s="6" t="n"/>
      <c r="I824" s="6" t="n"/>
      <c r="J824" s="6" t="n"/>
      <c r="K824" s="6" t="n"/>
      <c r="L824" s="6" t="n"/>
      <c r="M824" s="6" t="n"/>
      <c r="N824" s="6" t="n"/>
    </row>
    <row r="825" ht="15.75" customHeight="1" s="1411">
      <c r="A825" s="6" t="n"/>
      <c r="B825" s="6" t="n"/>
      <c r="C825" s="6" t="n"/>
      <c r="D825" s="6" t="n"/>
      <c r="E825" s="6" t="n"/>
      <c r="F825" s="6" t="n"/>
      <c r="G825" s="6" t="n"/>
      <c r="H825" s="6" t="n"/>
      <c r="I825" s="6" t="n"/>
      <c r="J825" s="6" t="n"/>
      <c r="K825" s="6" t="n"/>
      <c r="L825" s="6" t="n"/>
      <c r="M825" s="6" t="n"/>
      <c r="N825" s="6" t="n"/>
    </row>
    <row r="826" ht="15.75" customHeight="1" s="1411">
      <c r="A826" s="6" t="n"/>
      <c r="B826" s="6" t="n"/>
      <c r="C826" s="6" t="n"/>
      <c r="D826" s="6" t="n"/>
      <c r="E826" s="6" t="n"/>
      <c r="F826" s="6" t="n"/>
      <c r="G826" s="6" t="n"/>
      <c r="H826" s="6" t="n"/>
      <c r="I826" s="6" t="n"/>
      <c r="J826" s="6" t="n"/>
      <c r="K826" s="6" t="n"/>
      <c r="L826" s="6" t="n"/>
      <c r="M826" s="6" t="n"/>
      <c r="N826" s="6" t="n"/>
    </row>
    <row r="827" ht="15.75" customHeight="1" s="1411">
      <c r="A827" s="6" t="n"/>
      <c r="B827" s="6" t="n"/>
      <c r="C827" s="6" t="n"/>
      <c r="D827" s="6" t="n"/>
      <c r="E827" s="6" t="n"/>
      <c r="F827" s="6" t="n"/>
      <c r="G827" s="6" t="n"/>
      <c r="H827" s="6" t="n"/>
      <c r="I827" s="6" t="n"/>
      <c r="J827" s="6" t="n"/>
      <c r="K827" s="6" t="n"/>
      <c r="L827" s="6" t="n"/>
      <c r="M827" s="6" t="n"/>
      <c r="N827" s="6" t="n"/>
    </row>
    <row r="828" ht="15.75" customHeight="1" s="1411">
      <c r="A828" s="6" t="n"/>
      <c r="B828" s="6" t="n"/>
      <c r="C828" s="6" t="n"/>
      <c r="D828" s="6" t="n"/>
      <c r="E828" s="6" t="n"/>
      <c r="F828" s="6" t="n"/>
      <c r="G828" s="6" t="n"/>
      <c r="H828" s="6" t="n"/>
      <c r="I828" s="6" t="n"/>
      <c r="J828" s="6" t="n"/>
      <c r="K828" s="6" t="n"/>
      <c r="L828" s="6" t="n"/>
      <c r="M828" s="6" t="n"/>
      <c r="N828" s="6" t="n"/>
    </row>
    <row r="829" ht="15.75" customHeight="1" s="1411">
      <c r="A829" s="6" t="n"/>
      <c r="B829" s="6" t="n"/>
      <c r="C829" s="6" t="n"/>
      <c r="D829" s="6" t="n"/>
      <c r="E829" s="6" t="n"/>
      <c r="F829" s="6" t="n"/>
      <c r="G829" s="6" t="n"/>
      <c r="H829" s="6" t="n"/>
      <c r="I829" s="6" t="n"/>
      <c r="J829" s="6" t="n"/>
      <c r="K829" s="6" t="n"/>
      <c r="L829" s="6" t="n"/>
      <c r="M829" s="6" t="n"/>
      <c r="N829" s="6" t="n"/>
    </row>
    <row r="830" ht="15.75" customHeight="1" s="1411">
      <c r="A830" s="6" t="n"/>
      <c r="B830" s="6" t="n"/>
      <c r="C830" s="6" t="n"/>
      <c r="D830" s="6" t="n"/>
      <c r="E830" s="6" t="n"/>
      <c r="F830" s="6" t="n"/>
      <c r="G830" s="6" t="n"/>
      <c r="H830" s="6" t="n"/>
      <c r="I830" s="6" t="n"/>
      <c r="J830" s="6" t="n"/>
      <c r="K830" s="6" t="n"/>
      <c r="L830" s="6" t="n"/>
      <c r="M830" s="6" t="n"/>
      <c r="N830" s="6" t="n"/>
    </row>
    <row r="831" ht="15.75" customHeight="1" s="1411">
      <c r="A831" s="6" t="n"/>
      <c r="B831" s="6" t="n"/>
      <c r="C831" s="6" t="n"/>
      <c r="D831" s="6" t="n"/>
      <c r="E831" s="6" t="n"/>
      <c r="F831" s="6" t="n"/>
      <c r="G831" s="6" t="n"/>
      <c r="H831" s="6" t="n"/>
      <c r="I831" s="6" t="n"/>
      <c r="J831" s="6" t="n"/>
      <c r="K831" s="6" t="n"/>
      <c r="L831" s="6" t="n"/>
      <c r="M831" s="6" t="n"/>
      <c r="N831" s="6" t="n"/>
    </row>
    <row r="832" ht="15.75" customHeight="1" s="1411">
      <c r="A832" s="6" t="n"/>
      <c r="B832" s="6" t="n"/>
      <c r="C832" s="6" t="n"/>
      <c r="D832" s="6" t="n"/>
      <c r="E832" s="6" t="n"/>
      <c r="F832" s="6" t="n"/>
      <c r="G832" s="6" t="n"/>
      <c r="H832" s="6" t="n"/>
      <c r="I832" s="6" t="n"/>
      <c r="J832" s="6" t="n"/>
      <c r="K832" s="6" t="n"/>
      <c r="L832" s="6" t="n"/>
      <c r="M832" s="6" t="n"/>
      <c r="N832" s="6" t="n"/>
    </row>
    <row r="833" ht="15.75" customHeight="1" s="1411">
      <c r="A833" s="6" t="n"/>
      <c r="B833" s="6" t="n"/>
      <c r="C833" s="6" t="n"/>
      <c r="D833" s="6" t="n"/>
      <c r="E833" s="6" t="n"/>
      <c r="F833" s="6" t="n"/>
      <c r="G833" s="6" t="n"/>
      <c r="H833" s="6" t="n"/>
      <c r="I833" s="6" t="n"/>
      <c r="J833" s="6" t="n"/>
      <c r="K833" s="6" t="n"/>
      <c r="L833" s="6" t="n"/>
      <c r="M833" s="6" t="n"/>
      <c r="N833" s="6" t="n"/>
    </row>
    <row r="834" ht="15.75" customHeight="1" s="1411">
      <c r="A834" s="6" t="n"/>
      <c r="B834" s="6" t="n"/>
      <c r="C834" s="6" t="n"/>
      <c r="D834" s="6" t="n"/>
      <c r="E834" s="6" t="n"/>
      <c r="F834" s="6" t="n"/>
      <c r="G834" s="6" t="n"/>
      <c r="H834" s="6" t="n"/>
      <c r="I834" s="6" t="n"/>
      <c r="J834" s="6" t="n"/>
      <c r="K834" s="6" t="n"/>
      <c r="L834" s="6" t="n"/>
      <c r="M834" s="6" t="n"/>
      <c r="N834" s="6" t="n"/>
    </row>
    <row r="835" ht="15.75" customHeight="1" s="1411">
      <c r="A835" s="6" t="n"/>
      <c r="B835" s="6" t="n"/>
      <c r="C835" s="6" t="n"/>
      <c r="D835" s="6" t="n"/>
      <c r="E835" s="6" t="n"/>
      <c r="F835" s="6" t="n"/>
      <c r="G835" s="6" t="n"/>
      <c r="H835" s="6" t="n"/>
      <c r="I835" s="6" t="n"/>
      <c r="J835" s="6" t="n"/>
      <c r="K835" s="6" t="n"/>
      <c r="L835" s="6" t="n"/>
      <c r="M835" s="6" t="n"/>
      <c r="N835" s="6" t="n"/>
    </row>
    <row r="836" ht="15.75" customHeight="1" s="1411">
      <c r="A836" s="6" t="n"/>
      <c r="B836" s="6" t="n"/>
      <c r="C836" s="6" t="n"/>
      <c r="D836" s="6" t="n"/>
      <c r="E836" s="6" t="n"/>
      <c r="F836" s="6" t="n"/>
      <c r="G836" s="6" t="n"/>
      <c r="H836" s="6" t="n"/>
      <c r="I836" s="6" t="n"/>
      <c r="J836" s="6" t="n"/>
      <c r="K836" s="6" t="n"/>
      <c r="L836" s="6" t="n"/>
      <c r="M836" s="6" t="n"/>
      <c r="N836" s="6" t="n"/>
    </row>
    <row r="837" ht="15.75" customHeight="1" s="1411">
      <c r="A837" s="6" t="n"/>
      <c r="B837" s="6" t="n"/>
      <c r="C837" s="6" t="n"/>
      <c r="D837" s="6" t="n"/>
      <c r="E837" s="6" t="n"/>
      <c r="F837" s="6" t="n"/>
      <c r="G837" s="6" t="n"/>
      <c r="H837" s="6" t="n"/>
      <c r="I837" s="6" t="n"/>
      <c r="J837" s="6" t="n"/>
      <c r="K837" s="6" t="n"/>
      <c r="L837" s="6" t="n"/>
      <c r="M837" s="6" t="n"/>
      <c r="N837" s="6" t="n"/>
    </row>
    <row r="838" ht="15.75" customHeight="1" s="1411">
      <c r="A838" s="6" t="n"/>
      <c r="B838" s="6" t="n"/>
      <c r="C838" s="6" t="n"/>
      <c r="D838" s="6" t="n"/>
      <c r="E838" s="6" t="n"/>
      <c r="F838" s="6" t="n"/>
      <c r="G838" s="6" t="n"/>
      <c r="H838" s="6" t="n"/>
      <c r="I838" s="6" t="n"/>
      <c r="J838" s="6" t="n"/>
      <c r="K838" s="6" t="n"/>
      <c r="L838" s="6" t="n"/>
      <c r="M838" s="6" t="n"/>
      <c r="N838" s="6" t="n"/>
    </row>
    <row r="839" ht="15.75" customHeight="1" s="1411">
      <c r="A839" s="6" t="n"/>
      <c r="B839" s="6" t="n"/>
      <c r="C839" s="6" t="n"/>
      <c r="D839" s="6" t="n"/>
      <c r="E839" s="6" t="n"/>
      <c r="F839" s="6" t="n"/>
      <c r="G839" s="6" t="n"/>
      <c r="H839" s="6" t="n"/>
      <c r="I839" s="6" t="n"/>
      <c r="J839" s="6" t="n"/>
      <c r="K839" s="6" t="n"/>
      <c r="L839" s="6" t="n"/>
      <c r="M839" s="6" t="n"/>
      <c r="N839" s="6" t="n"/>
    </row>
    <row r="840" ht="15.75" customHeight="1" s="1411">
      <c r="A840" s="6" t="n"/>
      <c r="B840" s="6" t="n"/>
      <c r="C840" s="6" t="n"/>
      <c r="D840" s="6" t="n"/>
      <c r="E840" s="6" t="n"/>
      <c r="F840" s="6" t="n"/>
      <c r="G840" s="6" t="n"/>
      <c r="H840" s="6" t="n"/>
      <c r="I840" s="6" t="n"/>
      <c r="J840" s="6" t="n"/>
      <c r="K840" s="6" t="n"/>
      <c r="L840" s="6" t="n"/>
      <c r="M840" s="6" t="n"/>
      <c r="N840" s="6" t="n"/>
    </row>
    <row r="841" ht="15.75" customHeight="1" s="1411">
      <c r="A841" s="6" t="n"/>
      <c r="B841" s="6" t="n"/>
      <c r="C841" s="6" t="n"/>
      <c r="D841" s="6" t="n"/>
      <c r="E841" s="6" t="n"/>
      <c r="F841" s="6" t="n"/>
      <c r="G841" s="6" t="n"/>
      <c r="H841" s="6" t="n"/>
      <c r="I841" s="6" t="n"/>
      <c r="J841" s="6" t="n"/>
      <c r="K841" s="6" t="n"/>
      <c r="L841" s="6" t="n"/>
      <c r="M841" s="6" t="n"/>
      <c r="N841" s="6" t="n"/>
    </row>
    <row r="842" ht="15.75" customHeight="1" s="1411">
      <c r="A842" s="6" t="n"/>
      <c r="B842" s="6" t="n"/>
      <c r="C842" s="6" t="n"/>
      <c r="D842" s="6" t="n"/>
      <c r="E842" s="6" t="n"/>
      <c r="F842" s="6" t="n"/>
      <c r="G842" s="6" t="n"/>
      <c r="H842" s="6" t="n"/>
      <c r="I842" s="6" t="n"/>
      <c r="J842" s="6" t="n"/>
      <c r="K842" s="6" t="n"/>
      <c r="L842" s="6" t="n"/>
      <c r="M842" s="6" t="n"/>
      <c r="N842" s="6" t="n"/>
    </row>
    <row r="843" ht="15.75" customHeight="1" s="1411">
      <c r="A843" s="6" t="n"/>
      <c r="B843" s="6" t="n"/>
      <c r="C843" s="6" t="n"/>
      <c r="D843" s="6" t="n"/>
      <c r="E843" s="6" t="n"/>
      <c r="F843" s="6" t="n"/>
      <c r="G843" s="6" t="n"/>
      <c r="H843" s="6" t="n"/>
      <c r="I843" s="6" t="n"/>
      <c r="J843" s="6" t="n"/>
      <c r="K843" s="6" t="n"/>
      <c r="L843" s="6" t="n"/>
      <c r="M843" s="6" t="n"/>
      <c r="N843" s="6" t="n"/>
    </row>
    <row r="844" ht="15.75" customHeight="1" s="1411">
      <c r="A844" s="6" t="n"/>
      <c r="B844" s="6" t="n"/>
      <c r="C844" s="6" t="n"/>
      <c r="D844" s="6" t="n"/>
      <c r="E844" s="6" t="n"/>
      <c r="F844" s="6" t="n"/>
      <c r="G844" s="6" t="n"/>
      <c r="H844" s="6" t="n"/>
      <c r="I844" s="6" t="n"/>
      <c r="J844" s="6" t="n"/>
      <c r="K844" s="6" t="n"/>
      <c r="L844" s="6" t="n"/>
      <c r="M844" s="6" t="n"/>
      <c r="N844" s="6" t="n"/>
    </row>
    <row r="845" ht="15.75" customHeight="1" s="1411">
      <c r="A845" s="6" t="n"/>
      <c r="B845" s="6" t="n"/>
      <c r="C845" s="6" t="n"/>
      <c r="D845" s="6" t="n"/>
      <c r="E845" s="6" t="n"/>
      <c r="F845" s="6" t="n"/>
      <c r="G845" s="6" t="n"/>
      <c r="H845" s="6" t="n"/>
      <c r="I845" s="6" t="n"/>
      <c r="J845" s="6" t="n"/>
      <c r="K845" s="6" t="n"/>
      <c r="L845" s="6" t="n"/>
      <c r="M845" s="6" t="n"/>
      <c r="N845" s="6" t="n"/>
    </row>
    <row r="846" ht="15.75" customHeight="1" s="1411">
      <c r="A846" s="6" t="n"/>
      <c r="B846" s="6" t="n"/>
      <c r="C846" s="6" t="n"/>
      <c r="D846" s="6" t="n"/>
      <c r="E846" s="6" t="n"/>
      <c r="F846" s="6" t="n"/>
      <c r="G846" s="6" t="n"/>
      <c r="H846" s="6" t="n"/>
      <c r="I846" s="6" t="n"/>
      <c r="J846" s="6" t="n"/>
      <c r="K846" s="6" t="n"/>
      <c r="L846" s="6" t="n"/>
      <c r="M846" s="6" t="n"/>
      <c r="N846" s="6" t="n"/>
    </row>
    <row r="847" ht="15.75" customHeight="1" s="1411">
      <c r="A847" s="6" t="n"/>
      <c r="B847" s="6" t="n"/>
      <c r="C847" s="6" t="n"/>
      <c r="D847" s="6" t="n"/>
      <c r="E847" s="6" t="n"/>
      <c r="F847" s="6" t="n"/>
      <c r="G847" s="6" t="n"/>
      <c r="H847" s="6" t="n"/>
      <c r="I847" s="6" t="n"/>
      <c r="J847" s="6" t="n"/>
      <c r="K847" s="6" t="n"/>
      <c r="L847" s="6" t="n"/>
      <c r="M847" s="6" t="n"/>
      <c r="N847" s="6" t="n"/>
    </row>
    <row r="848" ht="15.75" customHeight="1" s="1411">
      <c r="A848" s="6" t="n"/>
      <c r="B848" s="6" t="n"/>
      <c r="C848" s="6" t="n"/>
      <c r="D848" s="6" t="n"/>
      <c r="E848" s="6" t="n"/>
      <c r="F848" s="6" t="n"/>
      <c r="G848" s="6" t="n"/>
      <c r="H848" s="6" t="n"/>
      <c r="I848" s="6" t="n"/>
      <c r="J848" s="6" t="n"/>
      <c r="K848" s="6" t="n"/>
      <c r="L848" s="6" t="n"/>
      <c r="M848" s="6" t="n"/>
      <c r="N848" s="6" t="n"/>
    </row>
    <row r="849" ht="15.75" customHeight="1" s="1411">
      <c r="A849" s="6" t="n"/>
      <c r="B849" s="6" t="n"/>
      <c r="C849" s="6" t="n"/>
      <c r="D849" s="6" t="n"/>
      <c r="E849" s="6" t="n"/>
      <c r="F849" s="6" t="n"/>
      <c r="G849" s="6" t="n"/>
      <c r="H849" s="6" t="n"/>
      <c r="I849" s="6" t="n"/>
      <c r="J849" s="6" t="n"/>
      <c r="K849" s="6" t="n"/>
      <c r="L849" s="6" t="n"/>
      <c r="M849" s="6" t="n"/>
      <c r="N849" s="6" t="n"/>
    </row>
    <row r="850" ht="15.75" customHeight="1" s="1411">
      <c r="A850" s="6" t="n"/>
      <c r="B850" s="6" t="n"/>
      <c r="C850" s="6" t="n"/>
      <c r="D850" s="6" t="n"/>
      <c r="E850" s="6" t="n"/>
      <c r="F850" s="6" t="n"/>
      <c r="G850" s="6" t="n"/>
      <c r="H850" s="6" t="n"/>
      <c r="I850" s="6" t="n"/>
      <c r="J850" s="6" t="n"/>
      <c r="K850" s="6" t="n"/>
      <c r="L850" s="6" t="n"/>
      <c r="M850" s="6" t="n"/>
      <c r="N850" s="6" t="n"/>
    </row>
    <row r="851" ht="15.75" customHeight="1" s="1411">
      <c r="A851" s="6" t="n"/>
      <c r="B851" s="6" t="n"/>
      <c r="C851" s="6" t="n"/>
      <c r="D851" s="6" t="n"/>
      <c r="E851" s="6" t="n"/>
      <c r="F851" s="6" t="n"/>
      <c r="G851" s="6" t="n"/>
      <c r="H851" s="6" t="n"/>
      <c r="I851" s="6" t="n"/>
      <c r="J851" s="6" t="n"/>
      <c r="K851" s="6" t="n"/>
      <c r="L851" s="6" t="n"/>
      <c r="M851" s="6" t="n"/>
      <c r="N851" s="6" t="n"/>
    </row>
    <row r="852" ht="15.75" customHeight="1" s="1411">
      <c r="A852" s="6" t="n"/>
      <c r="B852" s="6" t="n"/>
      <c r="C852" s="6" t="n"/>
      <c r="D852" s="6" t="n"/>
      <c r="E852" s="6" t="n"/>
      <c r="F852" s="6" t="n"/>
      <c r="G852" s="6" t="n"/>
      <c r="H852" s="6" t="n"/>
      <c r="I852" s="6" t="n"/>
      <c r="J852" s="6" t="n"/>
      <c r="K852" s="6" t="n"/>
      <c r="L852" s="6" t="n"/>
      <c r="M852" s="6" t="n"/>
      <c r="N852" s="6" t="n"/>
    </row>
    <row r="853" ht="15.75" customHeight="1" s="1411">
      <c r="A853" s="6" t="n"/>
      <c r="B853" s="6" t="n"/>
      <c r="C853" s="6" t="n"/>
      <c r="D853" s="6" t="n"/>
      <c r="E853" s="6" t="n"/>
      <c r="F853" s="6" t="n"/>
      <c r="G853" s="6" t="n"/>
      <c r="H853" s="6" t="n"/>
      <c r="I853" s="6" t="n"/>
      <c r="J853" s="6" t="n"/>
      <c r="K853" s="6" t="n"/>
      <c r="L853" s="6" t="n"/>
      <c r="M853" s="6" t="n"/>
      <c r="N853" s="6" t="n"/>
    </row>
    <row r="854" ht="15.75" customHeight="1" s="1411">
      <c r="A854" s="6" t="n"/>
      <c r="B854" s="6" t="n"/>
      <c r="C854" s="6" t="n"/>
      <c r="D854" s="6" t="n"/>
      <c r="E854" s="6" t="n"/>
      <c r="F854" s="6" t="n"/>
      <c r="G854" s="6" t="n"/>
      <c r="H854" s="6" t="n"/>
      <c r="I854" s="6" t="n"/>
      <c r="J854" s="6" t="n"/>
      <c r="K854" s="6" t="n"/>
      <c r="L854" s="6" t="n"/>
      <c r="M854" s="6" t="n"/>
      <c r="N854" s="6" t="n"/>
    </row>
    <row r="855" ht="15.75" customHeight="1" s="1411">
      <c r="A855" s="6" t="n"/>
      <c r="B855" s="6" t="n"/>
      <c r="C855" s="6" t="n"/>
      <c r="D855" s="6" t="n"/>
      <c r="E855" s="6" t="n"/>
      <c r="F855" s="6" t="n"/>
      <c r="G855" s="6" t="n"/>
      <c r="H855" s="6" t="n"/>
      <c r="I855" s="6" t="n"/>
      <c r="J855" s="6" t="n"/>
      <c r="K855" s="6" t="n"/>
      <c r="L855" s="6" t="n"/>
      <c r="M855" s="6" t="n"/>
      <c r="N855" s="6" t="n"/>
    </row>
    <row r="856" ht="15.75" customHeight="1" s="1411">
      <c r="A856" s="6" t="n"/>
      <c r="B856" s="6" t="n"/>
      <c r="C856" s="6" t="n"/>
      <c r="D856" s="6" t="n"/>
      <c r="E856" s="6" t="n"/>
      <c r="F856" s="6" t="n"/>
      <c r="G856" s="6" t="n"/>
      <c r="H856" s="6" t="n"/>
      <c r="I856" s="6" t="n"/>
      <c r="J856" s="6" t="n"/>
      <c r="K856" s="6" t="n"/>
      <c r="L856" s="6" t="n"/>
      <c r="M856" s="6" t="n"/>
      <c r="N856" s="6" t="n"/>
    </row>
    <row r="857" ht="15.75" customHeight="1" s="1411">
      <c r="A857" s="6" t="n"/>
      <c r="B857" s="6" t="n"/>
      <c r="C857" s="6" t="n"/>
      <c r="D857" s="6" t="n"/>
      <c r="E857" s="6" t="n"/>
      <c r="F857" s="6" t="n"/>
      <c r="G857" s="6" t="n"/>
      <c r="H857" s="6" t="n"/>
      <c r="I857" s="6" t="n"/>
      <c r="J857" s="6" t="n"/>
      <c r="K857" s="6" t="n"/>
      <c r="L857" s="6" t="n"/>
      <c r="M857" s="6" t="n"/>
      <c r="N857" s="6" t="n"/>
    </row>
    <row r="858" ht="15.75" customHeight="1" s="1411">
      <c r="A858" s="6" t="n"/>
      <c r="B858" s="6" t="n"/>
      <c r="C858" s="6" t="n"/>
      <c r="D858" s="6" t="n"/>
      <c r="E858" s="6" t="n"/>
      <c r="F858" s="6" t="n"/>
      <c r="G858" s="6" t="n"/>
      <c r="H858" s="6" t="n"/>
      <c r="I858" s="6" t="n"/>
      <c r="J858" s="6" t="n"/>
      <c r="K858" s="6" t="n"/>
      <c r="L858" s="6" t="n"/>
      <c r="M858" s="6" t="n"/>
      <c r="N858" s="6" t="n"/>
    </row>
    <row r="859" ht="15.75" customHeight="1" s="1411">
      <c r="A859" s="6" t="n"/>
      <c r="B859" s="6" t="n"/>
      <c r="C859" s="6" t="n"/>
      <c r="D859" s="6" t="n"/>
      <c r="E859" s="6" t="n"/>
      <c r="F859" s="6" t="n"/>
      <c r="G859" s="6" t="n"/>
      <c r="H859" s="6" t="n"/>
      <c r="I859" s="6" t="n"/>
      <c r="J859" s="6" t="n"/>
      <c r="K859" s="6" t="n"/>
      <c r="L859" s="6" t="n"/>
      <c r="M859" s="6" t="n"/>
      <c r="N859" s="6" t="n"/>
    </row>
    <row r="860" ht="15.75" customHeight="1" s="1411">
      <c r="A860" s="6" t="n"/>
      <c r="B860" s="6" t="n"/>
      <c r="C860" s="6" t="n"/>
      <c r="D860" s="6" t="n"/>
      <c r="E860" s="6" t="n"/>
      <c r="F860" s="6" t="n"/>
      <c r="G860" s="6" t="n"/>
      <c r="H860" s="6" t="n"/>
      <c r="I860" s="6" t="n"/>
      <c r="J860" s="6" t="n"/>
      <c r="K860" s="6" t="n"/>
      <c r="L860" s="6" t="n"/>
      <c r="M860" s="6" t="n"/>
      <c r="N860" s="6" t="n"/>
    </row>
    <row r="861" ht="15.75" customHeight="1" s="1411">
      <c r="A861" s="6" t="n"/>
      <c r="B861" s="6" t="n"/>
      <c r="C861" s="6" t="n"/>
      <c r="D861" s="6" t="n"/>
      <c r="E861" s="6" t="n"/>
      <c r="F861" s="6" t="n"/>
      <c r="G861" s="6" t="n"/>
      <c r="H861" s="6" t="n"/>
      <c r="I861" s="6" t="n"/>
      <c r="J861" s="6" t="n"/>
      <c r="K861" s="6" t="n"/>
      <c r="L861" s="6" t="n"/>
      <c r="M861" s="6" t="n"/>
      <c r="N861" s="6" t="n"/>
    </row>
    <row r="862" ht="15.75" customHeight="1" s="1411">
      <c r="A862" s="6" t="n"/>
      <c r="B862" s="6" t="n"/>
      <c r="C862" s="6" t="n"/>
      <c r="D862" s="6" t="n"/>
      <c r="E862" s="6" t="n"/>
      <c r="F862" s="6" t="n"/>
      <c r="G862" s="6" t="n"/>
      <c r="H862" s="6" t="n"/>
      <c r="I862" s="6" t="n"/>
      <c r="J862" s="6" t="n"/>
      <c r="K862" s="6" t="n"/>
      <c r="L862" s="6" t="n"/>
      <c r="M862" s="6" t="n"/>
      <c r="N862" s="6" t="n"/>
    </row>
    <row r="863" ht="15.75" customHeight="1" s="1411">
      <c r="A863" s="6" t="n"/>
      <c r="B863" s="6" t="n"/>
      <c r="C863" s="6" t="n"/>
      <c r="D863" s="6" t="n"/>
      <c r="E863" s="6" t="n"/>
      <c r="F863" s="6" t="n"/>
      <c r="G863" s="6" t="n"/>
      <c r="H863" s="6" t="n"/>
      <c r="I863" s="6" t="n"/>
      <c r="J863" s="6" t="n"/>
      <c r="K863" s="6" t="n"/>
      <c r="L863" s="6" t="n"/>
      <c r="M863" s="6" t="n"/>
      <c r="N863" s="6" t="n"/>
    </row>
    <row r="864" ht="15.75" customHeight="1" s="1411">
      <c r="A864" s="6" t="n"/>
      <c r="B864" s="6" t="n"/>
      <c r="C864" s="6" t="n"/>
      <c r="D864" s="6" t="n"/>
      <c r="E864" s="6" t="n"/>
      <c r="F864" s="6" t="n"/>
      <c r="G864" s="6" t="n"/>
      <c r="H864" s="6" t="n"/>
      <c r="I864" s="6" t="n"/>
      <c r="J864" s="6" t="n"/>
      <c r="K864" s="6" t="n"/>
      <c r="L864" s="6" t="n"/>
      <c r="M864" s="6" t="n"/>
      <c r="N864" s="6" t="n"/>
    </row>
    <row r="865" ht="15.75" customHeight="1" s="1411">
      <c r="A865" s="6" t="n"/>
      <c r="B865" s="6" t="n"/>
      <c r="C865" s="6" t="n"/>
      <c r="D865" s="6" t="n"/>
      <c r="E865" s="6" t="n"/>
      <c r="F865" s="6" t="n"/>
      <c r="G865" s="6" t="n"/>
      <c r="H865" s="6" t="n"/>
      <c r="I865" s="6" t="n"/>
      <c r="J865" s="6" t="n"/>
      <c r="K865" s="6" t="n"/>
      <c r="L865" s="6" t="n"/>
      <c r="M865" s="6" t="n"/>
      <c r="N865" s="6" t="n"/>
    </row>
    <row r="866" ht="15.75" customHeight="1" s="1411">
      <c r="A866" s="6" t="n"/>
      <c r="B866" s="6" t="n"/>
      <c r="C866" s="6" t="n"/>
      <c r="D866" s="6" t="n"/>
      <c r="E866" s="6" t="n"/>
      <c r="F866" s="6" t="n"/>
      <c r="G866" s="6" t="n"/>
      <c r="H866" s="6" t="n"/>
      <c r="I866" s="6" t="n"/>
      <c r="J866" s="6" t="n"/>
      <c r="K866" s="6" t="n"/>
      <c r="L866" s="6" t="n"/>
      <c r="M866" s="6" t="n"/>
      <c r="N866" s="6" t="n"/>
    </row>
    <row r="867" ht="15.75" customHeight="1" s="1411">
      <c r="A867" s="6" t="n"/>
      <c r="B867" s="6" t="n"/>
      <c r="C867" s="6" t="n"/>
      <c r="D867" s="6" t="n"/>
      <c r="E867" s="6" t="n"/>
      <c r="F867" s="6" t="n"/>
      <c r="G867" s="6" t="n"/>
      <c r="H867" s="6" t="n"/>
      <c r="I867" s="6" t="n"/>
      <c r="J867" s="6" t="n"/>
      <c r="K867" s="6" t="n"/>
      <c r="L867" s="6" t="n"/>
      <c r="M867" s="6" t="n"/>
      <c r="N867" s="6" t="n"/>
    </row>
    <row r="868" ht="15.75" customHeight="1" s="1411">
      <c r="A868" s="6" t="n"/>
      <c r="B868" s="6" t="n"/>
      <c r="C868" s="6" t="n"/>
      <c r="D868" s="6" t="n"/>
      <c r="E868" s="6" t="n"/>
      <c r="F868" s="6" t="n"/>
      <c r="G868" s="6" t="n"/>
      <c r="H868" s="6" t="n"/>
      <c r="I868" s="6" t="n"/>
      <c r="J868" s="6" t="n"/>
      <c r="K868" s="6" t="n"/>
      <c r="L868" s="6" t="n"/>
      <c r="M868" s="6" t="n"/>
      <c r="N868" s="6" t="n"/>
    </row>
    <row r="869" ht="15.75" customHeight="1" s="1411">
      <c r="A869" s="6" t="n"/>
      <c r="B869" s="6" t="n"/>
      <c r="C869" s="6" t="n"/>
      <c r="D869" s="6" t="n"/>
      <c r="E869" s="6" t="n"/>
      <c r="F869" s="6" t="n"/>
      <c r="G869" s="6" t="n"/>
      <c r="H869" s="6" t="n"/>
      <c r="I869" s="6" t="n"/>
      <c r="J869" s="6" t="n"/>
      <c r="K869" s="6" t="n"/>
      <c r="L869" s="6" t="n"/>
      <c r="M869" s="6" t="n"/>
      <c r="N869" s="6" t="n"/>
    </row>
    <row r="870" ht="15.75" customHeight="1" s="1411">
      <c r="A870" s="6" t="n"/>
      <c r="B870" s="6" t="n"/>
      <c r="C870" s="6" t="n"/>
      <c r="D870" s="6" t="n"/>
      <c r="E870" s="6" t="n"/>
      <c r="F870" s="6" t="n"/>
      <c r="G870" s="6" t="n"/>
      <c r="H870" s="6" t="n"/>
      <c r="I870" s="6" t="n"/>
      <c r="J870" s="6" t="n"/>
      <c r="K870" s="6" t="n"/>
      <c r="L870" s="6" t="n"/>
      <c r="M870" s="6" t="n"/>
      <c r="N870" s="6" t="n"/>
    </row>
    <row r="871" ht="15.75" customHeight="1" s="1411">
      <c r="A871" s="6" t="n"/>
      <c r="B871" s="6" t="n"/>
      <c r="C871" s="6" t="n"/>
      <c r="D871" s="6" t="n"/>
      <c r="E871" s="6" t="n"/>
      <c r="F871" s="6" t="n"/>
      <c r="G871" s="6" t="n"/>
      <c r="H871" s="6" t="n"/>
      <c r="I871" s="6" t="n"/>
      <c r="J871" s="6" t="n"/>
      <c r="K871" s="6" t="n"/>
      <c r="L871" s="6" t="n"/>
      <c r="M871" s="6" t="n"/>
      <c r="N871" s="6" t="n"/>
    </row>
    <row r="872" ht="15.75" customHeight="1" s="1411">
      <c r="A872" s="6" t="n"/>
      <c r="B872" s="6" t="n"/>
      <c r="C872" s="6" t="n"/>
      <c r="D872" s="6" t="n"/>
      <c r="E872" s="6" t="n"/>
      <c r="F872" s="6" t="n"/>
      <c r="G872" s="6" t="n"/>
      <c r="H872" s="6" t="n"/>
      <c r="I872" s="6" t="n"/>
      <c r="J872" s="6" t="n"/>
      <c r="K872" s="6" t="n"/>
      <c r="L872" s="6" t="n"/>
      <c r="M872" s="6" t="n"/>
      <c r="N872" s="6" t="n"/>
    </row>
    <row r="873" ht="15.75" customHeight="1" s="1411">
      <c r="A873" s="6" t="n"/>
      <c r="B873" s="6" t="n"/>
      <c r="C873" s="6" t="n"/>
      <c r="D873" s="6" t="n"/>
      <c r="E873" s="6" t="n"/>
      <c r="F873" s="6" t="n"/>
      <c r="G873" s="6" t="n"/>
      <c r="H873" s="6" t="n"/>
      <c r="I873" s="6" t="n"/>
      <c r="J873" s="6" t="n"/>
      <c r="K873" s="6" t="n"/>
      <c r="L873" s="6" t="n"/>
      <c r="M873" s="6" t="n"/>
      <c r="N873" s="6" t="n"/>
    </row>
    <row r="874" ht="15.75" customHeight="1" s="1411">
      <c r="A874" s="6" t="n"/>
      <c r="B874" s="6" t="n"/>
      <c r="C874" s="6" t="n"/>
      <c r="D874" s="6" t="n"/>
      <c r="E874" s="6" t="n"/>
      <c r="F874" s="6" t="n"/>
      <c r="G874" s="6" t="n"/>
      <c r="H874" s="6" t="n"/>
      <c r="I874" s="6" t="n"/>
      <c r="J874" s="6" t="n"/>
      <c r="K874" s="6" t="n"/>
      <c r="L874" s="6" t="n"/>
      <c r="M874" s="6" t="n"/>
      <c r="N874" s="6" t="n"/>
    </row>
    <row r="875" ht="15.75" customHeight="1" s="1411">
      <c r="A875" s="6" t="n"/>
      <c r="B875" s="6" t="n"/>
      <c r="C875" s="6" t="n"/>
      <c r="D875" s="6" t="n"/>
      <c r="E875" s="6" t="n"/>
      <c r="F875" s="6" t="n"/>
      <c r="G875" s="6" t="n"/>
      <c r="H875" s="6" t="n"/>
      <c r="I875" s="6" t="n"/>
      <c r="J875" s="6" t="n"/>
      <c r="K875" s="6" t="n"/>
      <c r="L875" s="6" t="n"/>
      <c r="M875" s="6" t="n"/>
      <c r="N875" s="6" t="n"/>
    </row>
    <row r="876" ht="15.75" customHeight="1" s="1411">
      <c r="A876" s="6" t="n"/>
      <c r="B876" s="6" t="n"/>
      <c r="C876" s="6" t="n"/>
      <c r="D876" s="6" t="n"/>
      <c r="E876" s="6" t="n"/>
      <c r="F876" s="6" t="n"/>
      <c r="G876" s="6" t="n"/>
      <c r="H876" s="6" t="n"/>
      <c r="I876" s="6" t="n"/>
      <c r="J876" s="6" t="n"/>
      <c r="K876" s="6" t="n"/>
      <c r="L876" s="6" t="n"/>
      <c r="M876" s="6" t="n"/>
      <c r="N876" s="6" t="n"/>
    </row>
    <row r="877" ht="15.75" customHeight="1" s="1411">
      <c r="A877" s="6" t="n"/>
      <c r="B877" s="6" t="n"/>
      <c r="C877" s="6" t="n"/>
      <c r="D877" s="6" t="n"/>
      <c r="E877" s="6" t="n"/>
      <c r="F877" s="6" t="n"/>
      <c r="G877" s="6" t="n"/>
      <c r="H877" s="6" t="n"/>
      <c r="I877" s="6" t="n"/>
      <c r="J877" s="6" t="n"/>
      <c r="K877" s="6" t="n"/>
      <c r="L877" s="6" t="n"/>
      <c r="M877" s="6" t="n"/>
      <c r="N877" s="6" t="n"/>
    </row>
    <row r="878" ht="15.75" customHeight="1" s="1411">
      <c r="A878" s="6" t="n"/>
      <c r="B878" s="6" t="n"/>
      <c r="C878" s="6" t="n"/>
      <c r="D878" s="6" t="n"/>
      <c r="E878" s="6" t="n"/>
      <c r="F878" s="6" t="n"/>
      <c r="G878" s="6" t="n"/>
      <c r="H878" s="6" t="n"/>
      <c r="I878" s="6" t="n"/>
      <c r="J878" s="6" t="n"/>
      <c r="K878" s="6" t="n"/>
      <c r="L878" s="6" t="n"/>
      <c r="M878" s="6" t="n"/>
      <c r="N878" s="6" t="n"/>
    </row>
    <row r="879" ht="15.75" customHeight="1" s="1411">
      <c r="A879" s="6" t="n"/>
      <c r="B879" s="6" t="n"/>
      <c r="C879" s="6" t="n"/>
      <c r="D879" s="6" t="n"/>
      <c r="E879" s="6" t="n"/>
      <c r="F879" s="6" t="n"/>
      <c r="G879" s="6" t="n"/>
      <c r="H879" s="6" t="n"/>
      <c r="I879" s="6" t="n"/>
      <c r="J879" s="6" t="n"/>
      <c r="K879" s="6" t="n"/>
      <c r="L879" s="6" t="n"/>
      <c r="M879" s="6" t="n"/>
      <c r="N879" s="6" t="n"/>
    </row>
    <row r="880" ht="15.75" customHeight="1" s="1411">
      <c r="A880" s="6" t="n"/>
      <c r="B880" s="6" t="n"/>
      <c r="C880" s="6" t="n"/>
      <c r="D880" s="6" t="n"/>
      <c r="E880" s="6" t="n"/>
      <c r="F880" s="6" t="n"/>
      <c r="G880" s="6" t="n"/>
      <c r="H880" s="6" t="n"/>
      <c r="I880" s="6" t="n"/>
      <c r="J880" s="6" t="n"/>
      <c r="K880" s="6" t="n"/>
      <c r="L880" s="6" t="n"/>
      <c r="M880" s="6" t="n"/>
      <c r="N880" s="6" t="n"/>
    </row>
    <row r="881" ht="15.75" customHeight="1" s="1411">
      <c r="A881" s="6" t="n"/>
      <c r="B881" s="6" t="n"/>
      <c r="C881" s="6" t="n"/>
      <c r="D881" s="6" t="n"/>
      <c r="E881" s="6" t="n"/>
      <c r="F881" s="6" t="n"/>
      <c r="G881" s="6" t="n"/>
      <c r="H881" s="6" t="n"/>
      <c r="I881" s="6" t="n"/>
      <c r="J881" s="6" t="n"/>
      <c r="K881" s="6" t="n"/>
      <c r="L881" s="6" t="n"/>
      <c r="M881" s="6" t="n"/>
      <c r="N881" s="6" t="n"/>
    </row>
    <row r="882" ht="15.75" customHeight="1" s="1411">
      <c r="A882" s="6" t="n"/>
      <c r="B882" s="6" t="n"/>
      <c r="C882" s="6" t="n"/>
      <c r="D882" s="6" t="n"/>
      <c r="E882" s="6" t="n"/>
      <c r="F882" s="6" t="n"/>
      <c r="G882" s="6" t="n"/>
      <c r="H882" s="6" t="n"/>
      <c r="I882" s="6" t="n"/>
      <c r="J882" s="6" t="n"/>
      <c r="K882" s="6" t="n"/>
      <c r="L882" s="6" t="n"/>
      <c r="M882" s="6" t="n"/>
      <c r="N882" s="6" t="n"/>
    </row>
    <row r="883" ht="15.75" customHeight="1" s="1411">
      <c r="A883" s="6" t="n"/>
      <c r="B883" s="6" t="n"/>
      <c r="C883" s="6" t="n"/>
      <c r="D883" s="6" t="n"/>
      <c r="E883" s="6" t="n"/>
      <c r="F883" s="6" t="n"/>
      <c r="G883" s="6" t="n"/>
      <c r="H883" s="6" t="n"/>
      <c r="I883" s="6" t="n"/>
      <c r="J883" s="6" t="n"/>
      <c r="K883" s="6" t="n"/>
      <c r="L883" s="6" t="n"/>
      <c r="M883" s="6" t="n"/>
      <c r="N883" s="6" t="n"/>
    </row>
    <row r="884" ht="15.75" customHeight="1" s="1411">
      <c r="A884" s="6" t="n"/>
      <c r="B884" s="6" t="n"/>
      <c r="C884" s="6" t="n"/>
      <c r="D884" s="6" t="n"/>
      <c r="E884" s="6" t="n"/>
      <c r="F884" s="6" t="n"/>
      <c r="G884" s="6" t="n"/>
      <c r="H884" s="6" t="n"/>
      <c r="I884" s="6" t="n"/>
      <c r="J884" s="6" t="n"/>
      <c r="K884" s="6" t="n"/>
      <c r="L884" s="6" t="n"/>
      <c r="M884" s="6" t="n"/>
      <c r="N884" s="6" t="n"/>
    </row>
    <row r="885" ht="15.75" customHeight="1" s="1411">
      <c r="A885" s="6" t="n"/>
      <c r="B885" s="6" t="n"/>
      <c r="C885" s="6" t="n"/>
      <c r="D885" s="6" t="n"/>
      <c r="E885" s="6" t="n"/>
      <c r="F885" s="6" t="n"/>
      <c r="G885" s="6" t="n"/>
      <c r="H885" s="6" t="n"/>
      <c r="I885" s="6" t="n"/>
      <c r="J885" s="6" t="n"/>
      <c r="K885" s="6" t="n"/>
      <c r="L885" s="6" t="n"/>
      <c r="M885" s="6" t="n"/>
      <c r="N885" s="6" t="n"/>
    </row>
    <row r="886" ht="15.75" customHeight="1" s="1411">
      <c r="A886" s="6" t="n"/>
      <c r="B886" s="6" t="n"/>
      <c r="C886" s="6" t="n"/>
      <c r="D886" s="6" t="n"/>
      <c r="E886" s="6" t="n"/>
      <c r="F886" s="6" t="n"/>
      <c r="G886" s="6" t="n"/>
      <c r="H886" s="6" t="n"/>
      <c r="I886" s="6" t="n"/>
      <c r="J886" s="6" t="n"/>
      <c r="K886" s="6" t="n"/>
      <c r="L886" s="6" t="n"/>
      <c r="M886" s="6" t="n"/>
      <c r="N886" s="6" t="n"/>
    </row>
    <row r="887" ht="15.75" customHeight="1" s="1411">
      <c r="A887" s="6" t="n"/>
      <c r="B887" s="6" t="n"/>
      <c r="C887" s="6" t="n"/>
      <c r="D887" s="6" t="n"/>
      <c r="E887" s="6" t="n"/>
      <c r="F887" s="6" t="n"/>
      <c r="G887" s="6" t="n"/>
      <c r="H887" s="6" t="n"/>
      <c r="I887" s="6" t="n"/>
      <c r="J887" s="6" t="n"/>
      <c r="K887" s="6" t="n"/>
      <c r="L887" s="6" t="n"/>
      <c r="M887" s="6" t="n"/>
      <c r="N887" s="6" t="n"/>
    </row>
    <row r="888" ht="15.75" customHeight="1" s="1411">
      <c r="A888" s="6" t="n"/>
      <c r="B888" s="6" t="n"/>
      <c r="C888" s="6" t="n"/>
      <c r="D888" s="6" t="n"/>
      <c r="E888" s="6" t="n"/>
      <c r="F888" s="6" t="n"/>
      <c r="G888" s="6" t="n"/>
      <c r="H888" s="6" t="n"/>
      <c r="I888" s="6" t="n"/>
      <c r="J888" s="6" t="n"/>
      <c r="K888" s="6" t="n"/>
      <c r="L888" s="6" t="n"/>
      <c r="M888" s="6" t="n"/>
      <c r="N888" s="6" t="n"/>
    </row>
    <row r="889" ht="15.75" customHeight="1" s="1411">
      <c r="A889" s="6" t="n"/>
      <c r="B889" s="6" t="n"/>
      <c r="C889" s="6" t="n"/>
      <c r="D889" s="6" t="n"/>
      <c r="E889" s="6" t="n"/>
      <c r="F889" s="6" t="n"/>
      <c r="G889" s="6" t="n"/>
      <c r="H889" s="6" t="n"/>
      <c r="I889" s="6" t="n"/>
      <c r="J889" s="6" t="n"/>
      <c r="K889" s="6" t="n"/>
      <c r="L889" s="6" t="n"/>
      <c r="M889" s="6" t="n"/>
      <c r="N889" s="6" t="n"/>
    </row>
    <row r="890" ht="15.75" customHeight="1" s="1411">
      <c r="A890" s="6" t="n"/>
      <c r="B890" s="6" t="n"/>
      <c r="C890" s="6" t="n"/>
      <c r="D890" s="6" t="n"/>
      <c r="E890" s="6" t="n"/>
      <c r="F890" s="6" t="n"/>
      <c r="G890" s="6" t="n"/>
      <c r="H890" s="6" t="n"/>
      <c r="I890" s="6" t="n"/>
      <c r="J890" s="6" t="n"/>
      <c r="K890" s="6" t="n"/>
      <c r="L890" s="6" t="n"/>
      <c r="M890" s="6" t="n"/>
      <c r="N890" s="6" t="n"/>
    </row>
    <row r="891" ht="15.75" customHeight="1" s="1411">
      <c r="A891" s="6" t="n"/>
      <c r="B891" s="6" t="n"/>
      <c r="C891" s="6" t="n"/>
      <c r="D891" s="6" t="n"/>
      <c r="E891" s="6" t="n"/>
      <c r="F891" s="6" t="n"/>
      <c r="G891" s="6" t="n"/>
      <c r="H891" s="6" t="n"/>
      <c r="I891" s="6" t="n"/>
      <c r="J891" s="6" t="n"/>
      <c r="K891" s="6" t="n"/>
      <c r="L891" s="6" t="n"/>
      <c r="M891" s="6" t="n"/>
      <c r="N891" s="6" t="n"/>
    </row>
    <row r="892" ht="15.75" customHeight="1" s="1411">
      <c r="A892" s="6" t="n"/>
      <c r="B892" s="6" t="n"/>
      <c r="C892" s="6" t="n"/>
      <c r="D892" s="6" t="n"/>
      <c r="E892" s="6" t="n"/>
      <c r="F892" s="6" t="n"/>
      <c r="G892" s="6" t="n"/>
      <c r="H892" s="6" t="n"/>
      <c r="I892" s="6" t="n"/>
      <c r="J892" s="6" t="n"/>
      <c r="K892" s="6" t="n"/>
      <c r="L892" s="6" t="n"/>
      <c r="M892" s="6" t="n"/>
      <c r="N892" s="6" t="n"/>
    </row>
    <row r="893" ht="15.75" customHeight="1" s="1411">
      <c r="A893" s="6" t="n"/>
      <c r="B893" s="6" t="n"/>
      <c r="C893" s="6" t="n"/>
      <c r="D893" s="6" t="n"/>
      <c r="E893" s="6" t="n"/>
      <c r="F893" s="6" t="n"/>
      <c r="G893" s="6" t="n"/>
      <c r="H893" s="6" t="n"/>
      <c r="I893" s="6" t="n"/>
      <c r="J893" s="6" t="n"/>
      <c r="K893" s="6" t="n"/>
      <c r="L893" s="6" t="n"/>
      <c r="M893" s="6" t="n"/>
      <c r="N893" s="6" t="n"/>
    </row>
    <row r="894" ht="15.75" customHeight="1" s="1411">
      <c r="A894" s="6" t="n"/>
      <c r="B894" s="6" t="n"/>
      <c r="C894" s="6" t="n"/>
      <c r="D894" s="6" t="n"/>
      <c r="E894" s="6" t="n"/>
      <c r="F894" s="6" t="n"/>
      <c r="G894" s="6" t="n"/>
      <c r="H894" s="6" t="n"/>
      <c r="I894" s="6" t="n"/>
      <c r="J894" s="6" t="n"/>
      <c r="K894" s="6" t="n"/>
      <c r="L894" s="6" t="n"/>
      <c r="M894" s="6" t="n"/>
      <c r="N894" s="6" t="n"/>
    </row>
    <row r="895" ht="15.75" customHeight="1" s="1411">
      <c r="A895" s="6" t="n"/>
      <c r="B895" s="6" t="n"/>
      <c r="C895" s="6" t="n"/>
      <c r="D895" s="6" t="n"/>
      <c r="E895" s="6" t="n"/>
      <c r="F895" s="6" t="n"/>
      <c r="G895" s="6" t="n"/>
      <c r="H895" s="6" t="n"/>
      <c r="I895" s="6" t="n"/>
      <c r="J895" s="6" t="n"/>
      <c r="K895" s="6" t="n"/>
      <c r="L895" s="6" t="n"/>
      <c r="M895" s="6" t="n"/>
      <c r="N895" s="6" t="n"/>
    </row>
    <row r="896" ht="15.75" customHeight="1" s="1411">
      <c r="A896" s="6" t="n"/>
      <c r="B896" s="6" t="n"/>
      <c r="C896" s="6" t="n"/>
      <c r="D896" s="6" t="n"/>
      <c r="E896" s="6" t="n"/>
      <c r="F896" s="6" t="n"/>
      <c r="G896" s="6" t="n"/>
      <c r="H896" s="6" t="n"/>
      <c r="I896" s="6" t="n"/>
      <c r="J896" s="6" t="n"/>
      <c r="K896" s="6" t="n"/>
      <c r="L896" s="6" t="n"/>
      <c r="M896" s="6" t="n"/>
      <c r="N896" s="6" t="n"/>
    </row>
    <row r="897" ht="15.75" customHeight="1" s="1411">
      <c r="A897" s="6" t="n"/>
      <c r="B897" s="6" t="n"/>
      <c r="C897" s="6" t="n"/>
      <c r="D897" s="6" t="n"/>
      <c r="E897" s="6" t="n"/>
      <c r="F897" s="6" t="n"/>
      <c r="G897" s="6" t="n"/>
      <c r="H897" s="6" t="n"/>
      <c r="I897" s="6" t="n"/>
      <c r="J897" s="6" t="n"/>
      <c r="K897" s="6" t="n"/>
      <c r="L897" s="6" t="n"/>
      <c r="M897" s="6" t="n"/>
      <c r="N897" s="6" t="n"/>
    </row>
    <row r="898" ht="15.75" customHeight="1" s="1411">
      <c r="A898" s="6" t="n"/>
      <c r="B898" s="6" t="n"/>
      <c r="C898" s="6" t="n"/>
      <c r="D898" s="6" t="n"/>
      <c r="E898" s="6" t="n"/>
      <c r="F898" s="6" t="n"/>
      <c r="G898" s="6" t="n"/>
      <c r="H898" s="6" t="n"/>
      <c r="I898" s="6" t="n"/>
      <c r="J898" s="6" t="n"/>
      <c r="K898" s="6" t="n"/>
      <c r="L898" s="6" t="n"/>
      <c r="M898" s="6" t="n"/>
      <c r="N898" s="6" t="n"/>
    </row>
    <row r="899" ht="15.75" customHeight="1" s="1411">
      <c r="A899" s="6" t="n"/>
      <c r="B899" s="6" t="n"/>
      <c r="C899" s="6" t="n"/>
      <c r="D899" s="6" t="n"/>
      <c r="E899" s="6" t="n"/>
      <c r="F899" s="6" t="n"/>
      <c r="G899" s="6" t="n"/>
      <c r="H899" s="6" t="n"/>
      <c r="I899" s="6" t="n"/>
      <c r="J899" s="6" t="n"/>
      <c r="K899" s="6" t="n"/>
      <c r="L899" s="6" t="n"/>
      <c r="M899" s="6" t="n"/>
      <c r="N899" s="6" t="n"/>
    </row>
    <row r="900" ht="15.75" customHeight="1" s="1411">
      <c r="A900" s="6" t="n"/>
      <c r="B900" s="6" t="n"/>
      <c r="C900" s="6" t="n"/>
      <c r="D900" s="6" t="n"/>
      <c r="E900" s="6" t="n"/>
      <c r="F900" s="6" t="n"/>
      <c r="G900" s="6" t="n"/>
      <c r="H900" s="6" t="n"/>
      <c r="I900" s="6" t="n"/>
      <c r="J900" s="6" t="n"/>
      <c r="K900" s="6" t="n"/>
      <c r="L900" s="6" t="n"/>
      <c r="M900" s="6" t="n"/>
      <c r="N900" s="6" t="n"/>
    </row>
    <row r="901" ht="15.75" customHeight="1" s="1411">
      <c r="A901" s="6" t="n"/>
      <c r="B901" s="6" t="n"/>
      <c r="C901" s="6" t="n"/>
      <c r="D901" s="6" t="n"/>
      <c r="E901" s="6" t="n"/>
      <c r="F901" s="6" t="n"/>
      <c r="G901" s="6" t="n"/>
      <c r="H901" s="6" t="n"/>
      <c r="I901" s="6" t="n"/>
      <c r="J901" s="6" t="n"/>
      <c r="K901" s="6" t="n"/>
      <c r="L901" s="6" t="n"/>
      <c r="M901" s="6" t="n"/>
      <c r="N901" s="6" t="n"/>
    </row>
    <row r="902" ht="15.75" customHeight="1" s="1411">
      <c r="A902" s="6" t="n"/>
      <c r="B902" s="6" t="n"/>
      <c r="C902" s="6" t="n"/>
      <c r="D902" s="6" t="n"/>
      <c r="E902" s="6" t="n"/>
      <c r="F902" s="6" t="n"/>
      <c r="G902" s="6" t="n"/>
      <c r="H902" s="6" t="n"/>
      <c r="I902" s="6" t="n"/>
      <c r="J902" s="6" t="n"/>
      <c r="K902" s="6" t="n"/>
      <c r="L902" s="6" t="n"/>
      <c r="M902" s="6" t="n"/>
      <c r="N902" s="6" t="n"/>
    </row>
    <row r="903" ht="15.75" customHeight="1" s="1411">
      <c r="A903" s="6" t="n"/>
      <c r="B903" s="6" t="n"/>
      <c r="C903" s="6" t="n"/>
      <c r="D903" s="6" t="n"/>
      <c r="E903" s="6" t="n"/>
      <c r="F903" s="6" t="n"/>
      <c r="G903" s="6" t="n"/>
      <c r="H903" s="6" t="n"/>
      <c r="I903" s="6" t="n"/>
      <c r="J903" s="6" t="n"/>
      <c r="K903" s="6" t="n"/>
      <c r="L903" s="6" t="n"/>
      <c r="M903" s="6" t="n"/>
      <c r="N903" s="6" t="n"/>
    </row>
    <row r="904" ht="15.75" customHeight="1" s="1411">
      <c r="A904" s="6" t="n"/>
      <c r="B904" s="6" t="n"/>
      <c r="C904" s="6" t="n"/>
      <c r="D904" s="6" t="n"/>
      <c r="E904" s="6" t="n"/>
      <c r="F904" s="6" t="n"/>
      <c r="G904" s="6" t="n"/>
      <c r="H904" s="6" t="n"/>
      <c r="I904" s="6" t="n"/>
      <c r="J904" s="6" t="n"/>
      <c r="K904" s="6" t="n"/>
      <c r="L904" s="6" t="n"/>
      <c r="M904" s="6" t="n"/>
      <c r="N904" s="6" t="n"/>
    </row>
    <row r="905" ht="15.75" customHeight="1" s="1411">
      <c r="A905" s="6" t="n"/>
      <c r="B905" s="6" t="n"/>
      <c r="C905" s="6" t="n"/>
      <c r="D905" s="6" t="n"/>
      <c r="E905" s="6" t="n"/>
      <c r="F905" s="6" t="n"/>
      <c r="G905" s="6" t="n"/>
      <c r="H905" s="6" t="n"/>
      <c r="I905" s="6" t="n"/>
      <c r="J905" s="6" t="n"/>
      <c r="K905" s="6" t="n"/>
      <c r="L905" s="6" t="n"/>
      <c r="M905" s="6" t="n"/>
      <c r="N905" s="6" t="n"/>
    </row>
    <row r="906" ht="15.75" customHeight="1" s="1411">
      <c r="A906" s="6" t="n"/>
      <c r="B906" s="6" t="n"/>
      <c r="C906" s="6" t="n"/>
      <c r="D906" s="6" t="n"/>
      <c r="E906" s="6" t="n"/>
      <c r="F906" s="6" t="n"/>
      <c r="G906" s="6" t="n"/>
      <c r="H906" s="6" t="n"/>
      <c r="I906" s="6" t="n"/>
      <c r="J906" s="6" t="n"/>
      <c r="K906" s="6" t="n"/>
      <c r="L906" s="6" t="n"/>
      <c r="M906" s="6" t="n"/>
      <c r="N906" s="6" t="n"/>
    </row>
    <row r="907" ht="15.75" customHeight="1" s="1411">
      <c r="A907" s="6" t="n"/>
      <c r="B907" s="6" t="n"/>
      <c r="C907" s="6" t="n"/>
      <c r="D907" s="6" t="n"/>
      <c r="E907" s="6" t="n"/>
      <c r="F907" s="6" t="n"/>
      <c r="G907" s="6" t="n"/>
      <c r="H907" s="6" t="n"/>
      <c r="I907" s="6" t="n"/>
      <c r="J907" s="6" t="n"/>
      <c r="K907" s="6" t="n"/>
      <c r="L907" s="6" t="n"/>
      <c r="M907" s="6" t="n"/>
      <c r="N907" s="6" t="n"/>
    </row>
    <row r="908" ht="15.75" customHeight="1" s="1411">
      <c r="A908" s="6" t="n"/>
      <c r="B908" s="6" t="n"/>
      <c r="C908" s="6" t="n"/>
      <c r="D908" s="6" t="n"/>
      <c r="E908" s="6" t="n"/>
      <c r="F908" s="6" t="n"/>
      <c r="G908" s="6" t="n"/>
      <c r="H908" s="6" t="n"/>
      <c r="I908" s="6" t="n"/>
      <c r="J908" s="6" t="n"/>
      <c r="K908" s="6" t="n"/>
      <c r="L908" s="6" t="n"/>
      <c r="M908" s="6" t="n"/>
      <c r="N908" s="6" t="n"/>
    </row>
    <row r="909" ht="15.75" customHeight="1" s="1411">
      <c r="A909" s="6" t="n"/>
      <c r="B909" s="6" t="n"/>
      <c r="C909" s="6" t="n"/>
      <c r="D909" s="6" t="n"/>
      <c r="E909" s="6" t="n"/>
      <c r="F909" s="6" t="n"/>
      <c r="G909" s="6" t="n"/>
      <c r="H909" s="6" t="n"/>
      <c r="I909" s="6" t="n"/>
      <c r="J909" s="6" t="n"/>
      <c r="K909" s="6" t="n"/>
      <c r="L909" s="6" t="n"/>
      <c r="M909" s="6" t="n"/>
      <c r="N909" s="6" t="n"/>
    </row>
    <row r="910" ht="15.75" customHeight="1" s="1411">
      <c r="A910" s="6" t="n"/>
      <c r="B910" s="6" t="n"/>
      <c r="C910" s="6" t="n"/>
      <c r="D910" s="6" t="n"/>
      <c r="E910" s="6" t="n"/>
      <c r="F910" s="6" t="n"/>
      <c r="G910" s="6" t="n"/>
      <c r="H910" s="6" t="n"/>
      <c r="I910" s="6" t="n"/>
      <c r="J910" s="6" t="n"/>
      <c r="K910" s="6" t="n"/>
      <c r="L910" s="6" t="n"/>
      <c r="M910" s="6" t="n"/>
      <c r="N910" s="6" t="n"/>
    </row>
    <row r="911" ht="15.75" customHeight="1" s="1411">
      <c r="A911" s="6" t="n"/>
      <c r="B911" s="6" t="n"/>
      <c r="C911" s="6" t="n"/>
      <c r="D911" s="6" t="n"/>
      <c r="E911" s="6" t="n"/>
      <c r="F911" s="6" t="n"/>
      <c r="G911" s="6" t="n"/>
      <c r="H911" s="6" t="n"/>
      <c r="I911" s="6" t="n"/>
      <c r="J911" s="6" t="n"/>
      <c r="K911" s="6" t="n"/>
      <c r="L911" s="6" t="n"/>
      <c r="M911" s="6" t="n"/>
      <c r="N911" s="6" t="n"/>
    </row>
    <row r="912" ht="15.75" customHeight="1" s="1411">
      <c r="A912" s="6" t="n"/>
      <c r="B912" s="6" t="n"/>
      <c r="C912" s="6" t="n"/>
      <c r="D912" s="6" t="n"/>
      <c r="E912" s="6" t="n"/>
      <c r="F912" s="6" t="n"/>
      <c r="G912" s="6" t="n"/>
      <c r="H912" s="6" t="n"/>
      <c r="I912" s="6" t="n"/>
      <c r="J912" s="6" t="n"/>
      <c r="K912" s="6" t="n"/>
      <c r="L912" s="6" t="n"/>
      <c r="M912" s="6" t="n"/>
      <c r="N912" s="6" t="n"/>
    </row>
    <row r="913" ht="15.75" customHeight="1" s="1411">
      <c r="A913" s="6" t="n"/>
      <c r="B913" s="6" t="n"/>
      <c r="C913" s="6" t="n"/>
      <c r="D913" s="6" t="n"/>
      <c r="E913" s="6" t="n"/>
      <c r="F913" s="6" t="n"/>
      <c r="G913" s="6" t="n"/>
      <c r="H913" s="6" t="n"/>
      <c r="I913" s="6" t="n"/>
      <c r="J913" s="6" t="n"/>
      <c r="K913" s="6" t="n"/>
      <c r="L913" s="6" t="n"/>
      <c r="M913" s="6" t="n"/>
      <c r="N913" s="6" t="n"/>
    </row>
    <row r="914" ht="15.75" customHeight="1" s="1411">
      <c r="A914" s="6" t="n"/>
      <c r="B914" s="6" t="n"/>
      <c r="C914" s="6" t="n"/>
      <c r="D914" s="6" t="n"/>
      <c r="E914" s="6" t="n"/>
      <c r="F914" s="6" t="n"/>
      <c r="G914" s="6" t="n"/>
      <c r="H914" s="6" t="n"/>
      <c r="I914" s="6" t="n"/>
      <c r="J914" s="6" t="n"/>
      <c r="K914" s="6" t="n"/>
      <c r="L914" s="6" t="n"/>
      <c r="M914" s="6" t="n"/>
      <c r="N914" s="6" t="n"/>
    </row>
    <row r="915" ht="15.75" customHeight="1" s="1411">
      <c r="A915" s="6" t="n"/>
      <c r="B915" s="6" t="n"/>
      <c r="C915" s="6" t="n"/>
      <c r="D915" s="6" t="n"/>
      <c r="E915" s="6" t="n"/>
      <c r="F915" s="6" t="n"/>
      <c r="G915" s="6" t="n"/>
      <c r="H915" s="6" t="n"/>
      <c r="I915" s="6" t="n"/>
      <c r="J915" s="6" t="n"/>
      <c r="K915" s="6" t="n"/>
      <c r="L915" s="6" t="n"/>
      <c r="M915" s="6" t="n"/>
      <c r="N915" s="6" t="n"/>
    </row>
    <row r="916" ht="15.75" customHeight="1" s="1411">
      <c r="A916" s="6" t="n"/>
      <c r="B916" s="6" t="n"/>
      <c r="C916" s="6" t="n"/>
      <c r="D916" s="6" t="n"/>
      <c r="E916" s="6" t="n"/>
      <c r="F916" s="6" t="n"/>
      <c r="G916" s="6" t="n"/>
      <c r="H916" s="6" t="n"/>
      <c r="I916" s="6" t="n"/>
      <c r="J916" s="6" t="n"/>
      <c r="K916" s="6" t="n"/>
      <c r="L916" s="6" t="n"/>
      <c r="M916" s="6" t="n"/>
      <c r="N916" s="6" t="n"/>
    </row>
    <row r="917" ht="15.75" customHeight="1" s="1411">
      <c r="A917" s="6" t="n"/>
      <c r="B917" s="6" t="n"/>
      <c r="C917" s="6" t="n"/>
      <c r="D917" s="6" t="n"/>
      <c r="E917" s="6" t="n"/>
      <c r="F917" s="6" t="n"/>
      <c r="G917" s="6" t="n"/>
      <c r="H917" s="6" t="n"/>
      <c r="I917" s="6" t="n"/>
      <c r="J917" s="6" t="n"/>
      <c r="K917" s="6" t="n"/>
      <c r="L917" s="6" t="n"/>
      <c r="M917" s="6" t="n"/>
      <c r="N917" s="6" t="n"/>
    </row>
    <row r="918" ht="15.75" customHeight="1" s="1411">
      <c r="A918" s="6" t="n"/>
      <c r="B918" s="6" t="n"/>
      <c r="C918" s="6" t="n"/>
      <c r="D918" s="6" t="n"/>
      <c r="E918" s="6" t="n"/>
      <c r="F918" s="6" t="n"/>
      <c r="G918" s="6" t="n"/>
      <c r="H918" s="6" t="n"/>
      <c r="I918" s="6" t="n"/>
      <c r="J918" s="6" t="n"/>
      <c r="K918" s="6" t="n"/>
      <c r="L918" s="6" t="n"/>
      <c r="M918" s="6" t="n"/>
      <c r="N918" s="6" t="n"/>
    </row>
    <row r="919" ht="15.75" customHeight="1" s="1411">
      <c r="A919" s="6" t="n"/>
      <c r="B919" s="6" t="n"/>
      <c r="C919" s="6" t="n"/>
      <c r="D919" s="6" t="n"/>
      <c r="E919" s="6" t="n"/>
      <c r="F919" s="6" t="n"/>
      <c r="G919" s="6" t="n"/>
      <c r="H919" s="6" t="n"/>
      <c r="I919" s="6" t="n"/>
      <c r="J919" s="6" t="n"/>
      <c r="K919" s="6" t="n"/>
      <c r="L919" s="6" t="n"/>
      <c r="M919" s="6" t="n"/>
      <c r="N919" s="6" t="n"/>
    </row>
    <row r="920" ht="15.75" customHeight="1" s="1411">
      <c r="A920" s="6" t="n"/>
      <c r="B920" s="6" t="n"/>
      <c r="C920" s="6" t="n"/>
      <c r="D920" s="6" t="n"/>
      <c r="E920" s="6" t="n"/>
      <c r="F920" s="6" t="n"/>
      <c r="G920" s="6" t="n"/>
      <c r="H920" s="6" t="n"/>
      <c r="I920" s="6" t="n"/>
      <c r="J920" s="6" t="n"/>
      <c r="K920" s="6" t="n"/>
      <c r="L920" s="6" t="n"/>
      <c r="M920" s="6" t="n"/>
      <c r="N920" s="6" t="n"/>
    </row>
    <row r="921" ht="15.75" customHeight="1" s="1411">
      <c r="A921" s="6" t="n"/>
      <c r="B921" s="6" t="n"/>
      <c r="C921" s="6" t="n"/>
      <c r="D921" s="6" t="n"/>
      <c r="E921" s="6" t="n"/>
      <c r="F921" s="6" t="n"/>
      <c r="G921" s="6" t="n"/>
      <c r="H921" s="6" t="n"/>
      <c r="I921" s="6" t="n"/>
      <c r="J921" s="6" t="n"/>
      <c r="K921" s="6" t="n"/>
      <c r="L921" s="6" t="n"/>
      <c r="M921" s="6" t="n"/>
      <c r="N921" s="6" t="n"/>
    </row>
    <row r="922" ht="15.75" customHeight="1" s="1411">
      <c r="A922" s="6" t="n"/>
      <c r="B922" s="6" t="n"/>
      <c r="C922" s="6" t="n"/>
      <c r="D922" s="6" t="n"/>
      <c r="E922" s="6" t="n"/>
      <c r="F922" s="6" t="n"/>
      <c r="G922" s="6" t="n"/>
      <c r="H922" s="6" t="n"/>
      <c r="I922" s="6" t="n"/>
      <c r="J922" s="6" t="n"/>
      <c r="K922" s="6" t="n"/>
      <c r="L922" s="6" t="n"/>
      <c r="M922" s="6" t="n"/>
      <c r="N922" s="6" t="n"/>
    </row>
    <row r="923" ht="15.75" customHeight="1" s="1411">
      <c r="A923" s="6" t="n"/>
      <c r="B923" s="6" t="n"/>
      <c r="C923" s="6" t="n"/>
      <c r="D923" s="6" t="n"/>
      <c r="E923" s="6" t="n"/>
      <c r="F923" s="6" t="n"/>
      <c r="G923" s="6" t="n"/>
      <c r="H923" s="6" t="n"/>
      <c r="I923" s="6" t="n"/>
      <c r="J923" s="6" t="n"/>
      <c r="K923" s="6" t="n"/>
      <c r="L923" s="6" t="n"/>
      <c r="M923" s="6" t="n"/>
      <c r="N923" s="6" t="n"/>
    </row>
    <row r="924" ht="15.75" customHeight="1" s="1411">
      <c r="A924" s="6" t="n"/>
      <c r="B924" s="6" t="n"/>
      <c r="C924" s="6" t="n"/>
      <c r="D924" s="6" t="n"/>
      <c r="E924" s="6" t="n"/>
      <c r="F924" s="6" t="n"/>
      <c r="G924" s="6" t="n"/>
      <c r="H924" s="6" t="n"/>
      <c r="I924" s="6" t="n"/>
      <c r="J924" s="6" t="n"/>
      <c r="K924" s="6" t="n"/>
      <c r="L924" s="6" t="n"/>
      <c r="M924" s="6" t="n"/>
      <c r="N924" s="6" t="n"/>
    </row>
    <row r="925" ht="15.75" customHeight="1" s="1411">
      <c r="A925" s="6" t="n"/>
      <c r="B925" s="6" t="n"/>
      <c r="C925" s="6" t="n"/>
      <c r="D925" s="6" t="n"/>
      <c r="E925" s="6" t="n"/>
      <c r="F925" s="6" t="n"/>
      <c r="G925" s="6" t="n"/>
      <c r="H925" s="6" t="n"/>
      <c r="I925" s="6" t="n"/>
      <c r="J925" s="6" t="n"/>
      <c r="K925" s="6" t="n"/>
      <c r="L925" s="6" t="n"/>
      <c r="M925" s="6" t="n"/>
      <c r="N925" s="6" t="n"/>
    </row>
    <row r="926" ht="15.75" customHeight="1" s="1411">
      <c r="A926" s="6" t="n"/>
      <c r="B926" s="6" t="n"/>
      <c r="C926" s="6" t="n"/>
      <c r="D926" s="6" t="n"/>
      <c r="E926" s="6" t="n"/>
      <c r="F926" s="6" t="n"/>
      <c r="G926" s="6" t="n"/>
      <c r="H926" s="6" t="n"/>
      <c r="I926" s="6" t="n"/>
      <c r="J926" s="6" t="n"/>
      <c r="K926" s="6" t="n"/>
      <c r="L926" s="6" t="n"/>
      <c r="M926" s="6" t="n"/>
      <c r="N926" s="6" t="n"/>
    </row>
    <row r="927" ht="15.75" customHeight="1" s="1411">
      <c r="A927" s="6" t="n"/>
      <c r="B927" s="6" t="n"/>
      <c r="C927" s="6" t="n"/>
      <c r="D927" s="6" t="n"/>
      <c r="E927" s="6" t="n"/>
      <c r="F927" s="6" t="n"/>
      <c r="G927" s="6" t="n"/>
      <c r="H927" s="6" t="n"/>
      <c r="I927" s="6" t="n"/>
      <c r="J927" s="6" t="n"/>
      <c r="K927" s="6" t="n"/>
      <c r="L927" s="6" t="n"/>
      <c r="M927" s="6" t="n"/>
      <c r="N927" s="6" t="n"/>
    </row>
    <row r="928" ht="15.75" customHeight="1" s="1411">
      <c r="A928" s="6" t="n"/>
      <c r="B928" s="6" t="n"/>
      <c r="C928" s="6" t="n"/>
      <c r="D928" s="6" t="n"/>
      <c r="E928" s="6" t="n"/>
      <c r="F928" s="6" t="n"/>
      <c r="G928" s="6" t="n"/>
      <c r="H928" s="6" t="n"/>
      <c r="I928" s="6" t="n"/>
      <c r="J928" s="6" t="n"/>
      <c r="K928" s="6" t="n"/>
      <c r="L928" s="6" t="n"/>
      <c r="M928" s="6" t="n"/>
      <c r="N928" s="6" t="n"/>
    </row>
    <row r="929" ht="15.75" customHeight="1" s="1411">
      <c r="A929" s="6" t="n"/>
      <c r="B929" s="6" t="n"/>
      <c r="C929" s="6" t="n"/>
      <c r="D929" s="6" t="n"/>
      <c r="E929" s="6" t="n"/>
      <c r="F929" s="6" t="n"/>
      <c r="G929" s="6" t="n"/>
      <c r="H929" s="6" t="n"/>
      <c r="I929" s="6" t="n"/>
      <c r="J929" s="6" t="n"/>
      <c r="K929" s="6" t="n"/>
      <c r="L929" s="6" t="n"/>
      <c r="M929" s="6" t="n"/>
      <c r="N929" s="6" t="n"/>
    </row>
    <row r="930" ht="15.75" customHeight="1" s="1411">
      <c r="A930" s="6" t="n"/>
      <c r="B930" s="6" t="n"/>
      <c r="C930" s="6" t="n"/>
      <c r="D930" s="6" t="n"/>
      <c r="E930" s="6" t="n"/>
      <c r="F930" s="6" t="n"/>
      <c r="G930" s="6" t="n"/>
      <c r="H930" s="6" t="n"/>
      <c r="I930" s="6" t="n"/>
      <c r="J930" s="6" t="n"/>
      <c r="K930" s="6" t="n"/>
      <c r="L930" s="6" t="n"/>
      <c r="M930" s="6" t="n"/>
      <c r="N930" s="6" t="n"/>
    </row>
    <row r="931" ht="15.75" customHeight="1" s="1411">
      <c r="A931" s="6" t="n"/>
      <c r="B931" s="6" t="n"/>
      <c r="C931" s="6" t="n"/>
      <c r="D931" s="6" t="n"/>
      <c r="E931" s="6" t="n"/>
      <c r="F931" s="6" t="n"/>
      <c r="G931" s="6" t="n"/>
      <c r="H931" s="6" t="n"/>
      <c r="I931" s="6" t="n"/>
      <c r="J931" s="6" t="n"/>
      <c r="K931" s="6" t="n"/>
      <c r="L931" s="6" t="n"/>
      <c r="M931" s="6" t="n"/>
      <c r="N931" s="6" t="n"/>
    </row>
    <row r="932" ht="15.75" customHeight="1" s="1411">
      <c r="A932" s="6" t="n"/>
      <c r="B932" s="6" t="n"/>
      <c r="C932" s="6" t="n"/>
      <c r="D932" s="6" t="n"/>
      <c r="E932" s="6" t="n"/>
      <c r="F932" s="6" t="n"/>
      <c r="G932" s="6" t="n"/>
      <c r="H932" s="6" t="n"/>
      <c r="I932" s="6" t="n"/>
      <c r="J932" s="6" t="n"/>
      <c r="K932" s="6" t="n"/>
      <c r="L932" s="6" t="n"/>
      <c r="M932" s="6" t="n"/>
      <c r="N932" s="6" t="n"/>
    </row>
    <row r="933" ht="15.75" customHeight="1" s="1411">
      <c r="A933" s="6" t="n"/>
      <c r="B933" s="6" t="n"/>
      <c r="C933" s="6" t="n"/>
      <c r="D933" s="6" t="n"/>
      <c r="E933" s="6" t="n"/>
      <c r="F933" s="6" t="n"/>
      <c r="G933" s="6" t="n"/>
      <c r="H933" s="6" t="n"/>
      <c r="I933" s="6" t="n"/>
      <c r="J933" s="6" t="n"/>
      <c r="K933" s="6" t="n"/>
      <c r="L933" s="6" t="n"/>
      <c r="M933" s="6" t="n"/>
      <c r="N933" s="6" t="n"/>
    </row>
    <row r="934" ht="15.75" customHeight="1" s="1411">
      <c r="A934" s="6" t="n"/>
      <c r="B934" s="6" t="n"/>
      <c r="C934" s="6" t="n"/>
      <c r="D934" s="6" t="n"/>
      <c r="E934" s="6" t="n"/>
      <c r="F934" s="6" t="n"/>
      <c r="G934" s="6" t="n"/>
      <c r="H934" s="6" t="n"/>
      <c r="I934" s="6" t="n"/>
      <c r="J934" s="6" t="n"/>
      <c r="K934" s="6" t="n"/>
      <c r="L934" s="6" t="n"/>
      <c r="M934" s="6" t="n"/>
      <c r="N934" s="6" t="n"/>
    </row>
    <row r="935" ht="15.75" customHeight="1" s="1411">
      <c r="A935" s="6" t="n"/>
      <c r="B935" s="6" t="n"/>
      <c r="C935" s="6" t="n"/>
      <c r="D935" s="6" t="n"/>
      <c r="E935" s="6" t="n"/>
      <c r="F935" s="6" t="n"/>
      <c r="G935" s="6" t="n"/>
      <c r="H935" s="6" t="n"/>
      <c r="I935" s="6" t="n"/>
      <c r="J935" s="6" t="n"/>
      <c r="K935" s="6" t="n"/>
      <c r="L935" s="6" t="n"/>
      <c r="M935" s="6" t="n"/>
      <c r="N935" s="6" t="n"/>
    </row>
    <row r="936" ht="15.75" customHeight="1" s="1411">
      <c r="A936" s="6" t="n"/>
      <c r="B936" s="6" t="n"/>
      <c r="C936" s="6" t="n"/>
      <c r="D936" s="6" t="n"/>
      <c r="E936" s="6" t="n"/>
      <c r="F936" s="6" t="n"/>
      <c r="G936" s="6" t="n"/>
      <c r="H936" s="6" t="n"/>
      <c r="I936" s="6" t="n"/>
      <c r="J936" s="6" t="n"/>
      <c r="K936" s="6" t="n"/>
      <c r="L936" s="6" t="n"/>
      <c r="M936" s="6" t="n"/>
      <c r="N936" s="6" t="n"/>
    </row>
    <row r="937" ht="15.75" customHeight="1" s="1411">
      <c r="A937" s="6" t="n"/>
      <c r="B937" s="6" t="n"/>
      <c r="C937" s="6" t="n"/>
      <c r="D937" s="6" t="n"/>
      <c r="E937" s="6" t="n"/>
      <c r="F937" s="6" t="n"/>
      <c r="G937" s="6" t="n"/>
      <c r="H937" s="6" t="n"/>
      <c r="I937" s="6" t="n"/>
      <c r="J937" s="6" t="n"/>
      <c r="K937" s="6" t="n"/>
      <c r="L937" s="6" t="n"/>
      <c r="M937" s="6" t="n"/>
      <c r="N937" s="6" t="n"/>
    </row>
    <row r="938" ht="15.75" customHeight="1" s="1411">
      <c r="A938" s="6" t="n"/>
      <c r="B938" s="6" t="n"/>
      <c r="C938" s="6" t="n"/>
      <c r="D938" s="6" t="n"/>
      <c r="E938" s="6" t="n"/>
      <c r="F938" s="6" t="n"/>
      <c r="G938" s="6" t="n"/>
      <c r="H938" s="6" t="n"/>
      <c r="I938" s="6" t="n"/>
      <c r="J938" s="6" t="n"/>
      <c r="K938" s="6" t="n"/>
      <c r="L938" s="6" t="n"/>
      <c r="M938" s="6" t="n"/>
      <c r="N938" s="6" t="n"/>
    </row>
    <row r="939" ht="15.75" customHeight="1" s="1411">
      <c r="A939" s="6" t="n"/>
      <c r="B939" s="6" t="n"/>
      <c r="C939" s="6" t="n"/>
      <c r="D939" s="6" t="n"/>
      <c r="E939" s="6" t="n"/>
      <c r="F939" s="6" t="n"/>
      <c r="G939" s="6" t="n"/>
      <c r="H939" s="6" t="n"/>
      <c r="I939" s="6" t="n"/>
      <c r="J939" s="6" t="n"/>
      <c r="K939" s="6" t="n"/>
      <c r="L939" s="6" t="n"/>
      <c r="M939" s="6" t="n"/>
      <c r="N939" s="6" t="n"/>
    </row>
    <row r="940" ht="15.75" customHeight="1" s="1411">
      <c r="A940" s="6" t="n"/>
      <c r="B940" s="6" t="n"/>
      <c r="C940" s="6" t="n"/>
      <c r="D940" s="6" t="n"/>
      <c r="E940" s="6" t="n"/>
      <c r="F940" s="6" t="n"/>
      <c r="G940" s="6" t="n"/>
      <c r="H940" s="6" t="n"/>
      <c r="I940" s="6" t="n"/>
      <c r="J940" s="6" t="n"/>
      <c r="K940" s="6" t="n"/>
      <c r="L940" s="6" t="n"/>
      <c r="M940" s="6" t="n"/>
      <c r="N940" s="6" t="n"/>
    </row>
    <row r="941" ht="15.75" customHeight="1" s="1411">
      <c r="A941" s="6" t="n"/>
      <c r="B941" s="6" t="n"/>
      <c r="C941" s="6" t="n"/>
      <c r="D941" s="6" t="n"/>
      <c r="E941" s="6" t="n"/>
      <c r="F941" s="6" t="n"/>
      <c r="G941" s="6" t="n"/>
      <c r="H941" s="6" t="n"/>
      <c r="I941" s="6" t="n"/>
      <c r="J941" s="6" t="n"/>
      <c r="K941" s="6" t="n"/>
      <c r="L941" s="6" t="n"/>
      <c r="M941" s="6" t="n"/>
      <c r="N941" s="6" t="n"/>
    </row>
    <row r="942" ht="15.75" customHeight="1" s="1411">
      <c r="A942" s="6" t="n"/>
      <c r="B942" s="6" t="n"/>
      <c r="C942" s="6" t="n"/>
      <c r="D942" s="6" t="n"/>
      <c r="E942" s="6" t="n"/>
      <c r="F942" s="6" t="n"/>
      <c r="G942" s="6" t="n"/>
      <c r="H942" s="6" t="n"/>
      <c r="I942" s="6" t="n"/>
      <c r="J942" s="6" t="n"/>
      <c r="K942" s="6" t="n"/>
      <c r="L942" s="6" t="n"/>
      <c r="M942" s="6" t="n"/>
      <c r="N942" s="6" t="n"/>
    </row>
    <row r="943" ht="15.75" customHeight="1" s="1411">
      <c r="A943" s="6" t="n"/>
      <c r="B943" s="6" t="n"/>
      <c r="C943" s="6" t="n"/>
      <c r="D943" s="6" t="n"/>
      <c r="E943" s="6" t="n"/>
      <c r="F943" s="6" t="n"/>
      <c r="G943" s="6" t="n"/>
      <c r="H943" s="6" t="n"/>
      <c r="I943" s="6" t="n"/>
      <c r="J943" s="6" t="n"/>
      <c r="K943" s="6" t="n"/>
      <c r="L943" s="6" t="n"/>
      <c r="M943" s="6" t="n"/>
      <c r="N943" s="6" t="n"/>
    </row>
    <row r="944" ht="15.75" customHeight="1" s="1411">
      <c r="A944" s="6" t="n"/>
      <c r="B944" s="6" t="n"/>
      <c r="C944" s="6" t="n"/>
      <c r="D944" s="6" t="n"/>
      <c r="E944" s="6" t="n"/>
      <c r="F944" s="6" t="n"/>
      <c r="G944" s="6" t="n"/>
      <c r="H944" s="6" t="n"/>
      <c r="I944" s="6" t="n"/>
      <c r="J944" s="6" t="n"/>
      <c r="K944" s="6" t="n"/>
      <c r="L944" s="6" t="n"/>
      <c r="M944" s="6" t="n"/>
      <c r="N944" s="6" t="n"/>
    </row>
    <row r="945" ht="15.75" customHeight="1" s="1411">
      <c r="A945" s="6" t="n"/>
      <c r="B945" s="6" t="n"/>
      <c r="C945" s="6" t="n"/>
      <c r="D945" s="6" t="n"/>
      <c r="E945" s="6" t="n"/>
      <c r="F945" s="6" t="n"/>
      <c r="G945" s="6" t="n"/>
      <c r="H945" s="6" t="n"/>
      <c r="I945" s="6" t="n"/>
      <c r="J945" s="6" t="n"/>
      <c r="K945" s="6" t="n"/>
      <c r="L945" s="6" t="n"/>
      <c r="M945" s="6" t="n"/>
      <c r="N945" s="6" t="n"/>
    </row>
    <row r="946" ht="15.75" customHeight="1" s="1411">
      <c r="A946" s="6" t="n"/>
      <c r="B946" s="6" t="n"/>
      <c r="C946" s="6" t="n"/>
      <c r="D946" s="6" t="n"/>
      <c r="E946" s="6" t="n"/>
      <c r="F946" s="6" t="n"/>
      <c r="G946" s="6" t="n"/>
      <c r="H946" s="6" t="n"/>
      <c r="I946" s="6" t="n"/>
      <c r="J946" s="6" t="n"/>
      <c r="K946" s="6" t="n"/>
      <c r="L946" s="6" t="n"/>
      <c r="M946" s="6" t="n"/>
      <c r="N946" s="6" t="n"/>
    </row>
    <row r="947" ht="15.75" customHeight="1" s="1411">
      <c r="A947" s="6" t="n"/>
      <c r="B947" s="6" t="n"/>
      <c r="C947" s="6" t="n"/>
      <c r="D947" s="6" t="n"/>
      <c r="E947" s="6" t="n"/>
      <c r="F947" s="6" t="n"/>
      <c r="G947" s="6" t="n"/>
      <c r="H947" s="6" t="n"/>
      <c r="I947" s="6" t="n"/>
      <c r="J947" s="6" t="n"/>
      <c r="K947" s="6" t="n"/>
      <c r="L947" s="6" t="n"/>
      <c r="M947" s="6" t="n"/>
      <c r="N947" s="6" t="n"/>
    </row>
    <row r="948" ht="15.75" customHeight="1" s="1411">
      <c r="A948" s="6" t="n"/>
      <c r="B948" s="6" t="n"/>
      <c r="C948" s="6" t="n"/>
      <c r="D948" s="6" t="n"/>
      <c r="E948" s="6" t="n"/>
      <c r="F948" s="6" t="n"/>
      <c r="G948" s="6" t="n"/>
      <c r="H948" s="6" t="n"/>
      <c r="I948" s="6" t="n"/>
      <c r="J948" s="6" t="n"/>
      <c r="K948" s="6" t="n"/>
      <c r="L948" s="6" t="n"/>
      <c r="M948" s="6" t="n"/>
      <c r="N948" s="6" t="n"/>
    </row>
    <row r="949" ht="15.75" customHeight="1" s="1411">
      <c r="A949" s="6" t="n"/>
      <c r="B949" s="6" t="n"/>
      <c r="C949" s="6" t="n"/>
      <c r="D949" s="6" t="n"/>
      <c r="E949" s="6" t="n"/>
      <c r="F949" s="6" t="n"/>
      <c r="G949" s="6" t="n"/>
      <c r="H949" s="6" t="n"/>
      <c r="I949" s="6" t="n"/>
      <c r="J949" s="6" t="n"/>
      <c r="K949" s="6" t="n"/>
      <c r="L949" s="6" t="n"/>
      <c r="M949" s="6" t="n"/>
      <c r="N949" s="6" t="n"/>
    </row>
    <row r="950" ht="15.75" customHeight="1" s="1411">
      <c r="A950" s="6" t="n"/>
      <c r="B950" s="6" t="n"/>
      <c r="C950" s="6" t="n"/>
      <c r="D950" s="6" t="n"/>
      <c r="E950" s="6" t="n"/>
      <c r="F950" s="6" t="n"/>
      <c r="G950" s="6" t="n"/>
      <c r="H950" s="6" t="n"/>
      <c r="I950" s="6" t="n"/>
      <c r="J950" s="6" t="n"/>
      <c r="K950" s="6" t="n"/>
      <c r="L950" s="6" t="n"/>
      <c r="M950" s="6" t="n"/>
      <c r="N950" s="6" t="n"/>
    </row>
    <row r="951" ht="15.75" customHeight="1" s="1411">
      <c r="A951" s="6" t="n"/>
      <c r="B951" s="6" t="n"/>
      <c r="C951" s="6" t="n"/>
      <c r="D951" s="6" t="n"/>
      <c r="E951" s="6" t="n"/>
      <c r="F951" s="6" t="n"/>
      <c r="G951" s="6" t="n"/>
      <c r="H951" s="6" t="n"/>
      <c r="I951" s="6" t="n"/>
      <c r="J951" s="6" t="n"/>
      <c r="K951" s="6" t="n"/>
      <c r="L951" s="6" t="n"/>
      <c r="M951" s="6" t="n"/>
      <c r="N951" s="6" t="n"/>
    </row>
    <row r="952" ht="15.75" customHeight="1" s="1411">
      <c r="A952" s="6" t="n"/>
      <c r="B952" s="6" t="n"/>
      <c r="C952" s="6" t="n"/>
      <c r="D952" s="6" t="n"/>
      <c r="E952" s="6" t="n"/>
      <c r="F952" s="6" t="n"/>
      <c r="G952" s="6" t="n"/>
      <c r="H952" s="6" t="n"/>
      <c r="I952" s="6" t="n"/>
      <c r="J952" s="6" t="n"/>
      <c r="K952" s="6" t="n"/>
      <c r="L952" s="6" t="n"/>
      <c r="M952" s="6" t="n"/>
      <c r="N952" s="6" t="n"/>
    </row>
    <row r="953" ht="15.75" customHeight="1" s="1411">
      <c r="A953" s="6" t="n"/>
      <c r="B953" s="6" t="n"/>
      <c r="C953" s="6" t="n"/>
      <c r="D953" s="6" t="n"/>
      <c r="E953" s="6" t="n"/>
      <c r="F953" s="6" t="n"/>
      <c r="G953" s="6" t="n"/>
      <c r="H953" s="6" t="n"/>
      <c r="I953" s="6" t="n"/>
      <c r="J953" s="6" t="n"/>
      <c r="K953" s="6" t="n"/>
      <c r="L953" s="6" t="n"/>
      <c r="M953" s="6" t="n"/>
      <c r="N953" s="6" t="n"/>
    </row>
    <row r="954" ht="15.75" customHeight="1" s="1411">
      <c r="A954" s="6" t="n"/>
      <c r="B954" s="6" t="n"/>
      <c r="C954" s="6" t="n"/>
      <c r="D954" s="6" t="n"/>
      <c r="E954" s="6" t="n"/>
      <c r="F954" s="6" t="n"/>
      <c r="G954" s="6" t="n"/>
      <c r="H954" s="6" t="n"/>
      <c r="I954" s="6" t="n"/>
      <c r="J954" s="6" t="n"/>
      <c r="K954" s="6" t="n"/>
      <c r="L954" s="6" t="n"/>
      <c r="M954" s="6" t="n"/>
      <c r="N954" s="6" t="n"/>
    </row>
    <row r="955" ht="15.75" customHeight="1" s="1411">
      <c r="A955" s="6" t="n"/>
      <c r="B955" s="6" t="n"/>
      <c r="C955" s="6" t="n"/>
      <c r="D955" s="6" t="n"/>
      <c r="E955" s="6" t="n"/>
      <c r="F955" s="6" t="n"/>
      <c r="G955" s="6" t="n"/>
      <c r="H955" s="6" t="n"/>
      <c r="I955" s="6" t="n"/>
      <c r="J955" s="6" t="n"/>
      <c r="K955" s="6" t="n"/>
      <c r="L955" s="6" t="n"/>
      <c r="M955" s="6" t="n"/>
      <c r="N955" s="6" t="n"/>
    </row>
    <row r="956" ht="15.75" customHeight="1" s="1411">
      <c r="A956" s="6" t="n"/>
      <c r="B956" s="6" t="n"/>
      <c r="C956" s="6" t="n"/>
      <c r="D956" s="6" t="n"/>
      <c r="E956" s="6" t="n"/>
      <c r="F956" s="6" t="n"/>
      <c r="G956" s="6" t="n"/>
      <c r="H956" s="6" t="n"/>
      <c r="I956" s="6" t="n"/>
      <c r="J956" s="6" t="n"/>
      <c r="K956" s="6" t="n"/>
      <c r="L956" s="6" t="n"/>
      <c r="M956" s="6" t="n"/>
      <c r="N956" s="6" t="n"/>
    </row>
    <row r="957" ht="15.75" customHeight="1" s="1411">
      <c r="A957" s="6" t="n"/>
      <c r="B957" s="6" t="n"/>
      <c r="C957" s="6" t="n"/>
      <c r="D957" s="6" t="n"/>
      <c r="E957" s="6" t="n"/>
      <c r="F957" s="6" t="n"/>
      <c r="G957" s="6" t="n"/>
      <c r="H957" s="6" t="n"/>
      <c r="I957" s="6" t="n"/>
      <c r="J957" s="6" t="n"/>
      <c r="K957" s="6" t="n"/>
      <c r="L957" s="6" t="n"/>
      <c r="M957" s="6" t="n"/>
      <c r="N957" s="6" t="n"/>
    </row>
    <row r="958" ht="15.75" customHeight="1" s="1411">
      <c r="A958" s="6" t="n"/>
      <c r="B958" s="6" t="n"/>
      <c r="C958" s="6" t="n"/>
      <c r="D958" s="6" t="n"/>
      <c r="E958" s="6" t="n"/>
      <c r="F958" s="6" t="n"/>
      <c r="G958" s="6" t="n"/>
      <c r="H958" s="6" t="n"/>
      <c r="I958" s="6" t="n"/>
      <c r="J958" s="6" t="n"/>
      <c r="K958" s="6" t="n"/>
      <c r="L958" s="6" t="n"/>
      <c r="M958" s="6" t="n"/>
      <c r="N958" s="6" t="n"/>
    </row>
    <row r="959" ht="15.75" customHeight="1" s="1411">
      <c r="A959" s="6" t="n"/>
      <c r="B959" s="6" t="n"/>
      <c r="C959" s="6" t="n"/>
      <c r="D959" s="6" t="n"/>
      <c r="E959" s="6" t="n"/>
      <c r="F959" s="6" t="n"/>
      <c r="G959" s="6" t="n"/>
      <c r="H959" s="6" t="n"/>
      <c r="I959" s="6" t="n"/>
      <c r="J959" s="6" t="n"/>
      <c r="K959" s="6" t="n"/>
      <c r="L959" s="6" t="n"/>
      <c r="M959" s="6" t="n"/>
      <c r="N959" s="6" t="n"/>
    </row>
    <row r="960" ht="15.75" customHeight="1" s="1411">
      <c r="A960" s="6" t="n"/>
      <c r="B960" s="6" t="n"/>
      <c r="C960" s="6" t="n"/>
      <c r="D960" s="6" t="n"/>
      <c r="E960" s="6" t="n"/>
      <c r="F960" s="6" t="n"/>
      <c r="G960" s="6" t="n"/>
      <c r="H960" s="6" t="n"/>
      <c r="I960" s="6" t="n"/>
      <c r="J960" s="6" t="n"/>
      <c r="K960" s="6" t="n"/>
      <c r="L960" s="6" t="n"/>
      <c r="M960" s="6" t="n"/>
      <c r="N960" s="6" t="n"/>
    </row>
    <row r="961" ht="15.75" customHeight="1" s="1411">
      <c r="A961" s="6" t="n"/>
      <c r="B961" s="6" t="n"/>
      <c r="C961" s="6" t="n"/>
      <c r="D961" s="6" t="n"/>
      <c r="E961" s="6" t="n"/>
      <c r="F961" s="6" t="n"/>
      <c r="G961" s="6" t="n"/>
      <c r="H961" s="6" t="n"/>
      <c r="I961" s="6" t="n"/>
      <c r="J961" s="6" t="n"/>
      <c r="K961" s="6" t="n"/>
      <c r="L961" s="6" t="n"/>
      <c r="M961" s="6" t="n"/>
      <c r="N961" s="6" t="n"/>
    </row>
    <row r="962" ht="15.75" customHeight="1" s="1411">
      <c r="A962" s="6" t="n"/>
      <c r="B962" s="6" t="n"/>
      <c r="C962" s="6" t="n"/>
      <c r="D962" s="6" t="n"/>
      <c r="E962" s="6" t="n"/>
      <c r="F962" s="6" t="n"/>
      <c r="G962" s="6" t="n"/>
      <c r="H962" s="6" t="n"/>
      <c r="I962" s="6" t="n"/>
      <c r="J962" s="6" t="n"/>
      <c r="K962" s="6" t="n"/>
      <c r="L962" s="6" t="n"/>
      <c r="M962" s="6" t="n"/>
      <c r="N962" s="6" t="n"/>
    </row>
    <row r="963" ht="15.75" customHeight="1" s="1411">
      <c r="A963" s="6" t="n"/>
      <c r="B963" s="6" t="n"/>
      <c r="C963" s="6" t="n"/>
      <c r="D963" s="6" t="n"/>
      <c r="E963" s="6" t="n"/>
      <c r="F963" s="6" t="n"/>
      <c r="G963" s="6" t="n"/>
      <c r="H963" s="6" t="n"/>
      <c r="I963" s="6" t="n"/>
      <c r="J963" s="6" t="n"/>
      <c r="K963" s="6" t="n"/>
      <c r="L963" s="6" t="n"/>
      <c r="M963" s="6" t="n"/>
      <c r="N963" s="6" t="n"/>
    </row>
    <row r="964" ht="15.75" customHeight="1" s="1411">
      <c r="A964" s="6" t="n"/>
      <c r="B964" s="6" t="n"/>
      <c r="C964" s="6" t="n"/>
      <c r="D964" s="6" t="n"/>
      <c r="E964" s="6" t="n"/>
      <c r="F964" s="6" t="n"/>
      <c r="G964" s="6" t="n"/>
      <c r="H964" s="6" t="n"/>
      <c r="I964" s="6" t="n"/>
      <c r="J964" s="6" t="n"/>
      <c r="K964" s="6" t="n"/>
      <c r="L964" s="6" t="n"/>
      <c r="M964" s="6" t="n"/>
      <c r="N964" s="6" t="n"/>
    </row>
    <row r="965" ht="15.75" customHeight="1" s="1411">
      <c r="A965" s="6" t="n"/>
      <c r="B965" s="6" t="n"/>
      <c r="C965" s="6" t="n"/>
      <c r="D965" s="6" t="n"/>
      <c r="E965" s="6" t="n"/>
      <c r="F965" s="6" t="n"/>
      <c r="G965" s="6" t="n"/>
      <c r="H965" s="6" t="n"/>
      <c r="I965" s="6" t="n"/>
      <c r="J965" s="6" t="n"/>
      <c r="K965" s="6" t="n"/>
      <c r="L965" s="6" t="n"/>
      <c r="M965" s="6" t="n"/>
      <c r="N965" s="6" t="n"/>
    </row>
    <row r="966" ht="15.75" customHeight="1" s="1411">
      <c r="A966" s="6" t="n"/>
      <c r="B966" s="6" t="n"/>
      <c r="C966" s="6" t="n"/>
      <c r="D966" s="6" t="n"/>
      <c r="E966" s="6" t="n"/>
      <c r="F966" s="6" t="n"/>
      <c r="G966" s="6" t="n"/>
      <c r="H966" s="6" t="n"/>
      <c r="I966" s="6" t="n"/>
      <c r="J966" s="6" t="n"/>
      <c r="K966" s="6" t="n"/>
      <c r="L966" s="6" t="n"/>
      <c r="M966" s="6" t="n"/>
      <c r="N966" s="6" t="n"/>
    </row>
    <row r="967" ht="15.75" customHeight="1" s="1411">
      <c r="A967" s="6" t="n"/>
      <c r="B967" s="6" t="n"/>
      <c r="C967" s="6" t="n"/>
      <c r="D967" s="6" t="n"/>
      <c r="E967" s="6" t="n"/>
      <c r="F967" s="6" t="n"/>
      <c r="G967" s="6" t="n"/>
      <c r="H967" s="6" t="n"/>
      <c r="I967" s="6" t="n"/>
      <c r="J967" s="6" t="n"/>
      <c r="K967" s="6" t="n"/>
      <c r="L967" s="6" t="n"/>
      <c r="M967" s="6" t="n"/>
      <c r="N967" s="6" t="n"/>
    </row>
    <row r="968" ht="15.75" customHeight="1" s="1411">
      <c r="A968" s="6" t="n"/>
      <c r="B968" s="6" t="n"/>
      <c r="C968" s="6" t="n"/>
      <c r="D968" s="6" t="n"/>
      <c r="E968" s="6" t="n"/>
      <c r="F968" s="6" t="n"/>
      <c r="G968" s="6" t="n"/>
      <c r="H968" s="6" t="n"/>
      <c r="I968" s="6" t="n"/>
      <c r="J968" s="6" t="n"/>
      <c r="K968" s="6" t="n"/>
      <c r="L968" s="6" t="n"/>
      <c r="M968" s="6" t="n"/>
      <c r="N968" s="6" t="n"/>
    </row>
    <row r="969" ht="15.75" customHeight="1" s="1411">
      <c r="A969" s="6" t="n"/>
      <c r="B969" s="6" t="n"/>
      <c r="C969" s="6" t="n"/>
      <c r="D969" s="6" t="n"/>
      <c r="E969" s="6" t="n"/>
      <c r="F969" s="6" t="n"/>
      <c r="G969" s="6" t="n"/>
      <c r="H969" s="6" t="n"/>
      <c r="I969" s="6" t="n"/>
      <c r="J969" s="6" t="n"/>
      <c r="K969" s="6" t="n"/>
      <c r="L969" s="6" t="n"/>
      <c r="M969" s="6" t="n"/>
      <c r="N969" s="6" t="n"/>
    </row>
    <row r="970" ht="15.75" customHeight="1" s="1411">
      <c r="A970" s="6" t="n"/>
      <c r="B970" s="6" t="n"/>
      <c r="C970" s="6" t="n"/>
      <c r="D970" s="6" t="n"/>
      <c r="E970" s="6" t="n"/>
      <c r="F970" s="6" t="n"/>
      <c r="G970" s="6" t="n"/>
      <c r="H970" s="6" t="n"/>
      <c r="I970" s="6" t="n"/>
      <c r="J970" s="6" t="n"/>
      <c r="K970" s="6" t="n"/>
      <c r="L970" s="6" t="n"/>
      <c r="M970" s="6" t="n"/>
      <c r="N970" s="6" t="n"/>
    </row>
    <row r="971" ht="15.75" customHeight="1" s="1411">
      <c r="A971" s="6" t="n"/>
      <c r="B971" s="6" t="n"/>
      <c r="C971" s="6" t="n"/>
      <c r="D971" s="6" t="n"/>
      <c r="E971" s="6" t="n"/>
      <c r="F971" s="6" t="n"/>
      <c r="G971" s="6" t="n"/>
      <c r="H971" s="6" t="n"/>
      <c r="I971" s="6" t="n"/>
      <c r="J971" s="6" t="n"/>
      <c r="K971" s="6" t="n"/>
      <c r="L971" s="6" t="n"/>
      <c r="M971" s="6" t="n"/>
      <c r="N971" s="6" t="n"/>
    </row>
    <row r="972" ht="15.75" customHeight="1" s="1411">
      <c r="A972" s="6" t="n"/>
      <c r="B972" s="6" t="n"/>
      <c r="C972" s="6" t="n"/>
      <c r="D972" s="6" t="n"/>
      <c r="E972" s="6" t="n"/>
      <c r="F972" s="6" t="n"/>
      <c r="G972" s="6" t="n"/>
      <c r="H972" s="6" t="n"/>
      <c r="I972" s="6" t="n"/>
      <c r="J972" s="6" t="n"/>
      <c r="K972" s="6" t="n"/>
      <c r="L972" s="6" t="n"/>
      <c r="M972" s="6" t="n"/>
      <c r="N972" s="6" t="n"/>
    </row>
    <row r="973" ht="15.75" customHeight="1" s="1411">
      <c r="A973" s="6" t="n"/>
      <c r="B973" s="6" t="n"/>
      <c r="C973" s="6" t="n"/>
      <c r="D973" s="6" t="n"/>
      <c r="E973" s="6" t="n"/>
      <c r="F973" s="6" t="n"/>
      <c r="G973" s="6" t="n"/>
      <c r="H973" s="6" t="n"/>
      <c r="I973" s="6" t="n"/>
      <c r="J973" s="6" t="n"/>
      <c r="K973" s="6" t="n"/>
      <c r="L973" s="6" t="n"/>
      <c r="M973" s="6" t="n"/>
      <c r="N973" s="6" t="n"/>
    </row>
    <row r="974" ht="15.75" customHeight="1" s="1411">
      <c r="A974" s="6" t="n"/>
      <c r="B974" s="6" t="n"/>
      <c r="C974" s="6" t="n"/>
      <c r="D974" s="6" t="n"/>
      <c r="E974" s="6" t="n"/>
      <c r="F974" s="6" t="n"/>
      <c r="G974" s="6" t="n"/>
      <c r="H974" s="6" t="n"/>
      <c r="I974" s="6" t="n"/>
      <c r="J974" s="6" t="n"/>
      <c r="K974" s="6" t="n"/>
      <c r="L974" s="6" t="n"/>
      <c r="M974" s="6" t="n"/>
      <c r="N974" s="6" t="n"/>
    </row>
    <row r="975" ht="15.75" customHeight="1" s="1411">
      <c r="A975" s="6" t="n"/>
      <c r="B975" s="6" t="n"/>
      <c r="C975" s="6" t="n"/>
      <c r="D975" s="6" t="n"/>
      <c r="E975" s="6" t="n"/>
      <c r="F975" s="6" t="n"/>
      <c r="G975" s="6" t="n"/>
      <c r="H975" s="6" t="n"/>
      <c r="I975" s="6" t="n"/>
      <c r="J975" s="6" t="n"/>
      <c r="K975" s="6" t="n"/>
      <c r="L975" s="6" t="n"/>
      <c r="M975" s="6" t="n"/>
      <c r="N975" s="6" t="n"/>
    </row>
    <row r="976" ht="15.75" customHeight="1" s="1411">
      <c r="A976" s="6" t="n"/>
      <c r="B976" s="6" t="n"/>
      <c r="C976" s="6" t="n"/>
      <c r="D976" s="6" t="n"/>
      <c r="E976" s="6" t="n"/>
      <c r="F976" s="6" t="n"/>
      <c r="G976" s="6" t="n"/>
      <c r="H976" s="6" t="n"/>
      <c r="I976" s="6" t="n"/>
      <c r="J976" s="6" t="n"/>
      <c r="K976" s="6" t="n"/>
      <c r="L976" s="6" t="n"/>
      <c r="M976" s="6" t="n"/>
      <c r="N976" s="6" t="n"/>
    </row>
    <row r="977" ht="15.75" customHeight="1" s="1411">
      <c r="A977" s="6" t="n"/>
      <c r="B977" s="6" t="n"/>
      <c r="C977" s="6" t="n"/>
      <c r="D977" s="6" t="n"/>
      <c r="E977" s="6" t="n"/>
      <c r="F977" s="6" t="n"/>
      <c r="G977" s="6" t="n"/>
      <c r="H977" s="6" t="n"/>
      <c r="I977" s="6" t="n"/>
      <c r="J977" s="6" t="n"/>
      <c r="K977" s="6" t="n"/>
      <c r="L977" s="6" t="n"/>
      <c r="M977" s="6" t="n"/>
      <c r="N977" s="6" t="n"/>
    </row>
    <row r="978" ht="15.75" customHeight="1" s="1411">
      <c r="A978" s="6" t="n"/>
      <c r="B978" s="6" t="n"/>
      <c r="C978" s="6" t="n"/>
      <c r="D978" s="6" t="n"/>
      <c r="E978" s="6" t="n"/>
      <c r="F978" s="6" t="n"/>
      <c r="G978" s="6" t="n"/>
      <c r="H978" s="6" t="n"/>
      <c r="I978" s="6" t="n"/>
      <c r="J978" s="6" t="n"/>
      <c r="K978" s="6" t="n"/>
      <c r="L978" s="6" t="n"/>
      <c r="M978" s="6" t="n"/>
      <c r="N978" s="6" t="n"/>
    </row>
    <row r="979" ht="15.75" customHeight="1" s="1411">
      <c r="A979" s="6" t="n"/>
      <c r="B979" s="6" t="n"/>
      <c r="C979" s="6" t="n"/>
      <c r="D979" s="6" t="n"/>
      <c r="E979" s="6" t="n"/>
      <c r="F979" s="6" t="n"/>
      <c r="G979" s="6" t="n"/>
      <c r="H979" s="6" t="n"/>
      <c r="I979" s="6" t="n"/>
      <c r="J979" s="6" t="n"/>
      <c r="K979" s="6" t="n"/>
      <c r="L979" s="6" t="n"/>
      <c r="M979" s="6" t="n"/>
      <c r="N979" s="6" t="n"/>
    </row>
    <row r="980" ht="15.75" customHeight="1" s="1411">
      <c r="A980" s="6" t="n"/>
      <c r="B980" s="6" t="n"/>
      <c r="C980" s="6" t="n"/>
      <c r="D980" s="6" t="n"/>
      <c r="E980" s="6" t="n"/>
      <c r="F980" s="6" t="n"/>
      <c r="G980" s="6" t="n"/>
      <c r="H980" s="6" t="n"/>
      <c r="I980" s="6" t="n"/>
      <c r="J980" s="6" t="n"/>
      <c r="K980" s="6" t="n"/>
      <c r="L980" s="6" t="n"/>
      <c r="M980" s="6" t="n"/>
      <c r="N980" s="6" t="n"/>
    </row>
    <row r="981" ht="15.75" customHeight="1" s="1411">
      <c r="A981" s="6" t="n"/>
      <c r="B981" s="6" t="n"/>
      <c r="C981" s="6" t="n"/>
      <c r="D981" s="6" t="n"/>
      <c r="E981" s="6" t="n"/>
      <c r="F981" s="6" t="n"/>
      <c r="G981" s="6" t="n"/>
      <c r="H981" s="6" t="n"/>
      <c r="I981" s="6" t="n"/>
      <c r="J981" s="6" t="n"/>
      <c r="K981" s="6" t="n"/>
      <c r="L981" s="6" t="n"/>
      <c r="M981" s="6" t="n"/>
      <c r="N981" s="6" t="n"/>
    </row>
    <row r="982" ht="15.75" customHeight="1" s="1411">
      <c r="A982" s="6" t="n"/>
      <c r="B982" s="6" t="n"/>
      <c r="C982" s="6" t="n"/>
      <c r="D982" s="6" t="n"/>
      <c r="E982" s="6" t="n"/>
      <c r="F982" s="6" t="n"/>
      <c r="G982" s="6" t="n"/>
      <c r="H982" s="6" t="n"/>
      <c r="I982" s="6" t="n"/>
      <c r="J982" s="6" t="n"/>
      <c r="K982" s="6" t="n"/>
      <c r="L982" s="6" t="n"/>
      <c r="M982" s="6" t="n"/>
      <c r="N982" s="6" t="n"/>
    </row>
    <row r="983" ht="15.75" customHeight="1" s="1411">
      <c r="A983" s="6" t="n"/>
      <c r="B983" s="6" t="n"/>
      <c r="C983" s="6" t="n"/>
      <c r="D983" s="6" t="n"/>
      <c r="E983" s="6" t="n"/>
      <c r="F983" s="6" t="n"/>
      <c r="G983" s="6" t="n"/>
      <c r="H983" s="6" t="n"/>
      <c r="I983" s="6" t="n"/>
      <c r="J983" s="6" t="n"/>
      <c r="K983" s="6" t="n"/>
      <c r="L983" s="6" t="n"/>
      <c r="M983" s="6" t="n"/>
      <c r="N983" s="6" t="n"/>
    </row>
    <row r="984" ht="15.75" customHeight="1" s="1411">
      <c r="A984" s="6" t="n"/>
      <c r="B984" s="6" t="n"/>
      <c r="C984" s="6" t="n"/>
      <c r="D984" s="6" t="n"/>
      <c r="E984" s="6" t="n"/>
      <c r="F984" s="6" t="n"/>
      <c r="G984" s="6" t="n"/>
      <c r="H984" s="6" t="n"/>
      <c r="I984" s="6" t="n"/>
      <c r="J984" s="6" t="n"/>
      <c r="K984" s="6" t="n"/>
      <c r="L984" s="6" t="n"/>
      <c r="M984" s="6" t="n"/>
      <c r="N984" s="6" t="n"/>
    </row>
    <row r="985" ht="15.75" customHeight="1" s="1411">
      <c r="A985" s="6" t="n"/>
      <c r="B985" s="6" t="n"/>
      <c r="C985" s="6" t="n"/>
      <c r="D985" s="6" t="n"/>
      <c r="E985" s="6" t="n"/>
      <c r="F985" s="6" t="n"/>
      <c r="G985" s="6" t="n"/>
      <c r="H985" s="6" t="n"/>
      <c r="I985" s="6" t="n"/>
      <c r="J985" s="6" t="n"/>
      <c r="K985" s="6" t="n"/>
      <c r="L985" s="6" t="n"/>
      <c r="M985" s="6" t="n"/>
      <c r="N985" s="6" t="n"/>
    </row>
    <row r="986" ht="15.75" customHeight="1" s="1411">
      <c r="A986" s="6" t="n"/>
      <c r="B986" s="6" t="n"/>
      <c r="C986" s="6" t="n"/>
      <c r="D986" s="6" t="n"/>
      <c r="E986" s="6" t="n"/>
      <c r="F986" s="6" t="n"/>
      <c r="G986" s="6" t="n"/>
      <c r="H986" s="6" t="n"/>
      <c r="I986" s="6" t="n"/>
      <c r="J986" s="6" t="n"/>
      <c r="K986" s="6" t="n"/>
      <c r="L986" s="6" t="n"/>
      <c r="M986" s="6" t="n"/>
      <c r="N986" s="6" t="n"/>
    </row>
    <row r="987" ht="15.75" customHeight="1" s="1411">
      <c r="A987" s="6" t="n"/>
      <c r="B987" s="6" t="n"/>
      <c r="C987" s="6" t="n"/>
      <c r="D987" s="6" t="n"/>
      <c r="E987" s="6" t="n"/>
      <c r="F987" s="6" t="n"/>
      <c r="G987" s="6" t="n"/>
      <c r="H987" s="6" t="n"/>
      <c r="I987" s="6" t="n"/>
      <c r="J987" s="6" t="n"/>
      <c r="K987" s="6" t="n"/>
      <c r="L987" s="6" t="n"/>
      <c r="M987" s="6" t="n"/>
      <c r="N987" s="6" t="n"/>
    </row>
    <row r="988" ht="15.75" customHeight="1" s="1411">
      <c r="A988" s="6" t="n"/>
      <c r="B988" s="6" t="n"/>
      <c r="C988" s="6" t="n"/>
      <c r="D988" s="6" t="n"/>
      <c r="E988" s="6" t="n"/>
      <c r="F988" s="6" t="n"/>
      <c r="G988" s="6" t="n"/>
      <c r="H988" s="6" t="n"/>
      <c r="I988" s="6" t="n"/>
      <c r="J988" s="6" t="n"/>
      <c r="K988" s="6" t="n"/>
      <c r="L988" s="6" t="n"/>
      <c r="M988" s="6" t="n"/>
      <c r="N988" s="6" t="n"/>
    </row>
    <row r="989" ht="15.75" customHeight="1" s="1411">
      <c r="A989" s="6" t="n"/>
      <c r="B989" s="6" t="n"/>
      <c r="C989" s="6" t="n"/>
      <c r="D989" s="6" t="n"/>
      <c r="E989" s="6" t="n"/>
      <c r="F989" s="6" t="n"/>
      <c r="G989" s="6" t="n"/>
      <c r="H989" s="6" t="n"/>
      <c r="I989" s="6" t="n"/>
      <c r="J989" s="6" t="n"/>
      <c r="K989" s="6" t="n"/>
      <c r="L989" s="6" t="n"/>
      <c r="M989" s="6" t="n"/>
      <c r="N989" s="6" t="n"/>
    </row>
    <row r="990" ht="15.75" customHeight="1" s="1411">
      <c r="A990" s="6" t="n"/>
      <c r="B990" s="6" t="n"/>
      <c r="C990" s="6" t="n"/>
      <c r="D990" s="6" t="n"/>
      <c r="E990" s="6" t="n"/>
      <c r="F990" s="6" t="n"/>
      <c r="G990" s="6" t="n"/>
      <c r="H990" s="6" t="n"/>
      <c r="I990" s="6" t="n"/>
      <c r="J990" s="6" t="n"/>
      <c r="K990" s="6" t="n"/>
      <c r="L990" s="6" t="n"/>
      <c r="M990" s="6" t="n"/>
      <c r="N990" s="6" t="n"/>
    </row>
    <row r="991" ht="15.75" customHeight="1" s="1411">
      <c r="A991" s="6" t="n"/>
      <c r="B991" s="6" t="n"/>
      <c r="C991" s="6" t="n"/>
      <c r="D991" s="6" t="n"/>
      <c r="E991" s="6" t="n"/>
      <c r="F991" s="6" t="n"/>
      <c r="G991" s="6" t="n"/>
      <c r="H991" s="6" t="n"/>
      <c r="I991" s="6" t="n"/>
      <c r="J991" s="6" t="n"/>
      <c r="K991" s="6" t="n"/>
      <c r="L991" s="6" t="n"/>
      <c r="M991" s="6" t="n"/>
      <c r="N991" s="6" t="n"/>
    </row>
    <row r="992" ht="15.75" customHeight="1" s="1411">
      <c r="A992" s="6" t="n"/>
      <c r="B992" s="6" t="n"/>
      <c r="C992" s="6" t="n"/>
      <c r="D992" s="6" t="n"/>
      <c r="E992" s="6" t="n"/>
      <c r="F992" s="6" t="n"/>
      <c r="G992" s="6" t="n"/>
      <c r="H992" s="6" t="n"/>
      <c r="I992" s="6" t="n"/>
      <c r="J992" s="6" t="n"/>
      <c r="K992" s="6" t="n"/>
      <c r="L992" s="6" t="n"/>
      <c r="M992" s="6" t="n"/>
      <c r="N992" s="6" t="n"/>
    </row>
    <row r="993" ht="15.75" customHeight="1" s="1411">
      <c r="A993" s="6" t="n"/>
      <c r="B993" s="6" t="n"/>
      <c r="C993" s="6" t="n"/>
      <c r="D993" s="6" t="n"/>
      <c r="E993" s="6" t="n"/>
      <c r="F993" s="6" t="n"/>
      <c r="G993" s="6" t="n"/>
      <c r="H993" s="6" t="n"/>
      <c r="I993" s="6" t="n"/>
      <c r="J993" s="6" t="n"/>
      <c r="K993" s="6" t="n"/>
      <c r="L993" s="6" t="n"/>
      <c r="M993" s="6" t="n"/>
      <c r="N993" s="6" t="n"/>
    </row>
    <row r="994" ht="15.75" customHeight="1" s="1411">
      <c r="A994" s="6" t="n"/>
      <c r="B994" s="6" t="n"/>
      <c r="C994" s="6" t="n"/>
      <c r="D994" s="6" t="n"/>
      <c r="E994" s="6" t="n"/>
      <c r="F994" s="6" t="n"/>
      <c r="G994" s="6" t="n"/>
      <c r="H994" s="6" t="n"/>
      <c r="I994" s="6" t="n"/>
      <c r="J994" s="6" t="n"/>
      <c r="K994" s="6" t="n"/>
      <c r="L994" s="6" t="n"/>
      <c r="M994" s="6" t="n"/>
      <c r="N994" s="6" t="n"/>
    </row>
    <row r="995" ht="15.75" customHeight="1" s="1411">
      <c r="A995" s="6" t="n"/>
      <c r="B995" s="6" t="n"/>
      <c r="C995" s="6" t="n"/>
      <c r="D995" s="6" t="n"/>
      <c r="E995" s="6" t="n"/>
      <c r="F995" s="6" t="n"/>
      <c r="G995" s="6" t="n"/>
      <c r="H995" s="6" t="n"/>
      <c r="I995" s="6" t="n"/>
      <c r="J995" s="6" t="n"/>
      <c r="K995" s="6" t="n"/>
      <c r="L995" s="6" t="n"/>
      <c r="M995" s="6" t="n"/>
      <c r="N995" s="6" t="n"/>
    </row>
    <row r="996" ht="15.75" customHeight="1" s="1411">
      <c r="A996" s="6" t="n"/>
      <c r="B996" s="6" t="n"/>
      <c r="C996" s="6" t="n"/>
      <c r="D996" s="6" t="n"/>
      <c r="E996" s="6" t="n"/>
      <c r="F996" s="6" t="n"/>
      <c r="G996" s="6" t="n"/>
      <c r="H996" s="6" t="n"/>
      <c r="I996" s="6" t="n"/>
      <c r="J996" s="6" t="n"/>
      <c r="K996" s="6" t="n"/>
      <c r="L996" s="6" t="n"/>
      <c r="M996" s="6" t="n"/>
      <c r="N996" s="6" t="n"/>
    </row>
    <row r="997" ht="15.75" customHeight="1" s="1411">
      <c r="A997" s="6" t="n"/>
      <c r="B997" s="6" t="n"/>
      <c r="C997" s="6" t="n"/>
      <c r="D997" s="6" t="n"/>
      <c r="E997" s="6" t="n"/>
      <c r="F997" s="6" t="n"/>
      <c r="G997" s="6" t="n"/>
      <c r="H997" s="6" t="n"/>
      <c r="I997" s="6" t="n"/>
      <c r="J997" s="6" t="n"/>
      <c r="K997" s="6" t="n"/>
      <c r="L997" s="6" t="n"/>
      <c r="M997" s="6" t="n"/>
      <c r="N997" s="6" t="n"/>
    </row>
    <row r="998" ht="15.75" customHeight="1" s="1411">
      <c r="A998" s="6" t="n"/>
      <c r="B998" s="6" t="n"/>
      <c r="C998" s="6" t="n"/>
      <c r="D998" s="6" t="n"/>
      <c r="E998" s="6" t="n"/>
      <c r="F998" s="6" t="n"/>
      <c r="G998" s="6" t="n"/>
      <c r="H998" s="6" t="n"/>
      <c r="I998" s="6" t="n"/>
      <c r="J998" s="6" t="n"/>
      <c r="K998" s="6" t="n"/>
      <c r="L998" s="6" t="n"/>
      <c r="M998" s="6" t="n"/>
      <c r="N998" s="6" t="n"/>
    </row>
    <row r="999" ht="15.75" customHeight="1" s="1411">
      <c r="A999" s="6" t="n"/>
      <c r="B999" s="6" t="n"/>
      <c r="C999" s="6" t="n"/>
      <c r="D999" s="6" t="n"/>
      <c r="E999" s="6" t="n"/>
      <c r="F999" s="6" t="n"/>
      <c r="G999" s="6" t="n"/>
      <c r="H999" s="6" t="n"/>
      <c r="I999" s="6" t="n"/>
      <c r="J999" s="6" t="n"/>
      <c r="K999" s="6" t="n"/>
      <c r="L999" s="6" t="n"/>
      <c r="M999" s="6" t="n"/>
      <c r="N999" s="6" t="n"/>
    </row>
    <row r="1000" ht="15.75" customHeight="1" s="1411">
      <c r="A1000" s="6" t="n"/>
      <c r="B1000" s="6" t="n"/>
      <c r="C1000" s="6" t="n"/>
      <c r="D1000" s="6" t="n"/>
      <c r="E1000" s="6" t="n"/>
      <c r="F1000" s="6" t="n"/>
      <c r="G1000" s="6" t="n"/>
      <c r="H1000" s="6" t="n"/>
      <c r="I1000" s="6" t="n"/>
      <c r="J1000" s="6" t="n"/>
      <c r="K1000" s="6" t="n"/>
      <c r="L1000" s="6" t="n"/>
      <c r="M1000" s="6" t="n"/>
      <c r="N1000" s="6" t="n"/>
    </row>
  </sheetData>
  <mergeCells count="52">
    <mergeCell ref="D20:E20"/>
    <mergeCell ref="J17:N17"/>
    <mergeCell ref="F27:I27"/>
    <mergeCell ref="H20:I20"/>
    <mergeCell ref="F16:G16"/>
    <mergeCell ref="J29:N29"/>
    <mergeCell ref="D19:E19"/>
    <mergeCell ref="A24:N24"/>
    <mergeCell ref="F19:G19"/>
    <mergeCell ref="A15:N15"/>
    <mergeCell ref="A18:C18"/>
    <mergeCell ref="J28:N28"/>
    <mergeCell ref="D22:E22"/>
    <mergeCell ref="J19:N19"/>
    <mergeCell ref="A21:C21"/>
    <mergeCell ref="D21:E21"/>
    <mergeCell ref="A1:N1"/>
    <mergeCell ref="F21:G21"/>
    <mergeCell ref="A16:B16"/>
    <mergeCell ref="H21:I21"/>
    <mergeCell ref="A25:E25"/>
    <mergeCell ref="F20:G20"/>
    <mergeCell ref="F18:G18"/>
    <mergeCell ref="A17:C17"/>
    <mergeCell ref="F22:N22"/>
    <mergeCell ref="A22:C22"/>
    <mergeCell ref="F29:I29"/>
    <mergeCell ref="F25:I25"/>
    <mergeCell ref="J27:N27"/>
    <mergeCell ref="D17:E17"/>
    <mergeCell ref="A20:C20"/>
    <mergeCell ref="F17:G17"/>
    <mergeCell ref="A27:E27"/>
    <mergeCell ref="H17:I17"/>
    <mergeCell ref="J26:N26"/>
    <mergeCell ref="D16:E16"/>
    <mergeCell ref="A19:C19"/>
    <mergeCell ref="A26:E26"/>
    <mergeCell ref="H16:I16"/>
    <mergeCell ref="J20:N20"/>
    <mergeCell ref="J16:K16"/>
    <mergeCell ref="J25:N25"/>
    <mergeCell ref="H19:I19"/>
    <mergeCell ref="D18:E18"/>
    <mergeCell ref="A14:N14"/>
    <mergeCell ref="A29:E29"/>
    <mergeCell ref="F26:I26"/>
    <mergeCell ref="J21:N21"/>
    <mergeCell ref="A28:E28"/>
    <mergeCell ref="H18:I18"/>
    <mergeCell ref="J18:N18"/>
    <mergeCell ref="F28:I28"/>
  </mergeCells>
  <pageMargins left="0.75" right="0.75" top="1" bottom="1" header="0" footer="0"/>
  <pageSetup orientation="portrait" paperSize="9"/>
</worksheet>
</file>

<file path=xl/worksheets/sheet22.xml><?xml version="1.0" encoding="utf-8"?>
<worksheet xmlns="http://schemas.openxmlformats.org/spreadsheetml/2006/main">
  <sheetPr>
    <outlinePr summaryBelow="1" summaryRight="1"/>
    <pageSetUpPr/>
  </sheetPr>
  <dimension ref="A1:AC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2" customWidth="1" style="1411" min="1" max="1"/>
    <col width="11" customWidth="1" style="1411" min="2" max="14"/>
  </cols>
  <sheetData>
    <row r="1" ht="31.5" customHeight="1" s="1411">
      <c r="A1" s="1379" t="inlineStr">
        <is>
          <t>Borough Bar  —  Performance Data  2025 &amp; 2026 Forecast</t>
        </is>
      </c>
      <c r="N1" s="268" t="n"/>
      <c r="O1" s="268" t="n"/>
      <c r="P1" s="268" t="n"/>
      <c r="Q1" s="268" t="n"/>
      <c r="R1" s="268" t="n"/>
      <c r="S1" s="268" t="n"/>
      <c r="T1" s="268" t="n"/>
      <c r="U1" s="268" t="n"/>
      <c r="V1" s="268" t="n"/>
      <c r="W1" s="268" t="n"/>
      <c r="X1" s="268" t="n"/>
      <c r="Y1" s="268" t="n"/>
      <c r="Z1" s="268" t="n"/>
      <c r="AA1" s="6" t="n"/>
      <c r="AB1" s="6" t="n"/>
      <c r="AC1" s="6" t="n"/>
    </row>
    <row r="2" ht="21.75" customHeight="1" s="1411">
      <c r="A2" s="268" t="n"/>
      <c r="B2" s="268" t="n"/>
      <c r="C2" s="268" t="n"/>
      <c r="D2" s="268" t="n"/>
      <c r="E2" s="268" t="n"/>
      <c r="F2" s="268" t="n"/>
      <c r="G2" s="268" t="n"/>
      <c r="H2" s="268" t="n"/>
      <c r="I2" s="268" t="n"/>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704" t="inlineStr">
        <is>
          <t>2025 ACTUALS</t>
        </is>
      </c>
      <c r="N3" s="268" t="n"/>
      <c r="O3" s="268" t="n"/>
      <c r="P3" s="268" t="n"/>
      <c r="Q3" s="268" t="n"/>
      <c r="R3" s="268" t="n"/>
      <c r="S3" s="268" t="n"/>
      <c r="T3" s="268" t="n"/>
      <c r="U3" s="268" t="n"/>
      <c r="V3" s="268" t="n"/>
      <c r="W3" s="268" t="n"/>
      <c r="X3" s="268" t="n"/>
      <c r="Y3" s="268" t="n"/>
      <c r="Z3" s="268" t="n"/>
      <c r="AA3" s="6" t="n"/>
      <c r="AB3" s="6" t="n"/>
      <c r="AC3" s="6" t="n"/>
    </row>
    <row r="4" ht="19.5" customHeight="1" s="1411">
      <c r="A4" s="271" t="inlineStr">
        <is>
          <t>Metric</t>
        </is>
      </c>
      <c r="B4" s="271" t="inlineStr">
        <is>
          <t>Jan</t>
        </is>
      </c>
      <c r="C4" s="271" t="inlineStr">
        <is>
          <t>Feb</t>
        </is>
      </c>
      <c r="D4" s="271" t="inlineStr">
        <is>
          <t>Mar</t>
        </is>
      </c>
      <c r="E4" s="271" t="inlineStr">
        <is>
          <t>Apr</t>
        </is>
      </c>
      <c r="F4" s="271" t="inlineStr">
        <is>
          <t>May</t>
        </is>
      </c>
      <c r="G4" s="271" t="inlineStr">
        <is>
          <t>Jun</t>
        </is>
      </c>
      <c r="H4" s="271" t="inlineStr">
        <is>
          <t>Jul</t>
        </is>
      </c>
      <c r="I4" s="271" t="inlineStr">
        <is>
          <t>Aug</t>
        </is>
      </c>
      <c r="J4" s="271" t="inlineStr">
        <is>
          <t>Sep</t>
        </is>
      </c>
      <c r="K4" s="271" t="inlineStr">
        <is>
          <t>Oct</t>
        </is>
      </c>
      <c r="L4" s="271" t="inlineStr">
        <is>
          <t>Nov</t>
        </is>
      </c>
      <c r="M4" s="271" t="inlineStr">
        <is>
          <t>Dec</t>
        </is>
      </c>
      <c r="N4" s="268" t="n"/>
      <c r="O4" s="268" t="n"/>
      <c r="P4" s="268" t="n"/>
      <c r="Q4" s="268" t="n"/>
      <c r="R4" s="268" t="n"/>
      <c r="S4" s="268" t="n"/>
      <c r="T4" s="268" t="n"/>
      <c r="U4" s="268" t="n"/>
      <c r="V4" s="268" t="n"/>
      <c r="W4" s="268" t="n"/>
      <c r="X4" s="268" t="n"/>
      <c r="Y4" s="268" t="n"/>
      <c r="Z4" s="268" t="n"/>
      <c r="AA4" s="6" t="n"/>
      <c r="AB4" s="6" t="n"/>
      <c r="AC4" s="6" t="n"/>
    </row>
    <row r="5" ht="19.5" customHeight="1" s="1411">
      <c r="A5" s="288" t="inlineStr">
        <is>
          <t>All Costs</t>
        </is>
      </c>
      <c r="B5" s="284">
        <f>'Monthly Summary'!D3</f>
        <v/>
      </c>
      <c r="C5" s="284">
        <f>'Monthly Summary'!D4</f>
        <v/>
      </c>
      <c r="D5" s="284">
        <f>'Monthly Summary'!D5</f>
        <v/>
      </c>
      <c r="E5" s="284">
        <f>'Monthly Summary'!D6</f>
        <v/>
      </c>
      <c r="F5" s="284">
        <f>'Monthly Summary'!D7</f>
        <v/>
      </c>
      <c r="G5" s="284">
        <f>'Monthly Summary'!D8</f>
        <v/>
      </c>
      <c r="H5" s="284">
        <f>'Monthly Summary'!D9</f>
        <v/>
      </c>
      <c r="I5" s="284">
        <f>'Monthly Summary'!D10</f>
        <v/>
      </c>
      <c r="J5" s="284">
        <f>'Monthly Summary'!D11</f>
        <v/>
      </c>
      <c r="K5" s="284">
        <f>'Monthly Summary'!D12</f>
        <v/>
      </c>
      <c r="L5" s="284">
        <f>'Monthly Summary'!D13</f>
        <v/>
      </c>
      <c r="M5" s="284">
        <f>'Monthly Summary'!D14</f>
        <v/>
      </c>
      <c r="N5" s="268" t="n"/>
      <c r="O5" s="268" t="n"/>
      <c r="P5" s="268" t="n"/>
      <c r="Q5" s="268" t="n"/>
      <c r="R5" s="268" t="n"/>
      <c r="S5" s="268" t="n"/>
      <c r="T5" s="268" t="n"/>
      <c r="U5" s="268" t="n"/>
      <c r="V5" s="268" t="n"/>
      <c r="W5" s="268" t="n"/>
      <c r="X5" s="268" t="n"/>
      <c r="Y5" s="268" t="n"/>
      <c r="Z5" s="268" t="n"/>
      <c r="AA5" s="6" t="n"/>
      <c r="AB5" s="6" t="n"/>
      <c r="AC5" s="6" t="n"/>
    </row>
    <row r="6" ht="19.5" customHeight="1" s="1411">
      <c r="A6" s="1376" t="inlineStr">
        <is>
          <t>Profit</t>
        </is>
      </c>
      <c r="B6" s="280">
        <f>'Monthly Summary'!I3</f>
        <v/>
      </c>
      <c r="C6" s="280">
        <f>'Monthly Summary'!I4</f>
        <v/>
      </c>
      <c r="D6" s="280">
        <f>'Monthly Summary'!I5</f>
        <v/>
      </c>
      <c r="E6" s="280">
        <f>'Monthly Summary'!I6</f>
        <v/>
      </c>
      <c r="F6" s="280">
        <f>'Monthly Summary'!I7</f>
        <v/>
      </c>
      <c r="G6" s="280">
        <f>'Monthly Summary'!I8</f>
        <v/>
      </c>
      <c r="H6" s="280">
        <f>'Monthly Summary'!I9</f>
        <v/>
      </c>
      <c r="I6" s="280">
        <f>'Monthly Summary'!I10</f>
        <v/>
      </c>
      <c r="J6" s="280">
        <f>'Monthly Summary'!I11</f>
        <v/>
      </c>
      <c r="K6" s="280">
        <f>'Monthly Summary'!I12</f>
        <v/>
      </c>
      <c r="L6" s="280">
        <f>'Monthly Summary'!I13</f>
        <v/>
      </c>
      <c r="M6" s="280">
        <f>'Monthly Summary'!I14</f>
        <v/>
      </c>
      <c r="N6" s="268" t="n"/>
      <c r="O6" s="268" t="n"/>
      <c r="P6" s="268" t="n"/>
      <c r="Q6" s="268" t="n"/>
      <c r="R6" s="268" t="n"/>
      <c r="S6" s="268" t="n"/>
      <c r="T6" s="268" t="n"/>
      <c r="U6" s="268" t="n"/>
      <c r="V6" s="268" t="n"/>
      <c r="W6" s="268" t="n"/>
      <c r="X6" s="268" t="n"/>
      <c r="Y6" s="268" t="n"/>
      <c r="Z6" s="268" t="n"/>
      <c r="AA6" s="6" t="n"/>
      <c r="AB6" s="6" t="n"/>
      <c r="AC6" s="6" t="n"/>
    </row>
    <row r="7" ht="27.75" customHeight="1" s="1411">
      <c r="A7" s="268" t="n"/>
      <c r="B7" s="268" t="n"/>
      <c r="C7" s="268" t="n"/>
      <c r="D7" s="268" t="n"/>
      <c r="E7" s="268" t="n"/>
      <c r="F7" s="268" t="n"/>
      <c r="G7" s="268" t="n"/>
      <c r="H7" s="268" t="n"/>
      <c r="I7" s="268" t="n"/>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27.75" customHeight="1" s="1411">
      <c r="A8" s="630" t="inlineStr">
        <is>
          <t>2026/27 FORECAST  (May 2026 – Apr 2027  |  +15%  |  Costs 2025 base +10% fixed)</t>
        </is>
      </c>
      <c r="B8" s="6" t="n"/>
      <c r="C8" s="6" t="n"/>
      <c r="D8" s="6" t="n"/>
      <c r="E8" s="6" t="n"/>
      <c r="F8" s="6" t="n"/>
      <c r="G8" s="6" t="n"/>
      <c r="H8" s="6" t="n"/>
      <c r="I8" s="6" t="n"/>
      <c r="J8" s="6" t="n"/>
      <c r="K8" s="6" t="n"/>
      <c r="L8" s="6" t="n"/>
      <c r="M8" s="6" t="n"/>
      <c r="N8" s="268" t="n"/>
      <c r="O8" s="268" t="n"/>
      <c r="P8" s="268" t="n"/>
      <c r="Q8" s="268" t="n"/>
      <c r="R8" s="268" t="n"/>
      <c r="S8" s="268" t="n"/>
      <c r="T8" s="268" t="n"/>
      <c r="U8" s="268" t="n"/>
      <c r="V8" s="268" t="n"/>
      <c r="W8" s="268" t="n"/>
      <c r="X8" s="268" t="n"/>
      <c r="Y8" s="268" t="n"/>
      <c r="Z8" s="268" t="n"/>
      <c r="AA8" s="6" t="n"/>
      <c r="AB8" s="6" t="n"/>
      <c r="AC8" s="6" t="n"/>
    </row>
    <row r="9" ht="19.5" customHeight="1" s="1411">
      <c r="A9" s="271" t="inlineStr">
        <is>
          <t>Metric</t>
        </is>
      </c>
      <c r="B9" s="271" t="inlineStr">
        <is>
          <t>May 2026</t>
        </is>
      </c>
      <c r="C9" s="271" t="inlineStr">
        <is>
          <t>Jun 2026</t>
        </is>
      </c>
      <c r="D9" s="271" t="inlineStr">
        <is>
          <t>Jul 2026</t>
        </is>
      </c>
      <c r="E9" s="271" t="inlineStr">
        <is>
          <t>Aug 2026</t>
        </is>
      </c>
      <c r="F9" s="271" t="inlineStr">
        <is>
          <t>Sep 2026</t>
        </is>
      </c>
      <c r="G9" s="271" t="inlineStr">
        <is>
          <t>Oct 2026</t>
        </is>
      </c>
      <c r="H9" s="271" t="inlineStr">
        <is>
          <t>Nov 2026</t>
        </is>
      </c>
      <c r="I9" s="271" t="inlineStr">
        <is>
          <t>Dec 2026</t>
        </is>
      </c>
      <c r="J9" s="271" t="inlineStr">
        <is>
          <t>Jan 2027</t>
        </is>
      </c>
      <c r="K9" s="271" t="inlineStr">
        <is>
          <t>Feb 2027</t>
        </is>
      </c>
      <c r="L9" s="271" t="inlineStr">
        <is>
          <t>Mar 2027</t>
        </is>
      </c>
      <c r="M9" s="271" t="inlineStr">
        <is>
          <t>Apr 2027</t>
        </is>
      </c>
      <c r="N9" s="268" t="n"/>
      <c r="O9" s="268" t="n"/>
      <c r="P9" s="268" t="n"/>
      <c r="Q9" s="268" t="n"/>
      <c r="R9" s="268" t="n"/>
      <c r="S9" s="268" t="n"/>
      <c r="T9" s="268" t="n"/>
      <c r="U9" s="268" t="n"/>
      <c r="V9" s="268" t="n"/>
      <c r="W9" s="268" t="n"/>
      <c r="X9" s="268" t="n"/>
      <c r="Y9" s="268" t="n"/>
      <c r="Z9" s="268" t="n"/>
      <c r="AA9" s="6" t="n"/>
      <c r="AB9" s="6" t="n"/>
      <c r="AC9" s="6" t="n"/>
    </row>
    <row r="10" ht="27.75" customHeight="1" s="1411">
      <c r="A10" s="1377" t="inlineStr">
        <is>
          <t>All Costs (2025 base +10% fixed)</t>
        </is>
      </c>
      <c r="B10" s="284">
        <f>'Base Case Forecast'!B10</f>
        <v/>
      </c>
      <c r="C10" s="284">
        <f>'Base Case Forecast'!C10</f>
        <v/>
      </c>
      <c r="D10" s="284">
        <f>'Base Case Forecast'!D10</f>
        <v/>
      </c>
      <c r="E10" s="284">
        <f>'Base Case Forecast'!E10</f>
        <v/>
      </c>
      <c r="F10" s="284">
        <f>'Base Case Forecast'!F10</f>
        <v/>
      </c>
      <c r="G10" s="284">
        <f>'Base Case Forecast'!G10</f>
        <v/>
      </c>
      <c r="H10" s="284">
        <f>'Base Case Forecast'!H10</f>
        <v/>
      </c>
      <c r="I10" s="284">
        <f>'Base Case Forecast'!I10</f>
        <v/>
      </c>
      <c r="J10" s="284">
        <f>'Base Case Forecast'!J10</f>
        <v/>
      </c>
      <c r="K10" s="284">
        <f>'Base Case Forecast'!K10</f>
        <v/>
      </c>
      <c r="L10" s="284">
        <f>'Base Case Forecast'!L10</f>
        <v/>
      </c>
      <c r="M10" s="284">
        <f>'Base Case Forecast'!M10</f>
        <v/>
      </c>
      <c r="N10" s="268" t="n"/>
      <c r="O10" s="268" t="n"/>
      <c r="P10" s="268" t="n"/>
      <c r="Q10" s="268" t="n"/>
      <c r="R10" s="268" t="n"/>
      <c r="S10" s="268" t="n"/>
      <c r="T10" s="268" t="n"/>
      <c r="U10" s="268" t="n"/>
      <c r="V10" s="268" t="n"/>
      <c r="W10" s="268" t="n"/>
      <c r="X10" s="268" t="n"/>
      <c r="Y10" s="268" t="n"/>
      <c r="Z10" s="268" t="n"/>
      <c r="AA10" s="6" t="n"/>
      <c r="AB10" s="6" t="n"/>
      <c r="AC10" s="6" t="n"/>
    </row>
    <row r="11" ht="27.75" customHeight="1" s="1411">
      <c r="A11" s="1378" t="inlineStr">
        <is>
          <t>Forecast Profit (after director salary)</t>
        </is>
      </c>
      <c r="B11" s="280">
        <f>'Base Case Forecast'!B15</f>
        <v/>
      </c>
      <c r="C11" s="280">
        <f>'Base Case Forecast'!C15</f>
        <v/>
      </c>
      <c r="D11" s="280">
        <f>'Base Case Forecast'!D15</f>
        <v/>
      </c>
      <c r="E11" s="280">
        <f>'Base Case Forecast'!E15</f>
        <v/>
      </c>
      <c r="F11" s="280">
        <f>'Base Case Forecast'!F15</f>
        <v/>
      </c>
      <c r="G11" s="280">
        <f>'Base Case Forecast'!G15</f>
        <v/>
      </c>
      <c r="H11" s="280">
        <f>'Base Case Forecast'!H15</f>
        <v/>
      </c>
      <c r="I11" s="280">
        <f>'Base Case Forecast'!I15</f>
        <v/>
      </c>
      <c r="J11" s="280">
        <f>'Base Case Forecast'!J15</f>
        <v/>
      </c>
      <c r="K11" s="280">
        <f>'Base Case Forecast'!K15</f>
        <v/>
      </c>
      <c r="L11" s="280">
        <f>'Base Case Forecast'!L15</f>
        <v/>
      </c>
      <c r="M11" s="280">
        <f>'Base Case Forecast'!M15</f>
        <v/>
      </c>
      <c r="N11" s="268" t="n"/>
      <c r="O11" s="268" t="n"/>
      <c r="P11" s="268" t="n"/>
      <c r="Q11" s="268" t="n"/>
      <c r="R11" s="268" t="n"/>
      <c r="S11" s="268" t="n"/>
      <c r="T11" s="268" t="n"/>
      <c r="U11" s="268" t="n"/>
      <c r="V11" s="268" t="n"/>
      <c r="W11" s="268" t="n"/>
      <c r="X11" s="268" t="n"/>
      <c r="Y11" s="268" t="n"/>
      <c r="Z11" s="268" t="n"/>
      <c r="AA11" s="6" t="n"/>
      <c r="AB11" s="6" t="n"/>
      <c r="AC11" s="6" t="n"/>
    </row>
    <row r="12" ht="19.5" customHeight="1" s="1411">
      <c r="A12" s="268" t="n"/>
      <c r="B12" s="268" t="n"/>
      <c r="C12" s="268" t="n"/>
      <c r="D12" s="268" t="n"/>
      <c r="E12" s="268" t="n"/>
      <c r="F12" s="268" t="n"/>
      <c r="G12" s="268" t="n"/>
      <c r="H12" s="268" t="n"/>
      <c r="I12" s="268" t="n"/>
      <c r="J12" s="268" t="n"/>
      <c r="K12" s="268" t="n"/>
      <c r="L12" s="268" t="n"/>
      <c r="M12" s="268" t="n"/>
      <c r="N12" s="268" t="n"/>
      <c r="O12" s="268" t="n"/>
      <c r="P12" s="268" t="n"/>
      <c r="Q12" s="268" t="n"/>
      <c r="R12" s="268" t="n"/>
      <c r="S12" s="268" t="n"/>
      <c r="T12" s="268" t="n"/>
      <c r="U12" s="268" t="n"/>
      <c r="V12" s="268" t="n"/>
      <c r="W12" s="268" t="n"/>
      <c r="X12" s="268" t="n"/>
      <c r="Y12" s="268" t="n"/>
      <c r="Z12" s="268" t="n"/>
      <c r="AA12" s="6" t="n"/>
      <c r="AB12" s="6" t="n"/>
      <c r="AC12" s="6" t="n"/>
    </row>
    <row r="13" ht="19.5"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9.5"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c r="J221" s="6" t="n"/>
      <c r="K221" s="6" t="n"/>
      <c r="L221" s="6" t="n"/>
      <c r="M221" s="6" t="n"/>
      <c r="N221" s="6" t="n"/>
    </row>
    <row r="222" ht="15.75" customHeight="1" s="1411">
      <c r="A222" s="6" t="n"/>
      <c r="B222" s="6" t="n"/>
      <c r="C222" s="6" t="n"/>
      <c r="D222" s="6" t="n"/>
      <c r="E222" s="6" t="n"/>
      <c r="F222" s="6" t="n"/>
      <c r="G222" s="6" t="n"/>
      <c r="H222" s="6" t="n"/>
      <c r="I222" s="6" t="n"/>
      <c r="J222" s="6" t="n"/>
      <c r="K222" s="6" t="n"/>
      <c r="L222" s="6" t="n"/>
      <c r="M222" s="6" t="n"/>
      <c r="N222" s="6" t="n"/>
    </row>
    <row r="223" ht="15.75" customHeight="1" s="1411">
      <c r="A223" s="6" t="n"/>
      <c r="B223" s="6" t="n"/>
      <c r="C223" s="6" t="n"/>
      <c r="D223" s="6" t="n"/>
      <c r="E223" s="6" t="n"/>
      <c r="F223" s="6" t="n"/>
      <c r="G223" s="6" t="n"/>
      <c r="H223" s="6" t="n"/>
      <c r="I223" s="6" t="n"/>
      <c r="J223" s="6" t="n"/>
      <c r="K223" s="6" t="n"/>
      <c r="L223" s="6" t="n"/>
      <c r="M223" s="6" t="n"/>
      <c r="N223" s="6" t="n"/>
    </row>
    <row r="224" ht="15.75" customHeight="1" s="1411">
      <c r="A224" s="6" t="n"/>
      <c r="B224" s="6" t="n"/>
      <c r="C224" s="6" t="n"/>
      <c r="D224" s="6" t="n"/>
      <c r="E224" s="6" t="n"/>
      <c r="F224" s="6" t="n"/>
      <c r="G224" s="6" t="n"/>
      <c r="H224" s="6" t="n"/>
      <c r="I224" s="6" t="n"/>
      <c r="J224" s="6" t="n"/>
      <c r="K224" s="6" t="n"/>
      <c r="L224" s="6" t="n"/>
      <c r="M224" s="6" t="n"/>
      <c r="N224" s="6" t="n"/>
    </row>
    <row r="225" ht="15.75" customHeight="1" s="1411">
      <c r="A225" s="6" t="n"/>
      <c r="B225" s="6" t="n"/>
      <c r="C225" s="6" t="n"/>
      <c r="D225" s="6" t="n"/>
      <c r="E225" s="6" t="n"/>
      <c r="F225" s="6" t="n"/>
      <c r="G225" s="6" t="n"/>
      <c r="H225" s="6" t="n"/>
      <c r="I225" s="6" t="n"/>
      <c r="J225" s="6" t="n"/>
      <c r="K225" s="6" t="n"/>
      <c r="L225" s="6" t="n"/>
      <c r="M225" s="6" t="n"/>
      <c r="N225" s="6" t="n"/>
    </row>
    <row r="226" ht="15.75" customHeight="1" s="1411">
      <c r="A226" s="6" t="n"/>
      <c r="B226" s="6" t="n"/>
      <c r="C226" s="6" t="n"/>
      <c r="D226" s="6" t="n"/>
      <c r="E226" s="6" t="n"/>
      <c r="F226" s="6" t="n"/>
      <c r="G226" s="6" t="n"/>
      <c r="H226" s="6" t="n"/>
      <c r="I226" s="6" t="n"/>
      <c r="J226" s="6" t="n"/>
      <c r="K226" s="6" t="n"/>
      <c r="L226" s="6" t="n"/>
      <c r="M226" s="6" t="n"/>
      <c r="N226" s="6" t="n"/>
    </row>
    <row r="227" ht="15.75" customHeight="1" s="1411">
      <c r="A227" s="6" t="n"/>
      <c r="B227" s="6" t="n"/>
      <c r="C227" s="6" t="n"/>
      <c r="D227" s="6" t="n"/>
      <c r="E227" s="6" t="n"/>
      <c r="F227" s="6" t="n"/>
      <c r="G227" s="6" t="n"/>
      <c r="H227" s="6" t="n"/>
      <c r="I227" s="6" t="n"/>
      <c r="J227" s="6" t="n"/>
      <c r="K227" s="6" t="n"/>
      <c r="L227" s="6" t="n"/>
      <c r="M227" s="6" t="n"/>
      <c r="N227" s="6" t="n"/>
    </row>
    <row r="228" ht="15.75" customHeight="1" s="1411">
      <c r="A228" s="6" t="n"/>
      <c r="B228" s="6" t="n"/>
      <c r="C228" s="6" t="n"/>
      <c r="D228" s="6" t="n"/>
      <c r="E228" s="6" t="n"/>
      <c r="F228" s="6" t="n"/>
      <c r="G228" s="6" t="n"/>
      <c r="H228" s="6" t="n"/>
      <c r="I228" s="6" t="n"/>
      <c r="J228" s="6" t="n"/>
      <c r="K228" s="6" t="n"/>
      <c r="L228" s="6" t="n"/>
      <c r="M228" s="6" t="n"/>
      <c r="N228" s="6" t="n"/>
    </row>
    <row r="229" ht="15.75" customHeight="1" s="1411">
      <c r="A229" s="6" t="n"/>
      <c r="B229" s="6" t="n"/>
      <c r="C229" s="6" t="n"/>
      <c r="D229" s="6" t="n"/>
      <c r="E229" s="6" t="n"/>
      <c r="F229" s="6" t="n"/>
      <c r="G229" s="6" t="n"/>
      <c r="H229" s="6" t="n"/>
      <c r="I229" s="6" t="n"/>
      <c r="J229" s="6" t="n"/>
      <c r="K229" s="6" t="n"/>
      <c r="L229" s="6" t="n"/>
      <c r="M229" s="6" t="n"/>
      <c r="N229" s="6" t="n"/>
    </row>
    <row r="230" ht="15.75" customHeight="1" s="1411">
      <c r="A230" s="6" t="n"/>
      <c r="B230" s="6" t="n"/>
      <c r="C230" s="6" t="n"/>
      <c r="D230" s="6" t="n"/>
      <c r="E230" s="6" t="n"/>
      <c r="F230" s="6" t="n"/>
      <c r="G230" s="6" t="n"/>
      <c r="H230" s="6" t="n"/>
      <c r="I230" s="6" t="n"/>
      <c r="J230" s="6" t="n"/>
      <c r="K230" s="6" t="n"/>
      <c r="L230" s="6" t="n"/>
      <c r="M230" s="6" t="n"/>
      <c r="N230" s="6" t="n"/>
    </row>
    <row r="231" ht="15.75" customHeight="1" s="1411">
      <c r="A231" s="6" t="n"/>
      <c r="B231" s="6" t="n"/>
      <c r="C231" s="6" t="n"/>
      <c r="D231" s="6" t="n"/>
      <c r="E231" s="6" t="n"/>
      <c r="F231" s="6" t="n"/>
      <c r="G231" s="6" t="n"/>
      <c r="H231" s="6" t="n"/>
      <c r="I231" s="6" t="n"/>
      <c r="J231" s="6" t="n"/>
      <c r="K231" s="6" t="n"/>
      <c r="L231" s="6" t="n"/>
      <c r="M231" s="6" t="n"/>
      <c r="N231" s="6" t="n"/>
    </row>
    <row r="232" ht="15.75" customHeight="1" s="1411">
      <c r="A232" s="6" t="n"/>
      <c r="B232" s="6" t="n"/>
      <c r="C232" s="6" t="n"/>
      <c r="D232" s="6" t="n"/>
      <c r="E232" s="6" t="n"/>
      <c r="F232" s="6" t="n"/>
      <c r="G232" s="6" t="n"/>
      <c r="H232" s="6" t="n"/>
      <c r="I232" s="6" t="n"/>
      <c r="J232" s="6" t="n"/>
      <c r="K232" s="6" t="n"/>
      <c r="L232" s="6" t="n"/>
      <c r="M232" s="6" t="n"/>
      <c r="N232" s="6" t="n"/>
    </row>
    <row r="233" ht="15.75" customHeight="1" s="1411">
      <c r="A233" s="6" t="n"/>
      <c r="B233" s="6" t="n"/>
      <c r="C233" s="6" t="n"/>
      <c r="D233" s="6" t="n"/>
      <c r="E233" s="6" t="n"/>
      <c r="F233" s="6" t="n"/>
      <c r="G233" s="6" t="n"/>
      <c r="H233" s="6" t="n"/>
      <c r="I233" s="6" t="n"/>
      <c r="J233" s="6" t="n"/>
      <c r="K233" s="6" t="n"/>
      <c r="L233" s="6" t="n"/>
      <c r="M233" s="6" t="n"/>
      <c r="N233" s="6" t="n"/>
    </row>
    <row r="234" ht="15.75" customHeight="1" s="1411">
      <c r="A234" s="6" t="n"/>
      <c r="B234" s="6" t="n"/>
      <c r="C234" s="6" t="n"/>
      <c r="D234" s="6" t="n"/>
      <c r="E234" s="6" t="n"/>
      <c r="F234" s="6" t="n"/>
      <c r="G234" s="6" t="n"/>
      <c r="H234" s="6" t="n"/>
      <c r="I234" s="6" t="n"/>
      <c r="J234" s="6" t="n"/>
      <c r="K234" s="6" t="n"/>
      <c r="L234" s="6" t="n"/>
      <c r="M234" s="6" t="n"/>
      <c r="N234" s="6" t="n"/>
    </row>
    <row r="235" ht="15.75" customHeight="1" s="1411">
      <c r="A235" s="6" t="n"/>
      <c r="B235" s="6" t="n"/>
      <c r="C235" s="6" t="n"/>
      <c r="D235" s="6" t="n"/>
      <c r="E235" s="6" t="n"/>
      <c r="F235" s="6" t="n"/>
      <c r="G235" s="6" t="n"/>
      <c r="H235" s="6" t="n"/>
      <c r="I235" s="6" t="n"/>
      <c r="J235" s="6" t="n"/>
      <c r="K235" s="6" t="n"/>
      <c r="L235" s="6" t="n"/>
      <c r="M235" s="6" t="n"/>
      <c r="N235" s="6" t="n"/>
    </row>
    <row r="236" ht="15.75" customHeight="1" s="1411">
      <c r="A236" s="6" t="n"/>
      <c r="B236" s="6" t="n"/>
      <c r="C236" s="6" t="n"/>
      <c r="D236" s="6" t="n"/>
      <c r="E236" s="6" t="n"/>
      <c r="F236" s="6" t="n"/>
      <c r="G236" s="6" t="n"/>
      <c r="H236" s="6" t="n"/>
      <c r="I236" s="6" t="n"/>
      <c r="J236" s="6" t="n"/>
      <c r="K236" s="6" t="n"/>
      <c r="L236" s="6" t="n"/>
      <c r="M236" s="6" t="n"/>
      <c r="N236" s="6" t="n"/>
    </row>
    <row r="237" ht="15.75" customHeight="1" s="1411">
      <c r="A237" s="6" t="n"/>
      <c r="B237" s="6" t="n"/>
      <c r="C237" s="6" t="n"/>
      <c r="D237" s="6" t="n"/>
      <c r="E237" s="6" t="n"/>
      <c r="F237" s="6" t="n"/>
      <c r="G237" s="6" t="n"/>
      <c r="H237" s="6" t="n"/>
      <c r="I237" s="6" t="n"/>
      <c r="J237" s="6" t="n"/>
      <c r="K237" s="6" t="n"/>
      <c r="L237" s="6" t="n"/>
      <c r="M237" s="6" t="n"/>
      <c r="N237" s="6" t="n"/>
    </row>
    <row r="238" ht="15.75" customHeight="1" s="1411">
      <c r="A238" s="6" t="n"/>
      <c r="B238" s="6" t="n"/>
      <c r="C238" s="6" t="n"/>
      <c r="D238" s="6" t="n"/>
      <c r="E238" s="6" t="n"/>
      <c r="F238" s="6" t="n"/>
      <c r="G238" s="6" t="n"/>
      <c r="H238" s="6" t="n"/>
      <c r="I238" s="6" t="n"/>
      <c r="J238" s="6" t="n"/>
      <c r="K238" s="6" t="n"/>
      <c r="L238" s="6" t="n"/>
      <c r="M238" s="6" t="n"/>
      <c r="N238" s="6" t="n"/>
    </row>
    <row r="239" ht="15.75" customHeight="1" s="1411">
      <c r="A239" s="6" t="n"/>
      <c r="B239" s="6" t="n"/>
      <c r="C239" s="6" t="n"/>
      <c r="D239" s="6" t="n"/>
      <c r="E239" s="6" t="n"/>
      <c r="F239" s="6" t="n"/>
      <c r="G239" s="6" t="n"/>
      <c r="H239" s="6" t="n"/>
      <c r="I239" s="6" t="n"/>
      <c r="J239" s="6" t="n"/>
      <c r="K239" s="6" t="n"/>
      <c r="L239" s="6" t="n"/>
      <c r="M239" s="6" t="n"/>
      <c r="N239" s="6" t="n"/>
    </row>
    <row r="240" ht="15.75" customHeight="1" s="1411">
      <c r="A240" s="6" t="n"/>
      <c r="B240" s="6" t="n"/>
      <c r="C240" s="6" t="n"/>
      <c r="D240" s="6" t="n"/>
      <c r="E240" s="6" t="n"/>
      <c r="F240" s="6" t="n"/>
      <c r="G240" s="6" t="n"/>
      <c r="H240" s="6" t="n"/>
      <c r="I240" s="6" t="n"/>
      <c r="J240" s="6" t="n"/>
      <c r="K240" s="6" t="n"/>
      <c r="L240" s="6" t="n"/>
      <c r="M240" s="6" t="n"/>
      <c r="N240" s="6" t="n"/>
    </row>
    <row r="241" ht="15.75" customHeight="1" s="1411">
      <c r="A241" s="6" t="n"/>
      <c r="B241" s="6" t="n"/>
      <c r="C241" s="6" t="n"/>
      <c r="D241" s="6" t="n"/>
      <c r="E241" s="6" t="n"/>
      <c r="F241" s="6" t="n"/>
      <c r="G241" s="6" t="n"/>
      <c r="H241" s="6" t="n"/>
      <c r="I241" s="6" t="n"/>
      <c r="J241" s="6" t="n"/>
      <c r="K241" s="6" t="n"/>
      <c r="L241" s="6" t="n"/>
      <c r="M241" s="6" t="n"/>
      <c r="N241" s="6" t="n"/>
    </row>
    <row r="242" ht="15.75" customHeight="1" s="1411">
      <c r="A242" s="6" t="n"/>
      <c r="B242" s="6" t="n"/>
      <c r="C242" s="6" t="n"/>
      <c r="D242" s="6" t="n"/>
      <c r="E242" s="6" t="n"/>
      <c r="F242" s="6" t="n"/>
      <c r="G242" s="6" t="n"/>
      <c r="H242" s="6" t="n"/>
      <c r="I242" s="6" t="n"/>
      <c r="J242" s="6" t="n"/>
      <c r="K242" s="6" t="n"/>
      <c r="L242" s="6" t="n"/>
      <c r="M242" s="6" t="n"/>
      <c r="N242" s="6" t="n"/>
    </row>
    <row r="243" ht="15.75" customHeight="1" s="1411">
      <c r="A243" s="6" t="n"/>
      <c r="B243" s="6" t="n"/>
      <c r="C243" s="6" t="n"/>
      <c r="D243" s="6" t="n"/>
      <c r="E243" s="6" t="n"/>
      <c r="F243" s="6" t="n"/>
      <c r="G243" s="6" t="n"/>
      <c r="H243" s="6" t="n"/>
      <c r="I243" s="6" t="n"/>
      <c r="J243" s="6" t="n"/>
      <c r="K243" s="6" t="n"/>
      <c r="L243" s="6" t="n"/>
      <c r="M243" s="6" t="n"/>
      <c r="N243" s="6" t="n"/>
    </row>
    <row r="244" ht="15.75" customHeight="1" s="1411">
      <c r="A244" s="6" t="n"/>
      <c r="B244" s="6" t="n"/>
      <c r="C244" s="6" t="n"/>
      <c r="D244" s="6" t="n"/>
      <c r="E244" s="6" t="n"/>
      <c r="F244" s="6" t="n"/>
      <c r="G244" s="6" t="n"/>
      <c r="H244" s="6" t="n"/>
      <c r="I244" s="6" t="n"/>
      <c r="J244" s="6" t="n"/>
      <c r="K244" s="6" t="n"/>
      <c r="L244" s="6" t="n"/>
      <c r="M244" s="6" t="n"/>
      <c r="N244" s="6" t="n"/>
    </row>
    <row r="245" ht="15.75" customHeight="1" s="1411">
      <c r="A245" s="6" t="n"/>
      <c r="B245" s="6" t="n"/>
      <c r="C245" s="6" t="n"/>
      <c r="D245" s="6" t="n"/>
      <c r="E245" s="6" t="n"/>
      <c r="F245" s="6" t="n"/>
      <c r="G245" s="6" t="n"/>
      <c r="H245" s="6" t="n"/>
      <c r="I245" s="6" t="n"/>
      <c r="J245" s="6" t="n"/>
      <c r="K245" s="6" t="n"/>
      <c r="L245" s="6" t="n"/>
      <c r="M245" s="6" t="n"/>
      <c r="N245" s="6" t="n"/>
    </row>
    <row r="246" ht="15.75" customHeight="1" s="1411">
      <c r="A246" s="6" t="n"/>
      <c r="B246" s="6" t="n"/>
      <c r="C246" s="6" t="n"/>
      <c r="D246" s="6" t="n"/>
      <c r="E246" s="6" t="n"/>
      <c r="F246" s="6" t="n"/>
      <c r="G246" s="6" t="n"/>
      <c r="H246" s="6" t="n"/>
      <c r="I246" s="6" t="n"/>
      <c r="J246" s="6" t="n"/>
      <c r="K246" s="6" t="n"/>
      <c r="L246" s="6" t="n"/>
      <c r="M246" s="6" t="n"/>
      <c r="N246" s="6" t="n"/>
    </row>
    <row r="247" ht="15.75" customHeight="1" s="1411">
      <c r="A247" s="6" t="n"/>
      <c r="B247" s="6" t="n"/>
      <c r="C247" s="6" t="n"/>
      <c r="D247" s="6" t="n"/>
      <c r="E247" s="6" t="n"/>
      <c r="F247" s="6" t="n"/>
      <c r="G247" s="6" t="n"/>
      <c r="H247" s="6" t="n"/>
      <c r="I247" s="6" t="n"/>
      <c r="J247" s="6" t="n"/>
      <c r="K247" s="6" t="n"/>
      <c r="L247" s="6" t="n"/>
      <c r="M247" s="6" t="n"/>
      <c r="N247" s="6" t="n"/>
    </row>
    <row r="248" ht="15.75" customHeight="1" s="1411">
      <c r="A248" s="6" t="n"/>
      <c r="B248" s="6" t="n"/>
      <c r="C248" s="6" t="n"/>
      <c r="D248" s="6" t="n"/>
      <c r="E248" s="6" t="n"/>
      <c r="F248" s="6" t="n"/>
      <c r="G248" s="6" t="n"/>
      <c r="H248" s="6" t="n"/>
      <c r="I248" s="6" t="n"/>
      <c r="J248" s="6" t="n"/>
      <c r="K248" s="6" t="n"/>
      <c r="L248" s="6" t="n"/>
      <c r="M248" s="6" t="n"/>
      <c r="N248" s="6" t="n"/>
    </row>
    <row r="249" ht="15.75" customHeight="1" s="1411">
      <c r="A249" s="6" t="n"/>
      <c r="B249" s="6" t="n"/>
      <c r="C249" s="6" t="n"/>
      <c r="D249" s="6" t="n"/>
      <c r="E249" s="6" t="n"/>
      <c r="F249" s="6" t="n"/>
      <c r="G249" s="6" t="n"/>
      <c r="H249" s="6" t="n"/>
      <c r="I249" s="6" t="n"/>
      <c r="J249" s="6" t="n"/>
      <c r="K249" s="6" t="n"/>
      <c r="L249" s="6" t="n"/>
      <c r="M249" s="6" t="n"/>
      <c r="N249" s="6" t="n"/>
    </row>
    <row r="250" ht="15.75" customHeight="1" s="1411">
      <c r="A250" s="6" t="n"/>
      <c r="B250" s="6" t="n"/>
      <c r="C250" s="6" t="n"/>
      <c r="D250" s="6" t="n"/>
      <c r="E250" s="6" t="n"/>
      <c r="F250" s="6" t="n"/>
      <c r="G250" s="6" t="n"/>
      <c r="H250" s="6" t="n"/>
      <c r="I250" s="6" t="n"/>
      <c r="J250" s="6" t="n"/>
      <c r="K250" s="6" t="n"/>
      <c r="L250" s="6" t="n"/>
      <c r="M250" s="6" t="n"/>
      <c r="N250" s="6" t="n"/>
    </row>
    <row r="251" ht="15.75" customHeight="1" s="1411">
      <c r="A251" s="6" t="n"/>
      <c r="B251" s="6" t="n"/>
      <c r="C251" s="6" t="n"/>
      <c r="D251" s="6" t="n"/>
      <c r="E251" s="6" t="n"/>
      <c r="F251" s="6" t="n"/>
      <c r="G251" s="6" t="n"/>
      <c r="H251" s="6" t="n"/>
      <c r="I251" s="6" t="n"/>
      <c r="J251" s="6" t="n"/>
      <c r="K251" s="6" t="n"/>
      <c r="L251" s="6" t="n"/>
      <c r="M251" s="6" t="n"/>
      <c r="N251" s="6" t="n"/>
    </row>
    <row r="252" ht="15.75" customHeight="1" s="1411">
      <c r="A252" s="6" t="n"/>
      <c r="B252" s="6" t="n"/>
      <c r="C252" s="6" t="n"/>
      <c r="D252" s="6" t="n"/>
      <c r="E252" s="6" t="n"/>
      <c r="F252" s="6" t="n"/>
      <c r="G252" s="6" t="n"/>
      <c r="H252" s="6" t="n"/>
      <c r="I252" s="6" t="n"/>
      <c r="J252" s="6" t="n"/>
      <c r="K252" s="6" t="n"/>
      <c r="L252" s="6" t="n"/>
      <c r="M252" s="6" t="n"/>
      <c r="N252" s="6" t="n"/>
    </row>
    <row r="253" ht="15.75" customHeight="1" s="1411">
      <c r="A253" s="6" t="n"/>
      <c r="B253" s="6" t="n"/>
      <c r="C253" s="6" t="n"/>
      <c r="D253" s="6" t="n"/>
      <c r="E253" s="6" t="n"/>
      <c r="F253" s="6" t="n"/>
      <c r="G253" s="6" t="n"/>
      <c r="H253" s="6" t="n"/>
      <c r="I253" s="6" t="n"/>
      <c r="J253" s="6" t="n"/>
      <c r="K253" s="6" t="n"/>
      <c r="L253" s="6" t="n"/>
      <c r="M253" s="6" t="n"/>
      <c r="N253" s="6" t="n"/>
    </row>
    <row r="254" ht="15.75" customHeight="1" s="1411">
      <c r="A254" s="6" t="n"/>
      <c r="B254" s="6" t="n"/>
      <c r="C254" s="6" t="n"/>
      <c r="D254" s="6" t="n"/>
      <c r="E254" s="6" t="n"/>
      <c r="F254" s="6" t="n"/>
      <c r="G254" s="6" t="n"/>
      <c r="H254" s="6" t="n"/>
      <c r="I254" s="6" t="n"/>
      <c r="J254" s="6" t="n"/>
      <c r="K254" s="6" t="n"/>
      <c r="L254" s="6" t="n"/>
      <c r="M254" s="6" t="n"/>
      <c r="N254" s="6" t="n"/>
    </row>
    <row r="255" ht="15.75" customHeight="1" s="1411">
      <c r="A255" s="6" t="n"/>
      <c r="B255" s="6" t="n"/>
      <c r="C255" s="6" t="n"/>
      <c r="D255" s="6" t="n"/>
      <c r="E255" s="6" t="n"/>
      <c r="F255" s="6" t="n"/>
      <c r="G255" s="6" t="n"/>
      <c r="H255" s="6" t="n"/>
      <c r="I255" s="6" t="n"/>
      <c r="J255" s="6" t="n"/>
      <c r="K255" s="6" t="n"/>
      <c r="L255" s="6" t="n"/>
      <c r="M255" s="6" t="n"/>
      <c r="N255" s="6" t="n"/>
    </row>
    <row r="256" ht="15.75" customHeight="1" s="1411">
      <c r="A256" s="6" t="n"/>
      <c r="B256" s="6" t="n"/>
      <c r="C256" s="6" t="n"/>
      <c r="D256" s="6" t="n"/>
      <c r="E256" s="6" t="n"/>
      <c r="F256" s="6" t="n"/>
      <c r="G256" s="6" t="n"/>
      <c r="H256" s="6" t="n"/>
      <c r="I256" s="6" t="n"/>
      <c r="J256" s="6" t="n"/>
      <c r="K256" s="6" t="n"/>
      <c r="L256" s="6" t="n"/>
      <c r="M256" s="6" t="n"/>
      <c r="N256" s="6" t="n"/>
    </row>
    <row r="257" ht="15.75" customHeight="1" s="1411">
      <c r="A257" s="6" t="n"/>
      <c r="B257" s="6" t="n"/>
      <c r="C257" s="6" t="n"/>
      <c r="D257" s="6" t="n"/>
      <c r="E257" s="6" t="n"/>
      <c r="F257" s="6" t="n"/>
      <c r="G257" s="6" t="n"/>
      <c r="H257" s="6" t="n"/>
      <c r="I257" s="6" t="n"/>
      <c r="J257" s="6" t="n"/>
      <c r="K257" s="6" t="n"/>
      <c r="L257" s="6" t="n"/>
      <c r="M257" s="6" t="n"/>
      <c r="N257" s="6" t="n"/>
    </row>
    <row r="258" ht="15.75" customHeight="1" s="1411">
      <c r="A258" s="6" t="n"/>
      <c r="B258" s="6" t="n"/>
      <c r="C258" s="6" t="n"/>
      <c r="D258" s="6" t="n"/>
      <c r="E258" s="6" t="n"/>
      <c r="F258" s="6" t="n"/>
      <c r="G258" s="6" t="n"/>
      <c r="H258" s="6" t="n"/>
      <c r="I258" s="6" t="n"/>
      <c r="J258" s="6" t="n"/>
      <c r="K258" s="6" t="n"/>
      <c r="L258" s="6" t="n"/>
      <c r="M258" s="6" t="n"/>
      <c r="N258" s="6" t="n"/>
    </row>
    <row r="259" ht="15.75" customHeight="1" s="1411">
      <c r="A259" s="6" t="n"/>
      <c r="B259" s="6" t="n"/>
      <c r="C259" s="6" t="n"/>
      <c r="D259" s="6" t="n"/>
      <c r="E259" s="6" t="n"/>
      <c r="F259" s="6" t="n"/>
      <c r="G259" s="6" t="n"/>
      <c r="H259" s="6" t="n"/>
      <c r="I259" s="6" t="n"/>
      <c r="J259" s="6" t="n"/>
      <c r="K259" s="6" t="n"/>
      <c r="L259" s="6" t="n"/>
      <c r="M259" s="6" t="n"/>
      <c r="N259" s="6" t="n"/>
    </row>
    <row r="260" ht="15.75" customHeight="1" s="1411">
      <c r="A260" s="6" t="n"/>
      <c r="B260" s="6" t="n"/>
      <c r="C260" s="6" t="n"/>
      <c r="D260" s="6" t="n"/>
      <c r="E260" s="6" t="n"/>
      <c r="F260" s="6" t="n"/>
      <c r="G260" s="6" t="n"/>
      <c r="H260" s="6" t="n"/>
      <c r="I260" s="6" t="n"/>
      <c r="J260" s="6" t="n"/>
      <c r="K260" s="6" t="n"/>
      <c r="L260" s="6" t="n"/>
      <c r="M260" s="6" t="n"/>
      <c r="N260" s="6" t="n"/>
    </row>
    <row r="261" ht="15.75" customHeight="1" s="1411">
      <c r="A261" s="6" t="n"/>
      <c r="B261" s="6" t="n"/>
      <c r="C261" s="6" t="n"/>
      <c r="D261" s="6" t="n"/>
      <c r="E261" s="6" t="n"/>
      <c r="F261" s="6" t="n"/>
      <c r="G261" s="6" t="n"/>
      <c r="H261" s="6" t="n"/>
      <c r="I261" s="6" t="n"/>
      <c r="J261" s="6" t="n"/>
      <c r="K261" s="6" t="n"/>
      <c r="L261" s="6" t="n"/>
      <c r="M261" s="6" t="n"/>
      <c r="N261" s="6" t="n"/>
    </row>
    <row r="262" ht="15.75" customHeight="1" s="1411">
      <c r="A262" s="6" t="n"/>
      <c r="B262" s="6" t="n"/>
      <c r="C262" s="6" t="n"/>
      <c r="D262" s="6" t="n"/>
      <c r="E262" s="6" t="n"/>
      <c r="F262" s="6" t="n"/>
      <c r="G262" s="6" t="n"/>
      <c r="H262" s="6" t="n"/>
      <c r="I262" s="6" t="n"/>
      <c r="J262" s="6" t="n"/>
      <c r="K262" s="6" t="n"/>
      <c r="L262" s="6" t="n"/>
      <c r="M262" s="6" t="n"/>
      <c r="N262" s="6" t="n"/>
    </row>
    <row r="263" ht="15.75" customHeight="1" s="1411">
      <c r="A263" s="6" t="n"/>
      <c r="B263" s="6" t="n"/>
      <c r="C263" s="6" t="n"/>
      <c r="D263" s="6" t="n"/>
      <c r="E263" s="6" t="n"/>
      <c r="F263" s="6" t="n"/>
      <c r="G263" s="6" t="n"/>
      <c r="H263" s="6" t="n"/>
      <c r="I263" s="6" t="n"/>
      <c r="J263" s="6" t="n"/>
      <c r="K263" s="6" t="n"/>
      <c r="L263" s="6" t="n"/>
      <c r="M263" s="6" t="n"/>
      <c r="N263" s="6" t="n"/>
    </row>
    <row r="264" ht="15.75" customHeight="1" s="1411">
      <c r="A264" s="6" t="n"/>
      <c r="B264" s="6" t="n"/>
      <c r="C264" s="6" t="n"/>
      <c r="D264" s="6" t="n"/>
      <c r="E264" s="6" t="n"/>
      <c r="F264" s="6" t="n"/>
      <c r="G264" s="6" t="n"/>
      <c r="H264" s="6" t="n"/>
      <c r="I264" s="6" t="n"/>
      <c r="J264" s="6" t="n"/>
      <c r="K264" s="6" t="n"/>
      <c r="L264" s="6" t="n"/>
      <c r="M264" s="6" t="n"/>
      <c r="N264" s="6" t="n"/>
    </row>
    <row r="265" ht="15.75" customHeight="1" s="1411">
      <c r="A265" s="6" t="n"/>
      <c r="B265" s="6" t="n"/>
      <c r="C265" s="6" t="n"/>
      <c r="D265" s="6" t="n"/>
      <c r="E265" s="6" t="n"/>
      <c r="F265" s="6" t="n"/>
      <c r="G265" s="6" t="n"/>
      <c r="H265" s="6" t="n"/>
      <c r="I265" s="6" t="n"/>
      <c r="J265" s="6" t="n"/>
      <c r="K265" s="6" t="n"/>
      <c r="L265" s="6" t="n"/>
      <c r="M265" s="6" t="n"/>
      <c r="N265" s="6" t="n"/>
    </row>
    <row r="266" ht="15.75" customHeight="1" s="1411">
      <c r="A266" s="6" t="n"/>
      <c r="B266" s="6" t="n"/>
      <c r="C266" s="6" t="n"/>
      <c r="D266" s="6" t="n"/>
      <c r="E266" s="6" t="n"/>
      <c r="F266" s="6" t="n"/>
      <c r="G266" s="6" t="n"/>
      <c r="H266" s="6" t="n"/>
      <c r="I266" s="6" t="n"/>
      <c r="J266" s="6" t="n"/>
      <c r="K266" s="6" t="n"/>
      <c r="L266" s="6" t="n"/>
      <c r="M266" s="6" t="n"/>
      <c r="N266" s="6" t="n"/>
    </row>
    <row r="267" ht="15.75" customHeight="1" s="1411">
      <c r="A267" s="6" t="n"/>
      <c r="B267" s="6" t="n"/>
      <c r="C267" s="6" t="n"/>
      <c r="D267" s="6" t="n"/>
      <c r="E267" s="6" t="n"/>
      <c r="F267" s="6" t="n"/>
      <c r="G267" s="6" t="n"/>
      <c r="H267" s="6" t="n"/>
      <c r="I267" s="6" t="n"/>
      <c r="J267" s="6" t="n"/>
      <c r="K267" s="6" t="n"/>
      <c r="L267" s="6" t="n"/>
      <c r="M267" s="6" t="n"/>
      <c r="N267" s="6" t="n"/>
    </row>
    <row r="268" ht="15.75" customHeight="1" s="1411">
      <c r="A268" s="6" t="n"/>
      <c r="B268" s="6" t="n"/>
      <c r="C268" s="6" t="n"/>
      <c r="D268" s="6" t="n"/>
      <c r="E268" s="6" t="n"/>
      <c r="F268" s="6" t="n"/>
      <c r="G268" s="6" t="n"/>
      <c r="H268" s="6" t="n"/>
      <c r="I268" s="6" t="n"/>
      <c r="J268" s="6" t="n"/>
      <c r="K268" s="6" t="n"/>
      <c r="L268" s="6" t="n"/>
      <c r="M268" s="6" t="n"/>
      <c r="N268" s="6" t="n"/>
    </row>
    <row r="269" ht="15.75" customHeight="1" s="1411">
      <c r="A269" s="6" t="n"/>
      <c r="B269" s="6" t="n"/>
      <c r="C269" s="6" t="n"/>
      <c r="D269" s="6" t="n"/>
      <c r="E269" s="6" t="n"/>
      <c r="F269" s="6" t="n"/>
      <c r="G269" s="6" t="n"/>
      <c r="H269" s="6" t="n"/>
      <c r="I269" s="6" t="n"/>
      <c r="J269" s="6" t="n"/>
      <c r="K269" s="6" t="n"/>
      <c r="L269" s="6" t="n"/>
      <c r="M269" s="6" t="n"/>
      <c r="N269" s="6" t="n"/>
    </row>
    <row r="270" ht="15.75" customHeight="1" s="1411">
      <c r="A270" s="6" t="n"/>
      <c r="B270" s="6" t="n"/>
      <c r="C270" s="6" t="n"/>
      <c r="D270" s="6" t="n"/>
      <c r="E270" s="6" t="n"/>
      <c r="F270" s="6" t="n"/>
      <c r="G270" s="6" t="n"/>
      <c r="H270" s="6" t="n"/>
      <c r="I270" s="6" t="n"/>
      <c r="J270" s="6" t="n"/>
      <c r="K270" s="6" t="n"/>
      <c r="L270" s="6" t="n"/>
      <c r="M270" s="6" t="n"/>
      <c r="N270" s="6" t="n"/>
    </row>
    <row r="271" ht="15.75" customHeight="1" s="1411">
      <c r="A271" s="6" t="n"/>
      <c r="B271" s="6" t="n"/>
      <c r="C271" s="6" t="n"/>
      <c r="D271" s="6" t="n"/>
      <c r="E271" s="6" t="n"/>
      <c r="F271" s="6" t="n"/>
      <c r="G271" s="6" t="n"/>
      <c r="H271" s="6" t="n"/>
      <c r="I271" s="6" t="n"/>
      <c r="J271" s="6" t="n"/>
      <c r="K271" s="6" t="n"/>
      <c r="L271" s="6" t="n"/>
      <c r="M271" s="6" t="n"/>
      <c r="N271" s="6" t="n"/>
    </row>
    <row r="272" ht="15.75" customHeight="1" s="1411">
      <c r="A272" s="6" t="n"/>
      <c r="B272" s="6" t="n"/>
      <c r="C272" s="6" t="n"/>
      <c r="D272" s="6" t="n"/>
      <c r="E272" s="6" t="n"/>
      <c r="F272" s="6" t="n"/>
      <c r="G272" s="6" t="n"/>
      <c r="H272" s="6" t="n"/>
      <c r="I272" s="6" t="n"/>
      <c r="J272" s="6" t="n"/>
      <c r="K272" s="6" t="n"/>
      <c r="L272" s="6" t="n"/>
      <c r="M272" s="6" t="n"/>
      <c r="N272" s="6" t="n"/>
    </row>
    <row r="273" ht="15.75" customHeight="1" s="1411">
      <c r="A273" s="6" t="n"/>
      <c r="B273" s="6" t="n"/>
      <c r="C273" s="6" t="n"/>
      <c r="D273" s="6" t="n"/>
      <c r="E273" s="6" t="n"/>
      <c r="F273" s="6" t="n"/>
      <c r="G273" s="6" t="n"/>
      <c r="H273" s="6" t="n"/>
      <c r="I273" s="6" t="n"/>
      <c r="J273" s="6" t="n"/>
      <c r="K273" s="6" t="n"/>
      <c r="L273" s="6" t="n"/>
      <c r="M273" s="6" t="n"/>
      <c r="N273" s="6" t="n"/>
    </row>
    <row r="274" ht="15.75" customHeight="1" s="1411">
      <c r="A274" s="6" t="n"/>
      <c r="B274" s="6" t="n"/>
      <c r="C274" s="6" t="n"/>
      <c r="D274" s="6" t="n"/>
      <c r="E274" s="6" t="n"/>
      <c r="F274" s="6" t="n"/>
      <c r="G274" s="6" t="n"/>
      <c r="H274" s="6" t="n"/>
      <c r="I274" s="6" t="n"/>
      <c r="J274" s="6" t="n"/>
      <c r="K274" s="6" t="n"/>
      <c r="L274" s="6" t="n"/>
      <c r="M274" s="6" t="n"/>
      <c r="N274" s="6" t="n"/>
    </row>
    <row r="275" ht="15.75" customHeight="1" s="1411">
      <c r="A275" s="6" t="n"/>
      <c r="B275" s="6" t="n"/>
      <c r="C275" s="6" t="n"/>
      <c r="D275" s="6" t="n"/>
      <c r="E275" s="6" t="n"/>
      <c r="F275" s="6" t="n"/>
      <c r="G275" s="6" t="n"/>
      <c r="H275" s="6" t="n"/>
      <c r="I275" s="6" t="n"/>
      <c r="J275" s="6" t="n"/>
      <c r="K275" s="6" t="n"/>
      <c r="L275" s="6" t="n"/>
      <c r="M275" s="6" t="n"/>
      <c r="N275" s="6" t="n"/>
    </row>
    <row r="276" ht="15.75" customHeight="1" s="1411">
      <c r="A276" s="6" t="n"/>
      <c r="B276" s="6" t="n"/>
      <c r="C276" s="6" t="n"/>
      <c r="D276" s="6" t="n"/>
      <c r="E276" s="6" t="n"/>
      <c r="F276" s="6" t="n"/>
      <c r="G276" s="6" t="n"/>
      <c r="H276" s="6" t="n"/>
      <c r="I276" s="6" t="n"/>
      <c r="J276" s="6" t="n"/>
      <c r="K276" s="6" t="n"/>
      <c r="L276" s="6" t="n"/>
      <c r="M276" s="6" t="n"/>
      <c r="N276" s="6" t="n"/>
    </row>
    <row r="277" ht="15.75" customHeight="1" s="1411">
      <c r="A277" s="6" t="n"/>
      <c r="B277" s="6" t="n"/>
      <c r="C277" s="6" t="n"/>
      <c r="D277" s="6" t="n"/>
      <c r="E277" s="6" t="n"/>
      <c r="F277" s="6" t="n"/>
      <c r="G277" s="6" t="n"/>
      <c r="H277" s="6" t="n"/>
      <c r="I277" s="6" t="n"/>
      <c r="J277" s="6" t="n"/>
      <c r="K277" s="6" t="n"/>
      <c r="L277" s="6" t="n"/>
      <c r="M277" s="6" t="n"/>
      <c r="N277" s="6" t="n"/>
    </row>
    <row r="278" ht="15.75" customHeight="1" s="1411">
      <c r="A278" s="6" t="n"/>
      <c r="B278" s="6" t="n"/>
      <c r="C278" s="6" t="n"/>
      <c r="D278" s="6" t="n"/>
      <c r="E278" s="6" t="n"/>
      <c r="F278" s="6" t="n"/>
      <c r="G278" s="6" t="n"/>
      <c r="H278" s="6" t="n"/>
      <c r="I278" s="6" t="n"/>
      <c r="J278" s="6" t="n"/>
      <c r="K278" s="6" t="n"/>
      <c r="L278" s="6" t="n"/>
      <c r="M278" s="6" t="n"/>
      <c r="N278" s="6" t="n"/>
    </row>
    <row r="279" ht="15.75" customHeight="1" s="1411">
      <c r="A279" s="6" t="n"/>
      <c r="B279" s="6" t="n"/>
      <c r="C279" s="6" t="n"/>
      <c r="D279" s="6" t="n"/>
      <c r="E279" s="6" t="n"/>
      <c r="F279" s="6" t="n"/>
      <c r="G279" s="6" t="n"/>
      <c r="H279" s="6" t="n"/>
      <c r="I279" s="6" t="n"/>
      <c r="J279" s="6" t="n"/>
      <c r="K279" s="6" t="n"/>
      <c r="L279" s="6" t="n"/>
      <c r="M279" s="6" t="n"/>
      <c r="N279" s="6" t="n"/>
    </row>
    <row r="280" ht="15.75" customHeight="1" s="1411">
      <c r="A280" s="6" t="n"/>
      <c r="B280" s="6" t="n"/>
      <c r="C280" s="6" t="n"/>
      <c r="D280" s="6" t="n"/>
      <c r="E280" s="6" t="n"/>
      <c r="F280" s="6" t="n"/>
      <c r="G280" s="6" t="n"/>
      <c r="H280" s="6" t="n"/>
      <c r="I280" s="6" t="n"/>
      <c r="J280" s="6" t="n"/>
      <c r="K280" s="6" t="n"/>
      <c r="L280" s="6" t="n"/>
      <c r="M280" s="6" t="n"/>
      <c r="N280" s="6" t="n"/>
    </row>
    <row r="281" ht="15.75" customHeight="1" s="1411">
      <c r="A281" s="6" t="n"/>
      <c r="B281" s="6" t="n"/>
      <c r="C281" s="6" t="n"/>
      <c r="D281" s="6" t="n"/>
      <c r="E281" s="6" t="n"/>
      <c r="F281" s="6" t="n"/>
      <c r="G281" s="6" t="n"/>
      <c r="H281" s="6" t="n"/>
      <c r="I281" s="6" t="n"/>
      <c r="J281" s="6" t="n"/>
      <c r="K281" s="6" t="n"/>
      <c r="L281" s="6" t="n"/>
      <c r="M281" s="6" t="n"/>
      <c r="N281" s="6" t="n"/>
    </row>
    <row r="282" ht="15.75" customHeight="1" s="1411">
      <c r="A282" s="6" t="n"/>
      <c r="B282" s="6" t="n"/>
      <c r="C282" s="6" t="n"/>
      <c r="D282" s="6" t="n"/>
      <c r="E282" s="6" t="n"/>
      <c r="F282" s="6" t="n"/>
      <c r="G282" s="6" t="n"/>
      <c r="H282" s="6" t="n"/>
      <c r="I282" s="6" t="n"/>
      <c r="J282" s="6" t="n"/>
      <c r="K282" s="6" t="n"/>
      <c r="L282" s="6" t="n"/>
      <c r="M282" s="6" t="n"/>
      <c r="N282" s="6" t="n"/>
    </row>
    <row r="283" ht="15.75" customHeight="1" s="1411">
      <c r="A283" s="6" t="n"/>
      <c r="B283" s="6" t="n"/>
      <c r="C283" s="6" t="n"/>
      <c r="D283" s="6" t="n"/>
      <c r="E283" s="6" t="n"/>
      <c r="F283" s="6" t="n"/>
      <c r="G283" s="6" t="n"/>
      <c r="H283" s="6" t="n"/>
      <c r="I283" s="6" t="n"/>
      <c r="J283" s="6" t="n"/>
      <c r="K283" s="6" t="n"/>
      <c r="L283" s="6" t="n"/>
      <c r="M283" s="6" t="n"/>
      <c r="N283" s="6" t="n"/>
    </row>
    <row r="284" ht="15.75" customHeight="1" s="1411">
      <c r="A284" s="6" t="n"/>
      <c r="B284" s="6" t="n"/>
      <c r="C284" s="6" t="n"/>
      <c r="D284" s="6" t="n"/>
      <c r="E284" s="6" t="n"/>
      <c r="F284" s="6" t="n"/>
      <c r="G284" s="6" t="n"/>
      <c r="H284" s="6" t="n"/>
      <c r="I284" s="6" t="n"/>
      <c r="J284" s="6" t="n"/>
      <c r="K284" s="6" t="n"/>
      <c r="L284" s="6" t="n"/>
      <c r="M284" s="6" t="n"/>
      <c r="N284" s="6" t="n"/>
    </row>
    <row r="285" ht="15.75" customHeight="1" s="1411">
      <c r="A285" s="6" t="n"/>
      <c r="B285" s="6" t="n"/>
      <c r="C285" s="6" t="n"/>
      <c r="D285" s="6" t="n"/>
      <c r="E285" s="6" t="n"/>
      <c r="F285" s="6" t="n"/>
      <c r="G285" s="6" t="n"/>
      <c r="H285" s="6" t="n"/>
      <c r="I285" s="6" t="n"/>
      <c r="J285" s="6" t="n"/>
      <c r="K285" s="6" t="n"/>
      <c r="L285" s="6" t="n"/>
      <c r="M285" s="6" t="n"/>
      <c r="N285" s="6" t="n"/>
    </row>
    <row r="286" ht="15.75" customHeight="1" s="1411">
      <c r="A286" s="6" t="n"/>
      <c r="B286" s="6" t="n"/>
      <c r="C286" s="6" t="n"/>
      <c r="D286" s="6" t="n"/>
      <c r="E286" s="6" t="n"/>
      <c r="F286" s="6" t="n"/>
      <c r="G286" s="6" t="n"/>
      <c r="H286" s="6" t="n"/>
      <c r="I286" s="6" t="n"/>
      <c r="J286" s="6" t="n"/>
      <c r="K286" s="6" t="n"/>
      <c r="L286" s="6" t="n"/>
      <c r="M286" s="6" t="n"/>
      <c r="N286" s="6" t="n"/>
    </row>
    <row r="287" ht="15.75" customHeight="1" s="1411">
      <c r="A287" s="6" t="n"/>
      <c r="B287" s="6" t="n"/>
      <c r="C287" s="6" t="n"/>
      <c r="D287" s="6" t="n"/>
      <c r="E287" s="6" t="n"/>
      <c r="F287" s="6" t="n"/>
      <c r="G287" s="6" t="n"/>
      <c r="H287" s="6" t="n"/>
      <c r="I287" s="6" t="n"/>
      <c r="J287" s="6" t="n"/>
      <c r="K287" s="6" t="n"/>
      <c r="L287" s="6" t="n"/>
      <c r="M287" s="6" t="n"/>
      <c r="N287" s="6" t="n"/>
    </row>
    <row r="288" ht="15.75" customHeight="1" s="1411">
      <c r="A288" s="6" t="n"/>
      <c r="B288" s="6" t="n"/>
      <c r="C288" s="6" t="n"/>
      <c r="D288" s="6" t="n"/>
      <c r="E288" s="6" t="n"/>
      <c r="F288" s="6" t="n"/>
      <c r="G288" s="6" t="n"/>
      <c r="H288" s="6" t="n"/>
      <c r="I288" s="6" t="n"/>
      <c r="J288" s="6" t="n"/>
      <c r="K288" s="6" t="n"/>
      <c r="L288" s="6" t="n"/>
      <c r="M288" s="6" t="n"/>
      <c r="N288" s="6" t="n"/>
    </row>
    <row r="289" ht="15.75" customHeight="1" s="1411">
      <c r="A289" s="6" t="n"/>
      <c r="B289" s="6" t="n"/>
      <c r="C289" s="6" t="n"/>
      <c r="D289" s="6" t="n"/>
      <c r="E289" s="6" t="n"/>
      <c r="F289" s="6" t="n"/>
      <c r="G289" s="6" t="n"/>
      <c r="H289" s="6" t="n"/>
      <c r="I289" s="6" t="n"/>
      <c r="J289" s="6" t="n"/>
      <c r="K289" s="6" t="n"/>
      <c r="L289" s="6" t="n"/>
      <c r="M289" s="6" t="n"/>
      <c r="N289" s="6" t="n"/>
    </row>
    <row r="290" ht="15.75" customHeight="1" s="1411">
      <c r="A290" s="6" t="n"/>
      <c r="B290" s="6" t="n"/>
      <c r="C290" s="6" t="n"/>
      <c r="D290" s="6" t="n"/>
      <c r="E290" s="6" t="n"/>
      <c r="F290" s="6" t="n"/>
      <c r="G290" s="6" t="n"/>
      <c r="H290" s="6" t="n"/>
      <c r="I290" s="6" t="n"/>
      <c r="J290" s="6" t="n"/>
      <c r="K290" s="6" t="n"/>
      <c r="L290" s="6" t="n"/>
      <c r="M290" s="6" t="n"/>
      <c r="N290" s="6" t="n"/>
    </row>
    <row r="291" ht="15.75" customHeight="1" s="1411">
      <c r="A291" s="6" t="n"/>
      <c r="B291" s="6" t="n"/>
      <c r="C291" s="6" t="n"/>
      <c r="D291" s="6" t="n"/>
      <c r="E291" s="6" t="n"/>
      <c r="F291" s="6" t="n"/>
      <c r="G291" s="6" t="n"/>
      <c r="H291" s="6" t="n"/>
      <c r="I291" s="6" t="n"/>
      <c r="J291" s="6" t="n"/>
      <c r="K291" s="6" t="n"/>
      <c r="L291" s="6" t="n"/>
      <c r="M291" s="6" t="n"/>
      <c r="N291" s="6" t="n"/>
    </row>
    <row r="292" ht="15.75" customHeight="1" s="1411">
      <c r="A292" s="6" t="n"/>
      <c r="B292" s="6" t="n"/>
      <c r="C292" s="6" t="n"/>
      <c r="D292" s="6" t="n"/>
      <c r="E292" s="6" t="n"/>
      <c r="F292" s="6" t="n"/>
      <c r="G292" s="6" t="n"/>
      <c r="H292" s="6" t="n"/>
      <c r="I292" s="6" t="n"/>
      <c r="J292" s="6" t="n"/>
      <c r="K292" s="6" t="n"/>
      <c r="L292" s="6" t="n"/>
      <c r="M292" s="6" t="n"/>
      <c r="N292" s="6" t="n"/>
    </row>
    <row r="293" ht="15.75" customHeight="1" s="1411">
      <c r="A293" s="6" t="n"/>
      <c r="B293" s="6" t="n"/>
      <c r="C293" s="6" t="n"/>
      <c r="D293" s="6" t="n"/>
      <c r="E293" s="6" t="n"/>
      <c r="F293" s="6" t="n"/>
      <c r="G293" s="6" t="n"/>
      <c r="H293" s="6" t="n"/>
      <c r="I293" s="6" t="n"/>
      <c r="J293" s="6" t="n"/>
      <c r="K293" s="6" t="n"/>
      <c r="L293" s="6" t="n"/>
      <c r="M293" s="6" t="n"/>
      <c r="N293" s="6" t="n"/>
    </row>
    <row r="294" ht="15.75" customHeight="1" s="1411">
      <c r="A294" s="6" t="n"/>
      <c r="B294" s="6" t="n"/>
      <c r="C294" s="6" t="n"/>
      <c r="D294" s="6" t="n"/>
      <c r="E294" s="6" t="n"/>
      <c r="F294" s="6" t="n"/>
      <c r="G294" s="6" t="n"/>
      <c r="H294" s="6" t="n"/>
      <c r="I294" s="6" t="n"/>
      <c r="J294" s="6" t="n"/>
      <c r="K294" s="6" t="n"/>
      <c r="L294" s="6" t="n"/>
      <c r="M294" s="6" t="n"/>
      <c r="N294" s="6" t="n"/>
    </row>
    <row r="295" ht="15.75" customHeight="1" s="1411">
      <c r="A295" s="6" t="n"/>
      <c r="B295" s="6" t="n"/>
      <c r="C295" s="6" t="n"/>
      <c r="D295" s="6" t="n"/>
      <c r="E295" s="6" t="n"/>
      <c r="F295" s="6" t="n"/>
      <c r="G295" s="6" t="n"/>
      <c r="H295" s="6" t="n"/>
      <c r="I295" s="6" t="n"/>
      <c r="J295" s="6" t="n"/>
      <c r="K295" s="6" t="n"/>
      <c r="L295" s="6" t="n"/>
      <c r="M295" s="6" t="n"/>
      <c r="N295" s="6" t="n"/>
    </row>
    <row r="296" ht="15.75" customHeight="1" s="1411">
      <c r="A296" s="6" t="n"/>
      <c r="B296" s="6" t="n"/>
      <c r="C296" s="6" t="n"/>
      <c r="D296" s="6" t="n"/>
      <c r="E296" s="6" t="n"/>
      <c r="F296" s="6" t="n"/>
      <c r="G296" s="6" t="n"/>
      <c r="H296" s="6" t="n"/>
      <c r="I296" s="6" t="n"/>
      <c r="J296" s="6" t="n"/>
      <c r="K296" s="6" t="n"/>
      <c r="L296" s="6" t="n"/>
      <c r="M296" s="6" t="n"/>
      <c r="N296" s="6" t="n"/>
    </row>
    <row r="297" ht="15.75" customHeight="1" s="1411">
      <c r="A297" s="6" t="n"/>
      <c r="B297" s="6" t="n"/>
      <c r="C297" s="6" t="n"/>
      <c r="D297" s="6" t="n"/>
      <c r="E297" s="6" t="n"/>
      <c r="F297" s="6" t="n"/>
      <c r="G297" s="6" t="n"/>
      <c r="H297" s="6" t="n"/>
      <c r="I297" s="6" t="n"/>
      <c r="J297" s="6" t="n"/>
      <c r="K297" s="6" t="n"/>
      <c r="L297" s="6" t="n"/>
      <c r="M297" s="6" t="n"/>
      <c r="N297" s="6" t="n"/>
    </row>
    <row r="298" ht="15.75" customHeight="1" s="1411">
      <c r="A298" s="6" t="n"/>
      <c r="B298" s="6" t="n"/>
      <c r="C298" s="6" t="n"/>
      <c r="D298" s="6" t="n"/>
      <c r="E298" s="6" t="n"/>
      <c r="F298" s="6" t="n"/>
      <c r="G298" s="6" t="n"/>
      <c r="H298" s="6" t="n"/>
      <c r="I298" s="6" t="n"/>
      <c r="J298" s="6" t="n"/>
      <c r="K298" s="6" t="n"/>
      <c r="L298" s="6" t="n"/>
      <c r="M298" s="6" t="n"/>
      <c r="N298" s="6" t="n"/>
    </row>
    <row r="299" ht="15.75" customHeight="1" s="1411">
      <c r="A299" s="6" t="n"/>
      <c r="B299" s="6" t="n"/>
      <c r="C299" s="6" t="n"/>
      <c r="D299" s="6" t="n"/>
      <c r="E299" s="6" t="n"/>
      <c r="F299" s="6" t="n"/>
      <c r="G299" s="6" t="n"/>
      <c r="H299" s="6" t="n"/>
      <c r="I299" s="6" t="n"/>
      <c r="J299" s="6" t="n"/>
      <c r="K299" s="6" t="n"/>
      <c r="L299" s="6" t="n"/>
      <c r="M299" s="6" t="n"/>
      <c r="N299" s="6" t="n"/>
    </row>
    <row r="300" ht="15.75" customHeight="1" s="1411">
      <c r="A300" s="6" t="n"/>
      <c r="B300" s="6" t="n"/>
      <c r="C300" s="6" t="n"/>
      <c r="D300" s="6" t="n"/>
      <c r="E300" s="6" t="n"/>
      <c r="F300" s="6" t="n"/>
      <c r="G300" s="6" t="n"/>
      <c r="H300" s="6" t="n"/>
      <c r="I300" s="6" t="n"/>
      <c r="J300" s="6" t="n"/>
      <c r="K300" s="6" t="n"/>
      <c r="L300" s="6" t="n"/>
      <c r="M300" s="6" t="n"/>
      <c r="N300" s="6" t="n"/>
    </row>
    <row r="301" ht="15.75" customHeight="1" s="1411">
      <c r="A301" s="6" t="n"/>
      <c r="B301" s="6" t="n"/>
      <c r="C301" s="6" t="n"/>
      <c r="D301" s="6" t="n"/>
      <c r="E301" s="6" t="n"/>
      <c r="F301" s="6" t="n"/>
      <c r="G301" s="6" t="n"/>
      <c r="H301" s="6" t="n"/>
      <c r="I301" s="6" t="n"/>
      <c r="J301" s="6" t="n"/>
      <c r="K301" s="6" t="n"/>
      <c r="L301" s="6" t="n"/>
      <c r="M301" s="6" t="n"/>
      <c r="N301" s="6" t="n"/>
    </row>
    <row r="302" ht="15.75" customHeight="1" s="1411">
      <c r="A302" s="6" t="n"/>
      <c r="B302" s="6" t="n"/>
      <c r="C302" s="6" t="n"/>
      <c r="D302" s="6" t="n"/>
      <c r="E302" s="6" t="n"/>
      <c r="F302" s="6" t="n"/>
      <c r="G302" s="6" t="n"/>
      <c r="H302" s="6" t="n"/>
      <c r="I302" s="6" t="n"/>
      <c r="J302" s="6" t="n"/>
      <c r="K302" s="6" t="n"/>
      <c r="L302" s="6" t="n"/>
      <c r="M302" s="6" t="n"/>
      <c r="N302" s="6" t="n"/>
    </row>
    <row r="303" ht="15.75" customHeight="1" s="1411">
      <c r="A303" s="6" t="n"/>
      <c r="B303" s="6" t="n"/>
      <c r="C303" s="6" t="n"/>
      <c r="D303" s="6" t="n"/>
      <c r="E303" s="6" t="n"/>
      <c r="F303" s="6" t="n"/>
      <c r="G303" s="6" t="n"/>
      <c r="H303" s="6" t="n"/>
      <c r="I303" s="6" t="n"/>
      <c r="J303" s="6" t="n"/>
      <c r="K303" s="6" t="n"/>
      <c r="L303" s="6" t="n"/>
      <c r="M303" s="6" t="n"/>
      <c r="N303" s="6" t="n"/>
    </row>
    <row r="304" ht="15.75" customHeight="1" s="1411">
      <c r="A304" s="6" t="n"/>
      <c r="B304" s="6" t="n"/>
      <c r="C304" s="6" t="n"/>
      <c r="D304" s="6" t="n"/>
      <c r="E304" s="6" t="n"/>
      <c r="F304" s="6" t="n"/>
      <c r="G304" s="6" t="n"/>
      <c r="H304" s="6" t="n"/>
      <c r="I304" s="6" t="n"/>
      <c r="J304" s="6" t="n"/>
      <c r="K304" s="6" t="n"/>
      <c r="L304" s="6" t="n"/>
      <c r="M304" s="6" t="n"/>
      <c r="N304" s="6" t="n"/>
    </row>
    <row r="305" ht="15.75" customHeight="1" s="1411">
      <c r="A305" s="6" t="n"/>
      <c r="B305" s="6" t="n"/>
      <c r="C305" s="6" t="n"/>
      <c r="D305" s="6" t="n"/>
      <c r="E305" s="6" t="n"/>
      <c r="F305" s="6" t="n"/>
      <c r="G305" s="6" t="n"/>
      <c r="H305" s="6" t="n"/>
      <c r="I305" s="6" t="n"/>
      <c r="J305" s="6" t="n"/>
      <c r="K305" s="6" t="n"/>
      <c r="L305" s="6" t="n"/>
      <c r="M305" s="6" t="n"/>
      <c r="N305" s="6" t="n"/>
    </row>
    <row r="306" ht="15.75" customHeight="1" s="1411">
      <c r="A306" s="6" t="n"/>
      <c r="B306" s="6" t="n"/>
      <c r="C306" s="6" t="n"/>
      <c r="D306" s="6" t="n"/>
      <c r="E306" s="6" t="n"/>
      <c r="F306" s="6" t="n"/>
      <c r="G306" s="6" t="n"/>
      <c r="H306" s="6" t="n"/>
      <c r="I306" s="6" t="n"/>
      <c r="J306" s="6" t="n"/>
      <c r="K306" s="6" t="n"/>
      <c r="L306" s="6" t="n"/>
      <c r="M306" s="6" t="n"/>
      <c r="N306" s="6" t="n"/>
    </row>
    <row r="307" ht="15.75" customHeight="1" s="1411">
      <c r="A307" s="6" t="n"/>
      <c r="B307" s="6" t="n"/>
      <c r="C307" s="6" t="n"/>
      <c r="D307" s="6" t="n"/>
      <c r="E307" s="6" t="n"/>
      <c r="F307" s="6" t="n"/>
      <c r="G307" s="6" t="n"/>
      <c r="H307" s="6" t="n"/>
      <c r="I307" s="6" t="n"/>
      <c r="J307" s="6" t="n"/>
      <c r="K307" s="6" t="n"/>
      <c r="L307" s="6" t="n"/>
      <c r="M307" s="6" t="n"/>
      <c r="N307" s="6" t="n"/>
    </row>
    <row r="308" ht="15.75" customHeight="1" s="1411">
      <c r="A308" s="6" t="n"/>
      <c r="B308" s="6" t="n"/>
      <c r="C308" s="6" t="n"/>
      <c r="D308" s="6" t="n"/>
      <c r="E308" s="6" t="n"/>
      <c r="F308" s="6" t="n"/>
      <c r="G308" s="6" t="n"/>
      <c r="H308" s="6" t="n"/>
      <c r="I308" s="6" t="n"/>
      <c r="J308" s="6" t="n"/>
      <c r="K308" s="6" t="n"/>
      <c r="L308" s="6" t="n"/>
      <c r="M308" s="6" t="n"/>
      <c r="N308" s="6" t="n"/>
    </row>
    <row r="309" ht="15.75" customHeight="1" s="1411">
      <c r="A309" s="6" t="n"/>
      <c r="B309" s="6" t="n"/>
      <c r="C309" s="6" t="n"/>
      <c r="D309" s="6" t="n"/>
      <c r="E309" s="6" t="n"/>
      <c r="F309" s="6" t="n"/>
      <c r="G309" s="6" t="n"/>
      <c r="H309" s="6" t="n"/>
      <c r="I309" s="6" t="n"/>
      <c r="J309" s="6" t="n"/>
      <c r="K309" s="6" t="n"/>
      <c r="L309" s="6" t="n"/>
      <c r="M309" s="6" t="n"/>
      <c r="N309" s="6" t="n"/>
    </row>
    <row r="310" ht="15.75" customHeight="1" s="1411">
      <c r="A310" s="6" t="n"/>
      <c r="B310" s="6" t="n"/>
      <c r="C310" s="6" t="n"/>
      <c r="D310" s="6" t="n"/>
      <c r="E310" s="6" t="n"/>
      <c r="F310" s="6" t="n"/>
      <c r="G310" s="6" t="n"/>
      <c r="H310" s="6" t="n"/>
      <c r="I310" s="6" t="n"/>
      <c r="J310" s="6" t="n"/>
      <c r="K310" s="6" t="n"/>
      <c r="L310" s="6" t="n"/>
      <c r="M310" s="6" t="n"/>
      <c r="N310" s="6" t="n"/>
    </row>
    <row r="311" ht="15.75" customHeight="1" s="1411">
      <c r="A311" s="6" t="n"/>
      <c r="B311" s="6" t="n"/>
      <c r="C311" s="6" t="n"/>
      <c r="D311" s="6" t="n"/>
      <c r="E311" s="6" t="n"/>
      <c r="F311" s="6" t="n"/>
      <c r="G311" s="6" t="n"/>
      <c r="H311" s="6" t="n"/>
      <c r="I311" s="6" t="n"/>
      <c r="J311" s="6" t="n"/>
      <c r="K311" s="6" t="n"/>
      <c r="L311" s="6" t="n"/>
      <c r="M311" s="6" t="n"/>
      <c r="N311" s="6" t="n"/>
    </row>
    <row r="312" ht="15.75" customHeight="1" s="1411">
      <c r="A312" s="6" t="n"/>
      <c r="B312" s="6" t="n"/>
      <c r="C312" s="6" t="n"/>
      <c r="D312" s="6" t="n"/>
      <c r="E312" s="6" t="n"/>
      <c r="F312" s="6" t="n"/>
      <c r="G312" s="6" t="n"/>
      <c r="H312" s="6" t="n"/>
      <c r="I312" s="6" t="n"/>
      <c r="J312" s="6" t="n"/>
      <c r="K312" s="6" t="n"/>
      <c r="L312" s="6" t="n"/>
      <c r="M312" s="6" t="n"/>
      <c r="N312" s="6" t="n"/>
    </row>
    <row r="313" ht="15.75" customHeight="1" s="1411">
      <c r="A313" s="6" t="n"/>
      <c r="B313" s="6" t="n"/>
      <c r="C313" s="6" t="n"/>
      <c r="D313" s="6" t="n"/>
      <c r="E313" s="6" t="n"/>
      <c r="F313" s="6" t="n"/>
      <c r="G313" s="6" t="n"/>
      <c r="H313" s="6" t="n"/>
      <c r="I313" s="6" t="n"/>
      <c r="J313" s="6" t="n"/>
      <c r="K313" s="6" t="n"/>
      <c r="L313" s="6" t="n"/>
      <c r="M313" s="6" t="n"/>
      <c r="N313" s="6" t="n"/>
    </row>
    <row r="314" ht="15.75" customHeight="1" s="1411">
      <c r="A314" s="6" t="n"/>
      <c r="B314" s="6" t="n"/>
      <c r="C314" s="6" t="n"/>
      <c r="D314" s="6" t="n"/>
      <c r="E314" s="6" t="n"/>
      <c r="F314" s="6" t="n"/>
      <c r="G314" s="6" t="n"/>
      <c r="H314" s="6" t="n"/>
      <c r="I314" s="6" t="n"/>
      <c r="J314" s="6" t="n"/>
      <c r="K314" s="6" t="n"/>
      <c r="L314" s="6" t="n"/>
      <c r="M314" s="6" t="n"/>
      <c r="N314" s="6" t="n"/>
    </row>
    <row r="315" ht="15.75" customHeight="1" s="1411">
      <c r="A315" s="6" t="n"/>
      <c r="B315" s="6" t="n"/>
      <c r="C315" s="6" t="n"/>
      <c r="D315" s="6" t="n"/>
      <c r="E315" s="6" t="n"/>
      <c r="F315" s="6" t="n"/>
      <c r="G315" s="6" t="n"/>
      <c r="H315" s="6" t="n"/>
      <c r="I315" s="6" t="n"/>
      <c r="J315" s="6" t="n"/>
      <c r="K315" s="6" t="n"/>
      <c r="L315" s="6" t="n"/>
      <c r="M315" s="6" t="n"/>
      <c r="N315" s="6" t="n"/>
    </row>
    <row r="316" ht="15.75" customHeight="1" s="1411">
      <c r="A316" s="6" t="n"/>
      <c r="B316" s="6" t="n"/>
      <c r="C316" s="6" t="n"/>
      <c r="D316" s="6" t="n"/>
      <c r="E316" s="6" t="n"/>
      <c r="F316" s="6" t="n"/>
      <c r="G316" s="6" t="n"/>
      <c r="H316" s="6" t="n"/>
      <c r="I316" s="6" t="n"/>
      <c r="J316" s="6" t="n"/>
      <c r="K316" s="6" t="n"/>
      <c r="L316" s="6" t="n"/>
      <c r="M316" s="6" t="n"/>
      <c r="N316" s="6" t="n"/>
    </row>
    <row r="317" ht="15.75" customHeight="1" s="1411">
      <c r="A317" s="6" t="n"/>
      <c r="B317" s="6" t="n"/>
      <c r="C317" s="6" t="n"/>
      <c r="D317" s="6" t="n"/>
      <c r="E317" s="6" t="n"/>
      <c r="F317" s="6" t="n"/>
      <c r="G317" s="6" t="n"/>
      <c r="H317" s="6" t="n"/>
      <c r="I317" s="6" t="n"/>
      <c r="J317" s="6" t="n"/>
      <c r="K317" s="6" t="n"/>
      <c r="L317" s="6" t="n"/>
      <c r="M317" s="6" t="n"/>
      <c r="N317" s="6" t="n"/>
    </row>
    <row r="318" ht="15.75" customHeight="1" s="1411">
      <c r="A318" s="6" t="n"/>
      <c r="B318" s="6" t="n"/>
      <c r="C318" s="6" t="n"/>
      <c r="D318" s="6" t="n"/>
      <c r="E318" s="6" t="n"/>
      <c r="F318" s="6" t="n"/>
      <c r="G318" s="6" t="n"/>
      <c r="H318" s="6" t="n"/>
      <c r="I318" s="6" t="n"/>
      <c r="J318" s="6" t="n"/>
      <c r="K318" s="6" t="n"/>
      <c r="L318" s="6" t="n"/>
      <c r="M318" s="6" t="n"/>
      <c r="N318" s="6" t="n"/>
    </row>
    <row r="319" ht="15.75" customHeight="1" s="1411">
      <c r="A319" s="6" t="n"/>
      <c r="B319" s="6" t="n"/>
      <c r="C319" s="6" t="n"/>
      <c r="D319" s="6" t="n"/>
      <c r="E319" s="6" t="n"/>
      <c r="F319" s="6" t="n"/>
      <c r="G319" s="6" t="n"/>
      <c r="H319" s="6" t="n"/>
      <c r="I319" s="6" t="n"/>
      <c r="J319" s="6" t="n"/>
      <c r="K319" s="6" t="n"/>
      <c r="L319" s="6" t="n"/>
      <c r="M319" s="6" t="n"/>
      <c r="N319" s="6" t="n"/>
    </row>
    <row r="320" ht="15.75" customHeight="1" s="1411">
      <c r="A320" s="6" t="n"/>
      <c r="B320" s="6" t="n"/>
      <c r="C320" s="6" t="n"/>
      <c r="D320" s="6" t="n"/>
      <c r="E320" s="6" t="n"/>
      <c r="F320" s="6" t="n"/>
      <c r="G320" s="6" t="n"/>
      <c r="H320" s="6" t="n"/>
      <c r="I320" s="6" t="n"/>
      <c r="J320" s="6" t="n"/>
      <c r="K320" s="6" t="n"/>
      <c r="L320" s="6" t="n"/>
      <c r="M320" s="6" t="n"/>
      <c r="N320" s="6" t="n"/>
    </row>
    <row r="321" ht="15.75" customHeight="1" s="1411">
      <c r="A321" s="6" t="n"/>
      <c r="B321" s="6" t="n"/>
      <c r="C321" s="6" t="n"/>
      <c r="D321" s="6" t="n"/>
      <c r="E321" s="6" t="n"/>
      <c r="F321" s="6" t="n"/>
      <c r="G321" s="6" t="n"/>
      <c r="H321" s="6" t="n"/>
      <c r="I321" s="6" t="n"/>
      <c r="J321" s="6" t="n"/>
      <c r="K321" s="6" t="n"/>
      <c r="L321" s="6" t="n"/>
      <c r="M321" s="6" t="n"/>
      <c r="N321" s="6" t="n"/>
    </row>
    <row r="322" ht="15.75" customHeight="1" s="1411">
      <c r="A322" s="6" t="n"/>
      <c r="B322" s="6" t="n"/>
      <c r="C322" s="6" t="n"/>
      <c r="D322" s="6" t="n"/>
      <c r="E322" s="6" t="n"/>
      <c r="F322" s="6" t="n"/>
      <c r="G322" s="6" t="n"/>
      <c r="H322" s="6" t="n"/>
      <c r="I322" s="6" t="n"/>
      <c r="J322" s="6" t="n"/>
      <c r="K322" s="6" t="n"/>
      <c r="L322" s="6" t="n"/>
      <c r="M322" s="6" t="n"/>
      <c r="N322" s="6" t="n"/>
    </row>
    <row r="323" ht="15.75" customHeight="1" s="1411">
      <c r="A323" s="6" t="n"/>
      <c r="B323" s="6" t="n"/>
      <c r="C323" s="6" t="n"/>
      <c r="D323" s="6" t="n"/>
      <c r="E323" s="6" t="n"/>
      <c r="F323" s="6" t="n"/>
      <c r="G323" s="6" t="n"/>
      <c r="H323" s="6" t="n"/>
      <c r="I323" s="6" t="n"/>
      <c r="J323" s="6" t="n"/>
      <c r="K323" s="6" t="n"/>
      <c r="L323" s="6" t="n"/>
      <c r="M323" s="6" t="n"/>
      <c r="N323" s="6" t="n"/>
    </row>
    <row r="324" ht="15.75" customHeight="1" s="1411">
      <c r="A324" s="6" t="n"/>
      <c r="B324" s="6" t="n"/>
      <c r="C324" s="6" t="n"/>
      <c r="D324" s="6" t="n"/>
      <c r="E324" s="6" t="n"/>
      <c r="F324" s="6" t="n"/>
      <c r="G324" s="6" t="n"/>
      <c r="H324" s="6" t="n"/>
      <c r="I324" s="6" t="n"/>
      <c r="J324" s="6" t="n"/>
      <c r="K324" s="6" t="n"/>
      <c r="L324" s="6" t="n"/>
      <c r="M324" s="6" t="n"/>
      <c r="N324" s="6" t="n"/>
    </row>
    <row r="325" ht="15.75" customHeight="1" s="1411">
      <c r="A325" s="6" t="n"/>
      <c r="B325" s="6" t="n"/>
      <c r="C325" s="6" t="n"/>
      <c r="D325" s="6" t="n"/>
      <c r="E325" s="6" t="n"/>
      <c r="F325" s="6" t="n"/>
      <c r="G325" s="6" t="n"/>
      <c r="H325" s="6" t="n"/>
      <c r="I325" s="6" t="n"/>
      <c r="J325" s="6" t="n"/>
      <c r="K325" s="6" t="n"/>
      <c r="L325" s="6" t="n"/>
      <c r="M325" s="6" t="n"/>
      <c r="N325" s="6" t="n"/>
    </row>
    <row r="326" ht="15.75" customHeight="1" s="1411">
      <c r="A326" s="6" t="n"/>
      <c r="B326" s="6" t="n"/>
      <c r="C326" s="6" t="n"/>
      <c r="D326" s="6" t="n"/>
      <c r="E326" s="6" t="n"/>
      <c r="F326" s="6" t="n"/>
      <c r="G326" s="6" t="n"/>
      <c r="H326" s="6" t="n"/>
      <c r="I326" s="6" t="n"/>
      <c r="J326" s="6" t="n"/>
      <c r="K326" s="6" t="n"/>
      <c r="L326" s="6" t="n"/>
      <c r="M326" s="6" t="n"/>
      <c r="N326" s="6" t="n"/>
    </row>
    <row r="327" ht="15.75" customHeight="1" s="1411">
      <c r="A327" s="6" t="n"/>
      <c r="B327" s="6" t="n"/>
      <c r="C327" s="6" t="n"/>
      <c r="D327" s="6" t="n"/>
      <c r="E327" s="6" t="n"/>
      <c r="F327" s="6" t="n"/>
      <c r="G327" s="6" t="n"/>
      <c r="H327" s="6" t="n"/>
      <c r="I327" s="6" t="n"/>
      <c r="J327" s="6" t="n"/>
      <c r="K327" s="6" t="n"/>
      <c r="L327" s="6" t="n"/>
      <c r="M327" s="6" t="n"/>
      <c r="N327" s="6" t="n"/>
    </row>
    <row r="328" ht="15.75" customHeight="1" s="1411">
      <c r="A328" s="6" t="n"/>
      <c r="B328" s="6" t="n"/>
      <c r="C328" s="6" t="n"/>
      <c r="D328" s="6" t="n"/>
      <c r="E328" s="6" t="n"/>
      <c r="F328" s="6" t="n"/>
      <c r="G328" s="6" t="n"/>
      <c r="H328" s="6" t="n"/>
      <c r="I328" s="6" t="n"/>
      <c r="J328" s="6" t="n"/>
      <c r="K328" s="6" t="n"/>
      <c r="L328" s="6" t="n"/>
      <c r="M328" s="6" t="n"/>
      <c r="N328" s="6" t="n"/>
    </row>
    <row r="329" ht="15.75" customHeight="1" s="1411">
      <c r="A329" s="6" t="n"/>
      <c r="B329" s="6" t="n"/>
      <c r="C329" s="6" t="n"/>
      <c r="D329" s="6" t="n"/>
      <c r="E329" s="6" t="n"/>
      <c r="F329" s="6" t="n"/>
      <c r="G329" s="6" t="n"/>
      <c r="H329" s="6" t="n"/>
      <c r="I329" s="6" t="n"/>
      <c r="J329" s="6" t="n"/>
      <c r="K329" s="6" t="n"/>
      <c r="L329" s="6" t="n"/>
      <c r="M329" s="6" t="n"/>
      <c r="N329" s="6" t="n"/>
    </row>
    <row r="330" ht="15.75" customHeight="1" s="1411">
      <c r="A330" s="6" t="n"/>
      <c r="B330" s="6" t="n"/>
      <c r="C330" s="6" t="n"/>
      <c r="D330" s="6" t="n"/>
      <c r="E330" s="6" t="n"/>
      <c r="F330" s="6" t="n"/>
      <c r="G330" s="6" t="n"/>
      <c r="H330" s="6" t="n"/>
      <c r="I330" s="6" t="n"/>
      <c r="J330" s="6" t="n"/>
      <c r="K330" s="6" t="n"/>
      <c r="L330" s="6" t="n"/>
      <c r="M330" s="6" t="n"/>
      <c r="N330" s="6" t="n"/>
    </row>
    <row r="331" ht="15.75" customHeight="1" s="1411">
      <c r="A331" s="6" t="n"/>
      <c r="B331" s="6" t="n"/>
      <c r="C331" s="6" t="n"/>
      <c r="D331" s="6" t="n"/>
      <c r="E331" s="6" t="n"/>
      <c r="F331" s="6" t="n"/>
      <c r="G331" s="6" t="n"/>
      <c r="H331" s="6" t="n"/>
      <c r="I331" s="6" t="n"/>
      <c r="J331" s="6" t="n"/>
      <c r="K331" s="6" t="n"/>
      <c r="L331" s="6" t="n"/>
      <c r="M331" s="6" t="n"/>
      <c r="N331" s="6" t="n"/>
    </row>
    <row r="332" ht="15.75" customHeight="1" s="1411">
      <c r="A332" s="6" t="n"/>
      <c r="B332" s="6" t="n"/>
      <c r="C332" s="6" t="n"/>
      <c r="D332" s="6" t="n"/>
      <c r="E332" s="6" t="n"/>
      <c r="F332" s="6" t="n"/>
      <c r="G332" s="6" t="n"/>
      <c r="H332" s="6" t="n"/>
      <c r="I332" s="6" t="n"/>
      <c r="J332" s="6" t="n"/>
      <c r="K332" s="6" t="n"/>
      <c r="L332" s="6" t="n"/>
      <c r="M332" s="6" t="n"/>
      <c r="N332" s="6" t="n"/>
    </row>
    <row r="333" ht="15.75" customHeight="1" s="1411">
      <c r="A333" s="6" t="n"/>
      <c r="B333" s="6" t="n"/>
      <c r="C333" s="6" t="n"/>
      <c r="D333" s="6" t="n"/>
      <c r="E333" s="6" t="n"/>
      <c r="F333" s="6" t="n"/>
      <c r="G333" s="6" t="n"/>
      <c r="H333" s="6" t="n"/>
      <c r="I333" s="6" t="n"/>
      <c r="J333" s="6" t="n"/>
      <c r="K333" s="6" t="n"/>
      <c r="L333" s="6" t="n"/>
      <c r="M333" s="6" t="n"/>
      <c r="N333" s="6" t="n"/>
    </row>
    <row r="334" ht="15.75" customHeight="1" s="1411">
      <c r="A334" s="6" t="n"/>
      <c r="B334" s="6" t="n"/>
      <c r="C334" s="6" t="n"/>
      <c r="D334" s="6" t="n"/>
      <c r="E334" s="6" t="n"/>
      <c r="F334" s="6" t="n"/>
      <c r="G334" s="6" t="n"/>
      <c r="H334" s="6" t="n"/>
      <c r="I334" s="6" t="n"/>
      <c r="J334" s="6" t="n"/>
      <c r="K334" s="6" t="n"/>
      <c r="L334" s="6" t="n"/>
      <c r="M334" s="6" t="n"/>
      <c r="N334" s="6" t="n"/>
    </row>
    <row r="335" ht="15.75" customHeight="1" s="1411">
      <c r="A335" s="6" t="n"/>
      <c r="B335" s="6" t="n"/>
      <c r="C335" s="6" t="n"/>
      <c r="D335" s="6" t="n"/>
      <c r="E335" s="6" t="n"/>
      <c r="F335" s="6" t="n"/>
      <c r="G335" s="6" t="n"/>
      <c r="H335" s="6" t="n"/>
      <c r="I335" s="6" t="n"/>
      <c r="J335" s="6" t="n"/>
      <c r="K335" s="6" t="n"/>
      <c r="L335" s="6" t="n"/>
      <c r="M335" s="6" t="n"/>
      <c r="N335" s="6" t="n"/>
    </row>
    <row r="336" ht="15.75" customHeight="1" s="1411">
      <c r="A336" s="6" t="n"/>
      <c r="B336" s="6" t="n"/>
      <c r="C336" s="6" t="n"/>
      <c r="D336" s="6" t="n"/>
      <c r="E336" s="6" t="n"/>
      <c r="F336" s="6" t="n"/>
      <c r="G336" s="6" t="n"/>
      <c r="H336" s="6" t="n"/>
      <c r="I336" s="6" t="n"/>
      <c r="J336" s="6" t="n"/>
      <c r="K336" s="6" t="n"/>
      <c r="L336" s="6" t="n"/>
      <c r="M336" s="6" t="n"/>
      <c r="N336" s="6" t="n"/>
    </row>
    <row r="337" ht="15.75" customHeight="1" s="1411">
      <c r="A337" s="6" t="n"/>
      <c r="B337" s="6" t="n"/>
      <c r="C337" s="6" t="n"/>
      <c r="D337" s="6" t="n"/>
      <c r="E337" s="6" t="n"/>
      <c r="F337" s="6" t="n"/>
      <c r="G337" s="6" t="n"/>
      <c r="H337" s="6" t="n"/>
      <c r="I337" s="6" t="n"/>
      <c r="J337" s="6" t="n"/>
      <c r="K337" s="6" t="n"/>
      <c r="L337" s="6" t="n"/>
      <c r="M337" s="6" t="n"/>
      <c r="N337" s="6" t="n"/>
    </row>
    <row r="338" ht="15.75" customHeight="1" s="1411">
      <c r="A338" s="6" t="n"/>
      <c r="B338" s="6" t="n"/>
      <c r="C338" s="6" t="n"/>
      <c r="D338" s="6" t="n"/>
      <c r="E338" s="6" t="n"/>
      <c r="F338" s="6" t="n"/>
      <c r="G338" s="6" t="n"/>
      <c r="H338" s="6" t="n"/>
      <c r="I338" s="6" t="n"/>
      <c r="J338" s="6" t="n"/>
      <c r="K338" s="6" t="n"/>
      <c r="L338" s="6" t="n"/>
      <c r="M338" s="6" t="n"/>
      <c r="N338" s="6" t="n"/>
    </row>
    <row r="339" ht="15.75" customHeight="1" s="1411">
      <c r="A339" s="6" t="n"/>
      <c r="B339" s="6" t="n"/>
      <c r="C339" s="6" t="n"/>
      <c r="D339" s="6" t="n"/>
      <c r="E339" s="6" t="n"/>
      <c r="F339" s="6" t="n"/>
      <c r="G339" s="6" t="n"/>
      <c r="H339" s="6" t="n"/>
      <c r="I339" s="6" t="n"/>
      <c r="J339" s="6" t="n"/>
      <c r="K339" s="6" t="n"/>
      <c r="L339" s="6" t="n"/>
      <c r="M339" s="6" t="n"/>
      <c r="N339" s="6" t="n"/>
    </row>
    <row r="340" ht="15.75" customHeight="1" s="1411">
      <c r="A340" s="6" t="n"/>
      <c r="B340" s="6" t="n"/>
      <c r="C340" s="6" t="n"/>
      <c r="D340" s="6" t="n"/>
      <c r="E340" s="6" t="n"/>
      <c r="F340" s="6" t="n"/>
      <c r="G340" s="6" t="n"/>
      <c r="H340" s="6" t="n"/>
      <c r="I340" s="6" t="n"/>
      <c r="J340" s="6" t="n"/>
      <c r="K340" s="6" t="n"/>
      <c r="L340" s="6" t="n"/>
      <c r="M340" s="6" t="n"/>
      <c r="N340" s="6" t="n"/>
    </row>
    <row r="341" ht="15.75" customHeight="1" s="1411">
      <c r="A341" s="6" t="n"/>
      <c r="B341" s="6" t="n"/>
      <c r="C341" s="6" t="n"/>
      <c r="D341" s="6" t="n"/>
      <c r="E341" s="6" t="n"/>
      <c r="F341" s="6" t="n"/>
      <c r="G341" s="6" t="n"/>
      <c r="H341" s="6" t="n"/>
      <c r="I341" s="6" t="n"/>
      <c r="J341" s="6" t="n"/>
      <c r="K341" s="6" t="n"/>
      <c r="L341" s="6" t="n"/>
      <c r="M341" s="6" t="n"/>
      <c r="N341" s="6" t="n"/>
    </row>
    <row r="342" ht="15.75" customHeight="1" s="1411">
      <c r="A342" s="6" t="n"/>
      <c r="B342" s="6" t="n"/>
      <c r="C342" s="6" t="n"/>
      <c r="D342" s="6" t="n"/>
      <c r="E342" s="6" t="n"/>
      <c r="F342" s="6" t="n"/>
      <c r="G342" s="6" t="n"/>
      <c r="H342" s="6" t="n"/>
      <c r="I342" s="6" t="n"/>
      <c r="J342" s="6" t="n"/>
      <c r="K342" s="6" t="n"/>
      <c r="L342" s="6" t="n"/>
      <c r="M342" s="6" t="n"/>
      <c r="N342" s="6" t="n"/>
    </row>
    <row r="343" ht="15.75" customHeight="1" s="1411">
      <c r="A343" s="6" t="n"/>
      <c r="B343" s="6" t="n"/>
      <c r="C343" s="6" t="n"/>
      <c r="D343" s="6" t="n"/>
      <c r="E343" s="6" t="n"/>
      <c r="F343" s="6" t="n"/>
      <c r="G343" s="6" t="n"/>
      <c r="H343" s="6" t="n"/>
      <c r="I343" s="6" t="n"/>
      <c r="J343" s="6" t="n"/>
      <c r="K343" s="6" t="n"/>
      <c r="L343" s="6" t="n"/>
      <c r="M343" s="6" t="n"/>
      <c r="N343" s="6" t="n"/>
    </row>
    <row r="344" ht="15.75" customHeight="1" s="1411">
      <c r="A344" s="6" t="n"/>
      <c r="B344" s="6" t="n"/>
      <c r="C344" s="6" t="n"/>
      <c r="D344" s="6" t="n"/>
      <c r="E344" s="6" t="n"/>
      <c r="F344" s="6" t="n"/>
      <c r="G344" s="6" t="n"/>
      <c r="H344" s="6" t="n"/>
      <c r="I344" s="6" t="n"/>
      <c r="J344" s="6" t="n"/>
      <c r="K344" s="6" t="n"/>
      <c r="L344" s="6" t="n"/>
      <c r="M344" s="6" t="n"/>
      <c r="N344" s="6" t="n"/>
    </row>
    <row r="345" ht="15.75" customHeight="1" s="1411">
      <c r="A345" s="6" t="n"/>
      <c r="B345" s="6" t="n"/>
      <c r="C345" s="6" t="n"/>
      <c r="D345" s="6" t="n"/>
      <c r="E345" s="6" t="n"/>
      <c r="F345" s="6" t="n"/>
      <c r="G345" s="6" t="n"/>
      <c r="H345" s="6" t="n"/>
      <c r="I345" s="6" t="n"/>
      <c r="J345" s="6" t="n"/>
      <c r="K345" s="6" t="n"/>
      <c r="L345" s="6" t="n"/>
      <c r="M345" s="6" t="n"/>
      <c r="N345" s="6" t="n"/>
    </row>
    <row r="346" ht="15.75" customHeight="1" s="1411">
      <c r="A346" s="6" t="n"/>
      <c r="B346" s="6" t="n"/>
      <c r="C346" s="6" t="n"/>
      <c r="D346" s="6" t="n"/>
      <c r="E346" s="6" t="n"/>
      <c r="F346" s="6" t="n"/>
      <c r="G346" s="6" t="n"/>
      <c r="H346" s="6" t="n"/>
      <c r="I346" s="6" t="n"/>
      <c r="J346" s="6" t="n"/>
      <c r="K346" s="6" t="n"/>
      <c r="L346" s="6" t="n"/>
      <c r="M346" s="6" t="n"/>
      <c r="N346" s="6" t="n"/>
    </row>
    <row r="347" ht="15.75" customHeight="1" s="1411">
      <c r="A347" s="6" t="n"/>
      <c r="B347" s="6" t="n"/>
      <c r="C347" s="6" t="n"/>
      <c r="D347" s="6" t="n"/>
      <c r="E347" s="6" t="n"/>
      <c r="F347" s="6" t="n"/>
      <c r="G347" s="6" t="n"/>
      <c r="H347" s="6" t="n"/>
      <c r="I347" s="6" t="n"/>
      <c r="J347" s="6" t="n"/>
      <c r="K347" s="6" t="n"/>
      <c r="L347" s="6" t="n"/>
      <c r="M347" s="6" t="n"/>
      <c r="N347" s="6" t="n"/>
    </row>
    <row r="348" ht="15.75" customHeight="1" s="1411">
      <c r="A348" s="6" t="n"/>
      <c r="B348" s="6" t="n"/>
      <c r="C348" s="6" t="n"/>
      <c r="D348" s="6" t="n"/>
      <c r="E348" s="6" t="n"/>
      <c r="F348" s="6" t="n"/>
      <c r="G348" s="6" t="n"/>
      <c r="H348" s="6" t="n"/>
      <c r="I348" s="6" t="n"/>
      <c r="J348" s="6" t="n"/>
      <c r="K348" s="6" t="n"/>
      <c r="L348" s="6" t="n"/>
      <c r="M348" s="6" t="n"/>
      <c r="N348" s="6" t="n"/>
    </row>
    <row r="349" ht="15.75" customHeight="1" s="1411">
      <c r="A349" s="6" t="n"/>
      <c r="B349" s="6" t="n"/>
      <c r="C349" s="6" t="n"/>
      <c r="D349" s="6" t="n"/>
      <c r="E349" s="6" t="n"/>
      <c r="F349" s="6" t="n"/>
      <c r="G349" s="6" t="n"/>
      <c r="H349" s="6" t="n"/>
      <c r="I349" s="6" t="n"/>
      <c r="J349" s="6" t="n"/>
      <c r="K349" s="6" t="n"/>
      <c r="L349" s="6" t="n"/>
      <c r="M349" s="6" t="n"/>
      <c r="N349" s="6" t="n"/>
    </row>
    <row r="350" ht="15.75" customHeight="1" s="1411">
      <c r="A350" s="6" t="n"/>
      <c r="B350" s="6" t="n"/>
      <c r="C350" s="6" t="n"/>
      <c r="D350" s="6" t="n"/>
      <c r="E350" s="6" t="n"/>
      <c r="F350" s="6" t="n"/>
      <c r="G350" s="6" t="n"/>
      <c r="H350" s="6" t="n"/>
      <c r="I350" s="6" t="n"/>
      <c r="J350" s="6" t="n"/>
      <c r="K350" s="6" t="n"/>
      <c r="L350" s="6" t="n"/>
      <c r="M350" s="6" t="n"/>
      <c r="N350" s="6" t="n"/>
    </row>
    <row r="351" ht="15.75" customHeight="1" s="1411">
      <c r="A351" s="6" t="n"/>
      <c r="B351" s="6" t="n"/>
      <c r="C351" s="6" t="n"/>
      <c r="D351" s="6" t="n"/>
      <c r="E351" s="6" t="n"/>
      <c r="F351" s="6" t="n"/>
      <c r="G351" s="6" t="n"/>
      <c r="H351" s="6" t="n"/>
      <c r="I351" s="6" t="n"/>
      <c r="J351" s="6" t="n"/>
      <c r="K351" s="6" t="n"/>
      <c r="L351" s="6" t="n"/>
      <c r="M351" s="6" t="n"/>
      <c r="N351" s="6" t="n"/>
    </row>
    <row r="352" ht="15.75" customHeight="1" s="1411">
      <c r="A352" s="6" t="n"/>
      <c r="B352" s="6" t="n"/>
      <c r="C352" s="6" t="n"/>
      <c r="D352" s="6" t="n"/>
      <c r="E352" s="6" t="n"/>
      <c r="F352" s="6" t="n"/>
      <c r="G352" s="6" t="n"/>
      <c r="H352" s="6" t="n"/>
      <c r="I352" s="6" t="n"/>
      <c r="J352" s="6" t="n"/>
      <c r="K352" s="6" t="n"/>
      <c r="L352" s="6" t="n"/>
      <c r="M352" s="6" t="n"/>
      <c r="N352" s="6" t="n"/>
    </row>
    <row r="353" ht="15.75" customHeight="1" s="1411">
      <c r="A353" s="6" t="n"/>
      <c r="B353" s="6" t="n"/>
      <c r="C353" s="6" t="n"/>
      <c r="D353" s="6" t="n"/>
      <c r="E353" s="6" t="n"/>
      <c r="F353" s="6" t="n"/>
      <c r="G353" s="6" t="n"/>
      <c r="H353" s="6" t="n"/>
      <c r="I353" s="6" t="n"/>
      <c r="J353" s="6" t="n"/>
      <c r="K353" s="6" t="n"/>
      <c r="L353" s="6" t="n"/>
      <c r="M353" s="6" t="n"/>
      <c r="N353" s="6" t="n"/>
    </row>
    <row r="354" ht="15.75" customHeight="1" s="1411">
      <c r="A354" s="6" t="n"/>
      <c r="B354" s="6" t="n"/>
      <c r="C354" s="6" t="n"/>
      <c r="D354" s="6" t="n"/>
      <c r="E354" s="6" t="n"/>
      <c r="F354" s="6" t="n"/>
      <c r="G354" s="6" t="n"/>
      <c r="H354" s="6" t="n"/>
      <c r="I354" s="6" t="n"/>
      <c r="J354" s="6" t="n"/>
      <c r="K354" s="6" t="n"/>
      <c r="L354" s="6" t="n"/>
      <c r="M354" s="6" t="n"/>
      <c r="N354" s="6" t="n"/>
    </row>
    <row r="355" ht="15.75" customHeight="1" s="1411">
      <c r="A355" s="6" t="n"/>
      <c r="B355" s="6" t="n"/>
      <c r="C355" s="6" t="n"/>
      <c r="D355" s="6" t="n"/>
      <c r="E355" s="6" t="n"/>
      <c r="F355" s="6" t="n"/>
      <c r="G355" s="6" t="n"/>
      <c r="H355" s="6" t="n"/>
      <c r="I355" s="6" t="n"/>
      <c r="J355" s="6" t="n"/>
      <c r="K355" s="6" t="n"/>
      <c r="L355" s="6" t="n"/>
      <c r="M355" s="6" t="n"/>
      <c r="N355" s="6" t="n"/>
    </row>
    <row r="356" ht="15.75" customHeight="1" s="1411">
      <c r="A356" s="6" t="n"/>
      <c r="B356" s="6" t="n"/>
      <c r="C356" s="6" t="n"/>
      <c r="D356" s="6" t="n"/>
      <c r="E356" s="6" t="n"/>
      <c r="F356" s="6" t="n"/>
      <c r="G356" s="6" t="n"/>
      <c r="H356" s="6" t="n"/>
      <c r="I356" s="6" t="n"/>
      <c r="J356" s="6" t="n"/>
      <c r="K356" s="6" t="n"/>
      <c r="L356" s="6" t="n"/>
      <c r="M356" s="6" t="n"/>
      <c r="N356" s="6" t="n"/>
    </row>
    <row r="357" ht="15.75" customHeight="1" s="1411">
      <c r="A357" s="6" t="n"/>
      <c r="B357" s="6" t="n"/>
      <c r="C357" s="6" t="n"/>
      <c r="D357" s="6" t="n"/>
      <c r="E357" s="6" t="n"/>
      <c r="F357" s="6" t="n"/>
      <c r="G357" s="6" t="n"/>
      <c r="H357" s="6" t="n"/>
      <c r="I357" s="6" t="n"/>
      <c r="J357" s="6" t="n"/>
      <c r="K357" s="6" t="n"/>
      <c r="L357" s="6" t="n"/>
      <c r="M357" s="6" t="n"/>
      <c r="N357" s="6" t="n"/>
    </row>
    <row r="358" ht="15.75" customHeight="1" s="1411">
      <c r="A358" s="6" t="n"/>
      <c r="B358" s="6" t="n"/>
      <c r="C358" s="6" t="n"/>
      <c r="D358" s="6" t="n"/>
      <c r="E358" s="6" t="n"/>
      <c r="F358" s="6" t="n"/>
      <c r="G358" s="6" t="n"/>
      <c r="H358" s="6" t="n"/>
      <c r="I358" s="6" t="n"/>
      <c r="J358" s="6" t="n"/>
      <c r="K358" s="6" t="n"/>
      <c r="L358" s="6" t="n"/>
      <c r="M358" s="6" t="n"/>
      <c r="N358" s="6" t="n"/>
    </row>
    <row r="359" ht="15.75" customHeight="1" s="1411">
      <c r="A359" s="6" t="n"/>
      <c r="B359" s="6" t="n"/>
      <c r="C359" s="6" t="n"/>
      <c r="D359" s="6" t="n"/>
      <c r="E359" s="6" t="n"/>
      <c r="F359" s="6" t="n"/>
      <c r="G359" s="6" t="n"/>
      <c r="H359" s="6" t="n"/>
      <c r="I359" s="6" t="n"/>
      <c r="J359" s="6" t="n"/>
      <c r="K359" s="6" t="n"/>
      <c r="L359" s="6" t="n"/>
      <c r="M359" s="6" t="n"/>
      <c r="N359" s="6" t="n"/>
    </row>
    <row r="360" ht="15.75" customHeight="1" s="1411">
      <c r="A360" s="6" t="n"/>
      <c r="B360" s="6" t="n"/>
      <c r="C360" s="6" t="n"/>
      <c r="D360" s="6" t="n"/>
      <c r="E360" s="6" t="n"/>
      <c r="F360" s="6" t="n"/>
      <c r="G360" s="6" t="n"/>
      <c r="H360" s="6" t="n"/>
      <c r="I360" s="6" t="n"/>
      <c r="J360" s="6" t="n"/>
      <c r="K360" s="6" t="n"/>
      <c r="L360" s="6" t="n"/>
      <c r="M360" s="6" t="n"/>
      <c r="N360" s="6" t="n"/>
    </row>
    <row r="361" ht="15.75" customHeight="1" s="1411">
      <c r="A361" s="6" t="n"/>
      <c r="B361" s="6" t="n"/>
      <c r="C361" s="6" t="n"/>
      <c r="D361" s="6" t="n"/>
      <c r="E361" s="6" t="n"/>
      <c r="F361" s="6" t="n"/>
      <c r="G361" s="6" t="n"/>
      <c r="H361" s="6" t="n"/>
      <c r="I361" s="6" t="n"/>
      <c r="J361" s="6" t="n"/>
      <c r="K361" s="6" t="n"/>
      <c r="L361" s="6" t="n"/>
      <c r="M361" s="6" t="n"/>
      <c r="N361" s="6" t="n"/>
    </row>
    <row r="362" ht="15.75" customHeight="1" s="1411">
      <c r="A362" s="6" t="n"/>
      <c r="B362" s="6" t="n"/>
      <c r="C362" s="6" t="n"/>
      <c r="D362" s="6" t="n"/>
      <c r="E362" s="6" t="n"/>
      <c r="F362" s="6" t="n"/>
      <c r="G362" s="6" t="n"/>
      <c r="H362" s="6" t="n"/>
      <c r="I362" s="6" t="n"/>
      <c r="J362" s="6" t="n"/>
      <c r="K362" s="6" t="n"/>
      <c r="L362" s="6" t="n"/>
      <c r="M362" s="6" t="n"/>
      <c r="N362" s="6" t="n"/>
    </row>
    <row r="363" ht="15.75" customHeight="1" s="1411">
      <c r="A363" s="6" t="n"/>
      <c r="B363" s="6" t="n"/>
      <c r="C363" s="6" t="n"/>
      <c r="D363" s="6" t="n"/>
      <c r="E363" s="6" t="n"/>
      <c r="F363" s="6" t="n"/>
      <c r="G363" s="6" t="n"/>
      <c r="H363" s="6" t="n"/>
      <c r="I363" s="6" t="n"/>
      <c r="J363" s="6" t="n"/>
      <c r="K363" s="6" t="n"/>
      <c r="L363" s="6" t="n"/>
      <c r="M363" s="6" t="n"/>
      <c r="N363" s="6" t="n"/>
    </row>
    <row r="364" ht="15.75" customHeight="1" s="1411">
      <c r="A364" s="6" t="n"/>
      <c r="B364" s="6" t="n"/>
      <c r="C364" s="6" t="n"/>
      <c r="D364" s="6" t="n"/>
      <c r="E364" s="6" t="n"/>
      <c r="F364" s="6" t="n"/>
      <c r="G364" s="6" t="n"/>
      <c r="H364" s="6" t="n"/>
      <c r="I364" s="6" t="n"/>
      <c r="J364" s="6" t="n"/>
      <c r="K364" s="6" t="n"/>
      <c r="L364" s="6" t="n"/>
      <c r="M364" s="6" t="n"/>
      <c r="N364" s="6" t="n"/>
    </row>
    <row r="365" ht="15.75" customHeight="1" s="1411">
      <c r="A365" s="6" t="n"/>
      <c r="B365" s="6" t="n"/>
      <c r="C365" s="6" t="n"/>
      <c r="D365" s="6" t="n"/>
      <c r="E365" s="6" t="n"/>
      <c r="F365" s="6" t="n"/>
      <c r="G365" s="6" t="n"/>
      <c r="H365" s="6" t="n"/>
      <c r="I365" s="6" t="n"/>
      <c r="J365" s="6" t="n"/>
      <c r="K365" s="6" t="n"/>
      <c r="L365" s="6" t="n"/>
      <c r="M365" s="6" t="n"/>
      <c r="N365" s="6" t="n"/>
    </row>
    <row r="366" ht="15.75" customHeight="1" s="1411">
      <c r="A366" s="6" t="n"/>
      <c r="B366" s="6" t="n"/>
      <c r="C366" s="6" t="n"/>
      <c r="D366" s="6" t="n"/>
      <c r="E366" s="6" t="n"/>
      <c r="F366" s="6" t="n"/>
      <c r="G366" s="6" t="n"/>
      <c r="H366" s="6" t="n"/>
      <c r="I366" s="6" t="n"/>
      <c r="J366" s="6" t="n"/>
      <c r="K366" s="6" t="n"/>
      <c r="L366" s="6" t="n"/>
      <c r="M366" s="6" t="n"/>
      <c r="N366" s="6" t="n"/>
    </row>
    <row r="367" ht="15.75" customHeight="1" s="1411">
      <c r="A367" s="6" t="n"/>
      <c r="B367" s="6" t="n"/>
      <c r="C367" s="6" t="n"/>
      <c r="D367" s="6" t="n"/>
      <c r="E367" s="6" t="n"/>
      <c r="F367" s="6" t="n"/>
      <c r="G367" s="6" t="n"/>
      <c r="H367" s="6" t="n"/>
      <c r="I367" s="6" t="n"/>
      <c r="J367" s="6" t="n"/>
      <c r="K367" s="6" t="n"/>
      <c r="L367" s="6" t="n"/>
      <c r="M367" s="6" t="n"/>
      <c r="N367" s="6" t="n"/>
    </row>
    <row r="368" ht="15.75" customHeight="1" s="1411">
      <c r="A368" s="6" t="n"/>
      <c r="B368" s="6" t="n"/>
      <c r="C368" s="6" t="n"/>
      <c r="D368" s="6" t="n"/>
      <c r="E368" s="6" t="n"/>
      <c r="F368" s="6" t="n"/>
      <c r="G368" s="6" t="n"/>
      <c r="H368" s="6" t="n"/>
      <c r="I368" s="6" t="n"/>
      <c r="J368" s="6" t="n"/>
      <c r="K368" s="6" t="n"/>
      <c r="L368" s="6" t="n"/>
      <c r="M368" s="6" t="n"/>
      <c r="N368" s="6" t="n"/>
    </row>
    <row r="369" ht="15.75" customHeight="1" s="1411">
      <c r="A369" s="6" t="n"/>
      <c r="B369" s="6" t="n"/>
      <c r="C369" s="6" t="n"/>
      <c r="D369" s="6" t="n"/>
      <c r="E369" s="6" t="n"/>
      <c r="F369" s="6" t="n"/>
      <c r="G369" s="6" t="n"/>
      <c r="H369" s="6" t="n"/>
      <c r="I369" s="6" t="n"/>
      <c r="J369" s="6" t="n"/>
      <c r="K369" s="6" t="n"/>
      <c r="L369" s="6" t="n"/>
      <c r="M369" s="6" t="n"/>
      <c r="N369" s="6" t="n"/>
    </row>
    <row r="370" ht="15.75" customHeight="1" s="1411">
      <c r="A370" s="6" t="n"/>
      <c r="B370" s="6" t="n"/>
      <c r="C370" s="6" t="n"/>
      <c r="D370" s="6" t="n"/>
      <c r="E370" s="6" t="n"/>
      <c r="F370" s="6" t="n"/>
      <c r="G370" s="6" t="n"/>
      <c r="H370" s="6" t="n"/>
      <c r="I370" s="6" t="n"/>
      <c r="J370" s="6" t="n"/>
      <c r="K370" s="6" t="n"/>
      <c r="L370" s="6" t="n"/>
      <c r="M370" s="6" t="n"/>
      <c r="N370" s="6" t="n"/>
    </row>
    <row r="371" ht="15.75" customHeight="1" s="1411">
      <c r="A371" s="6" t="n"/>
      <c r="B371" s="6" t="n"/>
      <c r="C371" s="6" t="n"/>
      <c r="D371" s="6" t="n"/>
      <c r="E371" s="6" t="n"/>
      <c r="F371" s="6" t="n"/>
      <c r="G371" s="6" t="n"/>
      <c r="H371" s="6" t="n"/>
      <c r="I371" s="6" t="n"/>
      <c r="J371" s="6" t="n"/>
      <c r="K371" s="6" t="n"/>
      <c r="L371" s="6" t="n"/>
      <c r="M371" s="6" t="n"/>
      <c r="N371" s="6" t="n"/>
    </row>
    <row r="372" ht="15.75" customHeight="1" s="1411">
      <c r="A372" s="6" t="n"/>
      <c r="B372" s="6" t="n"/>
      <c r="C372" s="6" t="n"/>
      <c r="D372" s="6" t="n"/>
      <c r="E372" s="6" t="n"/>
      <c r="F372" s="6" t="n"/>
      <c r="G372" s="6" t="n"/>
      <c r="H372" s="6" t="n"/>
      <c r="I372" s="6" t="n"/>
      <c r="J372" s="6" t="n"/>
      <c r="K372" s="6" t="n"/>
      <c r="L372" s="6" t="n"/>
      <c r="M372" s="6" t="n"/>
      <c r="N372" s="6" t="n"/>
    </row>
    <row r="373" ht="15.75" customHeight="1" s="1411">
      <c r="A373" s="6" t="n"/>
      <c r="B373" s="6" t="n"/>
      <c r="C373" s="6" t="n"/>
      <c r="D373" s="6" t="n"/>
      <c r="E373" s="6" t="n"/>
      <c r="F373" s="6" t="n"/>
      <c r="G373" s="6" t="n"/>
      <c r="H373" s="6" t="n"/>
      <c r="I373" s="6" t="n"/>
      <c r="J373" s="6" t="n"/>
      <c r="K373" s="6" t="n"/>
      <c r="L373" s="6" t="n"/>
      <c r="M373" s="6" t="n"/>
      <c r="N373" s="6" t="n"/>
    </row>
    <row r="374" ht="15.75" customHeight="1" s="1411">
      <c r="A374" s="6" t="n"/>
      <c r="B374" s="6" t="n"/>
      <c r="C374" s="6" t="n"/>
      <c r="D374" s="6" t="n"/>
      <c r="E374" s="6" t="n"/>
      <c r="F374" s="6" t="n"/>
      <c r="G374" s="6" t="n"/>
      <c r="H374" s="6" t="n"/>
      <c r="I374" s="6" t="n"/>
      <c r="J374" s="6" t="n"/>
      <c r="K374" s="6" t="n"/>
      <c r="L374" s="6" t="n"/>
      <c r="M374" s="6" t="n"/>
      <c r="N374" s="6" t="n"/>
    </row>
    <row r="375" ht="15.75" customHeight="1" s="1411">
      <c r="A375" s="6" t="n"/>
      <c r="B375" s="6" t="n"/>
      <c r="C375" s="6" t="n"/>
      <c r="D375" s="6" t="n"/>
      <c r="E375" s="6" t="n"/>
      <c r="F375" s="6" t="n"/>
      <c r="G375" s="6" t="n"/>
      <c r="H375" s="6" t="n"/>
      <c r="I375" s="6" t="n"/>
      <c r="J375" s="6" t="n"/>
      <c r="K375" s="6" t="n"/>
      <c r="L375" s="6" t="n"/>
      <c r="M375" s="6" t="n"/>
      <c r="N375" s="6" t="n"/>
    </row>
    <row r="376" ht="15.75" customHeight="1" s="1411">
      <c r="A376" s="6" t="n"/>
      <c r="B376" s="6" t="n"/>
      <c r="C376" s="6" t="n"/>
      <c r="D376" s="6" t="n"/>
      <c r="E376" s="6" t="n"/>
      <c r="F376" s="6" t="n"/>
      <c r="G376" s="6" t="n"/>
      <c r="H376" s="6" t="n"/>
      <c r="I376" s="6" t="n"/>
      <c r="J376" s="6" t="n"/>
      <c r="K376" s="6" t="n"/>
      <c r="L376" s="6" t="n"/>
      <c r="M376" s="6" t="n"/>
      <c r="N376" s="6" t="n"/>
    </row>
    <row r="377" ht="15.75" customHeight="1" s="1411">
      <c r="A377" s="6" t="n"/>
      <c r="B377" s="6" t="n"/>
      <c r="C377" s="6" t="n"/>
      <c r="D377" s="6" t="n"/>
      <c r="E377" s="6" t="n"/>
      <c r="F377" s="6" t="n"/>
      <c r="G377" s="6" t="n"/>
      <c r="H377" s="6" t="n"/>
      <c r="I377" s="6" t="n"/>
      <c r="J377" s="6" t="n"/>
      <c r="K377" s="6" t="n"/>
      <c r="L377" s="6" t="n"/>
      <c r="M377" s="6" t="n"/>
      <c r="N377" s="6" t="n"/>
    </row>
    <row r="378" ht="15.75" customHeight="1" s="1411">
      <c r="A378" s="6" t="n"/>
      <c r="B378" s="6" t="n"/>
      <c r="C378" s="6" t="n"/>
      <c r="D378" s="6" t="n"/>
      <c r="E378" s="6" t="n"/>
      <c r="F378" s="6" t="n"/>
      <c r="G378" s="6" t="n"/>
      <c r="H378" s="6" t="n"/>
      <c r="I378" s="6" t="n"/>
      <c r="J378" s="6" t="n"/>
      <c r="K378" s="6" t="n"/>
      <c r="L378" s="6" t="n"/>
      <c r="M378" s="6" t="n"/>
      <c r="N378" s="6" t="n"/>
    </row>
    <row r="379" ht="15.75" customHeight="1" s="1411">
      <c r="A379" s="6" t="n"/>
      <c r="B379" s="6" t="n"/>
      <c r="C379" s="6" t="n"/>
      <c r="D379" s="6" t="n"/>
      <c r="E379" s="6" t="n"/>
      <c r="F379" s="6" t="n"/>
      <c r="G379" s="6" t="n"/>
      <c r="H379" s="6" t="n"/>
      <c r="I379" s="6" t="n"/>
      <c r="J379" s="6" t="n"/>
      <c r="K379" s="6" t="n"/>
      <c r="L379" s="6" t="n"/>
      <c r="M379" s="6" t="n"/>
      <c r="N379" s="6" t="n"/>
    </row>
    <row r="380" ht="15.75" customHeight="1" s="1411">
      <c r="A380" s="6" t="n"/>
      <c r="B380" s="6" t="n"/>
      <c r="C380" s="6" t="n"/>
      <c r="D380" s="6" t="n"/>
      <c r="E380" s="6" t="n"/>
      <c r="F380" s="6" t="n"/>
      <c r="G380" s="6" t="n"/>
      <c r="H380" s="6" t="n"/>
      <c r="I380" s="6" t="n"/>
      <c r="J380" s="6" t="n"/>
      <c r="K380" s="6" t="n"/>
      <c r="L380" s="6" t="n"/>
      <c r="M380" s="6" t="n"/>
      <c r="N380" s="6" t="n"/>
    </row>
    <row r="381" ht="15.75" customHeight="1" s="1411">
      <c r="A381" s="6" t="n"/>
      <c r="B381" s="6" t="n"/>
      <c r="C381" s="6" t="n"/>
      <c r="D381" s="6" t="n"/>
      <c r="E381" s="6" t="n"/>
      <c r="F381" s="6" t="n"/>
      <c r="G381" s="6" t="n"/>
      <c r="H381" s="6" t="n"/>
      <c r="I381" s="6" t="n"/>
      <c r="J381" s="6" t="n"/>
      <c r="K381" s="6" t="n"/>
      <c r="L381" s="6" t="n"/>
      <c r="M381" s="6" t="n"/>
      <c r="N381" s="6" t="n"/>
    </row>
    <row r="382" ht="15.75" customHeight="1" s="1411">
      <c r="A382" s="6" t="n"/>
      <c r="B382" s="6" t="n"/>
      <c r="C382" s="6" t="n"/>
      <c r="D382" s="6" t="n"/>
      <c r="E382" s="6" t="n"/>
      <c r="F382" s="6" t="n"/>
      <c r="G382" s="6" t="n"/>
      <c r="H382" s="6" t="n"/>
      <c r="I382" s="6" t="n"/>
      <c r="J382" s="6" t="n"/>
      <c r="K382" s="6" t="n"/>
      <c r="L382" s="6" t="n"/>
      <c r="M382" s="6" t="n"/>
      <c r="N382" s="6" t="n"/>
    </row>
    <row r="383" ht="15.75" customHeight="1" s="1411">
      <c r="A383" s="6" t="n"/>
      <c r="B383" s="6" t="n"/>
      <c r="C383" s="6" t="n"/>
      <c r="D383" s="6" t="n"/>
      <c r="E383" s="6" t="n"/>
      <c r="F383" s="6" t="n"/>
      <c r="G383" s="6" t="n"/>
      <c r="H383" s="6" t="n"/>
      <c r="I383" s="6" t="n"/>
      <c r="J383" s="6" t="n"/>
      <c r="K383" s="6" t="n"/>
      <c r="L383" s="6" t="n"/>
      <c r="M383" s="6" t="n"/>
      <c r="N383" s="6" t="n"/>
    </row>
    <row r="384" ht="15.75" customHeight="1" s="1411">
      <c r="A384" s="6" t="n"/>
      <c r="B384" s="6" t="n"/>
      <c r="C384" s="6" t="n"/>
      <c r="D384" s="6" t="n"/>
      <c r="E384" s="6" t="n"/>
      <c r="F384" s="6" t="n"/>
      <c r="G384" s="6" t="n"/>
      <c r="H384" s="6" t="n"/>
      <c r="I384" s="6" t="n"/>
      <c r="J384" s="6" t="n"/>
      <c r="K384" s="6" t="n"/>
      <c r="L384" s="6" t="n"/>
      <c r="M384" s="6" t="n"/>
      <c r="N384" s="6" t="n"/>
    </row>
    <row r="385" ht="15.75" customHeight="1" s="1411">
      <c r="A385" s="6" t="n"/>
      <c r="B385" s="6" t="n"/>
      <c r="C385" s="6" t="n"/>
      <c r="D385" s="6" t="n"/>
      <c r="E385" s="6" t="n"/>
      <c r="F385" s="6" t="n"/>
      <c r="G385" s="6" t="n"/>
      <c r="H385" s="6" t="n"/>
      <c r="I385" s="6" t="n"/>
      <c r="J385" s="6" t="n"/>
      <c r="K385" s="6" t="n"/>
      <c r="L385" s="6" t="n"/>
      <c r="M385" s="6" t="n"/>
      <c r="N385" s="6" t="n"/>
    </row>
    <row r="386" ht="15.75" customHeight="1" s="1411">
      <c r="A386" s="6" t="n"/>
      <c r="B386" s="6" t="n"/>
      <c r="C386" s="6" t="n"/>
      <c r="D386" s="6" t="n"/>
      <c r="E386" s="6" t="n"/>
      <c r="F386" s="6" t="n"/>
      <c r="G386" s="6" t="n"/>
      <c r="H386" s="6" t="n"/>
      <c r="I386" s="6" t="n"/>
      <c r="J386" s="6" t="n"/>
      <c r="K386" s="6" t="n"/>
      <c r="L386" s="6" t="n"/>
      <c r="M386" s="6" t="n"/>
      <c r="N386" s="6" t="n"/>
    </row>
    <row r="387" ht="15.75" customHeight="1" s="1411">
      <c r="A387" s="6" t="n"/>
      <c r="B387" s="6" t="n"/>
      <c r="C387" s="6" t="n"/>
      <c r="D387" s="6" t="n"/>
      <c r="E387" s="6" t="n"/>
      <c r="F387" s="6" t="n"/>
      <c r="G387" s="6" t="n"/>
      <c r="H387" s="6" t="n"/>
      <c r="I387" s="6" t="n"/>
      <c r="J387" s="6" t="n"/>
      <c r="K387" s="6" t="n"/>
      <c r="L387" s="6" t="n"/>
      <c r="M387" s="6" t="n"/>
      <c r="N387" s="6" t="n"/>
    </row>
    <row r="388" ht="15.75" customHeight="1" s="1411">
      <c r="A388" s="6" t="n"/>
      <c r="B388" s="6" t="n"/>
      <c r="C388" s="6" t="n"/>
      <c r="D388" s="6" t="n"/>
      <c r="E388" s="6" t="n"/>
      <c r="F388" s="6" t="n"/>
      <c r="G388" s="6" t="n"/>
      <c r="H388" s="6" t="n"/>
      <c r="I388" s="6" t="n"/>
      <c r="J388" s="6" t="n"/>
      <c r="K388" s="6" t="n"/>
      <c r="L388" s="6" t="n"/>
      <c r="M388" s="6" t="n"/>
      <c r="N388" s="6" t="n"/>
    </row>
    <row r="389" ht="15.75" customHeight="1" s="1411">
      <c r="A389" s="6" t="n"/>
      <c r="B389" s="6" t="n"/>
      <c r="C389" s="6" t="n"/>
      <c r="D389" s="6" t="n"/>
      <c r="E389" s="6" t="n"/>
      <c r="F389" s="6" t="n"/>
      <c r="G389" s="6" t="n"/>
      <c r="H389" s="6" t="n"/>
      <c r="I389" s="6" t="n"/>
      <c r="J389" s="6" t="n"/>
      <c r="K389" s="6" t="n"/>
      <c r="L389" s="6" t="n"/>
      <c r="M389" s="6" t="n"/>
      <c r="N389" s="6" t="n"/>
    </row>
    <row r="390" ht="15.75" customHeight="1" s="1411">
      <c r="A390" s="6" t="n"/>
      <c r="B390" s="6" t="n"/>
      <c r="C390" s="6" t="n"/>
      <c r="D390" s="6" t="n"/>
      <c r="E390" s="6" t="n"/>
      <c r="F390" s="6" t="n"/>
      <c r="G390" s="6" t="n"/>
      <c r="H390" s="6" t="n"/>
      <c r="I390" s="6" t="n"/>
      <c r="J390" s="6" t="n"/>
      <c r="K390" s="6" t="n"/>
      <c r="L390" s="6" t="n"/>
      <c r="M390" s="6" t="n"/>
      <c r="N390" s="6" t="n"/>
    </row>
    <row r="391" ht="15.75" customHeight="1" s="1411">
      <c r="A391" s="6" t="n"/>
      <c r="B391" s="6" t="n"/>
      <c r="C391" s="6" t="n"/>
      <c r="D391" s="6" t="n"/>
      <c r="E391" s="6" t="n"/>
      <c r="F391" s="6" t="n"/>
      <c r="G391" s="6" t="n"/>
      <c r="H391" s="6" t="n"/>
      <c r="I391" s="6" t="n"/>
      <c r="J391" s="6" t="n"/>
      <c r="K391" s="6" t="n"/>
      <c r="L391" s="6" t="n"/>
      <c r="M391" s="6" t="n"/>
      <c r="N391" s="6" t="n"/>
    </row>
    <row r="392" ht="15.75" customHeight="1" s="1411">
      <c r="A392" s="6" t="n"/>
      <c r="B392" s="6" t="n"/>
      <c r="C392" s="6" t="n"/>
      <c r="D392" s="6" t="n"/>
      <c r="E392" s="6" t="n"/>
      <c r="F392" s="6" t="n"/>
      <c r="G392" s="6" t="n"/>
      <c r="H392" s="6" t="n"/>
      <c r="I392" s="6" t="n"/>
      <c r="J392" s="6" t="n"/>
      <c r="K392" s="6" t="n"/>
      <c r="L392" s="6" t="n"/>
      <c r="M392" s="6" t="n"/>
      <c r="N392" s="6" t="n"/>
    </row>
    <row r="393" ht="15.75" customHeight="1" s="1411">
      <c r="A393" s="6" t="n"/>
      <c r="B393" s="6" t="n"/>
      <c r="C393" s="6" t="n"/>
      <c r="D393" s="6" t="n"/>
      <c r="E393" s="6" t="n"/>
      <c r="F393" s="6" t="n"/>
      <c r="G393" s="6" t="n"/>
      <c r="H393" s="6" t="n"/>
      <c r="I393" s="6" t="n"/>
      <c r="J393" s="6" t="n"/>
      <c r="K393" s="6" t="n"/>
      <c r="L393" s="6" t="n"/>
      <c r="M393" s="6" t="n"/>
      <c r="N393" s="6" t="n"/>
    </row>
    <row r="394" ht="15.75" customHeight="1" s="1411">
      <c r="A394" s="6" t="n"/>
      <c r="B394" s="6" t="n"/>
      <c r="C394" s="6" t="n"/>
      <c r="D394" s="6" t="n"/>
      <c r="E394" s="6" t="n"/>
      <c r="F394" s="6" t="n"/>
      <c r="G394" s="6" t="n"/>
      <c r="H394" s="6" t="n"/>
      <c r="I394" s="6" t="n"/>
      <c r="J394" s="6" t="n"/>
      <c r="K394" s="6" t="n"/>
      <c r="L394" s="6" t="n"/>
      <c r="M394" s="6" t="n"/>
      <c r="N394" s="6" t="n"/>
    </row>
    <row r="395" ht="15.75" customHeight="1" s="1411">
      <c r="A395" s="6" t="n"/>
      <c r="B395" s="6" t="n"/>
      <c r="C395" s="6" t="n"/>
      <c r="D395" s="6" t="n"/>
      <c r="E395" s="6" t="n"/>
      <c r="F395" s="6" t="n"/>
      <c r="G395" s="6" t="n"/>
      <c r="H395" s="6" t="n"/>
      <c r="I395" s="6" t="n"/>
      <c r="J395" s="6" t="n"/>
      <c r="K395" s="6" t="n"/>
      <c r="L395" s="6" t="n"/>
      <c r="M395" s="6" t="n"/>
      <c r="N395" s="6" t="n"/>
    </row>
    <row r="396" ht="15.75" customHeight="1" s="1411">
      <c r="A396" s="6" t="n"/>
      <c r="B396" s="6" t="n"/>
      <c r="C396" s="6" t="n"/>
      <c r="D396" s="6" t="n"/>
      <c r="E396" s="6" t="n"/>
      <c r="F396" s="6" t="n"/>
      <c r="G396" s="6" t="n"/>
      <c r="H396" s="6" t="n"/>
      <c r="I396" s="6" t="n"/>
      <c r="J396" s="6" t="n"/>
      <c r="K396" s="6" t="n"/>
      <c r="L396" s="6" t="n"/>
      <c r="M396" s="6" t="n"/>
      <c r="N396" s="6" t="n"/>
    </row>
    <row r="397" ht="15.75" customHeight="1" s="1411">
      <c r="A397" s="6" t="n"/>
      <c r="B397" s="6" t="n"/>
      <c r="C397" s="6" t="n"/>
      <c r="D397" s="6" t="n"/>
      <c r="E397" s="6" t="n"/>
      <c r="F397" s="6" t="n"/>
      <c r="G397" s="6" t="n"/>
      <c r="H397" s="6" t="n"/>
      <c r="I397" s="6" t="n"/>
      <c r="J397" s="6" t="n"/>
      <c r="K397" s="6" t="n"/>
      <c r="L397" s="6" t="n"/>
      <c r="M397" s="6" t="n"/>
      <c r="N397" s="6" t="n"/>
    </row>
    <row r="398" ht="15.75" customHeight="1" s="1411">
      <c r="A398" s="6" t="n"/>
      <c r="B398" s="6" t="n"/>
      <c r="C398" s="6" t="n"/>
      <c r="D398" s="6" t="n"/>
      <c r="E398" s="6" t="n"/>
      <c r="F398" s="6" t="n"/>
      <c r="G398" s="6" t="n"/>
      <c r="H398" s="6" t="n"/>
      <c r="I398" s="6" t="n"/>
      <c r="J398" s="6" t="n"/>
      <c r="K398" s="6" t="n"/>
      <c r="L398" s="6" t="n"/>
      <c r="M398" s="6" t="n"/>
      <c r="N398" s="6" t="n"/>
    </row>
    <row r="399" ht="15.75" customHeight="1" s="1411">
      <c r="A399" s="6" t="n"/>
      <c r="B399" s="6" t="n"/>
      <c r="C399" s="6" t="n"/>
      <c r="D399" s="6" t="n"/>
      <c r="E399" s="6" t="n"/>
      <c r="F399" s="6" t="n"/>
      <c r="G399" s="6" t="n"/>
      <c r="H399" s="6" t="n"/>
      <c r="I399" s="6" t="n"/>
      <c r="J399" s="6" t="n"/>
      <c r="K399" s="6" t="n"/>
      <c r="L399" s="6" t="n"/>
      <c r="M399" s="6" t="n"/>
      <c r="N399" s="6" t="n"/>
    </row>
    <row r="400" ht="15.75" customHeight="1" s="1411">
      <c r="A400" s="6" t="n"/>
      <c r="B400" s="6" t="n"/>
      <c r="C400" s="6" t="n"/>
      <c r="D400" s="6" t="n"/>
      <c r="E400" s="6" t="n"/>
      <c r="F400" s="6" t="n"/>
      <c r="G400" s="6" t="n"/>
      <c r="H400" s="6" t="n"/>
      <c r="I400" s="6" t="n"/>
      <c r="J400" s="6" t="n"/>
      <c r="K400" s="6" t="n"/>
      <c r="L400" s="6" t="n"/>
      <c r="M400" s="6" t="n"/>
      <c r="N400" s="6" t="n"/>
    </row>
    <row r="401" ht="15.75" customHeight="1" s="1411">
      <c r="A401" s="6" t="n"/>
      <c r="B401" s="6" t="n"/>
      <c r="C401" s="6" t="n"/>
      <c r="D401" s="6" t="n"/>
      <c r="E401" s="6" t="n"/>
      <c r="F401" s="6" t="n"/>
      <c r="G401" s="6" t="n"/>
      <c r="H401" s="6" t="n"/>
      <c r="I401" s="6" t="n"/>
      <c r="J401" s="6" t="n"/>
      <c r="K401" s="6" t="n"/>
      <c r="L401" s="6" t="n"/>
      <c r="M401" s="6" t="n"/>
      <c r="N401" s="6" t="n"/>
    </row>
    <row r="402" ht="15.75" customHeight="1" s="1411">
      <c r="A402" s="6" t="n"/>
      <c r="B402" s="6" t="n"/>
      <c r="C402" s="6" t="n"/>
      <c r="D402" s="6" t="n"/>
      <c r="E402" s="6" t="n"/>
      <c r="F402" s="6" t="n"/>
      <c r="G402" s="6" t="n"/>
      <c r="H402" s="6" t="n"/>
      <c r="I402" s="6" t="n"/>
      <c r="J402" s="6" t="n"/>
      <c r="K402" s="6" t="n"/>
      <c r="L402" s="6" t="n"/>
      <c r="M402" s="6" t="n"/>
      <c r="N402" s="6" t="n"/>
    </row>
    <row r="403" ht="15.75" customHeight="1" s="1411">
      <c r="A403" s="6" t="n"/>
      <c r="B403" s="6" t="n"/>
      <c r="C403" s="6" t="n"/>
      <c r="D403" s="6" t="n"/>
      <c r="E403" s="6" t="n"/>
      <c r="F403" s="6" t="n"/>
      <c r="G403" s="6" t="n"/>
      <c r="H403" s="6" t="n"/>
      <c r="I403" s="6" t="n"/>
      <c r="J403" s="6" t="n"/>
      <c r="K403" s="6" t="n"/>
      <c r="L403" s="6" t="n"/>
      <c r="M403" s="6" t="n"/>
      <c r="N403" s="6" t="n"/>
    </row>
    <row r="404" ht="15.75" customHeight="1" s="1411">
      <c r="A404" s="6" t="n"/>
      <c r="B404" s="6" t="n"/>
      <c r="C404" s="6" t="n"/>
      <c r="D404" s="6" t="n"/>
      <c r="E404" s="6" t="n"/>
      <c r="F404" s="6" t="n"/>
      <c r="G404" s="6" t="n"/>
      <c r="H404" s="6" t="n"/>
      <c r="I404" s="6" t="n"/>
      <c r="J404" s="6" t="n"/>
      <c r="K404" s="6" t="n"/>
      <c r="L404" s="6" t="n"/>
      <c r="M404" s="6" t="n"/>
      <c r="N404" s="6" t="n"/>
    </row>
    <row r="405" ht="15.75" customHeight="1" s="1411">
      <c r="A405" s="6" t="n"/>
      <c r="B405" s="6" t="n"/>
      <c r="C405" s="6" t="n"/>
      <c r="D405" s="6" t="n"/>
      <c r="E405" s="6" t="n"/>
      <c r="F405" s="6" t="n"/>
      <c r="G405" s="6" t="n"/>
      <c r="H405" s="6" t="n"/>
      <c r="I405" s="6" t="n"/>
      <c r="J405" s="6" t="n"/>
      <c r="K405" s="6" t="n"/>
      <c r="L405" s="6" t="n"/>
      <c r="M405" s="6" t="n"/>
      <c r="N405" s="6" t="n"/>
    </row>
    <row r="406" ht="15.75" customHeight="1" s="1411">
      <c r="A406" s="6" t="n"/>
      <c r="B406" s="6" t="n"/>
      <c r="C406" s="6" t="n"/>
      <c r="D406" s="6" t="n"/>
      <c r="E406" s="6" t="n"/>
      <c r="F406" s="6" t="n"/>
      <c r="G406" s="6" t="n"/>
      <c r="H406" s="6" t="n"/>
      <c r="I406" s="6" t="n"/>
      <c r="J406" s="6" t="n"/>
      <c r="K406" s="6" t="n"/>
      <c r="L406" s="6" t="n"/>
      <c r="M406" s="6" t="n"/>
      <c r="N406" s="6" t="n"/>
    </row>
    <row r="407" ht="15.75" customHeight="1" s="1411">
      <c r="A407" s="6" t="n"/>
      <c r="B407" s="6" t="n"/>
      <c r="C407" s="6" t="n"/>
      <c r="D407" s="6" t="n"/>
      <c r="E407" s="6" t="n"/>
      <c r="F407" s="6" t="n"/>
      <c r="G407" s="6" t="n"/>
      <c r="H407" s="6" t="n"/>
      <c r="I407" s="6" t="n"/>
      <c r="J407" s="6" t="n"/>
      <c r="K407" s="6" t="n"/>
      <c r="L407" s="6" t="n"/>
      <c r="M407" s="6" t="n"/>
      <c r="N407" s="6" t="n"/>
    </row>
    <row r="408" ht="15.75" customHeight="1" s="1411">
      <c r="A408" s="6" t="n"/>
      <c r="B408" s="6" t="n"/>
      <c r="C408" s="6" t="n"/>
      <c r="D408" s="6" t="n"/>
      <c r="E408" s="6" t="n"/>
      <c r="F408" s="6" t="n"/>
      <c r="G408" s="6" t="n"/>
      <c r="H408" s="6" t="n"/>
      <c r="I408" s="6" t="n"/>
      <c r="J408" s="6" t="n"/>
      <c r="K408" s="6" t="n"/>
      <c r="L408" s="6" t="n"/>
      <c r="M408" s="6" t="n"/>
      <c r="N408" s="6" t="n"/>
    </row>
    <row r="409" ht="15.75" customHeight="1" s="1411">
      <c r="A409" s="6" t="n"/>
      <c r="B409" s="6" t="n"/>
      <c r="C409" s="6" t="n"/>
      <c r="D409" s="6" t="n"/>
      <c r="E409" s="6" t="n"/>
      <c r="F409" s="6" t="n"/>
      <c r="G409" s="6" t="n"/>
      <c r="H409" s="6" t="n"/>
      <c r="I409" s="6" t="n"/>
      <c r="J409" s="6" t="n"/>
      <c r="K409" s="6" t="n"/>
      <c r="L409" s="6" t="n"/>
      <c r="M409" s="6" t="n"/>
      <c r="N409" s="6" t="n"/>
    </row>
    <row r="410" ht="15.75" customHeight="1" s="1411">
      <c r="A410" s="6" t="n"/>
      <c r="B410" s="6" t="n"/>
      <c r="C410" s="6" t="n"/>
      <c r="D410" s="6" t="n"/>
      <c r="E410" s="6" t="n"/>
      <c r="F410" s="6" t="n"/>
      <c r="G410" s="6" t="n"/>
      <c r="H410" s="6" t="n"/>
      <c r="I410" s="6" t="n"/>
      <c r="J410" s="6" t="n"/>
      <c r="K410" s="6" t="n"/>
      <c r="L410" s="6" t="n"/>
      <c r="M410" s="6" t="n"/>
      <c r="N410" s="6" t="n"/>
    </row>
    <row r="411" ht="15.75" customHeight="1" s="1411">
      <c r="A411" s="6" t="n"/>
      <c r="B411" s="6" t="n"/>
      <c r="C411" s="6" t="n"/>
      <c r="D411" s="6" t="n"/>
      <c r="E411" s="6" t="n"/>
      <c r="F411" s="6" t="n"/>
      <c r="G411" s="6" t="n"/>
      <c r="H411" s="6" t="n"/>
      <c r="I411" s="6" t="n"/>
      <c r="J411" s="6" t="n"/>
      <c r="K411" s="6" t="n"/>
      <c r="L411" s="6" t="n"/>
      <c r="M411" s="6" t="n"/>
      <c r="N411" s="6" t="n"/>
    </row>
    <row r="412" ht="15.75" customHeight="1" s="1411">
      <c r="A412" s="6" t="n"/>
      <c r="B412" s="6" t="n"/>
      <c r="C412" s="6" t="n"/>
      <c r="D412" s="6" t="n"/>
      <c r="E412" s="6" t="n"/>
      <c r="F412" s="6" t="n"/>
      <c r="G412" s="6" t="n"/>
      <c r="H412" s="6" t="n"/>
      <c r="I412" s="6" t="n"/>
      <c r="J412" s="6" t="n"/>
      <c r="K412" s="6" t="n"/>
      <c r="L412" s="6" t="n"/>
      <c r="M412" s="6" t="n"/>
      <c r="N412" s="6" t="n"/>
    </row>
    <row r="413" ht="15.75" customHeight="1" s="1411">
      <c r="A413" s="6" t="n"/>
      <c r="B413" s="6" t="n"/>
      <c r="C413" s="6" t="n"/>
      <c r="D413" s="6" t="n"/>
      <c r="E413" s="6" t="n"/>
      <c r="F413" s="6" t="n"/>
      <c r="G413" s="6" t="n"/>
      <c r="H413" s="6" t="n"/>
      <c r="I413" s="6" t="n"/>
      <c r="J413" s="6" t="n"/>
      <c r="K413" s="6" t="n"/>
      <c r="L413" s="6" t="n"/>
      <c r="M413" s="6" t="n"/>
      <c r="N413" s="6" t="n"/>
    </row>
    <row r="414" ht="15.75" customHeight="1" s="1411">
      <c r="A414" s="6" t="n"/>
      <c r="B414" s="6" t="n"/>
      <c r="C414" s="6" t="n"/>
      <c r="D414" s="6" t="n"/>
      <c r="E414" s="6" t="n"/>
      <c r="F414" s="6" t="n"/>
      <c r="G414" s="6" t="n"/>
      <c r="H414" s="6" t="n"/>
      <c r="I414" s="6" t="n"/>
      <c r="J414" s="6" t="n"/>
      <c r="K414" s="6" t="n"/>
      <c r="L414" s="6" t="n"/>
      <c r="M414" s="6" t="n"/>
      <c r="N414" s="6" t="n"/>
    </row>
    <row r="415" ht="15.75" customHeight="1" s="1411">
      <c r="A415" s="6" t="n"/>
      <c r="B415" s="6" t="n"/>
      <c r="C415" s="6" t="n"/>
      <c r="D415" s="6" t="n"/>
      <c r="E415" s="6" t="n"/>
      <c r="F415" s="6" t="n"/>
      <c r="G415" s="6" t="n"/>
      <c r="H415" s="6" t="n"/>
      <c r="I415" s="6" t="n"/>
      <c r="J415" s="6" t="n"/>
      <c r="K415" s="6" t="n"/>
      <c r="L415" s="6" t="n"/>
      <c r="M415" s="6" t="n"/>
      <c r="N415" s="6" t="n"/>
    </row>
    <row r="416" ht="15.75" customHeight="1" s="1411">
      <c r="A416" s="6" t="n"/>
      <c r="B416" s="6" t="n"/>
      <c r="C416" s="6" t="n"/>
      <c r="D416" s="6" t="n"/>
      <c r="E416" s="6" t="n"/>
      <c r="F416" s="6" t="n"/>
      <c r="G416" s="6" t="n"/>
      <c r="H416" s="6" t="n"/>
      <c r="I416" s="6" t="n"/>
      <c r="J416" s="6" t="n"/>
      <c r="K416" s="6" t="n"/>
      <c r="L416" s="6" t="n"/>
      <c r="M416" s="6" t="n"/>
      <c r="N416" s="6" t="n"/>
    </row>
    <row r="417" ht="15.75" customHeight="1" s="1411">
      <c r="A417" s="6" t="n"/>
      <c r="B417" s="6" t="n"/>
      <c r="C417" s="6" t="n"/>
      <c r="D417" s="6" t="n"/>
      <c r="E417" s="6" t="n"/>
      <c r="F417" s="6" t="n"/>
      <c r="G417" s="6" t="n"/>
      <c r="H417" s="6" t="n"/>
      <c r="I417" s="6" t="n"/>
      <c r="J417" s="6" t="n"/>
      <c r="K417" s="6" t="n"/>
      <c r="L417" s="6" t="n"/>
      <c r="M417" s="6" t="n"/>
      <c r="N417" s="6" t="n"/>
    </row>
    <row r="418" ht="15.75" customHeight="1" s="1411">
      <c r="A418" s="6" t="n"/>
      <c r="B418" s="6" t="n"/>
      <c r="C418" s="6" t="n"/>
      <c r="D418" s="6" t="n"/>
      <c r="E418" s="6" t="n"/>
      <c r="F418" s="6" t="n"/>
      <c r="G418" s="6" t="n"/>
      <c r="H418" s="6" t="n"/>
      <c r="I418" s="6" t="n"/>
      <c r="J418" s="6" t="n"/>
      <c r="K418" s="6" t="n"/>
      <c r="L418" s="6" t="n"/>
      <c r="M418" s="6" t="n"/>
      <c r="N418" s="6" t="n"/>
    </row>
    <row r="419" ht="15.75" customHeight="1" s="1411">
      <c r="A419" s="6" t="n"/>
      <c r="B419" s="6" t="n"/>
      <c r="C419" s="6" t="n"/>
      <c r="D419" s="6" t="n"/>
      <c r="E419" s="6" t="n"/>
      <c r="F419" s="6" t="n"/>
      <c r="G419" s="6" t="n"/>
      <c r="H419" s="6" t="n"/>
      <c r="I419" s="6" t="n"/>
      <c r="J419" s="6" t="n"/>
      <c r="K419" s="6" t="n"/>
      <c r="L419" s="6" t="n"/>
      <c r="M419" s="6" t="n"/>
      <c r="N419" s="6" t="n"/>
    </row>
    <row r="420" ht="15.75" customHeight="1" s="1411">
      <c r="A420" s="6" t="n"/>
      <c r="B420" s="6" t="n"/>
      <c r="C420" s="6" t="n"/>
      <c r="D420" s="6" t="n"/>
      <c r="E420" s="6" t="n"/>
      <c r="F420" s="6" t="n"/>
      <c r="G420" s="6" t="n"/>
      <c r="H420" s="6" t="n"/>
      <c r="I420" s="6" t="n"/>
      <c r="J420" s="6" t="n"/>
      <c r="K420" s="6" t="n"/>
      <c r="L420" s="6" t="n"/>
      <c r="M420" s="6" t="n"/>
      <c r="N420" s="6" t="n"/>
    </row>
    <row r="421" ht="15.75" customHeight="1" s="1411">
      <c r="A421" s="6" t="n"/>
      <c r="B421" s="6" t="n"/>
      <c r="C421" s="6" t="n"/>
      <c r="D421" s="6" t="n"/>
      <c r="E421" s="6" t="n"/>
      <c r="F421" s="6" t="n"/>
      <c r="G421" s="6" t="n"/>
      <c r="H421" s="6" t="n"/>
      <c r="I421" s="6" t="n"/>
      <c r="J421" s="6" t="n"/>
      <c r="K421" s="6" t="n"/>
      <c r="L421" s="6" t="n"/>
      <c r="M421" s="6" t="n"/>
      <c r="N421" s="6" t="n"/>
    </row>
    <row r="422" ht="15.75" customHeight="1" s="1411">
      <c r="A422" s="6" t="n"/>
      <c r="B422" s="6" t="n"/>
      <c r="C422" s="6" t="n"/>
      <c r="D422" s="6" t="n"/>
      <c r="E422" s="6" t="n"/>
      <c r="F422" s="6" t="n"/>
      <c r="G422" s="6" t="n"/>
      <c r="H422" s="6" t="n"/>
      <c r="I422" s="6" t="n"/>
      <c r="J422" s="6" t="n"/>
      <c r="K422" s="6" t="n"/>
      <c r="L422" s="6" t="n"/>
      <c r="M422" s="6" t="n"/>
      <c r="N422" s="6" t="n"/>
    </row>
    <row r="423" ht="15.75" customHeight="1" s="1411">
      <c r="A423" s="6" t="n"/>
      <c r="B423" s="6" t="n"/>
      <c r="C423" s="6" t="n"/>
      <c r="D423" s="6" t="n"/>
      <c r="E423" s="6" t="n"/>
      <c r="F423" s="6" t="n"/>
      <c r="G423" s="6" t="n"/>
      <c r="H423" s="6" t="n"/>
      <c r="I423" s="6" t="n"/>
      <c r="J423" s="6" t="n"/>
      <c r="K423" s="6" t="n"/>
      <c r="L423" s="6" t="n"/>
      <c r="M423" s="6" t="n"/>
      <c r="N423" s="6" t="n"/>
    </row>
    <row r="424" ht="15.75" customHeight="1" s="1411">
      <c r="A424" s="6" t="n"/>
      <c r="B424" s="6" t="n"/>
      <c r="C424" s="6" t="n"/>
      <c r="D424" s="6" t="n"/>
      <c r="E424" s="6" t="n"/>
      <c r="F424" s="6" t="n"/>
      <c r="G424" s="6" t="n"/>
      <c r="H424" s="6" t="n"/>
      <c r="I424" s="6" t="n"/>
      <c r="J424" s="6" t="n"/>
      <c r="K424" s="6" t="n"/>
      <c r="L424" s="6" t="n"/>
      <c r="M424" s="6" t="n"/>
      <c r="N424" s="6" t="n"/>
    </row>
    <row r="425" ht="15.75" customHeight="1" s="1411">
      <c r="A425" s="6" t="n"/>
      <c r="B425" s="6" t="n"/>
      <c r="C425" s="6" t="n"/>
      <c r="D425" s="6" t="n"/>
      <c r="E425" s="6" t="n"/>
      <c r="F425" s="6" t="n"/>
      <c r="G425" s="6" t="n"/>
      <c r="H425" s="6" t="n"/>
      <c r="I425" s="6" t="n"/>
      <c r="J425" s="6" t="n"/>
      <c r="K425" s="6" t="n"/>
      <c r="L425" s="6" t="n"/>
      <c r="M425" s="6" t="n"/>
      <c r="N425" s="6" t="n"/>
    </row>
    <row r="426" ht="15.75" customHeight="1" s="1411">
      <c r="A426" s="6" t="n"/>
      <c r="B426" s="6" t="n"/>
      <c r="C426" s="6" t="n"/>
      <c r="D426" s="6" t="n"/>
      <c r="E426" s="6" t="n"/>
      <c r="F426" s="6" t="n"/>
      <c r="G426" s="6" t="n"/>
      <c r="H426" s="6" t="n"/>
      <c r="I426" s="6" t="n"/>
      <c r="J426" s="6" t="n"/>
      <c r="K426" s="6" t="n"/>
      <c r="L426" s="6" t="n"/>
      <c r="M426" s="6" t="n"/>
      <c r="N426" s="6" t="n"/>
    </row>
    <row r="427" ht="15.75" customHeight="1" s="1411">
      <c r="A427" s="6" t="n"/>
      <c r="B427" s="6" t="n"/>
      <c r="C427" s="6" t="n"/>
      <c r="D427" s="6" t="n"/>
      <c r="E427" s="6" t="n"/>
      <c r="F427" s="6" t="n"/>
      <c r="G427" s="6" t="n"/>
      <c r="H427" s="6" t="n"/>
      <c r="I427" s="6" t="n"/>
      <c r="J427" s="6" t="n"/>
      <c r="K427" s="6" t="n"/>
      <c r="L427" s="6" t="n"/>
      <c r="M427" s="6" t="n"/>
      <c r="N427" s="6" t="n"/>
    </row>
    <row r="428" ht="15.75" customHeight="1" s="1411">
      <c r="A428" s="6" t="n"/>
      <c r="B428" s="6" t="n"/>
      <c r="C428" s="6" t="n"/>
      <c r="D428" s="6" t="n"/>
      <c r="E428" s="6" t="n"/>
      <c r="F428" s="6" t="n"/>
      <c r="G428" s="6" t="n"/>
      <c r="H428" s="6" t="n"/>
      <c r="I428" s="6" t="n"/>
      <c r="J428" s="6" t="n"/>
      <c r="K428" s="6" t="n"/>
      <c r="L428" s="6" t="n"/>
      <c r="M428" s="6" t="n"/>
      <c r="N428" s="6" t="n"/>
    </row>
    <row r="429" ht="15.75" customHeight="1" s="1411">
      <c r="A429" s="6" t="n"/>
      <c r="B429" s="6" t="n"/>
      <c r="C429" s="6" t="n"/>
      <c r="D429" s="6" t="n"/>
      <c r="E429" s="6" t="n"/>
      <c r="F429" s="6" t="n"/>
      <c r="G429" s="6" t="n"/>
      <c r="H429" s="6" t="n"/>
      <c r="I429" s="6" t="n"/>
      <c r="J429" s="6" t="n"/>
      <c r="K429" s="6" t="n"/>
      <c r="L429" s="6" t="n"/>
      <c r="M429" s="6" t="n"/>
      <c r="N429" s="6" t="n"/>
    </row>
    <row r="430" ht="15.75" customHeight="1" s="1411">
      <c r="A430" s="6" t="n"/>
      <c r="B430" s="6" t="n"/>
      <c r="C430" s="6" t="n"/>
      <c r="D430" s="6" t="n"/>
      <c r="E430" s="6" t="n"/>
      <c r="F430" s="6" t="n"/>
      <c r="G430" s="6" t="n"/>
      <c r="H430" s="6" t="n"/>
      <c r="I430" s="6" t="n"/>
      <c r="J430" s="6" t="n"/>
      <c r="K430" s="6" t="n"/>
      <c r="L430" s="6" t="n"/>
      <c r="M430" s="6" t="n"/>
      <c r="N430" s="6" t="n"/>
    </row>
    <row r="431" ht="15.75" customHeight="1" s="1411">
      <c r="A431" s="6" t="n"/>
      <c r="B431" s="6" t="n"/>
      <c r="C431" s="6" t="n"/>
      <c r="D431" s="6" t="n"/>
      <c r="E431" s="6" t="n"/>
      <c r="F431" s="6" t="n"/>
      <c r="G431" s="6" t="n"/>
      <c r="H431" s="6" t="n"/>
      <c r="I431" s="6" t="n"/>
      <c r="J431" s="6" t="n"/>
      <c r="K431" s="6" t="n"/>
      <c r="L431" s="6" t="n"/>
      <c r="M431" s="6" t="n"/>
      <c r="N431" s="6" t="n"/>
    </row>
    <row r="432" ht="15.75" customHeight="1" s="1411">
      <c r="A432" s="6" t="n"/>
      <c r="B432" s="6" t="n"/>
      <c r="C432" s="6" t="n"/>
      <c r="D432" s="6" t="n"/>
      <c r="E432" s="6" t="n"/>
      <c r="F432" s="6" t="n"/>
      <c r="G432" s="6" t="n"/>
      <c r="H432" s="6" t="n"/>
      <c r="I432" s="6" t="n"/>
      <c r="J432" s="6" t="n"/>
      <c r="K432" s="6" t="n"/>
      <c r="L432" s="6" t="n"/>
      <c r="M432" s="6" t="n"/>
      <c r="N432" s="6" t="n"/>
    </row>
    <row r="433" ht="15.75" customHeight="1" s="1411">
      <c r="A433" s="6" t="n"/>
      <c r="B433" s="6" t="n"/>
      <c r="C433" s="6" t="n"/>
      <c r="D433" s="6" t="n"/>
      <c r="E433" s="6" t="n"/>
      <c r="F433" s="6" t="n"/>
      <c r="G433" s="6" t="n"/>
      <c r="H433" s="6" t="n"/>
      <c r="I433" s="6" t="n"/>
      <c r="J433" s="6" t="n"/>
      <c r="K433" s="6" t="n"/>
      <c r="L433" s="6" t="n"/>
      <c r="M433" s="6" t="n"/>
      <c r="N433" s="6" t="n"/>
    </row>
    <row r="434" ht="15.75" customHeight="1" s="1411">
      <c r="A434" s="6" t="n"/>
      <c r="B434" s="6" t="n"/>
      <c r="C434" s="6" t="n"/>
      <c r="D434" s="6" t="n"/>
      <c r="E434" s="6" t="n"/>
      <c r="F434" s="6" t="n"/>
      <c r="G434" s="6" t="n"/>
      <c r="H434" s="6" t="n"/>
      <c r="I434" s="6" t="n"/>
      <c r="J434" s="6" t="n"/>
      <c r="K434" s="6" t="n"/>
      <c r="L434" s="6" t="n"/>
      <c r="M434" s="6" t="n"/>
      <c r="N434" s="6" t="n"/>
    </row>
    <row r="435" ht="15.75" customHeight="1" s="1411">
      <c r="A435" s="6" t="n"/>
      <c r="B435" s="6" t="n"/>
      <c r="C435" s="6" t="n"/>
      <c r="D435" s="6" t="n"/>
      <c r="E435" s="6" t="n"/>
      <c r="F435" s="6" t="n"/>
      <c r="G435" s="6" t="n"/>
      <c r="H435" s="6" t="n"/>
      <c r="I435" s="6" t="n"/>
      <c r="J435" s="6" t="n"/>
      <c r="K435" s="6" t="n"/>
      <c r="L435" s="6" t="n"/>
      <c r="M435" s="6" t="n"/>
      <c r="N435" s="6" t="n"/>
    </row>
    <row r="436" ht="15.75" customHeight="1" s="1411">
      <c r="A436" s="6" t="n"/>
      <c r="B436" s="6" t="n"/>
      <c r="C436" s="6" t="n"/>
      <c r="D436" s="6" t="n"/>
      <c r="E436" s="6" t="n"/>
      <c r="F436" s="6" t="n"/>
      <c r="G436" s="6" t="n"/>
      <c r="H436" s="6" t="n"/>
      <c r="I436" s="6" t="n"/>
      <c r="J436" s="6" t="n"/>
      <c r="K436" s="6" t="n"/>
      <c r="L436" s="6" t="n"/>
      <c r="M436" s="6" t="n"/>
      <c r="N436" s="6" t="n"/>
    </row>
    <row r="437" ht="15.75" customHeight="1" s="1411">
      <c r="A437" s="6" t="n"/>
      <c r="B437" s="6" t="n"/>
      <c r="C437" s="6" t="n"/>
      <c r="D437" s="6" t="n"/>
      <c r="E437" s="6" t="n"/>
      <c r="F437" s="6" t="n"/>
      <c r="G437" s="6" t="n"/>
      <c r="H437" s="6" t="n"/>
      <c r="I437" s="6" t="n"/>
      <c r="J437" s="6" t="n"/>
      <c r="K437" s="6" t="n"/>
      <c r="L437" s="6" t="n"/>
      <c r="M437" s="6" t="n"/>
      <c r="N437" s="6" t="n"/>
    </row>
    <row r="438" ht="15.75" customHeight="1" s="1411">
      <c r="A438" s="6" t="n"/>
      <c r="B438" s="6" t="n"/>
      <c r="C438" s="6" t="n"/>
      <c r="D438" s="6" t="n"/>
      <c r="E438" s="6" t="n"/>
      <c r="F438" s="6" t="n"/>
      <c r="G438" s="6" t="n"/>
      <c r="H438" s="6" t="n"/>
      <c r="I438" s="6" t="n"/>
      <c r="J438" s="6" t="n"/>
      <c r="K438" s="6" t="n"/>
      <c r="L438" s="6" t="n"/>
      <c r="M438" s="6" t="n"/>
      <c r="N438" s="6" t="n"/>
    </row>
    <row r="439" ht="15.75" customHeight="1" s="1411">
      <c r="A439" s="6" t="n"/>
      <c r="B439" s="6" t="n"/>
      <c r="C439" s="6" t="n"/>
      <c r="D439" s="6" t="n"/>
      <c r="E439" s="6" t="n"/>
      <c r="F439" s="6" t="n"/>
      <c r="G439" s="6" t="n"/>
      <c r="H439" s="6" t="n"/>
      <c r="I439" s="6" t="n"/>
      <c r="J439" s="6" t="n"/>
      <c r="K439" s="6" t="n"/>
      <c r="L439" s="6" t="n"/>
      <c r="M439" s="6" t="n"/>
      <c r="N439" s="6" t="n"/>
    </row>
    <row r="440" ht="15.75" customHeight="1" s="1411">
      <c r="A440" s="6" t="n"/>
      <c r="B440" s="6" t="n"/>
      <c r="C440" s="6" t="n"/>
      <c r="D440" s="6" t="n"/>
      <c r="E440" s="6" t="n"/>
      <c r="F440" s="6" t="n"/>
      <c r="G440" s="6" t="n"/>
      <c r="H440" s="6" t="n"/>
      <c r="I440" s="6" t="n"/>
      <c r="J440" s="6" t="n"/>
      <c r="K440" s="6" t="n"/>
      <c r="L440" s="6" t="n"/>
      <c r="M440" s="6" t="n"/>
      <c r="N440" s="6" t="n"/>
    </row>
    <row r="441" ht="15.75" customHeight="1" s="1411">
      <c r="A441" s="6" t="n"/>
      <c r="B441" s="6" t="n"/>
      <c r="C441" s="6" t="n"/>
      <c r="D441" s="6" t="n"/>
      <c r="E441" s="6" t="n"/>
      <c r="F441" s="6" t="n"/>
      <c r="G441" s="6" t="n"/>
      <c r="H441" s="6" t="n"/>
      <c r="I441" s="6" t="n"/>
      <c r="J441" s="6" t="n"/>
      <c r="K441" s="6" t="n"/>
      <c r="L441" s="6" t="n"/>
      <c r="M441" s="6" t="n"/>
      <c r="N441" s="6" t="n"/>
    </row>
    <row r="442" ht="15.75" customHeight="1" s="1411">
      <c r="A442" s="6" t="n"/>
      <c r="B442" s="6" t="n"/>
      <c r="C442" s="6" t="n"/>
      <c r="D442" s="6" t="n"/>
      <c r="E442" s="6" t="n"/>
      <c r="F442" s="6" t="n"/>
      <c r="G442" s="6" t="n"/>
      <c r="H442" s="6" t="n"/>
      <c r="I442" s="6" t="n"/>
      <c r="J442" s="6" t="n"/>
      <c r="K442" s="6" t="n"/>
      <c r="L442" s="6" t="n"/>
      <c r="M442" s="6" t="n"/>
      <c r="N442" s="6" t="n"/>
    </row>
    <row r="443" ht="15.75" customHeight="1" s="1411">
      <c r="A443" s="6" t="n"/>
      <c r="B443" s="6" t="n"/>
      <c r="C443" s="6" t="n"/>
      <c r="D443" s="6" t="n"/>
      <c r="E443" s="6" t="n"/>
      <c r="F443" s="6" t="n"/>
      <c r="G443" s="6" t="n"/>
      <c r="H443" s="6" t="n"/>
      <c r="I443" s="6" t="n"/>
      <c r="J443" s="6" t="n"/>
      <c r="K443" s="6" t="n"/>
      <c r="L443" s="6" t="n"/>
      <c r="M443" s="6" t="n"/>
      <c r="N443" s="6" t="n"/>
    </row>
    <row r="444" ht="15.75" customHeight="1" s="1411">
      <c r="A444" s="6" t="n"/>
      <c r="B444" s="6" t="n"/>
      <c r="C444" s="6" t="n"/>
      <c r="D444" s="6" t="n"/>
      <c r="E444" s="6" t="n"/>
      <c r="F444" s="6" t="n"/>
      <c r="G444" s="6" t="n"/>
      <c r="H444" s="6" t="n"/>
      <c r="I444" s="6" t="n"/>
      <c r="J444" s="6" t="n"/>
      <c r="K444" s="6" t="n"/>
      <c r="L444" s="6" t="n"/>
      <c r="M444" s="6" t="n"/>
      <c r="N444" s="6" t="n"/>
    </row>
    <row r="445" ht="15.75" customHeight="1" s="1411">
      <c r="A445" s="6" t="n"/>
      <c r="B445" s="6" t="n"/>
      <c r="C445" s="6" t="n"/>
      <c r="D445" s="6" t="n"/>
      <c r="E445" s="6" t="n"/>
      <c r="F445" s="6" t="n"/>
      <c r="G445" s="6" t="n"/>
      <c r="H445" s="6" t="n"/>
      <c r="I445" s="6" t="n"/>
      <c r="J445" s="6" t="n"/>
      <c r="K445" s="6" t="n"/>
      <c r="L445" s="6" t="n"/>
      <c r="M445" s="6" t="n"/>
      <c r="N445" s="6" t="n"/>
    </row>
    <row r="446" ht="15.75" customHeight="1" s="1411">
      <c r="A446" s="6" t="n"/>
      <c r="B446" s="6" t="n"/>
      <c r="C446" s="6" t="n"/>
      <c r="D446" s="6" t="n"/>
      <c r="E446" s="6" t="n"/>
      <c r="F446" s="6" t="n"/>
      <c r="G446" s="6" t="n"/>
      <c r="H446" s="6" t="n"/>
      <c r="I446" s="6" t="n"/>
      <c r="J446" s="6" t="n"/>
      <c r="K446" s="6" t="n"/>
      <c r="L446" s="6" t="n"/>
      <c r="M446" s="6" t="n"/>
      <c r="N446" s="6" t="n"/>
    </row>
    <row r="447" ht="15.75" customHeight="1" s="1411">
      <c r="A447" s="6" t="n"/>
      <c r="B447" s="6" t="n"/>
      <c r="C447" s="6" t="n"/>
      <c r="D447" s="6" t="n"/>
      <c r="E447" s="6" t="n"/>
      <c r="F447" s="6" t="n"/>
      <c r="G447" s="6" t="n"/>
      <c r="H447" s="6" t="n"/>
      <c r="I447" s="6" t="n"/>
      <c r="J447" s="6" t="n"/>
      <c r="K447" s="6" t="n"/>
      <c r="L447" s="6" t="n"/>
      <c r="M447" s="6" t="n"/>
      <c r="N447" s="6" t="n"/>
    </row>
    <row r="448" ht="15.75" customHeight="1" s="1411">
      <c r="A448" s="6" t="n"/>
      <c r="B448" s="6" t="n"/>
      <c r="C448" s="6" t="n"/>
      <c r="D448" s="6" t="n"/>
      <c r="E448" s="6" t="n"/>
      <c r="F448" s="6" t="n"/>
      <c r="G448" s="6" t="n"/>
      <c r="H448" s="6" t="n"/>
      <c r="I448" s="6" t="n"/>
      <c r="J448" s="6" t="n"/>
      <c r="K448" s="6" t="n"/>
      <c r="L448" s="6" t="n"/>
      <c r="M448" s="6" t="n"/>
      <c r="N448" s="6" t="n"/>
    </row>
    <row r="449" ht="15.75" customHeight="1" s="1411">
      <c r="A449" s="6" t="n"/>
      <c r="B449" s="6" t="n"/>
      <c r="C449" s="6" t="n"/>
      <c r="D449" s="6" t="n"/>
      <c r="E449" s="6" t="n"/>
      <c r="F449" s="6" t="n"/>
      <c r="G449" s="6" t="n"/>
      <c r="H449" s="6" t="n"/>
      <c r="I449" s="6" t="n"/>
      <c r="J449" s="6" t="n"/>
      <c r="K449" s="6" t="n"/>
      <c r="L449" s="6" t="n"/>
      <c r="M449" s="6" t="n"/>
      <c r="N449" s="6" t="n"/>
    </row>
    <row r="450" ht="15.75" customHeight="1" s="1411">
      <c r="A450" s="6" t="n"/>
      <c r="B450" s="6" t="n"/>
      <c r="C450" s="6" t="n"/>
      <c r="D450" s="6" t="n"/>
      <c r="E450" s="6" t="n"/>
      <c r="F450" s="6" t="n"/>
      <c r="G450" s="6" t="n"/>
      <c r="H450" s="6" t="n"/>
      <c r="I450" s="6" t="n"/>
      <c r="J450" s="6" t="n"/>
      <c r="K450" s="6" t="n"/>
      <c r="L450" s="6" t="n"/>
      <c r="M450" s="6" t="n"/>
      <c r="N450" s="6" t="n"/>
    </row>
    <row r="451" ht="15.75" customHeight="1" s="1411">
      <c r="A451" s="6" t="n"/>
      <c r="B451" s="6" t="n"/>
      <c r="C451" s="6" t="n"/>
      <c r="D451" s="6" t="n"/>
      <c r="E451" s="6" t="n"/>
      <c r="F451" s="6" t="n"/>
      <c r="G451" s="6" t="n"/>
      <c r="H451" s="6" t="n"/>
      <c r="I451" s="6" t="n"/>
      <c r="J451" s="6" t="n"/>
      <c r="K451" s="6" t="n"/>
      <c r="L451" s="6" t="n"/>
      <c r="M451" s="6" t="n"/>
      <c r="N451" s="6" t="n"/>
    </row>
    <row r="452" ht="15.75" customHeight="1" s="1411">
      <c r="A452" s="6" t="n"/>
      <c r="B452" s="6" t="n"/>
      <c r="C452" s="6" t="n"/>
      <c r="D452" s="6" t="n"/>
      <c r="E452" s="6" t="n"/>
      <c r="F452" s="6" t="n"/>
      <c r="G452" s="6" t="n"/>
      <c r="H452" s="6" t="n"/>
      <c r="I452" s="6" t="n"/>
      <c r="J452" s="6" t="n"/>
      <c r="K452" s="6" t="n"/>
      <c r="L452" s="6" t="n"/>
      <c r="M452" s="6" t="n"/>
      <c r="N452" s="6" t="n"/>
    </row>
    <row r="453" ht="15.75" customHeight="1" s="1411">
      <c r="A453" s="6" t="n"/>
      <c r="B453" s="6" t="n"/>
      <c r="C453" s="6" t="n"/>
      <c r="D453" s="6" t="n"/>
      <c r="E453" s="6" t="n"/>
      <c r="F453" s="6" t="n"/>
      <c r="G453" s="6" t="n"/>
      <c r="H453" s="6" t="n"/>
      <c r="I453" s="6" t="n"/>
      <c r="J453" s="6" t="n"/>
      <c r="K453" s="6" t="n"/>
      <c r="L453" s="6" t="n"/>
      <c r="M453" s="6" t="n"/>
      <c r="N453" s="6" t="n"/>
    </row>
    <row r="454" ht="15.75" customHeight="1" s="1411">
      <c r="A454" s="6" t="n"/>
      <c r="B454" s="6" t="n"/>
      <c r="C454" s="6" t="n"/>
      <c r="D454" s="6" t="n"/>
      <c r="E454" s="6" t="n"/>
      <c r="F454" s="6" t="n"/>
      <c r="G454" s="6" t="n"/>
      <c r="H454" s="6" t="n"/>
      <c r="I454" s="6" t="n"/>
      <c r="J454" s="6" t="n"/>
      <c r="K454" s="6" t="n"/>
      <c r="L454" s="6" t="n"/>
      <c r="M454" s="6" t="n"/>
      <c r="N454" s="6" t="n"/>
    </row>
    <row r="455" ht="15.75" customHeight="1" s="1411">
      <c r="A455" s="6" t="n"/>
      <c r="B455" s="6" t="n"/>
      <c r="C455" s="6" t="n"/>
      <c r="D455" s="6" t="n"/>
      <c r="E455" s="6" t="n"/>
      <c r="F455" s="6" t="n"/>
      <c r="G455" s="6" t="n"/>
      <c r="H455" s="6" t="n"/>
      <c r="I455" s="6" t="n"/>
      <c r="J455" s="6" t="n"/>
      <c r="K455" s="6" t="n"/>
      <c r="L455" s="6" t="n"/>
      <c r="M455" s="6" t="n"/>
      <c r="N455" s="6" t="n"/>
    </row>
    <row r="456" ht="15.75" customHeight="1" s="1411">
      <c r="A456" s="6" t="n"/>
      <c r="B456" s="6" t="n"/>
      <c r="C456" s="6" t="n"/>
      <c r="D456" s="6" t="n"/>
      <c r="E456" s="6" t="n"/>
      <c r="F456" s="6" t="n"/>
      <c r="G456" s="6" t="n"/>
      <c r="H456" s="6" t="n"/>
      <c r="I456" s="6" t="n"/>
      <c r="J456" s="6" t="n"/>
      <c r="K456" s="6" t="n"/>
      <c r="L456" s="6" t="n"/>
      <c r="M456" s="6" t="n"/>
      <c r="N456" s="6" t="n"/>
    </row>
    <row r="457" ht="15.75" customHeight="1" s="1411">
      <c r="A457" s="6" t="n"/>
      <c r="B457" s="6" t="n"/>
      <c r="C457" s="6" t="n"/>
      <c r="D457" s="6" t="n"/>
      <c r="E457" s="6" t="n"/>
      <c r="F457" s="6" t="n"/>
      <c r="G457" s="6" t="n"/>
      <c r="H457" s="6" t="n"/>
      <c r="I457" s="6" t="n"/>
      <c r="J457" s="6" t="n"/>
      <c r="K457" s="6" t="n"/>
      <c r="L457" s="6" t="n"/>
      <c r="M457" s="6" t="n"/>
      <c r="N457" s="6" t="n"/>
    </row>
    <row r="458" ht="15.75" customHeight="1" s="1411">
      <c r="A458" s="6" t="n"/>
      <c r="B458" s="6" t="n"/>
      <c r="C458" s="6" t="n"/>
      <c r="D458" s="6" t="n"/>
      <c r="E458" s="6" t="n"/>
      <c r="F458" s="6" t="n"/>
      <c r="G458" s="6" t="n"/>
      <c r="H458" s="6" t="n"/>
      <c r="I458" s="6" t="n"/>
      <c r="J458" s="6" t="n"/>
      <c r="K458" s="6" t="n"/>
      <c r="L458" s="6" t="n"/>
      <c r="M458" s="6" t="n"/>
      <c r="N458" s="6" t="n"/>
    </row>
    <row r="459" ht="15.75" customHeight="1" s="1411">
      <c r="A459" s="6" t="n"/>
      <c r="B459" s="6" t="n"/>
      <c r="C459" s="6" t="n"/>
      <c r="D459" s="6" t="n"/>
      <c r="E459" s="6" t="n"/>
      <c r="F459" s="6" t="n"/>
      <c r="G459" s="6" t="n"/>
      <c r="H459" s="6" t="n"/>
      <c r="I459" s="6" t="n"/>
      <c r="J459" s="6" t="n"/>
      <c r="K459" s="6" t="n"/>
      <c r="L459" s="6" t="n"/>
      <c r="M459" s="6" t="n"/>
      <c r="N459" s="6" t="n"/>
    </row>
    <row r="460" ht="15.75" customHeight="1" s="1411">
      <c r="A460" s="6" t="n"/>
      <c r="B460" s="6" t="n"/>
      <c r="C460" s="6" t="n"/>
      <c r="D460" s="6" t="n"/>
      <c r="E460" s="6" t="n"/>
      <c r="F460" s="6" t="n"/>
      <c r="G460" s="6" t="n"/>
      <c r="H460" s="6" t="n"/>
      <c r="I460" s="6" t="n"/>
      <c r="J460" s="6" t="n"/>
      <c r="K460" s="6" t="n"/>
      <c r="L460" s="6" t="n"/>
      <c r="M460" s="6" t="n"/>
      <c r="N460" s="6" t="n"/>
    </row>
    <row r="461" ht="15.75" customHeight="1" s="1411">
      <c r="A461" s="6" t="n"/>
      <c r="B461" s="6" t="n"/>
      <c r="C461" s="6" t="n"/>
      <c r="D461" s="6" t="n"/>
      <c r="E461" s="6" t="n"/>
      <c r="F461" s="6" t="n"/>
      <c r="G461" s="6" t="n"/>
      <c r="H461" s="6" t="n"/>
      <c r="I461" s="6" t="n"/>
      <c r="J461" s="6" t="n"/>
      <c r="K461" s="6" t="n"/>
      <c r="L461" s="6" t="n"/>
      <c r="M461" s="6" t="n"/>
      <c r="N461" s="6" t="n"/>
    </row>
    <row r="462" ht="15.75" customHeight="1" s="1411">
      <c r="A462" s="6" t="n"/>
      <c r="B462" s="6" t="n"/>
      <c r="C462" s="6" t="n"/>
      <c r="D462" s="6" t="n"/>
      <c r="E462" s="6" t="n"/>
      <c r="F462" s="6" t="n"/>
      <c r="G462" s="6" t="n"/>
      <c r="H462" s="6" t="n"/>
      <c r="I462" s="6" t="n"/>
      <c r="J462" s="6" t="n"/>
      <c r="K462" s="6" t="n"/>
      <c r="L462" s="6" t="n"/>
      <c r="M462" s="6" t="n"/>
      <c r="N462" s="6" t="n"/>
    </row>
    <row r="463" ht="15.75" customHeight="1" s="1411">
      <c r="A463" s="6" t="n"/>
      <c r="B463" s="6" t="n"/>
      <c r="C463" s="6" t="n"/>
      <c r="D463" s="6" t="n"/>
      <c r="E463" s="6" t="n"/>
      <c r="F463" s="6" t="n"/>
      <c r="G463" s="6" t="n"/>
      <c r="H463" s="6" t="n"/>
      <c r="I463" s="6" t="n"/>
      <c r="J463" s="6" t="n"/>
      <c r="K463" s="6" t="n"/>
      <c r="L463" s="6" t="n"/>
      <c r="M463" s="6" t="n"/>
      <c r="N463" s="6" t="n"/>
    </row>
    <row r="464" ht="15.75" customHeight="1" s="1411">
      <c r="A464" s="6" t="n"/>
      <c r="B464" s="6" t="n"/>
      <c r="C464" s="6" t="n"/>
      <c r="D464" s="6" t="n"/>
      <c r="E464" s="6" t="n"/>
      <c r="F464" s="6" t="n"/>
      <c r="G464" s="6" t="n"/>
      <c r="H464" s="6" t="n"/>
      <c r="I464" s="6" t="n"/>
      <c r="J464" s="6" t="n"/>
      <c r="K464" s="6" t="n"/>
      <c r="L464" s="6" t="n"/>
      <c r="M464" s="6" t="n"/>
      <c r="N464" s="6" t="n"/>
    </row>
    <row r="465" ht="15.75" customHeight="1" s="1411">
      <c r="A465" s="6" t="n"/>
      <c r="B465" s="6" t="n"/>
      <c r="C465" s="6" t="n"/>
      <c r="D465" s="6" t="n"/>
      <c r="E465" s="6" t="n"/>
      <c r="F465" s="6" t="n"/>
      <c r="G465" s="6" t="n"/>
      <c r="H465" s="6" t="n"/>
      <c r="I465" s="6" t="n"/>
      <c r="J465" s="6" t="n"/>
      <c r="K465" s="6" t="n"/>
      <c r="L465" s="6" t="n"/>
      <c r="M465" s="6" t="n"/>
      <c r="N465" s="6" t="n"/>
    </row>
    <row r="466" ht="15.75" customHeight="1" s="1411">
      <c r="A466" s="6" t="n"/>
      <c r="B466" s="6" t="n"/>
      <c r="C466" s="6" t="n"/>
      <c r="D466" s="6" t="n"/>
      <c r="E466" s="6" t="n"/>
      <c r="F466" s="6" t="n"/>
      <c r="G466" s="6" t="n"/>
      <c r="H466" s="6" t="n"/>
      <c r="I466" s="6" t="n"/>
      <c r="J466" s="6" t="n"/>
      <c r="K466" s="6" t="n"/>
      <c r="L466" s="6" t="n"/>
      <c r="M466" s="6" t="n"/>
      <c r="N466" s="6" t="n"/>
    </row>
    <row r="467" ht="15.75" customHeight="1" s="1411">
      <c r="A467" s="6" t="n"/>
      <c r="B467" s="6" t="n"/>
      <c r="C467" s="6" t="n"/>
      <c r="D467" s="6" t="n"/>
      <c r="E467" s="6" t="n"/>
      <c r="F467" s="6" t="n"/>
      <c r="G467" s="6" t="n"/>
      <c r="H467" s="6" t="n"/>
      <c r="I467" s="6" t="n"/>
      <c r="J467" s="6" t="n"/>
      <c r="K467" s="6" t="n"/>
      <c r="L467" s="6" t="n"/>
      <c r="M467" s="6" t="n"/>
      <c r="N467" s="6" t="n"/>
    </row>
    <row r="468" ht="15.75" customHeight="1" s="1411">
      <c r="A468" s="6" t="n"/>
      <c r="B468" s="6" t="n"/>
      <c r="C468" s="6" t="n"/>
      <c r="D468" s="6" t="n"/>
      <c r="E468" s="6" t="n"/>
      <c r="F468" s="6" t="n"/>
      <c r="G468" s="6" t="n"/>
      <c r="H468" s="6" t="n"/>
      <c r="I468" s="6" t="n"/>
      <c r="J468" s="6" t="n"/>
      <c r="K468" s="6" t="n"/>
      <c r="L468" s="6" t="n"/>
      <c r="M468" s="6" t="n"/>
      <c r="N468" s="6" t="n"/>
    </row>
    <row r="469" ht="15.75" customHeight="1" s="1411">
      <c r="A469" s="6" t="n"/>
      <c r="B469" s="6" t="n"/>
      <c r="C469" s="6" t="n"/>
      <c r="D469" s="6" t="n"/>
      <c r="E469" s="6" t="n"/>
      <c r="F469" s="6" t="n"/>
      <c r="G469" s="6" t="n"/>
      <c r="H469" s="6" t="n"/>
      <c r="I469" s="6" t="n"/>
      <c r="J469" s="6" t="n"/>
      <c r="K469" s="6" t="n"/>
      <c r="L469" s="6" t="n"/>
      <c r="M469" s="6" t="n"/>
      <c r="N469" s="6" t="n"/>
    </row>
    <row r="470" ht="15.75" customHeight="1" s="1411">
      <c r="A470" s="6" t="n"/>
      <c r="B470" s="6" t="n"/>
      <c r="C470" s="6" t="n"/>
      <c r="D470" s="6" t="n"/>
      <c r="E470" s="6" t="n"/>
      <c r="F470" s="6" t="n"/>
      <c r="G470" s="6" t="n"/>
      <c r="H470" s="6" t="n"/>
      <c r="I470" s="6" t="n"/>
      <c r="J470" s="6" t="n"/>
      <c r="K470" s="6" t="n"/>
      <c r="L470" s="6" t="n"/>
      <c r="M470" s="6" t="n"/>
      <c r="N470" s="6" t="n"/>
    </row>
    <row r="471" ht="15.75" customHeight="1" s="1411">
      <c r="A471" s="6" t="n"/>
      <c r="B471" s="6" t="n"/>
      <c r="C471" s="6" t="n"/>
      <c r="D471" s="6" t="n"/>
      <c r="E471" s="6" t="n"/>
      <c r="F471" s="6" t="n"/>
      <c r="G471" s="6" t="n"/>
      <c r="H471" s="6" t="n"/>
      <c r="I471" s="6" t="n"/>
      <c r="J471" s="6" t="n"/>
      <c r="K471" s="6" t="n"/>
      <c r="L471" s="6" t="n"/>
      <c r="M471" s="6" t="n"/>
      <c r="N471" s="6" t="n"/>
    </row>
    <row r="472" ht="15.75" customHeight="1" s="1411">
      <c r="A472" s="6" t="n"/>
      <c r="B472" s="6" t="n"/>
      <c r="C472" s="6" t="n"/>
      <c r="D472" s="6" t="n"/>
      <c r="E472" s="6" t="n"/>
      <c r="F472" s="6" t="n"/>
      <c r="G472" s="6" t="n"/>
      <c r="H472" s="6" t="n"/>
      <c r="I472" s="6" t="n"/>
      <c r="J472" s="6" t="n"/>
      <c r="K472" s="6" t="n"/>
      <c r="L472" s="6" t="n"/>
      <c r="M472" s="6" t="n"/>
      <c r="N472" s="6" t="n"/>
    </row>
    <row r="473" ht="15.75" customHeight="1" s="1411">
      <c r="A473" s="6" t="n"/>
      <c r="B473" s="6" t="n"/>
      <c r="C473" s="6" t="n"/>
      <c r="D473" s="6" t="n"/>
      <c r="E473" s="6" t="n"/>
      <c r="F473" s="6" t="n"/>
      <c r="G473" s="6" t="n"/>
      <c r="H473" s="6" t="n"/>
      <c r="I473" s="6" t="n"/>
      <c r="J473" s="6" t="n"/>
      <c r="K473" s="6" t="n"/>
      <c r="L473" s="6" t="n"/>
      <c r="M473" s="6" t="n"/>
      <c r="N473" s="6" t="n"/>
    </row>
    <row r="474" ht="15.75" customHeight="1" s="1411">
      <c r="A474" s="6" t="n"/>
      <c r="B474" s="6" t="n"/>
      <c r="C474" s="6" t="n"/>
      <c r="D474" s="6" t="n"/>
      <c r="E474" s="6" t="n"/>
      <c r="F474" s="6" t="n"/>
      <c r="G474" s="6" t="n"/>
      <c r="H474" s="6" t="n"/>
      <c r="I474" s="6" t="n"/>
      <c r="J474" s="6" t="n"/>
      <c r="K474" s="6" t="n"/>
      <c r="L474" s="6" t="n"/>
      <c r="M474" s="6" t="n"/>
      <c r="N474" s="6" t="n"/>
    </row>
    <row r="475" ht="15.75" customHeight="1" s="1411">
      <c r="A475" s="6" t="n"/>
      <c r="B475" s="6" t="n"/>
      <c r="C475" s="6" t="n"/>
      <c r="D475" s="6" t="n"/>
      <c r="E475" s="6" t="n"/>
      <c r="F475" s="6" t="n"/>
      <c r="G475" s="6" t="n"/>
      <c r="H475" s="6" t="n"/>
      <c r="I475" s="6" t="n"/>
      <c r="J475" s="6" t="n"/>
      <c r="K475" s="6" t="n"/>
      <c r="L475" s="6" t="n"/>
      <c r="M475" s="6" t="n"/>
      <c r="N475" s="6" t="n"/>
    </row>
    <row r="476" ht="15.75" customHeight="1" s="1411">
      <c r="A476" s="6" t="n"/>
      <c r="B476" s="6" t="n"/>
      <c r="C476" s="6" t="n"/>
      <c r="D476" s="6" t="n"/>
      <c r="E476" s="6" t="n"/>
      <c r="F476" s="6" t="n"/>
      <c r="G476" s="6" t="n"/>
      <c r="H476" s="6" t="n"/>
      <c r="I476" s="6" t="n"/>
      <c r="J476" s="6" t="n"/>
      <c r="K476" s="6" t="n"/>
      <c r="L476" s="6" t="n"/>
      <c r="M476" s="6" t="n"/>
      <c r="N476" s="6" t="n"/>
    </row>
    <row r="477" ht="15.75" customHeight="1" s="1411">
      <c r="A477" s="6" t="n"/>
      <c r="B477" s="6" t="n"/>
      <c r="C477" s="6" t="n"/>
      <c r="D477" s="6" t="n"/>
      <c r="E477" s="6" t="n"/>
      <c r="F477" s="6" t="n"/>
      <c r="G477" s="6" t="n"/>
      <c r="H477" s="6" t="n"/>
      <c r="I477" s="6" t="n"/>
      <c r="J477" s="6" t="n"/>
      <c r="K477" s="6" t="n"/>
      <c r="L477" s="6" t="n"/>
      <c r="M477" s="6" t="n"/>
      <c r="N477" s="6" t="n"/>
    </row>
    <row r="478" ht="15.75" customHeight="1" s="1411">
      <c r="A478" s="6" t="n"/>
      <c r="B478" s="6" t="n"/>
      <c r="C478" s="6" t="n"/>
      <c r="D478" s="6" t="n"/>
      <c r="E478" s="6" t="n"/>
      <c r="F478" s="6" t="n"/>
      <c r="G478" s="6" t="n"/>
      <c r="H478" s="6" t="n"/>
      <c r="I478" s="6" t="n"/>
      <c r="J478" s="6" t="n"/>
      <c r="K478" s="6" t="n"/>
      <c r="L478" s="6" t="n"/>
      <c r="M478" s="6" t="n"/>
      <c r="N478" s="6" t="n"/>
    </row>
    <row r="479" ht="15.75" customHeight="1" s="1411">
      <c r="A479" s="6" t="n"/>
      <c r="B479" s="6" t="n"/>
      <c r="C479" s="6" t="n"/>
      <c r="D479" s="6" t="n"/>
      <c r="E479" s="6" t="n"/>
      <c r="F479" s="6" t="n"/>
      <c r="G479" s="6" t="n"/>
      <c r="H479" s="6" t="n"/>
      <c r="I479" s="6" t="n"/>
      <c r="J479" s="6" t="n"/>
      <c r="K479" s="6" t="n"/>
      <c r="L479" s="6" t="n"/>
      <c r="M479" s="6" t="n"/>
      <c r="N479" s="6" t="n"/>
    </row>
    <row r="480" ht="15.75" customHeight="1" s="1411">
      <c r="A480" s="6" t="n"/>
      <c r="B480" s="6" t="n"/>
      <c r="C480" s="6" t="n"/>
      <c r="D480" s="6" t="n"/>
      <c r="E480" s="6" t="n"/>
      <c r="F480" s="6" t="n"/>
      <c r="G480" s="6" t="n"/>
      <c r="H480" s="6" t="n"/>
      <c r="I480" s="6" t="n"/>
      <c r="J480" s="6" t="n"/>
      <c r="K480" s="6" t="n"/>
      <c r="L480" s="6" t="n"/>
      <c r="M480" s="6" t="n"/>
      <c r="N480" s="6" t="n"/>
    </row>
    <row r="481" ht="15.75" customHeight="1" s="1411">
      <c r="A481" s="6" t="n"/>
      <c r="B481" s="6" t="n"/>
      <c r="C481" s="6" t="n"/>
      <c r="D481" s="6" t="n"/>
      <c r="E481" s="6" t="n"/>
      <c r="F481" s="6" t="n"/>
      <c r="G481" s="6" t="n"/>
      <c r="H481" s="6" t="n"/>
      <c r="I481" s="6" t="n"/>
      <c r="J481" s="6" t="n"/>
      <c r="K481" s="6" t="n"/>
      <c r="L481" s="6" t="n"/>
      <c r="M481" s="6" t="n"/>
      <c r="N481" s="6" t="n"/>
    </row>
    <row r="482" ht="15.75" customHeight="1" s="1411">
      <c r="A482" s="6" t="n"/>
      <c r="B482" s="6" t="n"/>
      <c r="C482" s="6" t="n"/>
      <c r="D482" s="6" t="n"/>
      <c r="E482" s="6" t="n"/>
      <c r="F482" s="6" t="n"/>
      <c r="G482" s="6" t="n"/>
      <c r="H482" s="6" t="n"/>
      <c r="I482" s="6" t="n"/>
      <c r="J482" s="6" t="n"/>
      <c r="K482" s="6" t="n"/>
      <c r="L482" s="6" t="n"/>
      <c r="M482" s="6" t="n"/>
      <c r="N482" s="6" t="n"/>
    </row>
    <row r="483" ht="15.75" customHeight="1" s="1411">
      <c r="A483" s="6" t="n"/>
      <c r="B483" s="6" t="n"/>
      <c r="C483" s="6" t="n"/>
      <c r="D483" s="6" t="n"/>
      <c r="E483" s="6" t="n"/>
      <c r="F483" s="6" t="n"/>
      <c r="G483" s="6" t="n"/>
      <c r="H483" s="6" t="n"/>
      <c r="I483" s="6" t="n"/>
      <c r="J483" s="6" t="n"/>
      <c r="K483" s="6" t="n"/>
      <c r="L483" s="6" t="n"/>
      <c r="M483" s="6" t="n"/>
      <c r="N483" s="6" t="n"/>
    </row>
    <row r="484" ht="15.75" customHeight="1" s="1411">
      <c r="A484" s="6" t="n"/>
      <c r="B484" s="6" t="n"/>
      <c r="C484" s="6" t="n"/>
      <c r="D484" s="6" t="n"/>
      <c r="E484" s="6" t="n"/>
      <c r="F484" s="6" t="n"/>
      <c r="G484" s="6" t="n"/>
      <c r="H484" s="6" t="n"/>
      <c r="I484" s="6" t="n"/>
      <c r="J484" s="6" t="n"/>
      <c r="K484" s="6" t="n"/>
      <c r="L484" s="6" t="n"/>
      <c r="M484" s="6" t="n"/>
      <c r="N484" s="6" t="n"/>
    </row>
    <row r="485" ht="15.75" customHeight="1" s="1411">
      <c r="A485" s="6" t="n"/>
      <c r="B485" s="6" t="n"/>
      <c r="C485" s="6" t="n"/>
      <c r="D485" s="6" t="n"/>
      <c r="E485" s="6" t="n"/>
      <c r="F485" s="6" t="n"/>
      <c r="G485" s="6" t="n"/>
      <c r="H485" s="6" t="n"/>
      <c r="I485" s="6" t="n"/>
      <c r="J485" s="6" t="n"/>
      <c r="K485" s="6" t="n"/>
      <c r="L485" s="6" t="n"/>
      <c r="M485" s="6" t="n"/>
      <c r="N485" s="6" t="n"/>
    </row>
    <row r="486" ht="15.75" customHeight="1" s="1411">
      <c r="A486" s="6" t="n"/>
      <c r="B486" s="6" t="n"/>
      <c r="C486" s="6" t="n"/>
      <c r="D486" s="6" t="n"/>
      <c r="E486" s="6" t="n"/>
      <c r="F486" s="6" t="n"/>
      <c r="G486" s="6" t="n"/>
      <c r="H486" s="6" t="n"/>
      <c r="I486" s="6" t="n"/>
      <c r="J486" s="6" t="n"/>
      <c r="K486" s="6" t="n"/>
      <c r="L486" s="6" t="n"/>
      <c r="M486" s="6" t="n"/>
      <c r="N486" s="6" t="n"/>
    </row>
    <row r="487" ht="15.75" customHeight="1" s="1411">
      <c r="A487" s="6" t="n"/>
      <c r="B487" s="6" t="n"/>
      <c r="C487" s="6" t="n"/>
      <c r="D487" s="6" t="n"/>
      <c r="E487" s="6" t="n"/>
      <c r="F487" s="6" t="n"/>
      <c r="G487" s="6" t="n"/>
      <c r="H487" s="6" t="n"/>
      <c r="I487" s="6" t="n"/>
      <c r="J487" s="6" t="n"/>
      <c r="K487" s="6" t="n"/>
      <c r="L487" s="6" t="n"/>
      <c r="M487" s="6" t="n"/>
      <c r="N487" s="6" t="n"/>
    </row>
    <row r="488" ht="15.75" customHeight="1" s="1411">
      <c r="A488" s="6" t="n"/>
      <c r="B488" s="6" t="n"/>
      <c r="C488" s="6" t="n"/>
      <c r="D488" s="6" t="n"/>
      <c r="E488" s="6" t="n"/>
      <c r="F488" s="6" t="n"/>
      <c r="G488" s="6" t="n"/>
      <c r="H488" s="6" t="n"/>
      <c r="I488" s="6" t="n"/>
      <c r="J488" s="6" t="n"/>
      <c r="K488" s="6" t="n"/>
      <c r="L488" s="6" t="n"/>
      <c r="M488" s="6" t="n"/>
      <c r="N488" s="6" t="n"/>
    </row>
    <row r="489" ht="15.75" customHeight="1" s="1411">
      <c r="A489" s="6" t="n"/>
      <c r="B489" s="6" t="n"/>
      <c r="C489" s="6" t="n"/>
      <c r="D489" s="6" t="n"/>
      <c r="E489" s="6" t="n"/>
      <c r="F489" s="6" t="n"/>
      <c r="G489" s="6" t="n"/>
      <c r="H489" s="6" t="n"/>
      <c r="I489" s="6" t="n"/>
      <c r="J489" s="6" t="n"/>
      <c r="K489" s="6" t="n"/>
      <c r="L489" s="6" t="n"/>
      <c r="M489" s="6" t="n"/>
      <c r="N489" s="6" t="n"/>
    </row>
    <row r="490" ht="15.75" customHeight="1" s="1411">
      <c r="A490" s="6" t="n"/>
      <c r="B490" s="6" t="n"/>
      <c r="C490" s="6" t="n"/>
      <c r="D490" s="6" t="n"/>
      <c r="E490" s="6" t="n"/>
      <c r="F490" s="6" t="n"/>
      <c r="G490" s="6" t="n"/>
      <c r="H490" s="6" t="n"/>
      <c r="I490" s="6" t="n"/>
      <c r="J490" s="6" t="n"/>
      <c r="K490" s="6" t="n"/>
      <c r="L490" s="6" t="n"/>
      <c r="M490" s="6" t="n"/>
      <c r="N490" s="6" t="n"/>
    </row>
    <row r="491" ht="15.75" customHeight="1" s="1411">
      <c r="A491" s="6" t="n"/>
      <c r="B491" s="6" t="n"/>
      <c r="C491" s="6" t="n"/>
      <c r="D491" s="6" t="n"/>
      <c r="E491" s="6" t="n"/>
      <c r="F491" s="6" t="n"/>
      <c r="G491" s="6" t="n"/>
      <c r="H491" s="6" t="n"/>
      <c r="I491" s="6" t="n"/>
      <c r="J491" s="6" t="n"/>
      <c r="K491" s="6" t="n"/>
      <c r="L491" s="6" t="n"/>
      <c r="M491" s="6" t="n"/>
      <c r="N491" s="6" t="n"/>
    </row>
    <row r="492" ht="15.75" customHeight="1" s="1411">
      <c r="A492" s="6" t="n"/>
      <c r="B492" s="6" t="n"/>
      <c r="C492" s="6" t="n"/>
      <c r="D492" s="6" t="n"/>
      <c r="E492" s="6" t="n"/>
      <c r="F492" s="6" t="n"/>
      <c r="G492" s="6" t="n"/>
      <c r="H492" s="6" t="n"/>
      <c r="I492" s="6" t="n"/>
      <c r="J492" s="6" t="n"/>
      <c r="K492" s="6" t="n"/>
      <c r="L492" s="6" t="n"/>
      <c r="M492" s="6" t="n"/>
      <c r="N492" s="6" t="n"/>
    </row>
    <row r="493" ht="15.75" customHeight="1" s="1411">
      <c r="A493" s="6" t="n"/>
      <c r="B493" s="6" t="n"/>
      <c r="C493" s="6" t="n"/>
      <c r="D493" s="6" t="n"/>
      <c r="E493" s="6" t="n"/>
      <c r="F493" s="6" t="n"/>
      <c r="G493" s="6" t="n"/>
      <c r="H493" s="6" t="n"/>
      <c r="I493" s="6" t="n"/>
      <c r="J493" s="6" t="n"/>
      <c r="K493" s="6" t="n"/>
      <c r="L493" s="6" t="n"/>
      <c r="M493" s="6" t="n"/>
      <c r="N493" s="6" t="n"/>
    </row>
    <row r="494" ht="15.75" customHeight="1" s="1411">
      <c r="A494" s="6" t="n"/>
      <c r="B494" s="6" t="n"/>
      <c r="C494" s="6" t="n"/>
      <c r="D494" s="6" t="n"/>
      <c r="E494" s="6" t="n"/>
      <c r="F494" s="6" t="n"/>
      <c r="G494" s="6" t="n"/>
      <c r="H494" s="6" t="n"/>
      <c r="I494" s="6" t="n"/>
      <c r="J494" s="6" t="n"/>
      <c r="K494" s="6" t="n"/>
      <c r="L494" s="6" t="n"/>
      <c r="M494" s="6" t="n"/>
      <c r="N494" s="6" t="n"/>
    </row>
    <row r="495" ht="15.75" customHeight="1" s="1411">
      <c r="A495" s="6" t="n"/>
      <c r="B495" s="6" t="n"/>
      <c r="C495" s="6" t="n"/>
      <c r="D495" s="6" t="n"/>
      <c r="E495" s="6" t="n"/>
      <c r="F495" s="6" t="n"/>
      <c r="G495" s="6" t="n"/>
      <c r="H495" s="6" t="n"/>
      <c r="I495" s="6" t="n"/>
      <c r="J495" s="6" t="n"/>
      <c r="K495" s="6" t="n"/>
      <c r="L495" s="6" t="n"/>
      <c r="M495" s="6" t="n"/>
      <c r="N495" s="6" t="n"/>
    </row>
    <row r="496" ht="15.75" customHeight="1" s="1411">
      <c r="A496" s="6" t="n"/>
      <c r="B496" s="6" t="n"/>
      <c r="C496" s="6" t="n"/>
      <c r="D496" s="6" t="n"/>
      <c r="E496" s="6" t="n"/>
      <c r="F496" s="6" t="n"/>
      <c r="G496" s="6" t="n"/>
      <c r="H496" s="6" t="n"/>
      <c r="I496" s="6" t="n"/>
      <c r="J496" s="6" t="n"/>
      <c r="K496" s="6" t="n"/>
      <c r="L496" s="6" t="n"/>
      <c r="M496" s="6" t="n"/>
      <c r="N496" s="6" t="n"/>
    </row>
    <row r="497" ht="15.75" customHeight="1" s="1411">
      <c r="A497" s="6" t="n"/>
      <c r="B497" s="6" t="n"/>
      <c r="C497" s="6" t="n"/>
      <c r="D497" s="6" t="n"/>
      <c r="E497" s="6" t="n"/>
      <c r="F497" s="6" t="n"/>
      <c r="G497" s="6" t="n"/>
      <c r="H497" s="6" t="n"/>
      <c r="I497" s="6" t="n"/>
      <c r="J497" s="6" t="n"/>
      <c r="K497" s="6" t="n"/>
      <c r="L497" s="6" t="n"/>
      <c r="M497" s="6" t="n"/>
      <c r="N497" s="6" t="n"/>
    </row>
    <row r="498" ht="15.75" customHeight="1" s="1411">
      <c r="A498" s="6" t="n"/>
      <c r="B498" s="6" t="n"/>
      <c r="C498" s="6" t="n"/>
      <c r="D498" s="6" t="n"/>
      <c r="E498" s="6" t="n"/>
      <c r="F498" s="6" t="n"/>
      <c r="G498" s="6" t="n"/>
      <c r="H498" s="6" t="n"/>
      <c r="I498" s="6" t="n"/>
      <c r="J498" s="6" t="n"/>
      <c r="K498" s="6" t="n"/>
      <c r="L498" s="6" t="n"/>
      <c r="M498" s="6" t="n"/>
      <c r="N498" s="6" t="n"/>
    </row>
    <row r="499" ht="15.75" customHeight="1" s="1411">
      <c r="A499" s="6" t="n"/>
      <c r="B499" s="6" t="n"/>
      <c r="C499" s="6" t="n"/>
      <c r="D499" s="6" t="n"/>
      <c r="E499" s="6" t="n"/>
      <c r="F499" s="6" t="n"/>
      <c r="G499" s="6" t="n"/>
      <c r="H499" s="6" t="n"/>
      <c r="I499" s="6" t="n"/>
      <c r="J499" s="6" t="n"/>
      <c r="K499" s="6" t="n"/>
      <c r="L499" s="6" t="n"/>
      <c r="M499" s="6" t="n"/>
      <c r="N499" s="6" t="n"/>
    </row>
    <row r="500" ht="15.75" customHeight="1" s="1411">
      <c r="A500" s="6" t="n"/>
      <c r="B500" s="6" t="n"/>
      <c r="C500" s="6" t="n"/>
      <c r="D500" s="6" t="n"/>
      <c r="E500" s="6" t="n"/>
      <c r="F500" s="6" t="n"/>
      <c r="G500" s="6" t="n"/>
      <c r="H500" s="6" t="n"/>
      <c r="I500" s="6" t="n"/>
      <c r="J500" s="6" t="n"/>
      <c r="K500" s="6" t="n"/>
      <c r="L500" s="6" t="n"/>
      <c r="M500" s="6" t="n"/>
      <c r="N500" s="6" t="n"/>
    </row>
    <row r="501" ht="15.75" customHeight="1" s="1411">
      <c r="A501" s="6" t="n"/>
      <c r="B501" s="6" t="n"/>
      <c r="C501" s="6" t="n"/>
      <c r="D501" s="6" t="n"/>
      <c r="E501" s="6" t="n"/>
      <c r="F501" s="6" t="n"/>
      <c r="G501" s="6" t="n"/>
      <c r="H501" s="6" t="n"/>
      <c r="I501" s="6" t="n"/>
      <c r="J501" s="6" t="n"/>
      <c r="K501" s="6" t="n"/>
      <c r="L501" s="6" t="n"/>
      <c r="M501" s="6" t="n"/>
      <c r="N501" s="6" t="n"/>
    </row>
    <row r="502" ht="15.75" customHeight="1" s="1411">
      <c r="A502" s="6" t="n"/>
      <c r="B502" s="6" t="n"/>
      <c r="C502" s="6" t="n"/>
      <c r="D502" s="6" t="n"/>
      <c r="E502" s="6" t="n"/>
      <c r="F502" s="6" t="n"/>
      <c r="G502" s="6" t="n"/>
      <c r="H502" s="6" t="n"/>
      <c r="I502" s="6" t="n"/>
      <c r="J502" s="6" t="n"/>
      <c r="K502" s="6" t="n"/>
      <c r="L502" s="6" t="n"/>
      <c r="M502" s="6" t="n"/>
      <c r="N502" s="6" t="n"/>
    </row>
    <row r="503" ht="15.75" customHeight="1" s="1411">
      <c r="A503" s="6" t="n"/>
      <c r="B503" s="6" t="n"/>
      <c r="C503" s="6" t="n"/>
      <c r="D503" s="6" t="n"/>
      <c r="E503" s="6" t="n"/>
      <c r="F503" s="6" t="n"/>
      <c r="G503" s="6" t="n"/>
      <c r="H503" s="6" t="n"/>
      <c r="I503" s="6" t="n"/>
      <c r="J503" s="6" t="n"/>
      <c r="K503" s="6" t="n"/>
      <c r="L503" s="6" t="n"/>
      <c r="M503" s="6" t="n"/>
      <c r="N503" s="6" t="n"/>
    </row>
    <row r="504" ht="15.75" customHeight="1" s="1411">
      <c r="A504" s="6" t="n"/>
      <c r="B504" s="6" t="n"/>
      <c r="C504" s="6" t="n"/>
      <c r="D504" s="6" t="n"/>
      <c r="E504" s="6" t="n"/>
      <c r="F504" s="6" t="n"/>
      <c r="G504" s="6" t="n"/>
      <c r="H504" s="6" t="n"/>
      <c r="I504" s="6" t="n"/>
      <c r="J504" s="6" t="n"/>
      <c r="K504" s="6" t="n"/>
      <c r="L504" s="6" t="n"/>
      <c r="M504" s="6" t="n"/>
      <c r="N504" s="6" t="n"/>
    </row>
    <row r="505" ht="15.75" customHeight="1" s="1411">
      <c r="A505" s="6" t="n"/>
      <c r="B505" s="6" t="n"/>
      <c r="C505" s="6" t="n"/>
      <c r="D505" s="6" t="n"/>
      <c r="E505" s="6" t="n"/>
      <c r="F505" s="6" t="n"/>
      <c r="G505" s="6" t="n"/>
      <c r="H505" s="6" t="n"/>
      <c r="I505" s="6" t="n"/>
      <c r="J505" s="6" t="n"/>
      <c r="K505" s="6" t="n"/>
      <c r="L505" s="6" t="n"/>
      <c r="M505" s="6" t="n"/>
      <c r="N505" s="6" t="n"/>
    </row>
    <row r="506" ht="15.75" customHeight="1" s="1411">
      <c r="A506" s="6" t="n"/>
      <c r="B506" s="6" t="n"/>
      <c r="C506" s="6" t="n"/>
      <c r="D506" s="6" t="n"/>
      <c r="E506" s="6" t="n"/>
      <c r="F506" s="6" t="n"/>
      <c r="G506" s="6" t="n"/>
      <c r="H506" s="6" t="n"/>
      <c r="I506" s="6" t="n"/>
      <c r="J506" s="6" t="n"/>
      <c r="K506" s="6" t="n"/>
      <c r="L506" s="6" t="n"/>
      <c r="M506" s="6" t="n"/>
      <c r="N506" s="6" t="n"/>
    </row>
    <row r="507" ht="15.75" customHeight="1" s="1411">
      <c r="A507" s="6" t="n"/>
      <c r="B507" s="6" t="n"/>
      <c r="C507" s="6" t="n"/>
      <c r="D507" s="6" t="n"/>
      <c r="E507" s="6" t="n"/>
      <c r="F507" s="6" t="n"/>
      <c r="G507" s="6" t="n"/>
      <c r="H507" s="6" t="n"/>
      <c r="I507" s="6" t="n"/>
      <c r="J507" s="6" t="n"/>
      <c r="K507" s="6" t="n"/>
      <c r="L507" s="6" t="n"/>
      <c r="M507" s="6" t="n"/>
      <c r="N507" s="6" t="n"/>
    </row>
    <row r="508" ht="15.75" customHeight="1" s="1411">
      <c r="A508" s="6" t="n"/>
      <c r="B508" s="6" t="n"/>
      <c r="C508" s="6" t="n"/>
      <c r="D508" s="6" t="n"/>
      <c r="E508" s="6" t="n"/>
      <c r="F508" s="6" t="n"/>
      <c r="G508" s="6" t="n"/>
      <c r="H508" s="6" t="n"/>
      <c r="I508" s="6" t="n"/>
      <c r="J508" s="6" t="n"/>
      <c r="K508" s="6" t="n"/>
      <c r="L508" s="6" t="n"/>
      <c r="M508" s="6" t="n"/>
      <c r="N508" s="6" t="n"/>
    </row>
    <row r="509" ht="15.75" customHeight="1" s="1411">
      <c r="A509" s="6" t="n"/>
      <c r="B509" s="6" t="n"/>
      <c r="C509" s="6" t="n"/>
      <c r="D509" s="6" t="n"/>
      <c r="E509" s="6" t="n"/>
      <c r="F509" s="6" t="n"/>
      <c r="G509" s="6" t="n"/>
      <c r="H509" s="6" t="n"/>
      <c r="I509" s="6" t="n"/>
      <c r="J509" s="6" t="n"/>
      <c r="K509" s="6" t="n"/>
      <c r="L509" s="6" t="n"/>
      <c r="M509" s="6" t="n"/>
      <c r="N509" s="6" t="n"/>
    </row>
    <row r="510" ht="15.75" customHeight="1" s="1411">
      <c r="A510" s="6" t="n"/>
      <c r="B510" s="6" t="n"/>
      <c r="C510" s="6" t="n"/>
      <c r="D510" s="6" t="n"/>
      <c r="E510" s="6" t="n"/>
      <c r="F510" s="6" t="n"/>
      <c r="G510" s="6" t="n"/>
      <c r="H510" s="6" t="n"/>
      <c r="I510" s="6" t="n"/>
      <c r="J510" s="6" t="n"/>
      <c r="K510" s="6" t="n"/>
      <c r="L510" s="6" t="n"/>
      <c r="M510" s="6" t="n"/>
      <c r="N510" s="6" t="n"/>
    </row>
    <row r="511" ht="15.75" customHeight="1" s="1411">
      <c r="A511" s="6" t="n"/>
      <c r="B511" s="6" t="n"/>
      <c r="C511" s="6" t="n"/>
      <c r="D511" s="6" t="n"/>
      <c r="E511" s="6" t="n"/>
      <c r="F511" s="6" t="n"/>
      <c r="G511" s="6" t="n"/>
      <c r="H511" s="6" t="n"/>
      <c r="I511" s="6" t="n"/>
      <c r="J511" s="6" t="n"/>
      <c r="K511" s="6" t="n"/>
      <c r="L511" s="6" t="n"/>
      <c r="M511" s="6" t="n"/>
      <c r="N511" s="6" t="n"/>
    </row>
    <row r="512" ht="15.75" customHeight="1" s="1411">
      <c r="A512" s="6" t="n"/>
      <c r="B512" s="6" t="n"/>
      <c r="C512" s="6" t="n"/>
      <c r="D512" s="6" t="n"/>
      <c r="E512" s="6" t="n"/>
      <c r="F512" s="6" t="n"/>
      <c r="G512" s="6" t="n"/>
      <c r="H512" s="6" t="n"/>
      <c r="I512" s="6" t="n"/>
      <c r="J512" s="6" t="n"/>
      <c r="K512" s="6" t="n"/>
      <c r="L512" s="6" t="n"/>
      <c r="M512" s="6" t="n"/>
      <c r="N512" s="6" t="n"/>
    </row>
    <row r="513" ht="15.75" customHeight="1" s="1411">
      <c r="A513" s="6" t="n"/>
      <c r="B513" s="6" t="n"/>
      <c r="C513" s="6" t="n"/>
      <c r="D513" s="6" t="n"/>
      <c r="E513" s="6" t="n"/>
      <c r="F513" s="6" t="n"/>
      <c r="G513" s="6" t="n"/>
      <c r="H513" s="6" t="n"/>
      <c r="I513" s="6" t="n"/>
      <c r="J513" s="6" t="n"/>
      <c r="K513" s="6" t="n"/>
      <c r="L513" s="6" t="n"/>
      <c r="M513" s="6" t="n"/>
      <c r="N513" s="6" t="n"/>
    </row>
    <row r="514" ht="15.75" customHeight="1" s="1411">
      <c r="A514" s="6" t="n"/>
      <c r="B514" s="6" t="n"/>
      <c r="C514" s="6" t="n"/>
      <c r="D514" s="6" t="n"/>
      <c r="E514" s="6" t="n"/>
      <c r="F514" s="6" t="n"/>
      <c r="G514" s="6" t="n"/>
      <c r="H514" s="6" t="n"/>
      <c r="I514" s="6" t="n"/>
      <c r="J514" s="6" t="n"/>
      <c r="K514" s="6" t="n"/>
      <c r="L514" s="6" t="n"/>
      <c r="M514" s="6" t="n"/>
      <c r="N514" s="6" t="n"/>
    </row>
    <row r="515" ht="15.75" customHeight="1" s="1411">
      <c r="A515" s="6" t="n"/>
      <c r="B515" s="6" t="n"/>
      <c r="C515" s="6" t="n"/>
      <c r="D515" s="6" t="n"/>
      <c r="E515" s="6" t="n"/>
      <c r="F515" s="6" t="n"/>
      <c r="G515" s="6" t="n"/>
      <c r="H515" s="6" t="n"/>
      <c r="I515" s="6" t="n"/>
      <c r="J515" s="6" t="n"/>
      <c r="K515" s="6" t="n"/>
      <c r="L515" s="6" t="n"/>
      <c r="M515" s="6" t="n"/>
      <c r="N515" s="6" t="n"/>
    </row>
    <row r="516" ht="15.75" customHeight="1" s="1411">
      <c r="A516" s="6" t="n"/>
      <c r="B516" s="6" t="n"/>
      <c r="C516" s="6" t="n"/>
      <c r="D516" s="6" t="n"/>
      <c r="E516" s="6" t="n"/>
      <c r="F516" s="6" t="n"/>
      <c r="G516" s="6" t="n"/>
      <c r="H516" s="6" t="n"/>
      <c r="I516" s="6" t="n"/>
      <c r="J516" s="6" t="n"/>
      <c r="K516" s="6" t="n"/>
      <c r="L516" s="6" t="n"/>
      <c r="M516" s="6" t="n"/>
      <c r="N516" s="6" t="n"/>
    </row>
    <row r="517" ht="15.75" customHeight="1" s="1411">
      <c r="A517" s="6" t="n"/>
      <c r="B517" s="6" t="n"/>
      <c r="C517" s="6" t="n"/>
      <c r="D517" s="6" t="n"/>
      <c r="E517" s="6" t="n"/>
      <c r="F517" s="6" t="n"/>
      <c r="G517" s="6" t="n"/>
      <c r="H517" s="6" t="n"/>
      <c r="I517" s="6" t="n"/>
      <c r="J517" s="6" t="n"/>
      <c r="K517" s="6" t="n"/>
      <c r="L517" s="6" t="n"/>
      <c r="M517" s="6" t="n"/>
      <c r="N517" s="6" t="n"/>
    </row>
    <row r="518" ht="15.75" customHeight="1" s="1411">
      <c r="A518" s="6" t="n"/>
      <c r="B518" s="6" t="n"/>
      <c r="C518" s="6" t="n"/>
      <c r="D518" s="6" t="n"/>
      <c r="E518" s="6" t="n"/>
      <c r="F518" s="6" t="n"/>
      <c r="G518" s="6" t="n"/>
      <c r="H518" s="6" t="n"/>
      <c r="I518" s="6" t="n"/>
      <c r="J518" s="6" t="n"/>
      <c r="K518" s="6" t="n"/>
      <c r="L518" s="6" t="n"/>
      <c r="M518" s="6" t="n"/>
      <c r="N518" s="6" t="n"/>
    </row>
    <row r="519" ht="15.75" customHeight="1" s="1411">
      <c r="A519" s="6" t="n"/>
      <c r="B519" s="6" t="n"/>
      <c r="C519" s="6" t="n"/>
      <c r="D519" s="6" t="n"/>
      <c r="E519" s="6" t="n"/>
      <c r="F519" s="6" t="n"/>
      <c r="G519" s="6" t="n"/>
      <c r="H519" s="6" t="n"/>
      <c r="I519" s="6" t="n"/>
      <c r="J519" s="6" t="n"/>
      <c r="K519" s="6" t="n"/>
      <c r="L519" s="6" t="n"/>
      <c r="M519" s="6" t="n"/>
      <c r="N519" s="6" t="n"/>
    </row>
    <row r="520" ht="15.75" customHeight="1" s="1411">
      <c r="A520" s="6" t="n"/>
      <c r="B520" s="6" t="n"/>
      <c r="C520" s="6" t="n"/>
      <c r="D520" s="6" t="n"/>
      <c r="E520" s="6" t="n"/>
      <c r="F520" s="6" t="n"/>
      <c r="G520" s="6" t="n"/>
      <c r="H520" s="6" t="n"/>
      <c r="I520" s="6" t="n"/>
      <c r="J520" s="6" t="n"/>
      <c r="K520" s="6" t="n"/>
      <c r="L520" s="6" t="n"/>
      <c r="M520" s="6" t="n"/>
      <c r="N520" s="6" t="n"/>
    </row>
    <row r="521" ht="15.75" customHeight="1" s="1411">
      <c r="A521" s="6" t="n"/>
      <c r="B521" s="6" t="n"/>
      <c r="C521" s="6" t="n"/>
      <c r="D521" s="6" t="n"/>
      <c r="E521" s="6" t="n"/>
      <c r="F521" s="6" t="n"/>
      <c r="G521" s="6" t="n"/>
      <c r="H521" s="6" t="n"/>
      <c r="I521" s="6" t="n"/>
      <c r="J521" s="6" t="n"/>
      <c r="K521" s="6" t="n"/>
      <c r="L521" s="6" t="n"/>
      <c r="M521" s="6" t="n"/>
      <c r="N521" s="6" t="n"/>
    </row>
    <row r="522" ht="15.75" customHeight="1" s="1411">
      <c r="A522" s="6" t="n"/>
      <c r="B522" s="6" t="n"/>
      <c r="C522" s="6" t="n"/>
      <c r="D522" s="6" t="n"/>
      <c r="E522" s="6" t="n"/>
      <c r="F522" s="6" t="n"/>
      <c r="G522" s="6" t="n"/>
      <c r="H522" s="6" t="n"/>
      <c r="I522" s="6" t="n"/>
      <c r="J522" s="6" t="n"/>
      <c r="K522" s="6" t="n"/>
      <c r="L522" s="6" t="n"/>
      <c r="M522" s="6" t="n"/>
      <c r="N522" s="6" t="n"/>
    </row>
    <row r="523" ht="15.75" customHeight="1" s="1411">
      <c r="A523" s="6" t="n"/>
      <c r="B523" s="6" t="n"/>
      <c r="C523" s="6" t="n"/>
      <c r="D523" s="6" t="n"/>
      <c r="E523" s="6" t="n"/>
      <c r="F523" s="6" t="n"/>
      <c r="G523" s="6" t="n"/>
      <c r="H523" s="6" t="n"/>
      <c r="I523" s="6" t="n"/>
      <c r="J523" s="6" t="n"/>
      <c r="K523" s="6" t="n"/>
      <c r="L523" s="6" t="n"/>
      <c r="M523" s="6" t="n"/>
      <c r="N523" s="6" t="n"/>
    </row>
    <row r="524" ht="15.75" customHeight="1" s="1411">
      <c r="A524" s="6" t="n"/>
      <c r="B524" s="6" t="n"/>
      <c r="C524" s="6" t="n"/>
      <c r="D524" s="6" t="n"/>
      <c r="E524" s="6" t="n"/>
      <c r="F524" s="6" t="n"/>
      <c r="G524" s="6" t="n"/>
      <c r="H524" s="6" t="n"/>
      <c r="I524" s="6" t="n"/>
      <c r="J524" s="6" t="n"/>
      <c r="K524" s="6" t="n"/>
      <c r="L524" s="6" t="n"/>
      <c r="M524" s="6" t="n"/>
      <c r="N524" s="6" t="n"/>
    </row>
    <row r="525" ht="15.75" customHeight="1" s="1411">
      <c r="A525" s="6" t="n"/>
      <c r="B525" s="6" t="n"/>
      <c r="C525" s="6" t="n"/>
      <c r="D525" s="6" t="n"/>
      <c r="E525" s="6" t="n"/>
      <c r="F525" s="6" t="n"/>
      <c r="G525" s="6" t="n"/>
      <c r="H525" s="6" t="n"/>
      <c r="I525" s="6" t="n"/>
      <c r="J525" s="6" t="n"/>
      <c r="K525" s="6" t="n"/>
      <c r="L525" s="6" t="n"/>
      <c r="M525" s="6" t="n"/>
      <c r="N525" s="6" t="n"/>
    </row>
    <row r="526" ht="15.75" customHeight="1" s="1411">
      <c r="A526" s="6" t="n"/>
      <c r="B526" s="6" t="n"/>
      <c r="C526" s="6" t="n"/>
      <c r="D526" s="6" t="n"/>
      <c r="E526" s="6" t="n"/>
      <c r="F526" s="6" t="n"/>
      <c r="G526" s="6" t="n"/>
      <c r="H526" s="6" t="n"/>
      <c r="I526" s="6" t="n"/>
      <c r="J526" s="6" t="n"/>
      <c r="K526" s="6" t="n"/>
      <c r="L526" s="6" t="n"/>
      <c r="M526" s="6" t="n"/>
      <c r="N526" s="6" t="n"/>
    </row>
    <row r="527" ht="15.75" customHeight="1" s="1411">
      <c r="A527" s="6" t="n"/>
      <c r="B527" s="6" t="n"/>
      <c r="C527" s="6" t="n"/>
      <c r="D527" s="6" t="n"/>
      <c r="E527" s="6" t="n"/>
      <c r="F527" s="6" t="n"/>
      <c r="G527" s="6" t="n"/>
      <c r="H527" s="6" t="n"/>
      <c r="I527" s="6" t="n"/>
      <c r="J527" s="6" t="n"/>
      <c r="K527" s="6" t="n"/>
      <c r="L527" s="6" t="n"/>
      <c r="M527" s="6" t="n"/>
      <c r="N527" s="6" t="n"/>
    </row>
    <row r="528" ht="15.75" customHeight="1" s="1411">
      <c r="A528" s="6" t="n"/>
      <c r="B528" s="6" t="n"/>
      <c r="C528" s="6" t="n"/>
      <c r="D528" s="6" t="n"/>
      <c r="E528" s="6" t="n"/>
      <c r="F528" s="6" t="n"/>
      <c r="G528" s="6" t="n"/>
      <c r="H528" s="6" t="n"/>
      <c r="I528" s="6" t="n"/>
      <c r="J528" s="6" t="n"/>
      <c r="K528" s="6" t="n"/>
      <c r="L528" s="6" t="n"/>
      <c r="M528" s="6" t="n"/>
      <c r="N528" s="6" t="n"/>
    </row>
    <row r="529" ht="15.75" customHeight="1" s="1411">
      <c r="A529" s="6" t="n"/>
      <c r="B529" s="6" t="n"/>
      <c r="C529" s="6" t="n"/>
      <c r="D529" s="6" t="n"/>
      <c r="E529" s="6" t="n"/>
      <c r="F529" s="6" t="n"/>
      <c r="G529" s="6" t="n"/>
      <c r="H529" s="6" t="n"/>
      <c r="I529" s="6" t="n"/>
      <c r="J529" s="6" t="n"/>
      <c r="K529" s="6" t="n"/>
      <c r="L529" s="6" t="n"/>
      <c r="M529" s="6" t="n"/>
      <c r="N529" s="6" t="n"/>
    </row>
    <row r="530" ht="15.75" customHeight="1" s="1411">
      <c r="A530" s="6" t="n"/>
      <c r="B530" s="6" t="n"/>
      <c r="C530" s="6" t="n"/>
      <c r="D530" s="6" t="n"/>
      <c r="E530" s="6" t="n"/>
      <c r="F530" s="6" t="n"/>
      <c r="G530" s="6" t="n"/>
      <c r="H530" s="6" t="n"/>
      <c r="I530" s="6" t="n"/>
      <c r="J530" s="6" t="n"/>
      <c r="K530" s="6" t="n"/>
      <c r="L530" s="6" t="n"/>
      <c r="M530" s="6" t="n"/>
      <c r="N530" s="6" t="n"/>
    </row>
    <row r="531" ht="15.75" customHeight="1" s="1411">
      <c r="A531" s="6" t="n"/>
      <c r="B531" s="6" t="n"/>
      <c r="C531" s="6" t="n"/>
      <c r="D531" s="6" t="n"/>
      <c r="E531" s="6" t="n"/>
      <c r="F531" s="6" t="n"/>
      <c r="G531" s="6" t="n"/>
      <c r="H531" s="6" t="n"/>
      <c r="I531" s="6" t="n"/>
      <c r="J531" s="6" t="n"/>
      <c r="K531" s="6" t="n"/>
      <c r="L531" s="6" t="n"/>
      <c r="M531" s="6" t="n"/>
      <c r="N531" s="6" t="n"/>
    </row>
    <row r="532" ht="15.75" customHeight="1" s="1411">
      <c r="A532" s="6" t="n"/>
      <c r="B532" s="6" t="n"/>
      <c r="C532" s="6" t="n"/>
      <c r="D532" s="6" t="n"/>
      <c r="E532" s="6" t="n"/>
      <c r="F532" s="6" t="n"/>
      <c r="G532" s="6" t="n"/>
      <c r="H532" s="6" t="n"/>
      <c r="I532" s="6" t="n"/>
      <c r="J532" s="6" t="n"/>
      <c r="K532" s="6" t="n"/>
      <c r="L532" s="6" t="n"/>
      <c r="M532" s="6" t="n"/>
      <c r="N532" s="6" t="n"/>
    </row>
    <row r="533" ht="15.75" customHeight="1" s="1411">
      <c r="A533" s="6" t="n"/>
      <c r="B533" s="6" t="n"/>
      <c r="C533" s="6" t="n"/>
      <c r="D533" s="6" t="n"/>
      <c r="E533" s="6" t="n"/>
      <c r="F533" s="6" t="n"/>
      <c r="G533" s="6" t="n"/>
      <c r="H533" s="6" t="n"/>
      <c r="I533" s="6" t="n"/>
      <c r="J533" s="6" t="n"/>
      <c r="K533" s="6" t="n"/>
      <c r="L533" s="6" t="n"/>
      <c r="M533" s="6" t="n"/>
      <c r="N533" s="6" t="n"/>
    </row>
    <row r="534" ht="15.75" customHeight="1" s="1411">
      <c r="A534" s="6" t="n"/>
      <c r="B534" s="6" t="n"/>
      <c r="C534" s="6" t="n"/>
      <c r="D534" s="6" t="n"/>
      <c r="E534" s="6" t="n"/>
      <c r="F534" s="6" t="n"/>
      <c r="G534" s="6" t="n"/>
      <c r="H534" s="6" t="n"/>
      <c r="I534" s="6" t="n"/>
      <c r="J534" s="6" t="n"/>
      <c r="K534" s="6" t="n"/>
      <c r="L534" s="6" t="n"/>
      <c r="M534" s="6" t="n"/>
      <c r="N534" s="6" t="n"/>
    </row>
    <row r="535" ht="15.75" customHeight="1" s="1411">
      <c r="A535" s="6" t="n"/>
      <c r="B535" s="6" t="n"/>
      <c r="C535" s="6" t="n"/>
      <c r="D535" s="6" t="n"/>
      <c r="E535" s="6" t="n"/>
      <c r="F535" s="6" t="n"/>
      <c r="G535" s="6" t="n"/>
      <c r="H535" s="6" t="n"/>
      <c r="I535" s="6" t="n"/>
      <c r="J535" s="6" t="n"/>
      <c r="K535" s="6" t="n"/>
      <c r="L535" s="6" t="n"/>
      <c r="M535" s="6" t="n"/>
      <c r="N535" s="6" t="n"/>
    </row>
    <row r="536" ht="15.75" customHeight="1" s="1411">
      <c r="A536" s="6" t="n"/>
      <c r="B536" s="6" t="n"/>
      <c r="C536" s="6" t="n"/>
      <c r="D536" s="6" t="n"/>
      <c r="E536" s="6" t="n"/>
      <c r="F536" s="6" t="n"/>
      <c r="G536" s="6" t="n"/>
      <c r="H536" s="6" t="n"/>
      <c r="I536" s="6" t="n"/>
      <c r="J536" s="6" t="n"/>
      <c r="K536" s="6" t="n"/>
      <c r="L536" s="6" t="n"/>
      <c r="M536" s="6" t="n"/>
      <c r="N536" s="6" t="n"/>
    </row>
    <row r="537" ht="15.75" customHeight="1" s="1411">
      <c r="A537" s="6" t="n"/>
      <c r="B537" s="6" t="n"/>
      <c r="C537" s="6" t="n"/>
      <c r="D537" s="6" t="n"/>
      <c r="E537" s="6" t="n"/>
      <c r="F537" s="6" t="n"/>
      <c r="G537" s="6" t="n"/>
      <c r="H537" s="6" t="n"/>
      <c r="I537" s="6" t="n"/>
      <c r="J537" s="6" t="n"/>
      <c r="K537" s="6" t="n"/>
      <c r="L537" s="6" t="n"/>
      <c r="M537" s="6" t="n"/>
      <c r="N537" s="6" t="n"/>
    </row>
    <row r="538" ht="15.75" customHeight="1" s="1411">
      <c r="A538" s="6" t="n"/>
      <c r="B538" s="6" t="n"/>
      <c r="C538" s="6" t="n"/>
      <c r="D538" s="6" t="n"/>
      <c r="E538" s="6" t="n"/>
      <c r="F538" s="6" t="n"/>
      <c r="G538" s="6" t="n"/>
      <c r="H538" s="6" t="n"/>
      <c r="I538" s="6" t="n"/>
      <c r="J538" s="6" t="n"/>
      <c r="K538" s="6" t="n"/>
      <c r="L538" s="6" t="n"/>
      <c r="M538" s="6" t="n"/>
      <c r="N538" s="6" t="n"/>
    </row>
    <row r="539" ht="15.75" customHeight="1" s="1411">
      <c r="A539" s="6" t="n"/>
      <c r="B539" s="6" t="n"/>
      <c r="C539" s="6" t="n"/>
      <c r="D539" s="6" t="n"/>
      <c r="E539" s="6" t="n"/>
      <c r="F539" s="6" t="n"/>
      <c r="G539" s="6" t="n"/>
      <c r="H539" s="6" t="n"/>
      <c r="I539" s="6" t="n"/>
      <c r="J539" s="6" t="n"/>
      <c r="K539" s="6" t="n"/>
      <c r="L539" s="6" t="n"/>
      <c r="M539" s="6" t="n"/>
      <c r="N539" s="6" t="n"/>
    </row>
    <row r="540" ht="15.75" customHeight="1" s="1411">
      <c r="A540" s="6" t="n"/>
      <c r="B540" s="6" t="n"/>
      <c r="C540" s="6" t="n"/>
      <c r="D540" s="6" t="n"/>
      <c r="E540" s="6" t="n"/>
      <c r="F540" s="6" t="n"/>
      <c r="G540" s="6" t="n"/>
      <c r="H540" s="6" t="n"/>
      <c r="I540" s="6" t="n"/>
      <c r="J540" s="6" t="n"/>
      <c r="K540" s="6" t="n"/>
      <c r="L540" s="6" t="n"/>
      <c r="M540" s="6" t="n"/>
      <c r="N540" s="6" t="n"/>
    </row>
    <row r="541" ht="15.75" customHeight="1" s="1411">
      <c r="A541" s="6" t="n"/>
      <c r="B541" s="6" t="n"/>
      <c r="C541" s="6" t="n"/>
      <c r="D541" s="6" t="n"/>
      <c r="E541" s="6" t="n"/>
      <c r="F541" s="6" t="n"/>
      <c r="G541" s="6" t="n"/>
      <c r="H541" s="6" t="n"/>
      <c r="I541" s="6" t="n"/>
      <c r="J541" s="6" t="n"/>
      <c r="K541" s="6" t="n"/>
      <c r="L541" s="6" t="n"/>
      <c r="M541" s="6" t="n"/>
      <c r="N541" s="6" t="n"/>
    </row>
    <row r="542" ht="15.75" customHeight="1" s="1411">
      <c r="A542" s="6" t="n"/>
      <c r="B542" s="6" t="n"/>
      <c r="C542" s="6" t="n"/>
      <c r="D542" s="6" t="n"/>
      <c r="E542" s="6" t="n"/>
      <c r="F542" s="6" t="n"/>
      <c r="G542" s="6" t="n"/>
      <c r="H542" s="6" t="n"/>
      <c r="I542" s="6" t="n"/>
      <c r="J542" s="6" t="n"/>
      <c r="K542" s="6" t="n"/>
      <c r="L542" s="6" t="n"/>
      <c r="M542" s="6" t="n"/>
      <c r="N542" s="6" t="n"/>
    </row>
    <row r="543" ht="15.75" customHeight="1" s="1411">
      <c r="A543" s="6" t="n"/>
      <c r="B543" s="6" t="n"/>
      <c r="C543" s="6" t="n"/>
      <c r="D543" s="6" t="n"/>
      <c r="E543" s="6" t="n"/>
      <c r="F543" s="6" t="n"/>
      <c r="G543" s="6" t="n"/>
      <c r="H543" s="6" t="n"/>
      <c r="I543" s="6" t="n"/>
      <c r="J543" s="6" t="n"/>
      <c r="K543" s="6" t="n"/>
      <c r="L543" s="6" t="n"/>
      <c r="M543" s="6" t="n"/>
      <c r="N543" s="6" t="n"/>
    </row>
    <row r="544" ht="15.75" customHeight="1" s="1411">
      <c r="A544" s="6" t="n"/>
      <c r="B544" s="6" t="n"/>
      <c r="C544" s="6" t="n"/>
      <c r="D544" s="6" t="n"/>
      <c r="E544" s="6" t="n"/>
      <c r="F544" s="6" t="n"/>
      <c r="G544" s="6" t="n"/>
      <c r="H544" s="6" t="n"/>
      <c r="I544" s="6" t="n"/>
      <c r="J544" s="6" t="n"/>
      <c r="K544" s="6" t="n"/>
      <c r="L544" s="6" t="n"/>
      <c r="M544" s="6" t="n"/>
      <c r="N544" s="6" t="n"/>
    </row>
    <row r="545" ht="15.75" customHeight="1" s="1411">
      <c r="A545" s="6" t="n"/>
      <c r="B545" s="6" t="n"/>
      <c r="C545" s="6" t="n"/>
      <c r="D545" s="6" t="n"/>
      <c r="E545" s="6" t="n"/>
      <c r="F545" s="6" t="n"/>
      <c r="G545" s="6" t="n"/>
      <c r="H545" s="6" t="n"/>
      <c r="I545" s="6" t="n"/>
      <c r="J545" s="6" t="n"/>
      <c r="K545" s="6" t="n"/>
      <c r="L545" s="6" t="n"/>
      <c r="M545" s="6" t="n"/>
      <c r="N545" s="6" t="n"/>
    </row>
    <row r="546" ht="15.75" customHeight="1" s="1411">
      <c r="A546" s="6" t="n"/>
      <c r="B546" s="6" t="n"/>
      <c r="C546" s="6" t="n"/>
      <c r="D546" s="6" t="n"/>
      <c r="E546" s="6" t="n"/>
      <c r="F546" s="6" t="n"/>
      <c r="G546" s="6" t="n"/>
      <c r="H546" s="6" t="n"/>
      <c r="I546" s="6" t="n"/>
      <c r="J546" s="6" t="n"/>
      <c r="K546" s="6" t="n"/>
      <c r="L546" s="6" t="n"/>
      <c r="M546" s="6" t="n"/>
      <c r="N546" s="6" t="n"/>
    </row>
    <row r="547" ht="15.75" customHeight="1" s="1411">
      <c r="A547" s="6" t="n"/>
      <c r="B547" s="6" t="n"/>
      <c r="C547" s="6" t="n"/>
      <c r="D547" s="6" t="n"/>
      <c r="E547" s="6" t="n"/>
      <c r="F547" s="6" t="n"/>
      <c r="G547" s="6" t="n"/>
      <c r="H547" s="6" t="n"/>
      <c r="I547" s="6" t="n"/>
      <c r="J547" s="6" t="n"/>
      <c r="K547" s="6" t="n"/>
      <c r="L547" s="6" t="n"/>
      <c r="M547" s="6" t="n"/>
      <c r="N547" s="6" t="n"/>
    </row>
    <row r="548" ht="15.75" customHeight="1" s="1411">
      <c r="A548" s="6" t="n"/>
      <c r="B548" s="6" t="n"/>
      <c r="C548" s="6" t="n"/>
      <c r="D548" s="6" t="n"/>
      <c r="E548" s="6" t="n"/>
      <c r="F548" s="6" t="n"/>
      <c r="G548" s="6" t="n"/>
      <c r="H548" s="6" t="n"/>
      <c r="I548" s="6" t="n"/>
      <c r="J548" s="6" t="n"/>
      <c r="K548" s="6" t="n"/>
      <c r="L548" s="6" t="n"/>
      <c r="M548" s="6" t="n"/>
      <c r="N548" s="6" t="n"/>
    </row>
    <row r="549" ht="15.75" customHeight="1" s="1411">
      <c r="A549" s="6" t="n"/>
      <c r="B549" s="6" t="n"/>
      <c r="C549" s="6" t="n"/>
      <c r="D549" s="6" t="n"/>
      <c r="E549" s="6" t="n"/>
      <c r="F549" s="6" t="n"/>
      <c r="G549" s="6" t="n"/>
      <c r="H549" s="6" t="n"/>
      <c r="I549" s="6" t="n"/>
      <c r="J549" s="6" t="n"/>
      <c r="K549" s="6" t="n"/>
      <c r="L549" s="6" t="n"/>
      <c r="M549" s="6" t="n"/>
      <c r="N549" s="6" t="n"/>
    </row>
    <row r="550" ht="15.75" customHeight="1" s="1411">
      <c r="A550" s="6" t="n"/>
      <c r="B550" s="6" t="n"/>
      <c r="C550" s="6" t="n"/>
      <c r="D550" s="6" t="n"/>
      <c r="E550" s="6" t="n"/>
      <c r="F550" s="6" t="n"/>
      <c r="G550" s="6" t="n"/>
      <c r="H550" s="6" t="n"/>
      <c r="I550" s="6" t="n"/>
      <c r="J550" s="6" t="n"/>
      <c r="K550" s="6" t="n"/>
      <c r="L550" s="6" t="n"/>
      <c r="M550" s="6" t="n"/>
      <c r="N550" s="6" t="n"/>
    </row>
    <row r="551" ht="15.75" customHeight="1" s="1411">
      <c r="A551" s="6" t="n"/>
      <c r="B551" s="6" t="n"/>
      <c r="C551" s="6" t="n"/>
      <c r="D551" s="6" t="n"/>
      <c r="E551" s="6" t="n"/>
      <c r="F551" s="6" t="n"/>
      <c r="G551" s="6" t="n"/>
      <c r="H551" s="6" t="n"/>
      <c r="I551" s="6" t="n"/>
      <c r="J551" s="6" t="n"/>
      <c r="K551" s="6" t="n"/>
      <c r="L551" s="6" t="n"/>
      <c r="M551" s="6" t="n"/>
      <c r="N551" s="6" t="n"/>
    </row>
    <row r="552" ht="15.75" customHeight="1" s="1411">
      <c r="A552" s="6" t="n"/>
      <c r="B552" s="6" t="n"/>
      <c r="C552" s="6" t="n"/>
      <c r="D552" s="6" t="n"/>
      <c r="E552" s="6" t="n"/>
      <c r="F552" s="6" t="n"/>
      <c r="G552" s="6" t="n"/>
      <c r="H552" s="6" t="n"/>
      <c r="I552" s="6" t="n"/>
      <c r="J552" s="6" t="n"/>
      <c r="K552" s="6" t="n"/>
      <c r="L552" s="6" t="n"/>
      <c r="M552" s="6" t="n"/>
      <c r="N552" s="6" t="n"/>
    </row>
    <row r="553" ht="15.75" customHeight="1" s="1411">
      <c r="A553" s="6" t="n"/>
      <c r="B553" s="6" t="n"/>
      <c r="C553" s="6" t="n"/>
      <c r="D553" s="6" t="n"/>
      <c r="E553" s="6" t="n"/>
      <c r="F553" s="6" t="n"/>
      <c r="G553" s="6" t="n"/>
      <c r="H553" s="6" t="n"/>
      <c r="I553" s="6" t="n"/>
      <c r="J553" s="6" t="n"/>
      <c r="K553" s="6" t="n"/>
      <c r="L553" s="6" t="n"/>
      <c r="M553" s="6" t="n"/>
      <c r="N553" s="6" t="n"/>
    </row>
    <row r="554" ht="15.75" customHeight="1" s="1411">
      <c r="A554" s="6" t="n"/>
      <c r="B554" s="6" t="n"/>
      <c r="C554" s="6" t="n"/>
      <c r="D554" s="6" t="n"/>
      <c r="E554" s="6" t="n"/>
      <c r="F554" s="6" t="n"/>
      <c r="G554" s="6" t="n"/>
      <c r="H554" s="6" t="n"/>
      <c r="I554" s="6" t="n"/>
      <c r="J554" s="6" t="n"/>
      <c r="K554" s="6" t="n"/>
      <c r="L554" s="6" t="n"/>
      <c r="M554" s="6" t="n"/>
      <c r="N554" s="6" t="n"/>
    </row>
    <row r="555" ht="15.75" customHeight="1" s="1411">
      <c r="A555" s="6" t="n"/>
      <c r="B555" s="6" t="n"/>
      <c r="C555" s="6" t="n"/>
      <c r="D555" s="6" t="n"/>
      <c r="E555" s="6" t="n"/>
      <c r="F555" s="6" t="n"/>
      <c r="G555" s="6" t="n"/>
      <c r="H555" s="6" t="n"/>
      <c r="I555" s="6" t="n"/>
      <c r="J555" s="6" t="n"/>
      <c r="K555" s="6" t="n"/>
      <c r="L555" s="6" t="n"/>
      <c r="M555" s="6" t="n"/>
      <c r="N555" s="6" t="n"/>
    </row>
    <row r="556" ht="15.75" customHeight="1" s="1411">
      <c r="A556" s="6" t="n"/>
      <c r="B556" s="6" t="n"/>
      <c r="C556" s="6" t="n"/>
      <c r="D556" s="6" t="n"/>
      <c r="E556" s="6" t="n"/>
      <c r="F556" s="6" t="n"/>
      <c r="G556" s="6" t="n"/>
      <c r="H556" s="6" t="n"/>
      <c r="I556" s="6" t="n"/>
      <c r="J556" s="6" t="n"/>
      <c r="K556" s="6" t="n"/>
      <c r="L556" s="6" t="n"/>
      <c r="M556" s="6" t="n"/>
      <c r="N556" s="6" t="n"/>
    </row>
    <row r="557" ht="15.75" customHeight="1" s="1411">
      <c r="A557" s="6" t="n"/>
      <c r="B557" s="6" t="n"/>
      <c r="C557" s="6" t="n"/>
      <c r="D557" s="6" t="n"/>
      <c r="E557" s="6" t="n"/>
      <c r="F557" s="6" t="n"/>
      <c r="G557" s="6" t="n"/>
      <c r="H557" s="6" t="n"/>
      <c r="I557" s="6" t="n"/>
      <c r="J557" s="6" t="n"/>
      <c r="K557" s="6" t="n"/>
      <c r="L557" s="6" t="n"/>
      <c r="M557" s="6" t="n"/>
      <c r="N557" s="6" t="n"/>
    </row>
    <row r="558" ht="15.75" customHeight="1" s="1411">
      <c r="A558" s="6" t="n"/>
      <c r="B558" s="6" t="n"/>
      <c r="C558" s="6" t="n"/>
      <c r="D558" s="6" t="n"/>
      <c r="E558" s="6" t="n"/>
      <c r="F558" s="6" t="n"/>
      <c r="G558" s="6" t="n"/>
      <c r="H558" s="6" t="n"/>
      <c r="I558" s="6" t="n"/>
      <c r="J558" s="6" t="n"/>
      <c r="K558" s="6" t="n"/>
      <c r="L558" s="6" t="n"/>
      <c r="M558" s="6" t="n"/>
      <c r="N558" s="6" t="n"/>
    </row>
    <row r="559" ht="15.75" customHeight="1" s="1411">
      <c r="A559" s="6" t="n"/>
      <c r="B559" s="6" t="n"/>
      <c r="C559" s="6" t="n"/>
      <c r="D559" s="6" t="n"/>
      <c r="E559" s="6" t="n"/>
      <c r="F559" s="6" t="n"/>
      <c r="G559" s="6" t="n"/>
      <c r="H559" s="6" t="n"/>
      <c r="I559" s="6" t="n"/>
      <c r="J559" s="6" t="n"/>
      <c r="K559" s="6" t="n"/>
      <c r="L559" s="6" t="n"/>
      <c r="M559" s="6" t="n"/>
      <c r="N559" s="6" t="n"/>
    </row>
    <row r="560" ht="15.75" customHeight="1" s="1411">
      <c r="A560" s="6" t="n"/>
      <c r="B560" s="6" t="n"/>
      <c r="C560" s="6" t="n"/>
      <c r="D560" s="6" t="n"/>
      <c r="E560" s="6" t="n"/>
      <c r="F560" s="6" t="n"/>
      <c r="G560" s="6" t="n"/>
      <c r="H560" s="6" t="n"/>
      <c r="I560" s="6" t="n"/>
      <c r="J560" s="6" t="n"/>
      <c r="K560" s="6" t="n"/>
      <c r="L560" s="6" t="n"/>
      <c r="M560" s="6" t="n"/>
      <c r="N560" s="6" t="n"/>
    </row>
    <row r="561" ht="15.75" customHeight="1" s="1411">
      <c r="A561" s="6" t="n"/>
      <c r="B561" s="6" t="n"/>
      <c r="C561" s="6" t="n"/>
      <c r="D561" s="6" t="n"/>
      <c r="E561" s="6" t="n"/>
      <c r="F561" s="6" t="n"/>
      <c r="G561" s="6" t="n"/>
      <c r="H561" s="6" t="n"/>
      <c r="I561" s="6" t="n"/>
      <c r="J561" s="6" t="n"/>
      <c r="K561" s="6" t="n"/>
      <c r="L561" s="6" t="n"/>
      <c r="M561" s="6" t="n"/>
      <c r="N561" s="6" t="n"/>
    </row>
    <row r="562" ht="15.75" customHeight="1" s="1411">
      <c r="A562" s="6" t="n"/>
      <c r="B562" s="6" t="n"/>
      <c r="C562" s="6" t="n"/>
      <c r="D562" s="6" t="n"/>
      <c r="E562" s="6" t="n"/>
      <c r="F562" s="6" t="n"/>
      <c r="G562" s="6" t="n"/>
      <c r="H562" s="6" t="n"/>
      <c r="I562" s="6" t="n"/>
      <c r="J562" s="6" t="n"/>
      <c r="K562" s="6" t="n"/>
      <c r="L562" s="6" t="n"/>
      <c r="M562" s="6" t="n"/>
      <c r="N562" s="6" t="n"/>
    </row>
    <row r="563" ht="15.75" customHeight="1" s="1411">
      <c r="A563" s="6" t="n"/>
      <c r="B563" s="6" t="n"/>
      <c r="C563" s="6" t="n"/>
      <c r="D563" s="6" t="n"/>
      <c r="E563" s="6" t="n"/>
      <c r="F563" s="6" t="n"/>
      <c r="G563" s="6" t="n"/>
      <c r="H563" s="6" t="n"/>
      <c r="I563" s="6" t="n"/>
      <c r="J563" s="6" t="n"/>
      <c r="K563" s="6" t="n"/>
      <c r="L563" s="6" t="n"/>
      <c r="M563" s="6" t="n"/>
      <c r="N563" s="6" t="n"/>
    </row>
    <row r="564" ht="15.75" customHeight="1" s="1411">
      <c r="A564" s="6" t="n"/>
      <c r="B564" s="6" t="n"/>
      <c r="C564" s="6" t="n"/>
      <c r="D564" s="6" t="n"/>
      <c r="E564" s="6" t="n"/>
      <c r="F564" s="6" t="n"/>
      <c r="G564" s="6" t="n"/>
      <c r="H564" s="6" t="n"/>
      <c r="I564" s="6" t="n"/>
      <c r="J564" s="6" t="n"/>
      <c r="K564" s="6" t="n"/>
      <c r="L564" s="6" t="n"/>
      <c r="M564" s="6" t="n"/>
      <c r="N564" s="6" t="n"/>
    </row>
    <row r="565" ht="15.75" customHeight="1" s="1411">
      <c r="A565" s="6" t="n"/>
      <c r="B565" s="6" t="n"/>
      <c r="C565" s="6" t="n"/>
      <c r="D565" s="6" t="n"/>
      <c r="E565" s="6" t="n"/>
      <c r="F565" s="6" t="n"/>
      <c r="G565" s="6" t="n"/>
      <c r="H565" s="6" t="n"/>
      <c r="I565" s="6" t="n"/>
      <c r="J565" s="6" t="n"/>
      <c r="K565" s="6" t="n"/>
      <c r="L565" s="6" t="n"/>
      <c r="M565" s="6" t="n"/>
      <c r="N565" s="6" t="n"/>
    </row>
    <row r="566" ht="15.75" customHeight="1" s="1411">
      <c r="A566" s="6" t="n"/>
      <c r="B566" s="6" t="n"/>
      <c r="C566" s="6" t="n"/>
      <c r="D566" s="6" t="n"/>
      <c r="E566" s="6" t="n"/>
      <c r="F566" s="6" t="n"/>
      <c r="G566" s="6" t="n"/>
      <c r="H566" s="6" t="n"/>
      <c r="I566" s="6" t="n"/>
      <c r="J566" s="6" t="n"/>
      <c r="K566" s="6" t="n"/>
      <c r="L566" s="6" t="n"/>
      <c r="M566" s="6" t="n"/>
      <c r="N566" s="6" t="n"/>
    </row>
    <row r="567" ht="15.75" customHeight="1" s="1411">
      <c r="A567" s="6" t="n"/>
      <c r="B567" s="6" t="n"/>
      <c r="C567" s="6" t="n"/>
      <c r="D567" s="6" t="n"/>
      <c r="E567" s="6" t="n"/>
      <c r="F567" s="6" t="n"/>
      <c r="G567" s="6" t="n"/>
      <c r="H567" s="6" t="n"/>
      <c r="I567" s="6" t="n"/>
      <c r="J567" s="6" t="n"/>
      <c r="K567" s="6" t="n"/>
      <c r="L567" s="6" t="n"/>
      <c r="M567" s="6" t="n"/>
      <c r="N567" s="6" t="n"/>
    </row>
    <row r="568" ht="15.75" customHeight="1" s="1411">
      <c r="A568" s="6" t="n"/>
      <c r="B568" s="6" t="n"/>
      <c r="C568" s="6" t="n"/>
      <c r="D568" s="6" t="n"/>
      <c r="E568" s="6" t="n"/>
      <c r="F568" s="6" t="n"/>
      <c r="G568" s="6" t="n"/>
      <c r="H568" s="6" t="n"/>
      <c r="I568" s="6" t="n"/>
      <c r="J568" s="6" t="n"/>
      <c r="K568" s="6" t="n"/>
      <c r="L568" s="6" t="n"/>
      <c r="M568" s="6" t="n"/>
      <c r="N568" s="6" t="n"/>
    </row>
    <row r="569" ht="15.75" customHeight="1" s="1411">
      <c r="A569" s="6" t="n"/>
      <c r="B569" s="6" t="n"/>
      <c r="C569" s="6" t="n"/>
      <c r="D569" s="6" t="n"/>
      <c r="E569" s="6" t="n"/>
      <c r="F569" s="6" t="n"/>
      <c r="G569" s="6" t="n"/>
      <c r="H569" s="6" t="n"/>
      <c r="I569" s="6" t="n"/>
      <c r="J569" s="6" t="n"/>
      <c r="K569" s="6" t="n"/>
      <c r="L569" s="6" t="n"/>
      <c r="M569" s="6" t="n"/>
      <c r="N569" s="6" t="n"/>
    </row>
    <row r="570" ht="15.75" customHeight="1" s="1411">
      <c r="A570" s="6" t="n"/>
      <c r="B570" s="6" t="n"/>
      <c r="C570" s="6" t="n"/>
      <c r="D570" s="6" t="n"/>
      <c r="E570" s="6" t="n"/>
      <c r="F570" s="6" t="n"/>
      <c r="G570" s="6" t="n"/>
      <c r="H570" s="6" t="n"/>
      <c r="I570" s="6" t="n"/>
      <c r="J570" s="6" t="n"/>
      <c r="K570" s="6" t="n"/>
      <c r="L570" s="6" t="n"/>
      <c r="M570" s="6" t="n"/>
      <c r="N570" s="6" t="n"/>
    </row>
    <row r="571" ht="15.75" customHeight="1" s="1411">
      <c r="A571" s="6" t="n"/>
      <c r="B571" s="6" t="n"/>
      <c r="C571" s="6" t="n"/>
      <c r="D571" s="6" t="n"/>
      <c r="E571" s="6" t="n"/>
      <c r="F571" s="6" t="n"/>
      <c r="G571" s="6" t="n"/>
      <c r="H571" s="6" t="n"/>
      <c r="I571" s="6" t="n"/>
      <c r="J571" s="6" t="n"/>
      <c r="K571" s="6" t="n"/>
      <c r="L571" s="6" t="n"/>
      <c r="M571" s="6" t="n"/>
      <c r="N571" s="6" t="n"/>
    </row>
    <row r="572" ht="15.75" customHeight="1" s="1411">
      <c r="A572" s="6" t="n"/>
      <c r="B572" s="6" t="n"/>
      <c r="C572" s="6" t="n"/>
      <c r="D572" s="6" t="n"/>
      <c r="E572" s="6" t="n"/>
      <c r="F572" s="6" t="n"/>
      <c r="G572" s="6" t="n"/>
      <c r="H572" s="6" t="n"/>
      <c r="I572" s="6" t="n"/>
      <c r="J572" s="6" t="n"/>
      <c r="K572" s="6" t="n"/>
      <c r="L572" s="6" t="n"/>
      <c r="M572" s="6" t="n"/>
      <c r="N572" s="6" t="n"/>
    </row>
    <row r="573" ht="15.75" customHeight="1" s="1411">
      <c r="A573" s="6" t="n"/>
      <c r="B573" s="6" t="n"/>
      <c r="C573" s="6" t="n"/>
      <c r="D573" s="6" t="n"/>
      <c r="E573" s="6" t="n"/>
      <c r="F573" s="6" t="n"/>
      <c r="G573" s="6" t="n"/>
      <c r="H573" s="6" t="n"/>
      <c r="I573" s="6" t="n"/>
      <c r="J573" s="6" t="n"/>
      <c r="K573" s="6" t="n"/>
      <c r="L573" s="6" t="n"/>
      <c r="M573" s="6" t="n"/>
      <c r="N573" s="6" t="n"/>
    </row>
    <row r="574" ht="15.75" customHeight="1" s="1411">
      <c r="A574" s="6" t="n"/>
      <c r="B574" s="6" t="n"/>
      <c r="C574" s="6" t="n"/>
      <c r="D574" s="6" t="n"/>
      <c r="E574" s="6" t="n"/>
      <c r="F574" s="6" t="n"/>
      <c r="G574" s="6" t="n"/>
      <c r="H574" s="6" t="n"/>
      <c r="I574" s="6" t="n"/>
      <c r="J574" s="6" t="n"/>
      <c r="K574" s="6" t="n"/>
      <c r="L574" s="6" t="n"/>
      <c r="M574" s="6" t="n"/>
      <c r="N574" s="6" t="n"/>
    </row>
    <row r="575" ht="15.75" customHeight="1" s="1411">
      <c r="A575" s="6" t="n"/>
      <c r="B575" s="6" t="n"/>
      <c r="C575" s="6" t="n"/>
      <c r="D575" s="6" t="n"/>
      <c r="E575" s="6" t="n"/>
      <c r="F575" s="6" t="n"/>
      <c r="G575" s="6" t="n"/>
      <c r="H575" s="6" t="n"/>
      <c r="I575" s="6" t="n"/>
      <c r="J575" s="6" t="n"/>
      <c r="K575" s="6" t="n"/>
      <c r="L575" s="6" t="n"/>
      <c r="M575" s="6" t="n"/>
      <c r="N575" s="6" t="n"/>
    </row>
    <row r="576" ht="15.75" customHeight="1" s="1411">
      <c r="A576" s="6" t="n"/>
      <c r="B576" s="6" t="n"/>
      <c r="C576" s="6" t="n"/>
      <c r="D576" s="6" t="n"/>
      <c r="E576" s="6" t="n"/>
      <c r="F576" s="6" t="n"/>
      <c r="G576" s="6" t="n"/>
      <c r="H576" s="6" t="n"/>
      <c r="I576" s="6" t="n"/>
      <c r="J576" s="6" t="n"/>
      <c r="K576" s="6" t="n"/>
      <c r="L576" s="6" t="n"/>
      <c r="M576" s="6" t="n"/>
      <c r="N576" s="6" t="n"/>
    </row>
    <row r="577" ht="15.75" customHeight="1" s="1411">
      <c r="A577" s="6" t="n"/>
      <c r="B577" s="6" t="n"/>
      <c r="C577" s="6" t="n"/>
      <c r="D577" s="6" t="n"/>
      <c r="E577" s="6" t="n"/>
      <c r="F577" s="6" t="n"/>
      <c r="G577" s="6" t="n"/>
      <c r="H577" s="6" t="n"/>
      <c r="I577" s="6" t="n"/>
      <c r="J577" s="6" t="n"/>
      <c r="K577" s="6" t="n"/>
      <c r="L577" s="6" t="n"/>
      <c r="M577" s="6" t="n"/>
      <c r="N577" s="6" t="n"/>
    </row>
    <row r="578" ht="15.75" customHeight="1" s="1411">
      <c r="A578" s="6" t="n"/>
      <c r="B578" s="6" t="n"/>
      <c r="C578" s="6" t="n"/>
      <c r="D578" s="6" t="n"/>
      <c r="E578" s="6" t="n"/>
      <c r="F578" s="6" t="n"/>
      <c r="G578" s="6" t="n"/>
      <c r="H578" s="6" t="n"/>
      <c r="I578" s="6" t="n"/>
      <c r="J578" s="6" t="n"/>
      <c r="K578" s="6" t="n"/>
      <c r="L578" s="6" t="n"/>
      <c r="M578" s="6" t="n"/>
      <c r="N578" s="6" t="n"/>
    </row>
    <row r="579" ht="15.75" customHeight="1" s="1411">
      <c r="A579" s="6" t="n"/>
      <c r="B579" s="6" t="n"/>
      <c r="C579" s="6" t="n"/>
      <c r="D579" s="6" t="n"/>
      <c r="E579" s="6" t="n"/>
      <c r="F579" s="6" t="n"/>
      <c r="G579" s="6" t="n"/>
      <c r="H579" s="6" t="n"/>
      <c r="I579" s="6" t="n"/>
      <c r="J579" s="6" t="n"/>
      <c r="K579" s="6" t="n"/>
      <c r="L579" s="6" t="n"/>
      <c r="M579" s="6" t="n"/>
      <c r="N579" s="6" t="n"/>
    </row>
    <row r="580" ht="15.75" customHeight="1" s="1411">
      <c r="A580" s="6" t="n"/>
      <c r="B580" s="6" t="n"/>
      <c r="C580" s="6" t="n"/>
      <c r="D580" s="6" t="n"/>
      <c r="E580" s="6" t="n"/>
      <c r="F580" s="6" t="n"/>
      <c r="G580" s="6" t="n"/>
      <c r="H580" s="6" t="n"/>
      <c r="I580" s="6" t="n"/>
      <c r="J580" s="6" t="n"/>
      <c r="K580" s="6" t="n"/>
      <c r="L580" s="6" t="n"/>
      <c r="M580" s="6" t="n"/>
      <c r="N580" s="6" t="n"/>
    </row>
    <row r="581" ht="15.75" customHeight="1" s="1411">
      <c r="A581" s="6" t="n"/>
      <c r="B581" s="6" t="n"/>
      <c r="C581" s="6" t="n"/>
      <c r="D581" s="6" t="n"/>
      <c r="E581" s="6" t="n"/>
      <c r="F581" s="6" t="n"/>
      <c r="G581" s="6" t="n"/>
      <c r="H581" s="6" t="n"/>
      <c r="I581" s="6" t="n"/>
      <c r="J581" s="6" t="n"/>
      <c r="K581" s="6" t="n"/>
      <c r="L581" s="6" t="n"/>
      <c r="M581" s="6" t="n"/>
      <c r="N581" s="6" t="n"/>
    </row>
    <row r="582" ht="15.75" customHeight="1" s="1411">
      <c r="A582" s="6" t="n"/>
      <c r="B582" s="6" t="n"/>
      <c r="C582" s="6" t="n"/>
      <c r="D582" s="6" t="n"/>
      <c r="E582" s="6" t="n"/>
      <c r="F582" s="6" t="n"/>
      <c r="G582" s="6" t="n"/>
      <c r="H582" s="6" t="n"/>
      <c r="I582" s="6" t="n"/>
      <c r="J582" s="6" t="n"/>
      <c r="K582" s="6" t="n"/>
      <c r="L582" s="6" t="n"/>
      <c r="M582" s="6" t="n"/>
      <c r="N582" s="6" t="n"/>
    </row>
    <row r="583" ht="15.75" customHeight="1" s="1411">
      <c r="A583" s="6" t="n"/>
      <c r="B583" s="6" t="n"/>
      <c r="C583" s="6" t="n"/>
      <c r="D583" s="6" t="n"/>
      <c r="E583" s="6" t="n"/>
      <c r="F583" s="6" t="n"/>
      <c r="G583" s="6" t="n"/>
      <c r="H583" s="6" t="n"/>
      <c r="I583" s="6" t="n"/>
      <c r="J583" s="6" t="n"/>
      <c r="K583" s="6" t="n"/>
      <c r="L583" s="6" t="n"/>
      <c r="M583" s="6" t="n"/>
      <c r="N583" s="6" t="n"/>
    </row>
    <row r="584" ht="15.75" customHeight="1" s="1411">
      <c r="A584" s="6" t="n"/>
      <c r="B584" s="6" t="n"/>
      <c r="C584" s="6" t="n"/>
      <c r="D584" s="6" t="n"/>
      <c r="E584" s="6" t="n"/>
      <c r="F584" s="6" t="n"/>
      <c r="G584" s="6" t="n"/>
      <c r="H584" s="6" t="n"/>
      <c r="I584" s="6" t="n"/>
      <c r="J584" s="6" t="n"/>
      <c r="K584" s="6" t="n"/>
      <c r="L584" s="6" t="n"/>
      <c r="M584" s="6" t="n"/>
      <c r="N584" s="6" t="n"/>
    </row>
    <row r="585" ht="15.75" customHeight="1" s="1411">
      <c r="A585" s="6" t="n"/>
      <c r="B585" s="6" t="n"/>
      <c r="C585" s="6" t="n"/>
      <c r="D585" s="6" t="n"/>
      <c r="E585" s="6" t="n"/>
      <c r="F585" s="6" t="n"/>
      <c r="G585" s="6" t="n"/>
      <c r="H585" s="6" t="n"/>
      <c r="I585" s="6" t="n"/>
      <c r="J585" s="6" t="n"/>
      <c r="K585" s="6" t="n"/>
      <c r="L585" s="6" t="n"/>
      <c r="M585" s="6" t="n"/>
      <c r="N585" s="6" t="n"/>
    </row>
    <row r="586" ht="15.75" customHeight="1" s="1411">
      <c r="A586" s="6" t="n"/>
      <c r="B586" s="6" t="n"/>
      <c r="C586" s="6" t="n"/>
      <c r="D586" s="6" t="n"/>
      <c r="E586" s="6" t="n"/>
      <c r="F586" s="6" t="n"/>
      <c r="G586" s="6" t="n"/>
      <c r="H586" s="6" t="n"/>
      <c r="I586" s="6" t="n"/>
      <c r="J586" s="6" t="n"/>
      <c r="K586" s="6" t="n"/>
      <c r="L586" s="6" t="n"/>
      <c r="M586" s="6" t="n"/>
      <c r="N586" s="6" t="n"/>
    </row>
    <row r="587" ht="15.75" customHeight="1" s="1411">
      <c r="A587" s="6" t="n"/>
      <c r="B587" s="6" t="n"/>
      <c r="C587" s="6" t="n"/>
      <c r="D587" s="6" t="n"/>
      <c r="E587" s="6" t="n"/>
      <c r="F587" s="6" t="n"/>
      <c r="G587" s="6" t="n"/>
      <c r="H587" s="6" t="n"/>
      <c r="I587" s="6" t="n"/>
      <c r="J587" s="6" t="n"/>
      <c r="K587" s="6" t="n"/>
      <c r="L587" s="6" t="n"/>
      <c r="M587" s="6" t="n"/>
      <c r="N587" s="6" t="n"/>
    </row>
    <row r="588" ht="15.75" customHeight="1" s="1411">
      <c r="A588" s="6" t="n"/>
      <c r="B588" s="6" t="n"/>
      <c r="C588" s="6" t="n"/>
      <c r="D588" s="6" t="n"/>
      <c r="E588" s="6" t="n"/>
      <c r="F588" s="6" t="n"/>
      <c r="G588" s="6" t="n"/>
      <c r="H588" s="6" t="n"/>
      <c r="I588" s="6" t="n"/>
      <c r="J588" s="6" t="n"/>
      <c r="K588" s="6" t="n"/>
      <c r="L588" s="6" t="n"/>
      <c r="M588" s="6" t="n"/>
      <c r="N588" s="6" t="n"/>
    </row>
    <row r="589" ht="15.75" customHeight="1" s="1411">
      <c r="A589" s="6" t="n"/>
      <c r="B589" s="6" t="n"/>
      <c r="C589" s="6" t="n"/>
      <c r="D589" s="6" t="n"/>
      <c r="E589" s="6" t="n"/>
      <c r="F589" s="6" t="n"/>
      <c r="G589" s="6" t="n"/>
      <c r="H589" s="6" t="n"/>
      <c r="I589" s="6" t="n"/>
      <c r="J589" s="6" t="n"/>
      <c r="K589" s="6" t="n"/>
      <c r="L589" s="6" t="n"/>
      <c r="M589" s="6" t="n"/>
      <c r="N589" s="6" t="n"/>
    </row>
    <row r="590" ht="15.75" customHeight="1" s="1411">
      <c r="A590" s="6" t="n"/>
      <c r="B590" s="6" t="n"/>
      <c r="C590" s="6" t="n"/>
      <c r="D590" s="6" t="n"/>
      <c r="E590" s="6" t="n"/>
      <c r="F590" s="6" t="n"/>
      <c r="G590" s="6" t="n"/>
      <c r="H590" s="6" t="n"/>
      <c r="I590" s="6" t="n"/>
      <c r="J590" s="6" t="n"/>
      <c r="K590" s="6" t="n"/>
      <c r="L590" s="6" t="n"/>
      <c r="M590" s="6" t="n"/>
      <c r="N590" s="6" t="n"/>
    </row>
    <row r="591" ht="15.75" customHeight="1" s="1411">
      <c r="A591" s="6" t="n"/>
      <c r="B591" s="6" t="n"/>
      <c r="C591" s="6" t="n"/>
      <c r="D591" s="6" t="n"/>
      <c r="E591" s="6" t="n"/>
      <c r="F591" s="6" t="n"/>
      <c r="G591" s="6" t="n"/>
      <c r="H591" s="6" t="n"/>
      <c r="I591" s="6" t="n"/>
      <c r="J591" s="6" t="n"/>
      <c r="K591" s="6" t="n"/>
      <c r="L591" s="6" t="n"/>
      <c r="M591" s="6" t="n"/>
      <c r="N591" s="6" t="n"/>
    </row>
    <row r="592" ht="15.75" customHeight="1" s="1411">
      <c r="A592" s="6" t="n"/>
      <c r="B592" s="6" t="n"/>
      <c r="C592" s="6" t="n"/>
      <c r="D592" s="6" t="n"/>
      <c r="E592" s="6" t="n"/>
      <c r="F592" s="6" t="n"/>
      <c r="G592" s="6" t="n"/>
      <c r="H592" s="6" t="n"/>
      <c r="I592" s="6" t="n"/>
      <c r="J592" s="6" t="n"/>
      <c r="K592" s="6" t="n"/>
      <c r="L592" s="6" t="n"/>
      <c r="M592" s="6" t="n"/>
      <c r="N592" s="6" t="n"/>
    </row>
    <row r="593" ht="15.75" customHeight="1" s="1411">
      <c r="A593" s="6" t="n"/>
      <c r="B593" s="6" t="n"/>
      <c r="C593" s="6" t="n"/>
      <c r="D593" s="6" t="n"/>
      <c r="E593" s="6" t="n"/>
      <c r="F593" s="6" t="n"/>
      <c r="G593" s="6" t="n"/>
      <c r="H593" s="6" t="n"/>
      <c r="I593" s="6" t="n"/>
      <c r="J593" s="6" t="n"/>
      <c r="K593" s="6" t="n"/>
      <c r="L593" s="6" t="n"/>
      <c r="M593" s="6" t="n"/>
      <c r="N593" s="6" t="n"/>
    </row>
    <row r="594" ht="15.75" customHeight="1" s="1411">
      <c r="A594" s="6" t="n"/>
      <c r="B594" s="6" t="n"/>
      <c r="C594" s="6" t="n"/>
      <c r="D594" s="6" t="n"/>
      <c r="E594" s="6" t="n"/>
      <c r="F594" s="6" t="n"/>
      <c r="G594" s="6" t="n"/>
      <c r="H594" s="6" t="n"/>
      <c r="I594" s="6" t="n"/>
      <c r="J594" s="6" t="n"/>
      <c r="K594" s="6" t="n"/>
      <c r="L594" s="6" t="n"/>
      <c r="M594" s="6" t="n"/>
      <c r="N594" s="6" t="n"/>
    </row>
    <row r="595" ht="15.75" customHeight="1" s="1411">
      <c r="A595" s="6" t="n"/>
      <c r="B595" s="6" t="n"/>
      <c r="C595" s="6" t="n"/>
      <c r="D595" s="6" t="n"/>
      <c r="E595" s="6" t="n"/>
      <c r="F595" s="6" t="n"/>
      <c r="G595" s="6" t="n"/>
      <c r="H595" s="6" t="n"/>
      <c r="I595" s="6" t="n"/>
      <c r="J595" s="6" t="n"/>
      <c r="K595" s="6" t="n"/>
      <c r="L595" s="6" t="n"/>
      <c r="M595" s="6" t="n"/>
      <c r="N595" s="6" t="n"/>
    </row>
    <row r="596" ht="15.75" customHeight="1" s="1411">
      <c r="A596" s="6" t="n"/>
      <c r="B596" s="6" t="n"/>
      <c r="C596" s="6" t="n"/>
      <c r="D596" s="6" t="n"/>
      <c r="E596" s="6" t="n"/>
      <c r="F596" s="6" t="n"/>
      <c r="G596" s="6" t="n"/>
      <c r="H596" s="6" t="n"/>
      <c r="I596" s="6" t="n"/>
      <c r="J596" s="6" t="n"/>
      <c r="K596" s="6" t="n"/>
      <c r="L596" s="6" t="n"/>
      <c r="M596" s="6" t="n"/>
      <c r="N596" s="6" t="n"/>
    </row>
    <row r="597" ht="15.75" customHeight="1" s="1411">
      <c r="A597" s="6" t="n"/>
      <c r="B597" s="6" t="n"/>
      <c r="C597" s="6" t="n"/>
      <c r="D597" s="6" t="n"/>
      <c r="E597" s="6" t="n"/>
      <c r="F597" s="6" t="n"/>
      <c r="G597" s="6" t="n"/>
      <c r="H597" s="6" t="n"/>
      <c r="I597" s="6" t="n"/>
      <c r="J597" s="6" t="n"/>
      <c r="K597" s="6" t="n"/>
      <c r="L597" s="6" t="n"/>
      <c r="M597" s="6" t="n"/>
      <c r="N597" s="6" t="n"/>
    </row>
    <row r="598" ht="15.75" customHeight="1" s="1411">
      <c r="A598" s="6" t="n"/>
      <c r="B598" s="6" t="n"/>
      <c r="C598" s="6" t="n"/>
      <c r="D598" s="6" t="n"/>
      <c r="E598" s="6" t="n"/>
      <c r="F598" s="6" t="n"/>
      <c r="G598" s="6" t="n"/>
      <c r="H598" s="6" t="n"/>
      <c r="I598" s="6" t="n"/>
      <c r="J598" s="6" t="n"/>
      <c r="K598" s="6" t="n"/>
      <c r="L598" s="6" t="n"/>
      <c r="M598" s="6" t="n"/>
      <c r="N598" s="6" t="n"/>
    </row>
    <row r="599" ht="15.75" customHeight="1" s="1411">
      <c r="A599" s="6" t="n"/>
      <c r="B599" s="6" t="n"/>
      <c r="C599" s="6" t="n"/>
      <c r="D599" s="6" t="n"/>
      <c r="E599" s="6" t="n"/>
      <c r="F599" s="6" t="n"/>
      <c r="G599" s="6" t="n"/>
      <c r="H599" s="6" t="n"/>
      <c r="I599" s="6" t="n"/>
      <c r="J599" s="6" t="n"/>
      <c r="K599" s="6" t="n"/>
      <c r="L599" s="6" t="n"/>
      <c r="M599" s="6" t="n"/>
      <c r="N599" s="6" t="n"/>
    </row>
    <row r="600" ht="15.75" customHeight="1" s="1411">
      <c r="A600" s="6" t="n"/>
      <c r="B600" s="6" t="n"/>
      <c r="C600" s="6" t="n"/>
      <c r="D600" s="6" t="n"/>
      <c r="E600" s="6" t="n"/>
      <c r="F600" s="6" t="n"/>
      <c r="G600" s="6" t="n"/>
      <c r="H600" s="6" t="n"/>
      <c r="I600" s="6" t="n"/>
      <c r="J600" s="6" t="n"/>
      <c r="K600" s="6" t="n"/>
      <c r="L600" s="6" t="n"/>
      <c r="M600" s="6" t="n"/>
      <c r="N600" s="6" t="n"/>
    </row>
    <row r="601" ht="15.75" customHeight="1" s="1411">
      <c r="A601" s="6" t="n"/>
      <c r="B601" s="6" t="n"/>
      <c r="C601" s="6" t="n"/>
      <c r="D601" s="6" t="n"/>
      <c r="E601" s="6" t="n"/>
      <c r="F601" s="6" t="n"/>
      <c r="G601" s="6" t="n"/>
      <c r="H601" s="6" t="n"/>
      <c r="I601" s="6" t="n"/>
      <c r="J601" s="6" t="n"/>
      <c r="K601" s="6" t="n"/>
      <c r="L601" s="6" t="n"/>
      <c r="M601" s="6" t="n"/>
      <c r="N601" s="6" t="n"/>
    </row>
    <row r="602" ht="15.75" customHeight="1" s="1411">
      <c r="A602" s="6" t="n"/>
      <c r="B602" s="6" t="n"/>
      <c r="C602" s="6" t="n"/>
      <c r="D602" s="6" t="n"/>
      <c r="E602" s="6" t="n"/>
      <c r="F602" s="6" t="n"/>
      <c r="G602" s="6" t="n"/>
      <c r="H602" s="6" t="n"/>
      <c r="I602" s="6" t="n"/>
      <c r="J602" s="6" t="n"/>
      <c r="K602" s="6" t="n"/>
      <c r="L602" s="6" t="n"/>
      <c r="M602" s="6" t="n"/>
      <c r="N602" s="6" t="n"/>
    </row>
    <row r="603" ht="15.75" customHeight="1" s="1411">
      <c r="A603" s="6" t="n"/>
      <c r="B603" s="6" t="n"/>
      <c r="C603" s="6" t="n"/>
      <c r="D603" s="6" t="n"/>
      <c r="E603" s="6" t="n"/>
      <c r="F603" s="6" t="n"/>
      <c r="G603" s="6" t="n"/>
      <c r="H603" s="6" t="n"/>
      <c r="I603" s="6" t="n"/>
      <c r="J603" s="6" t="n"/>
      <c r="K603" s="6" t="n"/>
      <c r="L603" s="6" t="n"/>
      <c r="M603" s="6" t="n"/>
      <c r="N603" s="6" t="n"/>
    </row>
    <row r="604" ht="15.75" customHeight="1" s="1411">
      <c r="A604" s="6" t="n"/>
      <c r="B604" s="6" t="n"/>
      <c r="C604" s="6" t="n"/>
      <c r="D604" s="6" t="n"/>
      <c r="E604" s="6" t="n"/>
      <c r="F604" s="6" t="n"/>
      <c r="G604" s="6" t="n"/>
      <c r="H604" s="6" t="n"/>
      <c r="I604" s="6" t="n"/>
      <c r="J604" s="6" t="n"/>
      <c r="K604" s="6" t="n"/>
      <c r="L604" s="6" t="n"/>
      <c r="M604" s="6" t="n"/>
      <c r="N604" s="6" t="n"/>
    </row>
    <row r="605" ht="15.75" customHeight="1" s="1411">
      <c r="A605" s="6" t="n"/>
      <c r="B605" s="6" t="n"/>
      <c r="C605" s="6" t="n"/>
      <c r="D605" s="6" t="n"/>
      <c r="E605" s="6" t="n"/>
      <c r="F605" s="6" t="n"/>
      <c r="G605" s="6" t="n"/>
      <c r="H605" s="6" t="n"/>
      <c r="I605" s="6" t="n"/>
      <c r="J605" s="6" t="n"/>
      <c r="K605" s="6" t="n"/>
      <c r="L605" s="6" t="n"/>
      <c r="M605" s="6" t="n"/>
      <c r="N605" s="6" t="n"/>
    </row>
    <row r="606" ht="15.75" customHeight="1" s="1411">
      <c r="A606" s="6" t="n"/>
      <c r="B606" s="6" t="n"/>
      <c r="C606" s="6" t="n"/>
      <c r="D606" s="6" t="n"/>
      <c r="E606" s="6" t="n"/>
      <c r="F606" s="6" t="n"/>
      <c r="G606" s="6" t="n"/>
      <c r="H606" s="6" t="n"/>
      <c r="I606" s="6" t="n"/>
      <c r="J606" s="6" t="n"/>
      <c r="K606" s="6" t="n"/>
      <c r="L606" s="6" t="n"/>
      <c r="M606" s="6" t="n"/>
      <c r="N606" s="6" t="n"/>
    </row>
    <row r="607" ht="15.75" customHeight="1" s="1411">
      <c r="A607" s="6" t="n"/>
      <c r="B607" s="6" t="n"/>
      <c r="C607" s="6" t="n"/>
      <c r="D607" s="6" t="n"/>
      <c r="E607" s="6" t="n"/>
      <c r="F607" s="6" t="n"/>
      <c r="G607" s="6" t="n"/>
      <c r="H607" s="6" t="n"/>
      <c r="I607" s="6" t="n"/>
      <c r="J607" s="6" t="n"/>
      <c r="K607" s="6" t="n"/>
      <c r="L607" s="6" t="n"/>
      <c r="M607" s="6" t="n"/>
      <c r="N607" s="6" t="n"/>
    </row>
    <row r="608" ht="15.75" customHeight="1" s="1411">
      <c r="A608" s="6" t="n"/>
      <c r="B608" s="6" t="n"/>
      <c r="C608" s="6" t="n"/>
      <c r="D608" s="6" t="n"/>
      <c r="E608" s="6" t="n"/>
      <c r="F608" s="6" t="n"/>
      <c r="G608" s="6" t="n"/>
      <c r="H608" s="6" t="n"/>
      <c r="I608" s="6" t="n"/>
      <c r="J608" s="6" t="n"/>
      <c r="K608" s="6" t="n"/>
      <c r="L608" s="6" t="n"/>
      <c r="M608" s="6" t="n"/>
      <c r="N608" s="6" t="n"/>
    </row>
    <row r="609" ht="15.75" customHeight="1" s="1411">
      <c r="A609" s="6" t="n"/>
      <c r="B609" s="6" t="n"/>
      <c r="C609" s="6" t="n"/>
      <c r="D609" s="6" t="n"/>
      <c r="E609" s="6" t="n"/>
      <c r="F609" s="6" t="n"/>
      <c r="G609" s="6" t="n"/>
      <c r="H609" s="6" t="n"/>
      <c r="I609" s="6" t="n"/>
      <c r="J609" s="6" t="n"/>
      <c r="K609" s="6" t="n"/>
      <c r="L609" s="6" t="n"/>
      <c r="M609" s="6" t="n"/>
      <c r="N609" s="6" t="n"/>
    </row>
    <row r="610" ht="15.75" customHeight="1" s="1411">
      <c r="A610" s="6" t="n"/>
      <c r="B610" s="6" t="n"/>
      <c r="C610" s="6" t="n"/>
      <c r="D610" s="6" t="n"/>
      <c r="E610" s="6" t="n"/>
      <c r="F610" s="6" t="n"/>
      <c r="G610" s="6" t="n"/>
      <c r="H610" s="6" t="n"/>
      <c r="I610" s="6" t="n"/>
      <c r="J610" s="6" t="n"/>
      <c r="K610" s="6" t="n"/>
      <c r="L610" s="6" t="n"/>
      <c r="M610" s="6" t="n"/>
      <c r="N610" s="6" t="n"/>
    </row>
    <row r="611" ht="15.75" customHeight="1" s="1411">
      <c r="A611" s="6" t="n"/>
      <c r="B611" s="6" t="n"/>
      <c r="C611" s="6" t="n"/>
      <c r="D611" s="6" t="n"/>
      <c r="E611" s="6" t="n"/>
      <c r="F611" s="6" t="n"/>
      <c r="G611" s="6" t="n"/>
      <c r="H611" s="6" t="n"/>
      <c r="I611" s="6" t="n"/>
      <c r="J611" s="6" t="n"/>
      <c r="K611" s="6" t="n"/>
      <c r="L611" s="6" t="n"/>
      <c r="M611" s="6" t="n"/>
      <c r="N611" s="6" t="n"/>
    </row>
    <row r="612" ht="15.75" customHeight="1" s="1411">
      <c r="A612" s="6" t="n"/>
      <c r="B612" s="6" t="n"/>
      <c r="C612" s="6" t="n"/>
      <c r="D612" s="6" t="n"/>
      <c r="E612" s="6" t="n"/>
      <c r="F612" s="6" t="n"/>
      <c r="G612" s="6" t="n"/>
      <c r="H612" s="6" t="n"/>
      <c r="I612" s="6" t="n"/>
      <c r="J612" s="6" t="n"/>
      <c r="K612" s="6" t="n"/>
      <c r="L612" s="6" t="n"/>
      <c r="M612" s="6" t="n"/>
      <c r="N612" s="6" t="n"/>
    </row>
    <row r="613" ht="15.75" customHeight="1" s="1411">
      <c r="A613" s="6" t="n"/>
      <c r="B613" s="6" t="n"/>
      <c r="C613" s="6" t="n"/>
      <c r="D613" s="6" t="n"/>
      <c r="E613" s="6" t="n"/>
      <c r="F613" s="6" t="n"/>
      <c r="G613" s="6" t="n"/>
      <c r="H613" s="6" t="n"/>
      <c r="I613" s="6" t="n"/>
      <c r="J613" s="6" t="n"/>
      <c r="K613" s="6" t="n"/>
      <c r="L613" s="6" t="n"/>
      <c r="M613" s="6" t="n"/>
      <c r="N613" s="6" t="n"/>
    </row>
    <row r="614" ht="15.75" customHeight="1" s="1411">
      <c r="A614" s="6" t="n"/>
      <c r="B614" s="6" t="n"/>
      <c r="C614" s="6" t="n"/>
      <c r="D614" s="6" t="n"/>
      <c r="E614" s="6" t="n"/>
      <c r="F614" s="6" t="n"/>
      <c r="G614" s="6" t="n"/>
      <c r="H614" s="6" t="n"/>
      <c r="I614" s="6" t="n"/>
      <c r="J614" s="6" t="n"/>
      <c r="K614" s="6" t="n"/>
      <c r="L614" s="6" t="n"/>
      <c r="M614" s="6" t="n"/>
      <c r="N614" s="6" t="n"/>
    </row>
    <row r="615" ht="15.75" customHeight="1" s="1411">
      <c r="A615" s="6" t="n"/>
      <c r="B615" s="6" t="n"/>
      <c r="C615" s="6" t="n"/>
      <c r="D615" s="6" t="n"/>
      <c r="E615" s="6" t="n"/>
      <c r="F615" s="6" t="n"/>
      <c r="G615" s="6" t="n"/>
      <c r="H615" s="6" t="n"/>
      <c r="I615" s="6" t="n"/>
      <c r="J615" s="6" t="n"/>
      <c r="K615" s="6" t="n"/>
      <c r="L615" s="6" t="n"/>
      <c r="M615" s="6" t="n"/>
      <c r="N615" s="6" t="n"/>
    </row>
    <row r="616" ht="15.75" customHeight="1" s="1411">
      <c r="A616" s="6" t="n"/>
      <c r="B616" s="6" t="n"/>
      <c r="C616" s="6" t="n"/>
      <c r="D616" s="6" t="n"/>
      <c r="E616" s="6" t="n"/>
      <c r="F616" s="6" t="n"/>
      <c r="G616" s="6" t="n"/>
      <c r="H616" s="6" t="n"/>
      <c r="I616" s="6" t="n"/>
      <c r="J616" s="6" t="n"/>
      <c r="K616" s="6" t="n"/>
      <c r="L616" s="6" t="n"/>
      <c r="M616" s="6" t="n"/>
      <c r="N616" s="6" t="n"/>
    </row>
    <row r="617" ht="15.75" customHeight="1" s="1411">
      <c r="A617" s="6" t="n"/>
      <c r="B617" s="6" t="n"/>
      <c r="C617" s="6" t="n"/>
      <c r="D617" s="6" t="n"/>
      <c r="E617" s="6" t="n"/>
      <c r="F617" s="6" t="n"/>
      <c r="G617" s="6" t="n"/>
      <c r="H617" s="6" t="n"/>
      <c r="I617" s="6" t="n"/>
      <c r="J617" s="6" t="n"/>
      <c r="K617" s="6" t="n"/>
      <c r="L617" s="6" t="n"/>
      <c r="M617" s="6" t="n"/>
      <c r="N617" s="6" t="n"/>
    </row>
    <row r="618" ht="15.75" customHeight="1" s="1411">
      <c r="A618" s="6" t="n"/>
      <c r="B618" s="6" t="n"/>
      <c r="C618" s="6" t="n"/>
      <c r="D618" s="6" t="n"/>
      <c r="E618" s="6" t="n"/>
      <c r="F618" s="6" t="n"/>
      <c r="G618" s="6" t="n"/>
      <c r="H618" s="6" t="n"/>
      <c r="I618" s="6" t="n"/>
      <c r="J618" s="6" t="n"/>
      <c r="K618" s="6" t="n"/>
      <c r="L618" s="6" t="n"/>
      <c r="M618" s="6" t="n"/>
      <c r="N618" s="6" t="n"/>
    </row>
    <row r="619" ht="15.75" customHeight="1" s="1411">
      <c r="A619" s="6" t="n"/>
      <c r="B619" s="6" t="n"/>
      <c r="C619" s="6" t="n"/>
      <c r="D619" s="6" t="n"/>
      <c r="E619" s="6" t="n"/>
      <c r="F619" s="6" t="n"/>
      <c r="G619" s="6" t="n"/>
      <c r="H619" s="6" t="n"/>
      <c r="I619" s="6" t="n"/>
      <c r="J619" s="6" t="n"/>
      <c r="K619" s="6" t="n"/>
      <c r="L619" s="6" t="n"/>
      <c r="M619" s="6" t="n"/>
      <c r="N619" s="6" t="n"/>
    </row>
    <row r="620" ht="15.75" customHeight="1" s="1411">
      <c r="A620" s="6" t="n"/>
      <c r="B620" s="6" t="n"/>
      <c r="C620" s="6" t="n"/>
      <c r="D620" s="6" t="n"/>
      <c r="E620" s="6" t="n"/>
      <c r="F620" s="6" t="n"/>
      <c r="G620" s="6" t="n"/>
      <c r="H620" s="6" t="n"/>
      <c r="I620" s="6" t="n"/>
      <c r="J620" s="6" t="n"/>
      <c r="K620" s="6" t="n"/>
      <c r="L620" s="6" t="n"/>
      <c r="M620" s="6" t="n"/>
      <c r="N620" s="6" t="n"/>
    </row>
    <row r="621" ht="15.75" customHeight="1" s="1411">
      <c r="A621" s="6" t="n"/>
      <c r="B621" s="6" t="n"/>
      <c r="C621" s="6" t="n"/>
      <c r="D621" s="6" t="n"/>
      <c r="E621" s="6" t="n"/>
      <c r="F621" s="6" t="n"/>
      <c r="G621" s="6" t="n"/>
      <c r="H621" s="6" t="n"/>
      <c r="I621" s="6" t="n"/>
      <c r="J621" s="6" t="n"/>
      <c r="K621" s="6" t="n"/>
      <c r="L621" s="6" t="n"/>
      <c r="M621" s="6" t="n"/>
      <c r="N621" s="6" t="n"/>
    </row>
    <row r="622" ht="15.75" customHeight="1" s="1411">
      <c r="A622" s="6" t="n"/>
      <c r="B622" s="6" t="n"/>
      <c r="C622" s="6" t="n"/>
      <c r="D622" s="6" t="n"/>
      <c r="E622" s="6" t="n"/>
      <c r="F622" s="6" t="n"/>
      <c r="G622" s="6" t="n"/>
      <c r="H622" s="6" t="n"/>
      <c r="I622" s="6" t="n"/>
      <c r="J622" s="6" t="n"/>
      <c r="K622" s="6" t="n"/>
      <c r="L622" s="6" t="n"/>
      <c r="M622" s="6" t="n"/>
      <c r="N622" s="6" t="n"/>
    </row>
    <row r="623" ht="15.75" customHeight="1" s="1411">
      <c r="A623" s="6" t="n"/>
      <c r="B623" s="6" t="n"/>
      <c r="C623" s="6" t="n"/>
      <c r="D623" s="6" t="n"/>
      <c r="E623" s="6" t="n"/>
      <c r="F623" s="6" t="n"/>
      <c r="G623" s="6" t="n"/>
      <c r="H623" s="6" t="n"/>
      <c r="I623" s="6" t="n"/>
      <c r="J623" s="6" t="n"/>
      <c r="K623" s="6" t="n"/>
      <c r="L623" s="6" t="n"/>
      <c r="M623" s="6" t="n"/>
      <c r="N623" s="6" t="n"/>
    </row>
    <row r="624" ht="15.75" customHeight="1" s="1411">
      <c r="A624" s="6" t="n"/>
      <c r="B624" s="6" t="n"/>
      <c r="C624" s="6" t="n"/>
      <c r="D624" s="6" t="n"/>
      <c r="E624" s="6" t="n"/>
      <c r="F624" s="6" t="n"/>
      <c r="G624" s="6" t="n"/>
      <c r="H624" s="6" t="n"/>
      <c r="I624" s="6" t="n"/>
      <c r="J624" s="6" t="n"/>
      <c r="K624" s="6" t="n"/>
      <c r="L624" s="6" t="n"/>
      <c r="M624" s="6" t="n"/>
      <c r="N624" s="6" t="n"/>
    </row>
    <row r="625" ht="15.75" customHeight="1" s="1411">
      <c r="A625" s="6" t="n"/>
      <c r="B625" s="6" t="n"/>
      <c r="C625" s="6" t="n"/>
      <c r="D625" s="6" t="n"/>
      <c r="E625" s="6" t="n"/>
      <c r="F625" s="6" t="n"/>
      <c r="G625" s="6" t="n"/>
      <c r="H625" s="6" t="n"/>
      <c r="I625" s="6" t="n"/>
      <c r="J625" s="6" t="n"/>
      <c r="K625" s="6" t="n"/>
      <c r="L625" s="6" t="n"/>
      <c r="M625" s="6" t="n"/>
      <c r="N625" s="6" t="n"/>
    </row>
    <row r="626" ht="15.75" customHeight="1" s="1411">
      <c r="A626" s="6" t="n"/>
      <c r="B626" s="6" t="n"/>
      <c r="C626" s="6" t="n"/>
      <c r="D626" s="6" t="n"/>
      <c r="E626" s="6" t="n"/>
      <c r="F626" s="6" t="n"/>
      <c r="G626" s="6" t="n"/>
      <c r="H626" s="6" t="n"/>
      <c r="I626" s="6" t="n"/>
      <c r="J626" s="6" t="n"/>
      <c r="K626" s="6" t="n"/>
      <c r="L626" s="6" t="n"/>
      <c r="M626" s="6" t="n"/>
      <c r="N626" s="6" t="n"/>
    </row>
    <row r="627" ht="15.75" customHeight="1" s="1411">
      <c r="A627" s="6" t="n"/>
      <c r="B627" s="6" t="n"/>
      <c r="C627" s="6" t="n"/>
      <c r="D627" s="6" t="n"/>
      <c r="E627" s="6" t="n"/>
      <c r="F627" s="6" t="n"/>
      <c r="G627" s="6" t="n"/>
      <c r="H627" s="6" t="n"/>
      <c r="I627" s="6" t="n"/>
      <c r="J627" s="6" t="n"/>
      <c r="K627" s="6" t="n"/>
      <c r="L627" s="6" t="n"/>
      <c r="M627" s="6" t="n"/>
      <c r="N627" s="6" t="n"/>
    </row>
    <row r="628" ht="15.75" customHeight="1" s="1411">
      <c r="A628" s="6" t="n"/>
      <c r="B628" s="6" t="n"/>
      <c r="C628" s="6" t="n"/>
      <c r="D628" s="6" t="n"/>
      <c r="E628" s="6" t="n"/>
      <c r="F628" s="6" t="n"/>
      <c r="G628" s="6" t="n"/>
      <c r="H628" s="6" t="n"/>
      <c r="I628" s="6" t="n"/>
      <c r="J628" s="6" t="n"/>
      <c r="K628" s="6" t="n"/>
      <c r="L628" s="6" t="n"/>
      <c r="M628" s="6" t="n"/>
      <c r="N628" s="6" t="n"/>
    </row>
    <row r="629" ht="15.75" customHeight="1" s="1411">
      <c r="A629" s="6" t="n"/>
      <c r="B629" s="6" t="n"/>
      <c r="C629" s="6" t="n"/>
      <c r="D629" s="6" t="n"/>
      <c r="E629" s="6" t="n"/>
      <c r="F629" s="6" t="n"/>
      <c r="G629" s="6" t="n"/>
      <c r="H629" s="6" t="n"/>
      <c r="I629" s="6" t="n"/>
      <c r="J629" s="6" t="n"/>
      <c r="K629" s="6" t="n"/>
      <c r="L629" s="6" t="n"/>
      <c r="M629" s="6" t="n"/>
      <c r="N629" s="6" t="n"/>
    </row>
    <row r="630" ht="15.75" customHeight="1" s="1411">
      <c r="A630" s="6" t="n"/>
      <c r="B630" s="6" t="n"/>
      <c r="C630" s="6" t="n"/>
      <c r="D630" s="6" t="n"/>
      <c r="E630" s="6" t="n"/>
      <c r="F630" s="6" t="n"/>
      <c r="G630" s="6" t="n"/>
      <c r="H630" s="6" t="n"/>
      <c r="I630" s="6" t="n"/>
      <c r="J630" s="6" t="n"/>
      <c r="K630" s="6" t="n"/>
      <c r="L630" s="6" t="n"/>
      <c r="M630" s="6" t="n"/>
      <c r="N630" s="6" t="n"/>
    </row>
    <row r="631" ht="15.75" customHeight="1" s="1411">
      <c r="A631" s="6" t="n"/>
      <c r="B631" s="6" t="n"/>
      <c r="C631" s="6" t="n"/>
      <c r="D631" s="6" t="n"/>
      <c r="E631" s="6" t="n"/>
      <c r="F631" s="6" t="n"/>
      <c r="G631" s="6" t="n"/>
      <c r="H631" s="6" t="n"/>
      <c r="I631" s="6" t="n"/>
      <c r="J631" s="6" t="n"/>
      <c r="K631" s="6" t="n"/>
      <c r="L631" s="6" t="n"/>
      <c r="M631" s="6" t="n"/>
      <c r="N631" s="6" t="n"/>
    </row>
    <row r="632" ht="15.75" customHeight="1" s="1411">
      <c r="A632" s="6" t="n"/>
      <c r="B632" s="6" t="n"/>
      <c r="C632" s="6" t="n"/>
      <c r="D632" s="6" t="n"/>
      <c r="E632" s="6" t="n"/>
      <c r="F632" s="6" t="n"/>
      <c r="G632" s="6" t="n"/>
      <c r="H632" s="6" t="n"/>
      <c r="I632" s="6" t="n"/>
      <c r="J632" s="6" t="n"/>
      <c r="K632" s="6" t="n"/>
      <c r="L632" s="6" t="n"/>
      <c r="M632" s="6" t="n"/>
      <c r="N632" s="6" t="n"/>
    </row>
    <row r="633" ht="15.75" customHeight="1" s="1411">
      <c r="A633" s="6" t="n"/>
      <c r="B633" s="6" t="n"/>
      <c r="C633" s="6" t="n"/>
      <c r="D633" s="6" t="n"/>
      <c r="E633" s="6" t="n"/>
      <c r="F633" s="6" t="n"/>
      <c r="G633" s="6" t="n"/>
      <c r="H633" s="6" t="n"/>
      <c r="I633" s="6" t="n"/>
      <c r="J633" s="6" t="n"/>
      <c r="K633" s="6" t="n"/>
      <c r="L633" s="6" t="n"/>
      <c r="M633" s="6" t="n"/>
      <c r="N633" s="6" t="n"/>
    </row>
    <row r="634" ht="15.75" customHeight="1" s="1411">
      <c r="A634" s="6" t="n"/>
      <c r="B634" s="6" t="n"/>
      <c r="C634" s="6" t="n"/>
      <c r="D634" s="6" t="n"/>
      <c r="E634" s="6" t="n"/>
      <c r="F634" s="6" t="n"/>
      <c r="G634" s="6" t="n"/>
      <c r="H634" s="6" t="n"/>
      <c r="I634" s="6" t="n"/>
      <c r="J634" s="6" t="n"/>
      <c r="K634" s="6" t="n"/>
      <c r="L634" s="6" t="n"/>
      <c r="M634" s="6" t="n"/>
      <c r="N634" s="6" t="n"/>
    </row>
    <row r="635" ht="15.75" customHeight="1" s="1411">
      <c r="A635" s="6" t="n"/>
      <c r="B635" s="6" t="n"/>
      <c r="C635" s="6" t="n"/>
      <c r="D635" s="6" t="n"/>
      <c r="E635" s="6" t="n"/>
      <c r="F635" s="6" t="n"/>
      <c r="G635" s="6" t="n"/>
      <c r="H635" s="6" t="n"/>
      <c r="I635" s="6" t="n"/>
      <c r="J635" s="6" t="n"/>
      <c r="K635" s="6" t="n"/>
      <c r="L635" s="6" t="n"/>
      <c r="M635" s="6" t="n"/>
      <c r="N635" s="6" t="n"/>
    </row>
    <row r="636" ht="15.75" customHeight="1" s="1411">
      <c r="A636" s="6" t="n"/>
      <c r="B636" s="6" t="n"/>
      <c r="C636" s="6" t="n"/>
      <c r="D636" s="6" t="n"/>
      <c r="E636" s="6" t="n"/>
      <c r="F636" s="6" t="n"/>
      <c r="G636" s="6" t="n"/>
      <c r="H636" s="6" t="n"/>
      <c r="I636" s="6" t="n"/>
      <c r="J636" s="6" t="n"/>
      <c r="K636" s="6" t="n"/>
      <c r="L636" s="6" t="n"/>
      <c r="M636" s="6" t="n"/>
      <c r="N636" s="6" t="n"/>
    </row>
    <row r="637" ht="15.75" customHeight="1" s="1411">
      <c r="A637" s="6" t="n"/>
      <c r="B637" s="6" t="n"/>
      <c r="C637" s="6" t="n"/>
      <c r="D637" s="6" t="n"/>
      <c r="E637" s="6" t="n"/>
      <c r="F637" s="6" t="n"/>
      <c r="G637" s="6" t="n"/>
      <c r="H637" s="6" t="n"/>
      <c r="I637" s="6" t="n"/>
      <c r="J637" s="6" t="n"/>
      <c r="K637" s="6" t="n"/>
      <c r="L637" s="6" t="n"/>
      <c r="M637" s="6" t="n"/>
      <c r="N637" s="6" t="n"/>
    </row>
    <row r="638" ht="15.75" customHeight="1" s="1411">
      <c r="A638" s="6" t="n"/>
      <c r="B638" s="6" t="n"/>
      <c r="C638" s="6" t="n"/>
      <c r="D638" s="6" t="n"/>
      <c r="E638" s="6" t="n"/>
      <c r="F638" s="6" t="n"/>
      <c r="G638" s="6" t="n"/>
      <c r="H638" s="6" t="n"/>
      <c r="I638" s="6" t="n"/>
      <c r="J638" s="6" t="n"/>
      <c r="K638" s="6" t="n"/>
      <c r="L638" s="6" t="n"/>
      <c r="M638" s="6" t="n"/>
      <c r="N638" s="6" t="n"/>
    </row>
    <row r="639" ht="15.75" customHeight="1" s="1411">
      <c r="A639" s="6" t="n"/>
      <c r="B639" s="6" t="n"/>
      <c r="C639" s="6" t="n"/>
      <c r="D639" s="6" t="n"/>
      <c r="E639" s="6" t="n"/>
      <c r="F639" s="6" t="n"/>
      <c r="G639" s="6" t="n"/>
      <c r="H639" s="6" t="n"/>
      <c r="I639" s="6" t="n"/>
      <c r="J639" s="6" t="n"/>
      <c r="K639" s="6" t="n"/>
      <c r="L639" s="6" t="n"/>
      <c r="M639" s="6" t="n"/>
      <c r="N639" s="6" t="n"/>
    </row>
    <row r="640" ht="15.75" customHeight="1" s="1411">
      <c r="A640" s="6" t="n"/>
      <c r="B640" s="6" t="n"/>
      <c r="C640" s="6" t="n"/>
      <c r="D640" s="6" t="n"/>
      <c r="E640" s="6" t="n"/>
      <c r="F640" s="6" t="n"/>
      <c r="G640" s="6" t="n"/>
      <c r="H640" s="6" t="n"/>
      <c r="I640" s="6" t="n"/>
      <c r="J640" s="6" t="n"/>
      <c r="K640" s="6" t="n"/>
      <c r="L640" s="6" t="n"/>
      <c r="M640" s="6" t="n"/>
      <c r="N640" s="6" t="n"/>
    </row>
    <row r="641" ht="15.75" customHeight="1" s="1411">
      <c r="A641" s="6" t="n"/>
      <c r="B641" s="6" t="n"/>
      <c r="C641" s="6" t="n"/>
      <c r="D641" s="6" t="n"/>
      <c r="E641" s="6" t="n"/>
      <c r="F641" s="6" t="n"/>
      <c r="G641" s="6" t="n"/>
      <c r="H641" s="6" t="n"/>
      <c r="I641" s="6" t="n"/>
      <c r="J641" s="6" t="n"/>
      <c r="K641" s="6" t="n"/>
      <c r="L641" s="6" t="n"/>
      <c r="M641" s="6" t="n"/>
      <c r="N641" s="6" t="n"/>
    </row>
    <row r="642" ht="15.75" customHeight="1" s="1411">
      <c r="A642" s="6" t="n"/>
      <c r="B642" s="6" t="n"/>
      <c r="C642" s="6" t="n"/>
      <c r="D642" s="6" t="n"/>
      <c r="E642" s="6" t="n"/>
      <c r="F642" s="6" t="n"/>
      <c r="G642" s="6" t="n"/>
      <c r="H642" s="6" t="n"/>
      <c r="I642" s="6" t="n"/>
      <c r="J642" s="6" t="n"/>
      <c r="K642" s="6" t="n"/>
      <c r="L642" s="6" t="n"/>
      <c r="M642" s="6" t="n"/>
      <c r="N642" s="6" t="n"/>
    </row>
    <row r="643" ht="15.75" customHeight="1" s="1411">
      <c r="A643" s="6" t="n"/>
      <c r="B643" s="6" t="n"/>
      <c r="C643" s="6" t="n"/>
      <c r="D643" s="6" t="n"/>
      <c r="E643" s="6" t="n"/>
      <c r="F643" s="6" t="n"/>
      <c r="G643" s="6" t="n"/>
      <c r="H643" s="6" t="n"/>
      <c r="I643" s="6" t="n"/>
      <c r="J643" s="6" t="n"/>
      <c r="K643" s="6" t="n"/>
      <c r="L643" s="6" t="n"/>
      <c r="M643" s="6" t="n"/>
      <c r="N643" s="6" t="n"/>
    </row>
    <row r="644" ht="15.75" customHeight="1" s="1411">
      <c r="A644" s="6" t="n"/>
      <c r="B644" s="6" t="n"/>
      <c r="C644" s="6" t="n"/>
      <c r="D644" s="6" t="n"/>
      <c r="E644" s="6" t="n"/>
      <c r="F644" s="6" t="n"/>
      <c r="G644" s="6" t="n"/>
      <c r="H644" s="6" t="n"/>
      <c r="I644" s="6" t="n"/>
      <c r="J644" s="6" t="n"/>
      <c r="K644" s="6" t="n"/>
      <c r="L644" s="6" t="n"/>
      <c r="M644" s="6" t="n"/>
      <c r="N644" s="6" t="n"/>
    </row>
    <row r="645" ht="15.75" customHeight="1" s="1411">
      <c r="A645" s="6" t="n"/>
      <c r="B645" s="6" t="n"/>
      <c r="C645" s="6" t="n"/>
      <c r="D645" s="6" t="n"/>
      <c r="E645" s="6" t="n"/>
      <c r="F645" s="6" t="n"/>
      <c r="G645" s="6" t="n"/>
      <c r="H645" s="6" t="n"/>
      <c r="I645" s="6" t="n"/>
      <c r="J645" s="6" t="n"/>
      <c r="K645" s="6" t="n"/>
      <c r="L645" s="6" t="n"/>
      <c r="M645" s="6" t="n"/>
      <c r="N645" s="6" t="n"/>
    </row>
    <row r="646" ht="15.75" customHeight="1" s="1411">
      <c r="A646" s="6" t="n"/>
      <c r="B646" s="6" t="n"/>
      <c r="C646" s="6" t="n"/>
      <c r="D646" s="6" t="n"/>
      <c r="E646" s="6" t="n"/>
      <c r="F646" s="6" t="n"/>
      <c r="G646" s="6" t="n"/>
      <c r="H646" s="6" t="n"/>
      <c r="I646" s="6" t="n"/>
      <c r="J646" s="6" t="n"/>
      <c r="K646" s="6" t="n"/>
      <c r="L646" s="6" t="n"/>
      <c r="M646" s="6" t="n"/>
      <c r="N646" s="6" t="n"/>
    </row>
    <row r="647" ht="15.75" customHeight="1" s="1411">
      <c r="A647" s="6" t="n"/>
      <c r="B647" s="6" t="n"/>
      <c r="C647" s="6" t="n"/>
      <c r="D647" s="6" t="n"/>
      <c r="E647" s="6" t="n"/>
      <c r="F647" s="6" t="n"/>
      <c r="G647" s="6" t="n"/>
      <c r="H647" s="6" t="n"/>
      <c r="I647" s="6" t="n"/>
      <c r="J647" s="6" t="n"/>
      <c r="K647" s="6" t="n"/>
      <c r="L647" s="6" t="n"/>
      <c r="M647" s="6" t="n"/>
      <c r="N647" s="6" t="n"/>
    </row>
    <row r="648" ht="15.75" customHeight="1" s="1411">
      <c r="A648" s="6" t="n"/>
      <c r="B648" s="6" t="n"/>
      <c r="C648" s="6" t="n"/>
      <c r="D648" s="6" t="n"/>
      <c r="E648" s="6" t="n"/>
      <c r="F648" s="6" t="n"/>
      <c r="G648" s="6" t="n"/>
      <c r="H648" s="6" t="n"/>
      <c r="I648" s="6" t="n"/>
      <c r="J648" s="6" t="n"/>
      <c r="K648" s="6" t="n"/>
      <c r="L648" s="6" t="n"/>
      <c r="M648" s="6" t="n"/>
      <c r="N648" s="6" t="n"/>
    </row>
    <row r="649" ht="15.75" customHeight="1" s="1411">
      <c r="A649" s="6" t="n"/>
      <c r="B649" s="6" t="n"/>
      <c r="C649" s="6" t="n"/>
      <c r="D649" s="6" t="n"/>
      <c r="E649" s="6" t="n"/>
      <c r="F649" s="6" t="n"/>
      <c r="G649" s="6" t="n"/>
      <c r="H649" s="6" t="n"/>
      <c r="I649" s="6" t="n"/>
      <c r="J649" s="6" t="n"/>
      <c r="K649" s="6" t="n"/>
      <c r="L649" s="6" t="n"/>
      <c r="M649" s="6" t="n"/>
      <c r="N649" s="6" t="n"/>
    </row>
    <row r="650" ht="15.75" customHeight="1" s="1411">
      <c r="A650" s="6" t="n"/>
      <c r="B650" s="6" t="n"/>
      <c r="C650" s="6" t="n"/>
      <c r="D650" s="6" t="n"/>
      <c r="E650" s="6" t="n"/>
      <c r="F650" s="6" t="n"/>
      <c r="G650" s="6" t="n"/>
      <c r="H650" s="6" t="n"/>
      <c r="I650" s="6" t="n"/>
      <c r="J650" s="6" t="n"/>
      <c r="K650" s="6" t="n"/>
      <c r="L650" s="6" t="n"/>
      <c r="M650" s="6" t="n"/>
      <c r="N650" s="6" t="n"/>
    </row>
    <row r="651" ht="15.75" customHeight="1" s="1411">
      <c r="A651" s="6" t="n"/>
      <c r="B651" s="6" t="n"/>
      <c r="C651" s="6" t="n"/>
      <c r="D651" s="6" t="n"/>
      <c r="E651" s="6" t="n"/>
      <c r="F651" s="6" t="n"/>
      <c r="G651" s="6" t="n"/>
      <c r="H651" s="6" t="n"/>
      <c r="I651" s="6" t="n"/>
      <c r="J651" s="6" t="n"/>
      <c r="K651" s="6" t="n"/>
      <c r="L651" s="6" t="n"/>
      <c r="M651" s="6" t="n"/>
      <c r="N651" s="6" t="n"/>
    </row>
    <row r="652" ht="15.75" customHeight="1" s="1411">
      <c r="A652" s="6" t="n"/>
      <c r="B652" s="6" t="n"/>
      <c r="C652" s="6" t="n"/>
      <c r="D652" s="6" t="n"/>
      <c r="E652" s="6" t="n"/>
      <c r="F652" s="6" t="n"/>
      <c r="G652" s="6" t="n"/>
      <c r="H652" s="6" t="n"/>
      <c r="I652" s="6" t="n"/>
      <c r="J652" s="6" t="n"/>
      <c r="K652" s="6" t="n"/>
      <c r="L652" s="6" t="n"/>
      <c r="M652" s="6" t="n"/>
      <c r="N652" s="6" t="n"/>
    </row>
    <row r="653" ht="15.75" customHeight="1" s="1411">
      <c r="A653" s="6" t="n"/>
      <c r="B653" s="6" t="n"/>
      <c r="C653" s="6" t="n"/>
      <c r="D653" s="6" t="n"/>
      <c r="E653" s="6" t="n"/>
      <c r="F653" s="6" t="n"/>
      <c r="G653" s="6" t="n"/>
      <c r="H653" s="6" t="n"/>
      <c r="I653" s="6" t="n"/>
      <c r="J653" s="6" t="n"/>
      <c r="K653" s="6" t="n"/>
      <c r="L653" s="6" t="n"/>
      <c r="M653" s="6" t="n"/>
      <c r="N653" s="6" t="n"/>
    </row>
    <row r="654" ht="15.75" customHeight="1" s="1411">
      <c r="A654" s="6" t="n"/>
      <c r="B654" s="6" t="n"/>
      <c r="C654" s="6" t="n"/>
      <c r="D654" s="6" t="n"/>
      <c r="E654" s="6" t="n"/>
      <c r="F654" s="6" t="n"/>
      <c r="G654" s="6" t="n"/>
      <c r="H654" s="6" t="n"/>
      <c r="I654" s="6" t="n"/>
      <c r="J654" s="6" t="n"/>
      <c r="K654" s="6" t="n"/>
      <c r="L654" s="6" t="n"/>
      <c r="M654" s="6" t="n"/>
      <c r="N654" s="6" t="n"/>
    </row>
    <row r="655" ht="15.75" customHeight="1" s="1411">
      <c r="A655" s="6" t="n"/>
      <c r="B655" s="6" t="n"/>
      <c r="C655" s="6" t="n"/>
      <c r="D655" s="6" t="n"/>
      <c r="E655" s="6" t="n"/>
      <c r="F655" s="6" t="n"/>
      <c r="G655" s="6" t="n"/>
      <c r="H655" s="6" t="n"/>
      <c r="I655" s="6" t="n"/>
      <c r="J655" s="6" t="n"/>
      <c r="K655" s="6" t="n"/>
      <c r="L655" s="6" t="n"/>
      <c r="M655" s="6" t="n"/>
      <c r="N655" s="6" t="n"/>
    </row>
    <row r="656" ht="15.75" customHeight="1" s="1411">
      <c r="A656" s="6" t="n"/>
      <c r="B656" s="6" t="n"/>
      <c r="C656" s="6" t="n"/>
      <c r="D656" s="6" t="n"/>
      <c r="E656" s="6" t="n"/>
      <c r="F656" s="6" t="n"/>
      <c r="G656" s="6" t="n"/>
      <c r="H656" s="6" t="n"/>
      <c r="I656" s="6" t="n"/>
      <c r="J656" s="6" t="n"/>
      <c r="K656" s="6" t="n"/>
      <c r="L656" s="6" t="n"/>
      <c r="M656" s="6" t="n"/>
      <c r="N656" s="6" t="n"/>
    </row>
    <row r="657" ht="15.75" customHeight="1" s="1411">
      <c r="A657" s="6" t="n"/>
      <c r="B657" s="6" t="n"/>
      <c r="C657" s="6" t="n"/>
      <c r="D657" s="6" t="n"/>
      <c r="E657" s="6" t="n"/>
      <c r="F657" s="6" t="n"/>
      <c r="G657" s="6" t="n"/>
      <c r="H657" s="6" t="n"/>
      <c r="I657" s="6" t="n"/>
      <c r="J657" s="6" t="n"/>
      <c r="K657" s="6" t="n"/>
      <c r="L657" s="6" t="n"/>
      <c r="M657" s="6" t="n"/>
      <c r="N657" s="6" t="n"/>
    </row>
    <row r="658" ht="15.75" customHeight="1" s="1411">
      <c r="A658" s="6" t="n"/>
      <c r="B658" s="6" t="n"/>
      <c r="C658" s="6" t="n"/>
      <c r="D658" s="6" t="n"/>
      <c r="E658" s="6" t="n"/>
      <c r="F658" s="6" t="n"/>
      <c r="G658" s="6" t="n"/>
      <c r="H658" s="6" t="n"/>
      <c r="I658" s="6" t="n"/>
      <c r="J658" s="6" t="n"/>
      <c r="K658" s="6" t="n"/>
      <c r="L658" s="6" t="n"/>
      <c r="M658" s="6" t="n"/>
      <c r="N658" s="6" t="n"/>
    </row>
    <row r="659" ht="15.75" customHeight="1" s="1411">
      <c r="A659" s="6" t="n"/>
      <c r="B659" s="6" t="n"/>
      <c r="C659" s="6" t="n"/>
      <c r="D659" s="6" t="n"/>
      <c r="E659" s="6" t="n"/>
      <c r="F659" s="6" t="n"/>
      <c r="G659" s="6" t="n"/>
      <c r="H659" s="6" t="n"/>
      <c r="I659" s="6" t="n"/>
      <c r="J659" s="6" t="n"/>
      <c r="K659" s="6" t="n"/>
      <c r="L659" s="6" t="n"/>
      <c r="M659" s="6" t="n"/>
      <c r="N659" s="6" t="n"/>
    </row>
    <row r="660" ht="15.75" customHeight="1" s="1411">
      <c r="A660" s="6" t="n"/>
      <c r="B660" s="6" t="n"/>
      <c r="C660" s="6" t="n"/>
      <c r="D660" s="6" t="n"/>
      <c r="E660" s="6" t="n"/>
      <c r="F660" s="6" t="n"/>
      <c r="G660" s="6" t="n"/>
      <c r="H660" s="6" t="n"/>
      <c r="I660" s="6" t="n"/>
      <c r="J660" s="6" t="n"/>
      <c r="K660" s="6" t="n"/>
      <c r="L660" s="6" t="n"/>
      <c r="M660" s="6" t="n"/>
      <c r="N660" s="6" t="n"/>
    </row>
    <row r="661" ht="15.75" customHeight="1" s="1411">
      <c r="A661" s="6" t="n"/>
      <c r="B661" s="6" t="n"/>
      <c r="C661" s="6" t="n"/>
      <c r="D661" s="6" t="n"/>
      <c r="E661" s="6" t="n"/>
      <c r="F661" s="6" t="n"/>
      <c r="G661" s="6" t="n"/>
      <c r="H661" s="6" t="n"/>
      <c r="I661" s="6" t="n"/>
      <c r="J661" s="6" t="n"/>
      <c r="K661" s="6" t="n"/>
      <c r="L661" s="6" t="n"/>
      <c r="M661" s="6" t="n"/>
      <c r="N661" s="6" t="n"/>
    </row>
    <row r="662" ht="15.75" customHeight="1" s="1411">
      <c r="A662" s="6" t="n"/>
      <c r="B662" s="6" t="n"/>
      <c r="C662" s="6" t="n"/>
      <c r="D662" s="6" t="n"/>
      <c r="E662" s="6" t="n"/>
      <c r="F662" s="6" t="n"/>
      <c r="G662" s="6" t="n"/>
      <c r="H662" s="6" t="n"/>
      <c r="I662" s="6" t="n"/>
      <c r="J662" s="6" t="n"/>
      <c r="K662" s="6" t="n"/>
      <c r="L662" s="6" t="n"/>
      <c r="M662" s="6" t="n"/>
      <c r="N662" s="6" t="n"/>
    </row>
    <row r="663" ht="15.75" customHeight="1" s="1411">
      <c r="A663" s="6" t="n"/>
      <c r="B663" s="6" t="n"/>
      <c r="C663" s="6" t="n"/>
      <c r="D663" s="6" t="n"/>
      <c r="E663" s="6" t="n"/>
      <c r="F663" s="6" t="n"/>
      <c r="G663" s="6" t="n"/>
      <c r="H663" s="6" t="n"/>
      <c r="I663" s="6" t="n"/>
      <c r="J663" s="6" t="n"/>
      <c r="K663" s="6" t="n"/>
      <c r="L663" s="6" t="n"/>
      <c r="M663" s="6" t="n"/>
      <c r="N663" s="6" t="n"/>
    </row>
    <row r="664" ht="15.75" customHeight="1" s="1411">
      <c r="A664" s="6" t="n"/>
      <c r="B664" s="6" t="n"/>
      <c r="C664" s="6" t="n"/>
      <c r="D664" s="6" t="n"/>
      <c r="E664" s="6" t="n"/>
      <c r="F664" s="6" t="n"/>
      <c r="G664" s="6" t="n"/>
      <c r="H664" s="6" t="n"/>
      <c r="I664" s="6" t="n"/>
      <c r="J664" s="6" t="n"/>
      <c r="K664" s="6" t="n"/>
      <c r="L664" s="6" t="n"/>
      <c r="M664" s="6" t="n"/>
      <c r="N664" s="6" t="n"/>
    </row>
    <row r="665" ht="15.75" customHeight="1" s="1411">
      <c r="A665" s="6" t="n"/>
      <c r="B665" s="6" t="n"/>
      <c r="C665" s="6" t="n"/>
      <c r="D665" s="6" t="n"/>
      <c r="E665" s="6" t="n"/>
      <c r="F665" s="6" t="n"/>
      <c r="G665" s="6" t="n"/>
      <c r="H665" s="6" t="n"/>
      <c r="I665" s="6" t="n"/>
      <c r="J665" s="6" t="n"/>
      <c r="K665" s="6" t="n"/>
      <c r="L665" s="6" t="n"/>
      <c r="M665" s="6" t="n"/>
      <c r="N665" s="6" t="n"/>
    </row>
    <row r="666" ht="15.75" customHeight="1" s="1411">
      <c r="A666" s="6" t="n"/>
      <c r="B666" s="6" t="n"/>
      <c r="C666" s="6" t="n"/>
      <c r="D666" s="6" t="n"/>
      <c r="E666" s="6" t="n"/>
      <c r="F666" s="6" t="n"/>
      <c r="G666" s="6" t="n"/>
      <c r="H666" s="6" t="n"/>
      <c r="I666" s="6" t="n"/>
      <c r="J666" s="6" t="n"/>
      <c r="K666" s="6" t="n"/>
      <c r="L666" s="6" t="n"/>
      <c r="M666" s="6" t="n"/>
      <c r="N666" s="6" t="n"/>
    </row>
    <row r="667" ht="15.75" customHeight="1" s="1411">
      <c r="A667" s="6" t="n"/>
      <c r="B667" s="6" t="n"/>
      <c r="C667" s="6" t="n"/>
      <c r="D667" s="6" t="n"/>
      <c r="E667" s="6" t="n"/>
      <c r="F667" s="6" t="n"/>
      <c r="G667" s="6" t="n"/>
      <c r="H667" s="6" t="n"/>
      <c r="I667" s="6" t="n"/>
      <c r="J667" s="6" t="n"/>
      <c r="K667" s="6" t="n"/>
      <c r="L667" s="6" t="n"/>
      <c r="M667" s="6" t="n"/>
      <c r="N667" s="6" t="n"/>
    </row>
    <row r="668" ht="15.75" customHeight="1" s="1411">
      <c r="A668" s="6" t="n"/>
      <c r="B668" s="6" t="n"/>
      <c r="C668" s="6" t="n"/>
      <c r="D668" s="6" t="n"/>
      <c r="E668" s="6" t="n"/>
      <c r="F668" s="6" t="n"/>
      <c r="G668" s="6" t="n"/>
      <c r="H668" s="6" t="n"/>
      <c r="I668" s="6" t="n"/>
      <c r="J668" s="6" t="n"/>
      <c r="K668" s="6" t="n"/>
      <c r="L668" s="6" t="n"/>
      <c r="M668" s="6" t="n"/>
      <c r="N668" s="6" t="n"/>
    </row>
    <row r="669" ht="15.75" customHeight="1" s="1411">
      <c r="A669" s="6" t="n"/>
      <c r="B669" s="6" t="n"/>
      <c r="C669" s="6" t="n"/>
      <c r="D669" s="6" t="n"/>
      <c r="E669" s="6" t="n"/>
      <c r="F669" s="6" t="n"/>
      <c r="G669" s="6" t="n"/>
      <c r="H669" s="6" t="n"/>
      <c r="I669" s="6" t="n"/>
      <c r="J669" s="6" t="n"/>
      <c r="K669" s="6" t="n"/>
      <c r="L669" s="6" t="n"/>
      <c r="M669" s="6" t="n"/>
      <c r="N669" s="6" t="n"/>
    </row>
    <row r="670" ht="15.75" customHeight="1" s="1411">
      <c r="A670" s="6" t="n"/>
      <c r="B670" s="6" t="n"/>
      <c r="C670" s="6" t="n"/>
      <c r="D670" s="6" t="n"/>
      <c r="E670" s="6" t="n"/>
      <c r="F670" s="6" t="n"/>
      <c r="G670" s="6" t="n"/>
      <c r="H670" s="6" t="n"/>
      <c r="I670" s="6" t="n"/>
      <c r="J670" s="6" t="n"/>
      <c r="K670" s="6" t="n"/>
      <c r="L670" s="6" t="n"/>
      <c r="M670" s="6" t="n"/>
      <c r="N670" s="6" t="n"/>
    </row>
    <row r="671" ht="15.75" customHeight="1" s="1411">
      <c r="A671" s="6" t="n"/>
      <c r="B671" s="6" t="n"/>
      <c r="C671" s="6" t="n"/>
      <c r="D671" s="6" t="n"/>
      <c r="E671" s="6" t="n"/>
      <c r="F671" s="6" t="n"/>
      <c r="G671" s="6" t="n"/>
      <c r="H671" s="6" t="n"/>
      <c r="I671" s="6" t="n"/>
      <c r="J671" s="6" t="n"/>
      <c r="K671" s="6" t="n"/>
      <c r="L671" s="6" t="n"/>
      <c r="M671" s="6" t="n"/>
      <c r="N671" s="6" t="n"/>
    </row>
    <row r="672" ht="15.75" customHeight="1" s="1411">
      <c r="A672" s="6" t="n"/>
      <c r="B672" s="6" t="n"/>
      <c r="C672" s="6" t="n"/>
      <c r="D672" s="6" t="n"/>
      <c r="E672" s="6" t="n"/>
      <c r="F672" s="6" t="n"/>
      <c r="G672" s="6" t="n"/>
      <c r="H672" s="6" t="n"/>
      <c r="I672" s="6" t="n"/>
      <c r="J672" s="6" t="n"/>
      <c r="K672" s="6" t="n"/>
      <c r="L672" s="6" t="n"/>
      <c r="M672" s="6" t="n"/>
      <c r="N672" s="6" t="n"/>
    </row>
    <row r="673" ht="15.75" customHeight="1" s="1411">
      <c r="A673" s="6" t="n"/>
      <c r="B673" s="6" t="n"/>
      <c r="C673" s="6" t="n"/>
      <c r="D673" s="6" t="n"/>
      <c r="E673" s="6" t="n"/>
      <c r="F673" s="6" t="n"/>
      <c r="G673" s="6" t="n"/>
      <c r="H673" s="6" t="n"/>
      <c r="I673" s="6" t="n"/>
      <c r="J673" s="6" t="n"/>
      <c r="K673" s="6" t="n"/>
      <c r="L673" s="6" t="n"/>
      <c r="M673" s="6" t="n"/>
      <c r="N673" s="6" t="n"/>
    </row>
    <row r="674" ht="15.75" customHeight="1" s="1411">
      <c r="A674" s="6" t="n"/>
      <c r="B674" s="6" t="n"/>
      <c r="C674" s="6" t="n"/>
      <c r="D674" s="6" t="n"/>
      <c r="E674" s="6" t="n"/>
      <c r="F674" s="6" t="n"/>
      <c r="G674" s="6" t="n"/>
      <c r="H674" s="6" t="n"/>
      <c r="I674" s="6" t="n"/>
      <c r="J674" s="6" t="n"/>
      <c r="K674" s="6" t="n"/>
      <c r="L674" s="6" t="n"/>
      <c r="M674" s="6" t="n"/>
      <c r="N674" s="6" t="n"/>
    </row>
    <row r="675" ht="15.75" customHeight="1" s="1411">
      <c r="A675" s="6" t="n"/>
      <c r="B675" s="6" t="n"/>
      <c r="C675" s="6" t="n"/>
      <c r="D675" s="6" t="n"/>
      <c r="E675" s="6" t="n"/>
      <c r="F675" s="6" t="n"/>
      <c r="G675" s="6" t="n"/>
      <c r="H675" s="6" t="n"/>
      <c r="I675" s="6" t="n"/>
      <c r="J675" s="6" t="n"/>
      <c r="K675" s="6" t="n"/>
      <c r="L675" s="6" t="n"/>
      <c r="M675" s="6" t="n"/>
      <c r="N675" s="6" t="n"/>
    </row>
    <row r="676" ht="15.75" customHeight="1" s="1411">
      <c r="A676" s="6" t="n"/>
      <c r="B676" s="6" t="n"/>
      <c r="C676" s="6" t="n"/>
      <c r="D676" s="6" t="n"/>
      <c r="E676" s="6" t="n"/>
      <c r="F676" s="6" t="n"/>
      <c r="G676" s="6" t="n"/>
      <c r="H676" s="6" t="n"/>
      <c r="I676" s="6" t="n"/>
      <c r="J676" s="6" t="n"/>
      <c r="K676" s="6" t="n"/>
      <c r="L676" s="6" t="n"/>
      <c r="M676" s="6" t="n"/>
      <c r="N676" s="6" t="n"/>
    </row>
    <row r="677" ht="15.75" customHeight="1" s="1411">
      <c r="A677" s="6" t="n"/>
      <c r="B677" s="6" t="n"/>
      <c r="C677" s="6" t="n"/>
      <c r="D677" s="6" t="n"/>
      <c r="E677" s="6" t="n"/>
      <c r="F677" s="6" t="n"/>
      <c r="G677" s="6" t="n"/>
      <c r="H677" s="6" t="n"/>
      <c r="I677" s="6" t="n"/>
      <c r="J677" s="6" t="n"/>
      <c r="K677" s="6" t="n"/>
      <c r="L677" s="6" t="n"/>
      <c r="M677" s="6" t="n"/>
      <c r="N677" s="6" t="n"/>
    </row>
    <row r="678" ht="15.75" customHeight="1" s="1411">
      <c r="A678" s="6" t="n"/>
      <c r="B678" s="6" t="n"/>
      <c r="C678" s="6" t="n"/>
      <c r="D678" s="6" t="n"/>
      <c r="E678" s="6" t="n"/>
      <c r="F678" s="6" t="n"/>
      <c r="G678" s="6" t="n"/>
      <c r="H678" s="6" t="n"/>
      <c r="I678" s="6" t="n"/>
      <c r="J678" s="6" t="n"/>
      <c r="K678" s="6" t="n"/>
      <c r="L678" s="6" t="n"/>
      <c r="M678" s="6" t="n"/>
      <c r="N678" s="6" t="n"/>
    </row>
    <row r="679" ht="15.75" customHeight="1" s="1411">
      <c r="A679" s="6" t="n"/>
      <c r="B679" s="6" t="n"/>
      <c r="C679" s="6" t="n"/>
      <c r="D679" s="6" t="n"/>
      <c r="E679" s="6" t="n"/>
      <c r="F679" s="6" t="n"/>
      <c r="G679" s="6" t="n"/>
      <c r="H679" s="6" t="n"/>
      <c r="I679" s="6" t="n"/>
      <c r="J679" s="6" t="n"/>
      <c r="K679" s="6" t="n"/>
      <c r="L679" s="6" t="n"/>
      <c r="M679" s="6" t="n"/>
      <c r="N679" s="6" t="n"/>
    </row>
    <row r="680" ht="15.75" customHeight="1" s="1411">
      <c r="A680" s="6" t="n"/>
      <c r="B680" s="6" t="n"/>
      <c r="C680" s="6" t="n"/>
      <c r="D680" s="6" t="n"/>
      <c r="E680" s="6" t="n"/>
      <c r="F680" s="6" t="n"/>
      <c r="G680" s="6" t="n"/>
      <c r="H680" s="6" t="n"/>
      <c r="I680" s="6" t="n"/>
      <c r="J680" s="6" t="n"/>
      <c r="K680" s="6" t="n"/>
      <c r="L680" s="6" t="n"/>
      <c r="M680" s="6" t="n"/>
      <c r="N680" s="6" t="n"/>
    </row>
    <row r="681" ht="15.75" customHeight="1" s="1411">
      <c r="A681" s="6" t="n"/>
      <c r="B681" s="6" t="n"/>
      <c r="C681" s="6" t="n"/>
      <c r="D681" s="6" t="n"/>
      <c r="E681" s="6" t="n"/>
      <c r="F681" s="6" t="n"/>
      <c r="G681" s="6" t="n"/>
      <c r="H681" s="6" t="n"/>
      <c r="I681" s="6" t="n"/>
      <c r="J681" s="6" t="n"/>
      <c r="K681" s="6" t="n"/>
      <c r="L681" s="6" t="n"/>
      <c r="M681" s="6" t="n"/>
      <c r="N681" s="6" t="n"/>
    </row>
    <row r="682" ht="15.75" customHeight="1" s="1411">
      <c r="A682" s="6" t="n"/>
      <c r="B682" s="6" t="n"/>
      <c r="C682" s="6" t="n"/>
      <c r="D682" s="6" t="n"/>
      <c r="E682" s="6" t="n"/>
      <c r="F682" s="6" t="n"/>
      <c r="G682" s="6" t="n"/>
      <c r="H682" s="6" t="n"/>
      <c r="I682" s="6" t="n"/>
      <c r="J682" s="6" t="n"/>
      <c r="K682" s="6" t="n"/>
      <c r="L682" s="6" t="n"/>
      <c r="M682" s="6" t="n"/>
      <c r="N682" s="6" t="n"/>
    </row>
    <row r="683" ht="15.75" customHeight="1" s="1411">
      <c r="A683" s="6" t="n"/>
      <c r="B683" s="6" t="n"/>
      <c r="C683" s="6" t="n"/>
      <c r="D683" s="6" t="n"/>
      <c r="E683" s="6" t="n"/>
      <c r="F683" s="6" t="n"/>
      <c r="G683" s="6" t="n"/>
      <c r="H683" s="6" t="n"/>
      <c r="I683" s="6" t="n"/>
      <c r="J683" s="6" t="n"/>
      <c r="K683" s="6" t="n"/>
      <c r="L683" s="6" t="n"/>
      <c r="M683" s="6" t="n"/>
      <c r="N683" s="6" t="n"/>
    </row>
    <row r="684" ht="15.75" customHeight="1" s="1411">
      <c r="A684" s="6" t="n"/>
      <c r="B684" s="6" t="n"/>
      <c r="C684" s="6" t="n"/>
      <c r="D684" s="6" t="n"/>
      <c r="E684" s="6" t="n"/>
      <c r="F684" s="6" t="n"/>
      <c r="G684" s="6" t="n"/>
      <c r="H684" s="6" t="n"/>
      <c r="I684" s="6" t="n"/>
      <c r="J684" s="6" t="n"/>
      <c r="K684" s="6" t="n"/>
      <c r="L684" s="6" t="n"/>
      <c r="M684" s="6" t="n"/>
      <c r="N684" s="6" t="n"/>
    </row>
    <row r="685" ht="15.75" customHeight="1" s="1411">
      <c r="A685" s="6" t="n"/>
      <c r="B685" s="6" t="n"/>
      <c r="C685" s="6" t="n"/>
      <c r="D685" s="6" t="n"/>
      <c r="E685" s="6" t="n"/>
      <c r="F685" s="6" t="n"/>
      <c r="G685" s="6" t="n"/>
      <c r="H685" s="6" t="n"/>
      <c r="I685" s="6" t="n"/>
      <c r="J685" s="6" t="n"/>
      <c r="K685" s="6" t="n"/>
      <c r="L685" s="6" t="n"/>
      <c r="M685" s="6" t="n"/>
      <c r="N685" s="6" t="n"/>
    </row>
    <row r="686" ht="15.75" customHeight="1" s="1411">
      <c r="A686" s="6" t="n"/>
      <c r="B686" s="6" t="n"/>
      <c r="C686" s="6" t="n"/>
      <c r="D686" s="6" t="n"/>
      <c r="E686" s="6" t="n"/>
      <c r="F686" s="6" t="n"/>
      <c r="G686" s="6" t="n"/>
      <c r="H686" s="6" t="n"/>
      <c r="I686" s="6" t="n"/>
      <c r="J686" s="6" t="n"/>
      <c r="K686" s="6" t="n"/>
      <c r="L686" s="6" t="n"/>
      <c r="M686" s="6" t="n"/>
      <c r="N686" s="6" t="n"/>
    </row>
    <row r="687" ht="15.75" customHeight="1" s="1411">
      <c r="A687" s="6" t="n"/>
      <c r="B687" s="6" t="n"/>
      <c r="C687" s="6" t="n"/>
      <c r="D687" s="6" t="n"/>
      <c r="E687" s="6" t="n"/>
      <c r="F687" s="6" t="n"/>
      <c r="G687" s="6" t="n"/>
      <c r="H687" s="6" t="n"/>
      <c r="I687" s="6" t="n"/>
      <c r="J687" s="6" t="n"/>
      <c r="K687" s="6" t="n"/>
      <c r="L687" s="6" t="n"/>
      <c r="M687" s="6" t="n"/>
      <c r="N687" s="6" t="n"/>
    </row>
    <row r="688" ht="15.75" customHeight="1" s="1411">
      <c r="A688" s="6" t="n"/>
      <c r="B688" s="6" t="n"/>
      <c r="C688" s="6" t="n"/>
      <c r="D688" s="6" t="n"/>
      <c r="E688" s="6" t="n"/>
      <c r="F688" s="6" t="n"/>
      <c r="G688" s="6" t="n"/>
      <c r="H688" s="6" t="n"/>
      <c r="I688" s="6" t="n"/>
      <c r="J688" s="6" t="n"/>
      <c r="K688" s="6" t="n"/>
      <c r="L688" s="6" t="n"/>
      <c r="M688" s="6" t="n"/>
      <c r="N688" s="6" t="n"/>
    </row>
    <row r="689" ht="15.75" customHeight="1" s="1411">
      <c r="A689" s="6" t="n"/>
      <c r="B689" s="6" t="n"/>
      <c r="C689" s="6" t="n"/>
      <c r="D689" s="6" t="n"/>
      <c r="E689" s="6" t="n"/>
      <c r="F689" s="6" t="n"/>
      <c r="G689" s="6" t="n"/>
      <c r="H689" s="6" t="n"/>
      <c r="I689" s="6" t="n"/>
      <c r="J689" s="6" t="n"/>
      <c r="K689" s="6" t="n"/>
      <c r="L689" s="6" t="n"/>
      <c r="M689" s="6" t="n"/>
      <c r="N689" s="6" t="n"/>
    </row>
    <row r="690" ht="15.75" customHeight="1" s="1411">
      <c r="A690" s="6" t="n"/>
      <c r="B690" s="6" t="n"/>
      <c r="C690" s="6" t="n"/>
      <c r="D690" s="6" t="n"/>
      <c r="E690" s="6" t="n"/>
      <c r="F690" s="6" t="n"/>
      <c r="G690" s="6" t="n"/>
      <c r="H690" s="6" t="n"/>
      <c r="I690" s="6" t="n"/>
      <c r="J690" s="6" t="n"/>
      <c r="K690" s="6" t="n"/>
      <c r="L690" s="6" t="n"/>
      <c r="M690" s="6" t="n"/>
      <c r="N690" s="6" t="n"/>
    </row>
    <row r="691" ht="15.75" customHeight="1" s="1411">
      <c r="A691" s="6" t="n"/>
      <c r="B691" s="6" t="n"/>
      <c r="C691" s="6" t="n"/>
      <c r="D691" s="6" t="n"/>
      <c r="E691" s="6" t="n"/>
      <c r="F691" s="6" t="n"/>
      <c r="G691" s="6" t="n"/>
      <c r="H691" s="6" t="n"/>
      <c r="I691" s="6" t="n"/>
      <c r="J691" s="6" t="n"/>
      <c r="K691" s="6" t="n"/>
      <c r="L691" s="6" t="n"/>
      <c r="M691" s="6" t="n"/>
      <c r="N691" s="6" t="n"/>
    </row>
    <row r="692" ht="15.75" customHeight="1" s="1411">
      <c r="A692" s="6" t="n"/>
      <c r="B692" s="6" t="n"/>
      <c r="C692" s="6" t="n"/>
      <c r="D692" s="6" t="n"/>
      <c r="E692" s="6" t="n"/>
      <c r="F692" s="6" t="n"/>
      <c r="G692" s="6" t="n"/>
      <c r="H692" s="6" t="n"/>
      <c r="I692" s="6" t="n"/>
      <c r="J692" s="6" t="n"/>
      <c r="K692" s="6" t="n"/>
      <c r="L692" s="6" t="n"/>
      <c r="M692" s="6" t="n"/>
      <c r="N692" s="6" t="n"/>
    </row>
    <row r="693" ht="15.75" customHeight="1" s="1411">
      <c r="A693" s="6" t="n"/>
      <c r="B693" s="6" t="n"/>
      <c r="C693" s="6" t="n"/>
      <c r="D693" s="6" t="n"/>
      <c r="E693" s="6" t="n"/>
      <c r="F693" s="6" t="n"/>
      <c r="G693" s="6" t="n"/>
      <c r="H693" s="6" t="n"/>
      <c r="I693" s="6" t="n"/>
      <c r="J693" s="6" t="n"/>
      <c r="K693" s="6" t="n"/>
      <c r="L693" s="6" t="n"/>
      <c r="M693" s="6" t="n"/>
      <c r="N693" s="6" t="n"/>
    </row>
    <row r="694" ht="15.75" customHeight="1" s="1411">
      <c r="A694" s="6" t="n"/>
      <c r="B694" s="6" t="n"/>
      <c r="C694" s="6" t="n"/>
      <c r="D694" s="6" t="n"/>
      <c r="E694" s="6" t="n"/>
      <c r="F694" s="6" t="n"/>
      <c r="G694" s="6" t="n"/>
      <c r="H694" s="6" t="n"/>
      <c r="I694" s="6" t="n"/>
      <c r="J694" s="6" t="n"/>
      <c r="K694" s="6" t="n"/>
      <c r="L694" s="6" t="n"/>
      <c r="M694" s="6" t="n"/>
      <c r="N694" s="6" t="n"/>
    </row>
    <row r="695" ht="15.75" customHeight="1" s="1411">
      <c r="A695" s="6" t="n"/>
      <c r="B695" s="6" t="n"/>
      <c r="C695" s="6" t="n"/>
      <c r="D695" s="6" t="n"/>
      <c r="E695" s="6" t="n"/>
      <c r="F695" s="6" t="n"/>
      <c r="G695" s="6" t="n"/>
      <c r="H695" s="6" t="n"/>
      <c r="I695" s="6" t="n"/>
      <c r="J695" s="6" t="n"/>
      <c r="K695" s="6" t="n"/>
      <c r="L695" s="6" t="n"/>
      <c r="M695" s="6" t="n"/>
      <c r="N695" s="6" t="n"/>
    </row>
    <row r="696" ht="15.75" customHeight="1" s="1411">
      <c r="A696" s="6" t="n"/>
      <c r="B696" s="6" t="n"/>
      <c r="C696" s="6" t="n"/>
      <c r="D696" s="6" t="n"/>
      <c r="E696" s="6" t="n"/>
      <c r="F696" s="6" t="n"/>
      <c r="G696" s="6" t="n"/>
      <c r="H696" s="6" t="n"/>
      <c r="I696" s="6" t="n"/>
      <c r="J696" s="6" t="n"/>
      <c r="K696" s="6" t="n"/>
      <c r="L696" s="6" t="n"/>
      <c r="M696" s="6" t="n"/>
      <c r="N696" s="6" t="n"/>
    </row>
    <row r="697" ht="15.75" customHeight="1" s="1411">
      <c r="A697" s="6" t="n"/>
      <c r="B697" s="6" t="n"/>
      <c r="C697" s="6" t="n"/>
      <c r="D697" s="6" t="n"/>
      <c r="E697" s="6" t="n"/>
      <c r="F697" s="6" t="n"/>
      <c r="G697" s="6" t="n"/>
      <c r="H697" s="6" t="n"/>
      <c r="I697" s="6" t="n"/>
      <c r="J697" s="6" t="n"/>
      <c r="K697" s="6" t="n"/>
      <c r="L697" s="6" t="n"/>
      <c r="M697" s="6" t="n"/>
      <c r="N697" s="6" t="n"/>
    </row>
    <row r="698" ht="15.75" customHeight="1" s="1411">
      <c r="A698" s="6" t="n"/>
      <c r="B698" s="6" t="n"/>
      <c r="C698" s="6" t="n"/>
      <c r="D698" s="6" t="n"/>
      <c r="E698" s="6" t="n"/>
      <c r="F698" s="6" t="n"/>
      <c r="G698" s="6" t="n"/>
      <c r="H698" s="6" t="n"/>
      <c r="I698" s="6" t="n"/>
      <c r="J698" s="6" t="n"/>
      <c r="K698" s="6" t="n"/>
      <c r="L698" s="6" t="n"/>
      <c r="M698" s="6" t="n"/>
      <c r="N698" s="6" t="n"/>
    </row>
    <row r="699" ht="15.75" customHeight="1" s="1411">
      <c r="A699" s="6" t="n"/>
      <c r="B699" s="6" t="n"/>
      <c r="C699" s="6" t="n"/>
      <c r="D699" s="6" t="n"/>
      <c r="E699" s="6" t="n"/>
      <c r="F699" s="6" t="n"/>
      <c r="G699" s="6" t="n"/>
      <c r="H699" s="6" t="n"/>
      <c r="I699" s="6" t="n"/>
      <c r="J699" s="6" t="n"/>
      <c r="K699" s="6" t="n"/>
      <c r="L699" s="6" t="n"/>
      <c r="M699" s="6" t="n"/>
      <c r="N699" s="6" t="n"/>
    </row>
    <row r="700" ht="15.75" customHeight="1" s="1411">
      <c r="A700" s="6" t="n"/>
      <c r="B700" s="6" t="n"/>
      <c r="C700" s="6" t="n"/>
      <c r="D700" s="6" t="n"/>
      <c r="E700" s="6" t="n"/>
      <c r="F700" s="6" t="n"/>
      <c r="G700" s="6" t="n"/>
      <c r="H700" s="6" t="n"/>
      <c r="I700" s="6" t="n"/>
      <c r="J700" s="6" t="n"/>
      <c r="K700" s="6" t="n"/>
      <c r="L700" s="6" t="n"/>
      <c r="M700" s="6" t="n"/>
      <c r="N700" s="6" t="n"/>
    </row>
    <row r="701" ht="15.75" customHeight="1" s="1411">
      <c r="A701" s="6" t="n"/>
      <c r="B701" s="6" t="n"/>
      <c r="C701" s="6" t="n"/>
      <c r="D701" s="6" t="n"/>
      <c r="E701" s="6" t="n"/>
      <c r="F701" s="6" t="n"/>
      <c r="G701" s="6" t="n"/>
      <c r="H701" s="6" t="n"/>
      <c r="I701" s="6" t="n"/>
      <c r="J701" s="6" t="n"/>
      <c r="K701" s="6" t="n"/>
      <c r="L701" s="6" t="n"/>
      <c r="M701" s="6" t="n"/>
      <c r="N701" s="6" t="n"/>
    </row>
    <row r="702" ht="15.75" customHeight="1" s="1411">
      <c r="A702" s="6" t="n"/>
      <c r="B702" s="6" t="n"/>
      <c r="C702" s="6" t="n"/>
      <c r="D702" s="6" t="n"/>
      <c r="E702" s="6" t="n"/>
      <c r="F702" s="6" t="n"/>
      <c r="G702" s="6" t="n"/>
      <c r="H702" s="6" t="n"/>
      <c r="I702" s="6" t="n"/>
      <c r="J702" s="6" t="n"/>
      <c r="K702" s="6" t="n"/>
      <c r="L702" s="6" t="n"/>
      <c r="M702" s="6" t="n"/>
      <c r="N702" s="6" t="n"/>
    </row>
    <row r="703" ht="15.75" customHeight="1" s="1411">
      <c r="A703" s="6" t="n"/>
      <c r="B703" s="6" t="n"/>
      <c r="C703" s="6" t="n"/>
      <c r="D703" s="6" t="n"/>
      <c r="E703" s="6" t="n"/>
      <c r="F703" s="6" t="n"/>
      <c r="G703" s="6" t="n"/>
      <c r="H703" s="6" t="n"/>
      <c r="I703" s="6" t="n"/>
      <c r="J703" s="6" t="n"/>
      <c r="K703" s="6" t="n"/>
      <c r="L703" s="6" t="n"/>
      <c r="M703" s="6" t="n"/>
      <c r="N703" s="6" t="n"/>
    </row>
    <row r="704" ht="15.75" customHeight="1" s="1411">
      <c r="A704" s="6" t="n"/>
      <c r="B704" s="6" t="n"/>
      <c r="C704" s="6" t="n"/>
      <c r="D704" s="6" t="n"/>
      <c r="E704" s="6" t="n"/>
      <c r="F704" s="6" t="n"/>
      <c r="G704" s="6" t="n"/>
      <c r="H704" s="6" t="n"/>
      <c r="I704" s="6" t="n"/>
      <c r="J704" s="6" t="n"/>
      <c r="K704" s="6" t="n"/>
      <c r="L704" s="6" t="n"/>
      <c r="M704" s="6" t="n"/>
      <c r="N704" s="6" t="n"/>
    </row>
    <row r="705" ht="15.75" customHeight="1" s="1411">
      <c r="A705" s="6" t="n"/>
      <c r="B705" s="6" t="n"/>
      <c r="C705" s="6" t="n"/>
      <c r="D705" s="6" t="n"/>
      <c r="E705" s="6" t="n"/>
      <c r="F705" s="6" t="n"/>
      <c r="G705" s="6" t="n"/>
      <c r="H705" s="6" t="n"/>
      <c r="I705" s="6" t="n"/>
      <c r="J705" s="6" t="n"/>
      <c r="K705" s="6" t="n"/>
      <c r="L705" s="6" t="n"/>
      <c r="M705" s="6" t="n"/>
      <c r="N705" s="6" t="n"/>
    </row>
    <row r="706" ht="15.75" customHeight="1" s="1411">
      <c r="A706" s="6" t="n"/>
      <c r="B706" s="6" t="n"/>
      <c r="C706" s="6" t="n"/>
      <c r="D706" s="6" t="n"/>
      <c r="E706" s="6" t="n"/>
      <c r="F706" s="6" t="n"/>
      <c r="G706" s="6" t="n"/>
      <c r="H706" s="6" t="n"/>
      <c r="I706" s="6" t="n"/>
      <c r="J706" s="6" t="n"/>
      <c r="K706" s="6" t="n"/>
      <c r="L706" s="6" t="n"/>
      <c r="M706" s="6" t="n"/>
      <c r="N706" s="6" t="n"/>
    </row>
    <row r="707" ht="15.75" customHeight="1" s="1411">
      <c r="A707" s="6" t="n"/>
      <c r="B707" s="6" t="n"/>
      <c r="C707" s="6" t="n"/>
      <c r="D707" s="6" t="n"/>
      <c r="E707" s="6" t="n"/>
      <c r="F707" s="6" t="n"/>
      <c r="G707" s="6" t="n"/>
      <c r="H707" s="6" t="n"/>
      <c r="I707" s="6" t="n"/>
      <c r="J707" s="6" t="n"/>
      <c r="K707" s="6" t="n"/>
      <c r="L707" s="6" t="n"/>
      <c r="M707" s="6" t="n"/>
      <c r="N707" s="6" t="n"/>
    </row>
    <row r="708" ht="15.75" customHeight="1" s="1411">
      <c r="A708" s="6" t="n"/>
      <c r="B708" s="6" t="n"/>
      <c r="C708" s="6" t="n"/>
      <c r="D708" s="6" t="n"/>
      <c r="E708" s="6" t="n"/>
      <c r="F708" s="6" t="n"/>
      <c r="G708" s="6" t="n"/>
      <c r="H708" s="6" t="n"/>
      <c r="I708" s="6" t="n"/>
      <c r="J708" s="6" t="n"/>
      <c r="K708" s="6" t="n"/>
      <c r="L708" s="6" t="n"/>
      <c r="M708" s="6" t="n"/>
      <c r="N708" s="6" t="n"/>
    </row>
    <row r="709" ht="15.75" customHeight="1" s="1411">
      <c r="A709" s="6" t="n"/>
      <c r="B709" s="6" t="n"/>
      <c r="C709" s="6" t="n"/>
      <c r="D709" s="6" t="n"/>
      <c r="E709" s="6" t="n"/>
      <c r="F709" s="6" t="n"/>
      <c r="G709" s="6" t="n"/>
      <c r="H709" s="6" t="n"/>
      <c r="I709" s="6" t="n"/>
      <c r="J709" s="6" t="n"/>
      <c r="K709" s="6" t="n"/>
      <c r="L709" s="6" t="n"/>
      <c r="M709" s="6" t="n"/>
      <c r="N709" s="6" t="n"/>
    </row>
    <row r="710" ht="15.75" customHeight="1" s="1411">
      <c r="A710" s="6" t="n"/>
      <c r="B710" s="6" t="n"/>
      <c r="C710" s="6" t="n"/>
      <c r="D710" s="6" t="n"/>
      <c r="E710" s="6" t="n"/>
      <c r="F710" s="6" t="n"/>
      <c r="G710" s="6" t="n"/>
      <c r="H710" s="6" t="n"/>
      <c r="I710" s="6" t="n"/>
      <c r="J710" s="6" t="n"/>
      <c r="K710" s="6" t="n"/>
      <c r="L710" s="6" t="n"/>
      <c r="M710" s="6" t="n"/>
      <c r="N710" s="6" t="n"/>
    </row>
    <row r="711" ht="15.75" customHeight="1" s="1411">
      <c r="A711" s="6" t="n"/>
      <c r="B711" s="6" t="n"/>
      <c r="C711" s="6" t="n"/>
      <c r="D711" s="6" t="n"/>
      <c r="E711" s="6" t="n"/>
      <c r="F711" s="6" t="n"/>
      <c r="G711" s="6" t="n"/>
      <c r="H711" s="6" t="n"/>
      <c r="I711" s="6" t="n"/>
      <c r="J711" s="6" t="n"/>
      <c r="K711" s="6" t="n"/>
      <c r="L711" s="6" t="n"/>
      <c r="M711" s="6" t="n"/>
      <c r="N711" s="6" t="n"/>
    </row>
    <row r="712" ht="15.75" customHeight="1" s="1411">
      <c r="A712" s="6" t="n"/>
      <c r="B712" s="6" t="n"/>
      <c r="C712" s="6" t="n"/>
      <c r="D712" s="6" t="n"/>
      <c r="E712" s="6" t="n"/>
      <c r="F712" s="6" t="n"/>
      <c r="G712" s="6" t="n"/>
      <c r="H712" s="6" t="n"/>
      <c r="I712" s="6" t="n"/>
      <c r="J712" s="6" t="n"/>
      <c r="K712" s="6" t="n"/>
      <c r="L712" s="6" t="n"/>
      <c r="M712" s="6" t="n"/>
      <c r="N712" s="6" t="n"/>
    </row>
    <row r="713" ht="15.75" customHeight="1" s="1411">
      <c r="A713" s="6" t="n"/>
      <c r="B713" s="6" t="n"/>
      <c r="C713" s="6" t="n"/>
      <c r="D713" s="6" t="n"/>
      <c r="E713" s="6" t="n"/>
      <c r="F713" s="6" t="n"/>
      <c r="G713" s="6" t="n"/>
      <c r="H713" s="6" t="n"/>
      <c r="I713" s="6" t="n"/>
      <c r="J713" s="6" t="n"/>
      <c r="K713" s="6" t="n"/>
      <c r="L713" s="6" t="n"/>
      <c r="M713" s="6" t="n"/>
      <c r="N713" s="6" t="n"/>
    </row>
    <row r="714" ht="15.75" customHeight="1" s="1411">
      <c r="A714" s="6" t="n"/>
      <c r="B714" s="6" t="n"/>
      <c r="C714" s="6" t="n"/>
      <c r="D714" s="6" t="n"/>
      <c r="E714" s="6" t="n"/>
      <c r="F714" s="6" t="n"/>
      <c r="G714" s="6" t="n"/>
      <c r="H714" s="6" t="n"/>
      <c r="I714" s="6" t="n"/>
      <c r="J714" s="6" t="n"/>
      <c r="K714" s="6" t="n"/>
      <c r="L714" s="6" t="n"/>
      <c r="M714" s="6" t="n"/>
      <c r="N714" s="6" t="n"/>
    </row>
    <row r="715" ht="15.75" customHeight="1" s="1411">
      <c r="A715" s="6" t="n"/>
      <c r="B715" s="6" t="n"/>
      <c r="C715" s="6" t="n"/>
      <c r="D715" s="6" t="n"/>
      <c r="E715" s="6" t="n"/>
      <c r="F715" s="6" t="n"/>
      <c r="G715" s="6" t="n"/>
      <c r="H715" s="6" t="n"/>
      <c r="I715" s="6" t="n"/>
      <c r="J715" s="6" t="n"/>
      <c r="K715" s="6" t="n"/>
      <c r="L715" s="6" t="n"/>
      <c r="M715" s="6" t="n"/>
      <c r="N715" s="6" t="n"/>
    </row>
    <row r="716" ht="15.75" customHeight="1" s="1411">
      <c r="A716" s="6" t="n"/>
      <c r="B716" s="6" t="n"/>
      <c r="C716" s="6" t="n"/>
      <c r="D716" s="6" t="n"/>
      <c r="E716" s="6" t="n"/>
      <c r="F716" s="6" t="n"/>
      <c r="G716" s="6" t="n"/>
      <c r="H716" s="6" t="n"/>
      <c r="I716" s="6" t="n"/>
      <c r="J716" s="6" t="n"/>
      <c r="K716" s="6" t="n"/>
      <c r="L716" s="6" t="n"/>
      <c r="M716" s="6" t="n"/>
      <c r="N716" s="6" t="n"/>
    </row>
    <row r="717" ht="15.75" customHeight="1" s="1411">
      <c r="A717" s="6" t="n"/>
      <c r="B717" s="6" t="n"/>
      <c r="C717" s="6" t="n"/>
      <c r="D717" s="6" t="n"/>
      <c r="E717" s="6" t="n"/>
      <c r="F717" s="6" t="n"/>
      <c r="G717" s="6" t="n"/>
      <c r="H717" s="6" t="n"/>
      <c r="I717" s="6" t="n"/>
      <c r="J717" s="6" t="n"/>
      <c r="K717" s="6" t="n"/>
      <c r="L717" s="6" t="n"/>
      <c r="M717" s="6" t="n"/>
      <c r="N717" s="6" t="n"/>
    </row>
    <row r="718" ht="15.75" customHeight="1" s="1411">
      <c r="A718" s="6" t="n"/>
      <c r="B718" s="6" t="n"/>
      <c r="C718" s="6" t="n"/>
      <c r="D718" s="6" t="n"/>
      <c r="E718" s="6" t="n"/>
      <c r="F718" s="6" t="n"/>
      <c r="G718" s="6" t="n"/>
      <c r="H718" s="6" t="n"/>
      <c r="I718" s="6" t="n"/>
      <c r="J718" s="6" t="n"/>
      <c r="K718" s="6" t="n"/>
      <c r="L718" s="6" t="n"/>
      <c r="M718" s="6" t="n"/>
      <c r="N718" s="6" t="n"/>
    </row>
    <row r="719" ht="15.75" customHeight="1" s="1411">
      <c r="A719" s="6" t="n"/>
      <c r="B719" s="6" t="n"/>
      <c r="C719" s="6" t="n"/>
      <c r="D719" s="6" t="n"/>
      <c r="E719" s="6" t="n"/>
      <c r="F719" s="6" t="n"/>
      <c r="G719" s="6" t="n"/>
      <c r="H719" s="6" t="n"/>
      <c r="I719" s="6" t="n"/>
      <c r="J719" s="6" t="n"/>
      <c r="K719" s="6" t="n"/>
      <c r="L719" s="6" t="n"/>
      <c r="M719" s="6" t="n"/>
      <c r="N719" s="6" t="n"/>
    </row>
    <row r="720" ht="15.75" customHeight="1" s="1411">
      <c r="A720" s="6" t="n"/>
      <c r="B720" s="6" t="n"/>
      <c r="C720" s="6" t="n"/>
      <c r="D720" s="6" t="n"/>
      <c r="E720" s="6" t="n"/>
      <c r="F720" s="6" t="n"/>
      <c r="G720" s="6" t="n"/>
      <c r="H720" s="6" t="n"/>
      <c r="I720" s="6" t="n"/>
      <c r="J720" s="6" t="n"/>
      <c r="K720" s="6" t="n"/>
      <c r="L720" s="6" t="n"/>
      <c r="M720" s="6" t="n"/>
      <c r="N720" s="6" t="n"/>
    </row>
    <row r="721" ht="15.75" customHeight="1" s="1411">
      <c r="A721" s="6" t="n"/>
      <c r="B721" s="6" t="n"/>
      <c r="C721" s="6" t="n"/>
      <c r="D721" s="6" t="n"/>
      <c r="E721" s="6" t="n"/>
      <c r="F721" s="6" t="n"/>
      <c r="G721" s="6" t="n"/>
      <c r="H721" s="6" t="n"/>
      <c r="I721" s="6" t="n"/>
      <c r="J721" s="6" t="n"/>
      <c r="K721" s="6" t="n"/>
      <c r="L721" s="6" t="n"/>
      <c r="M721" s="6" t="n"/>
      <c r="N721" s="6" t="n"/>
    </row>
    <row r="722" ht="15.75" customHeight="1" s="1411">
      <c r="A722" s="6" t="n"/>
      <c r="B722" s="6" t="n"/>
      <c r="C722" s="6" t="n"/>
      <c r="D722" s="6" t="n"/>
      <c r="E722" s="6" t="n"/>
      <c r="F722" s="6" t="n"/>
      <c r="G722" s="6" t="n"/>
      <c r="H722" s="6" t="n"/>
      <c r="I722" s="6" t="n"/>
      <c r="J722" s="6" t="n"/>
      <c r="K722" s="6" t="n"/>
      <c r="L722" s="6" t="n"/>
      <c r="M722" s="6" t="n"/>
      <c r="N722" s="6" t="n"/>
    </row>
    <row r="723" ht="15.75" customHeight="1" s="1411">
      <c r="A723" s="6" t="n"/>
      <c r="B723" s="6" t="n"/>
      <c r="C723" s="6" t="n"/>
      <c r="D723" s="6" t="n"/>
      <c r="E723" s="6" t="n"/>
      <c r="F723" s="6" t="n"/>
      <c r="G723" s="6" t="n"/>
      <c r="H723" s="6" t="n"/>
      <c r="I723" s="6" t="n"/>
      <c r="J723" s="6" t="n"/>
      <c r="K723" s="6" t="n"/>
      <c r="L723" s="6" t="n"/>
      <c r="M723" s="6" t="n"/>
      <c r="N723" s="6" t="n"/>
    </row>
    <row r="724" ht="15.75" customHeight="1" s="1411">
      <c r="A724" s="6" t="n"/>
      <c r="B724" s="6" t="n"/>
      <c r="C724" s="6" t="n"/>
      <c r="D724" s="6" t="n"/>
      <c r="E724" s="6" t="n"/>
      <c r="F724" s="6" t="n"/>
      <c r="G724" s="6" t="n"/>
      <c r="H724" s="6" t="n"/>
      <c r="I724" s="6" t="n"/>
      <c r="J724" s="6" t="n"/>
      <c r="K724" s="6" t="n"/>
      <c r="L724" s="6" t="n"/>
      <c r="M724" s="6" t="n"/>
      <c r="N724" s="6" t="n"/>
    </row>
    <row r="725" ht="15.75" customHeight="1" s="1411">
      <c r="A725" s="6" t="n"/>
      <c r="B725" s="6" t="n"/>
      <c r="C725" s="6" t="n"/>
      <c r="D725" s="6" t="n"/>
      <c r="E725" s="6" t="n"/>
      <c r="F725" s="6" t="n"/>
      <c r="G725" s="6" t="n"/>
      <c r="H725" s="6" t="n"/>
      <c r="I725" s="6" t="n"/>
      <c r="J725" s="6" t="n"/>
      <c r="K725" s="6" t="n"/>
      <c r="L725" s="6" t="n"/>
      <c r="M725" s="6" t="n"/>
      <c r="N725" s="6" t="n"/>
    </row>
    <row r="726" ht="15.75" customHeight="1" s="1411">
      <c r="A726" s="6" t="n"/>
      <c r="B726" s="6" t="n"/>
      <c r="C726" s="6" t="n"/>
      <c r="D726" s="6" t="n"/>
      <c r="E726" s="6" t="n"/>
      <c r="F726" s="6" t="n"/>
      <c r="G726" s="6" t="n"/>
      <c r="H726" s="6" t="n"/>
      <c r="I726" s="6" t="n"/>
      <c r="J726" s="6" t="n"/>
      <c r="K726" s="6" t="n"/>
      <c r="L726" s="6" t="n"/>
      <c r="M726" s="6" t="n"/>
      <c r="N726" s="6" t="n"/>
    </row>
    <row r="727" ht="15.75" customHeight="1" s="1411">
      <c r="A727" s="6" t="n"/>
      <c r="B727" s="6" t="n"/>
      <c r="C727" s="6" t="n"/>
      <c r="D727" s="6" t="n"/>
      <c r="E727" s="6" t="n"/>
      <c r="F727" s="6" t="n"/>
      <c r="G727" s="6" t="n"/>
      <c r="H727" s="6" t="n"/>
      <c r="I727" s="6" t="n"/>
      <c r="J727" s="6" t="n"/>
      <c r="K727" s="6" t="n"/>
      <c r="L727" s="6" t="n"/>
      <c r="M727" s="6" t="n"/>
      <c r="N727" s="6" t="n"/>
    </row>
    <row r="728" ht="15.75" customHeight="1" s="1411">
      <c r="A728" s="6" t="n"/>
      <c r="B728" s="6" t="n"/>
      <c r="C728" s="6" t="n"/>
      <c r="D728" s="6" t="n"/>
      <c r="E728" s="6" t="n"/>
      <c r="F728" s="6" t="n"/>
      <c r="G728" s="6" t="n"/>
      <c r="H728" s="6" t="n"/>
      <c r="I728" s="6" t="n"/>
      <c r="J728" s="6" t="n"/>
      <c r="K728" s="6" t="n"/>
      <c r="L728" s="6" t="n"/>
      <c r="M728" s="6" t="n"/>
      <c r="N728" s="6" t="n"/>
    </row>
    <row r="729" ht="15.75" customHeight="1" s="1411">
      <c r="A729" s="6" t="n"/>
      <c r="B729" s="6" t="n"/>
      <c r="C729" s="6" t="n"/>
      <c r="D729" s="6" t="n"/>
      <c r="E729" s="6" t="n"/>
      <c r="F729" s="6" t="n"/>
      <c r="G729" s="6" t="n"/>
      <c r="H729" s="6" t="n"/>
      <c r="I729" s="6" t="n"/>
      <c r="J729" s="6" t="n"/>
      <c r="K729" s="6" t="n"/>
      <c r="L729" s="6" t="n"/>
      <c r="M729" s="6" t="n"/>
      <c r="N729" s="6" t="n"/>
    </row>
    <row r="730" ht="15.75" customHeight="1" s="1411">
      <c r="A730" s="6" t="n"/>
      <c r="B730" s="6" t="n"/>
      <c r="C730" s="6" t="n"/>
      <c r="D730" s="6" t="n"/>
      <c r="E730" s="6" t="n"/>
      <c r="F730" s="6" t="n"/>
      <c r="G730" s="6" t="n"/>
      <c r="H730" s="6" t="n"/>
      <c r="I730" s="6" t="n"/>
      <c r="J730" s="6" t="n"/>
      <c r="K730" s="6" t="n"/>
      <c r="L730" s="6" t="n"/>
      <c r="M730" s="6" t="n"/>
      <c r="N730" s="6" t="n"/>
    </row>
    <row r="731" ht="15.75" customHeight="1" s="1411">
      <c r="A731" s="6" t="n"/>
      <c r="B731" s="6" t="n"/>
      <c r="C731" s="6" t="n"/>
      <c r="D731" s="6" t="n"/>
      <c r="E731" s="6" t="n"/>
      <c r="F731" s="6" t="n"/>
      <c r="G731" s="6" t="n"/>
      <c r="H731" s="6" t="n"/>
      <c r="I731" s="6" t="n"/>
      <c r="J731" s="6" t="n"/>
      <c r="K731" s="6" t="n"/>
      <c r="L731" s="6" t="n"/>
      <c r="M731" s="6" t="n"/>
      <c r="N731" s="6" t="n"/>
    </row>
    <row r="732" ht="15.75" customHeight="1" s="1411">
      <c r="A732" s="6" t="n"/>
      <c r="B732" s="6" t="n"/>
      <c r="C732" s="6" t="n"/>
      <c r="D732" s="6" t="n"/>
      <c r="E732" s="6" t="n"/>
      <c r="F732" s="6" t="n"/>
      <c r="G732" s="6" t="n"/>
      <c r="H732" s="6" t="n"/>
      <c r="I732" s="6" t="n"/>
      <c r="J732" s="6" t="n"/>
      <c r="K732" s="6" t="n"/>
      <c r="L732" s="6" t="n"/>
      <c r="M732" s="6" t="n"/>
      <c r="N732" s="6" t="n"/>
    </row>
    <row r="733" ht="15.75" customHeight="1" s="1411">
      <c r="A733" s="6" t="n"/>
      <c r="B733" s="6" t="n"/>
      <c r="C733" s="6" t="n"/>
      <c r="D733" s="6" t="n"/>
      <c r="E733" s="6" t="n"/>
      <c r="F733" s="6" t="n"/>
      <c r="G733" s="6" t="n"/>
      <c r="H733" s="6" t="n"/>
      <c r="I733" s="6" t="n"/>
      <c r="J733" s="6" t="n"/>
      <c r="K733" s="6" t="n"/>
      <c r="L733" s="6" t="n"/>
      <c r="M733" s="6" t="n"/>
      <c r="N733" s="6" t="n"/>
    </row>
    <row r="734" ht="15.75" customHeight="1" s="1411">
      <c r="A734" s="6" t="n"/>
      <c r="B734" s="6" t="n"/>
      <c r="C734" s="6" t="n"/>
      <c r="D734" s="6" t="n"/>
      <c r="E734" s="6" t="n"/>
      <c r="F734" s="6" t="n"/>
      <c r="G734" s="6" t="n"/>
      <c r="H734" s="6" t="n"/>
      <c r="I734" s="6" t="n"/>
      <c r="J734" s="6" t="n"/>
      <c r="K734" s="6" t="n"/>
      <c r="L734" s="6" t="n"/>
      <c r="M734" s="6" t="n"/>
      <c r="N734" s="6" t="n"/>
    </row>
    <row r="735" ht="15.75" customHeight="1" s="1411">
      <c r="A735" s="6" t="n"/>
      <c r="B735" s="6" t="n"/>
      <c r="C735" s="6" t="n"/>
      <c r="D735" s="6" t="n"/>
      <c r="E735" s="6" t="n"/>
      <c r="F735" s="6" t="n"/>
      <c r="G735" s="6" t="n"/>
      <c r="H735" s="6" t="n"/>
      <c r="I735" s="6" t="n"/>
      <c r="J735" s="6" t="n"/>
      <c r="K735" s="6" t="n"/>
      <c r="L735" s="6" t="n"/>
      <c r="M735" s="6" t="n"/>
      <c r="N735" s="6" t="n"/>
    </row>
    <row r="736" ht="15.75" customHeight="1" s="1411">
      <c r="A736" s="6" t="n"/>
      <c r="B736" s="6" t="n"/>
      <c r="C736" s="6" t="n"/>
      <c r="D736" s="6" t="n"/>
      <c r="E736" s="6" t="n"/>
      <c r="F736" s="6" t="n"/>
      <c r="G736" s="6" t="n"/>
      <c r="H736" s="6" t="n"/>
      <c r="I736" s="6" t="n"/>
      <c r="J736" s="6" t="n"/>
      <c r="K736" s="6" t="n"/>
      <c r="L736" s="6" t="n"/>
      <c r="M736" s="6" t="n"/>
      <c r="N736" s="6" t="n"/>
    </row>
    <row r="737" ht="15.75" customHeight="1" s="1411">
      <c r="A737" s="6" t="n"/>
      <c r="B737" s="6" t="n"/>
      <c r="C737" s="6" t="n"/>
      <c r="D737" s="6" t="n"/>
      <c r="E737" s="6" t="n"/>
      <c r="F737" s="6" t="n"/>
      <c r="G737" s="6" t="n"/>
      <c r="H737" s="6" t="n"/>
      <c r="I737" s="6" t="n"/>
      <c r="J737" s="6" t="n"/>
      <c r="K737" s="6" t="n"/>
      <c r="L737" s="6" t="n"/>
      <c r="M737" s="6" t="n"/>
      <c r="N737" s="6" t="n"/>
    </row>
    <row r="738" ht="15.75" customHeight="1" s="1411">
      <c r="A738" s="6" t="n"/>
      <c r="B738" s="6" t="n"/>
      <c r="C738" s="6" t="n"/>
      <c r="D738" s="6" t="n"/>
      <c r="E738" s="6" t="n"/>
      <c r="F738" s="6" t="n"/>
      <c r="G738" s="6" t="n"/>
      <c r="H738" s="6" t="n"/>
      <c r="I738" s="6" t="n"/>
      <c r="J738" s="6" t="n"/>
      <c r="K738" s="6" t="n"/>
      <c r="L738" s="6" t="n"/>
      <c r="M738" s="6" t="n"/>
      <c r="N738" s="6" t="n"/>
    </row>
    <row r="739" ht="15.75" customHeight="1" s="1411">
      <c r="A739" s="6" t="n"/>
      <c r="B739" s="6" t="n"/>
      <c r="C739" s="6" t="n"/>
      <c r="D739" s="6" t="n"/>
      <c r="E739" s="6" t="n"/>
      <c r="F739" s="6" t="n"/>
      <c r="G739" s="6" t="n"/>
      <c r="H739" s="6" t="n"/>
      <c r="I739" s="6" t="n"/>
      <c r="J739" s="6" t="n"/>
      <c r="K739" s="6" t="n"/>
      <c r="L739" s="6" t="n"/>
      <c r="M739" s="6" t="n"/>
      <c r="N739" s="6" t="n"/>
    </row>
    <row r="740" ht="15.75" customHeight="1" s="1411">
      <c r="A740" s="6" t="n"/>
      <c r="B740" s="6" t="n"/>
      <c r="C740" s="6" t="n"/>
      <c r="D740" s="6" t="n"/>
      <c r="E740" s="6" t="n"/>
      <c r="F740" s="6" t="n"/>
      <c r="G740" s="6" t="n"/>
      <c r="H740" s="6" t="n"/>
      <c r="I740" s="6" t="n"/>
      <c r="J740" s="6" t="n"/>
      <c r="K740" s="6" t="n"/>
      <c r="L740" s="6" t="n"/>
      <c r="M740" s="6" t="n"/>
      <c r="N740" s="6" t="n"/>
    </row>
    <row r="741" ht="15.75" customHeight="1" s="1411">
      <c r="A741" s="6" t="n"/>
      <c r="B741" s="6" t="n"/>
      <c r="C741" s="6" t="n"/>
      <c r="D741" s="6" t="n"/>
      <c r="E741" s="6" t="n"/>
      <c r="F741" s="6" t="n"/>
      <c r="G741" s="6" t="n"/>
      <c r="H741" s="6" t="n"/>
      <c r="I741" s="6" t="n"/>
      <c r="J741" s="6" t="n"/>
      <c r="K741" s="6" t="n"/>
      <c r="L741" s="6" t="n"/>
      <c r="M741" s="6" t="n"/>
      <c r="N741" s="6" t="n"/>
    </row>
    <row r="742" ht="15.75" customHeight="1" s="1411">
      <c r="A742" s="6" t="n"/>
      <c r="B742" s="6" t="n"/>
      <c r="C742" s="6" t="n"/>
      <c r="D742" s="6" t="n"/>
      <c r="E742" s="6" t="n"/>
      <c r="F742" s="6" t="n"/>
      <c r="G742" s="6" t="n"/>
      <c r="H742" s="6" t="n"/>
      <c r="I742" s="6" t="n"/>
      <c r="J742" s="6" t="n"/>
      <c r="K742" s="6" t="n"/>
      <c r="L742" s="6" t="n"/>
      <c r="M742" s="6" t="n"/>
      <c r="N742" s="6" t="n"/>
    </row>
    <row r="743" ht="15.75" customHeight="1" s="1411">
      <c r="A743" s="6" t="n"/>
      <c r="B743" s="6" t="n"/>
      <c r="C743" s="6" t="n"/>
      <c r="D743" s="6" t="n"/>
      <c r="E743" s="6" t="n"/>
      <c r="F743" s="6" t="n"/>
      <c r="G743" s="6" t="n"/>
      <c r="H743" s="6" t="n"/>
      <c r="I743" s="6" t="n"/>
      <c r="J743" s="6" t="n"/>
      <c r="K743" s="6" t="n"/>
      <c r="L743" s="6" t="n"/>
      <c r="M743" s="6" t="n"/>
      <c r="N743" s="6" t="n"/>
    </row>
    <row r="744" ht="15.75" customHeight="1" s="1411">
      <c r="A744" s="6" t="n"/>
      <c r="B744" s="6" t="n"/>
      <c r="C744" s="6" t="n"/>
      <c r="D744" s="6" t="n"/>
      <c r="E744" s="6" t="n"/>
      <c r="F744" s="6" t="n"/>
      <c r="G744" s="6" t="n"/>
      <c r="H744" s="6" t="n"/>
      <c r="I744" s="6" t="n"/>
      <c r="J744" s="6" t="n"/>
      <c r="K744" s="6" t="n"/>
      <c r="L744" s="6" t="n"/>
      <c r="M744" s="6" t="n"/>
      <c r="N744" s="6" t="n"/>
    </row>
    <row r="745" ht="15.75" customHeight="1" s="1411">
      <c r="A745" s="6" t="n"/>
      <c r="B745" s="6" t="n"/>
      <c r="C745" s="6" t="n"/>
      <c r="D745" s="6" t="n"/>
      <c r="E745" s="6" t="n"/>
      <c r="F745" s="6" t="n"/>
      <c r="G745" s="6" t="n"/>
      <c r="H745" s="6" t="n"/>
      <c r="I745" s="6" t="n"/>
      <c r="J745" s="6" t="n"/>
      <c r="K745" s="6" t="n"/>
      <c r="L745" s="6" t="n"/>
      <c r="M745" s="6" t="n"/>
      <c r="N745" s="6" t="n"/>
    </row>
    <row r="746" ht="15.75" customHeight="1" s="1411">
      <c r="A746" s="6" t="n"/>
      <c r="B746" s="6" t="n"/>
      <c r="C746" s="6" t="n"/>
      <c r="D746" s="6" t="n"/>
      <c r="E746" s="6" t="n"/>
      <c r="F746" s="6" t="n"/>
      <c r="G746" s="6" t="n"/>
      <c r="H746" s="6" t="n"/>
      <c r="I746" s="6" t="n"/>
      <c r="J746" s="6" t="n"/>
      <c r="K746" s="6" t="n"/>
      <c r="L746" s="6" t="n"/>
      <c r="M746" s="6" t="n"/>
      <c r="N746" s="6" t="n"/>
    </row>
    <row r="747" ht="15.75" customHeight="1" s="1411">
      <c r="A747" s="6" t="n"/>
      <c r="B747" s="6" t="n"/>
      <c r="C747" s="6" t="n"/>
      <c r="D747" s="6" t="n"/>
      <c r="E747" s="6" t="n"/>
      <c r="F747" s="6" t="n"/>
      <c r="G747" s="6" t="n"/>
      <c r="H747" s="6" t="n"/>
      <c r="I747" s="6" t="n"/>
      <c r="J747" s="6" t="n"/>
      <c r="K747" s="6" t="n"/>
      <c r="L747" s="6" t="n"/>
      <c r="M747" s="6" t="n"/>
      <c r="N747" s="6" t="n"/>
    </row>
    <row r="748" ht="15.75" customHeight="1" s="1411">
      <c r="A748" s="6" t="n"/>
      <c r="B748" s="6" t="n"/>
      <c r="C748" s="6" t="n"/>
      <c r="D748" s="6" t="n"/>
      <c r="E748" s="6" t="n"/>
      <c r="F748" s="6" t="n"/>
      <c r="G748" s="6" t="n"/>
      <c r="H748" s="6" t="n"/>
      <c r="I748" s="6" t="n"/>
      <c r="J748" s="6" t="n"/>
      <c r="K748" s="6" t="n"/>
      <c r="L748" s="6" t="n"/>
      <c r="M748" s="6" t="n"/>
      <c r="N748" s="6" t="n"/>
    </row>
    <row r="749" ht="15.75" customHeight="1" s="1411">
      <c r="A749" s="6" t="n"/>
      <c r="B749" s="6" t="n"/>
      <c r="C749" s="6" t="n"/>
      <c r="D749" s="6" t="n"/>
      <c r="E749" s="6" t="n"/>
      <c r="F749" s="6" t="n"/>
      <c r="G749" s="6" t="n"/>
      <c r="H749" s="6" t="n"/>
      <c r="I749" s="6" t="n"/>
      <c r="J749" s="6" t="n"/>
      <c r="K749" s="6" t="n"/>
      <c r="L749" s="6" t="n"/>
      <c r="M749" s="6" t="n"/>
      <c r="N749" s="6" t="n"/>
    </row>
    <row r="750" ht="15.75" customHeight="1" s="1411">
      <c r="A750" s="6" t="n"/>
      <c r="B750" s="6" t="n"/>
      <c r="C750" s="6" t="n"/>
      <c r="D750" s="6" t="n"/>
      <c r="E750" s="6" t="n"/>
      <c r="F750" s="6" t="n"/>
      <c r="G750" s="6" t="n"/>
      <c r="H750" s="6" t="n"/>
      <c r="I750" s="6" t="n"/>
      <c r="J750" s="6" t="n"/>
      <c r="K750" s="6" t="n"/>
      <c r="L750" s="6" t="n"/>
      <c r="M750" s="6" t="n"/>
      <c r="N750" s="6" t="n"/>
    </row>
    <row r="751" ht="15.75" customHeight="1" s="1411">
      <c r="A751" s="6" t="n"/>
      <c r="B751" s="6" t="n"/>
      <c r="C751" s="6" t="n"/>
      <c r="D751" s="6" t="n"/>
      <c r="E751" s="6" t="n"/>
      <c r="F751" s="6" t="n"/>
      <c r="G751" s="6" t="n"/>
      <c r="H751" s="6" t="n"/>
      <c r="I751" s="6" t="n"/>
      <c r="J751" s="6" t="n"/>
      <c r="K751" s="6" t="n"/>
      <c r="L751" s="6" t="n"/>
      <c r="M751" s="6" t="n"/>
      <c r="N751" s="6" t="n"/>
    </row>
    <row r="752" ht="15.75" customHeight="1" s="1411">
      <c r="A752" s="6" t="n"/>
      <c r="B752" s="6" t="n"/>
      <c r="C752" s="6" t="n"/>
      <c r="D752" s="6" t="n"/>
      <c r="E752" s="6" t="n"/>
      <c r="F752" s="6" t="n"/>
      <c r="G752" s="6" t="n"/>
      <c r="H752" s="6" t="n"/>
      <c r="I752" s="6" t="n"/>
      <c r="J752" s="6" t="n"/>
      <c r="K752" s="6" t="n"/>
      <c r="L752" s="6" t="n"/>
      <c r="M752" s="6" t="n"/>
      <c r="N752" s="6" t="n"/>
    </row>
    <row r="753" ht="15.75" customHeight="1" s="1411">
      <c r="A753" s="6" t="n"/>
      <c r="B753" s="6" t="n"/>
      <c r="C753" s="6" t="n"/>
      <c r="D753" s="6" t="n"/>
      <c r="E753" s="6" t="n"/>
      <c r="F753" s="6" t="n"/>
      <c r="G753" s="6" t="n"/>
      <c r="H753" s="6" t="n"/>
      <c r="I753" s="6" t="n"/>
      <c r="J753" s="6" t="n"/>
      <c r="K753" s="6" t="n"/>
      <c r="L753" s="6" t="n"/>
      <c r="M753" s="6" t="n"/>
      <c r="N753" s="6" t="n"/>
    </row>
    <row r="754" ht="15.75" customHeight="1" s="1411">
      <c r="A754" s="6" t="n"/>
      <c r="B754" s="6" t="n"/>
      <c r="C754" s="6" t="n"/>
      <c r="D754" s="6" t="n"/>
      <c r="E754" s="6" t="n"/>
      <c r="F754" s="6" t="n"/>
      <c r="G754" s="6" t="n"/>
      <c r="H754" s="6" t="n"/>
      <c r="I754" s="6" t="n"/>
      <c r="J754" s="6" t="n"/>
      <c r="K754" s="6" t="n"/>
      <c r="L754" s="6" t="n"/>
      <c r="M754" s="6" t="n"/>
      <c r="N754" s="6" t="n"/>
    </row>
    <row r="755" ht="15.75" customHeight="1" s="1411">
      <c r="A755" s="6" t="n"/>
      <c r="B755" s="6" t="n"/>
      <c r="C755" s="6" t="n"/>
      <c r="D755" s="6" t="n"/>
      <c r="E755" s="6" t="n"/>
      <c r="F755" s="6" t="n"/>
      <c r="G755" s="6" t="n"/>
      <c r="H755" s="6" t="n"/>
      <c r="I755" s="6" t="n"/>
      <c r="J755" s="6" t="n"/>
      <c r="K755" s="6" t="n"/>
      <c r="L755" s="6" t="n"/>
      <c r="M755" s="6" t="n"/>
      <c r="N755" s="6" t="n"/>
    </row>
    <row r="756" ht="15.75" customHeight="1" s="1411">
      <c r="A756" s="6" t="n"/>
      <c r="B756" s="6" t="n"/>
      <c r="C756" s="6" t="n"/>
      <c r="D756" s="6" t="n"/>
      <c r="E756" s="6" t="n"/>
      <c r="F756" s="6" t="n"/>
      <c r="G756" s="6" t="n"/>
      <c r="H756" s="6" t="n"/>
      <c r="I756" s="6" t="n"/>
      <c r="J756" s="6" t="n"/>
      <c r="K756" s="6" t="n"/>
      <c r="L756" s="6" t="n"/>
      <c r="M756" s="6" t="n"/>
      <c r="N756" s="6" t="n"/>
    </row>
    <row r="757" ht="15.75" customHeight="1" s="1411">
      <c r="A757" s="6" t="n"/>
      <c r="B757" s="6" t="n"/>
      <c r="C757" s="6" t="n"/>
      <c r="D757" s="6" t="n"/>
      <c r="E757" s="6" t="n"/>
      <c r="F757" s="6" t="n"/>
      <c r="G757" s="6" t="n"/>
      <c r="H757" s="6" t="n"/>
      <c r="I757" s="6" t="n"/>
      <c r="J757" s="6" t="n"/>
      <c r="K757" s="6" t="n"/>
      <c r="L757" s="6" t="n"/>
      <c r="M757" s="6" t="n"/>
      <c r="N757" s="6" t="n"/>
    </row>
    <row r="758" ht="15.75" customHeight="1" s="1411">
      <c r="A758" s="6" t="n"/>
      <c r="B758" s="6" t="n"/>
      <c r="C758" s="6" t="n"/>
      <c r="D758" s="6" t="n"/>
      <c r="E758" s="6" t="n"/>
      <c r="F758" s="6" t="n"/>
      <c r="G758" s="6" t="n"/>
      <c r="H758" s="6" t="n"/>
      <c r="I758" s="6" t="n"/>
      <c r="J758" s="6" t="n"/>
      <c r="K758" s="6" t="n"/>
      <c r="L758" s="6" t="n"/>
      <c r="M758" s="6" t="n"/>
      <c r="N758" s="6" t="n"/>
    </row>
    <row r="759" ht="15.75" customHeight="1" s="1411">
      <c r="A759" s="6" t="n"/>
      <c r="B759" s="6" t="n"/>
      <c r="C759" s="6" t="n"/>
      <c r="D759" s="6" t="n"/>
      <c r="E759" s="6" t="n"/>
      <c r="F759" s="6" t="n"/>
      <c r="G759" s="6" t="n"/>
      <c r="H759" s="6" t="n"/>
      <c r="I759" s="6" t="n"/>
      <c r="J759" s="6" t="n"/>
      <c r="K759" s="6" t="n"/>
      <c r="L759" s="6" t="n"/>
      <c r="M759" s="6" t="n"/>
      <c r="N759" s="6" t="n"/>
    </row>
    <row r="760" ht="15.75" customHeight="1" s="1411">
      <c r="A760" s="6" t="n"/>
      <c r="B760" s="6" t="n"/>
      <c r="C760" s="6" t="n"/>
      <c r="D760" s="6" t="n"/>
      <c r="E760" s="6" t="n"/>
      <c r="F760" s="6" t="n"/>
      <c r="G760" s="6" t="n"/>
      <c r="H760" s="6" t="n"/>
      <c r="I760" s="6" t="n"/>
      <c r="J760" s="6" t="n"/>
      <c r="K760" s="6" t="n"/>
      <c r="L760" s="6" t="n"/>
      <c r="M760" s="6" t="n"/>
      <c r="N760" s="6" t="n"/>
    </row>
    <row r="761" ht="15.75" customHeight="1" s="1411">
      <c r="A761" s="6" t="n"/>
      <c r="B761" s="6" t="n"/>
      <c r="C761" s="6" t="n"/>
      <c r="D761" s="6" t="n"/>
      <c r="E761" s="6" t="n"/>
      <c r="F761" s="6" t="n"/>
      <c r="G761" s="6" t="n"/>
      <c r="H761" s="6" t="n"/>
      <c r="I761" s="6" t="n"/>
      <c r="J761" s="6" t="n"/>
      <c r="K761" s="6" t="n"/>
      <c r="L761" s="6" t="n"/>
      <c r="M761" s="6" t="n"/>
      <c r="N761" s="6" t="n"/>
    </row>
    <row r="762" ht="15.75" customHeight="1" s="1411">
      <c r="A762" s="6" t="n"/>
      <c r="B762" s="6" t="n"/>
      <c r="C762" s="6" t="n"/>
      <c r="D762" s="6" t="n"/>
      <c r="E762" s="6" t="n"/>
      <c r="F762" s="6" t="n"/>
      <c r="G762" s="6" t="n"/>
      <c r="H762" s="6" t="n"/>
      <c r="I762" s="6" t="n"/>
      <c r="J762" s="6" t="n"/>
      <c r="K762" s="6" t="n"/>
      <c r="L762" s="6" t="n"/>
      <c r="M762" s="6" t="n"/>
      <c r="N762" s="6" t="n"/>
    </row>
    <row r="763" ht="15.75" customHeight="1" s="1411">
      <c r="A763" s="6" t="n"/>
      <c r="B763" s="6" t="n"/>
      <c r="C763" s="6" t="n"/>
      <c r="D763" s="6" t="n"/>
      <c r="E763" s="6" t="n"/>
      <c r="F763" s="6" t="n"/>
      <c r="G763" s="6" t="n"/>
      <c r="H763" s="6" t="n"/>
      <c r="I763" s="6" t="n"/>
      <c r="J763" s="6" t="n"/>
      <c r="K763" s="6" t="n"/>
      <c r="L763" s="6" t="n"/>
      <c r="M763" s="6" t="n"/>
      <c r="N763" s="6" t="n"/>
    </row>
    <row r="764" ht="15.75" customHeight="1" s="1411">
      <c r="A764" s="6" t="n"/>
      <c r="B764" s="6" t="n"/>
      <c r="C764" s="6" t="n"/>
      <c r="D764" s="6" t="n"/>
      <c r="E764" s="6" t="n"/>
      <c r="F764" s="6" t="n"/>
      <c r="G764" s="6" t="n"/>
      <c r="H764" s="6" t="n"/>
      <c r="I764" s="6" t="n"/>
      <c r="J764" s="6" t="n"/>
      <c r="K764" s="6" t="n"/>
      <c r="L764" s="6" t="n"/>
      <c r="M764" s="6" t="n"/>
      <c r="N764" s="6" t="n"/>
    </row>
    <row r="765" ht="15.75" customHeight="1" s="1411">
      <c r="A765" s="6" t="n"/>
      <c r="B765" s="6" t="n"/>
      <c r="C765" s="6" t="n"/>
      <c r="D765" s="6" t="n"/>
      <c r="E765" s="6" t="n"/>
      <c r="F765" s="6" t="n"/>
      <c r="G765" s="6" t="n"/>
      <c r="H765" s="6" t="n"/>
      <c r="I765" s="6" t="n"/>
      <c r="J765" s="6" t="n"/>
      <c r="K765" s="6" t="n"/>
      <c r="L765" s="6" t="n"/>
      <c r="M765" s="6" t="n"/>
      <c r="N765" s="6" t="n"/>
    </row>
    <row r="766" ht="15.75" customHeight="1" s="1411">
      <c r="A766" s="6" t="n"/>
      <c r="B766" s="6" t="n"/>
      <c r="C766" s="6" t="n"/>
      <c r="D766" s="6" t="n"/>
      <c r="E766" s="6" t="n"/>
      <c r="F766" s="6" t="n"/>
      <c r="G766" s="6" t="n"/>
      <c r="H766" s="6" t="n"/>
      <c r="I766" s="6" t="n"/>
      <c r="J766" s="6" t="n"/>
      <c r="K766" s="6" t="n"/>
      <c r="L766" s="6" t="n"/>
      <c r="M766" s="6" t="n"/>
      <c r="N766" s="6" t="n"/>
    </row>
    <row r="767" ht="15.75" customHeight="1" s="1411">
      <c r="A767" s="6" t="n"/>
      <c r="B767" s="6" t="n"/>
      <c r="C767" s="6" t="n"/>
      <c r="D767" s="6" t="n"/>
      <c r="E767" s="6" t="n"/>
      <c r="F767" s="6" t="n"/>
      <c r="G767" s="6" t="n"/>
      <c r="H767" s="6" t="n"/>
      <c r="I767" s="6" t="n"/>
      <c r="J767" s="6" t="n"/>
      <c r="K767" s="6" t="n"/>
      <c r="L767" s="6" t="n"/>
      <c r="M767" s="6" t="n"/>
      <c r="N767" s="6" t="n"/>
    </row>
    <row r="768" ht="15.75" customHeight="1" s="1411">
      <c r="A768" s="6" t="n"/>
      <c r="B768" s="6" t="n"/>
      <c r="C768" s="6" t="n"/>
      <c r="D768" s="6" t="n"/>
      <c r="E768" s="6" t="n"/>
      <c r="F768" s="6" t="n"/>
      <c r="G768" s="6" t="n"/>
      <c r="H768" s="6" t="n"/>
      <c r="I768" s="6" t="n"/>
      <c r="J768" s="6" t="n"/>
      <c r="K768" s="6" t="n"/>
      <c r="L768" s="6" t="n"/>
      <c r="M768" s="6" t="n"/>
      <c r="N768" s="6" t="n"/>
    </row>
    <row r="769" ht="15.75" customHeight="1" s="1411">
      <c r="A769" s="6" t="n"/>
      <c r="B769" s="6" t="n"/>
      <c r="C769" s="6" t="n"/>
      <c r="D769" s="6" t="n"/>
      <c r="E769" s="6" t="n"/>
      <c r="F769" s="6" t="n"/>
      <c r="G769" s="6" t="n"/>
      <c r="H769" s="6" t="n"/>
      <c r="I769" s="6" t="n"/>
      <c r="J769" s="6" t="n"/>
      <c r="K769" s="6" t="n"/>
      <c r="L769" s="6" t="n"/>
      <c r="M769" s="6" t="n"/>
      <c r="N769" s="6" t="n"/>
    </row>
    <row r="770" ht="15.75" customHeight="1" s="1411">
      <c r="A770" s="6" t="n"/>
      <c r="B770" s="6" t="n"/>
      <c r="C770" s="6" t="n"/>
      <c r="D770" s="6" t="n"/>
      <c r="E770" s="6" t="n"/>
      <c r="F770" s="6" t="n"/>
      <c r="G770" s="6" t="n"/>
      <c r="H770" s="6" t="n"/>
      <c r="I770" s="6" t="n"/>
      <c r="J770" s="6" t="n"/>
      <c r="K770" s="6" t="n"/>
      <c r="L770" s="6" t="n"/>
      <c r="M770" s="6" t="n"/>
      <c r="N770" s="6" t="n"/>
    </row>
    <row r="771" ht="15.75" customHeight="1" s="1411">
      <c r="A771" s="6" t="n"/>
      <c r="B771" s="6" t="n"/>
      <c r="C771" s="6" t="n"/>
      <c r="D771" s="6" t="n"/>
      <c r="E771" s="6" t="n"/>
      <c r="F771" s="6" t="n"/>
      <c r="G771" s="6" t="n"/>
      <c r="H771" s="6" t="n"/>
      <c r="I771" s="6" t="n"/>
      <c r="J771" s="6" t="n"/>
      <c r="K771" s="6" t="n"/>
      <c r="L771" s="6" t="n"/>
      <c r="M771" s="6" t="n"/>
      <c r="N771" s="6" t="n"/>
    </row>
    <row r="772" ht="15.75" customHeight="1" s="1411">
      <c r="A772" s="6" t="n"/>
      <c r="B772" s="6" t="n"/>
      <c r="C772" s="6" t="n"/>
      <c r="D772" s="6" t="n"/>
      <c r="E772" s="6" t="n"/>
      <c r="F772" s="6" t="n"/>
      <c r="G772" s="6" t="n"/>
      <c r="H772" s="6" t="n"/>
      <c r="I772" s="6" t="n"/>
      <c r="J772" s="6" t="n"/>
      <c r="K772" s="6" t="n"/>
      <c r="L772" s="6" t="n"/>
      <c r="M772" s="6" t="n"/>
      <c r="N772" s="6" t="n"/>
    </row>
    <row r="773" ht="15.75" customHeight="1" s="1411">
      <c r="A773" s="6" t="n"/>
      <c r="B773" s="6" t="n"/>
      <c r="C773" s="6" t="n"/>
      <c r="D773" s="6" t="n"/>
      <c r="E773" s="6" t="n"/>
      <c r="F773" s="6" t="n"/>
      <c r="G773" s="6" t="n"/>
      <c r="H773" s="6" t="n"/>
      <c r="I773" s="6" t="n"/>
      <c r="J773" s="6" t="n"/>
      <c r="K773" s="6" t="n"/>
      <c r="L773" s="6" t="n"/>
      <c r="M773" s="6" t="n"/>
      <c r="N773" s="6" t="n"/>
    </row>
    <row r="774" ht="15.75" customHeight="1" s="1411">
      <c r="A774" s="6" t="n"/>
      <c r="B774" s="6" t="n"/>
      <c r="C774" s="6" t="n"/>
      <c r="D774" s="6" t="n"/>
      <c r="E774" s="6" t="n"/>
      <c r="F774" s="6" t="n"/>
      <c r="G774" s="6" t="n"/>
      <c r="H774" s="6" t="n"/>
      <c r="I774" s="6" t="n"/>
      <c r="J774" s="6" t="n"/>
      <c r="K774" s="6" t="n"/>
      <c r="L774" s="6" t="n"/>
      <c r="M774" s="6" t="n"/>
      <c r="N774" s="6" t="n"/>
    </row>
    <row r="775" ht="15.75" customHeight="1" s="1411">
      <c r="A775" s="6" t="n"/>
      <c r="B775" s="6" t="n"/>
      <c r="C775" s="6" t="n"/>
      <c r="D775" s="6" t="n"/>
      <c r="E775" s="6" t="n"/>
      <c r="F775" s="6" t="n"/>
      <c r="G775" s="6" t="n"/>
      <c r="H775" s="6" t="n"/>
      <c r="I775" s="6" t="n"/>
      <c r="J775" s="6" t="n"/>
      <c r="K775" s="6" t="n"/>
      <c r="L775" s="6" t="n"/>
      <c r="M775" s="6" t="n"/>
      <c r="N775" s="6" t="n"/>
    </row>
    <row r="776" ht="15.75" customHeight="1" s="1411">
      <c r="A776" s="6" t="n"/>
      <c r="B776" s="6" t="n"/>
      <c r="C776" s="6" t="n"/>
      <c r="D776" s="6" t="n"/>
      <c r="E776" s="6" t="n"/>
      <c r="F776" s="6" t="n"/>
      <c r="G776" s="6" t="n"/>
      <c r="H776" s="6" t="n"/>
      <c r="I776" s="6" t="n"/>
      <c r="J776" s="6" t="n"/>
      <c r="K776" s="6" t="n"/>
      <c r="L776" s="6" t="n"/>
      <c r="M776" s="6" t="n"/>
      <c r="N776" s="6" t="n"/>
    </row>
    <row r="777" ht="15.75" customHeight="1" s="1411">
      <c r="A777" s="6" t="n"/>
      <c r="B777" s="6" t="n"/>
      <c r="C777" s="6" t="n"/>
      <c r="D777" s="6" t="n"/>
      <c r="E777" s="6" t="n"/>
      <c r="F777" s="6" t="n"/>
      <c r="G777" s="6" t="n"/>
      <c r="H777" s="6" t="n"/>
      <c r="I777" s="6" t="n"/>
      <c r="J777" s="6" t="n"/>
      <c r="K777" s="6" t="n"/>
      <c r="L777" s="6" t="n"/>
      <c r="M777" s="6" t="n"/>
      <c r="N777" s="6" t="n"/>
    </row>
    <row r="778" ht="15.75" customHeight="1" s="1411">
      <c r="A778" s="6" t="n"/>
      <c r="B778" s="6" t="n"/>
      <c r="C778" s="6" t="n"/>
      <c r="D778" s="6" t="n"/>
      <c r="E778" s="6" t="n"/>
      <c r="F778" s="6" t="n"/>
      <c r="G778" s="6" t="n"/>
      <c r="H778" s="6" t="n"/>
      <c r="I778" s="6" t="n"/>
      <c r="J778" s="6" t="n"/>
      <c r="K778" s="6" t="n"/>
      <c r="L778" s="6" t="n"/>
      <c r="M778" s="6" t="n"/>
      <c r="N778" s="6" t="n"/>
    </row>
    <row r="779" ht="15.75" customHeight="1" s="1411">
      <c r="A779" s="6" t="n"/>
      <c r="B779" s="6" t="n"/>
      <c r="C779" s="6" t="n"/>
      <c r="D779" s="6" t="n"/>
      <c r="E779" s="6" t="n"/>
      <c r="F779" s="6" t="n"/>
      <c r="G779" s="6" t="n"/>
      <c r="H779" s="6" t="n"/>
      <c r="I779" s="6" t="n"/>
      <c r="J779" s="6" t="n"/>
      <c r="K779" s="6" t="n"/>
      <c r="L779" s="6" t="n"/>
      <c r="M779" s="6" t="n"/>
      <c r="N779" s="6" t="n"/>
    </row>
    <row r="780" ht="15.75" customHeight="1" s="1411">
      <c r="A780" s="6" t="n"/>
      <c r="B780" s="6" t="n"/>
      <c r="C780" s="6" t="n"/>
      <c r="D780" s="6" t="n"/>
      <c r="E780" s="6" t="n"/>
      <c r="F780" s="6" t="n"/>
      <c r="G780" s="6" t="n"/>
      <c r="H780" s="6" t="n"/>
      <c r="I780" s="6" t="n"/>
      <c r="J780" s="6" t="n"/>
      <c r="K780" s="6" t="n"/>
      <c r="L780" s="6" t="n"/>
      <c r="M780" s="6" t="n"/>
      <c r="N780" s="6" t="n"/>
    </row>
    <row r="781" ht="15.75" customHeight="1" s="1411">
      <c r="A781" s="6" t="n"/>
      <c r="B781" s="6" t="n"/>
      <c r="C781" s="6" t="n"/>
      <c r="D781" s="6" t="n"/>
      <c r="E781" s="6" t="n"/>
      <c r="F781" s="6" t="n"/>
      <c r="G781" s="6" t="n"/>
      <c r="H781" s="6" t="n"/>
      <c r="I781" s="6" t="n"/>
      <c r="J781" s="6" t="n"/>
      <c r="K781" s="6" t="n"/>
      <c r="L781" s="6" t="n"/>
      <c r="M781" s="6" t="n"/>
      <c r="N781" s="6" t="n"/>
    </row>
    <row r="782" ht="15.75" customHeight="1" s="1411">
      <c r="A782" s="6" t="n"/>
      <c r="B782" s="6" t="n"/>
      <c r="C782" s="6" t="n"/>
      <c r="D782" s="6" t="n"/>
      <c r="E782" s="6" t="n"/>
      <c r="F782" s="6" t="n"/>
      <c r="G782" s="6" t="n"/>
      <c r="H782" s="6" t="n"/>
      <c r="I782" s="6" t="n"/>
      <c r="J782" s="6" t="n"/>
      <c r="K782" s="6" t="n"/>
      <c r="L782" s="6" t="n"/>
      <c r="M782" s="6" t="n"/>
      <c r="N782" s="6" t="n"/>
    </row>
    <row r="783" ht="15.75" customHeight="1" s="1411">
      <c r="A783" s="6" t="n"/>
      <c r="B783" s="6" t="n"/>
      <c r="C783" s="6" t="n"/>
      <c r="D783" s="6" t="n"/>
      <c r="E783" s="6" t="n"/>
      <c r="F783" s="6" t="n"/>
      <c r="G783" s="6" t="n"/>
      <c r="H783" s="6" t="n"/>
      <c r="I783" s="6" t="n"/>
      <c r="J783" s="6" t="n"/>
      <c r="K783" s="6" t="n"/>
      <c r="L783" s="6" t="n"/>
      <c r="M783" s="6" t="n"/>
      <c r="N783" s="6" t="n"/>
    </row>
    <row r="784" ht="15.75" customHeight="1" s="1411">
      <c r="A784" s="6" t="n"/>
      <c r="B784" s="6" t="n"/>
      <c r="C784" s="6" t="n"/>
      <c r="D784" s="6" t="n"/>
      <c r="E784" s="6" t="n"/>
      <c r="F784" s="6" t="n"/>
      <c r="G784" s="6" t="n"/>
      <c r="H784" s="6" t="n"/>
      <c r="I784" s="6" t="n"/>
      <c r="J784" s="6" t="n"/>
      <c r="K784" s="6" t="n"/>
      <c r="L784" s="6" t="n"/>
      <c r="M784" s="6" t="n"/>
      <c r="N784" s="6" t="n"/>
    </row>
    <row r="785" ht="15.75" customHeight="1" s="1411">
      <c r="A785" s="6" t="n"/>
      <c r="B785" s="6" t="n"/>
      <c r="C785" s="6" t="n"/>
      <c r="D785" s="6" t="n"/>
      <c r="E785" s="6" t="n"/>
      <c r="F785" s="6" t="n"/>
      <c r="G785" s="6" t="n"/>
      <c r="H785" s="6" t="n"/>
      <c r="I785" s="6" t="n"/>
      <c r="J785" s="6" t="n"/>
      <c r="K785" s="6" t="n"/>
      <c r="L785" s="6" t="n"/>
      <c r="M785" s="6" t="n"/>
      <c r="N785" s="6" t="n"/>
    </row>
    <row r="786" ht="15.75" customHeight="1" s="1411">
      <c r="A786" s="6" t="n"/>
      <c r="B786" s="6" t="n"/>
      <c r="C786" s="6" t="n"/>
      <c r="D786" s="6" t="n"/>
      <c r="E786" s="6" t="n"/>
      <c r="F786" s="6" t="n"/>
      <c r="G786" s="6" t="n"/>
      <c r="H786" s="6" t="n"/>
      <c r="I786" s="6" t="n"/>
      <c r="J786" s="6" t="n"/>
      <c r="K786" s="6" t="n"/>
      <c r="L786" s="6" t="n"/>
      <c r="M786" s="6" t="n"/>
      <c r="N786" s="6" t="n"/>
    </row>
    <row r="787" ht="15.75" customHeight="1" s="1411">
      <c r="A787" s="6" t="n"/>
      <c r="B787" s="6" t="n"/>
      <c r="C787" s="6" t="n"/>
      <c r="D787" s="6" t="n"/>
      <c r="E787" s="6" t="n"/>
      <c r="F787" s="6" t="n"/>
      <c r="G787" s="6" t="n"/>
      <c r="H787" s="6" t="n"/>
      <c r="I787" s="6" t="n"/>
      <c r="J787" s="6" t="n"/>
      <c r="K787" s="6" t="n"/>
      <c r="L787" s="6" t="n"/>
      <c r="M787" s="6" t="n"/>
      <c r="N787" s="6" t="n"/>
    </row>
    <row r="788" ht="15.75" customHeight="1" s="1411">
      <c r="A788" s="6" t="n"/>
      <c r="B788" s="6" t="n"/>
      <c r="C788" s="6" t="n"/>
      <c r="D788" s="6" t="n"/>
      <c r="E788" s="6" t="n"/>
      <c r="F788" s="6" t="n"/>
      <c r="G788" s="6" t="n"/>
      <c r="H788" s="6" t="n"/>
      <c r="I788" s="6" t="n"/>
      <c r="J788" s="6" t="n"/>
      <c r="K788" s="6" t="n"/>
      <c r="L788" s="6" t="n"/>
      <c r="M788" s="6" t="n"/>
      <c r="N788" s="6" t="n"/>
    </row>
    <row r="789" ht="15.75" customHeight="1" s="1411">
      <c r="A789" s="6" t="n"/>
      <c r="B789" s="6" t="n"/>
      <c r="C789" s="6" t="n"/>
      <c r="D789" s="6" t="n"/>
      <c r="E789" s="6" t="n"/>
      <c r="F789" s="6" t="n"/>
      <c r="G789" s="6" t="n"/>
      <c r="H789" s="6" t="n"/>
      <c r="I789" s="6" t="n"/>
      <c r="J789" s="6" t="n"/>
      <c r="K789" s="6" t="n"/>
      <c r="L789" s="6" t="n"/>
      <c r="M789" s="6" t="n"/>
      <c r="N789" s="6" t="n"/>
    </row>
    <row r="790" ht="15.75" customHeight="1" s="1411">
      <c r="A790" s="6" t="n"/>
      <c r="B790" s="6" t="n"/>
      <c r="C790" s="6" t="n"/>
      <c r="D790" s="6" t="n"/>
      <c r="E790" s="6" t="n"/>
      <c r="F790" s="6" t="n"/>
      <c r="G790" s="6" t="n"/>
      <c r="H790" s="6" t="n"/>
      <c r="I790" s="6" t="n"/>
      <c r="J790" s="6" t="n"/>
      <c r="K790" s="6" t="n"/>
      <c r="L790" s="6" t="n"/>
      <c r="M790" s="6" t="n"/>
      <c r="N790" s="6" t="n"/>
    </row>
    <row r="791" ht="15.75" customHeight="1" s="1411">
      <c r="A791" s="6" t="n"/>
      <c r="B791" s="6" t="n"/>
      <c r="C791" s="6" t="n"/>
      <c r="D791" s="6" t="n"/>
      <c r="E791" s="6" t="n"/>
      <c r="F791" s="6" t="n"/>
      <c r="G791" s="6" t="n"/>
      <c r="H791" s="6" t="n"/>
      <c r="I791" s="6" t="n"/>
      <c r="J791" s="6" t="n"/>
      <c r="K791" s="6" t="n"/>
      <c r="L791" s="6" t="n"/>
      <c r="M791" s="6" t="n"/>
      <c r="N791" s="6" t="n"/>
    </row>
    <row r="792" ht="15.75" customHeight="1" s="1411">
      <c r="A792" s="6" t="n"/>
      <c r="B792" s="6" t="n"/>
      <c r="C792" s="6" t="n"/>
      <c r="D792" s="6" t="n"/>
      <c r="E792" s="6" t="n"/>
      <c r="F792" s="6" t="n"/>
      <c r="G792" s="6" t="n"/>
      <c r="H792" s="6" t="n"/>
      <c r="I792" s="6" t="n"/>
      <c r="J792" s="6" t="n"/>
      <c r="K792" s="6" t="n"/>
      <c r="L792" s="6" t="n"/>
      <c r="M792" s="6" t="n"/>
      <c r="N792" s="6" t="n"/>
    </row>
    <row r="793" ht="15.75" customHeight="1" s="1411">
      <c r="A793" s="6" t="n"/>
      <c r="B793" s="6" t="n"/>
      <c r="C793" s="6" t="n"/>
      <c r="D793" s="6" t="n"/>
      <c r="E793" s="6" t="n"/>
      <c r="F793" s="6" t="n"/>
      <c r="G793" s="6" t="n"/>
      <c r="H793" s="6" t="n"/>
      <c r="I793" s="6" t="n"/>
      <c r="J793" s="6" t="n"/>
      <c r="K793" s="6" t="n"/>
      <c r="L793" s="6" t="n"/>
      <c r="M793" s="6" t="n"/>
      <c r="N793" s="6" t="n"/>
    </row>
    <row r="794" ht="15.75" customHeight="1" s="1411">
      <c r="A794" s="6" t="n"/>
      <c r="B794" s="6" t="n"/>
      <c r="C794" s="6" t="n"/>
      <c r="D794" s="6" t="n"/>
      <c r="E794" s="6" t="n"/>
      <c r="F794" s="6" t="n"/>
      <c r="G794" s="6" t="n"/>
      <c r="H794" s="6" t="n"/>
      <c r="I794" s="6" t="n"/>
      <c r="J794" s="6" t="n"/>
      <c r="K794" s="6" t="n"/>
      <c r="L794" s="6" t="n"/>
      <c r="M794" s="6" t="n"/>
      <c r="N794" s="6" t="n"/>
    </row>
    <row r="795" ht="15.75" customHeight="1" s="1411">
      <c r="A795" s="6" t="n"/>
      <c r="B795" s="6" t="n"/>
      <c r="C795" s="6" t="n"/>
      <c r="D795" s="6" t="n"/>
      <c r="E795" s="6" t="n"/>
      <c r="F795" s="6" t="n"/>
      <c r="G795" s="6" t="n"/>
      <c r="H795" s="6" t="n"/>
      <c r="I795" s="6" t="n"/>
      <c r="J795" s="6" t="n"/>
      <c r="K795" s="6" t="n"/>
      <c r="L795" s="6" t="n"/>
      <c r="M795" s="6" t="n"/>
      <c r="N795" s="6" t="n"/>
    </row>
    <row r="796" ht="15.75" customHeight="1" s="1411">
      <c r="A796" s="6" t="n"/>
      <c r="B796" s="6" t="n"/>
      <c r="C796" s="6" t="n"/>
      <c r="D796" s="6" t="n"/>
      <c r="E796" s="6" t="n"/>
      <c r="F796" s="6" t="n"/>
      <c r="G796" s="6" t="n"/>
      <c r="H796" s="6" t="n"/>
      <c r="I796" s="6" t="n"/>
      <c r="J796" s="6" t="n"/>
      <c r="K796" s="6" t="n"/>
      <c r="L796" s="6" t="n"/>
      <c r="M796" s="6" t="n"/>
      <c r="N796" s="6" t="n"/>
    </row>
    <row r="797" ht="15.75" customHeight="1" s="1411">
      <c r="A797" s="6" t="n"/>
      <c r="B797" s="6" t="n"/>
      <c r="C797" s="6" t="n"/>
      <c r="D797" s="6" t="n"/>
      <c r="E797" s="6" t="n"/>
      <c r="F797" s="6" t="n"/>
      <c r="G797" s="6" t="n"/>
      <c r="H797" s="6" t="n"/>
      <c r="I797" s="6" t="n"/>
      <c r="J797" s="6" t="n"/>
      <c r="K797" s="6" t="n"/>
      <c r="L797" s="6" t="n"/>
      <c r="M797" s="6" t="n"/>
      <c r="N797" s="6" t="n"/>
    </row>
    <row r="798" ht="15.75" customHeight="1" s="1411">
      <c r="A798" s="6" t="n"/>
      <c r="B798" s="6" t="n"/>
      <c r="C798" s="6" t="n"/>
      <c r="D798" s="6" t="n"/>
      <c r="E798" s="6" t="n"/>
      <c r="F798" s="6" t="n"/>
      <c r="G798" s="6" t="n"/>
      <c r="H798" s="6" t="n"/>
      <c r="I798" s="6" t="n"/>
      <c r="J798" s="6" t="n"/>
      <c r="K798" s="6" t="n"/>
      <c r="L798" s="6" t="n"/>
      <c r="M798" s="6" t="n"/>
      <c r="N798" s="6" t="n"/>
    </row>
    <row r="799" ht="15.75" customHeight="1" s="1411">
      <c r="A799" s="6" t="n"/>
      <c r="B799" s="6" t="n"/>
      <c r="C799" s="6" t="n"/>
      <c r="D799" s="6" t="n"/>
      <c r="E799" s="6" t="n"/>
      <c r="F799" s="6" t="n"/>
      <c r="G799" s="6" t="n"/>
      <c r="H799" s="6" t="n"/>
      <c r="I799" s="6" t="n"/>
      <c r="J799" s="6" t="n"/>
      <c r="K799" s="6" t="n"/>
      <c r="L799" s="6" t="n"/>
      <c r="M799" s="6" t="n"/>
      <c r="N799" s="6" t="n"/>
    </row>
    <row r="800" ht="15.75" customHeight="1" s="1411">
      <c r="A800" s="6" t="n"/>
      <c r="B800" s="6" t="n"/>
      <c r="C800" s="6" t="n"/>
      <c r="D800" s="6" t="n"/>
      <c r="E800" s="6" t="n"/>
      <c r="F800" s="6" t="n"/>
      <c r="G800" s="6" t="n"/>
      <c r="H800" s="6" t="n"/>
      <c r="I800" s="6" t="n"/>
      <c r="J800" s="6" t="n"/>
      <c r="K800" s="6" t="n"/>
      <c r="L800" s="6" t="n"/>
      <c r="M800" s="6" t="n"/>
      <c r="N800" s="6" t="n"/>
    </row>
    <row r="801" ht="15.75" customHeight="1" s="1411">
      <c r="A801" s="6" t="n"/>
      <c r="B801" s="6" t="n"/>
      <c r="C801" s="6" t="n"/>
      <c r="D801" s="6" t="n"/>
      <c r="E801" s="6" t="n"/>
      <c r="F801" s="6" t="n"/>
      <c r="G801" s="6" t="n"/>
      <c r="H801" s="6" t="n"/>
      <c r="I801" s="6" t="n"/>
      <c r="J801" s="6" t="n"/>
      <c r="K801" s="6" t="n"/>
      <c r="L801" s="6" t="n"/>
      <c r="M801" s="6" t="n"/>
      <c r="N801" s="6" t="n"/>
    </row>
    <row r="802" ht="15.75" customHeight="1" s="1411">
      <c r="A802" s="6" t="n"/>
      <c r="B802" s="6" t="n"/>
      <c r="C802" s="6" t="n"/>
      <c r="D802" s="6" t="n"/>
      <c r="E802" s="6" t="n"/>
      <c r="F802" s="6" t="n"/>
      <c r="G802" s="6" t="n"/>
      <c r="H802" s="6" t="n"/>
      <c r="I802" s="6" t="n"/>
      <c r="J802" s="6" t="n"/>
      <c r="K802" s="6" t="n"/>
      <c r="L802" s="6" t="n"/>
      <c r="M802" s="6" t="n"/>
      <c r="N802" s="6" t="n"/>
    </row>
    <row r="803" ht="15.75" customHeight="1" s="1411">
      <c r="A803" s="6" t="n"/>
      <c r="B803" s="6" t="n"/>
      <c r="C803" s="6" t="n"/>
      <c r="D803" s="6" t="n"/>
      <c r="E803" s="6" t="n"/>
      <c r="F803" s="6" t="n"/>
      <c r="G803" s="6" t="n"/>
      <c r="H803" s="6" t="n"/>
      <c r="I803" s="6" t="n"/>
      <c r="J803" s="6" t="n"/>
      <c r="K803" s="6" t="n"/>
      <c r="L803" s="6" t="n"/>
      <c r="M803" s="6" t="n"/>
      <c r="N803" s="6" t="n"/>
    </row>
    <row r="804" ht="15.75" customHeight="1" s="1411">
      <c r="A804" s="6" t="n"/>
      <c r="B804" s="6" t="n"/>
      <c r="C804" s="6" t="n"/>
      <c r="D804" s="6" t="n"/>
      <c r="E804" s="6" t="n"/>
      <c r="F804" s="6" t="n"/>
      <c r="G804" s="6" t="n"/>
      <c r="H804" s="6" t="n"/>
      <c r="I804" s="6" t="n"/>
      <c r="J804" s="6" t="n"/>
      <c r="K804" s="6" t="n"/>
      <c r="L804" s="6" t="n"/>
      <c r="M804" s="6" t="n"/>
      <c r="N804" s="6" t="n"/>
    </row>
    <row r="805" ht="15.75" customHeight="1" s="1411">
      <c r="A805" s="6" t="n"/>
      <c r="B805" s="6" t="n"/>
      <c r="C805" s="6" t="n"/>
      <c r="D805" s="6" t="n"/>
      <c r="E805" s="6" t="n"/>
      <c r="F805" s="6" t="n"/>
      <c r="G805" s="6" t="n"/>
      <c r="H805" s="6" t="n"/>
      <c r="I805" s="6" t="n"/>
      <c r="J805" s="6" t="n"/>
      <c r="K805" s="6" t="n"/>
      <c r="L805" s="6" t="n"/>
      <c r="M805" s="6" t="n"/>
      <c r="N805" s="6" t="n"/>
    </row>
    <row r="806" ht="15.75" customHeight="1" s="1411">
      <c r="A806" s="6" t="n"/>
      <c r="B806" s="6" t="n"/>
      <c r="C806" s="6" t="n"/>
      <c r="D806" s="6" t="n"/>
      <c r="E806" s="6" t="n"/>
      <c r="F806" s="6" t="n"/>
      <c r="G806" s="6" t="n"/>
      <c r="H806" s="6" t="n"/>
      <c r="I806" s="6" t="n"/>
      <c r="J806" s="6" t="n"/>
      <c r="K806" s="6" t="n"/>
      <c r="L806" s="6" t="n"/>
      <c r="M806" s="6" t="n"/>
      <c r="N806" s="6" t="n"/>
    </row>
    <row r="807" ht="15.75" customHeight="1" s="1411">
      <c r="A807" s="6" t="n"/>
      <c r="B807" s="6" t="n"/>
      <c r="C807" s="6" t="n"/>
      <c r="D807" s="6" t="n"/>
      <c r="E807" s="6" t="n"/>
      <c r="F807" s="6" t="n"/>
      <c r="G807" s="6" t="n"/>
      <c r="H807" s="6" t="n"/>
      <c r="I807" s="6" t="n"/>
      <c r="J807" s="6" t="n"/>
      <c r="K807" s="6" t="n"/>
      <c r="L807" s="6" t="n"/>
      <c r="M807" s="6" t="n"/>
      <c r="N807" s="6" t="n"/>
    </row>
    <row r="808" ht="15.75" customHeight="1" s="1411">
      <c r="A808" s="6" t="n"/>
      <c r="B808" s="6" t="n"/>
      <c r="C808" s="6" t="n"/>
      <c r="D808" s="6" t="n"/>
      <c r="E808" s="6" t="n"/>
      <c r="F808" s="6" t="n"/>
      <c r="G808" s="6" t="n"/>
      <c r="H808" s="6" t="n"/>
      <c r="I808" s="6" t="n"/>
      <c r="J808" s="6" t="n"/>
      <c r="K808" s="6" t="n"/>
      <c r="L808" s="6" t="n"/>
      <c r="M808" s="6" t="n"/>
      <c r="N808" s="6" t="n"/>
    </row>
    <row r="809" ht="15.75" customHeight="1" s="1411">
      <c r="A809" s="6" t="n"/>
      <c r="B809" s="6" t="n"/>
      <c r="C809" s="6" t="n"/>
      <c r="D809" s="6" t="n"/>
      <c r="E809" s="6" t="n"/>
      <c r="F809" s="6" t="n"/>
      <c r="G809" s="6" t="n"/>
      <c r="H809" s="6" t="n"/>
      <c r="I809" s="6" t="n"/>
      <c r="J809" s="6" t="n"/>
      <c r="K809" s="6" t="n"/>
      <c r="L809" s="6" t="n"/>
      <c r="M809" s="6" t="n"/>
      <c r="N809" s="6" t="n"/>
    </row>
    <row r="810" ht="15.75" customHeight="1" s="1411">
      <c r="A810" s="6" t="n"/>
      <c r="B810" s="6" t="n"/>
      <c r="C810" s="6" t="n"/>
      <c r="D810" s="6" t="n"/>
      <c r="E810" s="6" t="n"/>
      <c r="F810" s="6" t="n"/>
      <c r="G810" s="6" t="n"/>
      <c r="H810" s="6" t="n"/>
      <c r="I810" s="6" t="n"/>
      <c r="J810" s="6" t="n"/>
      <c r="K810" s="6" t="n"/>
      <c r="L810" s="6" t="n"/>
      <c r="M810" s="6" t="n"/>
      <c r="N810" s="6" t="n"/>
    </row>
    <row r="811" ht="15.75" customHeight="1" s="1411">
      <c r="A811" s="6" t="n"/>
      <c r="B811" s="6" t="n"/>
      <c r="C811" s="6" t="n"/>
      <c r="D811" s="6" t="n"/>
      <c r="E811" s="6" t="n"/>
      <c r="F811" s="6" t="n"/>
      <c r="G811" s="6" t="n"/>
      <c r="H811" s="6" t="n"/>
      <c r="I811" s="6" t="n"/>
      <c r="J811" s="6" t="n"/>
      <c r="K811" s="6" t="n"/>
      <c r="L811" s="6" t="n"/>
      <c r="M811" s="6" t="n"/>
      <c r="N811" s="6" t="n"/>
    </row>
    <row r="812" ht="15.75" customHeight="1" s="1411">
      <c r="A812" s="6" t="n"/>
      <c r="B812" s="6" t="n"/>
      <c r="C812" s="6" t="n"/>
      <c r="D812" s="6" t="n"/>
      <c r="E812" s="6" t="n"/>
      <c r="F812" s="6" t="n"/>
      <c r="G812" s="6" t="n"/>
      <c r="H812" s="6" t="n"/>
      <c r="I812" s="6" t="n"/>
      <c r="J812" s="6" t="n"/>
      <c r="K812" s="6" t="n"/>
      <c r="L812" s="6" t="n"/>
      <c r="M812" s="6" t="n"/>
      <c r="N812" s="6" t="n"/>
    </row>
    <row r="813" ht="15.75" customHeight="1" s="1411">
      <c r="A813" s="6" t="n"/>
      <c r="B813" s="6" t="n"/>
      <c r="C813" s="6" t="n"/>
      <c r="D813" s="6" t="n"/>
      <c r="E813" s="6" t="n"/>
      <c r="F813" s="6" t="n"/>
      <c r="G813" s="6" t="n"/>
      <c r="H813" s="6" t="n"/>
      <c r="I813" s="6" t="n"/>
      <c r="J813" s="6" t="n"/>
      <c r="K813" s="6" t="n"/>
      <c r="L813" s="6" t="n"/>
      <c r="M813" s="6" t="n"/>
      <c r="N813" s="6" t="n"/>
    </row>
    <row r="814" ht="15.75" customHeight="1" s="1411">
      <c r="A814" s="6" t="n"/>
      <c r="B814" s="6" t="n"/>
      <c r="C814" s="6" t="n"/>
      <c r="D814" s="6" t="n"/>
      <c r="E814" s="6" t="n"/>
      <c r="F814" s="6" t="n"/>
      <c r="G814" s="6" t="n"/>
      <c r="H814" s="6" t="n"/>
      <c r="I814" s="6" t="n"/>
      <c r="J814" s="6" t="n"/>
      <c r="K814" s="6" t="n"/>
      <c r="L814" s="6" t="n"/>
      <c r="M814" s="6" t="n"/>
      <c r="N814" s="6" t="n"/>
    </row>
    <row r="815" ht="15.75" customHeight="1" s="1411">
      <c r="A815" s="6" t="n"/>
      <c r="B815" s="6" t="n"/>
      <c r="C815" s="6" t="n"/>
      <c r="D815" s="6" t="n"/>
      <c r="E815" s="6" t="n"/>
      <c r="F815" s="6" t="n"/>
      <c r="G815" s="6" t="n"/>
      <c r="H815" s="6" t="n"/>
      <c r="I815" s="6" t="n"/>
      <c r="J815" s="6" t="n"/>
      <c r="K815" s="6" t="n"/>
      <c r="L815" s="6" t="n"/>
      <c r="M815" s="6" t="n"/>
      <c r="N815" s="6" t="n"/>
    </row>
    <row r="816" ht="15.75" customHeight="1" s="1411">
      <c r="A816" s="6" t="n"/>
      <c r="B816" s="6" t="n"/>
      <c r="C816" s="6" t="n"/>
      <c r="D816" s="6" t="n"/>
      <c r="E816" s="6" t="n"/>
      <c r="F816" s="6" t="n"/>
      <c r="G816" s="6" t="n"/>
      <c r="H816" s="6" t="n"/>
      <c r="I816" s="6" t="n"/>
      <c r="J816" s="6" t="n"/>
      <c r="K816" s="6" t="n"/>
      <c r="L816" s="6" t="n"/>
      <c r="M816" s="6" t="n"/>
      <c r="N816" s="6" t="n"/>
    </row>
    <row r="817" ht="15.75" customHeight="1" s="1411">
      <c r="A817" s="6" t="n"/>
      <c r="B817" s="6" t="n"/>
      <c r="C817" s="6" t="n"/>
      <c r="D817" s="6" t="n"/>
      <c r="E817" s="6" t="n"/>
      <c r="F817" s="6" t="n"/>
      <c r="G817" s="6" t="n"/>
      <c r="H817" s="6" t="n"/>
      <c r="I817" s="6" t="n"/>
      <c r="J817" s="6" t="n"/>
      <c r="K817" s="6" t="n"/>
      <c r="L817" s="6" t="n"/>
      <c r="M817" s="6" t="n"/>
      <c r="N817" s="6" t="n"/>
    </row>
    <row r="818" ht="15.75" customHeight="1" s="1411">
      <c r="A818" s="6" t="n"/>
      <c r="B818" s="6" t="n"/>
      <c r="C818" s="6" t="n"/>
      <c r="D818" s="6" t="n"/>
      <c r="E818" s="6" t="n"/>
      <c r="F818" s="6" t="n"/>
      <c r="G818" s="6" t="n"/>
      <c r="H818" s="6" t="n"/>
      <c r="I818" s="6" t="n"/>
      <c r="J818" s="6" t="n"/>
      <c r="K818" s="6" t="n"/>
      <c r="L818" s="6" t="n"/>
      <c r="M818" s="6" t="n"/>
      <c r="N818" s="6" t="n"/>
    </row>
    <row r="819" ht="15.75" customHeight="1" s="1411">
      <c r="A819" s="6" t="n"/>
      <c r="B819" s="6" t="n"/>
      <c r="C819" s="6" t="n"/>
      <c r="D819" s="6" t="n"/>
      <c r="E819" s="6" t="n"/>
      <c r="F819" s="6" t="n"/>
      <c r="G819" s="6" t="n"/>
      <c r="H819" s="6" t="n"/>
      <c r="I819" s="6" t="n"/>
      <c r="J819" s="6" t="n"/>
      <c r="K819" s="6" t="n"/>
      <c r="L819" s="6" t="n"/>
      <c r="M819" s="6" t="n"/>
      <c r="N819" s="6" t="n"/>
    </row>
    <row r="820" ht="15.75" customHeight="1" s="1411">
      <c r="A820" s="6" t="n"/>
      <c r="B820" s="6" t="n"/>
      <c r="C820" s="6" t="n"/>
      <c r="D820" s="6" t="n"/>
      <c r="E820" s="6" t="n"/>
      <c r="F820" s="6" t="n"/>
      <c r="G820" s="6" t="n"/>
      <c r="H820" s="6" t="n"/>
      <c r="I820" s="6" t="n"/>
      <c r="J820" s="6" t="n"/>
      <c r="K820" s="6" t="n"/>
      <c r="L820" s="6" t="n"/>
      <c r="M820" s="6" t="n"/>
      <c r="N820" s="6" t="n"/>
    </row>
    <row r="821" ht="15.75" customHeight="1" s="1411">
      <c r="A821" s="6" t="n"/>
      <c r="B821" s="6" t="n"/>
      <c r="C821" s="6" t="n"/>
      <c r="D821" s="6" t="n"/>
      <c r="E821" s="6" t="n"/>
      <c r="F821" s="6" t="n"/>
      <c r="G821" s="6" t="n"/>
      <c r="H821" s="6" t="n"/>
      <c r="I821" s="6" t="n"/>
      <c r="J821" s="6" t="n"/>
      <c r="K821" s="6" t="n"/>
      <c r="L821" s="6" t="n"/>
      <c r="M821" s="6" t="n"/>
      <c r="N821" s="6" t="n"/>
    </row>
    <row r="822" ht="15.75" customHeight="1" s="1411">
      <c r="A822" s="6" t="n"/>
      <c r="B822" s="6" t="n"/>
      <c r="C822" s="6" t="n"/>
      <c r="D822" s="6" t="n"/>
      <c r="E822" s="6" t="n"/>
      <c r="F822" s="6" t="n"/>
      <c r="G822" s="6" t="n"/>
      <c r="H822" s="6" t="n"/>
      <c r="I822" s="6" t="n"/>
      <c r="J822" s="6" t="n"/>
      <c r="K822" s="6" t="n"/>
      <c r="L822" s="6" t="n"/>
      <c r="M822" s="6" t="n"/>
      <c r="N822" s="6" t="n"/>
    </row>
    <row r="823" ht="15.75" customHeight="1" s="1411">
      <c r="A823" s="6" t="n"/>
      <c r="B823" s="6" t="n"/>
      <c r="C823" s="6" t="n"/>
      <c r="D823" s="6" t="n"/>
      <c r="E823" s="6" t="n"/>
      <c r="F823" s="6" t="n"/>
      <c r="G823" s="6" t="n"/>
      <c r="H823" s="6" t="n"/>
      <c r="I823" s="6" t="n"/>
      <c r="J823" s="6" t="n"/>
      <c r="K823" s="6" t="n"/>
      <c r="L823" s="6" t="n"/>
      <c r="M823" s="6" t="n"/>
      <c r="N823" s="6" t="n"/>
    </row>
    <row r="824" ht="15.75" customHeight="1" s="1411">
      <c r="A824" s="6" t="n"/>
      <c r="B824" s="6" t="n"/>
      <c r="C824" s="6" t="n"/>
      <c r="D824" s="6" t="n"/>
      <c r="E824" s="6" t="n"/>
      <c r="F824" s="6" t="n"/>
      <c r="G824" s="6" t="n"/>
      <c r="H824" s="6" t="n"/>
      <c r="I824" s="6" t="n"/>
      <c r="J824" s="6" t="n"/>
      <c r="K824" s="6" t="n"/>
      <c r="L824" s="6" t="n"/>
      <c r="M824" s="6" t="n"/>
      <c r="N824" s="6" t="n"/>
    </row>
    <row r="825" ht="15.75" customHeight="1" s="1411">
      <c r="A825" s="6" t="n"/>
      <c r="B825" s="6" t="n"/>
      <c r="C825" s="6" t="n"/>
      <c r="D825" s="6" t="n"/>
      <c r="E825" s="6" t="n"/>
      <c r="F825" s="6" t="n"/>
      <c r="G825" s="6" t="n"/>
      <c r="H825" s="6" t="n"/>
      <c r="I825" s="6" t="n"/>
      <c r="J825" s="6" t="n"/>
      <c r="K825" s="6" t="n"/>
      <c r="L825" s="6" t="n"/>
      <c r="M825" s="6" t="n"/>
      <c r="N825" s="6" t="n"/>
    </row>
    <row r="826" ht="15.75" customHeight="1" s="1411">
      <c r="A826" s="6" t="n"/>
      <c r="B826" s="6" t="n"/>
      <c r="C826" s="6" t="n"/>
      <c r="D826" s="6" t="n"/>
      <c r="E826" s="6" t="n"/>
      <c r="F826" s="6" t="n"/>
      <c r="G826" s="6" t="n"/>
      <c r="H826" s="6" t="n"/>
      <c r="I826" s="6" t="n"/>
      <c r="J826" s="6" t="n"/>
      <c r="K826" s="6" t="n"/>
      <c r="L826" s="6" t="n"/>
      <c r="M826" s="6" t="n"/>
      <c r="N826" s="6" t="n"/>
    </row>
    <row r="827" ht="15.75" customHeight="1" s="1411">
      <c r="A827" s="6" t="n"/>
      <c r="B827" s="6" t="n"/>
      <c r="C827" s="6" t="n"/>
      <c r="D827" s="6" t="n"/>
      <c r="E827" s="6" t="n"/>
      <c r="F827" s="6" t="n"/>
      <c r="G827" s="6" t="n"/>
      <c r="H827" s="6" t="n"/>
      <c r="I827" s="6" t="n"/>
      <c r="J827" s="6" t="n"/>
      <c r="K827" s="6" t="n"/>
      <c r="L827" s="6" t="n"/>
      <c r="M827" s="6" t="n"/>
      <c r="N827" s="6" t="n"/>
    </row>
    <row r="828" ht="15.75" customHeight="1" s="1411">
      <c r="A828" s="6" t="n"/>
      <c r="B828" s="6" t="n"/>
      <c r="C828" s="6" t="n"/>
      <c r="D828" s="6" t="n"/>
      <c r="E828" s="6" t="n"/>
      <c r="F828" s="6" t="n"/>
      <c r="G828" s="6" t="n"/>
      <c r="H828" s="6" t="n"/>
      <c r="I828" s="6" t="n"/>
      <c r="J828" s="6" t="n"/>
      <c r="K828" s="6" t="n"/>
      <c r="L828" s="6" t="n"/>
      <c r="M828" s="6" t="n"/>
      <c r="N828" s="6" t="n"/>
    </row>
    <row r="829" ht="15.75" customHeight="1" s="1411">
      <c r="A829" s="6" t="n"/>
      <c r="B829" s="6" t="n"/>
      <c r="C829" s="6" t="n"/>
      <c r="D829" s="6" t="n"/>
      <c r="E829" s="6" t="n"/>
      <c r="F829" s="6" t="n"/>
      <c r="G829" s="6" t="n"/>
      <c r="H829" s="6" t="n"/>
      <c r="I829" s="6" t="n"/>
      <c r="J829" s="6" t="n"/>
      <c r="K829" s="6" t="n"/>
      <c r="L829" s="6" t="n"/>
      <c r="M829" s="6" t="n"/>
      <c r="N829" s="6" t="n"/>
    </row>
    <row r="830" ht="15.75" customHeight="1" s="1411">
      <c r="A830" s="6" t="n"/>
      <c r="B830" s="6" t="n"/>
      <c r="C830" s="6" t="n"/>
      <c r="D830" s="6" t="n"/>
      <c r="E830" s="6" t="n"/>
      <c r="F830" s="6" t="n"/>
      <c r="G830" s="6" t="n"/>
      <c r="H830" s="6" t="n"/>
      <c r="I830" s="6" t="n"/>
      <c r="J830" s="6" t="n"/>
      <c r="K830" s="6" t="n"/>
      <c r="L830" s="6" t="n"/>
      <c r="M830" s="6" t="n"/>
      <c r="N830" s="6" t="n"/>
    </row>
    <row r="831" ht="15.75" customHeight="1" s="1411">
      <c r="A831" s="6" t="n"/>
      <c r="B831" s="6" t="n"/>
      <c r="C831" s="6" t="n"/>
      <c r="D831" s="6" t="n"/>
      <c r="E831" s="6" t="n"/>
      <c r="F831" s="6" t="n"/>
      <c r="G831" s="6" t="n"/>
      <c r="H831" s="6" t="n"/>
      <c r="I831" s="6" t="n"/>
      <c r="J831" s="6" t="n"/>
      <c r="K831" s="6" t="n"/>
      <c r="L831" s="6" t="n"/>
      <c r="M831" s="6" t="n"/>
      <c r="N831" s="6" t="n"/>
    </row>
    <row r="832" ht="15.75" customHeight="1" s="1411">
      <c r="A832" s="6" t="n"/>
      <c r="B832" s="6" t="n"/>
      <c r="C832" s="6" t="n"/>
      <c r="D832" s="6" t="n"/>
      <c r="E832" s="6" t="n"/>
      <c r="F832" s="6" t="n"/>
      <c r="G832" s="6" t="n"/>
      <c r="H832" s="6" t="n"/>
      <c r="I832" s="6" t="n"/>
      <c r="J832" s="6" t="n"/>
      <c r="K832" s="6" t="n"/>
      <c r="L832" s="6" t="n"/>
      <c r="M832" s="6" t="n"/>
      <c r="N832" s="6" t="n"/>
    </row>
    <row r="833" ht="15.75" customHeight="1" s="1411">
      <c r="A833" s="6" t="n"/>
      <c r="B833" s="6" t="n"/>
      <c r="C833" s="6" t="n"/>
      <c r="D833" s="6" t="n"/>
      <c r="E833" s="6" t="n"/>
      <c r="F833" s="6" t="n"/>
      <c r="G833" s="6" t="n"/>
      <c r="H833" s="6" t="n"/>
      <c r="I833" s="6" t="n"/>
      <c r="J833" s="6" t="n"/>
      <c r="K833" s="6" t="n"/>
      <c r="L833" s="6" t="n"/>
      <c r="M833" s="6" t="n"/>
      <c r="N833" s="6" t="n"/>
    </row>
    <row r="834" ht="15.75" customHeight="1" s="1411">
      <c r="A834" s="6" t="n"/>
      <c r="B834" s="6" t="n"/>
      <c r="C834" s="6" t="n"/>
      <c r="D834" s="6" t="n"/>
      <c r="E834" s="6" t="n"/>
      <c r="F834" s="6" t="n"/>
      <c r="G834" s="6" t="n"/>
      <c r="H834" s="6" t="n"/>
      <c r="I834" s="6" t="n"/>
      <c r="J834" s="6" t="n"/>
      <c r="K834" s="6" t="n"/>
      <c r="L834" s="6" t="n"/>
      <c r="M834" s="6" t="n"/>
      <c r="N834" s="6" t="n"/>
    </row>
    <row r="835" ht="15.75" customHeight="1" s="1411">
      <c r="A835" s="6" t="n"/>
      <c r="B835" s="6" t="n"/>
      <c r="C835" s="6" t="n"/>
      <c r="D835" s="6" t="n"/>
      <c r="E835" s="6" t="n"/>
      <c r="F835" s="6" t="n"/>
      <c r="G835" s="6" t="n"/>
      <c r="H835" s="6" t="n"/>
      <c r="I835" s="6" t="n"/>
      <c r="J835" s="6" t="n"/>
      <c r="K835" s="6" t="n"/>
      <c r="L835" s="6" t="n"/>
      <c r="M835" s="6" t="n"/>
      <c r="N835" s="6" t="n"/>
    </row>
    <row r="836" ht="15.75" customHeight="1" s="1411">
      <c r="A836" s="6" t="n"/>
      <c r="B836" s="6" t="n"/>
      <c r="C836" s="6" t="n"/>
      <c r="D836" s="6" t="n"/>
      <c r="E836" s="6" t="n"/>
      <c r="F836" s="6" t="n"/>
      <c r="G836" s="6" t="n"/>
      <c r="H836" s="6" t="n"/>
      <c r="I836" s="6" t="n"/>
      <c r="J836" s="6" t="n"/>
      <c r="K836" s="6" t="n"/>
      <c r="L836" s="6" t="n"/>
      <c r="M836" s="6" t="n"/>
      <c r="N836" s="6" t="n"/>
    </row>
    <row r="837" ht="15.75" customHeight="1" s="1411">
      <c r="A837" s="6" t="n"/>
      <c r="B837" s="6" t="n"/>
      <c r="C837" s="6" t="n"/>
      <c r="D837" s="6" t="n"/>
      <c r="E837" s="6" t="n"/>
      <c r="F837" s="6" t="n"/>
      <c r="G837" s="6" t="n"/>
      <c r="H837" s="6" t="n"/>
      <c r="I837" s="6" t="n"/>
      <c r="J837" s="6" t="n"/>
      <c r="K837" s="6" t="n"/>
      <c r="L837" s="6" t="n"/>
      <c r="M837" s="6" t="n"/>
      <c r="N837" s="6" t="n"/>
    </row>
    <row r="838" ht="15.75" customHeight="1" s="1411">
      <c r="A838" s="6" t="n"/>
      <c r="B838" s="6" t="n"/>
      <c r="C838" s="6" t="n"/>
      <c r="D838" s="6" t="n"/>
      <c r="E838" s="6" t="n"/>
      <c r="F838" s="6" t="n"/>
      <c r="G838" s="6" t="n"/>
      <c r="H838" s="6" t="n"/>
      <c r="I838" s="6" t="n"/>
      <c r="J838" s="6" t="n"/>
      <c r="K838" s="6" t="n"/>
      <c r="L838" s="6" t="n"/>
      <c r="M838" s="6" t="n"/>
      <c r="N838" s="6" t="n"/>
    </row>
    <row r="839" ht="15.75" customHeight="1" s="1411">
      <c r="A839" s="6" t="n"/>
      <c r="B839" s="6" t="n"/>
      <c r="C839" s="6" t="n"/>
      <c r="D839" s="6" t="n"/>
      <c r="E839" s="6" t="n"/>
      <c r="F839" s="6" t="n"/>
      <c r="G839" s="6" t="n"/>
      <c r="H839" s="6" t="n"/>
      <c r="I839" s="6" t="n"/>
      <c r="J839" s="6" t="n"/>
      <c r="K839" s="6" t="n"/>
      <c r="L839" s="6" t="n"/>
      <c r="M839" s="6" t="n"/>
      <c r="N839" s="6" t="n"/>
    </row>
    <row r="840" ht="15.75" customHeight="1" s="1411">
      <c r="A840" s="6" t="n"/>
      <c r="B840" s="6" t="n"/>
      <c r="C840" s="6" t="n"/>
      <c r="D840" s="6" t="n"/>
      <c r="E840" s="6" t="n"/>
      <c r="F840" s="6" t="n"/>
      <c r="G840" s="6" t="n"/>
      <c r="H840" s="6" t="n"/>
      <c r="I840" s="6" t="n"/>
      <c r="J840" s="6" t="n"/>
      <c r="K840" s="6" t="n"/>
      <c r="L840" s="6" t="n"/>
      <c r="M840" s="6" t="n"/>
      <c r="N840" s="6" t="n"/>
    </row>
    <row r="841" ht="15.75" customHeight="1" s="1411">
      <c r="A841" s="6" t="n"/>
      <c r="B841" s="6" t="n"/>
      <c r="C841" s="6" t="n"/>
      <c r="D841" s="6" t="n"/>
      <c r="E841" s="6" t="n"/>
      <c r="F841" s="6" t="n"/>
      <c r="G841" s="6" t="n"/>
      <c r="H841" s="6" t="n"/>
      <c r="I841" s="6" t="n"/>
      <c r="J841" s="6" t="n"/>
      <c r="K841" s="6" t="n"/>
      <c r="L841" s="6" t="n"/>
      <c r="M841" s="6" t="n"/>
      <c r="N841" s="6" t="n"/>
    </row>
    <row r="842" ht="15.75" customHeight="1" s="1411">
      <c r="A842" s="6" t="n"/>
      <c r="B842" s="6" t="n"/>
      <c r="C842" s="6" t="n"/>
      <c r="D842" s="6" t="n"/>
      <c r="E842" s="6" t="n"/>
      <c r="F842" s="6" t="n"/>
      <c r="G842" s="6" t="n"/>
      <c r="H842" s="6" t="n"/>
      <c r="I842" s="6" t="n"/>
      <c r="J842" s="6" t="n"/>
      <c r="K842" s="6" t="n"/>
      <c r="L842" s="6" t="n"/>
      <c r="M842" s="6" t="n"/>
      <c r="N842" s="6" t="n"/>
    </row>
    <row r="843" ht="15.75" customHeight="1" s="1411">
      <c r="A843" s="6" t="n"/>
      <c r="B843" s="6" t="n"/>
      <c r="C843" s="6" t="n"/>
      <c r="D843" s="6" t="n"/>
      <c r="E843" s="6" t="n"/>
      <c r="F843" s="6" t="n"/>
      <c r="G843" s="6" t="n"/>
      <c r="H843" s="6" t="n"/>
      <c r="I843" s="6" t="n"/>
      <c r="J843" s="6" t="n"/>
      <c r="K843" s="6" t="n"/>
      <c r="L843" s="6" t="n"/>
      <c r="M843" s="6" t="n"/>
      <c r="N843" s="6" t="n"/>
    </row>
    <row r="844" ht="15.75" customHeight="1" s="1411">
      <c r="A844" s="6" t="n"/>
      <c r="B844" s="6" t="n"/>
      <c r="C844" s="6" t="n"/>
      <c r="D844" s="6" t="n"/>
      <c r="E844" s="6" t="n"/>
      <c r="F844" s="6" t="n"/>
      <c r="G844" s="6" t="n"/>
      <c r="H844" s="6" t="n"/>
      <c r="I844" s="6" t="n"/>
      <c r="J844" s="6" t="n"/>
      <c r="K844" s="6" t="n"/>
      <c r="L844" s="6" t="n"/>
      <c r="M844" s="6" t="n"/>
      <c r="N844" s="6" t="n"/>
    </row>
    <row r="845" ht="15.75" customHeight="1" s="1411">
      <c r="A845" s="6" t="n"/>
      <c r="B845" s="6" t="n"/>
      <c r="C845" s="6" t="n"/>
      <c r="D845" s="6" t="n"/>
      <c r="E845" s="6" t="n"/>
      <c r="F845" s="6" t="n"/>
      <c r="G845" s="6" t="n"/>
      <c r="H845" s="6" t="n"/>
      <c r="I845" s="6" t="n"/>
      <c r="J845" s="6" t="n"/>
      <c r="K845" s="6" t="n"/>
      <c r="L845" s="6" t="n"/>
      <c r="M845" s="6" t="n"/>
      <c r="N845" s="6" t="n"/>
    </row>
    <row r="846" ht="15.75" customHeight="1" s="1411">
      <c r="A846" s="6" t="n"/>
      <c r="B846" s="6" t="n"/>
      <c r="C846" s="6" t="n"/>
      <c r="D846" s="6" t="n"/>
      <c r="E846" s="6" t="n"/>
      <c r="F846" s="6" t="n"/>
      <c r="G846" s="6" t="n"/>
      <c r="H846" s="6" t="n"/>
      <c r="I846" s="6" t="n"/>
      <c r="J846" s="6" t="n"/>
      <c r="K846" s="6" t="n"/>
      <c r="L846" s="6" t="n"/>
      <c r="M846" s="6" t="n"/>
      <c r="N846" s="6" t="n"/>
    </row>
    <row r="847" ht="15.75" customHeight="1" s="1411">
      <c r="A847" s="6" t="n"/>
      <c r="B847" s="6" t="n"/>
      <c r="C847" s="6" t="n"/>
      <c r="D847" s="6" t="n"/>
      <c r="E847" s="6" t="n"/>
      <c r="F847" s="6" t="n"/>
      <c r="G847" s="6" t="n"/>
      <c r="H847" s="6" t="n"/>
      <c r="I847" s="6" t="n"/>
      <c r="J847" s="6" t="n"/>
      <c r="K847" s="6" t="n"/>
      <c r="L847" s="6" t="n"/>
      <c r="M847" s="6" t="n"/>
      <c r="N847" s="6" t="n"/>
    </row>
    <row r="848" ht="15.75" customHeight="1" s="1411">
      <c r="A848" s="6" t="n"/>
      <c r="B848" s="6" t="n"/>
      <c r="C848" s="6" t="n"/>
      <c r="D848" s="6" t="n"/>
      <c r="E848" s="6" t="n"/>
      <c r="F848" s="6" t="n"/>
      <c r="G848" s="6" t="n"/>
      <c r="H848" s="6" t="n"/>
      <c r="I848" s="6" t="n"/>
      <c r="J848" s="6" t="n"/>
      <c r="K848" s="6" t="n"/>
      <c r="L848" s="6" t="n"/>
      <c r="M848" s="6" t="n"/>
      <c r="N848" s="6" t="n"/>
    </row>
    <row r="849" ht="15.75" customHeight="1" s="1411">
      <c r="A849" s="6" t="n"/>
      <c r="B849" s="6" t="n"/>
      <c r="C849" s="6" t="n"/>
      <c r="D849" s="6" t="n"/>
      <c r="E849" s="6" t="n"/>
      <c r="F849" s="6" t="n"/>
      <c r="G849" s="6" t="n"/>
      <c r="H849" s="6" t="n"/>
      <c r="I849" s="6" t="n"/>
      <c r="J849" s="6" t="n"/>
      <c r="K849" s="6" t="n"/>
      <c r="L849" s="6" t="n"/>
      <c r="M849" s="6" t="n"/>
      <c r="N849" s="6" t="n"/>
    </row>
    <row r="850" ht="15.75" customHeight="1" s="1411">
      <c r="A850" s="6" t="n"/>
      <c r="B850" s="6" t="n"/>
      <c r="C850" s="6" t="n"/>
      <c r="D850" s="6" t="n"/>
      <c r="E850" s="6" t="n"/>
      <c r="F850" s="6" t="n"/>
      <c r="G850" s="6" t="n"/>
      <c r="H850" s="6" t="n"/>
      <c r="I850" s="6" t="n"/>
      <c r="J850" s="6" t="n"/>
      <c r="K850" s="6" t="n"/>
      <c r="L850" s="6" t="n"/>
      <c r="M850" s="6" t="n"/>
      <c r="N850" s="6" t="n"/>
    </row>
    <row r="851" ht="15.75" customHeight="1" s="1411">
      <c r="A851" s="6" t="n"/>
      <c r="B851" s="6" t="n"/>
      <c r="C851" s="6" t="n"/>
      <c r="D851" s="6" t="n"/>
      <c r="E851" s="6" t="n"/>
      <c r="F851" s="6" t="n"/>
      <c r="G851" s="6" t="n"/>
      <c r="H851" s="6" t="n"/>
      <c r="I851" s="6" t="n"/>
      <c r="J851" s="6" t="n"/>
      <c r="K851" s="6" t="n"/>
      <c r="L851" s="6" t="n"/>
      <c r="M851" s="6" t="n"/>
      <c r="N851" s="6" t="n"/>
    </row>
    <row r="852" ht="15.75" customHeight="1" s="1411">
      <c r="A852" s="6" t="n"/>
      <c r="B852" s="6" t="n"/>
      <c r="C852" s="6" t="n"/>
      <c r="D852" s="6" t="n"/>
      <c r="E852" s="6" t="n"/>
      <c r="F852" s="6" t="n"/>
      <c r="G852" s="6" t="n"/>
      <c r="H852" s="6" t="n"/>
      <c r="I852" s="6" t="n"/>
      <c r="J852" s="6" t="n"/>
      <c r="K852" s="6" t="n"/>
      <c r="L852" s="6" t="n"/>
      <c r="M852" s="6" t="n"/>
      <c r="N852" s="6" t="n"/>
    </row>
    <row r="853" ht="15.75" customHeight="1" s="1411">
      <c r="A853" s="6" t="n"/>
      <c r="B853" s="6" t="n"/>
      <c r="C853" s="6" t="n"/>
      <c r="D853" s="6" t="n"/>
      <c r="E853" s="6" t="n"/>
      <c r="F853" s="6" t="n"/>
      <c r="G853" s="6" t="n"/>
      <c r="H853" s="6" t="n"/>
      <c r="I853" s="6" t="n"/>
      <c r="J853" s="6" t="n"/>
      <c r="K853" s="6" t="n"/>
      <c r="L853" s="6" t="n"/>
      <c r="M853" s="6" t="n"/>
      <c r="N853" s="6" t="n"/>
    </row>
    <row r="854" ht="15.75" customHeight="1" s="1411">
      <c r="A854" s="6" t="n"/>
      <c r="B854" s="6" t="n"/>
      <c r="C854" s="6" t="n"/>
      <c r="D854" s="6" t="n"/>
      <c r="E854" s="6" t="n"/>
      <c r="F854" s="6" t="n"/>
      <c r="G854" s="6" t="n"/>
      <c r="H854" s="6" t="n"/>
      <c r="I854" s="6" t="n"/>
      <c r="J854" s="6" t="n"/>
      <c r="K854" s="6" t="n"/>
      <c r="L854" s="6" t="n"/>
      <c r="M854" s="6" t="n"/>
      <c r="N854" s="6" t="n"/>
    </row>
    <row r="855" ht="15.75" customHeight="1" s="1411">
      <c r="A855" s="6" t="n"/>
      <c r="B855" s="6" t="n"/>
      <c r="C855" s="6" t="n"/>
      <c r="D855" s="6" t="n"/>
      <c r="E855" s="6" t="n"/>
      <c r="F855" s="6" t="n"/>
      <c r="G855" s="6" t="n"/>
      <c r="H855" s="6" t="n"/>
      <c r="I855" s="6" t="n"/>
      <c r="J855" s="6" t="n"/>
      <c r="K855" s="6" t="n"/>
      <c r="L855" s="6" t="n"/>
      <c r="M855" s="6" t="n"/>
      <c r="N855" s="6" t="n"/>
    </row>
    <row r="856" ht="15.75" customHeight="1" s="1411">
      <c r="A856" s="6" t="n"/>
      <c r="B856" s="6" t="n"/>
      <c r="C856" s="6" t="n"/>
      <c r="D856" s="6" t="n"/>
      <c r="E856" s="6" t="n"/>
      <c r="F856" s="6" t="n"/>
      <c r="G856" s="6" t="n"/>
      <c r="H856" s="6" t="n"/>
      <c r="I856" s="6" t="n"/>
      <c r="J856" s="6" t="n"/>
      <c r="K856" s="6" t="n"/>
      <c r="L856" s="6" t="n"/>
      <c r="M856" s="6" t="n"/>
      <c r="N856" s="6" t="n"/>
    </row>
    <row r="857" ht="15.75" customHeight="1" s="1411">
      <c r="A857" s="6" t="n"/>
      <c r="B857" s="6" t="n"/>
      <c r="C857" s="6" t="n"/>
      <c r="D857" s="6" t="n"/>
      <c r="E857" s="6" t="n"/>
      <c r="F857" s="6" t="n"/>
      <c r="G857" s="6" t="n"/>
      <c r="H857" s="6" t="n"/>
      <c r="I857" s="6" t="n"/>
      <c r="J857" s="6" t="n"/>
      <c r="K857" s="6" t="n"/>
      <c r="L857" s="6" t="n"/>
      <c r="M857" s="6" t="n"/>
      <c r="N857" s="6" t="n"/>
    </row>
    <row r="858" ht="15.75" customHeight="1" s="1411">
      <c r="A858" s="6" t="n"/>
      <c r="B858" s="6" t="n"/>
      <c r="C858" s="6" t="n"/>
      <c r="D858" s="6" t="n"/>
      <c r="E858" s="6" t="n"/>
      <c r="F858" s="6" t="n"/>
      <c r="G858" s="6" t="n"/>
      <c r="H858" s="6" t="n"/>
      <c r="I858" s="6" t="n"/>
      <c r="J858" s="6" t="n"/>
      <c r="K858" s="6" t="n"/>
      <c r="L858" s="6" t="n"/>
      <c r="M858" s="6" t="n"/>
      <c r="N858" s="6" t="n"/>
    </row>
    <row r="859" ht="15.75" customHeight="1" s="1411">
      <c r="A859" s="6" t="n"/>
      <c r="B859" s="6" t="n"/>
      <c r="C859" s="6" t="n"/>
      <c r="D859" s="6" t="n"/>
      <c r="E859" s="6" t="n"/>
      <c r="F859" s="6" t="n"/>
      <c r="G859" s="6" t="n"/>
      <c r="H859" s="6" t="n"/>
      <c r="I859" s="6" t="n"/>
      <c r="J859" s="6" t="n"/>
      <c r="K859" s="6" t="n"/>
      <c r="L859" s="6" t="n"/>
      <c r="M859" s="6" t="n"/>
      <c r="N859" s="6" t="n"/>
    </row>
    <row r="860" ht="15.75" customHeight="1" s="1411">
      <c r="A860" s="6" t="n"/>
      <c r="B860" s="6" t="n"/>
      <c r="C860" s="6" t="n"/>
      <c r="D860" s="6" t="n"/>
      <c r="E860" s="6" t="n"/>
      <c r="F860" s="6" t="n"/>
      <c r="G860" s="6" t="n"/>
      <c r="H860" s="6" t="n"/>
      <c r="I860" s="6" t="n"/>
      <c r="J860" s="6" t="n"/>
      <c r="K860" s="6" t="n"/>
      <c r="L860" s="6" t="n"/>
      <c r="M860" s="6" t="n"/>
      <c r="N860" s="6" t="n"/>
    </row>
    <row r="861" ht="15.75" customHeight="1" s="1411">
      <c r="A861" s="6" t="n"/>
      <c r="B861" s="6" t="n"/>
      <c r="C861" s="6" t="n"/>
      <c r="D861" s="6" t="n"/>
      <c r="E861" s="6" t="n"/>
      <c r="F861" s="6" t="n"/>
      <c r="G861" s="6" t="n"/>
      <c r="H861" s="6" t="n"/>
      <c r="I861" s="6" t="n"/>
      <c r="J861" s="6" t="n"/>
      <c r="K861" s="6" t="n"/>
      <c r="L861" s="6" t="n"/>
      <c r="M861" s="6" t="n"/>
      <c r="N861" s="6" t="n"/>
    </row>
    <row r="862" ht="15.75" customHeight="1" s="1411">
      <c r="A862" s="6" t="n"/>
      <c r="B862" s="6" t="n"/>
      <c r="C862" s="6" t="n"/>
      <c r="D862" s="6" t="n"/>
      <c r="E862" s="6" t="n"/>
      <c r="F862" s="6" t="n"/>
      <c r="G862" s="6" t="n"/>
      <c r="H862" s="6" t="n"/>
      <c r="I862" s="6" t="n"/>
      <c r="J862" s="6" t="n"/>
      <c r="K862" s="6" t="n"/>
      <c r="L862" s="6" t="n"/>
      <c r="M862" s="6" t="n"/>
      <c r="N862" s="6" t="n"/>
    </row>
    <row r="863" ht="15.75" customHeight="1" s="1411">
      <c r="A863" s="6" t="n"/>
      <c r="B863" s="6" t="n"/>
      <c r="C863" s="6" t="n"/>
      <c r="D863" s="6" t="n"/>
      <c r="E863" s="6" t="n"/>
      <c r="F863" s="6" t="n"/>
      <c r="G863" s="6" t="n"/>
      <c r="H863" s="6" t="n"/>
      <c r="I863" s="6" t="n"/>
      <c r="J863" s="6" t="n"/>
      <c r="K863" s="6" t="n"/>
      <c r="L863" s="6" t="n"/>
      <c r="M863" s="6" t="n"/>
      <c r="N863" s="6" t="n"/>
    </row>
    <row r="864" ht="15.75" customHeight="1" s="1411">
      <c r="A864" s="6" t="n"/>
      <c r="B864" s="6" t="n"/>
      <c r="C864" s="6" t="n"/>
      <c r="D864" s="6" t="n"/>
      <c r="E864" s="6" t="n"/>
      <c r="F864" s="6" t="n"/>
      <c r="G864" s="6" t="n"/>
      <c r="H864" s="6" t="n"/>
      <c r="I864" s="6" t="n"/>
      <c r="J864" s="6" t="n"/>
      <c r="K864" s="6" t="n"/>
      <c r="L864" s="6" t="n"/>
      <c r="M864" s="6" t="n"/>
      <c r="N864" s="6" t="n"/>
    </row>
    <row r="865" ht="15.75" customHeight="1" s="1411">
      <c r="A865" s="6" t="n"/>
      <c r="B865" s="6" t="n"/>
      <c r="C865" s="6" t="n"/>
      <c r="D865" s="6" t="n"/>
      <c r="E865" s="6" t="n"/>
      <c r="F865" s="6" t="n"/>
      <c r="G865" s="6" t="n"/>
      <c r="H865" s="6" t="n"/>
      <c r="I865" s="6" t="n"/>
      <c r="J865" s="6" t="n"/>
      <c r="K865" s="6" t="n"/>
      <c r="L865" s="6" t="n"/>
      <c r="M865" s="6" t="n"/>
      <c r="N865" s="6" t="n"/>
    </row>
    <row r="866" ht="15.75" customHeight="1" s="1411">
      <c r="A866" s="6" t="n"/>
      <c r="B866" s="6" t="n"/>
      <c r="C866" s="6" t="n"/>
      <c r="D866" s="6" t="n"/>
      <c r="E866" s="6" t="n"/>
      <c r="F866" s="6" t="n"/>
      <c r="G866" s="6" t="n"/>
      <c r="H866" s="6" t="n"/>
      <c r="I866" s="6" t="n"/>
      <c r="J866" s="6" t="n"/>
      <c r="K866" s="6" t="n"/>
      <c r="L866" s="6" t="n"/>
      <c r="M866" s="6" t="n"/>
      <c r="N866" s="6" t="n"/>
    </row>
    <row r="867" ht="15.75" customHeight="1" s="1411">
      <c r="A867" s="6" t="n"/>
      <c r="B867" s="6" t="n"/>
      <c r="C867" s="6" t="n"/>
      <c r="D867" s="6" t="n"/>
      <c r="E867" s="6" t="n"/>
      <c r="F867" s="6" t="n"/>
      <c r="G867" s="6" t="n"/>
      <c r="H867" s="6" t="n"/>
      <c r="I867" s="6" t="n"/>
      <c r="J867" s="6" t="n"/>
      <c r="K867" s="6" t="n"/>
      <c r="L867" s="6" t="n"/>
      <c r="M867" s="6" t="n"/>
      <c r="N867" s="6" t="n"/>
    </row>
    <row r="868" ht="15.75" customHeight="1" s="1411">
      <c r="A868" s="6" t="n"/>
      <c r="B868" s="6" t="n"/>
      <c r="C868" s="6" t="n"/>
      <c r="D868" s="6" t="n"/>
      <c r="E868" s="6" t="n"/>
      <c r="F868" s="6" t="n"/>
      <c r="G868" s="6" t="n"/>
      <c r="H868" s="6" t="n"/>
      <c r="I868" s="6" t="n"/>
      <c r="J868" s="6" t="n"/>
      <c r="K868" s="6" t="n"/>
      <c r="L868" s="6" t="n"/>
      <c r="M868" s="6" t="n"/>
      <c r="N868" s="6" t="n"/>
    </row>
    <row r="869" ht="15.75" customHeight="1" s="1411">
      <c r="A869" s="6" t="n"/>
      <c r="B869" s="6" t="n"/>
      <c r="C869" s="6" t="n"/>
      <c r="D869" s="6" t="n"/>
      <c r="E869" s="6" t="n"/>
      <c r="F869" s="6" t="n"/>
      <c r="G869" s="6" t="n"/>
      <c r="H869" s="6" t="n"/>
      <c r="I869" s="6" t="n"/>
      <c r="J869" s="6" t="n"/>
      <c r="K869" s="6" t="n"/>
      <c r="L869" s="6" t="n"/>
      <c r="M869" s="6" t="n"/>
      <c r="N869" s="6" t="n"/>
    </row>
    <row r="870" ht="15.75" customHeight="1" s="1411">
      <c r="A870" s="6" t="n"/>
      <c r="B870" s="6" t="n"/>
      <c r="C870" s="6" t="n"/>
      <c r="D870" s="6" t="n"/>
      <c r="E870" s="6" t="n"/>
      <c r="F870" s="6" t="n"/>
      <c r="G870" s="6" t="n"/>
      <c r="H870" s="6" t="n"/>
      <c r="I870" s="6" t="n"/>
      <c r="J870" s="6" t="n"/>
      <c r="K870" s="6" t="n"/>
      <c r="L870" s="6" t="n"/>
      <c r="M870" s="6" t="n"/>
      <c r="N870" s="6" t="n"/>
    </row>
    <row r="871" ht="15.75" customHeight="1" s="1411">
      <c r="A871" s="6" t="n"/>
      <c r="B871" s="6" t="n"/>
      <c r="C871" s="6" t="n"/>
      <c r="D871" s="6" t="n"/>
      <c r="E871" s="6" t="n"/>
      <c r="F871" s="6" t="n"/>
      <c r="G871" s="6" t="n"/>
      <c r="H871" s="6" t="n"/>
      <c r="I871" s="6" t="n"/>
      <c r="J871" s="6" t="n"/>
      <c r="K871" s="6" t="n"/>
      <c r="L871" s="6" t="n"/>
      <c r="M871" s="6" t="n"/>
      <c r="N871" s="6" t="n"/>
    </row>
    <row r="872" ht="15.75" customHeight="1" s="1411">
      <c r="A872" s="6" t="n"/>
      <c r="B872" s="6" t="n"/>
      <c r="C872" s="6" t="n"/>
      <c r="D872" s="6" t="n"/>
      <c r="E872" s="6" t="n"/>
      <c r="F872" s="6" t="n"/>
      <c r="G872" s="6" t="n"/>
      <c r="H872" s="6" t="n"/>
      <c r="I872" s="6" t="n"/>
      <c r="J872" s="6" t="n"/>
      <c r="K872" s="6" t="n"/>
      <c r="L872" s="6" t="n"/>
      <c r="M872" s="6" t="n"/>
      <c r="N872" s="6" t="n"/>
    </row>
    <row r="873" ht="15.75" customHeight="1" s="1411">
      <c r="A873" s="6" t="n"/>
      <c r="B873" s="6" t="n"/>
      <c r="C873" s="6" t="n"/>
      <c r="D873" s="6" t="n"/>
      <c r="E873" s="6" t="n"/>
      <c r="F873" s="6" t="n"/>
      <c r="G873" s="6" t="n"/>
      <c r="H873" s="6" t="n"/>
      <c r="I873" s="6" t="n"/>
      <c r="J873" s="6" t="n"/>
      <c r="K873" s="6" t="n"/>
      <c r="L873" s="6" t="n"/>
      <c r="M873" s="6" t="n"/>
      <c r="N873" s="6" t="n"/>
    </row>
    <row r="874" ht="15.75" customHeight="1" s="1411">
      <c r="A874" s="6" t="n"/>
      <c r="B874" s="6" t="n"/>
      <c r="C874" s="6" t="n"/>
      <c r="D874" s="6" t="n"/>
      <c r="E874" s="6" t="n"/>
      <c r="F874" s="6" t="n"/>
      <c r="G874" s="6" t="n"/>
      <c r="H874" s="6" t="n"/>
      <c r="I874" s="6" t="n"/>
      <c r="J874" s="6" t="n"/>
      <c r="K874" s="6" t="n"/>
      <c r="L874" s="6" t="n"/>
      <c r="M874" s="6" t="n"/>
      <c r="N874" s="6" t="n"/>
    </row>
    <row r="875" ht="15.75" customHeight="1" s="1411">
      <c r="A875" s="6" t="n"/>
      <c r="B875" s="6" t="n"/>
      <c r="C875" s="6" t="n"/>
      <c r="D875" s="6" t="n"/>
      <c r="E875" s="6" t="n"/>
      <c r="F875" s="6" t="n"/>
      <c r="G875" s="6" t="n"/>
      <c r="H875" s="6" t="n"/>
      <c r="I875" s="6" t="n"/>
      <c r="J875" s="6" t="n"/>
      <c r="K875" s="6" t="n"/>
      <c r="L875" s="6" t="n"/>
      <c r="M875" s="6" t="n"/>
      <c r="N875" s="6" t="n"/>
    </row>
    <row r="876" ht="15.75" customHeight="1" s="1411">
      <c r="A876" s="6" t="n"/>
      <c r="B876" s="6" t="n"/>
      <c r="C876" s="6" t="n"/>
      <c r="D876" s="6" t="n"/>
      <c r="E876" s="6" t="n"/>
      <c r="F876" s="6" t="n"/>
      <c r="G876" s="6" t="n"/>
      <c r="H876" s="6" t="n"/>
      <c r="I876" s="6" t="n"/>
      <c r="J876" s="6" t="n"/>
      <c r="K876" s="6" t="n"/>
      <c r="L876" s="6" t="n"/>
      <c r="M876" s="6" t="n"/>
      <c r="N876" s="6" t="n"/>
    </row>
    <row r="877" ht="15.75" customHeight="1" s="1411">
      <c r="A877" s="6" t="n"/>
      <c r="B877" s="6" t="n"/>
      <c r="C877" s="6" t="n"/>
      <c r="D877" s="6" t="n"/>
      <c r="E877" s="6" t="n"/>
      <c r="F877" s="6" t="n"/>
      <c r="G877" s="6" t="n"/>
      <c r="H877" s="6" t="n"/>
      <c r="I877" s="6" t="n"/>
      <c r="J877" s="6" t="n"/>
      <c r="K877" s="6" t="n"/>
      <c r="L877" s="6" t="n"/>
      <c r="M877" s="6" t="n"/>
      <c r="N877" s="6" t="n"/>
    </row>
    <row r="878" ht="15.75" customHeight="1" s="1411">
      <c r="A878" s="6" t="n"/>
      <c r="B878" s="6" t="n"/>
      <c r="C878" s="6" t="n"/>
      <c r="D878" s="6" t="n"/>
      <c r="E878" s="6" t="n"/>
      <c r="F878" s="6" t="n"/>
      <c r="G878" s="6" t="n"/>
      <c r="H878" s="6" t="n"/>
      <c r="I878" s="6" t="n"/>
      <c r="J878" s="6" t="n"/>
      <c r="K878" s="6" t="n"/>
      <c r="L878" s="6" t="n"/>
      <c r="M878" s="6" t="n"/>
      <c r="N878" s="6" t="n"/>
    </row>
    <row r="879" ht="15.75" customHeight="1" s="1411">
      <c r="A879" s="6" t="n"/>
      <c r="B879" s="6" t="n"/>
      <c r="C879" s="6" t="n"/>
      <c r="D879" s="6" t="n"/>
      <c r="E879" s="6" t="n"/>
      <c r="F879" s="6" t="n"/>
      <c r="G879" s="6" t="n"/>
      <c r="H879" s="6" t="n"/>
      <c r="I879" s="6" t="n"/>
      <c r="J879" s="6" t="n"/>
      <c r="K879" s="6" t="n"/>
      <c r="L879" s="6" t="n"/>
      <c r="M879" s="6" t="n"/>
      <c r="N879" s="6" t="n"/>
    </row>
    <row r="880" ht="15.75" customHeight="1" s="1411">
      <c r="A880" s="6" t="n"/>
      <c r="B880" s="6" t="n"/>
      <c r="C880" s="6" t="n"/>
      <c r="D880" s="6" t="n"/>
      <c r="E880" s="6" t="n"/>
      <c r="F880" s="6" t="n"/>
      <c r="G880" s="6" t="n"/>
      <c r="H880" s="6" t="n"/>
      <c r="I880" s="6" t="n"/>
      <c r="J880" s="6" t="n"/>
      <c r="K880" s="6" t="n"/>
      <c r="L880" s="6" t="n"/>
      <c r="M880" s="6" t="n"/>
      <c r="N880" s="6" t="n"/>
    </row>
    <row r="881" ht="15.75" customHeight="1" s="1411">
      <c r="A881" s="6" t="n"/>
      <c r="B881" s="6" t="n"/>
      <c r="C881" s="6" t="n"/>
      <c r="D881" s="6" t="n"/>
      <c r="E881" s="6" t="n"/>
      <c r="F881" s="6" t="n"/>
      <c r="G881" s="6" t="n"/>
      <c r="H881" s="6" t="n"/>
      <c r="I881" s="6" t="n"/>
      <c r="J881" s="6" t="n"/>
      <c r="K881" s="6" t="n"/>
      <c r="L881" s="6" t="n"/>
      <c r="M881" s="6" t="n"/>
      <c r="N881" s="6" t="n"/>
    </row>
    <row r="882" ht="15.75" customHeight="1" s="1411">
      <c r="A882" s="6" t="n"/>
      <c r="B882" s="6" t="n"/>
      <c r="C882" s="6" t="n"/>
      <c r="D882" s="6" t="n"/>
      <c r="E882" s="6" t="n"/>
      <c r="F882" s="6" t="n"/>
      <c r="G882" s="6" t="n"/>
      <c r="H882" s="6" t="n"/>
      <c r="I882" s="6" t="n"/>
      <c r="J882" s="6" t="n"/>
      <c r="K882" s="6" t="n"/>
      <c r="L882" s="6" t="n"/>
      <c r="M882" s="6" t="n"/>
      <c r="N882" s="6" t="n"/>
    </row>
    <row r="883" ht="15.75" customHeight="1" s="1411">
      <c r="A883" s="6" t="n"/>
      <c r="B883" s="6" t="n"/>
      <c r="C883" s="6" t="n"/>
      <c r="D883" s="6" t="n"/>
      <c r="E883" s="6" t="n"/>
      <c r="F883" s="6" t="n"/>
      <c r="G883" s="6" t="n"/>
      <c r="H883" s="6" t="n"/>
      <c r="I883" s="6" t="n"/>
      <c r="J883" s="6" t="n"/>
      <c r="K883" s="6" t="n"/>
      <c r="L883" s="6" t="n"/>
      <c r="M883" s="6" t="n"/>
      <c r="N883" s="6" t="n"/>
    </row>
    <row r="884" ht="15.75" customHeight="1" s="1411">
      <c r="A884" s="6" t="n"/>
      <c r="B884" s="6" t="n"/>
      <c r="C884" s="6" t="n"/>
      <c r="D884" s="6" t="n"/>
      <c r="E884" s="6" t="n"/>
      <c r="F884" s="6" t="n"/>
      <c r="G884" s="6" t="n"/>
      <c r="H884" s="6" t="n"/>
      <c r="I884" s="6" t="n"/>
      <c r="J884" s="6" t="n"/>
      <c r="K884" s="6" t="n"/>
      <c r="L884" s="6" t="n"/>
      <c r="M884" s="6" t="n"/>
      <c r="N884" s="6" t="n"/>
    </row>
    <row r="885" ht="15.75" customHeight="1" s="1411">
      <c r="A885" s="6" t="n"/>
      <c r="B885" s="6" t="n"/>
      <c r="C885" s="6" t="n"/>
      <c r="D885" s="6" t="n"/>
      <c r="E885" s="6" t="n"/>
      <c r="F885" s="6" t="n"/>
      <c r="G885" s="6" t="n"/>
      <c r="H885" s="6" t="n"/>
      <c r="I885" s="6" t="n"/>
      <c r="J885" s="6" t="n"/>
      <c r="K885" s="6" t="n"/>
      <c r="L885" s="6" t="n"/>
      <c r="M885" s="6" t="n"/>
      <c r="N885" s="6" t="n"/>
    </row>
    <row r="886" ht="15.75" customHeight="1" s="1411">
      <c r="A886" s="6" t="n"/>
      <c r="B886" s="6" t="n"/>
      <c r="C886" s="6" t="n"/>
      <c r="D886" s="6" t="n"/>
      <c r="E886" s="6" t="n"/>
      <c r="F886" s="6" t="n"/>
      <c r="G886" s="6" t="n"/>
      <c r="H886" s="6" t="n"/>
      <c r="I886" s="6" t="n"/>
      <c r="J886" s="6" t="n"/>
      <c r="K886" s="6" t="n"/>
      <c r="L886" s="6" t="n"/>
      <c r="M886" s="6" t="n"/>
      <c r="N886" s="6" t="n"/>
    </row>
    <row r="887" ht="15.75" customHeight="1" s="1411">
      <c r="A887" s="6" t="n"/>
      <c r="B887" s="6" t="n"/>
      <c r="C887" s="6" t="n"/>
      <c r="D887" s="6" t="n"/>
      <c r="E887" s="6" t="n"/>
      <c r="F887" s="6" t="n"/>
      <c r="G887" s="6" t="n"/>
      <c r="H887" s="6" t="n"/>
      <c r="I887" s="6" t="n"/>
      <c r="J887" s="6" t="n"/>
      <c r="K887" s="6" t="n"/>
      <c r="L887" s="6" t="n"/>
      <c r="M887" s="6" t="n"/>
      <c r="N887" s="6" t="n"/>
    </row>
    <row r="888" ht="15.75" customHeight="1" s="1411">
      <c r="A888" s="6" t="n"/>
      <c r="B888" s="6" t="n"/>
      <c r="C888" s="6" t="n"/>
      <c r="D888" s="6" t="n"/>
      <c r="E888" s="6" t="n"/>
      <c r="F888" s="6" t="n"/>
      <c r="G888" s="6" t="n"/>
      <c r="H888" s="6" t="n"/>
      <c r="I888" s="6" t="n"/>
      <c r="J888" s="6" t="n"/>
      <c r="K888" s="6" t="n"/>
      <c r="L888" s="6" t="n"/>
      <c r="M888" s="6" t="n"/>
      <c r="N888" s="6" t="n"/>
    </row>
    <row r="889" ht="15.75" customHeight="1" s="1411">
      <c r="A889" s="6" t="n"/>
      <c r="B889" s="6" t="n"/>
      <c r="C889" s="6" t="n"/>
      <c r="D889" s="6" t="n"/>
      <c r="E889" s="6" t="n"/>
      <c r="F889" s="6" t="n"/>
      <c r="G889" s="6" t="n"/>
      <c r="H889" s="6" t="n"/>
      <c r="I889" s="6" t="n"/>
      <c r="J889" s="6" t="n"/>
      <c r="K889" s="6" t="n"/>
      <c r="L889" s="6" t="n"/>
      <c r="M889" s="6" t="n"/>
      <c r="N889" s="6" t="n"/>
    </row>
    <row r="890" ht="15.75" customHeight="1" s="1411">
      <c r="A890" s="6" t="n"/>
      <c r="B890" s="6" t="n"/>
      <c r="C890" s="6" t="n"/>
      <c r="D890" s="6" t="n"/>
      <c r="E890" s="6" t="n"/>
      <c r="F890" s="6" t="n"/>
      <c r="G890" s="6" t="n"/>
      <c r="H890" s="6" t="n"/>
      <c r="I890" s="6" t="n"/>
      <c r="J890" s="6" t="n"/>
      <c r="K890" s="6" t="n"/>
      <c r="L890" s="6" t="n"/>
      <c r="M890" s="6" t="n"/>
      <c r="N890" s="6" t="n"/>
    </row>
    <row r="891" ht="15.75" customHeight="1" s="1411">
      <c r="A891" s="6" t="n"/>
      <c r="B891" s="6" t="n"/>
      <c r="C891" s="6" t="n"/>
      <c r="D891" s="6" t="n"/>
      <c r="E891" s="6" t="n"/>
      <c r="F891" s="6" t="n"/>
      <c r="G891" s="6" t="n"/>
      <c r="H891" s="6" t="n"/>
      <c r="I891" s="6" t="n"/>
      <c r="J891" s="6" t="n"/>
      <c r="K891" s="6" t="n"/>
      <c r="L891" s="6" t="n"/>
      <c r="M891" s="6" t="n"/>
      <c r="N891" s="6" t="n"/>
    </row>
    <row r="892" ht="15.75" customHeight="1" s="1411">
      <c r="A892" s="6" t="n"/>
      <c r="B892" s="6" t="n"/>
      <c r="C892" s="6" t="n"/>
      <c r="D892" s="6" t="n"/>
      <c r="E892" s="6" t="n"/>
      <c r="F892" s="6" t="n"/>
      <c r="G892" s="6" t="n"/>
      <c r="H892" s="6" t="n"/>
      <c r="I892" s="6" t="n"/>
      <c r="J892" s="6" t="n"/>
      <c r="K892" s="6" t="n"/>
      <c r="L892" s="6" t="n"/>
      <c r="M892" s="6" t="n"/>
      <c r="N892" s="6" t="n"/>
    </row>
    <row r="893" ht="15.75" customHeight="1" s="1411">
      <c r="A893" s="6" t="n"/>
      <c r="B893" s="6" t="n"/>
      <c r="C893" s="6" t="n"/>
      <c r="D893" s="6" t="n"/>
      <c r="E893" s="6" t="n"/>
      <c r="F893" s="6" t="n"/>
      <c r="G893" s="6" t="n"/>
      <c r="H893" s="6" t="n"/>
      <c r="I893" s="6" t="n"/>
      <c r="J893" s="6" t="n"/>
      <c r="K893" s="6" t="n"/>
      <c r="L893" s="6" t="n"/>
      <c r="M893" s="6" t="n"/>
      <c r="N893" s="6" t="n"/>
    </row>
    <row r="894" ht="15.75" customHeight="1" s="1411">
      <c r="A894" s="6" t="n"/>
      <c r="B894" s="6" t="n"/>
      <c r="C894" s="6" t="n"/>
      <c r="D894" s="6" t="n"/>
      <c r="E894" s="6" t="n"/>
      <c r="F894" s="6" t="n"/>
      <c r="G894" s="6" t="n"/>
      <c r="H894" s="6" t="n"/>
      <c r="I894" s="6" t="n"/>
      <c r="J894" s="6" t="n"/>
      <c r="K894" s="6" t="n"/>
      <c r="L894" s="6" t="n"/>
      <c r="M894" s="6" t="n"/>
      <c r="N894" s="6" t="n"/>
    </row>
    <row r="895" ht="15.75" customHeight="1" s="1411">
      <c r="A895" s="6" t="n"/>
      <c r="B895" s="6" t="n"/>
      <c r="C895" s="6" t="n"/>
      <c r="D895" s="6" t="n"/>
      <c r="E895" s="6" t="n"/>
      <c r="F895" s="6" t="n"/>
      <c r="G895" s="6" t="n"/>
      <c r="H895" s="6" t="n"/>
      <c r="I895" s="6" t="n"/>
      <c r="J895" s="6" t="n"/>
      <c r="K895" s="6" t="n"/>
      <c r="L895" s="6" t="n"/>
      <c r="M895" s="6" t="n"/>
      <c r="N895" s="6" t="n"/>
    </row>
    <row r="896" ht="15.75" customHeight="1" s="1411">
      <c r="A896" s="6" t="n"/>
      <c r="B896" s="6" t="n"/>
      <c r="C896" s="6" t="n"/>
      <c r="D896" s="6" t="n"/>
      <c r="E896" s="6" t="n"/>
      <c r="F896" s="6" t="n"/>
      <c r="G896" s="6" t="n"/>
      <c r="H896" s="6" t="n"/>
      <c r="I896" s="6" t="n"/>
      <c r="J896" s="6" t="n"/>
      <c r="K896" s="6" t="n"/>
      <c r="L896" s="6" t="n"/>
      <c r="M896" s="6" t="n"/>
      <c r="N896" s="6" t="n"/>
    </row>
    <row r="897" ht="15.75" customHeight="1" s="1411">
      <c r="A897" s="6" t="n"/>
      <c r="B897" s="6" t="n"/>
      <c r="C897" s="6" t="n"/>
      <c r="D897" s="6" t="n"/>
      <c r="E897" s="6" t="n"/>
      <c r="F897" s="6" t="n"/>
      <c r="G897" s="6" t="n"/>
      <c r="H897" s="6" t="n"/>
      <c r="I897" s="6" t="n"/>
      <c r="J897" s="6" t="n"/>
      <c r="K897" s="6" t="n"/>
      <c r="L897" s="6" t="n"/>
      <c r="M897" s="6" t="n"/>
      <c r="N897" s="6" t="n"/>
    </row>
    <row r="898" ht="15.75" customHeight="1" s="1411">
      <c r="A898" s="6" t="n"/>
      <c r="B898" s="6" t="n"/>
      <c r="C898" s="6" t="n"/>
      <c r="D898" s="6" t="n"/>
      <c r="E898" s="6" t="n"/>
      <c r="F898" s="6" t="n"/>
      <c r="G898" s="6" t="n"/>
      <c r="H898" s="6" t="n"/>
      <c r="I898" s="6" t="n"/>
      <c r="J898" s="6" t="n"/>
      <c r="K898" s="6" t="n"/>
      <c r="L898" s="6" t="n"/>
      <c r="M898" s="6" t="n"/>
      <c r="N898" s="6" t="n"/>
    </row>
    <row r="899" ht="15.75" customHeight="1" s="1411">
      <c r="A899" s="6" t="n"/>
      <c r="B899" s="6" t="n"/>
      <c r="C899" s="6" t="n"/>
      <c r="D899" s="6" t="n"/>
      <c r="E899" s="6" t="n"/>
      <c r="F899" s="6" t="n"/>
      <c r="G899" s="6" t="n"/>
      <c r="H899" s="6" t="n"/>
      <c r="I899" s="6" t="n"/>
      <c r="J899" s="6" t="n"/>
      <c r="K899" s="6" t="n"/>
      <c r="L899" s="6" t="n"/>
      <c r="M899" s="6" t="n"/>
      <c r="N899" s="6" t="n"/>
    </row>
    <row r="900" ht="15.75" customHeight="1" s="1411">
      <c r="A900" s="6" t="n"/>
      <c r="B900" s="6" t="n"/>
      <c r="C900" s="6" t="n"/>
      <c r="D900" s="6" t="n"/>
      <c r="E900" s="6" t="n"/>
      <c r="F900" s="6" t="n"/>
      <c r="G900" s="6" t="n"/>
      <c r="H900" s="6" t="n"/>
      <c r="I900" s="6" t="n"/>
      <c r="J900" s="6" t="n"/>
      <c r="K900" s="6" t="n"/>
      <c r="L900" s="6" t="n"/>
      <c r="M900" s="6" t="n"/>
      <c r="N900" s="6" t="n"/>
    </row>
    <row r="901" ht="15.75" customHeight="1" s="1411">
      <c r="A901" s="6" t="n"/>
      <c r="B901" s="6" t="n"/>
      <c r="C901" s="6" t="n"/>
      <c r="D901" s="6" t="n"/>
      <c r="E901" s="6" t="n"/>
      <c r="F901" s="6" t="n"/>
      <c r="G901" s="6" t="n"/>
      <c r="H901" s="6" t="n"/>
      <c r="I901" s="6" t="n"/>
      <c r="J901" s="6" t="n"/>
      <c r="K901" s="6" t="n"/>
      <c r="L901" s="6" t="n"/>
      <c r="M901" s="6" t="n"/>
      <c r="N901" s="6" t="n"/>
    </row>
    <row r="902" ht="15.75" customHeight="1" s="1411">
      <c r="A902" s="6" t="n"/>
      <c r="B902" s="6" t="n"/>
      <c r="C902" s="6" t="n"/>
      <c r="D902" s="6" t="n"/>
      <c r="E902" s="6" t="n"/>
      <c r="F902" s="6" t="n"/>
      <c r="G902" s="6" t="n"/>
      <c r="H902" s="6" t="n"/>
      <c r="I902" s="6" t="n"/>
      <c r="J902" s="6" t="n"/>
      <c r="K902" s="6" t="n"/>
      <c r="L902" s="6" t="n"/>
      <c r="M902" s="6" t="n"/>
      <c r="N902" s="6" t="n"/>
    </row>
    <row r="903" ht="15.75" customHeight="1" s="1411">
      <c r="A903" s="6" t="n"/>
      <c r="B903" s="6" t="n"/>
      <c r="C903" s="6" t="n"/>
      <c r="D903" s="6" t="n"/>
      <c r="E903" s="6" t="n"/>
      <c r="F903" s="6" t="n"/>
      <c r="G903" s="6" t="n"/>
      <c r="H903" s="6" t="n"/>
      <c r="I903" s="6" t="n"/>
      <c r="J903" s="6" t="n"/>
      <c r="K903" s="6" t="n"/>
      <c r="L903" s="6" t="n"/>
      <c r="M903" s="6" t="n"/>
      <c r="N903" s="6" t="n"/>
    </row>
    <row r="904" ht="15.75" customHeight="1" s="1411">
      <c r="A904" s="6" t="n"/>
      <c r="B904" s="6" t="n"/>
      <c r="C904" s="6" t="n"/>
      <c r="D904" s="6" t="n"/>
      <c r="E904" s="6" t="n"/>
      <c r="F904" s="6" t="n"/>
      <c r="G904" s="6" t="n"/>
      <c r="H904" s="6" t="n"/>
      <c r="I904" s="6" t="n"/>
      <c r="J904" s="6" t="n"/>
      <c r="K904" s="6" t="n"/>
      <c r="L904" s="6" t="n"/>
      <c r="M904" s="6" t="n"/>
      <c r="N904" s="6" t="n"/>
    </row>
    <row r="905" ht="15.75" customHeight="1" s="1411">
      <c r="A905" s="6" t="n"/>
      <c r="B905" s="6" t="n"/>
      <c r="C905" s="6" t="n"/>
      <c r="D905" s="6" t="n"/>
      <c r="E905" s="6" t="n"/>
      <c r="F905" s="6" t="n"/>
      <c r="G905" s="6" t="n"/>
      <c r="H905" s="6" t="n"/>
      <c r="I905" s="6" t="n"/>
      <c r="J905" s="6" t="n"/>
      <c r="K905" s="6" t="n"/>
      <c r="L905" s="6" t="n"/>
      <c r="M905" s="6" t="n"/>
      <c r="N905" s="6" t="n"/>
    </row>
    <row r="906" ht="15.75" customHeight="1" s="1411">
      <c r="A906" s="6" t="n"/>
      <c r="B906" s="6" t="n"/>
      <c r="C906" s="6" t="n"/>
      <c r="D906" s="6" t="n"/>
      <c r="E906" s="6" t="n"/>
      <c r="F906" s="6" t="n"/>
      <c r="G906" s="6" t="n"/>
      <c r="H906" s="6" t="n"/>
      <c r="I906" s="6" t="n"/>
      <c r="J906" s="6" t="n"/>
      <c r="K906" s="6" t="n"/>
      <c r="L906" s="6" t="n"/>
      <c r="M906" s="6" t="n"/>
      <c r="N906" s="6" t="n"/>
    </row>
    <row r="907" ht="15.75" customHeight="1" s="1411">
      <c r="A907" s="6" t="n"/>
      <c r="B907" s="6" t="n"/>
      <c r="C907" s="6" t="n"/>
      <c r="D907" s="6" t="n"/>
      <c r="E907" s="6" t="n"/>
      <c r="F907" s="6" t="n"/>
      <c r="G907" s="6" t="n"/>
      <c r="H907" s="6" t="n"/>
      <c r="I907" s="6" t="n"/>
      <c r="J907" s="6" t="n"/>
      <c r="K907" s="6" t="n"/>
      <c r="L907" s="6" t="n"/>
      <c r="M907" s="6" t="n"/>
      <c r="N907" s="6" t="n"/>
    </row>
    <row r="908" ht="15.75" customHeight="1" s="1411">
      <c r="A908" s="6" t="n"/>
      <c r="B908" s="6" t="n"/>
      <c r="C908" s="6" t="n"/>
      <c r="D908" s="6" t="n"/>
      <c r="E908" s="6" t="n"/>
      <c r="F908" s="6" t="n"/>
      <c r="G908" s="6" t="n"/>
      <c r="H908" s="6" t="n"/>
      <c r="I908" s="6" t="n"/>
      <c r="J908" s="6" t="n"/>
      <c r="K908" s="6" t="n"/>
      <c r="L908" s="6" t="n"/>
      <c r="M908" s="6" t="n"/>
      <c r="N908" s="6" t="n"/>
    </row>
    <row r="909" ht="15.75" customHeight="1" s="1411">
      <c r="A909" s="6" t="n"/>
      <c r="B909" s="6" t="n"/>
      <c r="C909" s="6" t="n"/>
      <c r="D909" s="6" t="n"/>
      <c r="E909" s="6" t="n"/>
      <c r="F909" s="6" t="n"/>
      <c r="G909" s="6" t="n"/>
      <c r="H909" s="6" t="n"/>
      <c r="I909" s="6" t="n"/>
      <c r="J909" s="6" t="n"/>
      <c r="K909" s="6" t="n"/>
      <c r="L909" s="6" t="n"/>
      <c r="M909" s="6" t="n"/>
      <c r="N909" s="6" t="n"/>
    </row>
    <row r="910" ht="15.75" customHeight="1" s="1411">
      <c r="A910" s="6" t="n"/>
      <c r="B910" s="6" t="n"/>
      <c r="C910" s="6" t="n"/>
      <c r="D910" s="6" t="n"/>
      <c r="E910" s="6" t="n"/>
      <c r="F910" s="6" t="n"/>
      <c r="G910" s="6" t="n"/>
      <c r="H910" s="6" t="n"/>
      <c r="I910" s="6" t="n"/>
      <c r="J910" s="6" t="n"/>
      <c r="K910" s="6" t="n"/>
      <c r="L910" s="6" t="n"/>
      <c r="M910" s="6" t="n"/>
      <c r="N910" s="6" t="n"/>
    </row>
    <row r="911" ht="15.75" customHeight="1" s="1411">
      <c r="A911" s="6" t="n"/>
      <c r="B911" s="6" t="n"/>
      <c r="C911" s="6" t="n"/>
      <c r="D911" s="6" t="n"/>
      <c r="E911" s="6" t="n"/>
      <c r="F911" s="6" t="n"/>
      <c r="G911" s="6" t="n"/>
      <c r="H911" s="6" t="n"/>
      <c r="I911" s="6" t="n"/>
      <c r="J911" s="6" t="n"/>
      <c r="K911" s="6" t="n"/>
      <c r="L911" s="6" t="n"/>
      <c r="M911" s="6" t="n"/>
      <c r="N911" s="6" t="n"/>
    </row>
    <row r="912" ht="15.75" customHeight="1" s="1411">
      <c r="A912" s="6" t="n"/>
      <c r="B912" s="6" t="n"/>
      <c r="C912" s="6" t="n"/>
      <c r="D912" s="6" t="n"/>
      <c r="E912" s="6" t="n"/>
      <c r="F912" s="6" t="n"/>
      <c r="G912" s="6" t="n"/>
      <c r="H912" s="6" t="n"/>
      <c r="I912" s="6" t="n"/>
      <c r="J912" s="6" t="n"/>
      <c r="K912" s="6" t="n"/>
      <c r="L912" s="6" t="n"/>
      <c r="M912" s="6" t="n"/>
      <c r="N912" s="6" t="n"/>
    </row>
    <row r="913" ht="15.75" customHeight="1" s="1411">
      <c r="A913" s="6" t="n"/>
      <c r="B913" s="6" t="n"/>
      <c r="C913" s="6" t="n"/>
      <c r="D913" s="6" t="n"/>
      <c r="E913" s="6" t="n"/>
      <c r="F913" s="6" t="n"/>
      <c r="G913" s="6" t="n"/>
      <c r="H913" s="6" t="n"/>
      <c r="I913" s="6" t="n"/>
      <c r="J913" s="6" t="n"/>
      <c r="K913" s="6" t="n"/>
      <c r="L913" s="6" t="n"/>
      <c r="M913" s="6" t="n"/>
      <c r="N913" s="6" t="n"/>
    </row>
    <row r="914" ht="15.75" customHeight="1" s="1411">
      <c r="A914" s="6" t="n"/>
      <c r="B914" s="6" t="n"/>
      <c r="C914" s="6" t="n"/>
      <c r="D914" s="6" t="n"/>
      <c r="E914" s="6" t="n"/>
      <c r="F914" s="6" t="n"/>
      <c r="G914" s="6" t="n"/>
      <c r="H914" s="6" t="n"/>
      <c r="I914" s="6" t="n"/>
      <c r="J914" s="6" t="n"/>
      <c r="K914" s="6" t="n"/>
      <c r="L914" s="6" t="n"/>
      <c r="M914" s="6" t="n"/>
      <c r="N914" s="6" t="n"/>
    </row>
    <row r="915" ht="15.75" customHeight="1" s="1411">
      <c r="A915" s="6" t="n"/>
      <c r="B915" s="6" t="n"/>
      <c r="C915" s="6" t="n"/>
      <c r="D915" s="6" t="n"/>
      <c r="E915" s="6" t="n"/>
      <c r="F915" s="6" t="n"/>
      <c r="G915" s="6" t="n"/>
      <c r="H915" s="6" t="n"/>
      <c r="I915" s="6" t="n"/>
      <c r="J915" s="6" t="n"/>
      <c r="K915" s="6" t="n"/>
      <c r="L915" s="6" t="n"/>
      <c r="M915" s="6" t="n"/>
      <c r="N915" s="6" t="n"/>
    </row>
    <row r="916" ht="15.75" customHeight="1" s="1411">
      <c r="A916" s="6" t="n"/>
      <c r="B916" s="6" t="n"/>
      <c r="C916" s="6" t="n"/>
      <c r="D916" s="6" t="n"/>
      <c r="E916" s="6" t="n"/>
      <c r="F916" s="6" t="n"/>
      <c r="G916" s="6" t="n"/>
      <c r="H916" s="6" t="n"/>
      <c r="I916" s="6" t="n"/>
      <c r="J916" s="6" t="n"/>
      <c r="K916" s="6" t="n"/>
      <c r="L916" s="6" t="n"/>
      <c r="M916" s="6" t="n"/>
      <c r="N916" s="6" t="n"/>
    </row>
    <row r="917" ht="15.75" customHeight="1" s="1411">
      <c r="A917" s="6" t="n"/>
      <c r="B917" s="6" t="n"/>
      <c r="C917" s="6" t="n"/>
      <c r="D917" s="6" t="n"/>
      <c r="E917" s="6" t="n"/>
      <c r="F917" s="6" t="n"/>
      <c r="G917" s="6" t="n"/>
      <c r="H917" s="6" t="n"/>
      <c r="I917" s="6" t="n"/>
      <c r="J917" s="6" t="n"/>
      <c r="K917" s="6" t="n"/>
      <c r="L917" s="6" t="n"/>
      <c r="M917" s="6" t="n"/>
      <c r="N917" s="6" t="n"/>
    </row>
    <row r="918" ht="15.75" customHeight="1" s="1411">
      <c r="A918" s="6" t="n"/>
      <c r="B918" s="6" t="n"/>
      <c r="C918" s="6" t="n"/>
      <c r="D918" s="6" t="n"/>
      <c r="E918" s="6" t="n"/>
      <c r="F918" s="6" t="n"/>
      <c r="G918" s="6" t="n"/>
      <c r="H918" s="6" t="n"/>
      <c r="I918" s="6" t="n"/>
      <c r="J918" s="6" t="n"/>
      <c r="K918" s="6" t="n"/>
      <c r="L918" s="6" t="n"/>
      <c r="M918" s="6" t="n"/>
      <c r="N918" s="6" t="n"/>
    </row>
    <row r="919" ht="15.75" customHeight="1" s="1411">
      <c r="A919" s="6" t="n"/>
      <c r="B919" s="6" t="n"/>
      <c r="C919" s="6" t="n"/>
      <c r="D919" s="6" t="n"/>
      <c r="E919" s="6" t="n"/>
      <c r="F919" s="6" t="n"/>
      <c r="G919" s="6" t="n"/>
      <c r="H919" s="6" t="n"/>
      <c r="I919" s="6" t="n"/>
      <c r="J919" s="6" t="n"/>
      <c r="K919" s="6" t="n"/>
      <c r="L919" s="6" t="n"/>
      <c r="M919" s="6" t="n"/>
      <c r="N919" s="6" t="n"/>
    </row>
    <row r="920" ht="15.75" customHeight="1" s="1411">
      <c r="A920" s="6" t="n"/>
      <c r="B920" s="6" t="n"/>
      <c r="C920" s="6" t="n"/>
      <c r="D920" s="6" t="n"/>
      <c r="E920" s="6" t="n"/>
      <c r="F920" s="6" t="n"/>
      <c r="G920" s="6" t="n"/>
      <c r="H920" s="6" t="n"/>
      <c r="I920" s="6" t="n"/>
      <c r="J920" s="6" t="n"/>
      <c r="K920" s="6" t="n"/>
      <c r="L920" s="6" t="n"/>
      <c r="M920" s="6" t="n"/>
      <c r="N920" s="6" t="n"/>
    </row>
    <row r="921" ht="15.75" customHeight="1" s="1411">
      <c r="A921" s="6" t="n"/>
      <c r="B921" s="6" t="n"/>
      <c r="C921" s="6" t="n"/>
      <c r="D921" s="6" t="n"/>
      <c r="E921" s="6" t="n"/>
      <c r="F921" s="6" t="n"/>
      <c r="G921" s="6" t="n"/>
      <c r="H921" s="6" t="n"/>
      <c r="I921" s="6" t="n"/>
      <c r="J921" s="6" t="n"/>
      <c r="K921" s="6" t="n"/>
      <c r="L921" s="6" t="n"/>
      <c r="M921" s="6" t="n"/>
      <c r="N921" s="6" t="n"/>
    </row>
    <row r="922" ht="15.75" customHeight="1" s="1411">
      <c r="A922" s="6" t="n"/>
      <c r="B922" s="6" t="n"/>
      <c r="C922" s="6" t="n"/>
      <c r="D922" s="6" t="n"/>
      <c r="E922" s="6" t="n"/>
      <c r="F922" s="6" t="n"/>
      <c r="G922" s="6" t="n"/>
      <c r="H922" s="6" t="n"/>
      <c r="I922" s="6" t="n"/>
      <c r="J922" s="6" t="n"/>
      <c r="K922" s="6" t="n"/>
      <c r="L922" s="6" t="n"/>
      <c r="M922" s="6" t="n"/>
      <c r="N922" s="6" t="n"/>
    </row>
    <row r="923" ht="15.75" customHeight="1" s="1411">
      <c r="A923" s="6" t="n"/>
      <c r="B923" s="6" t="n"/>
      <c r="C923" s="6" t="n"/>
      <c r="D923" s="6" t="n"/>
      <c r="E923" s="6" t="n"/>
      <c r="F923" s="6" t="n"/>
      <c r="G923" s="6" t="n"/>
      <c r="H923" s="6" t="n"/>
      <c r="I923" s="6" t="n"/>
      <c r="J923" s="6" t="n"/>
      <c r="K923" s="6" t="n"/>
      <c r="L923" s="6" t="n"/>
      <c r="M923" s="6" t="n"/>
      <c r="N923" s="6" t="n"/>
    </row>
    <row r="924" ht="15.75" customHeight="1" s="1411">
      <c r="A924" s="6" t="n"/>
      <c r="B924" s="6" t="n"/>
      <c r="C924" s="6" t="n"/>
      <c r="D924" s="6" t="n"/>
      <c r="E924" s="6" t="n"/>
      <c r="F924" s="6" t="n"/>
      <c r="G924" s="6" t="n"/>
      <c r="H924" s="6" t="n"/>
      <c r="I924" s="6" t="n"/>
      <c r="J924" s="6" t="n"/>
      <c r="K924" s="6" t="n"/>
      <c r="L924" s="6" t="n"/>
      <c r="M924" s="6" t="n"/>
      <c r="N924" s="6" t="n"/>
    </row>
    <row r="925" ht="15.75" customHeight="1" s="1411">
      <c r="A925" s="6" t="n"/>
      <c r="B925" s="6" t="n"/>
      <c r="C925" s="6" t="n"/>
      <c r="D925" s="6" t="n"/>
      <c r="E925" s="6" t="n"/>
      <c r="F925" s="6" t="n"/>
      <c r="G925" s="6" t="n"/>
      <c r="H925" s="6" t="n"/>
      <c r="I925" s="6" t="n"/>
      <c r="J925" s="6" t="n"/>
      <c r="K925" s="6" t="n"/>
      <c r="L925" s="6" t="n"/>
      <c r="M925" s="6" t="n"/>
      <c r="N925" s="6" t="n"/>
    </row>
    <row r="926" ht="15.75" customHeight="1" s="1411">
      <c r="A926" s="6" t="n"/>
      <c r="B926" s="6" t="n"/>
      <c r="C926" s="6" t="n"/>
      <c r="D926" s="6" t="n"/>
      <c r="E926" s="6" t="n"/>
      <c r="F926" s="6" t="n"/>
      <c r="G926" s="6" t="n"/>
      <c r="H926" s="6" t="n"/>
      <c r="I926" s="6" t="n"/>
      <c r="J926" s="6" t="n"/>
      <c r="K926" s="6" t="n"/>
      <c r="L926" s="6" t="n"/>
      <c r="M926" s="6" t="n"/>
      <c r="N926" s="6" t="n"/>
    </row>
    <row r="927" ht="15.75" customHeight="1" s="1411">
      <c r="A927" s="6" t="n"/>
      <c r="B927" s="6" t="n"/>
      <c r="C927" s="6" t="n"/>
      <c r="D927" s="6" t="n"/>
      <c r="E927" s="6" t="n"/>
      <c r="F927" s="6" t="n"/>
      <c r="G927" s="6" t="n"/>
      <c r="H927" s="6" t="n"/>
      <c r="I927" s="6" t="n"/>
      <c r="J927" s="6" t="n"/>
      <c r="K927" s="6" t="n"/>
      <c r="L927" s="6" t="n"/>
      <c r="M927" s="6" t="n"/>
      <c r="N927" s="6" t="n"/>
    </row>
    <row r="928" ht="15.75" customHeight="1" s="1411">
      <c r="A928" s="6" t="n"/>
      <c r="B928" s="6" t="n"/>
      <c r="C928" s="6" t="n"/>
      <c r="D928" s="6" t="n"/>
      <c r="E928" s="6" t="n"/>
      <c r="F928" s="6" t="n"/>
      <c r="G928" s="6" t="n"/>
      <c r="H928" s="6" t="n"/>
      <c r="I928" s="6" t="n"/>
      <c r="J928" s="6" t="n"/>
      <c r="K928" s="6" t="n"/>
      <c r="L928" s="6" t="n"/>
      <c r="M928" s="6" t="n"/>
      <c r="N928" s="6" t="n"/>
    </row>
    <row r="929" ht="15.75" customHeight="1" s="1411">
      <c r="A929" s="6" t="n"/>
      <c r="B929" s="6" t="n"/>
      <c r="C929" s="6" t="n"/>
      <c r="D929" s="6" t="n"/>
      <c r="E929" s="6" t="n"/>
      <c r="F929" s="6" t="n"/>
      <c r="G929" s="6" t="n"/>
      <c r="H929" s="6" t="n"/>
      <c r="I929" s="6" t="n"/>
      <c r="J929" s="6" t="n"/>
      <c r="K929" s="6" t="n"/>
      <c r="L929" s="6" t="n"/>
      <c r="M929" s="6" t="n"/>
      <c r="N929" s="6" t="n"/>
    </row>
    <row r="930" ht="15.75" customHeight="1" s="1411">
      <c r="A930" s="6" t="n"/>
      <c r="B930" s="6" t="n"/>
      <c r="C930" s="6" t="n"/>
      <c r="D930" s="6" t="n"/>
      <c r="E930" s="6" t="n"/>
      <c r="F930" s="6" t="n"/>
      <c r="G930" s="6" t="n"/>
      <c r="H930" s="6" t="n"/>
      <c r="I930" s="6" t="n"/>
      <c r="J930" s="6" t="n"/>
      <c r="K930" s="6" t="n"/>
      <c r="L930" s="6" t="n"/>
      <c r="M930" s="6" t="n"/>
      <c r="N930" s="6" t="n"/>
    </row>
    <row r="931" ht="15.75" customHeight="1" s="1411">
      <c r="A931" s="6" t="n"/>
      <c r="B931" s="6" t="n"/>
      <c r="C931" s="6" t="n"/>
      <c r="D931" s="6" t="n"/>
      <c r="E931" s="6" t="n"/>
      <c r="F931" s="6" t="n"/>
      <c r="G931" s="6" t="n"/>
      <c r="H931" s="6" t="n"/>
      <c r="I931" s="6" t="n"/>
      <c r="J931" s="6" t="n"/>
      <c r="K931" s="6" t="n"/>
      <c r="L931" s="6" t="n"/>
      <c r="M931" s="6" t="n"/>
      <c r="N931" s="6" t="n"/>
    </row>
    <row r="932" ht="15.75" customHeight="1" s="1411">
      <c r="A932" s="6" t="n"/>
      <c r="B932" s="6" t="n"/>
      <c r="C932" s="6" t="n"/>
      <c r="D932" s="6" t="n"/>
      <c r="E932" s="6" t="n"/>
      <c r="F932" s="6" t="n"/>
      <c r="G932" s="6" t="n"/>
      <c r="H932" s="6" t="n"/>
      <c r="I932" s="6" t="n"/>
      <c r="J932" s="6" t="n"/>
      <c r="K932" s="6" t="n"/>
      <c r="L932" s="6" t="n"/>
      <c r="M932" s="6" t="n"/>
      <c r="N932" s="6" t="n"/>
    </row>
    <row r="933" ht="15.75" customHeight="1" s="1411">
      <c r="A933" s="6" t="n"/>
      <c r="B933" s="6" t="n"/>
      <c r="C933" s="6" t="n"/>
      <c r="D933" s="6" t="n"/>
      <c r="E933" s="6" t="n"/>
      <c r="F933" s="6" t="n"/>
      <c r="G933" s="6" t="n"/>
      <c r="H933" s="6" t="n"/>
      <c r="I933" s="6" t="n"/>
      <c r="J933" s="6" t="n"/>
      <c r="K933" s="6" t="n"/>
      <c r="L933" s="6" t="n"/>
      <c r="M933" s="6" t="n"/>
      <c r="N933" s="6" t="n"/>
    </row>
    <row r="934" ht="15.75" customHeight="1" s="1411">
      <c r="A934" s="6" t="n"/>
      <c r="B934" s="6" t="n"/>
      <c r="C934" s="6" t="n"/>
      <c r="D934" s="6" t="n"/>
      <c r="E934" s="6" t="n"/>
      <c r="F934" s="6" t="n"/>
      <c r="G934" s="6" t="n"/>
      <c r="H934" s="6" t="n"/>
      <c r="I934" s="6" t="n"/>
      <c r="J934" s="6" t="n"/>
      <c r="K934" s="6" t="n"/>
      <c r="L934" s="6" t="n"/>
      <c r="M934" s="6" t="n"/>
      <c r="N934" s="6" t="n"/>
    </row>
    <row r="935" ht="15.75" customHeight="1" s="1411">
      <c r="A935" s="6" t="n"/>
      <c r="B935" s="6" t="n"/>
      <c r="C935" s="6" t="n"/>
      <c r="D935" s="6" t="n"/>
      <c r="E935" s="6" t="n"/>
      <c r="F935" s="6" t="n"/>
      <c r="G935" s="6" t="n"/>
      <c r="H935" s="6" t="n"/>
      <c r="I935" s="6" t="n"/>
      <c r="J935" s="6" t="n"/>
      <c r="K935" s="6" t="n"/>
      <c r="L935" s="6" t="n"/>
      <c r="M935" s="6" t="n"/>
      <c r="N935" s="6" t="n"/>
    </row>
    <row r="936" ht="15.75" customHeight="1" s="1411">
      <c r="A936" s="6" t="n"/>
      <c r="B936" s="6" t="n"/>
      <c r="C936" s="6" t="n"/>
      <c r="D936" s="6" t="n"/>
      <c r="E936" s="6" t="n"/>
      <c r="F936" s="6" t="n"/>
      <c r="G936" s="6" t="n"/>
      <c r="H936" s="6" t="n"/>
      <c r="I936" s="6" t="n"/>
      <c r="J936" s="6" t="n"/>
      <c r="K936" s="6" t="n"/>
      <c r="L936" s="6" t="n"/>
      <c r="M936" s="6" t="n"/>
      <c r="N936" s="6" t="n"/>
    </row>
    <row r="937" ht="15.75" customHeight="1" s="1411">
      <c r="A937" s="6" t="n"/>
      <c r="B937" s="6" t="n"/>
      <c r="C937" s="6" t="n"/>
      <c r="D937" s="6" t="n"/>
      <c r="E937" s="6" t="n"/>
      <c r="F937" s="6" t="n"/>
      <c r="G937" s="6" t="n"/>
      <c r="H937" s="6" t="n"/>
      <c r="I937" s="6" t="n"/>
      <c r="J937" s="6" t="n"/>
      <c r="K937" s="6" t="n"/>
      <c r="L937" s="6" t="n"/>
      <c r="M937" s="6" t="n"/>
      <c r="N937" s="6" t="n"/>
    </row>
    <row r="938" ht="15.75" customHeight="1" s="1411">
      <c r="A938" s="6" t="n"/>
      <c r="B938" s="6" t="n"/>
      <c r="C938" s="6" t="n"/>
      <c r="D938" s="6" t="n"/>
      <c r="E938" s="6" t="n"/>
      <c r="F938" s="6" t="n"/>
      <c r="G938" s="6" t="n"/>
      <c r="H938" s="6" t="n"/>
      <c r="I938" s="6" t="n"/>
      <c r="J938" s="6" t="n"/>
      <c r="K938" s="6" t="n"/>
      <c r="L938" s="6" t="n"/>
      <c r="M938" s="6" t="n"/>
      <c r="N938" s="6" t="n"/>
    </row>
    <row r="939" ht="15.75" customHeight="1" s="1411">
      <c r="A939" s="6" t="n"/>
      <c r="B939" s="6" t="n"/>
      <c r="C939" s="6" t="n"/>
      <c r="D939" s="6" t="n"/>
      <c r="E939" s="6" t="n"/>
      <c r="F939" s="6" t="n"/>
      <c r="G939" s="6" t="n"/>
      <c r="H939" s="6" t="n"/>
      <c r="I939" s="6" t="n"/>
      <c r="J939" s="6" t="n"/>
      <c r="K939" s="6" t="n"/>
      <c r="L939" s="6" t="n"/>
      <c r="M939" s="6" t="n"/>
      <c r="N939" s="6" t="n"/>
    </row>
    <row r="940" ht="15.75" customHeight="1" s="1411">
      <c r="A940" s="6" t="n"/>
      <c r="B940" s="6" t="n"/>
      <c r="C940" s="6" t="n"/>
      <c r="D940" s="6" t="n"/>
      <c r="E940" s="6" t="n"/>
      <c r="F940" s="6" t="n"/>
      <c r="G940" s="6" t="n"/>
      <c r="H940" s="6" t="n"/>
      <c r="I940" s="6" t="n"/>
      <c r="J940" s="6" t="n"/>
      <c r="K940" s="6" t="n"/>
      <c r="L940" s="6" t="n"/>
      <c r="M940" s="6" t="n"/>
      <c r="N940" s="6" t="n"/>
    </row>
    <row r="941" ht="15.75" customHeight="1" s="1411">
      <c r="A941" s="6" t="n"/>
      <c r="B941" s="6" t="n"/>
      <c r="C941" s="6" t="n"/>
      <c r="D941" s="6" t="n"/>
      <c r="E941" s="6" t="n"/>
      <c r="F941" s="6" t="n"/>
      <c r="G941" s="6" t="n"/>
      <c r="H941" s="6" t="n"/>
      <c r="I941" s="6" t="n"/>
      <c r="J941" s="6" t="n"/>
      <c r="K941" s="6" t="n"/>
      <c r="L941" s="6" t="n"/>
      <c r="M941" s="6" t="n"/>
      <c r="N941" s="6" t="n"/>
    </row>
    <row r="942" ht="15.75" customHeight="1" s="1411">
      <c r="A942" s="6" t="n"/>
      <c r="B942" s="6" t="n"/>
      <c r="C942" s="6" t="n"/>
      <c r="D942" s="6" t="n"/>
      <c r="E942" s="6" t="n"/>
      <c r="F942" s="6" t="n"/>
      <c r="G942" s="6" t="n"/>
      <c r="H942" s="6" t="n"/>
      <c r="I942" s="6" t="n"/>
      <c r="J942" s="6" t="n"/>
      <c r="K942" s="6" t="n"/>
      <c r="L942" s="6" t="n"/>
      <c r="M942" s="6" t="n"/>
      <c r="N942" s="6" t="n"/>
    </row>
    <row r="943" ht="15.75" customHeight="1" s="1411">
      <c r="A943" s="6" t="n"/>
      <c r="B943" s="6" t="n"/>
      <c r="C943" s="6" t="n"/>
      <c r="D943" s="6" t="n"/>
      <c r="E943" s="6" t="n"/>
      <c r="F943" s="6" t="n"/>
      <c r="G943" s="6" t="n"/>
      <c r="H943" s="6" t="n"/>
      <c r="I943" s="6" t="n"/>
      <c r="J943" s="6" t="n"/>
      <c r="K943" s="6" t="n"/>
      <c r="L943" s="6" t="n"/>
      <c r="M943" s="6" t="n"/>
      <c r="N943" s="6" t="n"/>
    </row>
    <row r="944" ht="15.75" customHeight="1" s="1411">
      <c r="A944" s="6" t="n"/>
      <c r="B944" s="6" t="n"/>
      <c r="C944" s="6" t="n"/>
      <c r="D944" s="6" t="n"/>
      <c r="E944" s="6" t="n"/>
      <c r="F944" s="6" t="n"/>
      <c r="G944" s="6" t="n"/>
      <c r="H944" s="6" t="n"/>
      <c r="I944" s="6" t="n"/>
      <c r="J944" s="6" t="n"/>
      <c r="K944" s="6" t="n"/>
      <c r="L944" s="6" t="n"/>
      <c r="M944" s="6" t="n"/>
      <c r="N944" s="6" t="n"/>
    </row>
    <row r="945" ht="15.75" customHeight="1" s="1411">
      <c r="A945" s="6" t="n"/>
      <c r="B945" s="6" t="n"/>
      <c r="C945" s="6" t="n"/>
      <c r="D945" s="6" t="n"/>
      <c r="E945" s="6" t="n"/>
      <c r="F945" s="6" t="n"/>
      <c r="G945" s="6" t="n"/>
      <c r="H945" s="6" t="n"/>
      <c r="I945" s="6" t="n"/>
      <c r="J945" s="6" t="n"/>
      <c r="K945" s="6" t="n"/>
      <c r="L945" s="6" t="n"/>
      <c r="M945" s="6" t="n"/>
      <c r="N945" s="6" t="n"/>
    </row>
    <row r="946" ht="15.75" customHeight="1" s="1411">
      <c r="A946" s="6" t="n"/>
      <c r="B946" s="6" t="n"/>
      <c r="C946" s="6" t="n"/>
      <c r="D946" s="6" t="n"/>
      <c r="E946" s="6" t="n"/>
      <c r="F946" s="6" t="n"/>
      <c r="G946" s="6" t="n"/>
      <c r="H946" s="6" t="n"/>
      <c r="I946" s="6" t="n"/>
      <c r="J946" s="6" t="n"/>
      <c r="K946" s="6" t="n"/>
      <c r="L946" s="6" t="n"/>
      <c r="M946" s="6" t="n"/>
      <c r="N946" s="6" t="n"/>
    </row>
    <row r="947" ht="15.75" customHeight="1" s="1411">
      <c r="A947" s="6" t="n"/>
      <c r="B947" s="6" t="n"/>
      <c r="C947" s="6" t="n"/>
      <c r="D947" s="6" t="n"/>
      <c r="E947" s="6" t="n"/>
      <c r="F947" s="6" t="n"/>
      <c r="G947" s="6" t="n"/>
      <c r="H947" s="6" t="n"/>
      <c r="I947" s="6" t="n"/>
      <c r="J947" s="6" t="n"/>
      <c r="K947" s="6" t="n"/>
      <c r="L947" s="6" t="n"/>
      <c r="M947" s="6" t="n"/>
      <c r="N947" s="6" t="n"/>
    </row>
    <row r="948" ht="15.75" customHeight="1" s="1411">
      <c r="A948" s="6" t="n"/>
      <c r="B948" s="6" t="n"/>
      <c r="C948" s="6" t="n"/>
      <c r="D948" s="6" t="n"/>
      <c r="E948" s="6" t="n"/>
      <c r="F948" s="6" t="n"/>
      <c r="G948" s="6" t="n"/>
      <c r="H948" s="6" t="n"/>
      <c r="I948" s="6" t="n"/>
      <c r="J948" s="6" t="n"/>
      <c r="K948" s="6" t="n"/>
      <c r="L948" s="6" t="n"/>
      <c r="M948" s="6" t="n"/>
      <c r="N948" s="6" t="n"/>
    </row>
    <row r="949" ht="15.75" customHeight="1" s="1411">
      <c r="A949" s="6" t="n"/>
      <c r="B949" s="6" t="n"/>
      <c r="C949" s="6" t="n"/>
      <c r="D949" s="6" t="n"/>
      <c r="E949" s="6" t="n"/>
      <c r="F949" s="6" t="n"/>
      <c r="G949" s="6" t="n"/>
      <c r="H949" s="6" t="n"/>
      <c r="I949" s="6" t="n"/>
      <c r="J949" s="6" t="n"/>
      <c r="K949" s="6" t="n"/>
      <c r="L949" s="6" t="n"/>
      <c r="M949" s="6" t="n"/>
      <c r="N949" s="6" t="n"/>
    </row>
    <row r="950" ht="15.75" customHeight="1" s="1411">
      <c r="A950" s="6" t="n"/>
      <c r="B950" s="6" t="n"/>
      <c r="C950" s="6" t="n"/>
      <c r="D950" s="6" t="n"/>
      <c r="E950" s="6" t="n"/>
      <c r="F950" s="6" t="n"/>
      <c r="G950" s="6" t="n"/>
      <c r="H950" s="6" t="n"/>
      <c r="I950" s="6" t="n"/>
      <c r="J950" s="6" t="n"/>
      <c r="K950" s="6" t="n"/>
      <c r="L950" s="6" t="n"/>
      <c r="M950" s="6" t="n"/>
      <c r="N950" s="6" t="n"/>
    </row>
    <row r="951" ht="15.75" customHeight="1" s="1411">
      <c r="A951" s="6" t="n"/>
      <c r="B951" s="6" t="n"/>
      <c r="C951" s="6" t="n"/>
      <c r="D951" s="6" t="n"/>
      <c r="E951" s="6" t="n"/>
      <c r="F951" s="6" t="n"/>
      <c r="G951" s="6" t="n"/>
      <c r="H951" s="6" t="n"/>
      <c r="I951" s="6" t="n"/>
      <c r="J951" s="6" t="n"/>
      <c r="K951" s="6" t="n"/>
      <c r="L951" s="6" t="n"/>
      <c r="M951" s="6" t="n"/>
      <c r="N951" s="6" t="n"/>
    </row>
    <row r="952" ht="15.75" customHeight="1" s="1411">
      <c r="A952" s="6" t="n"/>
      <c r="B952" s="6" t="n"/>
      <c r="C952" s="6" t="n"/>
      <c r="D952" s="6" t="n"/>
      <c r="E952" s="6" t="n"/>
      <c r="F952" s="6" t="n"/>
      <c r="G952" s="6" t="n"/>
      <c r="H952" s="6" t="n"/>
      <c r="I952" s="6" t="n"/>
      <c r="J952" s="6" t="n"/>
      <c r="K952" s="6" t="n"/>
      <c r="L952" s="6" t="n"/>
      <c r="M952" s="6" t="n"/>
      <c r="N952" s="6" t="n"/>
    </row>
    <row r="953" ht="15.75" customHeight="1" s="1411">
      <c r="A953" s="6" t="n"/>
      <c r="B953" s="6" t="n"/>
      <c r="C953" s="6" t="n"/>
      <c r="D953" s="6" t="n"/>
      <c r="E953" s="6" t="n"/>
      <c r="F953" s="6" t="n"/>
      <c r="G953" s="6" t="n"/>
      <c r="H953" s="6" t="n"/>
      <c r="I953" s="6" t="n"/>
      <c r="J953" s="6" t="n"/>
      <c r="K953" s="6" t="n"/>
      <c r="L953" s="6" t="n"/>
      <c r="M953" s="6" t="n"/>
      <c r="N953" s="6" t="n"/>
    </row>
    <row r="954" ht="15.75" customHeight="1" s="1411">
      <c r="A954" s="6" t="n"/>
      <c r="B954" s="6" t="n"/>
      <c r="C954" s="6" t="n"/>
      <c r="D954" s="6" t="n"/>
      <c r="E954" s="6" t="n"/>
      <c r="F954" s="6" t="n"/>
      <c r="G954" s="6" t="n"/>
      <c r="H954" s="6" t="n"/>
      <c r="I954" s="6" t="n"/>
      <c r="J954" s="6" t="n"/>
      <c r="K954" s="6" t="n"/>
      <c r="L954" s="6" t="n"/>
      <c r="M954" s="6" t="n"/>
      <c r="N954" s="6" t="n"/>
    </row>
    <row r="955" ht="15.75" customHeight="1" s="1411">
      <c r="A955" s="6" t="n"/>
      <c r="B955" s="6" t="n"/>
      <c r="C955" s="6" t="n"/>
      <c r="D955" s="6" t="n"/>
      <c r="E955" s="6" t="n"/>
      <c r="F955" s="6" t="n"/>
      <c r="G955" s="6" t="n"/>
      <c r="H955" s="6" t="n"/>
      <c r="I955" s="6" t="n"/>
      <c r="J955" s="6" t="n"/>
      <c r="K955" s="6" t="n"/>
      <c r="L955" s="6" t="n"/>
      <c r="M955" s="6" t="n"/>
      <c r="N955" s="6" t="n"/>
    </row>
    <row r="956" ht="15.75" customHeight="1" s="1411">
      <c r="A956" s="6" t="n"/>
      <c r="B956" s="6" t="n"/>
      <c r="C956" s="6" t="n"/>
      <c r="D956" s="6" t="n"/>
      <c r="E956" s="6" t="n"/>
      <c r="F956" s="6" t="n"/>
      <c r="G956" s="6" t="n"/>
      <c r="H956" s="6" t="n"/>
      <c r="I956" s="6" t="n"/>
      <c r="J956" s="6" t="n"/>
      <c r="K956" s="6" t="n"/>
      <c r="L956" s="6" t="n"/>
      <c r="M956" s="6" t="n"/>
      <c r="N956" s="6" t="n"/>
    </row>
    <row r="957" ht="15.75" customHeight="1" s="1411">
      <c r="A957" s="6" t="n"/>
      <c r="B957" s="6" t="n"/>
      <c r="C957" s="6" t="n"/>
      <c r="D957" s="6" t="n"/>
      <c r="E957" s="6" t="n"/>
      <c r="F957" s="6" t="n"/>
      <c r="G957" s="6" t="n"/>
      <c r="H957" s="6" t="n"/>
      <c r="I957" s="6" t="n"/>
      <c r="J957" s="6" t="n"/>
      <c r="K957" s="6" t="n"/>
      <c r="L957" s="6" t="n"/>
      <c r="M957" s="6" t="n"/>
      <c r="N957" s="6" t="n"/>
    </row>
    <row r="958" ht="15.75" customHeight="1" s="1411">
      <c r="A958" s="6" t="n"/>
      <c r="B958" s="6" t="n"/>
      <c r="C958" s="6" t="n"/>
      <c r="D958" s="6" t="n"/>
      <c r="E958" s="6" t="n"/>
      <c r="F958" s="6" t="n"/>
      <c r="G958" s="6" t="n"/>
      <c r="H958" s="6" t="n"/>
      <c r="I958" s="6" t="n"/>
      <c r="J958" s="6" t="n"/>
      <c r="K958" s="6" t="n"/>
      <c r="L958" s="6" t="n"/>
      <c r="M958" s="6" t="n"/>
      <c r="N958" s="6" t="n"/>
    </row>
    <row r="959" ht="15.75" customHeight="1" s="1411">
      <c r="A959" s="6" t="n"/>
      <c r="B959" s="6" t="n"/>
      <c r="C959" s="6" t="n"/>
      <c r="D959" s="6" t="n"/>
      <c r="E959" s="6" t="n"/>
      <c r="F959" s="6" t="n"/>
      <c r="G959" s="6" t="n"/>
      <c r="H959" s="6" t="n"/>
      <c r="I959" s="6" t="n"/>
      <c r="J959" s="6" t="n"/>
      <c r="K959" s="6" t="n"/>
      <c r="L959" s="6" t="n"/>
      <c r="M959" s="6" t="n"/>
      <c r="N959" s="6" t="n"/>
    </row>
    <row r="960" ht="15.75" customHeight="1" s="1411">
      <c r="A960" s="6" t="n"/>
      <c r="B960" s="6" t="n"/>
      <c r="C960" s="6" t="n"/>
      <c r="D960" s="6" t="n"/>
      <c r="E960" s="6" t="n"/>
      <c r="F960" s="6" t="n"/>
      <c r="G960" s="6" t="n"/>
      <c r="H960" s="6" t="n"/>
      <c r="I960" s="6" t="n"/>
      <c r="J960" s="6" t="n"/>
      <c r="K960" s="6" t="n"/>
      <c r="L960" s="6" t="n"/>
      <c r="M960" s="6" t="n"/>
      <c r="N960" s="6" t="n"/>
    </row>
    <row r="961" ht="15.75" customHeight="1" s="1411">
      <c r="A961" s="6" t="n"/>
      <c r="B961" s="6" t="n"/>
      <c r="C961" s="6" t="n"/>
      <c r="D961" s="6" t="n"/>
      <c r="E961" s="6" t="n"/>
      <c r="F961" s="6" t="n"/>
      <c r="G961" s="6" t="n"/>
      <c r="H961" s="6" t="n"/>
      <c r="I961" s="6" t="n"/>
      <c r="J961" s="6" t="n"/>
      <c r="K961" s="6" t="n"/>
      <c r="L961" s="6" t="n"/>
      <c r="M961" s="6" t="n"/>
      <c r="N961" s="6" t="n"/>
    </row>
    <row r="962" ht="15.75" customHeight="1" s="1411">
      <c r="A962" s="6" t="n"/>
      <c r="B962" s="6" t="n"/>
      <c r="C962" s="6" t="n"/>
      <c r="D962" s="6" t="n"/>
      <c r="E962" s="6" t="n"/>
      <c r="F962" s="6" t="n"/>
      <c r="G962" s="6" t="n"/>
      <c r="H962" s="6" t="n"/>
      <c r="I962" s="6" t="n"/>
      <c r="J962" s="6" t="n"/>
      <c r="K962" s="6" t="n"/>
      <c r="L962" s="6" t="n"/>
      <c r="M962" s="6" t="n"/>
      <c r="N962" s="6" t="n"/>
    </row>
    <row r="963" ht="15.75" customHeight="1" s="1411">
      <c r="A963" s="6" t="n"/>
      <c r="B963" s="6" t="n"/>
      <c r="C963" s="6" t="n"/>
      <c r="D963" s="6" t="n"/>
      <c r="E963" s="6" t="n"/>
      <c r="F963" s="6" t="n"/>
      <c r="G963" s="6" t="n"/>
      <c r="H963" s="6" t="n"/>
      <c r="I963" s="6" t="n"/>
      <c r="J963" s="6" t="n"/>
      <c r="K963" s="6" t="n"/>
      <c r="L963" s="6" t="n"/>
      <c r="M963" s="6" t="n"/>
      <c r="N963" s="6" t="n"/>
    </row>
    <row r="964" ht="15.75" customHeight="1" s="1411">
      <c r="A964" s="6" t="n"/>
      <c r="B964" s="6" t="n"/>
      <c r="C964" s="6" t="n"/>
      <c r="D964" s="6" t="n"/>
      <c r="E964" s="6" t="n"/>
      <c r="F964" s="6" t="n"/>
      <c r="G964" s="6" t="n"/>
      <c r="H964" s="6" t="n"/>
      <c r="I964" s="6" t="n"/>
      <c r="J964" s="6" t="n"/>
      <c r="K964" s="6" t="n"/>
      <c r="L964" s="6" t="n"/>
      <c r="M964" s="6" t="n"/>
      <c r="N964" s="6" t="n"/>
    </row>
    <row r="965" ht="15.75" customHeight="1" s="1411">
      <c r="A965" s="6" t="n"/>
      <c r="B965" s="6" t="n"/>
      <c r="C965" s="6" t="n"/>
      <c r="D965" s="6" t="n"/>
      <c r="E965" s="6" t="n"/>
      <c r="F965" s="6" t="n"/>
      <c r="G965" s="6" t="n"/>
      <c r="H965" s="6" t="n"/>
      <c r="I965" s="6" t="n"/>
      <c r="J965" s="6" t="n"/>
      <c r="K965" s="6" t="n"/>
      <c r="L965" s="6" t="n"/>
      <c r="M965" s="6" t="n"/>
      <c r="N965" s="6" t="n"/>
    </row>
    <row r="966" ht="15.75" customHeight="1" s="1411">
      <c r="A966" s="6" t="n"/>
      <c r="B966" s="6" t="n"/>
      <c r="C966" s="6" t="n"/>
      <c r="D966" s="6" t="n"/>
      <c r="E966" s="6" t="n"/>
      <c r="F966" s="6" t="n"/>
      <c r="G966" s="6" t="n"/>
      <c r="H966" s="6" t="n"/>
      <c r="I966" s="6" t="n"/>
      <c r="J966" s="6" t="n"/>
      <c r="K966" s="6" t="n"/>
      <c r="L966" s="6" t="n"/>
      <c r="M966" s="6" t="n"/>
      <c r="N966" s="6" t="n"/>
    </row>
    <row r="967" ht="15.75" customHeight="1" s="1411">
      <c r="A967" s="6" t="n"/>
      <c r="B967" s="6" t="n"/>
      <c r="C967" s="6" t="n"/>
      <c r="D967" s="6" t="n"/>
      <c r="E967" s="6" t="n"/>
      <c r="F967" s="6" t="n"/>
      <c r="G967" s="6" t="n"/>
      <c r="H967" s="6" t="n"/>
      <c r="I967" s="6" t="n"/>
      <c r="J967" s="6" t="n"/>
      <c r="K967" s="6" t="n"/>
      <c r="L967" s="6" t="n"/>
      <c r="M967" s="6" t="n"/>
      <c r="N967" s="6" t="n"/>
    </row>
    <row r="968" ht="15.75" customHeight="1" s="1411">
      <c r="A968" s="6" t="n"/>
      <c r="B968" s="6" t="n"/>
      <c r="C968" s="6" t="n"/>
      <c r="D968" s="6" t="n"/>
      <c r="E968" s="6" t="n"/>
      <c r="F968" s="6" t="n"/>
      <c r="G968" s="6" t="n"/>
      <c r="H968" s="6" t="n"/>
      <c r="I968" s="6" t="n"/>
      <c r="J968" s="6" t="n"/>
      <c r="K968" s="6" t="n"/>
      <c r="L968" s="6" t="n"/>
      <c r="M968" s="6" t="n"/>
      <c r="N968" s="6" t="n"/>
    </row>
    <row r="969" ht="15.75" customHeight="1" s="1411">
      <c r="A969" s="6" t="n"/>
      <c r="B969" s="6" t="n"/>
      <c r="C969" s="6" t="n"/>
      <c r="D969" s="6" t="n"/>
      <c r="E969" s="6" t="n"/>
      <c r="F969" s="6" t="n"/>
      <c r="G969" s="6" t="n"/>
      <c r="H969" s="6" t="n"/>
      <c r="I969" s="6" t="n"/>
      <c r="J969" s="6" t="n"/>
      <c r="K969" s="6" t="n"/>
      <c r="L969" s="6" t="n"/>
      <c r="M969" s="6" t="n"/>
      <c r="N969" s="6" t="n"/>
    </row>
    <row r="970" ht="15.75" customHeight="1" s="1411">
      <c r="A970" s="6" t="n"/>
      <c r="B970" s="6" t="n"/>
      <c r="C970" s="6" t="n"/>
      <c r="D970" s="6" t="n"/>
      <c r="E970" s="6" t="n"/>
      <c r="F970" s="6" t="n"/>
      <c r="G970" s="6" t="n"/>
      <c r="H970" s="6" t="n"/>
      <c r="I970" s="6" t="n"/>
      <c r="J970" s="6" t="n"/>
      <c r="K970" s="6" t="n"/>
      <c r="L970" s="6" t="n"/>
      <c r="M970" s="6" t="n"/>
      <c r="N970" s="6" t="n"/>
    </row>
    <row r="971" ht="15.75" customHeight="1" s="1411">
      <c r="A971" s="6" t="n"/>
      <c r="B971" s="6" t="n"/>
      <c r="C971" s="6" t="n"/>
      <c r="D971" s="6" t="n"/>
      <c r="E971" s="6" t="n"/>
      <c r="F971" s="6" t="n"/>
      <c r="G971" s="6" t="n"/>
      <c r="H971" s="6" t="n"/>
      <c r="I971" s="6" t="n"/>
      <c r="J971" s="6" t="n"/>
      <c r="K971" s="6" t="n"/>
      <c r="L971" s="6" t="n"/>
      <c r="M971" s="6" t="n"/>
      <c r="N971" s="6" t="n"/>
    </row>
    <row r="972" ht="15.75" customHeight="1" s="1411">
      <c r="A972" s="6" t="n"/>
      <c r="B972" s="6" t="n"/>
      <c r="C972" s="6" t="n"/>
      <c r="D972" s="6" t="n"/>
      <c r="E972" s="6" t="n"/>
      <c r="F972" s="6" t="n"/>
      <c r="G972" s="6" t="n"/>
      <c r="H972" s="6" t="n"/>
      <c r="I972" s="6" t="n"/>
      <c r="J972" s="6" t="n"/>
      <c r="K972" s="6" t="n"/>
      <c r="L972" s="6" t="n"/>
      <c r="M972" s="6" t="n"/>
      <c r="N972" s="6" t="n"/>
    </row>
    <row r="973" ht="15.75" customHeight="1" s="1411">
      <c r="A973" s="6" t="n"/>
      <c r="B973" s="6" t="n"/>
      <c r="C973" s="6" t="n"/>
      <c r="D973" s="6" t="n"/>
      <c r="E973" s="6" t="n"/>
      <c r="F973" s="6" t="n"/>
      <c r="G973" s="6" t="n"/>
      <c r="H973" s="6" t="n"/>
      <c r="I973" s="6" t="n"/>
      <c r="J973" s="6" t="n"/>
      <c r="K973" s="6" t="n"/>
      <c r="L973" s="6" t="n"/>
      <c r="M973" s="6" t="n"/>
      <c r="N973" s="6" t="n"/>
    </row>
    <row r="974" ht="15.75" customHeight="1" s="1411">
      <c r="A974" s="6" t="n"/>
      <c r="B974" s="6" t="n"/>
      <c r="C974" s="6" t="n"/>
      <c r="D974" s="6" t="n"/>
      <c r="E974" s="6" t="n"/>
      <c r="F974" s="6" t="n"/>
      <c r="G974" s="6" t="n"/>
      <c r="H974" s="6" t="n"/>
      <c r="I974" s="6" t="n"/>
      <c r="J974" s="6" t="n"/>
      <c r="K974" s="6" t="n"/>
      <c r="L974" s="6" t="n"/>
      <c r="M974" s="6" t="n"/>
      <c r="N974" s="6" t="n"/>
    </row>
    <row r="975" ht="15.75" customHeight="1" s="1411">
      <c r="A975" s="6" t="n"/>
      <c r="B975" s="6" t="n"/>
      <c r="C975" s="6" t="n"/>
      <c r="D975" s="6" t="n"/>
      <c r="E975" s="6" t="n"/>
      <c r="F975" s="6" t="n"/>
      <c r="G975" s="6" t="n"/>
      <c r="H975" s="6" t="n"/>
      <c r="I975" s="6" t="n"/>
      <c r="J975" s="6" t="n"/>
      <c r="K975" s="6" t="n"/>
      <c r="L975" s="6" t="n"/>
      <c r="M975" s="6" t="n"/>
      <c r="N975" s="6" t="n"/>
    </row>
    <row r="976" ht="15.75" customHeight="1" s="1411">
      <c r="A976" s="6" t="n"/>
      <c r="B976" s="6" t="n"/>
      <c r="C976" s="6" t="n"/>
      <c r="D976" s="6" t="n"/>
      <c r="E976" s="6" t="n"/>
      <c r="F976" s="6" t="n"/>
      <c r="G976" s="6" t="n"/>
      <c r="H976" s="6" t="n"/>
      <c r="I976" s="6" t="n"/>
      <c r="J976" s="6" t="n"/>
      <c r="K976" s="6" t="n"/>
      <c r="L976" s="6" t="n"/>
      <c r="M976" s="6" t="n"/>
      <c r="N976" s="6" t="n"/>
    </row>
    <row r="977" ht="15.75" customHeight="1" s="1411">
      <c r="A977" s="6" t="n"/>
      <c r="B977" s="6" t="n"/>
      <c r="C977" s="6" t="n"/>
      <c r="D977" s="6" t="n"/>
      <c r="E977" s="6" t="n"/>
      <c r="F977" s="6" t="n"/>
      <c r="G977" s="6" t="n"/>
      <c r="H977" s="6" t="n"/>
      <c r="I977" s="6" t="n"/>
      <c r="J977" s="6" t="n"/>
      <c r="K977" s="6" t="n"/>
      <c r="L977" s="6" t="n"/>
      <c r="M977" s="6" t="n"/>
      <c r="N977" s="6" t="n"/>
    </row>
    <row r="978" ht="15.75" customHeight="1" s="1411">
      <c r="A978" s="6" t="n"/>
      <c r="B978" s="6" t="n"/>
      <c r="C978" s="6" t="n"/>
      <c r="D978" s="6" t="n"/>
      <c r="E978" s="6" t="n"/>
      <c r="F978" s="6" t="n"/>
      <c r="G978" s="6" t="n"/>
      <c r="H978" s="6" t="n"/>
      <c r="I978" s="6" t="n"/>
      <c r="J978" s="6" t="n"/>
      <c r="K978" s="6" t="n"/>
      <c r="L978" s="6" t="n"/>
      <c r="M978" s="6" t="n"/>
      <c r="N978" s="6" t="n"/>
    </row>
    <row r="979" ht="15.75" customHeight="1" s="1411">
      <c r="A979" s="6" t="n"/>
      <c r="B979" s="6" t="n"/>
      <c r="C979" s="6" t="n"/>
      <c r="D979" s="6" t="n"/>
      <c r="E979" s="6" t="n"/>
      <c r="F979" s="6" t="n"/>
      <c r="G979" s="6" t="n"/>
      <c r="H979" s="6" t="n"/>
      <c r="I979" s="6" t="n"/>
      <c r="J979" s="6" t="n"/>
      <c r="K979" s="6" t="n"/>
      <c r="L979" s="6" t="n"/>
      <c r="M979" s="6" t="n"/>
      <c r="N979" s="6" t="n"/>
    </row>
    <row r="980" ht="15.75" customHeight="1" s="1411">
      <c r="A980" s="6" t="n"/>
      <c r="B980" s="6" t="n"/>
      <c r="C980" s="6" t="n"/>
      <c r="D980" s="6" t="n"/>
      <c r="E980" s="6" t="n"/>
      <c r="F980" s="6" t="n"/>
      <c r="G980" s="6" t="n"/>
      <c r="H980" s="6" t="n"/>
      <c r="I980" s="6" t="n"/>
      <c r="J980" s="6" t="n"/>
      <c r="K980" s="6" t="n"/>
      <c r="L980" s="6" t="n"/>
      <c r="M980" s="6" t="n"/>
      <c r="N980" s="6" t="n"/>
    </row>
    <row r="981" ht="15.75" customHeight="1" s="1411">
      <c r="A981" s="6" t="n"/>
      <c r="B981" s="6" t="n"/>
      <c r="C981" s="6" t="n"/>
      <c r="D981" s="6" t="n"/>
      <c r="E981" s="6" t="n"/>
      <c r="F981" s="6" t="n"/>
      <c r="G981" s="6" t="n"/>
      <c r="H981" s="6" t="n"/>
      <c r="I981" s="6" t="n"/>
      <c r="J981" s="6" t="n"/>
      <c r="K981" s="6" t="n"/>
      <c r="L981" s="6" t="n"/>
      <c r="M981" s="6" t="n"/>
      <c r="N981" s="6" t="n"/>
    </row>
    <row r="982" ht="15.75" customHeight="1" s="1411">
      <c r="A982" s="6" t="n"/>
      <c r="B982" s="6" t="n"/>
      <c r="C982" s="6" t="n"/>
      <c r="D982" s="6" t="n"/>
      <c r="E982" s="6" t="n"/>
      <c r="F982" s="6" t="n"/>
      <c r="G982" s="6" t="n"/>
      <c r="H982" s="6" t="n"/>
      <c r="I982" s="6" t="n"/>
      <c r="J982" s="6" t="n"/>
      <c r="K982" s="6" t="n"/>
      <c r="L982" s="6" t="n"/>
      <c r="M982" s="6" t="n"/>
      <c r="N982" s="6" t="n"/>
    </row>
    <row r="983" ht="15.75" customHeight="1" s="1411">
      <c r="A983" s="6" t="n"/>
      <c r="B983" s="6" t="n"/>
      <c r="C983" s="6" t="n"/>
      <c r="D983" s="6" t="n"/>
      <c r="E983" s="6" t="n"/>
      <c r="F983" s="6" t="n"/>
      <c r="G983" s="6" t="n"/>
      <c r="H983" s="6" t="n"/>
      <c r="I983" s="6" t="n"/>
      <c r="J983" s="6" t="n"/>
      <c r="K983" s="6" t="n"/>
      <c r="L983" s="6" t="n"/>
      <c r="M983" s="6" t="n"/>
      <c r="N983" s="6" t="n"/>
    </row>
    <row r="984" ht="15.75" customHeight="1" s="1411">
      <c r="A984" s="6" t="n"/>
      <c r="B984" s="6" t="n"/>
      <c r="C984" s="6" t="n"/>
      <c r="D984" s="6" t="n"/>
      <c r="E984" s="6" t="n"/>
      <c r="F984" s="6" t="n"/>
      <c r="G984" s="6" t="n"/>
      <c r="H984" s="6" t="n"/>
      <c r="I984" s="6" t="n"/>
      <c r="J984" s="6" t="n"/>
      <c r="K984" s="6" t="n"/>
      <c r="L984" s="6" t="n"/>
      <c r="M984" s="6" t="n"/>
      <c r="N984" s="6" t="n"/>
    </row>
    <row r="985" ht="15.75" customHeight="1" s="1411">
      <c r="A985" s="6" t="n"/>
      <c r="B985" s="6" t="n"/>
      <c r="C985" s="6" t="n"/>
      <c r="D985" s="6" t="n"/>
      <c r="E985" s="6" t="n"/>
      <c r="F985" s="6" t="n"/>
      <c r="G985" s="6" t="n"/>
      <c r="H985" s="6" t="n"/>
      <c r="I985" s="6" t="n"/>
      <c r="J985" s="6" t="n"/>
      <c r="K985" s="6" t="n"/>
      <c r="L985" s="6" t="n"/>
      <c r="M985" s="6" t="n"/>
      <c r="N985" s="6" t="n"/>
    </row>
    <row r="986" ht="15.75" customHeight="1" s="1411">
      <c r="A986" s="6" t="n"/>
      <c r="B986" s="6" t="n"/>
      <c r="C986" s="6" t="n"/>
      <c r="D986" s="6" t="n"/>
      <c r="E986" s="6" t="n"/>
      <c r="F986" s="6" t="n"/>
      <c r="G986" s="6" t="n"/>
      <c r="H986" s="6" t="n"/>
      <c r="I986" s="6" t="n"/>
      <c r="J986" s="6" t="n"/>
      <c r="K986" s="6" t="n"/>
      <c r="L986" s="6" t="n"/>
      <c r="M986" s="6" t="n"/>
      <c r="N986" s="6" t="n"/>
    </row>
    <row r="987" ht="15.75" customHeight="1" s="1411">
      <c r="A987" s="6" t="n"/>
      <c r="B987" s="6" t="n"/>
      <c r="C987" s="6" t="n"/>
      <c r="D987" s="6" t="n"/>
      <c r="E987" s="6" t="n"/>
      <c r="F987" s="6" t="n"/>
      <c r="G987" s="6" t="n"/>
      <c r="H987" s="6" t="n"/>
      <c r="I987" s="6" t="n"/>
      <c r="J987" s="6" t="n"/>
      <c r="K987" s="6" t="n"/>
      <c r="L987" s="6" t="n"/>
      <c r="M987" s="6" t="n"/>
      <c r="N987" s="6" t="n"/>
    </row>
    <row r="988" ht="15.75" customHeight="1" s="1411">
      <c r="A988" s="6" t="n"/>
      <c r="B988" s="6" t="n"/>
      <c r="C988" s="6" t="n"/>
      <c r="D988" s="6" t="n"/>
      <c r="E988" s="6" t="n"/>
      <c r="F988" s="6" t="n"/>
      <c r="G988" s="6" t="n"/>
      <c r="H988" s="6" t="n"/>
      <c r="I988" s="6" t="n"/>
      <c r="J988" s="6" t="n"/>
      <c r="K988" s="6" t="n"/>
      <c r="L988" s="6" t="n"/>
      <c r="M988" s="6" t="n"/>
      <c r="N988" s="6" t="n"/>
    </row>
    <row r="989" ht="15.75" customHeight="1" s="1411">
      <c r="A989" s="6" t="n"/>
      <c r="B989" s="6" t="n"/>
      <c r="C989" s="6" t="n"/>
      <c r="D989" s="6" t="n"/>
      <c r="E989" s="6" t="n"/>
      <c r="F989" s="6" t="n"/>
      <c r="G989" s="6" t="n"/>
      <c r="H989" s="6" t="n"/>
      <c r="I989" s="6" t="n"/>
      <c r="J989" s="6" t="n"/>
      <c r="K989" s="6" t="n"/>
      <c r="L989" s="6" t="n"/>
      <c r="M989" s="6" t="n"/>
      <c r="N989" s="6" t="n"/>
    </row>
    <row r="990" ht="15.75" customHeight="1" s="1411">
      <c r="A990" s="6" t="n"/>
      <c r="B990" s="6" t="n"/>
      <c r="C990" s="6" t="n"/>
      <c r="D990" s="6" t="n"/>
      <c r="E990" s="6" t="n"/>
      <c r="F990" s="6" t="n"/>
      <c r="G990" s="6" t="n"/>
      <c r="H990" s="6" t="n"/>
      <c r="I990" s="6" t="n"/>
      <c r="J990" s="6" t="n"/>
      <c r="K990" s="6" t="n"/>
      <c r="L990" s="6" t="n"/>
      <c r="M990" s="6" t="n"/>
      <c r="N990" s="6" t="n"/>
    </row>
    <row r="991" ht="15.75" customHeight="1" s="1411">
      <c r="A991" s="6" t="n"/>
      <c r="B991" s="6" t="n"/>
      <c r="C991" s="6" t="n"/>
      <c r="D991" s="6" t="n"/>
      <c r="E991" s="6" t="n"/>
      <c r="F991" s="6" t="n"/>
      <c r="G991" s="6" t="n"/>
      <c r="H991" s="6" t="n"/>
      <c r="I991" s="6" t="n"/>
      <c r="J991" s="6" t="n"/>
      <c r="K991" s="6" t="n"/>
      <c r="L991" s="6" t="n"/>
      <c r="M991" s="6" t="n"/>
      <c r="N991" s="6" t="n"/>
    </row>
    <row r="992" ht="15.75" customHeight="1" s="1411">
      <c r="A992" s="6" t="n"/>
      <c r="B992" s="6" t="n"/>
      <c r="C992" s="6" t="n"/>
      <c r="D992" s="6" t="n"/>
      <c r="E992" s="6" t="n"/>
      <c r="F992" s="6" t="n"/>
      <c r="G992" s="6" t="n"/>
      <c r="H992" s="6" t="n"/>
      <c r="I992" s="6" t="n"/>
      <c r="J992" s="6" t="n"/>
      <c r="K992" s="6" t="n"/>
      <c r="L992" s="6" t="n"/>
      <c r="M992" s="6" t="n"/>
      <c r="N992" s="6" t="n"/>
    </row>
    <row r="993" ht="15.75" customHeight="1" s="1411">
      <c r="A993" s="6" t="n"/>
      <c r="B993" s="6" t="n"/>
      <c r="C993" s="6" t="n"/>
      <c r="D993" s="6" t="n"/>
      <c r="E993" s="6" t="n"/>
      <c r="F993" s="6" t="n"/>
      <c r="G993" s="6" t="n"/>
      <c r="H993" s="6" t="n"/>
      <c r="I993" s="6" t="n"/>
      <c r="J993" s="6" t="n"/>
      <c r="K993" s="6" t="n"/>
      <c r="L993" s="6" t="n"/>
      <c r="M993" s="6" t="n"/>
      <c r="N993" s="6" t="n"/>
    </row>
    <row r="994" ht="15.75" customHeight="1" s="1411">
      <c r="A994" s="6" t="n"/>
      <c r="B994" s="6" t="n"/>
      <c r="C994" s="6" t="n"/>
      <c r="D994" s="6" t="n"/>
      <c r="E994" s="6" t="n"/>
      <c r="F994" s="6" t="n"/>
      <c r="G994" s="6" t="n"/>
      <c r="H994" s="6" t="n"/>
      <c r="I994" s="6" t="n"/>
      <c r="J994" s="6" t="n"/>
      <c r="K994" s="6" t="n"/>
      <c r="L994" s="6" t="n"/>
      <c r="M994" s="6" t="n"/>
      <c r="N994" s="6" t="n"/>
    </row>
    <row r="995" ht="15.75" customHeight="1" s="1411">
      <c r="A995" s="6" t="n"/>
      <c r="B995" s="6" t="n"/>
      <c r="C995" s="6" t="n"/>
      <c r="D995" s="6" t="n"/>
      <c r="E995" s="6" t="n"/>
      <c r="F995" s="6" t="n"/>
      <c r="G995" s="6" t="n"/>
      <c r="H995" s="6" t="n"/>
      <c r="I995" s="6" t="n"/>
      <c r="J995" s="6" t="n"/>
      <c r="K995" s="6" t="n"/>
      <c r="L995" s="6" t="n"/>
      <c r="M995" s="6" t="n"/>
      <c r="N995" s="6" t="n"/>
    </row>
    <row r="996" ht="15.75" customHeight="1" s="1411">
      <c r="A996" s="6" t="n"/>
      <c r="B996" s="6" t="n"/>
      <c r="C996" s="6" t="n"/>
      <c r="D996" s="6" t="n"/>
      <c r="E996" s="6" t="n"/>
      <c r="F996" s="6" t="n"/>
      <c r="G996" s="6" t="n"/>
      <c r="H996" s="6" t="n"/>
      <c r="I996" s="6" t="n"/>
      <c r="J996" s="6" t="n"/>
      <c r="K996" s="6" t="n"/>
      <c r="L996" s="6" t="n"/>
      <c r="M996" s="6" t="n"/>
      <c r="N996" s="6" t="n"/>
    </row>
    <row r="997" ht="15.75" customHeight="1" s="1411">
      <c r="A997" s="6" t="n"/>
      <c r="B997" s="6" t="n"/>
      <c r="C997" s="6" t="n"/>
      <c r="D997" s="6" t="n"/>
      <c r="E997" s="6" t="n"/>
      <c r="F997" s="6" t="n"/>
      <c r="G997" s="6" t="n"/>
      <c r="H997" s="6" t="n"/>
      <c r="I997" s="6" t="n"/>
      <c r="J997" s="6" t="n"/>
      <c r="K997" s="6" t="n"/>
      <c r="L997" s="6" t="n"/>
      <c r="M997" s="6" t="n"/>
      <c r="N997" s="6" t="n"/>
    </row>
    <row r="998" ht="15.75" customHeight="1" s="1411">
      <c r="A998" s="6" t="n"/>
      <c r="B998" s="6" t="n"/>
      <c r="C998" s="6" t="n"/>
      <c r="D998" s="6" t="n"/>
      <c r="E998" s="6" t="n"/>
      <c r="F998" s="6" t="n"/>
      <c r="G998" s="6" t="n"/>
      <c r="H998" s="6" t="n"/>
      <c r="I998" s="6" t="n"/>
      <c r="J998" s="6" t="n"/>
      <c r="K998" s="6" t="n"/>
      <c r="L998" s="6" t="n"/>
      <c r="M998" s="6" t="n"/>
      <c r="N998" s="6" t="n"/>
    </row>
    <row r="999" ht="15.75" customHeight="1" s="1411">
      <c r="A999" s="6" t="n"/>
      <c r="B999" s="6" t="n"/>
      <c r="C999" s="6" t="n"/>
      <c r="D999" s="6" t="n"/>
      <c r="E999" s="6" t="n"/>
      <c r="F999" s="6" t="n"/>
      <c r="G999" s="6" t="n"/>
      <c r="H999" s="6" t="n"/>
      <c r="I999" s="6" t="n"/>
      <c r="J999" s="6" t="n"/>
      <c r="K999" s="6" t="n"/>
      <c r="L999" s="6" t="n"/>
      <c r="M999" s="6" t="n"/>
      <c r="N999" s="6" t="n"/>
    </row>
    <row r="1000" ht="15.75" customHeight="1" s="1411">
      <c r="A1000" s="6" t="n"/>
      <c r="B1000" s="6" t="n"/>
      <c r="C1000" s="6" t="n"/>
      <c r="D1000" s="6" t="n"/>
      <c r="E1000" s="6" t="n"/>
      <c r="F1000" s="6" t="n"/>
      <c r="G1000" s="6" t="n"/>
      <c r="H1000" s="6" t="n"/>
      <c r="I1000" s="6" t="n"/>
      <c r="J1000" s="6" t="n"/>
      <c r="K1000" s="6" t="n"/>
      <c r="L1000" s="6" t="n"/>
      <c r="M1000" s="6" t="n"/>
      <c r="N1000" s="6" t="n"/>
    </row>
  </sheetData>
  <mergeCells count="2">
    <mergeCell ref="A3:M3"/>
    <mergeCell ref="A1:M1"/>
  </mergeCells>
  <pageMargins left="0.75" right="0.75" top="1" bottom="1" header="0" footer="0"/>
  <pageSetup orientation="portrait" paperSize="9"/>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C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14" customWidth="1" style="1411" min="1" max="1"/>
    <col width="7" customWidth="1" style="1411" min="2" max="2"/>
    <col width="13" customWidth="1" style="1411" min="3" max="10"/>
  </cols>
  <sheetData>
    <row r="1" ht="13.5" customHeight="1" s="1411">
      <c r="A1" s="1540" t="inlineStr">
        <is>
          <t>⚠  EDIT ONLY YELLOW CELLS  —  ALL OTHER CELLS ARE LOCKED AND PROTECTED</t>
        </is>
      </c>
      <c r="K1" s="6" t="n"/>
      <c r="L1" s="6" t="n"/>
      <c r="M1" s="6" t="n"/>
      <c r="N1" s="6" t="n"/>
      <c r="O1" s="6" t="n"/>
      <c r="P1" s="6" t="n"/>
      <c r="Q1" s="6" t="n"/>
      <c r="R1" s="6" t="n"/>
      <c r="S1" s="6" t="n"/>
      <c r="T1" s="6" t="n"/>
      <c r="U1" s="6" t="n"/>
      <c r="V1" s="6" t="n"/>
      <c r="W1" s="6" t="n"/>
      <c r="X1" s="6" t="n"/>
      <c r="Y1" s="6" t="n"/>
      <c r="Z1" s="6" t="n"/>
      <c r="AA1" s="6" t="n"/>
      <c r="AB1" s="6" t="n"/>
      <c r="AC1" s="6" t="n"/>
    </row>
    <row r="2" ht="21.75" customHeight="1" s="1411">
      <c r="A2" s="1379" t="inlineStr">
        <is>
          <t>Borough Bar  —  Monthly Summary 2025</t>
        </is>
      </c>
      <c r="B2" s="6" t="n"/>
      <c r="C2" s="6" t="n"/>
      <c r="D2" s="6" t="n"/>
      <c r="E2" s="6" t="n"/>
      <c r="F2" s="6" t="n"/>
      <c r="G2" s="6" t="n"/>
      <c r="H2" s="6" t="n"/>
      <c r="I2" s="6" t="n"/>
      <c r="J2" s="6"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279" t="inlineStr">
        <is>
          <t>January</t>
        </is>
      </c>
      <c r="B3" s="843" t="n">
        <v>4</v>
      </c>
      <c r="C3" s="280">
        <f>January!C7</f>
        <v/>
      </c>
      <c r="D3" s="280">
        <f>January!D7</f>
        <v/>
      </c>
      <c r="E3" s="280">
        <f>January!E7</f>
        <v/>
      </c>
      <c r="F3" s="280">
        <f>January!F7</f>
        <v/>
      </c>
      <c r="G3" s="280">
        <f>January!G7</f>
        <v/>
      </c>
      <c r="H3" s="280">
        <f>January!H7</f>
        <v/>
      </c>
      <c r="I3" s="280">
        <f>C3-D3-H3</f>
        <v/>
      </c>
      <c r="J3" s="280">
        <f>C3-H3</f>
        <v/>
      </c>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295" t="inlineStr">
        <is>
          <t>February</t>
        </is>
      </c>
      <c r="B4" s="843" t="n">
        <v>4</v>
      </c>
      <c r="C4" s="284">
        <f>February!C7</f>
        <v/>
      </c>
      <c r="D4" s="284">
        <f>February!D7</f>
        <v/>
      </c>
      <c r="E4" s="284">
        <f>February!E7</f>
        <v/>
      </c>
      <c r="F4" s="284">
        <f>February!F7</f>
        <v/>
      </c>
      <c r="G4" s="284">
        <f>February!G7</f>
        <v/>
      </c>
      <c r="H4" s="284">
        <f>February!H7</f>
        <v/>
      </c>
      <c r="I4" s="284">
        <f>C4-D4-H4</f>
        <v/>
      </c>
      <c r="J4" s="284">
        <f>C4-H4</f>
        <v/>
      </c>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279" t="inlineStr">
        <is>
          <t>March</t>
        </is>
      </c>
      <c r="B5" s="843" t="n">
        <v>5</v>
      </c>
      <c r="C5" s="280">
        <f>March!C8</f>
        <v/>
      </c>
      <c r="D5" s="280">
        <f>March!D8</f>
        <v/>
      </c>
      <c r="E5" s="280">
        <f>March!E8</f>
        <v/>
      </c>
      <c r="F5" s="280">
        <f>March!F8</f>
        <v/>
      </c>
      <c r="G5" s="280">
        <f>March!G8</f>
        <v/>
      </c>
      <c r="H5" s="280">
        <f>March!H8</f>
        <v/>
      </c>
      <c r="I5" s="280">
        <f>C5-D5-H5</f>
        <v/>
      </c>
      <c r="J5" s="280">
        <f>C5-H5</f>
        <v/>
      </c>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295" t="inlineStr">
        <is>
          <t>April</t>
        </is>
      </c>
      <c r="B6" s="843" t="n">
        <v>4</v>
      </c>
      <c r="C6" s="284">
        <f>April!C7</f>
        <v/>
      </c>
      <c r="D6" s="284">
        <f>April!D7</f>
        <v/>
      </c>
      <c r="E6" s="284">
        <f>April!E7</f>
        <v/>
      </c>
      <c r="F6" s="284">
        <f>April!F7</f>
        <v/>
      </c>
      <c r="G6" s="284">
        <f>April!G7</f>
        <v/>
      </c>
      <c r="H6" s="284">
        <f>April!H7</f>
        <v/>
      </c>
      <c r="I6" s="284">
        <f>C6-D6-H6</f>
        <v/>
      </c>
      <c r="J6" s="284">
        <f>C6-H6</f>
        <v/>
      </c>
      <c r="K6" s="268" t="n"/>
      <c r="L6" s="268" t="n"/>
      <c r="M6" s="268" t="n"/>
      <c r="N6" s="268" t="n"/>
      <c r="O6" s="268" t="n"/>
      <c r="P6" s="268" t="n"/>
      <c r="Q6" s="268" t="n"/>
      <c r="R6" s="268" t="n"/>
      <c r="S6" s="268" t="n"/>
      <c r="T6" s="268" t="n"/>
      <c r="U6" s="268" t="n"/>
      <c r="V6" s="268" t="n"/>
      <c r="W6" s="268" t="n"/>
      <c r="X6" s="268" t="n"/>
      <c r="Y6" s="268" t="n"/>
      <c r="Z6" s="268" t="n"/>
      <c r="AA6" s="6" t="n"/>
      <c r="AB6" s="6" t="n"/>
      <c r="AC6" s="6" t="n"/>
    </row>
    <row r="7" ht="19.5" customHeight="1" s="1411">
      <c r="A7" s="279" t="inlineStr">
        <is>
          <t>May</t>
        </is>
      </c>
      <c r="B7" s="843" t="n">
        <v>5</v>
      </c>
      <c r="C7" s="280">
        <f>May!C8</f>
        <v/>
      </c>
      <c r="D7" s="280">
        <f>May!D8</f>
        <v/>
      </c>
      <c r="E7" s="280">
        <f>May!E8</f>
        <v/>
      </c>
      <c r="F7" s="280">
        <f>May!F8</f>
        <v/>
      </c>
      <c r="G7" s="280">
        <f>May!G8</f>
        <v/>
      </c>
      <c r="H7" s="280">
        <f>May!H8</f>
        <v/>
      </c>
      <c r="I7" s="280">
        <f>C7-D7-H7</f>
        <v/>
      </c>
      <c r="J7" s="280">
        <f>C7-H7</f>
        <v/>
      </c>
      <c r="K7" s="268" t="n"/>
      <c r="L7" s="268" t="n"/>
      <c r="M7" s="268" t="n"/>
      <c r="N7" s="268" t="n"/>
      <c r="O7" s="268" t="n"/>
      <c r="P7" s="268" t="n"/>
      <c r="Q7" s="268" t="n"/>
      <c r="R7" s="268" t="n"/>
      <c r="S7" s="268" t="n"/>
      <c r="T7" s="268" t="n"/>
      <c r="U7" s="268" t="n"/>
      <c r="V7" s="268" t="n"/>
      <c r="W7" s="268" t="n"/>
      <c r="X7" s="268" t="n"/>
      <c r="Y7" s="268" t="n"/>
      <c r="Z7" s="268" t="n"/>
      <c r="AA7" s="6" t="n"/>
      <c r="AB7" s="6" t="n"/>
      <c r="AC7" s="6" t="n"/>
    </row>
    <row r="8" ht="19.5" customHeight="1" s="1411">
      <c r="A8" s="295" t="inlineStr">
        <is>
          <t>June</t>
        </is>
      </c>
      <c r="B8" s="843" t="n">
        <v>4</v>
      </c>
      <c r="C8" s="284">
        <f>June!C7</f>
        <v/>
      </c>
      <c r="D8" s="284">
        <f>June!D7</f>
        <v/>
      </c>
      <c r="E8" s="284">
        <f>June!E7</f>
        <v/>
      </c>
      <c r="F8" s="284">
        <f>June!F7</f>
        <v/>
      </c>
      <c r="G8" s="284">
        <f>June!G7</f>
        <v/>
      </c>
      <c r="H8" s="284">
        <f>June!H7</f>
        <v/>
      </c>
      <c r="I8" s="284">
        <f>C8-D8-H8</f>
        <v/>
      </c>
      <c r="J8" s="284">
        <f>C8-H8</f>
        <v/>
      </c>
      <c r="K8" s="268" t="n"/>
      <c r="L8" s="268" t="n"/>
      <c r="M8" s="268" t="n"/>
      <c r="N8" s="268" t="n"/>
      <c r="O8" s="268" t="n"/>
      <c r="P8" s="268" t="n"/>
      <c r="Q8" s="268" t="n"/>
      <c r="R8" s="268" t="n"/>
      <c r="S8" s="268" t="n"/>
      <c r="T8" s="268" t="n"/>
      <c r="U8" s="268" t="n"/>
      <c r="V8" s="268" t="n"/>
      <c r="W8" s="268" t="n"/>
      <c r="X8" s="268" t="n"/>
      <c r="Y8" s="268" t="n"/>
      <c r="Z8" s="268" t="n"/>
      <c r="AA8" s="6" t="n"/>
      <c r="AB8" s="6" t="n"/>
      <c r="AC8" s="6" t="n"/>
    </row>
    <row r="9" ht="19.5" customHeight="1" s="1411">
      <c r="A9" s="279" t="inlineStr">
        <is>
          <t>July</t>
        </is>
      </c>
      <c r="B9" s="843" t="n">
        <v>4</v>
      </c>
      <c r="C9" s="280">
        <f>July!C7</f>
        <v/>
      </c>
      <c r="D9" s="280">
        <f>July!D7</f>
        <v/>
      </c>
      <c r="E9" s="280">
        <f>July!E7</f>
        <v/>
      </c>
      <c r="F9" s="280">
        <f>July!F7</f>
        <v/>
      </c>
      <c r="G9" s="280">
        <f>July!G7</f>
        <v/>
      </c>
      <c r="H9" s="280">
        <f>July!H7</f>
        <v/>
      </c>
      <c r="I9" s="280">
        <f>C9-D9-H9</f>
        <v/>
      </c>
      <c r="J9" s="280">
        <f>C9-H9</f>
        <v/>
      </c>
      <c r="K9" s="268" t="n"/>
      <c r="L9" s="268" t="n"/>
      <c r="M9" s="268" t="n"/>
      <c r="N9" s="268" t="n"/>
      <c r="O9" s="268" t="n"/>
      <c r="P9" s="268" t="n"/>
      <c r="Q9" s="268" t="n"/>
      <c r="R9" s="268" t="n"/>
      <c r="S9" s="268" t="n"/>
      <c r="T9" s="268" t="n"/>
      <c r="U9" s="268" t="n"/>
      <c r="V9" s="268" t="n"/>
      <c r="W9" s="268" t="n"/>
      <c r="X9" s="268" t="n"/>
      <c r="Y9" s="268" t="n"/>
      <c r="Z9" s="268" t="n"/>
      <c r="AA9" s="6" t="n"/>
      <c r="AB9" s="6" t="n"/>
      <c r="AC9" s="6" t="n"/>
    </row>
    <row r="10" ht="19.5" customHeight="1" s="1411">
      <c r="A10" s="295" t="inlineStr">
        <is>
          <t>August</t>
        </is>
      </c>
      <c r="B10" s="843" t="n">
        <v>5</v>
      </c>
      <c r="C10" s="284">
        <f>August!C8</f>
        <v/>
      </c>
      <c r="D10" s="284">
        <f>August!D8</f>
        <v/>
      </c>
      <c r="E10" s="284">
        <f>August!E8</f>
        <v/>
      </c>
      <c r="F10" s="284">
        <f>August!F8</f>
        <v/>
      </c>
      <c r="G10" s="284">
        <f>August!G8</f>
        <v/>
      </c>
      <c r="H10" s="284">
        <f>August!H8</f>
        <v/>
      </c>
      <c r="I10" s="284">
        <f>C10-D10-H10</f>
        <v/>
      </c>
      <c r="J10" s="284">
        <f>C10-H10</f>
        <v/>
      </c>
      <c r="K10" s="268" t="n"/>
      <c r="L10" s="268" t="n"/>
      <c r="M10" s="268" t="n"/>
      <c r="N10" s="268" t="n"/>
      <c r="O10" s="268" t="n"/>
      <c r="P10" s="268" t="n"/>
      <c r="Q10" s="268" t="n"/>
      <c r="R10" s="268" t="n"/>
      <c r="S10" s="268" t="n"/>
      <c r="T10" s="268" t="n"/>
      <c r="U10" s="268" t="n"/>
      <c r="V10" s="268" t="n"/>
      <c r="W10" s="268" t="n"/>
      <c r="X10" s="268" t="n"/>
      <c r="Y10" s="268" t="n"/>
      <c r="Z10" s="268" t="n"/>
      <c r="AA10" s="6" t="n"/>
      <c r="AB10" s="6" t="n"/>
      <c r="AC10" s="6" t="n"/>
    </row>
    <row r="11" ht="19.5" customHeight="1" s="1411">
      <c r="A11" s="279" t="inlineStr">
        <is>
          <t>September</t>
        </is>
      </c>
      <c r="B11" s="843" t="n">
        <v>4</v>
      </c>
      <c r="C11" s="280">
        <f>September!C7</f>
        <v/>
      </c>
      <c r="D11" s="280">
        <f>September!D7</f>
        <v/>
      </c>
      <c r="E11" s="280">
        <f>September!E7</f>
        <v/>
      </c>
      <c r="F11" s="280">
        <f>September!F7</f>
        <v/>
      </c>
      <c r="G11" s="280">
        <f>September!G7</f>
        <v/>
      </c>
      <c r="H11" s="280">
        <f>September!H7</f>
        <v/>
      </c>
      <c r="I11" s="280">
        <f>C11-D11-H11</f>
        <v/>
      </c>
      <c r="J11" s="280">
        <f>C11-H11</f>
        <v/>
      </c>
      <c r="K11" s="268" t="n"/>
      <c r="L11" s="268" t="n"/>
      <c r="M11" s="268" t="n"/>
      <c r="N11" s="268" t="n"/>
      <c r="O11" s="268" t="n"/>
      <c r="P11" s="268" t="n"/>
      <c r="Q11" s="268" t="n"/>
      <c r="R11" s="268" t="n"/>
      <c r="S11" s="268" t="n"/>
      <c r="T11" s="268" t="n"/>
      <c r="U11" s="268" t="n"/>
      <c r="V11" s="268" t="n"/>
      <c r="W11" s="268" t="n"/>
      <c r="X11" s="268" t="n"/>
      <c r="Y11" s="268" t="n"/>
      <c r="Z11" s="268" t="n"/>
      <c r="AA11" s="6" t="n"/>
      <c r="AB11" s="6" t="n"/>
      <c r="AC11" s="6" t="n"/>
    </row>
    <row r="12" ht="19.5" customHeight="1" s="1411">
      <c r="A12" s="295" t="inlineStr">
        <is>
          <t>October</t>
        </is>
      </c>
      <c r="B12" s="843" t="n">
        <v>4</v>
      </c>
      <c r="C12" s="284">
        <f>October!C7</f>
        <v/>
      </c>
      <c r="D12" s="284">
        <f>October!D7</f>
        <v/>
      </c>
      <c r="E12" s="284">
        <f>October!E7</f>
        <v/>
      </c>
      <c r="F12" s="284">
        <f>October!F7</f>
        <v/>
      </c>
      <c r="G12" s="284">
        <f>October!G7</f>
        <v/>
      </c>
      <c r="H12" s="284">
        <f>October!H7</f>
        <v/>
      </c>
      <c r="I12" s="284">
        <f>C12-D12-H12</f>
        <v/>
      </c>
      <c r="J12" s="284">
        <f>C12-H12</f>
        <v/>
      </c>
      <c r="K12" s="268" t="n"/>
      <c r="L12" s="268" t="n"/>
      <c r="M12" s="268" t="n"/>
      <c r="N12" s="268" t="n"/>
      <c r="O12" s="268" t="n"/>
      <c r="P12" s="268" t="n"/>
      <c r="Q12" s="268" t="n"/>
      <c r="R12" s="268" t="n"/>
      <c r="S12" s="268" t="n"/>
      <c r="T12" s="268" t="n"/>
      <c r="U12" s="268" t="n"/>
      <c r="V12" s="268" t="n"/>
      <c r="W12" s="268" t="n"/>
      <c r="X12" s="268" t="n"/>
      <c r="Y12" s="268" t="n"/>
      <c r="Z12" s="268" t="n"/>
      <c r="AA12" s="6" t="n"/>
      <c r="AB12" s="6" t="n"/>
      <c r="AC12" s="6" t="n"/>
    </row>
    <row r="13" ht="19.5" customHeight="1" s="1411">
      <c r="A13" s="279" t="inlineStr">
        <is>
          <t>November</t>
        </is>
      </c>
      <c r="B13" s="843" t="n">
        <v>5</v>
      </c>
      <c r="C13" s="280">
        <f>November!C8</f>
        <v/>
      </c>
      <c r="D13" s="280">
        <f>November!D8</f>
        <v/>
      </c>
      <c r="E13" s="280">
        <f>November!E8</f>
        <v/>
      </c>
      <c r="F13" s="280">
        <f>November!F8</f>
        <v/>
      </c>
      <c r="G13" s="280">
        <f>November!G8</f>
        <v/>
      </c>
      <c r="H13" s="280">
        <f>November!H8</f>
        <v/>
      </c>
      <c r="I13" s="280">
        <f>C13-D13-H13</f>
        <v/>
      </c>
      <c r="J13" s="280">
        <f>C13-H13</f>
        <v/>
      </c>
      <c r="K13" s="268" t="n"/>
      <c r="L13" s="268" t="n"/>
      <c r="M13" s="268" t="n"/>
      <c r="N13" s="268" t="n"/>
      <c r="O13" s="268" t="n"/>
      <c r="P13" s="268" t="n"/>
      <c r="Q13" s="268" t="n"/>
      <c r="R13" s="268" t="n"/>
      <c r="S13" s="268" t="n"/>
      <c r="T13" s="268" t="n"/>
      <c r="U13" s="268" t="n"/>
      <c r="V13" s="268" t="n"/>
      <c r="W13" s="268" t="n"/>
      <c r="X13" s="268" t="n"/>
      <c r="Y13" s="268" t="n"/>
      <c r="Z13" s="268" t="n"/>
      <c r="AA13" s="6" t="n"/>
      <c r="AB13" s="6" t="n"/>
      <c r="AC13" s="6" t="n"/>
    </row>
    <row r="14" ht="19.5" customHeight="1" s="1411">
      <c r="A14" s="295" t="inlineStr">
        <is>
          <t>December</t>
        </is>
      </c>
      <c r="B14" s="843" t="n">
        <v>4</v>
      </c>
      <c r="C14" s="284">
        <f>December!C7</f>
        <v/>
      </c>
      <c r="D14" s="284">
        <f>December!D7</f>
        <v/>
      </c>
      <c r="E14" s="284">
        <f>December!E7</f>
        <v/>
      </c>
      <c r="F14" s="284">
        <f>December!F7</f>
        <v/>
      </c>
      <c r="G14" s="284">
        <f>December!G7</f>
        <v/>
      </c>
      <c r="H14" s="284">
        <f>December!H7</f>
        <v/>
      </c>
      <c r="I14" s="284">
        <f>C14-D14-H14</f>
        <v/>
      </c>
      <c r="J14" s="284">
        <f>C14-H14</f>
        <v/>
      </c>
      <c r="K14" s="268" t="n"/>
      <c r="L14" s="268" t="n"/>
      <c r="M14" s="268" t="n"/>
      <c r="N14" s="268" t="n"/>
      <c r="O14" s="268" t="n"/>
      <c r="P14" s="268" t="n"/>
      <c r="Q14" s="268" t="n"/>
      <c r="R14" s="268" t="n"/>
      <c r="S14" s="268" t="n"/>
      <c r="T14" s="268" t="n"/>
      <c r="U14" s="268" t="n"/>
      <c r="V14" s="268" t="n"/>
      <c r="W14" s="268" t="n"/>
      <c r="X14" s="268" t="n"/>
      <c r="Y14" s="268" t="n"/>
      <c r="Z14" s="268" t="n"/>
      <c r="AA14" s="6" t="n"/>
      <c r="AB14" s="6" t="n"/>
      <c r="AC14" s="6" t="n"/>
    </row>
    <row r="15" ht="21.75" customHeight="1" s="1411">
      <c r="A15" s="1380" t="inlineStr">
        <is>
          <t>ANNUAL TOTAL</t>
        </is>
      </c>
      <c r="B15" s="1381">
        <f>SUM(B3:B14)</f>
        <v/>
      </c>
      <c r="C15" s="1382">
        <f>SUM(C3:C14)</f>
        <v/>
      </c>
      <c r="D15" s="1382">
        <f>SUM(D3:D14)</f>
        <v/>
      </c>
      <c r="E15" s="1382">
        <f>SUM(E3:E14)</f>
        <v/>
      </c>
      <c r="F15" s="1382">
        <f>SUM(F3:F14)</f>
        <v/>
      </c>
      <c r="G15" s="1382">
        <f>SUM(G3:G14)</f>
        <v/>
      </c>
      <c r="H15" s="1382">
        <f>SUM(H3:H14)</f>
        <v/>
      </c>
      <c r="I15" s="1382">
        <f>SUM(I3:I14)</f>
        <v/>
      </c>
      <c r="J15" s="1382">
        <f>SUM(J3:J14)</f>
        <v/>
      </c>
      <c r="K15" s="268" t="n"/>
      <c r="L15" s="268" t="n"/>
      <c r="M15" s="268" t="n"/>
      <c r="N15" s="268" t="n"/>
      <c r="O15" s="268" t="n"/>
      <c r="P15" s="268" t="n"/>
      <c r="Q15" s="268" t="n"/>
      <c r="R15" s="268" t="n"/>
      <c r="S15" s="268" t="n"/>
      <c r="T15" s="268" t="n"/>
      <c r="U15" s="268" t="n"/>
      <c r="V15" s="268" t="n"/>
      <c r="W15" s="268" t="n"/>
      <c r="X15" s="268" t="n"/>
      <c r="Y15" s="268" t="n"/>
      <c r="Z15" s="268" t="n"/>
      <c r="AA15" s="6" t="n"/>
      <c r="AB15" s="6" t="n"/>
      <c r="AC15" s="6" t="n"/>
    </row>
    <row r="16" ht="18" customHeight="1" s="1411">
      <c r="A16" s="319" t="n"/>
      <c r="B16" s="6" t="n"/>
      <c r="C16" s="6" t="n"/>
      <c r="D16" s="6" t="n"/>
      <c r="E16" s="6" t="n"/>
      <c r="F16" s="6" t="n"/>
      <c r="G16" s="6" t="n"/>
      <c r="H16" s="6" t="n"/>
      <c r="I16" s="6" t="n"/>
      <c r="J16" s="6"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27.75" customHeight="1" s="1411">
      <c r="A17" s="277" t="inlineStr">
        <is>
          <t>WEEKLY → MONTHLY CONSOLIDATION CHECK</t>
        </is>
      </c>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31.5" customHeight="1" s="1411">
      <c r="A18" s="752" t="inlineStr">
        <is>
          <t>Each monthly total is verified against the sum of its weekly sheets. Any mismatch flags a data integrity error. All variances must equal £0.</t>
        </is>
      </c>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21.75" customHeight="1" s="1411">
      <c r="A19" s="1384" t="inlineStr">
        <is>
          <t>Month</t>
        </is>
      </c>
      <c r="B19" s="1384" t="inlineStr">
        <is>
          <t>MS Income</t>
        </is>
      </c>
      <c r="C19" s="1384" t="inlineStr">
        <is>
          <t>Wkly Income</t>
        </is>
      </c>
      <c r="D19" s="1384" t="inlineStr">
        <is>
          <t>Income Δ</t>
        </is>
      </c>
      <c r="E19" s="1384" t="inlineStr">
        <is>
          <t>OK?</t>
        </is>
      </c>
      <c r="F19" s="1384" t="inlineStr">
        <is>
          <t>MS Costs</t>
        </is>
      </c>
      <c r="G19" s="1384" t="inlineStr">
        <is>
          <t>Wkly Costs</t>
        </is>
      </c>
      <c r="H19" s="1384" t="inlineStr">
        <is>
          <t>Costs Δ</t>
        </is>
      </c>
      <c r="I19" s="1384" t="inlineStr">
        <is>
          <t>OK?</t>
        </is>
      </c>
      <c r="J19" s="1384" t="inlineStr">
        <is>
          <t>Status</t>
        </is>
      </c>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9.5" customHeight="1" s="1411">
      <c r="A20" s="596" t="inlineStr">
        <is>
          <t>January</t>
        </is>
      </c>
      <c r="B20" s="1385">
        <f>'Monthly Summary'!C3</f>
        <v/>
      </c>
      <c r="C20" s="1385">
        <f>January!C7</f>
        <v/>
      </c>
      <c r="D20" s="1385">
        <f>C20-B20</f>
        <v/>
      </c>
      <c r="E20" s="1386">
        <f>IF(ABS(C20-B20)&lt;0.05,"✓ OK","✗ ERR")</f>
        <v/>
      </c>
      <c r="F20" s="1385">
        <f>'Monthly Summary'!D3</f>
        <v/>
      </c>
      <c r="G20" s="1385">
        <f>January!D7</f>
        <v/>
      </c>
      <c r="H20" s="1385">
        <f>G20-F20</f>
        <v/>
      </c>
      <c r="I20" s="1386">
        <f>IF(ABS(G20-F20)&lt;0.05,"✓ OK","✗ ERR")</f>
        <v/>
      </c>
      <c r="J20" s="1387">
        <f>IF(AND(E20="✓ OK",I20="✓ OK"),"✓ PASS","✗ FAIL")</f>
        <v/>
      </c>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9.5" customHeight="1" s="1411">
      <c r="A21" s="734" t="inlineStr">
        <is>
          <t>February</t>
        </is>
      </c>
      <c r="B21" s="1388">
        <f>'Monthly Summary'!C4</f>
        <v/>
      </c>
      <c r="C21" s="1388">
        <f>February!C7</f>
        <v/>
      </c>
      <c r="D21" s="1388">
        <f>C21-B21</f>
        <v/>
      </c>
      <c r="E21" s="1389">
        <f>IF(ABS(C21-B21)&lt;0.05,"✓ OK","✗ ERR")</f>
        <v/>
      </c>
      <c r="F21" s="1388">
        <f>'Monthly Summary'!D4</f>
        <v/>
      </c>
      <c r="G21" s="1388">
        <f>February!D7</f>
        <v/>
      </c>
      <c r="H21" s="1388">
        <f>G21-F21</f>
        <v/>
      </c>
      <c r="I21" s="1389">
        <f>IF(ABS(G21-F21)&lt;0.05,"✓ OK","✗ ERR")</f>
        <v/>
      </c>
      <c r="J21" s="1387">
        <f>IF(AND(E21="✓ OK",I21="✓ OK"),"✓ PASS","✗ FAIL")</f>
        <v/>
      </c>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9.5" customHeight="1" s="1411">
      <c r="A22" s="596" t="inlineStr">
        <is>
          <t>March</t>
        </is>
      </c>
      <c r="B22" s="1385">
        <f>'Monthly Summary'!C5</f>
        <v/>
      </c>
      <c r="C22" s="1385">
        <f>March!C8</f>
        <v/>
      </c>
      <c r="D22" s="1385">
        <f>C22-B22</f>
        <v/>
      </c>
      <c r="E22" s="1386">
        <f>IF(ABS(C22-B22)&lt;0.05,"✓ OK","✗ ERR")</f>
        <v/>
      </c>
      <c r="F22" s="1385">
        <f>'Monthly Summary'!D5</f>
        <v/>
      </c>
      <c r="G22" s="1385">
        <f>March!D8</f>
        <v/>
      </c>
      <c r="H22" s="1385">
        <f>G22-F22</f>
        <v/>
      </c>
      <c r="I22" s="1386">
        <f>IF(ABS(G22-F22)&lt;0.05,"✓ OK","✗ ERR")</f>
        <v/>
      </c>
      <c r="J22" s="1387">
        <f>IF(AND(E22="✓ OK",I22="✓ OK"),"✓ PASS","✗ FAIL")</f>
        <v/>
      </c>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9.5" customHeight="1" s="1411">
      <c r="A23" s="734" t="inlineStr">
        <is>
          <t>April</t>
        </is>
      </c>
      <c r="B23" s="1388">
        <f>'Monthly Summary'!C6</f>
        <v/>
      </c>
      <c r="C23" s="1388">
        <f>April!C7</f>
        <v/>
      </c>
      <c r="D23" s="1388">
        <f>C23-B23</f>
        <v/>
      </c>
      <c r="E23" s="1389">
        <f>IF(ABS(C23-B23)&lt;0.05,"✓ OK","✗ ERR")</f>
        <v/>
      </c>
      <c r="F23" s="1388">
        <f>'Monthly Summary'!D6</f>
        <v/>
      </c>
      <c r="G23" s="1388">
        <f>April!D7</f>
        <v/>
      </c>
      <c r="H23" s="1388">
        <f>G23-F23</f>
        <v/>
      </c>
      <c r="I23" s="1389">
        <f>IF(ABS(G23-F23)&lt;0.05,"✓ OK","✗ ERR")</f>
        <v/>
      </c>
      <c r="J23" s="1387">
        <f>IF(AND(E23="✓ OK",I23="✓ OK"),"✓ PASS","✗ FAIL")</f>
        <v/>
      </c>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9.5" customHeight="1" s="1411">
      <c r="A24" s="596" t="inlineStr">
        <is>
          <t>May</t>
        </is>
      </c>
      <c r="B24" s="1385">
        <f>'Monthly Summary'!C7</f>
        <v/>
      </c>
      <c r="C24" s="1385">
        <f>May!C8</f>
        <v/>
      </c>
      <c r="D24" s="1385">
        <f>C24-B24</f>
        <v/>
      </c>
      <c r="E24" s="1386">
        <f>IF(ABS(C24-B24)&lt;0.05,"✓ OK","✗ ERR")</f>
        <v/>
      </c>
      <c r="F24" s="1385">
        <f>'Monthly Summary'!D7</f>
        <v/>
      </c>
      <c r="G24" s="1385">
        <f>May!D8</f>
        <v/>
      </c>
      <c r="H24" s="1385">
        <f>G24-F24</f>
        <v/>
      </c>
      <c r="I24" s="1386">
        <f>IF(ABS(G24-F24)&lt;0.05,"✓ OK","✗ ERR")</f>
        <v/>
      </c>
      <c r="J24" s="1387">
        <f>IF(AND(E24="✓ OK",I24="✓ OK"),"✓ PASS","✗ FAIL")</f>
        <v/>
      </c>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9.5" customHeight="1" s="1411">
      <c r="A25" s="734" t="inlineStr">
        <is>
          <t>June</t>
        </is>
      </c>
      <c r="B25" s="1388">
        <f>'Monthly Summary'!C8</f>
        <v/>
      </c>
      <c r="C25" s="1388">
        <f>June!C7</f>
        <v/>
      </c>
      <c r="D25" s="1388">
        <f>C25-B25</f>
        <v/>
      </c>
      <c r="E25" s="1389">
        <f>IF(ABS(C25-B25)&lt;0.05,"✓ OK","✗ ERR")</f>
        <v/>
      </c>
      <c r="F25" s="1388">
        <f>'Monthly Summary'!D8</f>
        <v/>
      </c>
      <c r="G25" s="1388">
        <f>June!D7</f>
        <v/>
      </c>
      <c r="H25" s="1388">
        <f>G25-F25</f>
        <v/>
      </c>
      <c r="I25" s="1389">
        <f>IF(ABS(G25-F25)&lt;0.05,"✓ OK","✗ ERR")</f>
        <v/>
      </c>
      <c r="J25" s="1387">
        <f>IF(AND(E25="✓ OK",I25="✓ OK"),"✓ PASS","✗ FAIL")</f>
        <v/>
      </c>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9.5" customHeight="1" s="1411">
      <c r="A26" s="596" t="inlineStr">
        <is>
          <t>July</t>
        </is>
      </c>
      <c r="B26" s="1385">
        <f>'Monthly Summary'!C9</f>
        <v/>
      </c>
      <c r="C26" s="1385">
        <f>July!C7</f>
        <v/>
      </c>
      <c r="D26" s="1385">
        <f>C26-B26</f>
        <v/>
      </c>
      <c r="E26" s="1386">
        <f>IF(ABS(C26-B26)&lt;0.05,"✓ OK","✗ ERR")</f>
        <v/>
      </c>
      <c r="F26" s="1385">
        <f>'Monthly Summary'!D9</f>
        <v/>
      </c>
      <c r="G26" s="1385">
        <f>July!D7</f>
        <v/>
      </c>
      <c r="H26" s="1385">
        <f>G26-F26</f>
        <v/>
      </c>
      <c r="I26" s="1386">
        <f>IF(ABS(G26-F26)&lt;0.05,"✓ OK","✗ ERR")</f>
        <v/>
      </c>
      <c r="J26" s="1387">
        <f>IF(AND(E26="✓ OK",I26="✓ OK"),"✓ PASS","✗ FAIL")</f>
        <v/>
      </c>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9.5" customHeight="1" s="1411">
      <c r="A27" s="734" t="inlineStr">
        <is>
          <t>August</t>
        </is>
      </c>
      <c r="B27" s="1388">
        <f>'Monthly Summary'!C10</f>
        <v/>
      </c>
      <c r="C27" s="1388">
        <f>August!C8</f>
        <v/>
      </c>
      <c r="D27" s="1388">
        <f>C27-B27</f>
        <v/>
      </c>
      <c r="E27" s="1389">
        <f>IF(ABS(C27-B27)&lt;0.05,"✓ OK","✗ ERR")</f>
        <v/>
      </c>
      <c r="F27" s="1388">
        <f>'Monthly Summary'!D10</f>
        <v/>
      </c>
      <c r="G27" s="1388">
        <f>August!D8</f>
        <v/>
      </c>
      <c r="H27" s="1388">
        <f>G27-F27</f>
        <v/>
      </c>
      <c r="I27" s="1389">
        <f>IF(ABS(G27-F27)&lt;0.05,"✓ OK","✗ ERR")</f>
        <v/>
      </c>
      <c r="J27" s="1387">
        <f>IF(AND(E27="✓ OK",I27="✓ OK"),"✓ PASS","✗ FAIL")</f>
        <v/>
      </c>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9.5" customHeight="1" s="1411">
      <c r="A28" s="596" t="inlineStr">
        <is>
          <t>September</t>
        </is>
      </c>
      <c r="B28" s="1385">
        <f>'Monthly Summary'!C11</f>
        <v/>
      </c>
      <c r="C28" s="1385">
        <f>September!C7</f>
        <v/>
      </c>
      <c r="D28" s="1385">
        <f>C28-B28</f>
        <v/>
      </c>
      <c r="E28" s="1386">
        <f>IF(ABS(C28-B28)&lt;0.05,"✓ OK","✗ ERR")</f>
        <v/>
      </c>
      <c r="F28" s="1385">
        <f>'Monthly Summary'!D11</f>
        <v/>
      </c>
      <c r="G28" s="1385">
        <f>September!D7</f>
        <v/>
      </c>
      <c r="H28" s="1385">
        <f>G28-F28</f>
        <v/>
      </c>
      <c r="I28" s="1386">
        <f>IF(ABS(G28-F28)&lt;0.05,"✓ OK","✗ ERR")</f>
        <v/>
      </c>
      <c r="J28" s="1387">
        <f>IF(AND(E28="✓ OK",I28="✓ OK"),"✓ PASS","✗ FAIL")</f>
        <v/>
      </c>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9.5" customHeight="1" s="1411">
      <c r="A29" s="734" t="inlineStr">
        <is>
          <t>October</t>
        </is>
      </c>
      <c r="B29" s="1388">
        <f>'Monthly Summary'!C12</f>
        <v/>
      </c>
      <c r="C29" s="1388">
        <f>October!C7</f>
        <v/>
      </c>
      <c r="D29" s="1388">
        <f>C29-B29</f>
        <v/>
      </c>
      <c r="E29" s="1389">
        <f>IF(ABS(C29-B29)&lt;0.05,"✓ OK","✗ ERR")</f>
        <v/>
      </c>
      <c r="F29" s="1388">
        <f>'Monthly Summary'!D12</f>
        <v/>
      </c>
      <c r="G29" s="1388">
        <f>October!D7</f>
        <v/>
      </c>
      <c r="H29" s="1388">
        <f>G29-F29</f>
        <v/>
      </c>
      <c r="I29" s="1389">
        <f>IF(ABS(G29-F29)&lt;0.05,"✓ OK","✗ ERR")</f>
        <v/>
      </c>
      <c r="J29" s="1387">
        <f>IF(AND(E29="✓ OK",I29="✓ OK"),"✓ PASS","✗ FAIL")</f>
        <v/>
      </c>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9.5" customHeight="1" s="1411">
      <c r="A30" s="596" t="inlineStr">
        <is>
          <t>November</t>
        </is>
      </c>
      <c r="B30" s="1385">
        <f>'Monthly Summary'!C13</f>
        <v/>
      </c>
      <c r="C30" s="1385">
        <f>November!C8</f>
        <v/>
      </c>
      <c r="D30" s="1385">
        <f>C30-B30</f>
        <v/>
      </c>
      <c r="E30" s="1386">
        <f>IF(ABS(C30-B30)&lt;0.05,"✓ OK","✗ ERR")</f>
        <v/>
      </c>
      <c r="F30" s="1385">
        <f>'Monthly Summary'!D13</f>
        <v/>
      </c>
      <c r="G30" s="1385">
        <f>November!D8</f>
        <v/>
      </c>
      <c r="H30" s="1385">
        <f>G30-F30</f>
        <v/>
      </c>
      <c r="I30" s="1386">
        <f>IF(ABS(G30-F30)&lt;0.05,"✓ OK","✗ ERR")</f>
        <v/>
      </c>
      <c r="J30" s="1387">
        <f>IF(AND(E30="✓ OK",I30="✓ OK"),"✓ PASS","✗ FAIL")</f>
        <v/>
      </c>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9.5" customHeight="1" s="1411">
      <c r="A31" s="734" t="inlineStr">
        <is>
          <t>December</t>
        </is>
      </c>
      <c r="B31" s="449" t="n"/>
      <c r="C31" s="449" t="n"/>
      <c r="D31" s="449" t="n"/>
      <c r="E31" s="449" t="n"/>
      <c r="F31" s="449" t="n"/>
      <c r="G31" s="449" t="n"/>
      <c r="H31" s="449" t="n"/>
      <c r="I31" s="450" t="n"/>
      <c r="J31" s="1387">
        <f>IF(AND(E31="✓ OK",I31="✓ OK"),"✓ PASS","✗ FAIL")</f>
        <v/>
      </c>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21.75" customHeight="1" s="1411">
      <c r="A32" s="1746" t="inlineStr">
        <is>
          <t>WEEKLY vs MONTHLY DIFFERENCE (must = £0)</t>
        </is>
      </c>
      <c r="J32" s="1387">
        <f>IF(COUNTIF(J20:J31,"✗ FAIL")=0,"✓ ALL MATCH","✗ MISMATCH")</f>
        <v/>
      </c>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8" customHeight="1" s="141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row>
    <row r="222" ht="18" customHeight="1" s="1411">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row>
    <row r="223" ht="18" customHeight="1" s="1411">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row>
    <row r="224" ht="18" customHeight="1" s="1411">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row>
    <row r="225" ht="18" customHeight="1" s="1411">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row>
    <row r="226" ht="18" customHeight="1" s="1411">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row>
    <row r="227" ht="18" customHeight="1" s="1411">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row>
    <row r="228" ht="18" customHeight="1" s="1411">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row>
    <row r="229" ht="18" customHeight="1" s="1411">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row>
    <row r="230" ht="18" customHeight="1" s="1411">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row>
    <row r="231" ht="18" customHeight="1" s="141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row>
    <row r="232" ht="18" customHeight="1" s="1411">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row>
    <row r="233" ht="15.75" customHeight="1" s="1411">
      <c r="A233" s="6" t="n"/>
      <c r="B233" s="6" t="n"/>
      <c r="C233" s="6" t="n"/>
      <c r="D233" s="6" t="n"/>
      <c r="E233" s="6" t="n"/>
      <c r="F233" s="6" t="n"/>
      <c r="G233" s="6" t="n"/>
      <c r="H233" s="6" t="n"/>
      <c r="I233" s="6" t="n"/>
      <c r="J233" s="6" t="n"/>
    </row>
    <row r="234" ht="15.75" customHeight="1" s="1411">
      <c r="A234" s="6" t="n"/>
      <c r="B234" s="6" t="n"/>
      <c r="C234" s="6" t="n"/>
      <c r="D234" s="6" t="n"/>
      <c r="E234" s="6" t="n"/>
      <c r="F234" s="6" t="n"/>
      <c r="G234" s="6" t="n"/>
      <c r="H234" s="6" t="n"/>
      <c r="I234" s="6" t="n"/>
      <c r="J234" s="6" t="n"/>
    </row>
    <row r="235" ht="15.75" customHeight="1" s="1411">
      <c r="A235" s="6" t="n"/>
      <c r="B235" s="6" t="n"/>
      <c r="C235" s="6" t="n"/>
      <c r="D235" s="6" t="n"/>
      <c r="E235" s="6" t="n"/>
      <c r="F235" s="6" t="n"/>
      <c r="G235" s="6" t="n"/>
      <c r="H235" s="6" t="n"/>
      <c r="I235" s="6" t="n"/>
      <c r="J235" s="6" t="n"/>
    </row>
    <row r="236" ht="15.75" customHeight="1" s="1411">
      <c r="A236" s="6" t="n"/>
      <c r="B236" s="6" t="n"/>
      <c r="C236" s="6" t="n"/>
      <c r="D236" s="6" t="n"/>
      <c r="E236" s="6" t="n"/>
      <c r="F236" s="6" t="n"/>
      <c r="G236" s="6" t="n"/>
      <c r="H236" s="6" t="n"/>
      <c r="I236" s="6" t="n"/>
      <c r="J236" s="6" t="n"/>
    </row>
    <row r="237" ht="15.75" customHeight="1" s="1411">
      <c r="A237" s="6" t="n"/>
      <c r="B237" s="6" t="n"/>
      <c r="C237" s="6" t="n"/>
      <c r="D237" s="6" t="n"/>
      <c r="E237" s="6" t="n"/>
      <c r="F237" s="6" t="n"/>
      <c r="G237" s="6" t="n"/>
      <c r="H237" s="6" t="n"/>
      <c r="I237" s="6" t="n"/>
      <c r="J237" s="6" t="n"/>
    </row>
    <row r="238" ht="15.75" customHeight="1" s="1411">
      <c r="A238" s="6" t="n"/>
      <c r="B238" s="6" t="n"/>
      <c r="C238" s="6" t="n"/>
      <c r="D238" s="6" t="n"/>
      <c r="E238" s="6" t="n"/>
      <c r="F238" s="6" t="n"/>
      <c r="G238" s="6" t="n"/>
      <c r="H238" s="6" t="n"/>
      <c r="I238" s="6" t="n"/>
      <c r="J238" s="6" t="n"/>
    </row>
    <row r="239" ht="15.75" customHeight="1" s="1411">
      <c r="A239" s="6" t="n"/>
      <c r="B239" s="6" t="n"/>
      <c r="C239" s="6" t="n"/>
      <c r="D239" s="6" t="n"/>
      <c r="E239" s="6" t="n"/>
      <c r="F239" s="6" t="n"/>
      <c r="G239" s="6" t="n"/>
      <c r="H239" s="6" t="n"/>
      <c r="I239" s="6" t="n"/>
      <c r="J239" s="6" t="n"/>
    </row>
    <row r="240" ht="15.75" customHeight="1" s="1411">
      <c r="A240" s="6" t="n"/>
      <c r="B240" s="6" t="n"/>
      <c r="C240" s="6" t="n"/>
      <c r="D240" s="6" t="n"/>
      <c r="E240" s="6" t="n"/>
      <c r="F240" s="6" t="n"/>
      <c r="G240" s="6" t="n"/>
      <c r="H240" s="6" t="n"/>
      <c r="I240" s="6" t="n"/>
      <c r="J240" s="6" t="n"/>
    </row>
    <row r="241" ht="15.75" customHeight="1" s="1411">
      <c r="A241" s="6" t="n"/>
      <c r="B241" s="6" t="n"/>
      <c r="C241" s="6" t="n"/>
      <c r="D241" s="6" t="n"/>
      <c r="E241" s="6" t="n"/>
      <c r="F241" s="6" t="n"/>
      <c r="G241" s="6" t="n"/>
      <c r="H241" s="6" t="n"/>
      <c r="I241" s="6" t="n"/>
      <c r="J241" s="6" t="n"/>
    </row>
    <row r="242" ht="15.75" customHeight="1" s="1411">
      <c r="A242" s="6" t="n"/>
      <c r="B242" s="6" t="n"/>
      <c r="C242" s="6" t="n"/>
      <c r="D242" s="6" t="n"/>
      <c r="E242" s="6" t="n"/>
      <c r="F242" s="6" t="n"/>
      <c r="G242" s="6" t="n"/>
      <c r="H242" s="6" t="n"/>
      <c r="I242" s="6" t="n"/>
      <c r="J242" s="6" t="n"/>
    </row>
    <row r="243" ht="15.75" customHeight="1" s="1411">
      <c r="A243" s="6" t="n"/>
      <c r="B243" s="6" t="n"/>
      <c r="C243" s="6" t="n"/>
      <c r="D243" s="6" t="n"/>
      <c r="E243" s="6" t="n"/>
      <c r="F243" s="6" t="n"/>
      <c r="G243" s="6" t="n"/>
      <c r="H243" s="6" t="n"/>
      <c r="I243" s="6" t="n"/>
      <c r="J243" s="6" t="n"/>
    </row>
    <row r="244" ht="15.75" customHeight="1" s="1411">
      <c r="A244" s="6" t="n"/>
      <c r="B244" s="6" t="n"/>
      <c r="C244" s="6" t="n"/>
      <c r="D244" s="6" t="n"/>
      <c r="E244" s="6" t="n"/>
      <c r="F244" s="6" t="n"/>
      <c r="G244" s="6" t="n"/>
      <c r="H244" s="6" t="n"/>
      <c r="I244" s="6" t="n"/>
      <c r="J244" s="6" t="n"/>
    </row>
    <row r="245" ht="15.75" customHeight="1" s="1411">
      <c r="A245" s="6" t="n"/>
      <c r="B245" s="6" t="n"/>
      <c r="C245" s="6" t="n"/>
      <c r="D245" s="6" t="n"/>
      <c r="E245" s="6" t="n"/>
      <c r="F245" s="6" t="n"/>
      <c r="G245" s="6" t="n"/>
      <c r="H245" s="6" t="n"/>
      <c r="I245" s="6" t="n"/>
      <c r="J245" s="6" t="n"/>
    </row>
    <row r="246" ht="15.75" customHeight="1" s="1411">
      <c r="A246" s="6" t="n"/>
      <c r="B246" s="6" t="n"/>
      <c r="C246" s="6" t="n"/>
      <c r="D246" s="6" t="n"/>
      <c r="E246" s="6" t="n"/>
      <c r="F246" s="6" t="n"/>
      <c r="G246" s="6" t="n"/>
      <c r="H246" s="6" t="n"/>
      <c r="I246" s="6" t="n"/>
      <c r="J246" s="6" t="n"/>
    </row>
    <row r="247" ht="15.75" customHeight="1" s="1411">
      <c r="A247" s="6" t="n"/>
      <c r="B247" s="6" t="n"/>
      <c r="C247" s="6" t="n"/>
      <c r="D247" s="6" t="n"/>
      <c r="E247" s="6" t="n"/>
      <c r="F247" s="6" t="n"/>
      <c r="G247" s="6" t="n"/>
      <c r="H247" s="6" t="n"/>
      <c r="I247" s="6" t="n"/>
      <c r="J247" s="6" t="n"/>
    </row>
    <row r="248" ht="15.75" customHeight="1" s="1411">
      <c r="A248" s="6" t="n"/>
      <c r="B248" s="6" t="n"/>
      <c r="C248" s="6" t="n"/>
      <c r="D248" s="6" t="n"/>
      <c r="E248" s="6" t="n"/>
      <c r="F248" s="6" t="n"/>
      <c r="G248" s="6" t="n"/>
      <c r="H248" s="6" t="n"/>
      <c r="I248" s="6" t="n"/>
      <c r="J248" s="6" t="n"/>
    </row>
    <row r="249" ht="15.75" customHeight="1" s="1411">
      <c r="A249" s="6" t="n"/>
      <c r="B249" s="6" t="n"/>
      <c r="C249" s="6" t="n"/>
      <c r="D249" s="6" t="n"/>
      <c r="E249" s="6" t="n"/>
      <c r="F249" s="6" t="n"/>
      <c r="G249" s="6" t="n"/>
      <c r="H249" s="6" t="n"/>
      <c r="I249" s="6" t="n"/>
      <c r="J249" s="6" t="n"/>
    </row>
    <row r="250" ht="15.75" customHeight="1" s="1411">
      <c r="A250" s="6" t="n"/>
      <c r="B250" s="6" t="n"/>
      <c r="C250" s="6" t="n"/>
      <c r="D250" s="6" t="n"/>
      <c r="E250" s="6" t="n"/>
      <c r="F250" s="6" t="n"/>
      <c r="G250" s="6" t="n"/>
      <c r="H250" s="6" t="n"/>
      <c r="I250" s="6" t="n"/>
      <c r="J250" s="6" t="n"/>
    </row>
    <row r="251" ht="15.75" customHeight="1" s="1411">
      <c r="A251" s="6" t="n"/>
      <c r="B251" s="6" t="n"/>
      <c r="C251" s="6" t="n"/>
      <c r="D251" s="6" t="n"/>
      <c r="E251" s="6" t="n"/>
      <c r="F251" s="6" t="n"/>
      <c r="G251" s="6" t="n"/>
      <c r="H251" s="6" t="n"/>
      <c r="I251" s="6" t="n"/>
      <c r="J251" s="6" t="n"/>
    </row>
    <row r="252" ht="15.75" customHeight="1" s="1411">
      <c r="A252" s="6" t="n"/>
      <c r="B252" s="6" t="n"/>
      <c r="C252" s="6" t="n"/>
      <c r="D252" s="6" t="n"/>
      <c r="E252" s="6" t="n"/>
      <c r="F252" s="6" t="n"/>
      <c r="G252" s="6" t="n"/>
      <c r="H252" s="6" t="n"/>
      <c r="I252" s="6" t="n"/>
      <c r="J252" s="6" t="n"/>
    </row>
    <row r="253" ht="15.75" customHeight="1" s="1411">
      <c r="A253" s="6" t="n"/>
      <c r="B253" s="6" t="n"/>
      <c r="C253" s="6" t="n"/>
      <c r="D253" s="6" t="n"/>
      <c r="E253" s="6" t="n"/>
      <c r="F253" s="6" t="n"/>
      <c r="G253" s="6" t="n"/>
      <c r="H253" s="6" t="n"/>
      <c r="I253" s="6" t="n"/>
      <c r="J253" s="6" t="n"/>
    </row>
    <row r="254" ht="15.75" customHeight="1" s="1411">
      <c r="A254" s="6" t="n"/>
      <c r="B254" s="6" t="n"/>
      <c r="C254" s="6" t="n"/>
      <c r="D254" s="6" t="n"/>
      <c r="E254" s="6" t="n"/>
      <c r="F254" s="6" t="n"/>
      <c r="G254" s="6" t="n"/>
      <c r="H254" s="6" t="n"/>
      <c r="I254" s="6" t="n"/>
      <c r="J254" s="6" t="n"/>
    </row>
    <row r="255" ht="15.75" customHeight="1" s="1411">
      <c r="A255" s="6" t="n"/>
      <c r="B255" s="6" t="n"/>
      <c r="C255" s="6" t="n"/>
      <c r="D255" s="6" t="n"/>
      <c r="E255" s="6" t="n"/>
      <c r="F255" s="6" t="n"/>
      <c r="G255" s="6" t="n"/>
      <c r="H255" s="6" t="n"/>
      <c r="I255" s="6" t="n"/>
      <c r="J255" s="6" t="n"/>
    </row>
    <row r="256" ht="15.75" customHeight="1" s="1411">
      <c r="A256" s="6" t="n"/>
      <c r="B256" s="6" t="n"/>
      <c r="C256" s="6" t="n"/>
      <c r="D256" s="6" t="n"/>
      <c r="E256" s="6" t="n"/>
      <c r="F256" s="6" t="n"/>
      <c r="G256" s="6" t="n"/>
      <c r="H256" s="6" t="n"/>
      <c r="I256" s="6" t="n"/>
      <c r="J256" s="6" t="n"/>
    </row>
    <row r="257" ht="15.75" customHeight="1" s="1411">
      <c r="A257" s="6" t="n"/>
      <c r="B257" s="6" t="n"/>
      <c r="C257" s="6" t="n"/>
      <c r="D257" s="6" t="n"/>
      <c r="E257" s="6" t="n"/>
      <c r="F257" s="6" t="n"/>
      <c r="G257" s="6" t="n"/>
      <c r="H257" s="6" t="n"/>
      <c r="I257" s="6" t="n"/>
      <c r="J257" s="6" t="n"/>
    </row>
    <row r="258" ht="15.75" customHeight="1" s="1411">
      <c r="A258" s="6" t="n"/>
      <c r="B258" s="6" t="n"/>
      <c r="C258" s="6" t="n"/>
      <c r="D258" s="6" t="n"/>
      <c r="E258" s="6" t="n"/>
      <c r="F258" s="6" t="n"/>
      <c r="G258" s="6" t="n"/>
      <c r="H258" s="6" t="n"/>
      <c r="I258" s="6" t="n"/>
      <c r="J258" s="6" t="n"/>
    </row>
    <row r="259" ht="15.75" customHeight="1" s="1411">
      <c r="A259" s="6" t="n"/>
      <c r="B259" s="6" t="n"/>
      <c r="C259" s="6" t="n"/>
      <c r="D259" s="6" t="n"/>
      <c r="E259" s="6" t="n"/>
      <c r="F259" s="6" t="n"/>
      <c r="G259" s="6" t="n"/>
      <c r="H259" s="6" t="n"/>
      <c r="I259" s="6" t="n"/>
      <c r="J259" s="6" t="n"/>
    </row>
    <row r="260" ht="15.75" customHeight="1" s="1411">
      <c r="A260" s="6" t="n"/>
      <c r="B260" s="6" t="n"/>
      <c r="C260" s="6" t="n"/>
      <c r="D260" s="6" t="n"/>
      <c r="E260" s="6" t="n"/>
      <c r="F260" s="6" t="n"/>
      <c r="G260" s="6" t="n"/>
      <c r="H260" s="6" t="n"/>
      <c r="I260" s="6" t="n"/>
      <c r="J260" s="6" t="n"/>
    </row>
    <row r="261" ht="15.75" customHeight="1" s="1411">
      <c r="A261" s="6" t="n"/>
      <c r="B261" s="6" t="n"/>
      <c r="C261" s="6" t="n"/>
      <c r="D261" s="6" t="n"/>
      <c r="E261" s="6" t="n"/>
      <c r="F261" s="6" t="n"/>
      <c r="G261" s="6" t="n"/>
      <c r="H261" s="6" t="n"/>
      <c r="I261" s="6" t="n"/>
      <c r="J261" s="6" t="n"/>
    </row>
    <row r="262" ht="15.75" customHeight="1" s="1411">
      <c r="A262" s="6" t="n"/>
      <c r="B262" s="6" t="n"/>
      <c r="C262" s="6" t="n"/>
      <c r="D262" s="6" t="n"/>
      <c r="E262" s="6" t="n"/>
      <c r="F262" s="6" t="n"/>
      <c r="G262" s="6" t="n"/>
      <c r="H262" s="6" t="n"/>
      <c r="I262" s="6" t="n"/>
      <c r="J262" s="6" t="n"/>
    </row>
    <row r="263" ht="15.75" customHeight="1" s="1411">
      <c r="A263" s="6" t="n"/>
      <c r="B263" s="6" t="n"/>
      <c r="C263" s="6" t="n"/>
      <c r="D263" s="6" t="n"/>
      <c r="E263" s="6" t="n"/>
      <c r="F263" s="6" t="n"/>
      <c r="G263" s="6" t="n"/>
      <c r="H263" s="6" t="n"/>
      <c r="I263" s="6" t="n"/>
      <c r="J263" s="6" t="n"/>
    </row>
    <row r="264" ht="15.75" customHeight="1" s="1411">
      <c r="A264" s="6" t="n"/>
      <c r="B264" s="6" t="n"/>
      <c r="C264" s="6" t="n"/>
      <c r="D264" s="6" t="n"/>
      <c r="E264" s="6" t="n"/>
      <c r="F264" s="6" t="n"/>
      <c r="G264" s="6" t="n"/>
      <c r="H264" s="6" t="n"/>
      <c r="I264" s="6" t="n"/>
      <c r="J264" s="6" t="n"/>
    </row>
    <row r="265" ht="15.75" customHeight="1" s="1411">
      <c r="A265" s="6" t="n"/>
      <c r="B265" s="6" t="n"/>
      <c r="C265" s="6" t="n"/>
      <c r="D265" s="6" t="n"/>
      <c r="E265" s="6" t="n"/>
      <c r="F265" s="6" t="n"/>
      <c r="G265" s="6" t="n"/>
      <c r="H265" s="6" t="n"/>
      <c r="I265" s="6" t="n"/>
      <c r="J265" s="6" t="n"/>
    </row>
    <row r="266" ht="15.75" customHeight="1" s="1411">
      <c r="A266" s="6" t="n"/>
      <c r="B266" s="6" t="n"/>
      <c r="C266" s="6" t="n"/>
      <c r="D266" s="6" t="n"/>
      <c r="E266" s="6" t="n"/>
      <c r="F266" s="6" t="n"/>
      <c r="G266" s="6" t="n"/>
      <c r="H266" s="6" t="n"/>
      <c r="I266" s="6" t="n"/>
      <c r="J266" s="6" t="n"/>
    </row>
    <row r="267" ht="15.75" customHeight="1" s="1411">
      <c r="A267" s="6" t="n"/>
      <c r="B267" s="6" t="n"/>
      <c r="C267" s="6" t="n"/>
      <c r="D267" s="6" t="n"/>
      <c r="E267" s="6" t="n"/>
      <c r="F267" s="6" t="n"/>
      <c r="G267" s="6" t="n"/>
      <c r="H267" s="6" t="n"/>
      <c r="I267" s="6" t="n"/>
      <c r="J267" s="6" t="n"/>
    </row>
    <row r="268" ht="15.75" customHeight="1" s="1411">
      <c r="A268" s="6" t="n"/>
      <c r="B268" s="6" t="n"/>
      <c r="C268" s="6" t="n"/>
      <c r="D268" s="6" t="n"/>
      <c r="E268" s="6" t="n"/>
      <c r="F268" s="6" t="n"/>
      <c r="G268" s="6" t="n"/>
      <c r="H268" s="6" t="n"/>
      <c r="I268" s="6" t="n"/>
      <c r="J268" s="6" t="n"/>
    </row>
    <row r="269" ht="15.75" customHeight="1" s="1411">
      <c r="A269" s="6" t="n"/>
      <c r="B269" s="6" t="n"/>
      <c r="C269" s="6" t="n"/>
      <c r="D269" s="6" t="n"/>
      <c r="E269" s="6" t="n"/>
      <c r="F269" s="6" t="n"/>
      <c r="G269" s="6" t="n"/>
      <c r="H269" s="6" t="n"/>
      <c r="I269" s="6" t="n"/>
      <c r="J269" s="6" t="n"/>
    </row>
    <row r="270" ht="15.75" customHeight="1" s="1411">
      <c r="A270" s="6" t="n"/>
      <c r="B270" s="6" t="n"/>
      <c r="C270" s="6" t="n"/>
      <c r="D270" s="6" t="n"/>
      <c r="E270" s="6" t="n"/>
      <c r="F270" s="6" t="n"/>
      <c r="G270" s="6" t="n"/>
      <c r="H270" s="6" t="n"/>
      <c r="I270" s="6" t="n"/>
      <c r="J270" s="6" t="n"/>
    </row>
    <row r="271" ht="15.75" customHeight="1" s="1411">
      <c r="A271" s="6" t="n"/>
      <c r="B271" s="6" t="n"/>
      <c r="C271" s="6" t="n"/>
      <c r="D271" s="6" t="n"/>
      <c r="E271" s="6" t="n"/>
      <c r="F271" s="6" t="n"/>
      <c r="G271" s="6" t="n"/>
      <c r="H271" s="6" t="n"/>
      <c r="I271" s="6" t="n"/>
      <c r="J271" s="6" t="n"/>
    </row>
    <row r="272" ht="15.75" customHeight="1" s="1411">
      <c r="A272" s="6" t="n"/>
      <c r="B272" s="6" t="n"/>
      <c r="C272" s="6" t="n"/>
      <c r="D272" s="6" t="n"/>
      <c r="E272" s="6" t="n"/>
      <c r="F272" s="6" t="n"/>
      <c r="G272" s="6" t="n"/>
      <c r="H272" s="6" t="n"/>
      <c r="I272" s="6" t="n"/>
      <c r="J272" s="6" t="n"/>
    </row>
    <row r="273" ht="15.75" customHeight="1" s="1411">
      <c r="A273" s="6" t="n"/>
      <c r="B273" s="6" t="n"/>
      <c r="C273" s="6" t="n"/>
      <c r="D273" s="6" t="n"/>
      <c r="E273" s="6" t="n"/>
      <c r="F273" s="6" t="n"/>
      <c r="G273" s="6" t="n"/>
      <c r="H273" s="6" t="n"/>
      <c r="I273" s="6" t="n"/>
      <c r="J273" s="6" t="n"/>
    </row>
    <row r="274" ht="15.75" customHeight="1" s="1411">
      <c r="A274" s="6" t="n"/>
      <c r="B274" s="6" t="n"/>
      <c r="C274" s="6" t="n"/>
      <c r="D274" s="6" t="n"/>
      <c r="E274" s="6" t="n"/>
      <c r="F274" s="6" t="n"/>
      <c r="G274" s="6" t="n"/>
      <c r="H274" s="6" t="n"/>
      <c r="I274" s="6" t="n"/>
      <c r="J274" s="6" t="n"/>
    </row>
    <row r="275" ht="15.75" customHeight="1" s="1411">
      <c r="A275" s="6" t="n"/>
      <c r="B275" s="6" t="n"/>
      <c r="C275" s="6" t="n"/>
      <c r="D275" s="6" t="n"/>
      <c r="E275" s="6" t="n"/>
      <c r="F275" s="6" t="n"/>
      <c r="G275" s="6" t="n"/>
      <c r="H275" s="6" t="n"/>
      <c r="I275" s="6" t="n"/>
      <c r="J275" s="6" t="n"/>
    </row>
    <row r="276" ht="15.75" customHeight="1" s="1411">
      <c r="A276" s="6" t="n"/>
      <c r="B276" s="6" t="n"/>
      <c r="C276" s="6" t="n"/>
      <c r="D276" s="6" t="n"/>
      <c r="E276" s="6" t="n"/>
      <c r="F276" s="6" t="n"/>
      <c r="G276" s="6" t="n"/>
      <c r="H276" s="6" t="n"/>
      <c r="I276" s="6" t="n"/>
      <c r="J276" s="6" t="n"/>
    </row>
    <row r="277" ht="15.75" customHeight="1" s="1411">
      <c r="A277" s="6" t="n"/>
      <c r="B277" s="6" t="n"/>
      <c r="C277" s="6" t="n"/>
      <c r="D277" s="6" t="n"/>
      <c r="E277" s="6" t="n"/>
      <c r="F277" s="6" t="n"/>
      <c r="G277" s="6" t="n"/>
      <c r="H277" s="6" t="n"/>
      <c r="I277" s="6" t="n"/>
      <c r="J277" s="6" t="n"/>
    </row>
    <row r="278" ht="15.75" customHeight="1" s="1411">
      <c r="A278" s="6" t="n"/>
      <c r="B278" s="6" t="n"/>
      <c r="C278" s="6" t="n"/>
      <c r="D278" s="6" t="n"/>
      <c r="E278" s="6" t="n"/>
      <c r="F278" s="6" t="n"/>
      <c r="G278" s="6" t="n"/>
      <c r="H278" s="6" t="n"/>
      <c r="I278" s="6" t="n"/>
      <c r="J278" s="6" t="n"/>
    </row>
    <row r="279" ht="15.75" customHeight="1" s="1411">
      <c r="A279" s="6" t="n"/>
      <c r="B279" s="6" t="n"/>
      <c r="C279" s="6" t="n"/>
      <c r="D279" s="6" t="n"/>
      <c r="E279" s="6" t="n"/>
      <c r="F279" s="6" t="n"/>
      <c r="G279" s="6" t="n"/>
      <c r="H279" s="6" t="n"/>
      <c r="I279" s="6" t="n"/>
      <c r="J279" s="6" t="n"/>
    </row>
    <row r="280" ht="15.75" customHeight="1" s="1411">
      <c r="A280" s="6" t="n"/>
      <c r="B280" s="6" t="n"/>
      <c r="C280" s="6" t="n"/>
      <c r="D280" s="6" t="n"/>
      <c r="E280" s="6" t="n"/>
      <c r="F280" s="6" t="n"/>
      <c r="G280" s="6" t="n"/>
      <c r="H280" s="6" t="n"/>
      <c r="I280" s="6" t="n"/>
      <c r="J280" s="6" t="n"/>
    </row>
    <row r="281" ht="15.75" customHeight="1" s="1411">
      <c r="A281" s="6" t="n"/>
      <c r="B281" s="6" t="n"/>
      <c r="C281" s="6" t="n"/>
      <c r="D281" s="6" t="n"/>
      <c r="E281" s="6" t="n"/>
      <c r="F281" s="6" t="n"/>
      <c r="G281" s="6" t="n"/>
      <c r="H281" s="6" t="n"/>
      <c r="I281" s="6" t="n"/>
      <c r="J281" s="6" t="n"/>
    </row>
    <row r="282" ht="15.75" customHeight="1" s="1411">
      <c r="A282" s="6" t="n"/>
      <c r="B282" s="6" t="n"/>
      <c r="C282" s="6" t="n"/>
      <c r="D282" s="6" t="n"/>
      <c r="E282" s="6" t="n"/>
      <c r="F282" s="6" t="n"/>
      <c r="G282" s="6" t="n"/>
      <c r="H282" s="6" t="n"/>
      <c r="I282" s="6" t="n"/>
      <c r="J282" s="6" t="n"/>
    </row>
    <row r="283" ht="15.75" customHeight="1" s="1411">
      <c r="A283" s="6" t="n"/>
      <c r="B283" s="6" t="n"/>
      <c r="C283" s="6" t="n"/>
      <c r="D283" s="6" t="n"/>
      <c r="E283" s="6" t="n"/>
      <c r="F283" s="6" t="n"/>
      <c r="G283" s="6" t="n"/>
      <c r="H283" s="6" t="n"/>
      <c r="I283" s="6" t="n"/>
      <c r="J283" s="6" t="n"/>
    </row>
    <row r="284" ht="15.75" customHeight="1" s="1411">
      <c r="A284" s="6" t="n"/>
      <c r="B284" s="6" t="n"/>
      <c r="C284" s="6" t="n"/>
      <c r="D284" s="6" t="n"/>
      <c r="E284" s="6" t="n"/>
      <c r="F284" s="6" t="n"/>
      <c r="G284" s="6" t="n"/>
      <c r="H284" s="6" t="n"/>
      <c r="I284" s="6" t="n"/>
      <c r="J284" s="6" t="n"/>
    </row>
    <row r="285" ht="15.75" customHeight="1" s="1411">
      <c r="A285" s="6" t="n"/>
      <c r="B285" s="6" t="n"/>
      <c r="C285" s="6" t="n"/>
      <c r="D285" s="6" t="n"/>
      <c r="E285" s="6" t="n"/>
      <c r="F285" s="6" t="n"/>
      <c r="G285" s="6" t="n"/>
      <c r="H285" s="6" t="n"/>
      <c r="I285" s="6" t="n"/>
      <c r="J285" s="6" t="n"/>
    </row>
    <row r="286" ht="15.75" customHeight="1" s="1411">
      <c r="A286" s="6" t="n"/>
      <c r="B286" s="6" t="n"/>
      <c r="C286" s="6" t="n"/>
      <c r="D286" s="6" t="n"/>
      <c r="E286" s="6" t="n"/>
      <c r="F286" s="6" t="n"/>
      <c r="G286" s="6" t="n"/>
      <c r="H286" s="6" t="n"/>
      <c r="I286" s="6" t="n"/>
      <c r="J286" s="6" t="n"/>
    </row>
    <row r="287" ht="15.75" customHeight="1" s="1411">
      <c r="A287" s="6" t="n"/>
      <c r="B287" s="6" t="n"/>
      <c r="C287" s="6" t="n"/>
      <c r="D287" s="6" t="n"/>
      <c r="E287" s="6" t="n"/>
      <c r="F287" s="6" t="n"/>
      <c r="G287" s="6" t="n"/>
      <c r="H287" s="6" t="n"/>
      <c r="I287" s="6" t="n"/>
      <c r="J287" s="6" t="n"/>
    </row>
    <row r="288" ht="15.75" customHeight="1" s="1411">
      <c r="A288" s="6" t="n"/>
      <c r="B288" s="6" t="n"/>
      <c r="C288" s="6" t="n"/>
      <c r="D288" s="6" t="n"/>
      <c r="E288" s="6" t="n"/>
      <c r="F288" s="6" t="n"/>
      <c r="G288" s="6" t="n"/>
      <c r="H288" s="6" t="n"/>
      <c r="I288" s="6" t="n"/>
      <c r="J288" s="6" t="n"/>
    </row>
    <row r="289" ht="15.75" customHeight="1" s="1411">
      <c r="A289" s="6" t="n"/>
      <c r="B289" s="6" t="n"/>
      <c r="C289" s="6" t="n"/>
      <c r="D289" s="6" t="n"/>
      <c r="E289" s="6" t="n"/>
      <c r="F289" s="6" t="n"/>
      <c r="G289" s="6" t="n"/>
      <c r="H289" s="6" t="n"/>
      <c r="I289" s="6" t="n"/>
      <c r="J289" s="6" t="n"/>
    </row>
    <row r="290" ht="15.75" customHeight="1" s="1411">
      <c r="A290" s="6" t="n"/>
      <c r="B290" s="6" t="n"/>
      <c r="C290" s="6" t="n"/>
      <c r="D290" s="6" t="n"/>
      <c r="E290" s="6" t="n"/>
      <c r="F290" s="6" t="n"/>
      <c r="G290" s="6" t="n"/>
      <c r="H290" s="6" t="n"/>
      <c r="I290" s="6" t="n"/>
      <c r="J290" s="6" t="n"/>
    </row>
    <row r="291" ht="15.75" customHeight="1" s="1411">
      <c r="A291" s="6" t="n"/>
      <c r="B291" s="6" t="n"/>
      <c r="C291" s="6" t="n"/>
      <c r="D291" s="6" t="n"/>
      <c r="E291" s="6" t="n"/>
      <c r="F291" s="6" t="n"/>
      <c r="G291" s="6" t="n"/>
      <c r="H291" s="6" t="n"/>
      <c r="I291" s="6" t="n"/>
      <c r="J291" s="6" t="n"/>
    </row>
    <row r="292" ht="15.75" customHeight="1" s="1411">
      <c r="A292" s="6" t="n"/>
      <c r="B292" s="6" t="n"/>
      <c r="C292" s="6" t="n"/>
      <c r="D292" s="6" t="n"/>
      <c r="E292" s="6" t="n"/>
      <c r="F292" s="6" t="n"/>
      <c r="G292" s="6" t="n"/>
      <c r="H292" s="6" t="n"/>
      <c r="I292" s="6" t="n"/>
      <c r="J292" s="6" t="n"/>
    </row>
    <row r="293" ht="15.75" customHeight="1" s="1411">
      <c r="A293" s="6" t="n"/>
      <c r="B293" s="6" t="n"/>
      <c r="C293" s="6" t="n"/>
      <c r="D293" s="6" t="n"/>
      <c r="E293" s="6" t="n"/>
      <c r="F293" s="6" t="n"/>
      <c r="G293" s="6" t="n"/>
      <c r="H293" s="6" t="n"/>
      <c r="I293" s="6" t="n"/>
      <c r="J293" s="6" t="n"/>
    </row>
    <row r="294" ht="15.75" customHeight="1" s="1411">
      <c r="A294" s="6" t="n"/>
      <c r="B294" s="6" t="n"/>
      <c r="C294" s="6" t="n"/>
      <c r="D294" s="6" t="n"/>
      <c r="E294" s="6" t="n"/>
      <c r="F294" s="6" t="n"/>
      <c r="G294" s="6" t="n"/>
      <c r="H294" s="6" t="n"/>
      <c r="I294" s="6" t="n"/>
      <c r="J294" s="6" t="n"/>
    </row>
    <row r="295" ht="15.75" customHeight="1" s="1411">
      <c r="A295" s="6" t="n"/>
      <c r="B295" s="6" t="n"/>
      <c r="C295" s="6" t="n"/>
      <c r="D295" s="6" t="n"/>
      <c r="E295" s="6" t="n"/>
      <c r="F295" s="6" t="n"/>
      <c r="G295" s="6" t="n"/>
      <c r="H295" s="6" t="n"/>
      <c r="I295" s="6" t="n"/>
      <c r="J295" s="6" t="n"/>
    </row>
    <row r="296" ht="15.75" customHeight="1" s="1411">
      <c r="A296" s="6" t="n"/>
      <c r="B296" s="6" t="n"/>
      <c r="C296" s="6" t="n"/>
      <c r="D296" s="6" t="n"/>
      <c r="E296" s="6" t="n"/>
      <c r="F296" s="6" t="n"/>
      <c r="G296" s="6" t="n"/>
      <c r="H296" s="6" t="n"/>
      <c r="I296" s="6" t="n"/>
      <c r="J296" s="6" t="n"/>
    </row>
    <row r="297" ht="15.75" customHeight="1" s="1411">
      <c r="A297" s="6" t="n"/>
      <c r="B297" s="6" t="n"/>
      <c r="C297" s="6" t="n"/>
      <c r="D297" s="6" t="n"/>
      <c r="E297" s="6" t="n"/>
      <c r="F297" s="6" t="n"/>
      <c r="G297" s="6" t="n"/>
      <c r="H297" s="6" t="n"/>
      <c r="I297" s="6" t="n"/>
      <c r="J297" s="6" t="n"/>
    </row>
    <row r="298" ht="15.75" customHeight="1" s="1411">
      <c r="A298" s="6" t="n"/>
      <c r="B298" s="6" t="n"/>
      <c r="C298" s="6" t="n"/>
      <c r="D298" s="6" t="n"/>
      <c r="E298" s="6" t="n"/>
      <c r="F298" s="6" t="n"/>
      <c r="G298" s="6" t="n"/>
      <c r="H298" s="6" t="n"/>
      <c r="I298" s="6" t="n"/>
      <c r="J298" s="6" t="n"/>
    </row>
    <row r="299" ht="15.75" customHeight="1" s="1411">
      <c r="A299" s="6" t="n"/>
      <c r="B299" s="6" t="n"/>
      <c r="C299" s="6" t="n"/>
      <c r="D299" s="6" t="n"/>
      <c r="E299" s="6" t="n"/>
      <c r="F299" s="6" t="n"/>
      <c r="G299" s="6" t="n"/>
      <c r="H299" s="6" t="n"/>
      <c r="I299" s="6" t="n"/>
      <c r="J299" s="6" t="n"/>
    </row>
    <row r="300" ht="15.75" customHeight="1" s="1411">
      <c r="A300" s="6" t="n"/>
      <c r="B300" s="6" t="n"/>
      <c r="C300" s="6" t="n"/>
      <c r="D300" s="6" t="n"/>
      <c r="E300" s="6" t="n"/>
      <c r="F300" s="6" t="n"/>
      <c r="G300" s="6" t="n"/>
      <c r="H300" s="6" t="n"/>
      <c r="I300" s="6" t="n"/>
      <c r="J300" s="6" t="n"/>
    </row>
    <row r="301" ht="15.75" customHeight="1" s="1411">
      <c r="A301" s="6" t="n"/>
      <c r="B301" s="6" t="n"/>
      <c r="C301" s="6" t="n"/>
      <c r="D301" s="6" t="n"/>
      <c r="E301" s="6" t="n"/>
      <c r="F301" s="6" t="n"/>
      <c r="G301" s="6" t="n"/>
      <c r="H301" s="6" t="n"/>
      <c r="I301" s="6" t="n"/>
      <c r="J301" s="6" t="n"/>
    </row>
    <row r="302" ht="15.75" customHeight="1" s="1411">
      <c r="A302" s="6" t="n"/>
      <c r="B302" s="6" t="n"/>
      <c r="C302" s="6" t="n"/>
      <c r="D302" s="6" t="n"/>
      <c r="E302" s="6" t="n"/>
      <c r="F302" s="6" t="n"/>
      <c r="G302" s="6" t="n"/>
      <c r="H302" s="6" t="n"/>
      <c r="I302" s="6" t="n"/>
      <c r="J302" s="6" t="n"/>
    </row>
    <row r="303" ht="15.75" customHeight="1" s="1411">
      <c r="A303" s="6" t="n"/>
      <c r="B303" s="6" t="n"/>
      <c r="C303" s="6" t="n"/>
      <c r="D303" s="6" t="n"/>
      <c r="E303" s="6" t="n"/>
      <c r="F303" s="6" t="n"/>
      <c r="G303" s="6" t="n"/>
      <c r="H303" s="6" t="n"/>
      <c r="I303" s="6" t="n"/>
      <c r="J303" s="6" t="n"/>
    </row>
    <row r="304" ht="15.75" customHeight="1" s="1411">
      <c r="A304" s="6" t="n"/>
      <c r="B304" s="6" t="n"/>
      <c r="C304" s="6" t="n"/>
      <c r="D304" s="6" t="n"/>
      <c r="E304" s="6" t="n"/>
      <c r="F304" s="6" t="n"/>
      <c r="G304" s="6" t="n"/>
      <c r="H304" s="6" t="n"/>
      <c r="I304" s="6" t="n"/>
      <c r="J304" s="6" t="n"/>
    </row>
    <row r="305" ht="15.75" customHeight="1" s="1411">
      <c r="A305" s="6" t="n"/>
      <c r="B305" s="6" t="n"/>
      <c r="C305" s="6" t="n"/>
      <c r="D305" s="6" t="n"/>
      <c r="E305" s="6" t="n"/>
      <c r="F305" s="6" t="n"/>
      <c r="G305" s="6" t="n"/>
      <c r="H305" s="6" t="n"/>
      <c r="I305" s="6" t="n"/>
      <c r="J305" s="6" t="n"/>
    </row>
    <row r="306" ht="15.75" customHeight="1" s="1411">
      <c r="A306" s="6" t="n"/>
      <c r="B306" s="6" t="n"/>
      <c r="C306" s="6" t="n"/>
      <c r="D306" s="6" t="n"/>
      <c r="E306" s="6" t="n"/>
      <c r="F306" s="6" t="n"/>
      <c r="G306" s="6" t="n"/>
      <c r="H306" s="6" t="n"/>
      <c r="I306" s="6" t="n"/>
      <c r="J306" s="6" t="n"/>
    </row>
    <row r="307" ht="15.75" customHeight="1" s="1411">
      <c r="A307" s="6" t="n"/>
      <c r="B307" s="6" t="n"/>
      <c r="C307" s="6" t="n"/>
      <c r="D307" s="6" t="n"/>
      <c r="E307" s="6" t="n"/>
      <c r="F307" s="6" t="n"/>
      <c r="G307" s="6" t="n"/>
      <c r="H307" s="6" t="n"/>
      <c r="I307" s="6" t="n"/>
      <c r="J307" s="6" t="n"/>
    </row>
    <row r="308" ht="15.75" customHeight="1" s="1411">
      <c r="A308" s="6" t="n"/>
      <c r="B308" s="6" t="n"/>
      <c r="C308" s="6" t="n"/>
      <c r="D308" s="6" t="n"/>
      <c r="E308" s="6" t="n"/>
      <c r="F308" s="6" t="n"/>
      <c r="G308" s="6" t="n"/>
      <c r="H308" s="6" t="n"/>
      <c r="I308" s="6" t="n"/>
      <c r="J308" s="6" t="n"/>
    </row>
    <row r="309" ht="15.75" customHeight="1" s="1411">
      <c r="A309" s="6" t="n"/>
      <c r="B309" s="6" t="n"/>
      <c r="C309" s="6" t="n"/>
      <c r="D309" s="6" t="n"/>
      <c r="E309" s="6" t="n"/>
      <c r="F309" s="6" t="n"/>
      <c r="G309" s="6" t="n"/>
      <c r="H309" s="6" t="n"/>
      <c r="I309" s="6" t="n"/>
      <c r="J309" s="6" t="n"/>
    </row>
    <row r="310" ht="15.75" customHeight="1" s="1411">
      <c r="A310" s="6" t="n"/>
      <c r="B310" s="6" t="n"/>
      <c r="C310" s="6" t="n"/>
      <c r="D310" s="6" t="n"/>
      <c r="E310" s="6" t="n"/>
      <c r="F310" s="6" t="n"/>
      <c r="G310" s="6" t="n"/>
      <c r="H310" s="6" t="n"/>
      <c r="I310" s="6" t="n"/>
      <c r="J310" s="6" t="n"/>
    </row>
    <row r="311" ht="15.75" customHeight="1" s="1411">
      <c r="A311" s="6" t="n"/>
      <c r="B311" s="6" t="n"/>
      <c r="C311" s="6" t="n"/>
      <c r="D311" s="6" t="n"/>
      <c r="E311" s="6" t="n"/>
      <c r="F311" s="6" t="n"/>
      <c r="G311" s="6" t="n"/>
      <c r="H311" s="6" t="n"/>
      <c r="I311" s="6" t="n"/>
      <c r="J311" s="6" t="n"/>
    </row>
    <row r="312" ht="15.75" customHeight="1" s="1411">
      <c r="A312" s="6" t="n"/>
      <c r="B312" s="6" t="n"/>
      <c r="C312" s="6" t="n"/>
      <c r="D312" s="6" t="n"/>
      <c r="E312" s="6" t="n"/>
      <c r="F312" s="6" t="n"/>
      <c r="G312" s="6" t="n"/>
      <c r="H312" s="6" t="n"/>
      <c r="I312" s="6" t="n"/>
      <c r="J312" s="6" t="n"/>
    </row>
    <row r="313" ht="15.75" customHeight="1" s="1411">
      <c r="A313" s="6" t="n"/>
      <c r="B313" s="6" t="n"/>
      <c r="C313" s="6" t="n"/>
      <c r="D313" s="6" t="n"/>
      <c r="E313" s="6" t="n"/>
      <c r="F313" s="6" t="n"/>
      <c r="G313" s="6" t="n"/>
      <c r="H313" s="6" t="n"/>
      <c r="I313" s="6" t="n"/>
      <c r="J313" s="6" t="n"/>
    </row>
    <row r="314" ht="15.75" customHeight="1" s="1411">
      <c r="A314" s="6" t="n"/>
      <c r="B314" s="6" t="n"/>
      <c r="C314" s="6" t="n"/>
      <c r="D314" s="6" t="n"/>
      <c r="E314" s="6" t="n"/>
      <c r="F314" s="6" t="n"/>
      <c r="G314" s="6" t="n"/>
      <c r="H314" s="6" t="n"/>
      <c r="I314" s="6" t="n"/>
      <c r="J314" s="6" t="n"/>
    </row>
    <row r="315" ht="15.75" customHeight="1" s="1411">
      <c r="A315" s="6" t="n"/>
      <c r="B315" s="6" t="n"/>
      <c r="C315" s="6" t="n"/>
      <c r="D315" s="6" t="n"/>
      <c r="E315" s="6" t="n"/>
      <c r="F315" s="6" t="n"/>
      <c r="G315" s="6" t="n"/>
      <c r="H315" s="6" t="n"/>
      <c r="I315" s="6" t="n"/>
      <c r="J315" s="6" t="n"/>
    </row>
    <row r="316" ht="15.75" customHeight="1" s="1411">
      <c r="A316" s="6" t="n"/>
      <c r="B316" s="6" t="n"/>
      <c r="C316" s="6" t="n"/>
      <c r="D316" s="6" t="n"/>
      <c r="E316" s="6" t="n"/>
      <c r="F316" s="6" t="n"/>
      <c r="G316" s="6" t="n"/>
      <c r="H316" s="6" t="n"/>
      <c r="I316" s="6" t="n"/>
      <c r="J316" s="6" t="n"/>
    </row>
    <row r="317" ht="15.75" customHeight="1" s="1411">
      <c r="A317" s="6" t="n"/>
      <c r="B317" s="6" t="n"/>
      <c r="C317" s="6" t="n"/>
      <c r="D317" s="6" t="n"/>
      <c r="E317" s="6" t="n"/>
      <c r="F317" s="6" t="n"/>
      <c r="G317" s="6" t="n"/>
      <c r="H317" s="6" t="n"/>
      <c r="I317" s="6" t="n"/>
      <c r="J317" s="6" t="n"/>
    </row>
    <row r="318" ht="15.75" customHeight="1" s="1411">
      <c r="A318" s="6" t="n"/>
      <c r="B318" s="6" t="n"/>
      <c r="C318" s="6" t="n"/>
      <c r="D318" s="6" t="n"/>
      <c r="E318" s="6" t="n"/>
      <c r="F318" s="6" t="n"/>
      <c r="G318" s="6" t="n"/>
      <c r="H318" s="6" t="n"/>
      <c r="I318" s="6" t="n"/>
      <c r="J318" s="6" t="n"/>
    </row>
    <row r="319" ht="15.75" customHeight="1" s="1411">
      <c r="A319" s="6" t="n"/>
      <c r="B319" s="6" t="n"/>
      <c r="C319" s="6" t="n"/>
      <c r="D319" s="6" t="n"/>
      <c r="E319" s="6" t="n"/>
      <c r="F319" s="6" t="n"/>
      <c r="G319" s="6" t="n"/>
      <c r="H319" s="6" t="n"/>
      <c r="I319" s="6" t="n"/>
      <c r="J319" s="6" t="n"/>
    </row>
    <row r="320" ht="15.75" customHeight="1" s="1411">
      <c r="A320" s="6" t="n"/>
      <c r="B320" s="6" t="n"/>
      <c r="C320" s="6" t="n"/>
      <c r="D320" s="6" t="n"/>
      <c r="E320" s="6" t="n"/>
      <c r="F320" s="6" t="n"/>
      <c r="G320" s="6" t="n"/>
      <c r="H320" s="6" t="n"/>
      <c r="I320" s="6" t="n"/>
      <c r="J320" s="6" t="n"/>
    </row>
    <row r="321" ht="15.75" customHeight="1" s="1411">
      <c r="A321" s="6" t="n"/>
      <c r="B321" s="6" t="n"/>
      <c r="C321" s="6" t="n"/>
      <c r="D321" s="6" t="n"/>
      <c r="E321" s="6" t="n"/>
      <c r="F321" s="6" t="n"/>
      <c r="G321" s="6" t="n"/>
      <c r="H321" s="6" t="n"/>
      <c r="I321" s="6" t="n"/>
      <c r="J321" s="6" t="n"/>
    </row>
    <row r="322" ht="15.75" customHeight="1" s="1411">
      <c r="A322" s="6" t="n"/>
      <c r="B322" s="6" t="n"/>
      <c r="C322" s="6" t="n"/>
      <c r="D322" s="6" t="n"/>
      <c r="E322" s="6" t="n"/>
      <c r="F322" s="6" t="n"/>
      <c r="G322" s="6" t="n"/>
      <c r="H322" s="6" t="n"/>
      <c r="I322" s="6" t="n"/>
      <c r="J322" s="6" t="n"/>
    </row>
    <row r="323" ht="15.75" customHeight="1" s="1411">
      <c r="A323" s="6" t="n"/>
      <c r="B323" s="6" t="n"/>
      <c r="C323" s="6" t="n"/>
      <c r="D323" s="6" t="n"/>
      <c r="E323" s="6" t="n"/>
      <c r="F323" s="6" t="n"/>
      <c r="G323" s="6" t="n"/>
      <c r="H323" s="6" t="n"/>
      <c r="I323" s="6" t="n"/>
      <c r="J323" s="6" t="n"/>
    </row>
    <row r="324" ht="15.75" customHeight="1" s="1411">
      <c r="A324" s="6" t="n"/>
      <c r="B324" s="6" t="n"/>
      <c r="C324" s="6" t="n"/>
      <c r="D324" s="6" t="n"/>
      <c r="E324" s="6" t="n"/>
      <c r="F324" s="6" t="n"/>
      <c r="G324" s="6" t="n"/>
      <c r="H324" s="6" t="n"/>
      <c r="I324" s="6" t="n"/>
      <c r="J324" s="6" t="n"/>
    </row>
    <row r="325" ht="15.75" customHeight="1" s="1411">
      <c r="A325" s="6" t="n"/>
      <c r="B325" s="6" t="n"/>
      <c r="C325" s="6" t="n"/>
      <c r="D325" s="6" t="n"/>
      <c r="E325" s="6" t="n"/>
      <c r="F325" s="6" t="n"/>
      <c r="G325" s="6" t="n"/>
      <c r="H325" s="6" t="n"/>
      <c r="I325" s="6" t="n"/>
      <c r="J325" s="6" t="n"/>
    </row>
    <row r="326" ht="15.75" customHeight="1" s="1411">
      <c r="A326" s="6" t="n"/>
      <c r="B326" s="6" t="n"/>
      <c r="C326" s="6" t="n"/>
      <c r="D326" s="6" t="n"/>
      <c r="E326" s="6" t="n"/>
      <c r="F326" s="6" t="n"/>
      <c r="G326" s="6" t="n"/>
      <c r="H326" s="6" t="n"/>
      <c r="I326" s="6" t="n"/>
      <c r="J326" s="6" t="n"/>
    </row>
    <row r="327" ht="15.75" customHeight="1" s="1411">
      <c r="A327" s="6" t="n"/>
      <c r="B327" s="6" t="n"/>
      <c r="C327" s="6" t="n"/>
      <c r="D327" s="6" t="n"/>
      <c r="E327" s="6" t="n"/>
      <c r="F327" s="6" t="n"/>
      <c r="G327" s="6" t="n"/>
      <c r="H327" s="6" t="n"/>
      <c r="I327" s="6" t="n"/>
      <c r="J327" s="6" t="n"/>
    </row>
    <row r="328" ht="15.75" customHeight="1" s="1411">
      <c r="A328" s="6" t="n"/>
      <c r="B328" s="6" t="n"/>
      <c r="C328" s="6" t="n"/>
      <c r="D328" s="6" t="n"/>
      <c r="E328" s="6" t="n"/>
      <c r="F328" s="6" t="n"/>
      <c r="G328" s="6" t="n"/>
      <c r="H328" s="6" t="n"/>
      <c r="I328" s="6" t="n"/>
      <c r="J328" s="6" t="n"/>
    </row>
    <row r="329" ht="15.75" customHeight="1" s="1411">
      <c r="A329" s="6" t="n"/>
      <c r="B329" s="6" t="n"/>
      <c r="C329" s="6" t="n"/>
      <c r="D329" s="6" t="n"/>
      <c r="E329" s="6" t="n"/>
      <c r="F329" s="6" t="n"/>
      <c r="G329" s="6" t="n"/>
      <c r="H329" s="6" t="n"/>
      <c r="I329" s="6" t="n"/>
      <c r="J329" s="6" t="n"/>
    </row>
    <row r="330" ht="15.75" customHeight="1" s="1411">
      <c r="A330" s="6" t="n"/>
      <c r="B330" s="6" t="n"/>
      <c r="C330" s="6" t="n"/>
      <c r="D330" s="6" t="n"/>
      <c r="E330" s="6" t="n"/>
      <c r="F330" s="6" t="n"/>
      <c r="G330" s="6" t="n"/>
      <c r="H330" s="6" t="n"/>
      <c r="I330" s="6" t="n"/>
      <c r="J330" s="6" t="n"/>
    </row>
    <row r="331" ht="15.75" customHeight="1" s="1411">
      <c r="A331" s="6" t="n"/>
      <c r="B331" s="6" t="n"/>
      <c r="C331" s="6" t="n"/>
      <c r="D331" s="6" t="n"/>
      <c r="E331" s="6" t="n"/>
      <c r="F331" s="6" t="n"/>
      <c r="G331" s="6" t="n"/>
      <c r="H331" s="6" t="n"/>
      <c r="I331" s="6" t="n"/>
      <c r="J331" s="6" t="n"/>
    </row>
    <row r="332" ht="15.75" customHeight="1" s="1411">
      <c r="A332" s="6" t="n"/>
      <c r="B332" s="6" t="n"/>
      <c r="C332" s="6" t="n"/>
      <c r="D332" s="6" t="n"/>
      <c r="E332" s="6" t="n"/>
      <c r="F332" s="6" t="n"/>
      <c r="G332" s="6" t="n"/>
      <c r="H332" s="6" t="n"/>
      <c r="I332" s="6" t="n"/>
      <c r="J332" s="6" t="n"/>
    </row>
    <row r="333" ht="15.75" customHeight="1" s="1411">
      <c r="A333" s="6" t="n"/>
      <c r="B333" s="6" t="n"/>
      <c r="C333" s="6" t="n"/>
      <c r="D333" s="6" t="n"/>
      <c r="E333" s="6" t="n"/>
      <c r="F333" s="6" t="n"/>
      <c r="G333" s="6" t="n"/>
      <c r="H333" s="6" t="n"/>
      <c r="I333" s="6" t="n"/>
      <c r="J333" s="6" t="n"/>
    </row>
    <row r="334" ht="15.75" customHeight="1" s="1411">
      <c r="A334" s="6" t="n"/>
      <c r="B334" s="6" t="n"/>
      <c r="C334" s="6" t="n"/>
      <c r="D334" s="6" t="n"/>
      <c r="E334" s="6" t="n"/>
      <c r="F334" s="6" t="n"/>
      <c r="G334" s="6" t="n"/>
      <c r="H334" s="6" t="n"/>
      <c r="I334" s="6" t="n"/>
      <c r="J334" s="6" t="n"/>
    </row>
    <row r="335" ht="15.75" customHeight="1" s="1411">
      <c r="A335" s="6" t="n"/>
      <c r="B335" s="6" t="n"/>
      <c r="C335" s="6" t="n"/>
      <c r="D335" s="6" t="n"/>
      <c r="E335" s="6" t="n"/>
      <c r="F335" s="6" t="n"/>
      <c r="G335" s="6" t="n"/>
      <c r="H335" s="6" t="n"/>
      <c r="I335" s="6" t="n"/>
      <c r="J335" s="6" t="n"/>
    </row>
    <row r="336" ht="15.75" customHeight="1" s="1411">
      <c r="A336" s="6" t="n"/>
      <c r="B336" s="6" t="n"/>
      <c r="C336" s="6" t="n"/>
      <c r="D336" s="6" t="n"/>
      <c r="E336" s="6" t="n"/>
      <c r="F336" s="6" t="n"/>
      <c r="G336" s="6" t="n"/>
      <c r="H336" s="6" t="n"/>
      <c r="I336" s="6" t="n"/>
      <c r="J336" s="6" t="n"/>
    </row>
    <row r="337" ht="15.75" customHeight="1" s="1411">
      <c r="A337" s="6" t="n"/>
      <c r="B337" s="6" t="n"/>
      <c r="C337" s="6" t="n"/>
      <c r="D337" s="6" t="n"/>
      <c r="E337" s="6" t="n"/>
      <c r="F337" s="6" t="n"/>
      <c r="G337" s="6" t="n"/>
      <c r="H337" s="6" t="n"/>
      <c r="I337" s="6" t="n"/>
      <c r="J337" s="6" t="n"/>
    </row>
    <row r="338" ht="15.75" customHeight="1" s="1411">
      <c r="A338" s="6" t="n"/>
      <c r="B338" s="6" t="n"/>
      <c r="C338" s="6" t="n"/>
      <c r="D338" s="6" t="n"/>
      <c r="E338" s="6" t="n"/>
      <c r="F338" s="6" t="n"/>
      <c r="G338" s="6" t="n"/>
      <c r="H338" s="6" t="n"/>
      <c r="I338" s="6" t="n"/>
      <c r="J338" s="6" t="n"/>
    </row>
    <row r="339" ht="15.75" customHeight="1" s="1411">
      <c r="A339" s="6" t="n"/>
      <c r="B339" s="6" t="n"/>
      <c r="C339" s="6" t="n"/>
      <c r="D339" s="6" t="n"/>
      <c r="E339" s="6" t="n"/>
      <c r="F339" s="6" t="n"/>
      <c r="G339" s="6" t="n"/>
      <c r="H339" s="6" t="n"/>
      <c r="I339" s="6" t="n"/>
      <c r="J339" s="6" t="n"/>
    </row>
    <row r="340" ht="15.75" customHeight="1" s="1411">
      <c r="A340" s="6" t="n"/>
      <c r="B340" s="6" t="n"/>
      <c r="C340" s="6" t="n"/>
      <c r="D340" s="6" t="n"/>
      <c r="E340" s="6" t="n"/>
      <c r="F340" s="6" t="n"/>
      <c r="G340" s="6" t="n"/>
      <c r="H340" s="6" t="n"/>
      <c r="I340" s="6" t="n"/>
      <c r="J340" s="6" t="n"/>
    </row>
    <row r="341" ht="15.75" customHeight="1" s="1411">
      <c r="A341" s="6" t="n"/>
      <c r="B341" s="6" t="n"/>
      <c r="C341" s="6" t="n"/>
      <c r="D341" s="6" t="n"/>
      <c r="E341" s="6" t="n"/>
      <c r="F341" s="6" t="n"/>
      <c r="G341" s="6" t="n"/>
      <c r="H341" s="6" t="n"/>
      <c r="I341" s="6" t="n"/>
      <c r="J341" s="6" t="n"/>
    </row>
    <row r="342" ht="15.75" customHeight="1" s="1411">
      <c r="A342" s="6" t="n"/>
      <c r="B342" s="6" t="n"/>
      <c r="C342" s="6" t="n"/>
      <c r="D342" s="6" t="n"/>
      <c r="E342" s="6" t="n"/>
      <c r="F342" s="6" t="n"/>
      <c r="G342" s="6" t="n"/>
      <c r="H342" s="6" t="n"/>
      <c r="I342" s="6" t="n"/>
      <c r="J342" s="6" t="n"/>
    </row>
    <row r="343" ht="15.75" customHeight="1" s="1411">
      <c r="A343" s="6" t="n"/>
      <c r="B343" s="6" t="n"/>
      <c r="C343" s="6" t="n"/>
      <c r="D343" s="6" t="n"/>
      <c r="E343" s="6" t="n"/>
      <c r="F343" s="6" t="n"/>
      <c r="G343" s="6" t="n"/>
      <c r="H343" s="6" t="n"/>
      <c r="I343" s="6" t="n"/>
      <c r="J343" s="6" t="n"/>
    </row>
    <row r="344" ht="15.75" customHeight="1" s="1411">
      <c r="A344" s="6" t="n"/>
      <c r="B344" s="6" t="n"/>
      <c r="C344" s="6" t="n"/>
      <c r="D344" s="6" t="n"/>
      <c r="E344" s="6" t="n"/>
      <c r="F344" s="6" t="n"/>
      <c r="G344" s="6" t="n"/>
      <c r="H344" s="6" t="n"/>
      <c r="I344" s="6" t="n"/>
      <c r="J344" s="6" t="n"/>
    </row>
    <row r="345" ht="15.75" customHeight="1" s="1411">
      <c r="A345" s="6" t="n"/>
      <c r="B345" s="6" t="n"/>
      <c r="C345" s="6" t="n"/>
      <c r="D345" s="6" t="n"/>
      <c r="E345" s="6" t="n"/>
      <c r="F345" s="6" t="n"/>
      <c r="G345" s="6" t="n"/>
      <c r="H345" s="6" t="n"/>
      <c r="I345" s="6" t="n"/>
      <c r="J345" s="6" t="n"/>
    </row>
    <row r="346" ht="15.75" customHeight="1" s="1411">
      <c r="A346" s="6" t="n"/>
      <c r="B346" s="6" t="n"/>
      <c r="C346" s="6" t="n"/>
      <c r="D346" s="6" t="n"/>
      <c r="E346" s="6" t="n"/>
      <c r="F346" s="6" t="n"/>
      <c r="G346" s="6" t="n"/>
      <c r="H346" s="6" t="n"/>
      <c r="I346" s="6" t="n"/>
      <c r="J346" s="6" t="n"/>
    </row>
    <row r="347" ht="15.75" customHeight="1" s="1411">
      <c r="A347" s="6" t="n"/>
      <c r="B347" s="6" t="n"/>
      <c r="C347" s="6" t="n"/>
      <c r="D347" s="6" t="n"/>
      <c r="E347" s="6" t="n"/>
      <c r="F347" s="6" t="n"/>
      <c r="G347" s="6" t="n"/>
      <c r="H347" s="6" t="n"/>
      <c r="I347" s="6" t="n"/>
      <c r="J347" s="6" t="n"/>
    </row>
    <row r="348" ht="15.75" customHeight="1" s="1411">
      <c r="A348" s="6" t="n"/>
      <c r="B348" s="6" t="n"/>
      <c r="C348" s="6" t="n"/>
      <c r="D348" s="6" t="n"/>
      <c r="E348" s="6" t="n"/>
      <c r="F348" s="6" t="n"/>
      <c r="G348" s="6" t="n"/>
      <c r="H348" s="6" t="n"/>
      <c r="I348" s="6" t="n"/>
      <c r="J348" s="6" t="n"/>
    </row>
    <row r="349" ht="15.75" customHeight="1" s="1411">
      <c r="A349" s="6" t="n"/>
      <c r="B349" s="6" t="n"/>
      <c r="C349" s="6" t="n"/>
      <c r="D349" s="6" t="n"/>
      <c r="E349" s="6" t="n"/>
      <c r="F349" s="6" t="n"/>
      <c r="G349" s="6" t="n"/>
      <c r="H349" s="6" t="n"/>
      <c r="I349" s="6" t="n"/>
      <c r="J349" s="6" t="n"/>
    </row>
    <row r="350" ht="15.75" customHeight="1" s="1411">
      <c r="A350" s="6" t="n"/>
      <c r="B350" s="6" t="n"/>
      <c r="C350" s="6" t="n"/>
      <c r="D350" s="6" t="n"/>
      <c r="E350" s="6" t="n"/>
      <c r="F350" s="6" t="n"/>
      <c r="G350" s="6" t="n"/>
      <c r="H350" s="6" t="n"/>
      <c r="I350" s="6" t="n"/>
      <c r="J350" s="6" t="n"/>
    </row>
    <row r="351" ht="15.75" customHeight="1" s="1411">
      <c r="A351" s="6" t="n"/>
      <c r="B351" s="6" t="n"/>
      <c r="C351" s="6" t="n"/>
      <c r="D351" s="6" t="n"/>
      <c r="E351" s="6" t="n"/>
      <c r="F351" s="6" t="n"/>
      <c r="G351" s="6" t="n"/>
      <c r="H351" s="6" t="n"/>
      <c r="I351" s="6" t="n"/>
      <c r="J351" s="6" t="n"/>
    </row>
    <row r="352" ht="15.75" customHeight="1" s="1411">
      <c r="A352" s="6" t="n"/>
      <c r="B352" s="6" t="n"/>
      <c r="C352" s="6" t="n"/>
      <c r="D352" s="6" t="n"/>
      <c r="E352" s="6" t="n"/>
      <c r="F352" s="6" t="n"/>
      <c r="G352" s="6" t="n"/>
      <c r="H352" s="6" t="n"/>
      <c r="I352" s="6" t="n"/>
      <c r="J352" s="6" t="n"/>
    </row>
    <row r="353" ht="15.75" customHeight="1" s="1411">
      <c r="A353" s="6" t="n"/>
      <c r="B353" s="6" t="n"/>
      <c r="C353" s="6" t="n"/>
      <c r="D353" s="6" t="n"/>
      <c r="E353" s="6" t="n"/>
      <c r="F353" s="6" t="n"/>
      <c r="G353" s="6" t="n"/>
      <c r="H353" s="6" t="n"/>
      <c r="I353" s="6" t="n"/>
      <c r="J353" s="6" t="n"/>
    </row>
    <row r="354" ht="15.75" customHeight="1" s="1411">
      <c r="A354" s="6" t="n"/>
      <c r="B354" s="6" t="n"/>
      <c r="C354" s="6" t="n"/>
      <c r="D354" s="6" t="n"/>
      <c r="E354" s="6" t="n"/>
      <c r="F354" s="6" t="n"/>
      <c r="G354" s="6" t="n"/>
      <c r="H354" s="6" t="n"/>
      <c r="I354" s="6" t="n"/>
      <c r="J354" s="6" t="n"/>
    </row>
    <row r="355" ht="15.75" customHeight="1" s="1411">
      <c r="A355" s="6" t="n"/>
      <c r="B355" s="6" t="n"/>
      <c r="C355" s="6" t="n"/>
      <c r="D355" s="6" t="n"/>
      <c r="E355" s="6" t="n"/>
      <c r="F355" s="6" t="n"/>
      <c r="G355" s="6" t="n"/>
      <c r="H355" s="6" t="n"/>
      <c r="I355" s="6" t="n"/>
      <c r="J355" s="6" t="n"/>
    </row>
    <row r="356" ht="15.75" customHeight="1" s="1411">
      <c r="A356" s="6" t="n"/>
      <c r="B356" s="6" t="n"/>
      <c r="C356" s="6" t="n"/>
      <c r="D356" s="6" t="n"/>
      <c r="E356" s="6" t="n"/>
      <c r="F356" s="6" t="n"/>
      <c r="G356" s="6" t="n"/>
      <c r="H356" s="6" t="n"/>
      <c r="I356" s="6" t="n"/>
      <c r="J356" s="6" t="n"/>
    </row>
    <row r="357" ht="15.75" customHeight="1" s="1411">
      <c r="A357" s="6" t="n"/>
      <c r="B357" s="6" t="n"/>
      <c r="C357" s="6" t="n"/>
      <c r="D357" s="6" t="n"/>
      <c r="E357" s="6" t="n"/>
      <c r="F357" s="6" t="n"/>
      <c r="G357" s="6" t="n"/>
      <c r="H357" s="6" t="n"/>
      <c r="I357" s="6" t="n"/>
      <c r="J357" s="6" t="n"/>
    </row>
    <row r="358" ht="15.75" customHeight="1" s="1411">
      <c r="A358" s="6" t="n"/>
      <c r="B358" s="6" t="n"/>
      <c r="C358" s="6" t="n"/>
      <c r="D358" s="6" t="n"/>
      <c r="E358" s="6" t="n"/>
      <c r="F358" s="6" t="n"/>
      <c r="G358" s="6" t="n"/>
      <c r="H358" s="6" t="n"/>
      <c r="I358" s="6" t="n"/>
      <c r="J358" s="6" t="n"/>
    </row>
    <row r="359" ht="15.75" customHeight="1" s="1411">
      <c r="A359" s="6" t="n"/>
      <c r="B359" s="6" t="n"/>
      <c r="C359" s="6" t="n"/>
      <c r="D359" s="6" t="n"/>
      <c r="E359" s="6" t="n"/>
      <c r="F359" s="6" t="n"/>
      <c r="G359" s="6" t="n"/>
      <c r="H359" s="6" t="n"/>
      <c r="I359" s="6" t="n"/>
      <c r="J359" s="6" t="n"/>
    </row>
    <row r="360" ht="15.75" customHeight="1" s="1411">
      <c r="A360" s="6" t="n"/>
      <c r="B360" s="6" t="n"/>
      <c r="C360" s="6" t="n"/>
      <c r="D360" s="6" t="n"/>
      <c r="E360" s="6" t="n"/>
      <c r="F360" s="6" t="n"/>
      <c r="G360" s="6" t="n"/>
      <c r="H360" s="6" t="n"/>
      <c r="I360" s="6" t="n"/>
      <c r="J360" s="6" t="n"/>
    </row>
    <row r="361" ht="15.75" customHeight="1" s="1411">
      <c r="A361" s="6" t="n"/>
      <c r="B361" s="6" t="n"/>
      <c r="C361" s="6" t="n"/>
      <c r="D361" s="6" t="n"/>
      <c r="E361" s="6" t="n"/>
      <c r="F361" s="6" t="n"/>
      <c r="G361" s="6" t="n"/>
      <c r="H361" s="6" t="n"/>
      <c r="I361" s="6" t="n"/>
      <c r="J361" s="6" t="n"/>
    </row>
    <row r="362" ht="15.75" customHeight="1" s="1411">
      <c r="A362" s="6" t="n"/>
      <c r="B362" s="6" t="n"/>
      <c r="C362" s="6" t="n"/>
      <c r="D362" s="6" t="n"/>
      <c r="E362" s="6" t="n"/>
      <c r="F362" s="6" t="n"/>
      <c r="G362" s="6" t="n"/>
      <c r="H362" s="6" t="n"/>
      <c r="I362" s="6" t="n"/>
      <c r="J362" s="6" t="n"/>
    </row>
    <row r="363" ht="15.75" customHeight="1" s="1411">
      <c r="A363" s="6" t="n"/>
      <c r="B363" s="6" t="n"/>
      <c r="C363" s="6" t="n"/>
      <c r="D363" s="6" t="n"/>
      <c r="E363" s="6" t="n"/>
      <c r="F363" s="6" t="n"/>
      <c r="G363" s="6" t="n"/>
      <c r="H363" s="6" t="n"/>
      <c r="I363" s="6" t="n"/>
      <c r="J363" s="6" t="n"/>
    </row>
    <row r="364" ht="15.75" customHeight="1" s="1411">
      <c r="A364" s="6" t="n"/>
      <c r="B364" s="6" t="n"/>
      <c r="C364" s="6" t="n"/>
      <c r="D364" s="6" t="n"/>
      <c r="E364" s="6" t="n"/>
      <c r="F364" s="6" t="n"/>
      <c r="G364" s="6" t="n"/>
      <c r="H364" s="6" t="n"/>
      <c r="I364" s="6" t="n"/>
      <c r="J364" s="6" t="n"/>
    </row>
    <row r="365" ht="15.75" customHeight="1" s="1411">
      <c r="A365" s="6" t="n"/>
      <c r="B365" s="6" t="n"/>
      <c r="C365" s="6" t="n"/>
      <c r="D365" s="6" t="n"/>
      <c r="E365" s="6" t="n"/>
      <c r="F365" s="6" t="n"/>
      <c r="G365" s="6" t="n"/>
      <c r="H365" s="6" t="n"/>
      <c r="I365" s="6" t="n"/>
      <c r="J365" s="6" t="n"/>
    </row>
    <row r="366" ht="15.75" customHeight="1" s="1411">
      <c r="A366" s="6" t="n"/>
      <c r="B366" s="6" t="n"/>
      <c r="C366" s="6" t="n"/>
      <c r="D366" s="6" t="n"/>
      <c r="E366" s="6" t="n"/>
      <c r="F366" s="6" t="n"/>
      <c r="G366" s="6" t="n"/>
      <c r="H366" s="6" t="n"/>
      <c r="I366" s="6" t="n"/>
      <c r="J366" s="6" t="n"/>
    </row>
    <row r="367" ht="15.75" customHeight="1" s="1411">
      <c r="A367" s="6" t="n"/>
      <c r="B367" s="6" t="n"/>
      <c r="C367" s="6" t="n"/>
      <c r="D367" s="6" t="n"/>
      <c r="E367" s="6" t="n"/>
      <c r="F367" s="6" t="n"/>
      <c r="G367" s="6" t="n"/>
      <c r="H367" s="6" t="n"/>
      <c r="I367" s="6" t="n"/>
      <c r="J367" s="6" t="n"/>
    </row>
    <row r="368" ht="15.75" customHeight="1" s="1411">
      <c r="A368" s="6" t="n"/>
      <c r="B368" s="6" t="n"/>
      <c r="C368" s="6" t="n"/>
      <c r="D368" s="6" t="n"/>
      <c r="E368" s="6" t="n"/>
      <c r="F368" s="6" t="n"/>
      <c r="G368" s="6" t="n"/>
      <c r="H368" s="6" t="n"/>
      <c r="I368" s="6" t="n"/>
      <c r="J368" s="6" t="n"/>
    </row>
    <row r="369" ht="15.75" customHeight="1" s="1411">
      <c r="A369" s="6" t="n"/>
      <c r="B369" s="6" t="n"/>
      <c r="C369" s="6" t="n"/>
      <c r="D369" s="6" t="n"/>
      <c r="E369" s="6" t="n"/>
      <c r="F369" s="6" t="n"/>
      <c r="G369" s="6" t="n"/>
      <c r="H369" s="6" t="n"/>
      <c r="I369" s="6" t="n"/>
      <c r="J369" s="6" t="n"/>
    </row>
    <row r="370" ht="15.75" customHeight="1" s="1411">
      <c r="A370" s="6" t="n"/>
      <c r="B370" s="6" t="n"/>
      <c r="C370" s="6" t="n"/>
      <c r="D370" s="6" t="n"/>
      <c r="E370" s="6" t="n"/>
      <c r="F370" s="6" t="n"/>
      <c r="G370" s="6" t="n"/>
      <c r="H370" s="6" t="n"/>
      <c r="I370" s="6" t="n"/>
      <c r="J370" s="6" t="n"/>
    </row>
    <row r="371" ht="15.75" customHeight="1" s="1411">
      <c r="A371" s="6" t="n"/>
      <c r="B371" s="6" t="n"/>
      <c r="C371" s="6" t="n"/>
      <c r="D371" s="6" t="n"/>
      <c r="E371" s="6" t="n"/>
      <c r="F371" s="6" t="n"/>
      <c r="G371" s="6" t="n"/>
      <c r="H371" s="6" t="n"/>
      <c r="I371" s="6" t="n"/>
      <c r="J371" s="6" t="n"/>
    </row>
    <row r="372" ht="15.75" customHeight="1" s="1411">
      <c r="A372" s="6" t="n"/>
      <c r="B372" s="6" t="n"/>
      <c r="C372" s="6" t="n"/>
      <c r="D372" s="6" t="n"/>
      <c r="E372" s="6" t="n"/>
      <c r="F372" s="6" t="n"/>
      <c r="G372" s="6" t="n"/>
      <c r="H372" s="6" t="n"/>
      <c r="I372" s="6" t="n"/>
      <c r="J372" s="6" t="n"/>
    </row>
    <row r="373" ht="15.75" customHeight="1" s="1411">
      <c r="A373" s="6" t="n"/>
      <c r="B373" s="6" t="n"/>
      <c r="C373" s="6" t="n"/>
      <c r="D373" s="6" t="n"/>
      <c r="E373" s="6" t="n"/>
      <c r="F373" s="6" t="n"/>
      <c r="G373" s="6" t="n"/>
      <c r="H373" s="6" t="n"/>
      <c r="I373" s="6" t="n"/>
      <c r="J373" s="6" t="n"/>
    </row>
    <row r="374" ht="15.75" customHeight="1" s="1411">
      <c r="A374" s="6" t="n"/>
      <c r="B374" s="6" t="n"/>
      <c r="C374" s="6" t="n"/>
      <c r="D374" s="6" t="n"/>
      <c r="E374" s="6" t="n"/>
      <c r="F374" s="6" t="n"/>
      <c r="G374" s="6" t="n"/>
      <c r="H374" s="6" t="n"/>
      <c r="I374" s="6" t="n"/>
      <c r="J374" s="6" t="n"/>
    </row>
    <row r="375" ht="15.75" customHeight="1" s="1411">
      <c r="A375" s="6" t="n"/>
      <c r="B375" s="6" t="n"/>
      <c r="C375" s="6" t="n"/>
      <c r="D375" s="6" t="n"/>
      <c r="E375" s="6" t="n"/>
      <c r="F375" s="6" t="n"/>
      <c r="G375" s="6" t="n"/>
      <c r="H375" s="6" t="n"/>
      <c r="I375" s="6" t="n"/>
      <c r="J375" s="6" t="n"/>
    </row>
    <row r="376" ht="15.75" customHeight="1" s="1411">
      <c r="A376" s="6" t="n"/>
      <c r="B376" s="6" t="n"/>
      <c r="C376" s="6" t="n"/>
      <c r="D376" s="6" t="n"/>
      <c r="E376" s="6" t="n"/>
      <c r="F376" s="6" t="n"/>
      <c r="G376" s="6" t="n"/>
      <c r="H376" s="6" t="n"/>
      <c r="I376" s="6" t="n"/>
      <c r="J376" s="6" t="n"/>
    </row>
    <row r="377" ht="15.75" customHeight="1" s="1411">
      <c r="A377" s="6" t="n"/>
      <c r="B377" s="6" t="n"/>
      <c r="C377" s="6" t="n"/>
      <c r="D377" s="6" t="n"/>
      <c r="E377" s="6" t="n"/>
      <c r="F377" s="6" t="n"/>
      <c r="G377" s="6" t="n"/>
      <c r="H377" s="6" t="n"/>
      <c r="I377" s="6" t="n"/>
      <c r="J377" s="6" t="n"/>
    </row>
    <row r="378" ht="15.75" customHeight="1" s="1411">
      <c r="A378" s="6" t="n"/>
      <c r="B378" s="6" t="n"/>
      <c r="C378" s="6" t="n"/>
      <c r="D378" s="6" t="n"/>
      <c r="E378" s="6" t="n"/>
      <c r="F378" s="6" t="n"/>
      <c r="G378" s="6" t="n"/>
      <c r="H378" s="6" t="n"/>
      <c r="I378" s="6" t="n"/>
      <c r="J378" s="6" t="n"/>
    </row>
    <row r="379" ht="15.75" customHeight="1" s="1411">
      <c r="A379" s="6" t="n"/>
      <c r="B379" s="6" t="n"/>
      <c r="C379" s="6" t="n"/>
      <c r="D379" s="6" t="n"/>
      <c r="E379" s="6" t="n"/>
      <c r="F379" s="6" t="n"/>
      <c r="G379" s="6" t="n"/>
      <c r="H379" s="6" t="n"/>
      <c r="I379" s="6" t="n"/>
      <c r="J379" s="6" t="n"/>
    </row>
    <row r="380" ht="15.75" customHeight="1" s="1411">
      <c r="A380" s="6" t="n"/>
      <c r="B380" s="6" t="n"/>
      <c r="C380" s="6" t="n"/>
      <c r="D380" s="6" t="n"/>
      <c r="E380" s="6" t="n"/>
      <c r="F380" s="6" t="n"/>
      <c r="G380" s="6" t="n"/>
      <c r="H380" s="6" t="n"/>
      <c r="I380" s="6" t="n"/>
      <c r="J380" s="6" t="n"/>
    </row>
    <row r="381" ht="15.75" customHeight="1" s="1411">
      <c r="A381" s="6" t="n"/>
      <c r="B381" s="6" t="n"/>
      <c r="C381" s="6" t="n"/>
      <c r="D381" s="6" t="n"/>
      <c r="E381" s="6" t="n"/>
      <c r="F381" s="6" t="n"/>
      <c r="G381" s="6" t="n"/>
      <c r="H381" s="6" t="n"/>
      <c r="I381" s="6" t="n"/>
      <c r="J381" s="6" t="n"/>
    </row>
    <row r="382" ht="15.75" customHeight="1" s="1411">
      <c r="A382" s="6" t="n"/>
      <c r="B382" s="6" t="n"/>
      <c r="C382" s="6" t="n"/>
      <c r="D382" s="6" t="n"/>
      <c r="E382" s="6" t="n"/>
      <c r="F382" s="6" t="n"/>
      <c r="G382" s="6" t="n"/>
      <c r="H382" s="6" t="n"/>
      <c r="I382" s="6" t="n"/>
      <c r="J382" s="6" t="n"/>
    </row>
    <row r="383" ht="15.75" customHeight="1" s="1411">
      <c r="A383" s="6" t="n"/>
      <c r="B383" s="6" t="n"/>
      <c r="C383" s="6" t="n"/>
      <c r="D383" s="6" t="n"/>
      <c r="E383" s="6" t="n"/>
      <c r="F383" s="6" t="n"/>
      <c r="G383" s="6" t="n"/>
      <c r="H383" s="6" t="n"/>
      <c r="I383" s="6" t="n"/>
      <c r="J383" s="6" t="n"/>
    </row>
    <row r="384" ht="15.75" customHeight="1" s="1411">
      <c r="A384" s="6" t="n"/>
      <c r="B384" s="6" t="n"/>
      <c r="C384" s="6" t="n"/>
      <c r="D384" s="6" t="n"/>
      <c r="E384" s="6" t="n"/>
      <c r="F384" s="6" t="n"/>
      <c r="G384" s="6" t="n"/>
      <c r="H384" s="6" t="n"/>
      <c r="I384" s="6" t="n"/>
      <c r="J384" s="6" t="n"/>
    </row>
    <row r="385" ht="15.75" customHeight="1" s="1411">
      <c r="A385" s="6" t="n"/>
      <c r="B385" s="6" t="n"/>
      <c r="C385" s="6" t="n"/>
      <c r="D385" s="6" t="n"/>
      <c r="E385" s="6" t="n"/>
      <c r="F385" s="6" t="n"/>
      <c r="G385" s="6" t="n"/>
      <c r="H385" s="6" t="n"/>
      <c r="I385" s="6" t="n"/>
      <c r="J385" s="6" t="n"/>
    </row>
    <row r="386" ht="15.75" customHeight="1" s="1411">
      <c r="A386" s="6" t="n"/>
      <c r="B386" s="6" t="n"/>
      <c r="C386" s="6" t="n"/>
      <c r="D386" s="6" t="n"/>
      <c r="E386" s="6" t="n"/>
      <c r="F386" s="6" t="n"/>
      <c r="G386" s="6" t="n"/>
      <c r="H386" s="6" t="n"/>
      <c r="I386" s="6" t="n"/>
      <c r="J386" s="6" t="n"/>
    </row>
    <row r="387" ht="15.75" customHeight="1" s="1411">
      <c r="A387" s="6" t="n"/>
      <c r="B387" s="6" t="n"/>
      <c r="C387" s="6" t="n"/>
      <c r="D387" s="6" t="n"/>
      <c r="E387" s="6" t="n"/>
      <c r="F387" s="6" t="n"/>
      <c r="G387" s="6" t="n"/>
      <c r="H387" s="6" t="n"/>
      <c r="I387" s="6" t="n"/>
      <c r="J387" s="6" t="n"/>
    </row>
    <row r="388" ht="15.75" customHeight="1" s="1411">
      <c r="A388" s="6" t="n"/>
      <c r="B388" s="6" t="n"/>
      <c r="C388" s="6" t="n"/>
      <c r="D388" s="6" t="n"/>
      <c r="E388" s="6" t="n"/>
      <c r="F388" s="6" t="n"/>
      <c r="G388" s="6" t="n"/>
      <c r="H388" s="6" t="n"/>
      <c r="I388" s="6" t="n"/>
      <c r="J388" s="6" t="n"/>
    </row>
    <row r="389" ht="15.75" customHeight="1" s="1411">
      <c r="A389" s="6" t="n"/>
      <c r="B389" s="6" t="n"/>
      <c r="C389" s="6" t="n"/>
      <c r="D389" s="6" t="n"/>
      <c r="E389" s="6" t="n"/>
      <c r="F389" s="6" t="n"/>
      <c r="G389" s="6" t="n"/>
      <c r="H389" s="6" t="n"/>
      <c r="I389" s="6" t="n"/>
      <c r="J389" s="6" t="n"/>
    </row>
    <row r="390" ht="15.75" customHeight="1" s="1411">
      <c r="A390" s="6" t="n"/>
      <c r="B390" s="6" t="n"/>
      <c r="C390" s="6" t="n"/>
      <c r="D390" s="6" t="n"/>
      <c r="E390" s="6" t="n"/>
      <c r="F390" s="6" t="n"/>
      <c r="G390" s="6" t="n"/>
      <c r="H390" s="6" t="n"/>
      <c r="I390" s="6" t="n"/>
      <c r="J390" s="6" t="n"/>
    </row>
    <row r="391" ht="15.75" customHeight="1" s="1411">
      <c r="A391" s="6" t="n"/>
      <c r="B391" s="6" t="n"/>
      <c r="C391" s="6" t="n"/>
      <c r="D391" s="6" t="n"/>
      <c r="E391" s="6" t="n"/>
      <c r="F391" s="6" t="n"/>
      <c r="G391" s="6" t="n"/>
      <c r="H391" s="6" t="n"/>
      <c r="I391" s="6" t="n"/>
      <c r="J391" s="6" t="n"/>
    </row>
    <row r="392" ht="15.75" customHeight="1" s="1411">
      <c r="A392" s="6" t="n"/>
      <c r="B392" s="6" t="n"/>
      <c r="C392" s="6" t="n"/>
      <c r="D392" s="6" t="n"/>
      <c r="E392" s="6" t="n"/>
      <c r="F392" s="6" t="n"/>
      <c r="G392" s="6" t="n"/>
      <c r="H392" s="6" t="n"/>
      <c r="I392" s="6" t="n"/>
      <c r="J392" s="6" t="n"/>
    </row>
    <row r="393" ht="15.75" customHeight="1" s="1411">
      <c r="A393" s="6" t="n"/>
      <c r="B393" s="6" t="n"/>
      <c r="C393" s="6" t="n"/>
      <c r="D393" s="6" t="n"/>
      <c r="E393" s="6" t="n"/>
      <c r="F393" s="6" t="n"/>
      <c r="G393" s="6" t="n"/>
      <c r="H393" s="6" t="n"/>
      <c r="I393" s="6" t="n"/>
      <c r="J393" s="6" t="n"/>
    </row>
    <row r="394" ht="15.75" customHeight="1" s="1411">
      <c r="A394" s="6" t="n"/>
      <c r="B394" s="6" t="n"/>
      <c r="C394" s="6" t="n"/>
      <c r="D394" s="6" t="n"/>
      <c r="E394" s="6" t="n"/>
      <c r="F394" s="6" t="n"/>
      <c r="G394" s="6" t="n"/>
      <c r="H394" s="6" t="n"/>
      <c r="I394" s="6" t="n"/>
      <c r="J394" s="6" t="n"/>
    </row>
    <row r="395" ht="15.75" customHeight="1" s="1411">
      <c r="A395" s="6" t="n"/>
      <c r="B395" s="6" t="n"/>
      <c r="C395" s="6" t="n"/>
      <c r="D395" s="6" t="n"/>
      <c r="E395" s="6" t="n"/>
      <c r="F395" s="6" t="n"/>
      <c r="G395" s="6" t="n"/>
      <c r="H395" s="6" t="n"/>
      <c r="I395" s="6" t="n"/>
      <c r="J395" s="6" t="n"/>
    </row>
    <row r="396" ht="15.75" customHeight="1" s="1411">
      <c r="A396" s="6" t="n"/>
      <c r="B396" s="6" t="n"/>
      <c r="C396" s="6" t="n"/>
      <c r="D396" s="6" t="n"/>
      <c r="E396" s="6" t="n"/>
      <c r="F396" s="6" t="n"/>
      <c r="G396" s="6" t="n"/>
      <c r="H396" s="6" t="n"/>
      <c r="I396" s="6" t="n"/>
      <c r="J396" s="6" t="n"/>
    </row>
    <row r="397" ht="15.75" customHeight="1" s="1411">
      <c r="A397" s="6" t="n"/>
      <c r="B397" s="6" t="n"/>
      <c r="C397" s="6" t="n"/>
      <c r="D397" s="6" t="n"/>
      <c r="E397" s="6" t="n"/>
      <c r="F397" s="6" t="n"/>
      <c r="G397" s="6" t="n"/>
      <c r="H397" s="6" t="n"/>
      <c r="I397" s="6" t="n"/>
      <c r="J397" s="6" t="n"/>
    </row>
    <row r="398" ht="15.75" customHeight="1" s="1411">
      <c r="A398" s="6" t="n"/>
      <c r="B398" s="6" t="n"/>
      <c r="C398" s="6" t="n"/>
      <c r="D398" s="6" t="n"/>
      <c r="E398" s="6" t="n"/>
      <c r="F398" s="6" t="n"/>
      <c r="G398" s="6" t="n"/>
      <c r="H398" s="6" t="n"/>
      <c r="I398" s="6" t="n"/>
      <c r="J398" s="6" t="n"/>
    </row>
    <row r="399" ht="15.75" customHeight="1" s="1411">
      <c r="A399" s="6" t="n"/>
      <c r="B399" s="6" t="n"/>
      <c r="C399" s="6" t="n"/>
      <c r="D399" s="6" t="n"/>
      <c r="E399" s="6" t="n"/>
      <c r="F399" s="6" t="n"/>
      <c r="G399" s="6" t="n"/>
      <c r="H399" s="6" t="n"/>
      <c r="I399" s="6" t="n"/>
      <c r="J399" s="6" t="n"/>
    </row>
    <row r="400" ht="15.75" customHeight="1" s="1411">
      <c r="A400" s="6" t="n"/>
      <c r="B400" s="6" t="n"/>
      <c r="C400" s="6" t="n"/>
      <c r="D400" s="6" t="n"/>
      <c r="E400" s="6" t="n"/>
      <c r="F400" s="6" t="n"/>
      <c r="G400" s="6" t="n"/>
      <c r="H400" s="6" t="n"/>
      <c r="I400" s="6" t="n"/>
      <c r="J400" s="6" t="n"/>
    </row>
    <row r="401" ht="15.75" customHeight="1" s="1411">
      <c r="A401" s="6" t="n"/>
      <c r="B401" s="6" t="n"/>
      <c r="C401" s="6" t="n"/>
      <c r="D401" s="6" t="n"/>
      <c r="E401" s="6" t="n"/>
      <c r="F401" s="6" t="n"/>
      <c r="G401" s="6" t="n"/>
      <c r="H401" s="6" t="n"/>
      <c r="I401" s="6" t="n"/>
      <c r="J401" s="6" t="n"/>
    </row>
    <row r="402" ht="15.75" customHeight="1" s="1411">
      <c r="A402" s="6" t="n"/>
      <c r="B402" s="6" t="n"/>
      <c r="C402" s="6" t="n"/>
      <c r="D402" s="6" t="n"/>
      <c r="E402" s="6" t="n"/>
      <c r="F402" s="6" t="n"/>
      <c r="G402" s="6" t="n"/>
      <c r="H402" s="6" t="n"/>
      <c r="I402" s="6" t="n"/>
      <c r="J402" s="6" t="n"/>
    </row>
    <row r="403" ht="15.75" customHeight="1" s="1411">
      <c r="A403" s="6" t="n"/>
      <c r="B403" s="6" t="n"/>
      <c r="C403" s="6" t="n"/>
      <c r="D403" s="6" t="n"/>
      <c r="E403" s="6" t="n"/>
      <c r="F403" s="6" t="n"/>
      <c r="G403" s="6" t="n"/>
      <c r="H403" s="6" t="n"/>
      <c r="I403" s="6" t="n"/>
      <c r="J403" s="6" t="n"/>
    </row>
    <row r="404" ht="15.75" customHeight="1" s="1411">
      <c r="A404" s="6" t="n"/>
      <c r="B404" s="6" t="n"/>
      <c r="C404" s="6" t="n"/>
      <c r="D404" s="6" t="n"/>
      <c r="E404" s="6" t="n"/>
      <c r="F404" s="6" t="n"/>
      <c r="G404" s="6" t="n"/>
      <c r="H404" s="6" t="n"/>
      <c r="I404" s="6" t="n"/>
      <c r="J404" s="6" t="n"/>
    </row>
    <row r="405" ht="15.75" customHeight="1" s="1411">
      <c r="A405" s="6" t="n"/>
      <c r="B405" s="6" t="n"/>
      <c r="C405" s="6" t="n"/>
      <c r="D405" s="6" t="n"/>
      <c r="E405" s="6" t="n"/>
      <c r="F405" s="6" t="n"/>
      <c r="G405" s="6" t="n"/>
      <c r="H405" s="6" t="n"/>
      <c r="I405" s="6" t="n"/>
      <c r="J405" s="6" t="n"/>
    </row>
    <row r="406" ht="15.75" customHeight="1" s="1411">
      <c r="A406" s="6" t="n"/>
      <c r="B406" s="6" t="n"/>
      <c r="C406" s="6" t="n"/>
      <c r="D406" s="6" t="n"/>
      <c r="E406" s="6" t="n"/>
      <c r="F406" s="6" t="n"/>
      <c r="G406" s="6" t="n"/>
      <c r="H406" s="6" t="n"/>
      <c r="I406" s="6" t="n"/>
      <c r="J406" s="6" t="n"/>
    </row>
    <row r="407" ht="15.75" customHeight="1" s="1411">
      <c r="A407" s="6" t="n"/>
      <c r="B407" s="6" t="n"/>
      <c r="C407" s="6" t="n"/>
      <c r="D407" s="6" t="n"/>
      <c r="E407" s="6" t="n"/>
      <c r="F407" s="6" t="n"/>
      <c r="G407" s="6" t="n"/>
      <c r="H407" s="6" t="n"/>
      <c r="I407" s="6" t="n"/>
      <c r="J407" s="6" t="n"/>
    </row>
    <row r="408" ht="15.75" customHeight="1" s="1411">
      <c r="A408" s="6" t="n"/>
      <c r="B408" s="6" t="n"/>
      <c r="C408" s="6" t="n"/>
      <c r="D408" s="6" t="n"/>
      <c r="E408" s="6" t="n"/>
      <c r="F408" s="6" t="n"/>
      <c r="G408" s="6" t="n"/>
      <c r="H408" s="6" t="n"/>
      <c r="I408" s="6" t="n"/>
      <c r="J408" s="6" t="n"/>
    </row>
    <row r="409" ht="15.75" customHeight="1" s="1411">
      <c r="A409" s="6" t="n"/>
      <c r="B409" s="6" t="n"/>
      <c r="C409" s="6" t="n"/>
      <c r="D409" s="6" t="n"/>
      <c r="E409" s="6" t="n"/>
      <c r="F409" s="6" t="n"/>
      <c r="G409" s="6" t="n"/>
      <c r="H409" s="6" t="n"/>
      <c r="I409" s="6" t="n"/>
      <c r="J409" s="6" t="n"/>
    </row>
    <row r="410" ht="15.75" customHeight="1" s="1411">
      <c r="A410" s="6" t="n"/>
      <c r="B410" s="6" t="n"/>
      <c r="C410" s="6" t="n"/>
      <c r="D410" s="6" t="n"/>
      <c r="E410" s="6" t="n"/>
      <c r="F410" s="6" t="n"/>
      <c r="G410" s="6" t="n"/>
      <c r="H410" s="6" t="n"/>
      <c r="I410" s="6" t="n"/>
      <c r="J410" s="6" t="n"/>
    </row>
    <row r="411" ht="15.75" customHeight="1" s="1411">
      <c r="A411" s="6" t="n"/>
      <c r="B411" s="6" t="n"/>
      <c r="C411" s="6" t="n"/>
      <c r="D411" s="6" t="n"/>
      <c r="E411" s="6" t="n"/>
      <c r="F411" s="6" t="n"/>
      <c r="G411" s="6" t="n"/>
      <c r="H411" s="6" t="n"/>
      <c r="I411" s="6" t="n"/>
      <c r="J411" s="6" t="n"/>
    </row>
    <row r="412" ht="15.75" customHeight="1" s="1411">
      <c r="A412" s="6" t="n"/>
      <c r="B412" s="6" t="n"/>
      <c r="C412" s="6" t="n"/>
      <c r="D412" s="6" t="n"/>
      <c r="E412" s="6" t="n"/>
      <c r="F412" s="6" t="n"/>
      <c r="G412" s="6" t="n"/>
      <c r="H412" s="6" t="n"/>
      <c r="I412" s="6" t="n"/>
      <c r="J412" s="6" t="n"/>
    </row>
    <row r="413" ht="15.75" customHeight="1" s="1411">
      <c r="A413" s="6" t="n"/>
      <c r="B413" s="6" t="n"/>
      <c r="C413" s="6" t="n"/>
      <c r="D413" s="6" t="n"/>
      <c r="E413" s="6" t="n"/>
      <c r="F413" s="6" t="n"/>
      <c r="G413" s="6" t="n"/>
      <c r="H413" s="6" t="n"/>
      <c r="I413" s="6" t="n"/>
      <c r="J413" s="6" t="n"/>
    </row>
    <row r="414" ht="15.75" customHeight="1" s="1411">
      <c r="A414" s="6" t="n"/>
      <c r="B414" s="6" t="n"/>
      <c r="C414" s="6" t="n"/>
      <c r="D414" s="6" t="n"/>
      <c r="E414" s="6" t="n"/>
      <c r="F414" s="6" t="n"/>
      <c r="G414" s="6" t="n"/>
      <c r="H414" s="6" t="n"/>
      <c r="I414" s="6" t="n"/>
      <c r="J414" s="6" t="n"/>
    </row>
    <row r="415" ht="15.75" customHeight="1" s="1411">
      <c r="A415" s="6" t="n"/>
      <c r="B415" s="6" t="n"/>
      <c r="C415" s="6" t="n"/>
      <c r="D415" s="6" t="n"/>
      <c r="E415" s="6" t="n"/>
      <c r="F415" s="6" t="n"/>
      <c r="G415" s="6" t="n"/>
      <c r="H415" s="6" t="n"/>
      <c r="I415" s="6" t="n"/>
      <c r="J415" s="6" t="n"/>
    </row>
    <row r="416" ht="15.75" customHeight="1" s="1411">
      <c r="A416" s="6" t="n"/>
      <c r="B416" s="6" t="n"/>
      <c r="C416" s="6" t="n"/>
      <c r="D416" s="6" t="n"/>
      <c r="E416" s="6" t="n"/>
      <c r="F416" s="6" t="n"/>
      <c r="G416" s="6" t="n"/>
      <c r="H416" s="6" t="n"/>
      <c r="I416" s="6" t="n"/>
      <c r="J416" s="6" t="n"/>
    </row>
    <row r="417" ht="15.75" customHeight="1" s="1411">
      <c r="A417" s="6" t="n"/>
      <c r="B417" s="6" t="n"/>
      <c r="C417" s="6" t="n"/>
      <c r="D417" s="6" t="n"/>
      <c r="E417" s="6" t="n"/>
      <c r="F417" s="6" t="n"/>
      <c r="G417" s="6" t="n"/>
      <c r="H417" s="6" t="n"/>
      <c r="I417" s="6" t="n"/>
      <c r="J417" s="6" t="n"/>
    </row>
    <row r="418" ht="15.75" customHeight="1" s="1411">
      <c r="A418" s="6" t="n"/>
      <c r="B418" s="6" t="n"/>
      <c r="C418" s="6" t="n"/>
      <c r="D418" s="6" t="n"/>
      <c r="E418" s="6" t="n"/>
      <c r="F418" s="6" t="n"/>
      <c r="G418" s="6" t="n"/>
      <c r="H418" s="6" t="n"/>
      <c r="I418" s="6" t="n"/>
      <c r="J418" s="6" t="n"/>
    </row>
    <row r="419" ht="15.75" customHeight="1" s="1411">
      <c r="A419" s="6" t="n"/>
      <c r="B419" s="6" t="n"/>
      <c r="C419" s="6" t="n"/>
      <c r="D419" s="6" t="n"/>
      <c r="E419" s="6" t="n"/>
      <c r="F419" s="6" t="n"/>
      <c r="G419" s="6" t="n"/>
      <c r="H419" s="6" t="n"/>
      <c r="I419" s="6" t="n"/>
      <c r="J419" s="6" t="n"/>
    </row>
    <row r="420" ht="15.75" customHeight="1" s="1411">
      <c r="A420" s="6" t="n"/>
      <c r="B420" s="6" t="n"/>
      <c r="C420" s="6" t="n"/>
      <c r="D420" s="6" t="n"/>
      <c r="E420" s="6" t="n"/>
      <c r="F420" s="6" t="n"/>
      <c r="G420" s="6" t="n"/>
      <c r="H420" s="6" t="n"/>
      <c r="I420" s="6" t="n"/>
      <c r="J420" s="6" t="n"/>
    </row>
    <row r="421" ht="15.75" customHeight="1" s="1411">
      <c r="A421" s="6" t="n"/>
      <c r="B421" s="6" t="n"/>
      <c r="C421" s="6" t="n"/>
      <c r="D421" s="6" t="n"/>
      <c r="E421" s="6" t="n"/>
      <c r="F421" s="6" t="n"/>
      <c r="G421" s="6" t="n"/>
      <c r="H421" s="6" t="n"/>
      <c r="I421" s="6" t="n"/>
      <c r="J421" s="6" t="n"/>
    </row>
    <row r="422" ht="15.75" customHeight="1" s="1411">
      <c r="A422" s="6" t="n"/>
      <c r="B422" s="6" t="n"/>
      <c r="C422" s="6" t="n"/>
      <c r="D422" s="6" t="n"/>
      <c r="E422" s="6" t="n"/>
      <c r="F422" s="6" t="n"/>
      <c r="G422" s="6" t="n"/>
      <c r="H422" s="6" t="n"/>
      <c r="I422" s="6" t="n"/>
      <c r="J422" s="6" t="n"/>
    </row>
    <row r="423" ht="15.75" customHeight="1" s="1411">
      <c r="A423" s="6" t="n"/>
      <c r="B423" s="6" t="n"/>
      <c r="C423" s="6" t="n"/>
      <c r="D423" s="6" t="n"/>
      <c r="E423" s="6" t="n"/>
      <c r="F423" s="6" t="n"/>
      <c r="G423" s="6" t="n"/>
      <c r="H423" s="6" t="n"/>
      <c r="I423" s="6" t="n"/>
      <c r="J423" s="6" t="n"/>
    </row>
    <row r="424" ht="15.75" customHeight="1" s="1411">
      <c r="A424" s="6" t="n"/>
      <c r="B424" s="6" t="n"/>
      <c r="C424" s="6" t="n"/>
      <c r="D424" s="6" t="n"/>
      <c r="E424" s="6" t="n"/>
      <c r="F424" s="6" t="n"/>
      <c r="G424" s="6" t="n"/>
      <c r="H424" s="6" t="n"/>
      <c r="I424" s="6" t="n"/>
      <c r="J424" s="6" t="n"/>
    </row>
    <row r="425" ht="15.75" customHeight="1" s="1411">
      <c r="A425" s="6" t="n"/>
      <c r="B425" s="6" t="n"/>
      <c r="C425" s="6" t="n"/>
      <c r="D425" s="6" t="n"/>
      <c r="E425" s="6" t="n"/>
      <c r="F425" s="6" t="n"/>
      <c r="G425" s="6" t="n"/>
      <c r="H425" s="6" t="n"/>
      <c r="I425" s="6" t="n"/>
      <c r="J425" s="6" t="n"/>
    </row>
    <row r="426" ht="15.75" customHeight="1" s="1411">
      <c r="A426" s="6" t="n"/>
      <c r="B426" s="6" t="n"/>
      <c r="C426" s="6" t="n"/>
      <c r="D426" s="6" t="n"/>
      <c r="E426" s="6" t="n"/>
      <c r="F426" s="6" t="n"/>
      <c r="G426" s="6" t="n"/>
      <c r="H426" s="6" t="n"/>
      <c r="I426" s="6" t="n"/>
      <c r="J426" s="6" t="n"/>
    </row>
    <row r="427" ht="15.75" customHeight="1" s="1411">
      <c r="A427" s="6" t="n"/>
      <c r="B427" s="6" t="n"/>
      <c r="C427" s="6" t="n"/>
      <c r="D427" s="6" t="n"/>
      <c r="E427" s="6" t="n"/>
      <c r="F427" s="6" t="n"/>
      <c r="G427" s="6" t="n"/>
      <c r="H427" s="6" t="n"/>
      <c r="I427" s="6" t="n"/>
      <c r="J427" s="6" t="n"/>
    </row>
    <row r="428" ht="15.75" customHeight="1" s="1411">
      <c r="A428" s="6" t="n"/>
      <c r="B428" s="6" t="n"/>
      <c r="C428" s="6" t="n"/>
      <c r="D428" s="6" t="n"/>
      <c r="E428" s="6" t="n"/>
      <c r="F428" s="6" t="n"/>
      <c r="G428" s="6" t="n"/>
      <c r="H428" s="6" t="n"/>
      <c r="I428" s="6" t="n"/>
      <c r="J428" s="6" t="n"/>
    </row>
    <row r="429" ht="15.75" customHeight="1" s="1411">
      <c r="A429" s="6" t="n"/>
      <c r="B429" s="6" t="n"/>
      <c r="C429" s="6" t="n"/>
      <c r="D429" s="6" t="n"/>
      <c r="E429" s="6" t="n"/>
      <c r="F429" s="6" t="n"/>
      <c r="G429" s="6" t="n"/>
      <c r="H429" s="6" t="n"/>
      <c r="I429" s="6" t="n"/>
      <c r="J429" s="6" t="n"/>
    </row>
    <row r="430" ht="15.75" customHeight="1" s="1411">
      <c r="A430" s="6" t="n"/>
      <c r="B430" s="6" t="n"/>
      <c r="C430" s="6" t="n"/>
      <c r="D430" s="6" t="n"/>
      <c r="E430" s="6" t="n"/>
      <c r="F430" s="6" t="n"/>
      <c r="G430" s="6" t="n"/>
      <c r="H430" s="6" t="n"/>
      <c r="I430" s="6" t="n"/>
      <c r="J430" s="6" t="n"/>
    </row>
    <row r="431" ht="15.75" customHeight="1" s="1411">
      <c r="A431" s="6" t="n"/>
      <c r="B431" s="6" t="n"/>
      <c r="C431" s="6" t="n"/>
      <c r="D431" s="6" t="n"/>
      <c r="E431" s="6" t="n"/>
      <c r="F431" s="6" t="n"/>
      <c r="G431" s="6" t="n"/>
      <c r="H431" s="6" t="n"/>
      <c r="I431" s="6" t="n"/>
      <c r="J431" s="6" t="n"/>
    </row>
    <row r="432" ht="15.75" customHeight="1" s="1411">
      <c r="A432" s="6" t="n"/>
      <c r="B432" s="6" t="n"/>
      <c r="C432" s="6" t="n"/>
      <c r="D432" s="6" t="n"/>
      <c r="E432" s="6" t="n"/>
      <c r="F432" s="6" t="n"/>
      <c r="G432" s="6" t="n"/>
      <c r="H432" s="6" t="n"/>
      <c r="I432" s="6" t="n"/>
      <c r="J432" s="6" t="n"/>
    </row>
    <row r="433" ht="15.75" customHeight="1" s="1411">
      <c r="A433" s="6" t="n"/>
      <c r="B433" s="6" t="n"/>
      <c r="C433" s="6" t="n"/>
      <c r="D433" s="6" t="n"/>
      <c r="E433" s="6" t="n"/>
      <c r="F433" s="6" t="n"/>
      <c r="G433" s="6" t="n"/>
      <c r="H433" s="6" t="n"/>
      <c r="I433" s="6" t="n"/>
      <c r="J433" s="6" t="n"/>
    </row>
    <row r="434" ht="15.75" customHeight="1" s="1411">
      <c r="A434" s="6" t="n"/>
      <c r="B434" s="6" t="n"/>
      <c r="C434" s="6" t="n"/>
      <c r="D434" s="6" t="n"/>
      <c r="E434" s="6" t="n"/>
      <c r="F434" s="6" t="n"/>
      <c r="G434" s="6" t="n"/>
      <c r="H434" s="6" t="n"/>
      <c r="I434" s="6" t="n"/>
      <c r="J434" s="6" t="n"/>
    </row>
    <row r="435" ht="15.75" customHeight="1" s="1411">
      <c r="A435" s="6" t="n"/>
      <c r="B435" s="6" t="n"/>
      <c r="C435" s="6" t="n"/>
      <c r="D435" s="6" t="n"/>
      <c r="E435" s="6" t="n"/>
      <c r="F435" s="6" t="n"/>
      <c r="G435" s="6" t="n"/>
      <c r="H435" s="6" t="n"/>
      <c r="I435" s="6" t="n"/>
      <c r="J435" s="6" t="n"/>
    </row>
    <row r="436" ht="15.75" customHeight="1" s="1411">
      <c r="A436" s="6" t="n"/>
      <c r="B436" s="6" t="n"/>
      <c r="C436" s="6" t="n"/>
      <c r="D436" s="6" t="n"/>
      <c r="E436" s="6" t="n"/>
      <c r="F436" s="6" t="n"/>
      <c r="G436" s="6" t="n"/>
      <c r="H436" s="6" t="n"/>
      <c r="I436" s="6" t="n"/>
      <c r="J436" s="6" t="n"/>
    </row>
    <row r="437" ht="15.75" customHeight="1" s="1411">
      <c r="A437" s="6" t="n"/>
      <c r="B437" s="6" t="n"/>
      <c r="C437" s="6" t="n"/>
      <c r="D437" s="6" t="n"/>
      <c r="E437" s="6" t="n"/>
      <c r="F437" s="6" t="n"/>
      <c r="G437" s="6" t="n"/>
      <c r="H437" s="6" t="n"/>
      <c r="I437" s="6" t="n"/>
      <c r="J437" s="6" t="n"/>
    </row>
    <row r="438" ht="15.75" customHeight="1" s="1411">
      <c r="A438" s="6" t="n"/>
      <c r="B438" s="6" t="n"/>
      <c r="C438" s="6" t="n"/>
      <c r="D438" s="6" t="n"/>
      <c r="E438" s="6" t="n"/>
      <c r="F438" s="6" t="n"/>
      <c r="G438" s="6" t="n"/>
      <c r="H438" s="6" t="n"/>
      <c r="I438" s="6" t="n"/>
      <c r="J438" s="6" t="n"/>
    </row>
    <row r="439" ht="15.75" customHeight="1" s="1411">
      <c r="A439" s="6" t="n"/>
      <c r="B439" s="6" t="n"/>
      <c r="C439" s="6" t="n"/>
      <c r="D439" s="6" t="n"/>
      <c r="E439" s="6" t="n"/>
      <c r="F439" s="6" t="n"/>
      <c r="G439" s="6" t="n"/>
      <c r="H439" s="6" t="n"/>
      <c r="I439" s="6" t="n"/>
      <c r="J439" s="6" t="n"/>
    </row>
    <row r="440" ht="15.75" customHeight="1" s="1411">
      <c r="A440" s="6" t="n"/>
      <c r="B440" s="6" t="n"/>
      <c r="C440" s="6" t="n"/>
      <c r="D440" s="6" t="n"/>
      <c r="E440" s="6" t="n"/>
      <c r="F440" s="6" t="n"/>
      <c r="G440" s="6" t="n"/>
      <c r="H440" s="6" t="n"/>
      <c r="I440" s="6" t="n"/>
      <c r="J440" s="6" t="n"/>
    </row>
    <row r="441" ht="15.75" customHeight="1" s="1411">
      <c r="A441" s="6" t="n"/>
      <c r="B441" s="6" t="n"/>
      <c r="C441" s="6" t="n"/>
      <c r="D441" s="6" t="n"/>
      <c r="E441" s="6" t="n"/>
      <c r="F441" s="6" t="n"/>
      <c r="G441" s="6" t="n"/>
      <c r="H441" s="6" t="n"/>
      <c r="I441" s="6" t="n"/>
      <c r="J441" s="6" t="n"/>
    </row>
    <row r="442" ht="15.75" customHeight="1" s="1411">
      <c r="A442" s="6" t="n"/>
      <c r="B442" s="6" t="n"/>
      <c r="C442" s="6" t="n"/>
      <c r="D442" s="6" t="n"/>
      <c r="E442" s="6" t="n"/>
      <c r="F442" s="6" t="n"/>
      <c r="G442" s="6" t="n"/>
      <c r="H442" s="6" t="n"/>
      <c r="I442" s="6" t="n"/>
      <c r="J442" s="6" t="n"/>
    </row>
    <row r="443" ht="15.75" customHeight="1" s="1411">
      <c r="A443" s="6" t="n"/>
      <c r="B443" s="6" t="n"/>
      <c r="C443" s="6" t="n"/>
      <c r="D443" s="6" t="n"/>
      <c r="E443" s="6" t="n"/>
      <c r="F443" s="6" t="n"/>
      <c r="G443" s="6" t="n"/>
      <c r="H443" s="6" t="n"/>
      <c r="I443" s="6" t="n"/>
      <c r="J443" s="6" t="n"/>
    </row>
    <row r="444" ht="15.75" customHeight="1" s="1411">
      <c r="A444" s="6" t="n"/>
      <c r="B444" s="6" t="n"/>
      <c r="C444" s="6" t="n"/>
      <c r="D444" s="6" t="n"/>
      <c r="E444" s="6" t="n"/>
      <c r="F444" s="6" t="n"/>
      <c r="G444" s="6" t="n"/>
      <c r="H444" s="6" t="n"/>
      <c r="I444" s="6" t="n"/>
      <c r="J444" s="6" t="n"/>
    </row>
    <row r="445" ht="15.75" customHeight="1" s="1411">
      <c r="A445" s="6" t="n"/>
      <c r="B445" s="6" t="n"/>
      <c r="C445" s="6" t="n"/>
      <c r="D445" s="6" t="n"/>
      <c r="E445" s="6" t="n"/>
      <c r="F445" s="6" t="n"/>
      <c r="G445" s="6" t="n"/>
      <c r="H445" s="6" t="n"/>
      <c r="I445" s="6" t="n"/>
      <c r="J445" s="6" t="n"/>
    </row>
    <row r="446" ht="15.75" customHeight="1" s="1411">
      <c r="A446" s="6" t="n"/>
      <c r="B446" s="6" t="n"/>
      <c r="C446" s="6" t="n"/>
      <c r="D446" s="6" t="n"/>
      <c r="E446" s="6" t="n"/>
      <c r="F446" s="6" t="n"/>
      <c r="G446" s="6" t="n"/>
      <c r="H446" s="6" t="n"/>
      <c r="I446" s="6" t="n"/>
      <c r="J446" s="6" t="n"/>
    </row>
    <row r="447" ht="15.75" customHeight="1" s="1411">
      <c r="A447" s="6" t="n"/>
      <c r="B447" s="6" t="n"/>
      <c r="C447" s="6" t="n"/>
      <c r="D447" s="6" t="n"/>
      <c r="E447" s="6" t="n"/>
      <c r="F447" s="6" t="n"/>
      <c r="G447" s="6" t="n"/>
      <c r="H447" s="6" t="n"/>
      <c r="I447" s="6" t="n"/>
      <c r="J447" s="6" t="n"/>
    </row>
    <row r="448" ht="15.75" customHeight="1" s="1411">
      <c r="A448" s="6" t="n"/>
      <c r="B448" s="6" t="n"/>
      <c r="C448" s="6" t="n"/>
      <c r="D448" s="6" t="n"/>
      <c r="E448" s="6" t="n"/>
      <c r="F448" s="6" t="n"/>
      <c r="G448" s="6" t="n"/>
      <c r="H448" s="6" t="n"/>
      <c r="I448" s="6" t="n"/>
      <c r="J448" s="6" t="n"/>
    </row>
    <row r="449" ht="15.75" customHeight="1" s="1411">
      <c r="A449" s="6" t="n"/>
      <c r="B449" s="6" t="n"/>
      <c r="C449" s="6" t="n"/>
      <c r="D449" s="6" t="n"/>
      <c r="E449" s="6" t="n"/>
      <c r="F449" s="6" t="n"/>
      <c r="G449" s="6" t="n"/>
      <c r="H449" s="6" t="n"/>
      <c r="I449" s="6" t="n"/>
      <c r="J449" s="6" t="n"/>
    </row>
    <row r="450" ht="15.75" customHeight="1" s="1411">
      <c r="A450" s="6" t="n"/>
      <c r="B450" s="6" t="n"/>
      <c r="C450" s="6" t="n"/>
      <c r="D450" s="6" t="n"/>
      <c r="E450" s="6" t="n"/>
      <c r="F450" s="6" t="n"/>
      <c r="G450" s="6" t="n"/>
      <c r="H450" s="6" t="n"/>
      <c r="I450" s="6" t="n"/>
      <c r="J450" s="6" t="n"/>
    </row>
    <row r="451" ht="15.75" customHeight="1" s="1411">
      <c r="A451" s="6" t="n"/>
      <c r="B451" s="6" t="n"/>
      <c r="C451" s="6" t="n"/>
      <c r="D451" s="6" t="n"/>
      <c r="E451" s="6" t="n"/>
      <c r="F451" s="6" t="n"/>
      <c r="G451" s="6" t="n"/>
      <c r="H451" s="6" t="n"/>
      <c r="I451" s="6" t="n"/>
      <c r="J451" s="6" t="n"/>
    </row>
    <row r="452" ht="15.75" customHeight="1" s="1411">
      <c r="A452" s="6" t="n"/>
      <c r="B452" s="6" t="n"/>
      <c r="C452" s="6" t="n"/>
      <c r="D452" s="6" t="n"/>
      <c r="E452" s="6" t="n"/>
      <c r="F452" s="6" t="n"/>
      <c r="G452" s="6" t="n"/>
      <c r="H452" s="6" t="n"/>
      <c r="I452" s="6" t="n"/>
      <c r="J452" s="6" t="n"/>
    </row>
    <row r="453" ht="15.75" customHeight="1" s="1411">
      <c r="A453" s="6" t="n"/>
      <c r="B453" s="6" t="n"/>
      <c r="C453" s="6" t="n"/>
      <c r="D453" s="6" t="n"/>
      <c r="E453" s="6" t="n"/>
      <c r="F453" s="6" t="n"/>
      <c r="G453" s="6" t="n"/>
      <c r="H453" s="6" t="n"/>
      <c r="I453" s="6" t="n"/>
      <c r="J453" s="6" t="n"/>
    </row>
    <row r="454" ht="15.75" customHeight="1" s="1411">
      <c r="A454" s="6" t="n"/>
      <c r="B454" s="6" t="n"/>
      <c r="C454" s="6" t="n"/>
      <c r="D454" s="6" t="n"/>
      <c r="E454" s="6" t="n"/>
      <c r="F454" s="6" t="n"/>
      <c r="G454" s="6" t="n"/>
      <c r="H454" s="6" t="n"/>
      <c r="I454" s="6" t="n"/>
      <c r="J454" s="6" t="n"/>
    </row>
    <row r="455" ht="15.75" customHeight="1" s="1411">
      <c r="A455" s="6" t="n"/>
      <c r="B455" s="6" t="n"/>
      <c r="C455" s="6" t="n"/>
      <c r="D455" s="6" t="n"/>
      <c r="E455" s="6" t="n"/>
      <c r="F455" s="6" t="n"/>
      <c r="G455" s="6" t="n"/>
      <c r="H455" s="6" t="n"/>
      <c r="I455" s="6" t="n"/>
      <c r="J455" s="6" t="n"/>
    </row>
    <row r="456" ht="15.75" customHeight="1" s="1411">
      <c r="A456" s="6" t="n"/>
      <c r="B456" s="6" t="n"/>
      <c r="C456" s="6" t="n"/>
      <c r="D456" s="6" t="n"/>
      <c r="E456" s="6" t="n"/>
      <c r="F456" s="6" t="n"/>
      <c r="G456" s="6" t="n"/>
      <c r="H456" s="6" t="n"/>
      <c r="I456" s="6" t="n"/>
      <c r="J456" s="6" t="n"/>
    </row>
    <row r="457" ht="15.75" customHeight="1" s="1411">
      <c r="A457" s="6" t="n"/>
      <c r="B457" s="6" t="n"/>
      <c r="C457" s="6" t="n"/>
      <c r="D457" s="6" t="n"/>
      <c r="E457" s="6" t="n"/>
      <c r="F457" s="6" t="n"/>
      <c r="G457" s="6" t="n"/>
      <c r="H457" s="6" t="n"/>
      <c r="I457" s="6" t="n"/>
      <c r="J457" s="6" t="n"/>
    </row>
    <row r="458" ht="15.75" customHeight="1" s="1411">
      <c r="A458" s="6" t="n"/>
      <c r="B458" s="6" t="n"/>
      <c r="C458" s="6" t="n"/>
      <c r="D458" s="6" t="n"/>
      <c r="E458" s="6" t="n"/>
      <c r="F458" s="6" t="n"/>
      <c r="G458" s="6" t="n"/>
      <c r="H458" s="6" t="n"/>
      <c r="I458" s="6" t="n"/>
      <c r="J458" s="6" t="n"/>
    </row>
    <row r="459" ht="15.75" customHeight="1" s="1411">
      <c r="A459" s="6" t="n"/>
      <c r="B459" s="6" t="n"/>
      <c r="C459" s="6" t="n"/>
      <c r="D459" s="6" t="n"/>
      <c r="E459" s="6" t="n"/>
      <c r="F459" s="6" t="n"/>
      <c r="G459" s="6" t="n"/>
      <c r="H459" s="6" t="n"/>
      <c r="I459" s="6" t="n"/>
      <c r="J459" s="6" t="n"/>
    </row>
    <row r="460" ht="15.75" customHeight="1" s="1411">
      <c r="A460" s="6" t="n"/>
      <c r="B460" s="6" t="n"/>
      <c r="C460" s="6" t="n"/>
      <c r="D460" s="6" t="n"/>
      <c r="E460" s="6" t="n"/>
      <c r="F460" s="6" t="n"/>
      <c r="G460" s="6" t="n"/>
      <c r="H460" s="6" t="n"/>
      <c r="I460" s="6" t="n"/>
      <c r="J460" s="6" t="n"/>
    </row>
    <row r="461" ht="15.75" customHeight="1" s="1411">
      <c r="A461" s="6" t="n"/>
      <c r="B461" s="6" t="n"/>
      <c r="C461" s="6" t="n"/>
      <c r="D461" s="6" t="n"/>
      <c r="E461" s="6" t="n"/>
      <c r="F461" s="6" t="n"/>
      <c r="G461" s="6" t="n"/>
      <c r="H461" s="6" t="n"/>
      <c r="I461" s="6" t="n"/>
      <c r="J461" s="6" t="n"/>
    </row>
    <row r="462" ht="15.75" customHeight="1" s="1411">
      <c r="A462" s="6" t="n"/>
      <c r="B462" s="6" t="n"/>
      <c r="C462" s="6" t="n"/>
      <c r="D462" s="6" t="n"/>
      <c r="E462" s="6" t="n"/>
      <c r="F462" s="6" t="n"/>
      <c r="G462" s="6" t="n"/>
      <c r="H462" s="6" t="n"/>
      <c r="I462" s="6" t="n"/>
      <c r="J462" s="6" t="n"/>
    </row>
    <row r="463" ht="15.75" customHeight="1" s="1411">
      <c r="A463" s="6" t="n"/>
      <c r="B463" s="6" t="n"/>
      <c r="C463" s="6" t="n"/>
      <c r="D463" s="6" t="n"/>
      <c r="E463" s="6" t="n"/>
      <c r="F463" s="6" t="n"/>
      <c r="G463" s="6" t="n"/>
      <c r="H463" s="6" t="n"/>
      <c r="I463" s="6" t="n"/>
      <c r="J463" s="6" t="n"/>
    </row>
    <row r="464" ht="15.75" customHeight="1" s="1411">
      <c r="A464" s="6" t="n"/>
      <c r="B464" s="6" t="n"/>
      <c r="C464" s="6" t="n"/>
      <c r="D464" s="6" t="n"/>
      <c r="E464" s="6" t="n"/>
      <c r="F464" s="6" t="n"/>
      <c r="G464" s="6" t="n"/>
      <c r="H464" s="6" t="n"/>
      <c r="I464" s="6" t="n"/>
      <c r="J464" s="6" t="n"/>
    </row>
    <row r="465" ht="15.75" customHeight="1" s="1411">
      <c r="A465" s="6" t="n"/>
      <c r="B465" s="6" t="n"/>
      <c r="C465" s="6" t="n"/>
      <c r="D465" s="6" t="n"/>
      <c r="E465" s="6" t="n"/>
      <c r="F465" s="6" t="n"/>
      <c r="G465" s="6" t="n"/>
      <c r="H465" s="6" t="n"/>
      <c r="I465" s="6" t="n"/>
      <c r="J465" s="6" t="n"/>
    </row>
    <row r="466" ht="15.75" customHeight="1" s="1411">
      <c r="A466" s="6" t="n"/>
      <c r="B466" s="6" t="n"/>
      <c r="C466" s="6" t="n"/>
      <c r="D466" s="6" t="n"/>
      <c r="E466" s="6" t="n"/>
      <c r="F466" s="6" t="n"/>
      <c r="G466" s="6" t="n"/>
      <c r="H466" s="6" t="n"/>
      <c r="I466" s="6" t="n"/>
      <c r="J466" s="6" t="n"/>
    </row>
    <row r="467" ht="15.75" customHeight="1" s="1411">
      <c r="A467" s="6" t="n"/>
      <c r="B467" s="6" t="n"/>
      <c r="C467" s="6" t="n"/>
      <c r="D467" s="6" t="n"/>
      <c r="E467" s="6" t="n"/>
      <c r="F467" s="6" t="n"/>
      <c r="G467" s="6" t="n"/>
      <c r="H467" s="6" t="n"/>
      <c r="I467" s="6" t="n"/>
      <c r="J467" s="6" t="n"/>
    </row>
    <row r="468" ht="15.75" customHeight="1" s="1411">
      <c r="A468" s="6" t="n"/>
      <c r="B468" s="6" t="n"/>
      <c r="C468" s="6" t="n"/>
      <c r="D468" s="6" t="n"/>
      <c r="E468" s="6" t="n"/>
      <c r="F468" s="6" t="n"/>
      <c r="G468" s="6" t="n"/>
      <c r="H468" s="6" t="n"/>
      <c r="I468" s="6" t="n"/>
      <c r="J468" s="6" t="n"/>
    </row>
    <row r="469" ht="15.75" customHeight="1" s="1411">
      <c r="A469" s="6" t="n"/>
      <c r="B469" s="6" t="n"/>
      <c r="C469" s="6" t="n"/>
      <c r="D469" s="6" t="n"/>
      <c r="E469" s="6" t="n"/>
      <c r="F469" s="6" t="n"/>
      <c r="G469" s="6" t="n"/>
      <c r="H469" s="6" t="n"/>
      <c r="I469" s="6" t="n"/>
      <c r="J469" s="6" t="n"/>
    </row>
    <row r="470" ht="15.75" customHeight="1" s="1411">
      <c r="A470" s="6" t="n"/>
      <c r="B470" s="6" t="n"/>
      <c r="C470" s="6" t="n"/>
      <c r="D470" s="6" t="n"/>
      <c r="E470" s="6" t="n"/>
      <c r="F470" s="6" t="n"/>
      <c r="G470" s="6" t="n"/>
      <c r="H470" s="6" t="n"/>
      <c r="I470" s="6" t="n"/>
      <c r="J470" s="6" t="n"/>
    </row>
    <row r="471" ht="15.75" customHeight="1" s="1411">
      <c r="A471" s="6" t="n"/>
      <c r="B471" s="6" t="n"/>
      <c r="C471" s="6" t="n"/>
      <c r="D471" s="6" t="n"/>
      <c r="E471" s="6" t="n"/>
      <c r="F471" s="6" t="n"/>
      <c r="G471" s="6" t="n"/>
      <c r="H471" s="6" t="n"/>
      <c r="I471" s="6" t="n"/>
      <c r="J471" s="6" t="n"/>
    </row>
    <row r="472" ht="15.75" customHeight="1" s="1411">
      <c r="A472" s="6" t="n"/>
      <c r="B472" s="6" t="n"/>
      <c r="C472" s="6" t="n"/>
      <c r="D472" s="6" t="n"/>
      <c r="E472" s="6" t="n"/>
      <c r="F472" s="6" t="n"/>
      <c r="G472" s="6" t="n"/>
      <c r="H472" s="6" t="n"/>
      <c r="I472" s="6" t="n"/>
      <c r="J472" s="6" t="n"/>
    </row>
    <row r="473" ht="15.75" customHeight="1" s="1411">
      <c r="A473" s="6" t="n"/>
      <c r="B473" s="6" t="n"/>
      <c r="C473" s="6" t="n"/>
      <c r="D473" s="6" t="n"/>
      <c r="E473" s="6" t="n"/>
      <c r="F473" s="6" t="n"/>
      <c r="G473" s="6" t="n"/>
      <c r="H473" s="6" t="n"/>
      <c r="I473" s="6" t="n"/>
      <c r="J473" s="6" t="n"/>
    </row>
    <row r="474" ht="15.75" customHeight="1" s="1411">
      <c r="A474" s="6" t="n"/>
      <c r="B474" s="6" t="n"/>
      <c r="C474" s="6" t="n"/>
      <c r="D474" s="6" t="n"/>
      <c r="E474" s="6" t="n"/>
      <c r="F474" s="6" t="n"/>
      <c r="G474" s="6" t="n"/>
      <c r="H474" s="6" t="n"/>
      <c r="I474" s="6" t="n"/>
      <c r="J474" s="6" t="n"/>
    </row>
    <row r="475" ht="15.75" customHeight="1" s="1411">
      <c r="A475" s="6" t="n"/>
      <c r="B475" s="6" t="n"/>
      <c r="C475" s="6" t="n"/>
      <c r="D475" s="6" t="n"/>
      <c r="E475" s="6" t="n"/>
      <c r="F475" s="6" t="n"/>
      <c r="G475" s="6" t="n"/>
      <c r="H475" s="6" t="n"/>
      <c r="I475" s="6" t="n"/>
      <c r="J475" s="6" t="n"/>
    </row>
    <row r="476" ht="15.75" customHeight="1" s="1411">
      <c r="A476" s="6" t="n"/>
      <c r="B476" s="6" t="n"/>
      <c r="C476" s="6" t="n"/>
      <c r="D476" s="6" t="n"/>
      <c r="E476" s="6" t="n"/>
      <c r="F476" s="6" t="n"/>
      <c r="G476" s="6" t="n"/>
      <c r="H476" s="6" t="n"/>
      <c r="I476" s="6" t="n"/>
      <c r="J476" s="6" t="n"/>
    </row>
    <row r="477" ht="15.75" customHeight="1" s="1411">
      <c r="A477" s="6" t="n"/>
      <c r="B477" s="6" t="n"/>
      <c r="C477" s="6" t="n"/>
      <c r="D477" s="6" t="n"/>
      <c r="E477" s="6" t="n"/>
      <c r="F477" s="6" t="n"/>
      <c r="G477" s="6" t="n"/>
      <c r="H477" s="6" t="n"/>
      <c r="I477" s="6" t="n"/>
      <c r="J477" s="6" t="n"/>
    </row>
    <row r="478" ht="15.75" customHeight="1" s="1411">
      <c r="A478" s="6" t="n"/>
      <c r="B478" s="6" t="n"/>
      <c r="C478" s="6" t="n"/>
      <c r="D478" s="6" t="n"/>
      <c r="E478" s="6" t="n"/>
      <c r="F478" s="6" t="n"/>
      <c r="G478" s="6" t="n"/>
      <c r="H478" s="6" t="n"/>
      <c r="I478" s="6" t="n"/>
      <c r="J478" s="6" t="n"/>
    </row>
    <row r="479" ht="15.75" customHeight="1" s="1411">
      <c r="A479" s="6" t="n"/>
      <c r="B479" s="6" t="n"/>
      <c r="C479" s="6" t="n"/>
      <c r="D479" s="6" t="n"/>
      <c r="E479" s="6" t="n"/>
      <c r="F479" s="6" t="n"/>
      <c r="G479" s="6" t="n"/>
      <c r="H479" s="6" t="n"/>
      <c r="I479" s="6" t="n"/>
      <c r="J479" s="6" t="n"/>
    </row>
    <row r="480" ht="15.75" customHeight="1" s="1411">
      <c r="A480" s="6" t="n"/>
      <c r="B480" s="6" t="n"/>
      <c r="C480" s="6" t="n"/>
      <c r="D480" s="6" t="n"/>
      <c r="E480" s="6" t="n"/>
      <c r="F480" s="6" t="n"/>
      <c r="G480" s="6" t="n"/>
      <c r="H480" s="6" t="n"/>
      <c r="I480" s="6" t="n"/>
      <c r="J480" s="6" t="n"/>
    </row>
    <row r="481" ht="15.75" customHeight="1" s="1411">
      <c r="A481" s="6" t="n"/>
      <c r="B481" s="6" t="n"/>
      <c r="C481" s="6" t="n"/>
      <c r="D481" s="6" t="n"/>
      <c r="E481" s="6" t="n"/>
      <c r="F481" s="6" t="n"/>
      <c r="G481" s="6" t="n"/>
      <c r="H481" s="6" t="n"/>
      <c r="I481" s="6" t="n"/>
      <c r="J481" s="6" t="n"/>
    </row>
    <row r="482" ht="15.75" customHeight="1" s="1411">
      <c r="A482" s="6" t="n"/>
      <c r="B482" s="6" t="n"/>
      <c r="C482" s="6" t="n"/>
      <c r="D482" s="6" t="n"/>
      <c r="E482" s="6" t="n"/>
      <c r="F482" s="6" t="n"/>
      <c r="G482" s="6" t="n"/>
      <c r="H482" s="6" t="n"/>
      <c r="I482" s="6" t="n"/>
      <c r="J482" s="6" t="n"/>
    </row>
    <row r="483" ht="15.75" customHeight="1" s="1411">
      <c r="A483" s="6" t="n"/>
      <c r="B483" s="6" t="n"/>
      <c r="C483" s="6" t="n"/>
      <c r="D483" s="6" t="n"/>
      <c r="E483" s="6" t="n"/>
      <c r="F483" s="6" t="n"/>
      <c r="G483" s="6" t="n"/>
      <c r="H483" s="6" t="n"/>
      <c r="I483" s="6" t="n"/>
      <c r="J483" s="6" t="n"/>
    </row>
    <row r="484" ht="15.75" customHeight="1" s="1411">
      <c r="A484" s="6" t="n"/>
      <c r="B484" s="6" t="n"/>
      <c r="C484" s="6" t="n"/>
      <c r="D484" s="6" t="n"/>
      <c r="E484" s="6" t="n"/>
      <c r="F484" s="6" t="n"/>
      <c r="G484" s="6" t="n"/>
      <c r="H484" s="6" t="n"/>
      <c r="I484" s="6" t="n"/>
      <c r="J484" s="6" t="n"/>
    </row>
    <row r="485" ht="15.75" customHeight="1" s="1411">
      <c r="A485" s="6" t="n"/>
      <c r="B485" s="6" t="n"/>
      <c r="C485" s="6" t="n"/>
      <c r="D485" s="6" t="n"/>
      <c r="E485" s="6" t="n"/>
      <c r="F485" s="6" t="n"/>
      <c r="G485" s="6" t="n"/>
      <c r="H485" s="6" t="n"/>
      <c r="I485" s="6" t="n"/>
      <c r="J485" s="6" t="n"/>
    </row>
    <row r="486" ht="15.75" customHeight="1" s="1411">
      <c r="A486" s="6" t="n"/>
      <c r="B486" s="6" t="n"/>
      <c r="C486" s="6" t="n"/>
      <c r="D486" s="6" t="n"/>
      <c r="E486" s="6" t="n"/>
      <c r="F486" s="6" t="n"/>
      <c r="G486" s="6" t="n"/>
      <c r="H486" s="6" t="n"/>
      <c r="I486" s="6" t="n"/>
      <c r="J486" s="6" t="n"/>
    </row>
    <row r="487" ht="15.75" customHeight="1" s="1411">
      <c r="A487" s="6" t="n"/>
      <c r="B487" s="6" t="n"/>
      <c r="C487" s="6" t="n"/>
      <c r="D487" s="6" t="n"/>
      <c r="E487" s="6" t="n"/>
      <c r="F487" s="6" t="n"/>
      <c r="G487" s="6" t="n"/>
      <c r="H487" s="6" t="n"/>
      <c r="I487" s="6" t="n"/>
      <c r="J487" s="6" t="n"/>
    </row>
    <row r="488" ht="15.75" customHeight="1" s="1411">
      <c r="A488" s="6" t="n"/>
      <c r="B488" s="6" t="n"/>
      <c r="C488" s="6" t="n"/>
      <c r="D488" s="6" t="n"/>
      <c r="E488" s="6" t="n"/>
      <c r="F488" s="6" t="n"/>
      <c r="G488" s="6" t="n"/>
      <c r="H488" s="6" t="n"/>
      <c r="I488" s="6" t="n"/>
      <c r="J488" s="6" t="n"/>
    </row>
    <row r="489" ht="15.75" customHeight="1" s="1411">
      <c r="A489" s="6" t="n"/>
      <c r="B489" s="6" t="n"/>
      <c r="C489" s="6" t="n"/>
      <c r="D489" s="6" t="n"/>
      <c r="E489" s="6" t="n"/>
      <c r="F489" s="6" t="n"/>
      <c r="G489" s="6" t="n"/>
      <c r="H489" s="6" t="n"/>
      <c r="I489" s="6" t="n"/>
      <c r="J489" s="6" t="n"/>
    </row>
    <row r="490" ht="15.75" customHeight="1" s="1411">
      <c r="A490" s="6" t="n"/>
      <c r="B490" s="6" t="n"/>
      <c r="C490" s="6" t="n"/>
      <c r="D490" s="6" t="n"/>
      <c r="E490" s="6" t="n"/>
      <c r="F490" s="6" t="n"/>
      <c r="G490" s="6" t="n"/>
      <c r="H490" s="6" t="n"/>
      <c r="I490" s="6" t="n"/>
      <c r="J490" s="6" t="n"/>
    </row>
    <row r="491" ht="15.75" customHeight="1" s="1411">
      <c r="A491" s="6" t="n"/>
      <c r="B491" s="6" t="n"/>
      <c r="C491" s="6" t="n"/>
      <c r="D491" s="6" t="n"/>
      <c r="E491" s="6" t="n"/>
      <c r="F491" s="6" t="n"/>
      <c r="G491" s="6" t="n"/>
      <c r="H491" s="6" t="n"/>
      <c r="I491" s="6" t="n"/>
      <c r="J491" s="6" t="n"/>
    </row>
    <row r="492" ht="15.75" customHeight="1" s="1411">
      <c r="A492" s="6" t="n"/>
      <c r="B492" s="6" t="n"/>
      <c r="C492" s="6" t="n"/>
      <c r="D492" s="6" t="n"/>
      <c r="E492" s="6" t="n"/>
      <c r="F492" s="6" t="n"/>
      <c r="G492" s="6" t="n"/>
      <c r="H492" s="6" t="n"/>
      <c r="I492" s="6" t="n"/>
      <c r="J492" s="6" t="n"/>
    </row>
    <row r="493" ht="15.75" customHeight="1" s="1411">
      <c r="A493" s="6" t="n"/>
      <c r="B493" s="6" t="n"/>
      <c r="C493" s="6" t="n"/>
      <c r="D493" s="6" t="n"/>
      <c r="E493" s="6" t="n"/>
      <c r="F493" s="6" t="n"/>
      <c r="G493" s="6" t="n"/>
      <c r="H493" s="6" t="n"/>
      <c r="I493" s="6" t="n"/>
      <c r="J493" s="6" t="n"/>
    </row>
    <row r="494" ht="15.75" customHeight="1" s="1411">
      <c r="A494" s="6" t="n"/>
      <c r="B494" s="6" t="n"/>
      <c r="C494" s="6" t="n"/>
      <c r="D494" s="6" t="n"/>
      <c r="E494" s="6" t="n"/>
      <c r="F494" s="6" t="n"/>
      <c r="G494" s="6" t="n"/>
      <c r="H494" s="6" t="n"/>
      <c r="I494" s="6" t="n"/>
      <c r="J494" s="6" t="n"/>
    </row>
    <row r="495" ht="15.75" customHeight="1" s="1411">
      <c r="A495" s="6" t="n"/>
      <c r="B495" s="6" t="n"/>
      <c r="C495" s="6" t="n"/>
      <c r="D495" s="6" t="n"/>
      <c r="E495" s="6" t="n"/>
      <c r="F495" s="6" t="n"/>
      <c r="G495" s="6" t="n"/>
      <c r="H495" s="6" t="n"/>
      <c r="I495" s="6" t="n"/>
      <c r="J495" s="6" t="n"/>
    </row>
    <row r="496" ht="15.75" customHeight="1" s="1411">
      <c r="A496" s="6" t="n"/>
      <c r="B496" s="6" t="n"/>
      <c r="C496" s="6" t="n"/>
      <c r="D496" s="6" t="n"/>
      <c r="E496" s="6" t="n"/>
      <c r="F496" s="6" t="n"/>
      <c r="G496" s="6" t="n"/>
      <c r="H496" s="6" t="n"/>
      <c r="I496" s="6" t="n"/>
      <c r="J496" s="6" t="n"/>
    </row>
    <row r="497" ht="15.75" customHeight="1" s="1411">
      <c r="A497" s="6" t="n"/>
      <c r="B497" s="6" t="n"/>
      <c r="C497" s="6" t="n"/>
      <c r="D497" s="6" t="n"/>
      <c r="E497" s="6" t="n"/>
      <c r="F497" s="6" t="n"/>
      <c r="G497" s="6" t="n"/>
      <c r="H497" s="6" t="n"/>
      <c r="I497" s="6" t="n"/>
      <c r="J497" s="6" t="n"/>
    </row>
    <row r="498" ht="15.75" customHeight="1" s="1411">
      <c r="A498" s="6" t="n"/>
      <c r="B498" s="6" t="n"/>
      <c r="C498" s="6" t="n"/>
      <c r="D498" s="6" t="n"/>
      <c r="E498" s="6" t="n"/>
      <c r="F498" s="6" t="n"/>
      <c r="G498" s="6" t="n"/>
      <c r="H498" s="6" t="n"/>
      <c r="I498" s="6" t="n"/>
      <c r="J498" s="6" t="n"/>
    </row>
    <row r="499" ht="15.75" customHeight="1" s="1411">
      <c r="A499" s="6" t="n"/>
      <c r="B499" s="6" t="n"/>
      <c r="C499" s="6" t="n"/>
      <c r="D499" s="6" t="n"/>
      <c r="E499" s="6" t="n"/>
      <c r="F499" s="6" t="n"/>
      <c r="G499" s="6" t="n"/>
      <c r="H499" s="6" t="n"/>
      <c r="I499" s="6" t="n"/>
      <c r="J499" s="6" t="n"/>
    </row>
    <row r="500" ht="15.75" customHeight="1" s="1411">
      <c r="A500" s="6" t="n"/>
      <c r="B500" s="6" t="n"/>
      <c r="C500" s="6" t="n"/>
      <c r="D500" s="6" t="n"/>
      <c r="E500" s="6" t="n"/>
      <c r="F500" s="6" t="n"/>
      <c r="G500" s="6" t="n"/>
      <c r="H500" s="6" t="n"/>
      <c r="I500" s="6" t="n"/>
      <c r="J500" s="6" t="n"/>
    </row>
    <row r="501" ht="15.75" customHeight="1" s="1411">
      <c r="A501" s="6" t="n"/>
      <c r="B501" s="6" t="n"/>
      <c r="C501" s="6" t="n"/>
      <c r="D501" s="6" t="n"/>
      <c r="E501" s="6" t="n"/>
      <c r="F501" s="6" t="n"/>
      <c r="G501" s="6" t="n"/>
      <c r="H501" s="6" t="n"/>
      <c r="I501" s="6" t="n"/>
      <c r="J501" s="6" t="n"/>
    </row>
    <row r="502" ht="15.75" customHeight="1" s="1411">
      <c r="A502" s="6" t="n"/>
      <c r="B502" s="6" t="n"/>
      <c r="C502" s="6" t="n"/>
      <c r="D502" s="6" t="n"/>
      <c r="E502" s="6" t="n"/>
      <c r="F502" s="6" t="n"/>
      <c r="G502" s="6" t="n"/>
      <c r="H502" s="6" t="n"/>
      <c r="I502" s="6" t="n"/>
      <c r="J502" s="6" t="n"/>
    </row>
    <row r="503" ht="15.75" customHeight="1" s="1411">
      <c r="A503" s="6" t="n"/>
      <c r="B503" s="6" t="n"/>
      <c r="C503" s="6" t="n"/>
      <c r="D503" s="6" t="n"/>
      <c r="E503" s="6" t="n"/>
      <c r="F503" s="6" t="n"/>
      <c r="G503" s="6" t="n"/>
      <c r="H503" s="6" t="n"/>
      <c r="I503" s="6" t="n"/>
      <c r="J503" s="6" t="n"/>
    </row>
    <row r="504" ht="15.75" customHeight="1" s="1411">
      <c r="A504" s="6" t="n"/>
      <c r="B504" s="6" t="n"/>
      <c r="C504" s="6" t="n"/>
      <c r="D504" s="6" t="n"/>
      <c r="E504" s="6" t="n"/>
      <c r="F504" s="6" t="n"/>
      <c r="G504" s="6" t="n"/>
      <c r="H504" s="6" t="n"/>
      <c r="I504" s="6" t="n"/>
      <c r="J504" s="6" t="n"/>
    </row>
    <row r="505" ht="15.75" customHeight="1" s="1411">
      <c r="A505" s="6" t="n"/>
      <c r="B505" s="6" t="n"/>
      <c r="C505" s="6" t="n"/>
      <c r="D505" s="6" t="n"/>
      <c r="E505" s="6" t="n"/>
      <c r="F505" s="6" t="n"/>
      <c r="G505" s="6" t="n"/>
      <c r="H505" s="6" t="n"/>
      <c r="I505" s="6" t="n"/>
      <c r="J505" s="6" t="n"/>
    </row>
    <row r="506" ht="15.75" customHeight="1" s="1411">
      <c r="A506" s="6" t="n"/>
      <c r="B506" s="6" t="n"/>
      <c r="C506" s="6" t="n"/>
      <c r="D506" s="6" t="n"/>
      <c r="E506" s="6" t="n"/>
      <c r="F506" s="6" t="n"/>
      <c r="G506" s="6" t="n"/>
      <c r="H506" s="6" t="n"/>
      <c r="I506" s="6" t="n"/>
      <c r="J506" s="6" t="n"/>
    </row>
    <row r="507" ht="15.75" customHeight="1" s="1411">
      <c r="A507" s="6" t="n"/>
      <c r="B507" s="6" t="n"/>
      <c r="C507" s="6" t="n"/>
      <c r="D507" s="6" t="n"/>
      <c r="E507" s="6" t="n"/>
      <c r="F507" s="6" t="n"/>
      <c r="G507" s="6" t="n"/>
      <c r="H507" s="6" t="n"/>
      <c r="I507" s="6" t="n"/>
      <c r="J507" s="6" t="n"/>
    </row>
    <row r="508" ht="15.75" customHeight="1" s="1411">
      <c r="A508" s="6" t="n"/>
      <c r="B508" s="6" t="n"/>
      <c r="C508" s="6" t="n"/>
      <c r="D508" s="6" t="n"/>
      <c r="E508" s="6" t="n"/>
      <c r="F508" s="6" t="n"/>
      <c r="G508" s="6" t="n"/>
      <c r="H508" s="6" t="n"/>
      <c r="I508" s="6" t="n"/>
      <c r="J508" s="6" t="n"/>
    </row>
    <row r="509" ht="15.75" customHeight="1" s="1411">
      <c r="A509" s="6" t="n"/>
      <c r="B509" s="6" t="n"/>
      <c r="C509" s="6" t="n"/>
      <c r="D509" s="6" t="n"/>
      <c r="E509" s="6" t="n"/>
      <c r="F509" s="6" t="n"/>
      <c r="G509" s="6" t="n"/>
      <c r="H509" s="6" t="n"/>
      <c r="I509" s="6" t="n"/>
      <c r="J509" s="6" t="n"/>
    </row>
    <row r="510" ht="15.75" customHeight="1" s="1411">
      <c r="A510" s="6" t="n"/>
      <c r="B510" s="6" t="n"/>
      <c r="C510" s="6" t="n"/>
      <c r="D510" s="6" t="n"/>
      <c r="E510" s="6" t="n"/>
      <c r="F510" s="6" t="n"/>
      <c r="G510" s="6" t="n"/>
      <c r="H510" s="6" t="n"/>
      <c r="I510" s="6" t="n"/>
      <c r="J510" s="6" t="n"/>
    </row>
    <row r="511" ht="15.75" customHeight="1" s="1411">
      <c r="A511" s="6" t="n"/>
      <c r="B511" s="6" t="n"/>
      <c r="C511" s="6" t="n"/>
      <c r="D511" s="6" t="n"/>
      <c r="E511" s="6" t="n"/>
      <c r="F511" s="6" t="n"/>
      <c r="G511" s="6" t="n"/>
      <c r="H511" s="6" t="n"/>
      <c r="I511" s="6" t="n"/>
      <c r="J511" s="6" t="n"/>
    </row>
    <row r="512" ht="15.75" customHeight="1" s="1411">
      <c r="A512" s="6" t="n"/>
      <c r="B512" s="6" t="n"/>
      <c r="C512" s="6" t="n"/>
      <c r="D512" s="6" t="n"/>
      <c r="E512" s="6" t="n"/>
      <c r="F512" s="6" t="n"/>
      <c r="G512" s="6" t="n"/>
      <c r="H512" s="6" t="n"/>
      <c r="I512" s="6" t="n"/>
      <c r="J512" s="6" t="n"/>
    </row>
    <row r="513" ht="15.75" customHeight="1" s="1411">
      <c r="A513" s="6" t="n"/>
      <c r="B513" s="6" t="n"/>
      <c r="C513" s="6" t="n"/>
      <c r="D513" s="6" t="n"/>
      <c r="E513" s="6" t="n"/>
      <c r="F513" s="6" t="n"/>
      <c r="G513" s="6" t="n"/>
      <c r="H513" s="6" t="n"/>
      <c r="I513" s="6" t="n"/>
      <c r="J513" s="6" t="n"/>
    </row>
    <row r="514" ht="15.75" customHeight="1" s="1411">
      <c r="A514" s="6" t="n"/>
      <c r="B514" s="6" t="n"/>
      <c r="C514" s="6" t="n"/>
      <c r="D514" s="6" t="n"/>
      <c r="E514" s="6" t="n"/>
      <c r="F514" s="6" t="n"/>
      <c r="G514" s="6" t="n"/>
      <c r="H514" s="6" t="n"/>
      <c r="I514" s="6" t="n"/>
      <c r="J514" s="6" t="n"/>
    </row>
    <row r="515" ht="15.75" customHeight="1" s="1411">
      <c r="A515" s="6" t="n"/>
      <c r="B515" s="6" t="n"/>
      <c r="C515" s="6" t="n"/>
      <c r="D515" s="6" t="n"/>
      <c r="E515" s="6" t="n"/>
      <c r="F515" s="6" t="n"/>
      <c r="G515" s="6" t="n"/>
      <c r="H515" s="6" t="n"/>
      <c r="I515" s="6" t="n"/>
      <c r="J515" s="6" t="n"/>
    </row>
    <row r="516" ht="15.75" customHeight="1" s="1411">
      <c r="A516" s="6" t="n"/>
      <c r="B516" s="6" t="n"/>
      <c r="C516" s="6" t="n"/>
      <c r="D516" s="6" t="n"/>
      <c r="E516" s="6" t="n"/>
      <c r="F516" s="6" t="n"/>
      <c r="G516" s="6" t="n"/>
      <c r="H516" s="6" t="n"/>
      <c r="I516" s="6" t="n"/>
      <c r="J516" s="6" t="n"/>
    </row>
    <row r="517" ht="15.75" customHeight="1" s="1411">
      <c r="A517" s="6" t="n"/>
      <c r="B517" s="6" t="n"/>
      <c r="C517" s="6" t="n"/>
      <c r="D517" s="6" t="n"/>
      <c r="E517" s="6" t="n"/>
      <c r="F517" s="6" t="n"/>
      <c r="G517" s="6" t="n"/>
      <c r="H517" s="6" t="n"/>
      <c r="I517" s="6" t="n"/>
      <c r="J517" s="6" t="n"/>
    </row>
    <row r="518" ht="15.75" customHeight="1" s="1411">
      <c r="A518" s="6" t="n"/>
      <c r="B518" s="6" t="n"/>
      <c r="C518" s="6" t="n"/>
      <c r="D518" s="6" t="n"/>
      <c r="E518" s="6" t="n"/>
      <c r="F518" s="6" t="n"/>
      <c r="G518" s="6" t="n"/>
      <c r="H518" s="6" t="n"/>
      <c r="I518" s="6" t="n"/>
      <c r="J518" s="6" t="n"/>
    </row>
    <row r="519" ht="15.75" customHeight="1" s="1411">
      <c r="A519" s="6" t="n"/>
      <c r="B519" s="6" t="n"/>
      <c r="C519" s="6" t="n"/>
      <c r="D519" s="6" t="n"/>
      <c r="E519" s="6" t="n"/>
      <c r="F519" s="6" t="n"/>
      <c r="G519" s="6" t="n"/>
      <c r="H519" s="6" t="n"/>
      <c r="I519" s="6" t="n"/>
      <c r="J519" s="6" t="n"/>
    </row>
    <row r="520" ht="15.75" customHeight="1" s="1411">
      <c r="A520" s="6" t="n"/>
      <c r="B520" s="6" t="n"/>
      <c r="C520" s="6" t="n"/>
      <c r="D520" s="6" t="n"/>
      <c r="E520" s="6" t="n"/>
      <c r="F520" s="6" t="n"/>
      <c r="G520" s="6" t="n"/>
      <c r="H520" s="6" t="n"/>
      <c r="I520" s="6" t="n"/>
      <c r="J520" s="6" t="n"/>
    </row>
    <row r="521" ht="15.75" customHeight="1" s="1411">
      <c r="A521" s="6" t="n"/>
      <c r="B521" s="6" t="n"/>
      <c r="C521" s="6" t="n"/>
      <c r="D521" s="6" t="n"/>
      <c r="E521" s="6" t="n"/>
      <c r="F521" s="6" t="n"/>
      <c r="G521" s="6" t="n"/>
      <c r="H521" s="6" t="n"/>
      <c r="I521" s="6" t="n"/>
      <c r="J521" s="6" t="n"/>
    </row>
    <row r="522" ht="15.75" customHeight="1" s="1411">
      <c r="A522" s="6" t="n"/>
      <c r="B522" s="6" t="n"/>
      <c r="C522" s="6" t="n"/>
      <c r="D522" s="6" t="n"/>
      <c r="E522" s="6" t="n"/>
      <c r="F522" s="6" t="n"/>
      <c r="G522" s="6" t="n"/>
      <c r="H522" s="6" t="n"/>
      <c r="I522" s="6" t="n"/>
      <c r="J522" s="6" t="n"/>
    </row>
    <row r="523" ht="15.75" customHeight="1" s="1411">
      <c r="A523" s="6" t="n"/>
      <c r="B523" s="6" t="n"/>
      <c r="C523" s="6" t="n"/>
      <c r="D523" s="6" t="n"/>
      <c r="E523" s="6" t="n"/>
      <c r="F523" s="6" t="n"/>
      <c r="G523" s="6" t="n"/>
      <c r="H523" s="6" t="n"/>
      <c r="I523" s="6" t="n"/>
      <c r="J523" s="6" t="n"/>
    </row>
    <row r="524" ht="15.75" customHeight="1" s="1411">
      <c r="A524" s="6" t="n"/>
      <c r="B524" s="6" t="n"/>
      <c r="C524" s="6" t="n"/>
      <c r="D524" s="6" t="n"/>
      <c r="E524" s="6" t="n"/>
      <c r="F524" s="6" t="n"/>
      <c r="G524" s="6" t="n"/>
      <c r="H524" s="6" t="n"/>
      <c r="I524" s="6" t="n"/>
      <c r="J524" s="6" t="n"/>
    </row>
    <row r="525" ht="15.75" customHeight="1" s="1411">
      <c r="A525" s="6" t="n"/>
      <c r="B525" s="6" t="n"/>
      <c r="C525" s="6" t="n"/>
      <c r="D525" s="6" t="n"/>
      <c r="E525" s="6" t="n"/>
      <c r="F525" s="6" t="n"/>
      <c r="G525" s="6" t="n"/>
      <c r="H525" s="6" t="n"/>
      <c r="I525" s="6" t="n"/>
      <c r="J525" s="6" t="n"/>
    </row>
    <row r="526" ht="15.75" customHeight="1" s="1411">
      <c r="A526" s="6" t="n"/>
      <c r="B526" s="6" t="n"/>
      <c r="C526" s="6" t="n"/>
      <c r="D526" s="6" t="n"/>
      <c r="E526" s="6" t="n"/>
      <c r="F526" s="6" t="n"/>
      <c r="G526" s="6" t="n"/>
      <c r="H526" s="6" t="n"/>
      <c r="I526" s="6" t="n"/>
      <c r="J526" s="6" t="n"/>
    </row>
    <row r="527" ht="15.75" customHeight="1" s="1411">
      <c r="A527" s="6" t="n"/>
      <c r="B527" s="6" t="n"/>
      <c r="C527" s="6" t="n"/>
      <c r="D527" s="6" t="n"/>
      <c r="E527" s="6" t="n"/>
      <c r="F527" s="6" t="n"/>
      <c r="G527" s="6" t="n"/>
      <c r="H527" s="6" t="n"/>
      <c r="I527" s="6" t="n"/>
      <c r="J527" s="6" t="n"/>
    </row>
    <row r="528" ht="15.75" customHeight="1" s="1411">
      <c r="A528" s="6" t="n"/>
      <c r="B528" s="6" t="n"/>
      <c r="C528" s="6" t="n"/>
      <c r="D528" s="6" t="n"/>
      <c r="E528" s="6" t="n"/>
      <c r="F528" s="6" t="n"/>
      <c r="G528" s="6" t="n"/>
      <c r="H528" s="6" t="n"/>
      <c r="I528" s="6" t="n"/>
      <c r="J528" s="6" t="n"/>
    </row>
    <row r="529" ht="15.75" customHeight="1" s="1411">
      <c r="A529" s="6" t="n"/>
      <c r="B529" s="6" t="n"/>
      <c r="C529" s="6" t="n"/>
      <c r="D529" s="6" t="n"/>
      <c r="E529" s="6" t="n"/>
      <c r="F529" s="6" t="n"/>
      <c r="G529" s="6" t="n"/>
      <c r="H529" s="6" t="n"/>
      <c r="I529" s="6" t="n"/>
      <c r="J529" s="6" t="n"/>
    </row>
    <row r="530" ht="15.75" customHeight="1" s="1411">
      <c r="A530" s="6" t="n"/>
      <c r="B530" s="6" t="n"/>
      <c r="C530" s="6" t="n"/>
      <c r="D530" s="6" t="n"/>
      <c r="E530" s="6" t="n"/>
      <c r="F530" s="6" t="n"/>
      <c r="G530" s="6" t="n"/>
      <c r="H530" s="6" t="n"/>
      <c r="I530" s="6" t="n"/>
      <c r="J530" s="6" t="n"/>
    </row>
    <row r="531" ht="15.75" customHeight="1" s="1411">
      <c r="A531" s="6" t="n"/>
      <c r="B531" s="6" t="n"/>
      <c r="C531" s="6" t="n"/>
      <c r="D531" s="6" t="n"/>
      <c r="E531" s="6" t="n"/>
      <c r="F531" s="6" t="n"/>
      <c r="G531" s="6" t="n"/>
      <c r="H531" s="6" t="n"/>
      <c r="I531" s="6" t="n"/>
      <c r="J531" s="6" t="n"/>
    </row>
    <row r="532" ht="15.75" customHeight="1" s="1411">
      <c r="A532" s="6" t="n"/>
      <c r="B532" s="6" t="n"/>
      <c r="C532" s="6" t="n"/>
      <c r="D532" s="6" t="n"/>
      <c r="E532" s="6" t="n"/>
      <c r="F532" s="6" t="n"/>
      <c r="G532" s="6" t="n"/>
      <c r="H532" s="6" t="n"/>
      <c r="I532" s="6" t="n"/>
      <c r="J532" s="6" t="n"/>
    </row>
    <row r="533" ht="15.75" customHeight="1" s="1411">
      <c r="A533" s="6" t="n"/>
      <c r="B533" s="6" t="n"/>
      <c r="C533" s="6" t="n"/>
      <c r="D533" s="6" t="n"/>
      <c r="E533" s="6" t="n"/>
      <c r="F533" s="6" t="n"/>
      <c r="G533" s="6" t="n"/>
      <c r="H533" s="6" t="n"/>
      <c r="I533" s="6" t="n"/>
      <c r="J533" s="6" t="n"/>
    </row>
    <row r="534" ht="15.75" customHeight="1" s="1411">
      <c r="A534" s="6" t="n"/>
      <c r="B534" s="6" t="n"/>
      <c r="C534" s="6" t="n"/>
      <c r="D534" s="6" t="n"/>
      <c r="E534" s="6" t="n"/>
      <c r="F534" s="6" t="n"/>
      <c r="G534" s="6" t="n"/>
      <c r="H534" s="6" t="n"/>
      <c r="I534" s="6" t="n"/>
      <c r="J534" s="6" t="n"/>
    </row>
    <row r="535" ht="15.75" customHeight="1" s="1411">
      <c r="A535" s="6" t="n"/>
      <c r="B535" s="6" t="n"/>
      <c r="C535" s="6" t="n"/>
      <c r="D535" s="6" t="n"/>
      <c r="E535" s="6" t="n"/>
      <c r="F535" s="6" t="n"/>
      <c r="G535" s="6" t="n"/>
      <c r="H535" s="6" t="n"/>
      <c r="I535" s="6" t="n"/>
      <c r="J535" s="6" t="n"/>
    </row>
    <row r="536" ht="15.75" customHeight="1" s="1411">
      <c r="A536" s="6" t="n"/>
      <c r="B536" s="6" t="n"/>
      <c r="C536" s="6" t="n"/>
      <c r="D536" s="6" t="n"/>
      <c r="E536" s="6" t="n"/>
      <c r="F536" s="6" t="n"/>
      <c r="G536" s="6" t="n"/>
      <c r="H536" s="6" t="n"/>
      <c r="I536" s="6" t="n"/>
      <c r="J536" s="6" t="n"/>
    </row>
    <row r="537" ht="15.75" customHeight="1" s="1411">
      <c r="A537" s="6" t="n"/>
      <c r="B537" s="6" t="n"/>
      <c r="C537" s="6" t="n"/>
      <c r="D537" s="6" t="n"/>
      <c r="E537" s="6" t="n"/>
      <c r="F537" s="6" t="n"/>
      <c r="G537" s="6" t="n"/>
      <c r="H537" s="6" t="n"/>
      <c r="I537" s="6" t="n"/>
      <c r="J537" s="6" t="n"/>
    </row>
    <row r="538" ht="15.75" customHeight="1" s="1411">
      <c r="A538" s="6" t="n"/>
      <c r="B538" s="6" t="n"/>
      <c r="C538" s="6" t="n"/>
      <c r="D538" s="6" t="n"/>
      <c r="E538" s="6" t="n"/>
      <c r="F538" s="6" t="n"/>
      <c r="G538" s="6" t="n"/>
      <c r="H538" s="6" t="n"/>
      <c r="I538" s="6" t="n"/>
      <c r="J538" s="6" t="n"/>
    </row>
    <row r="539" ht="15.75" customHeight="1" s="1411">
      <c r="A539" s="6" t="n"/>
      <c r="B539" s="6" t="n"/>
      <c r="C539" s="6" t="n"/>
      <c r="D539" s="6" t="n"/>
      <c r="E539" s="6" t="n"/>
      <c r="F539" s="6" t="n"/>
      <c r="G539" s="6" t="n"/>
      <c r="H539" s="6" t="n"/>
      <c r="I539" s="6" t="n"/>
      <c r="J539" s="6" t="n"/>
    </row>
    <row r="540" ht="15.75" customHeight="1" s="1411">
      <c r="A540" s="6" t="n"/>
      <c r="B540" s="6" t="n"/>
      <c r="C540" s="6" t="n"/>
      <c r="D540" s="6" t="n"/>
      <c r="E540" s="6" t="n"/>
      <c r="F540" s="6" t="n"/>
      <c r="G540" s="6" t="n"/>
      <c r="H540" s="6" t="n"/>
      <c r="I540" s="6" t="n"/>
      <c r="J540" s="6" t="n"/>
    </row>
    <row r="541" ht="15.75" customHeight="1" s="1411">
      <c r="A541" s="6" t="n"/>
      <c r="B541" s="6" t="n"/>
      <c r="C541" s="6" t="n"/>
      <c r="D541" s="6" t="n"/>
      <c r="E541" s="6" t="n"/>
      <c r="F541" s="6" t="n"/>
      <c r="G541" s="6" t="n"/>
      <c r="H541" s="6" t="n"/>
      <c r="I541" s="6" t="n"/>
      <c r="J541" s="6" t="n"/>
    </row>
    <row r="542" ht="15.75" customHeight="1" s="1411">
      <c r="A542" s="6" t="n"/>
      <c r="B542" s="6" t="n"/>
      <c r="C542" s="6" t="n"/>
      <c r="D542" s="6" t="n"/>
      <c r="E542" s="6" t="n"/>
      <c r="F542" s="6" t="n"/>
      <c r="G542" s="6" t="n"/>
      <c r="H542" s="6" t="n"/>
      <c r="I542" s="6" t="n"/>
      <c r="J542" s="6" t="n"/>
    </row>
    <row r="543" ht="15.75" customHeight="1" s="1411">
      <c r="A543" s="6" t="n"/>
      <c r="B543" s="6" t="n"/>
      <c r="C543" s="6" t="n"/>
      <c r="D543" s="6" t="n"/>
      <c r="E543" s="6" t="n"/>
      <c r="F543" s="6" t="n"/>
      <c r="G543" s="6" t="n"/>
      <c r="H543" s="6" t="n"/>
      <c r="I543" s="6" t="n"/>
      <c r="J543" s="6" t="n"/>
    </row>
    <row r="544" ht="15.75" customHeight="1" s="1411">
      <c r="A544" s="6" t="n"/>
      <c r="B544" s="6" t="n"/>
      <c r="C544" s="6" t="n"/>
      <c r="D544" s="6" t="n"/>
      <c r="E544" s="6" t="n"/>
      <c r="F544" s="6" t="n"/>
      <c r="G544" s="6" t="n"/>
      <c r="H544" s="6" t="n"/>
      <c r="I544" s="6" t="n"/>
      <c r="J544" s="6" t="n"/>
    </row>
    <row r="545" ht="15.75" customHeight="1" s="1411">
      <c r="A545" s="6" t="n"/>
      <c r="B545" s="6" t="n"/>
      <c r="C545" s="6" t="n"/>
      <c r="D545" s="6" t="n"/>
      <c r="E545" s="6" t="n"/>
      <c r="F545" s="6" t="n"/>
      <c r="G545" s="6" t="n"/>
      <c r="H545" s="6" t="n"/>
      <c r="I545" s="6" t="n"/>
      <c r="J545" s="6" t="n"/>
    </row>
    <row r="546" ht="15.75" customHeight="1" s="1411">
      <c r="A546" s="6" t="n"/>
      <c r="B546" s="6" t="n"/>
      <c r="C546" s="6" t="n"/>
      <c r="D546" s="6" t="n"/>
      <c r="E546" s="6" t="n"/>
      <c r="F546" s="6" t="n"/>
      <c r="G546" s="6" t="n"/>
      <c r="H546" s="6" t="n"/>
      <c r="I546" s="6" t="n"/>
      <c r="J546" s="6" t="n"/>
    </row>
    <row r="547" ht="15.75" customHeight="1" s="1411">
      <c r="A547" s="6" t="n"/>
      <c r="B547" s="6" t="n"/>
      <c r="C547" s="6" t="n"/>
      <c r="D547" s="6" t="n"/>
      <c r="E547" s="6" t="n"/>
      <c r="F547" s="6" t="n"/>
      <c r="G547" s="6" t="n"/>
      <c r="H547" s="6" t="n"/>
      <c r="I547" s="6" t="n"/>
      <c r="J547" s="6" t="n"/>
    </row>
    <row r="548" ht="15.75" customHeight="1" s="1411">
      <c r="A548" s="6" t="n"/>
      <c r="B548" s="6" t="n"/>
      <c r="C548" s="6" t="n"/>
      <c r="D548" s="6" t="n"/>
      <c r="E548" s="6" t="n"/>
      <c r="F548" s="6" t="n"/>
      <c r="G548" s="6" t="n"/>
      <c r="H548" s="6" t="n"/>
      <c r="I548" s="6" t="n"/>
      <c r="J548" s="6" t="n"/>
    </row>
    <row r="549" ht="15.75" customHeight="1" s="1411">
      <c r="A549" s="6" t="n"/>
      <c r="B549" s="6" t="n"/>
      <c r="C549" s="6" t="n"/>
      <c r="D549" s="6" t="n"/>
      <c r="E549" s="6" t="n"/>
      <c r="F549" s="6" t="n"/>
      <c r="G549" s="6" t="n"/>
      <c r="H549" s="6" t="n"/>
      <c r="I549" s="6" t="n"/>
      <c r="J549" s="6" t="n"/>
    </row>
    <row r="550" ht="15.75" customHeight="1" s="1411">
      <c r="A550" s="6" t="n"/>
      <c r="B550" s="6" t="n"/>
      <c r="C550" s="6" t="n"/>
      <c r="D550" s="6" t="n"/>
      <c r="E550" s="6" t="n"/>
      <c r="F550" s="6" t="n"/>
      <c r="G550" s="6" t="n"/>
      <c r="H550" s="6" t="n"/>
      <c r="I550" s="6" t="n"/>
      <c r="J550" s="6" t="n"/>
    </row>
    <row r="551" ht="15.75" customHeight="1" s="1411">
      <c r="A551" s="6" t="n"/>
      <c r="B551" s="6" t="n"/>
      <c r="C551" s="6" t="n"/>
      <c r="D551" s="6" t="n"/>
      <c r="E551" s="6" t="n"/>
      <c r="F551" s="6" t="n"/>
      <c r="G551" s="6" t="n"/>
      <c r="H551" s="6" t="n"/>
      <c r="I551" s="6" t="n"/>
      <c r="J551" s="6" t="n"/>
    </row>
    <row r="552" ht="15.75" customHeight="1" s="1411">
      <c r="A552" s="6" t="n"/>
      <c r="B552" s="6" t="n"/>
      <c r="C552" s="6" t="n"/>
      <c r="D552" s="6" t="n"/>
      <c r="E552" s="6" t="n"/>
      <c r="F552" s="6" t="n"/>
      <c r="G552" s="6" t="n"/>
      <c r="H552" s="6" t="n"/>
      <c r="I552" s="6" t="n"/>
      <c r="J552" s="6" t="n"/>
    </row>
    <row r="553" ht="15.75" customHeight="1" s="1411">
      <c r="A553" s="6" t="n"/>
      <c r="B553" s="6" t="n"/>
      <c r="C553" s="6" t="n"/>
      <c r="D553" s="6" t="n"/>
      <c r="E553" s="6" t="n"/>
      <c r="F553" s="6" t="n"/>
      <c r="G553" s="6" t="n"/>
      <c r="H553" s="6" t="n"/>
      <c r="I553" s="6" t="n"/>
      <c r="J553" s="6" t="n"/>
    </row>
    <row r="554" ht="15.75" customHeight="1" s="1411">
      <c r="A554" s="6" t="n"/>
      <c r="B554" s="6" t="n"/>
      <c r="C554" s="6" t="n"/>
      <c r="D554" s="6" t="n"/>
      <c r="E554" s="6" t="n"/>
      <c r="F554" s="6" t="n"/>
      <c r="G554" s="6" t="n"/>
      <c r="H554" s="6" t="n"/>
      <c r="I554" s="6" t="n"/>
      <c r="J554" s="6" t="n"/>
    </row>
    <row r="555" ht="15.75" customHeight="1" s="1411">
      <c r="A555" s="6" t="n"/>
      <c r="B555" s="6" t="n"/>
      <c r="C555" s="6" t="n"/>
      <c r="D555" s="6" t="n"/>
      <c r="E555" s="6" t="n"/>
      <c r="F555" s="6" t="n"/>
      <c r="G555" s="6" t="n"/>
      <c r="H555" s="6" t="n"/>
      <c r="I555" s="6" t="n"/>
      <c r="J555" s="6" t="n"/>
    </row>
    <row r="556" ht="15.75" customHeight="1" s="1411">
      <c r="A556" s="6" t="n"/>
      <c r="B556" s="6" t="n"/>
      <c r="C556" s="6" t="n"/>
      <c r="D556" s="6" t="n"/>
      <c r="E556" s="6" t="n"/>
      <c r="F556" s="6" t="n"/>
      <c r="G556" s="6" t="n"/>
      <c r="H556" s="6" t="n"/>
      <c r="I556" s="6" t="n"/>
      <c r="J556" s="6" t="n"/>
    </row>
    <row r="557" ht="15.75" customHeight="1" s="1411">
      <c r="A557" s="6" t="n"/>
      <c r="B557" s="6" t="n"/>
      <c r="C557" s="6" t="n"/>
      <c r="D557" s="6" t="n"/>
      <c r="E557" s="6" t="n"/>
      <c r="F557" s="6" t="n"/>
      <c r="G557" s="6" t="n"/>
      <c r="H557" s="6" t="n"/>
      <c r="I557" s="6" t="n"/>
      <c r="J557" s="6" t="n"/>
    </row>
    <row r="558" ht="15.75" customHeight="1" s="1411">
      <c r="A558" s="6" t="n"/>
      <c r="B558" s="6" t="n"/>
      <c r="C558" s="6" t="n"/>
      <c r="D558" s="6" t="n"/>
      <c r="E558" s="6" t="n"/>
      <c r="F558" s="6" t="n"/>
      <c r="G558" s="6" t="n"/>
      <c r="H558" s="6" t="n"/>
      <c r="I558" s="6" t="n"/>
      <c r="J558" s="6" t="n"/>
    </row>
    <row r="559" ht="15.75" customHeight="1" s="1411">
      <c r="A559" s="6" t="n"/>
      <c r="B559" s="6" t="n"/>
      <c r="C559" s="6" t="n"/>
      <c r="D559" s="6" t="n"/>
      <c r="E559" s="6" t="n"/>
      <c r="F559" s="6" t="n"/>
      <c r="G559" s="6" t="n"/>
      <c r="H559" s="6" t="n"/>
      <c r="I559" s="6" t="n"/>
      <c r="J559" s="6" t="n"/>
    </row>
    <row r="560" ht="15.75" customHeight="1" s="1411">
      <c r="A560" s="6" t="n"/>
      <c r="B560" s="6" t="n"/>
      <c r="C560" s="6" t="n"/>
      <c r="D560" s="6" t="n"/>
      <c r="E560" s="6" t="n"/>
      <c r="F560" s="6" t="n"/>
      <c r="G560" s="6" t="n"/>
      <c r="H560" s="6" t="n"/>
      <c r="I560" s="6" t="n"/>
      <c r="J560" s="6" t="n"/>
    </row>
    <row r="561" ht="15.75" customHeight="1" s="1411">
      <c r="A561" s="6" t="n"/>
      <c r="B561" s="6" t="n"/>
      <c r="C561" s="6" t="n"/>
      <c r="D561" s="6" t="n"/>
      <c r="E561" s="6" t="n"/>
      <c r="F561" s="6" t="n"/>
      <c r="G561" s="6" t="n"/>
      <c r="H561" s="6" t="n"/>
      <c r="I561" s="6" t="n"/>
      <c r="J561" s="6" t="n"/>
    </row>
    <row r="562" ht="15.75" customHeight="1" s="1411">
      <c r="A562" s="6" t="n"/>
      <c r="B562" s="6" t="n"/>
      <c r="C562" s="6" t="n"/>
      <c r="D562" s="6" t="n"/>
      <c r="E562" s="6" t="n"/>
      <c r="F562" s="6" t="n"/>
      <c r="G562" s="6" t="n"/>
      <c r="H562" s="6" t="n"/>
      <c r="I562" s="6" t="n"/>
      <c r="J562" s="6" t="n"/>
    </row>
    <row r="563" ht="15.75" customHeight="1" s="1411">
      <c r="A563" s="6" t="n"/>
      <c r="B563" s="6" t="n"/>
      <c r="C563" s="6" t="n"/>
      <c r="D563" s="6" t="n"/>
      <c r="E563" s="6" t="n"/>
      <c r="F563" s="6" t="n"/>
      <c r="G563" s="6" t="n"/>
      <c r="H563" s="6" t="n"/>
      <c r="I563" s="6" t="n"/>
      <c r="J563" s="6" t="n"/>
    </row>
    <row r="564" ht="15.75" customHeight="1" s="1411">
      <c r="A564" s="6" t="n"/>
      <c r="B564" s="6" t="n"/>
      <c r="C564" s="6" t="n"/>
      <c r="D564" s="6" t="n"/>
      <c r="E564" s="6" t="n"/>
      <c r="F564" s="6" t="n"/>
      <c r="G564" s="6" t="n"/>
      <c r="H564" s="6" t="n"/>
      <c r="I564" s="6" t="n"/>
      <c r="J564" s="6" t="n"/>
    </row>
    <row r="565" ht="15.75" customHeight="1" s="1411">
      <c r="A565" s="6" t="n"/>
      <c r="B565" s="6" t="n"/>
      <c r="C565" s="6" t="n"/>
      <c r="D565" s="6" t="n"/>
      <c r="E565" s="6" t="n"/>
      <c r="F565" s="6" t="n"/>
      <c r="G565" s="6" t="n"/>
      <c r="H565" s="6" t="n"/>
      <c r="I565" s="6" t="n"/>
      <c r="J565" s="6" t="n"/>
    </row>
    <row r="566" ht="15.75" customHeight="1" s="1411">
      <c r="A566" s="6" t="n"/>
      <c r="B566" s="6" t="n"/>
      <c r="C566" s="6" t="n"/>
      <c r="D566" s="6" t="n"/>
      <c r="E566" s="6" t="n"/>
      <c r="F566" s="6" t="n"/>
      <c r="G566" s="6" t="n"/>
      <c r="H566" s="6" t="n"/>
      <c r="I566" s="6" t="n"/>
      <c r="J566" s="6" t="n"/>
    </row>
    <row r="567" ht="15.75" customHeight="1" s="1411">
      <c r="A567" s="6" t="n"/>
      <c r="B567" s="6" t="n"/>
      <c r="C567" s="6" t="n"/>
      <c r="D567" s="6" t="n"/>
      <c r="E567" s="6" t="n"/>
      <c r="F567" s="6" t="n"/>
      <c r="G567" s="6" t="n"/>
      <c r="H567" s="6" t="n"/>
      <c r="I567" s="6" t="n"/>
      <c r="J567" s="6" t="n"/>
    </row>
    <row r="568" ht="15.75" customHeight="1" s="1411">
      <c r="A568" s="6" t="n"/>
      <c r="B568" s="6" t="n"/>
      <c r="C568" s="6" t="n"/>
      <c r="D568" s="6" t="n"/>
      <c r="E568" s="6" t="n"/>
      <c r="F568" s="6" t="n"/>
      <c r="G568" s="6" t="n"/>
      <c r="H568" s="6" t="n"/>
      <c r="I568" s="6" t="n"/>
      <c r="J568" s="6" t="n"/>
    </row>
    <row r="569" ht="15.75" customHeight="1" s="1411">
      <c r="A569" s="6" t="n"/>
      <c r="B569" s="6" t="n"/>
      <c r="C569" s="6" t="n"/>
      <c r="D569" s="6" t="n"/>
      <c r="E569" s="6" t="n"/>
      <c r="F569" s="6" t="n"/>
      <c r="G569" s="6" t="n"/>
      <c r="H569" s="6" t="n"/>
      <c r="I569" s="6" t="n"/>
      <c r="J569" s="6" t="n"/>
    </row>
    <row r="570" ht="15.75" customHeight="1" s="1411">
      <c r="A570" s="6" t="n"/>
      <c r="B570" s="6" t="n"/>
      <c r="C570" s="6" t="n"/>
      <c r="D570" s="6" t="n"/>
      <c r="E570" s="6" t="n"/>
      <c r="F570" s="6" t="n"/>
      <c r="G570" s="6" t="n"/>
      <c r="H570" s="6" t="n"/>
      <c r="I570" s="6" t="n"/>
      <c r="J570" s="6" t="n"/>
    </row>
    <row r="571" ht="15.75" customHeight="1" s="1411">
      <c r="A571" s="6" t="n"/>
      <c r="B571" s="6" t="n"/>
      <c r="C571" s="6" t="n"/>
      <c r="D571" s="6" t="n"/>
      <c r="E571" s="6" t="n"/>
      <c r="F571" s="6" t="n"/>
      <c r="G571" s="6" t="n"/>
      <c r="H571" s="6" t="n"/>
      <c r="I571" s="6" t="n"/>
      <c r="J571" s="6" t="n"/>
    </row>
    <row r="572" ht="15.75" customHeight="1" s="1411">
      <c r="A572" s="6" t="n"/>
      <c r="B572" s="6" t="n"/>
      <c r="C572" s="6" t="n"/>
      <c r="D572" s="6" t="n"/>
      <c r="E572" s="6" t="n"/>
      <c r="F572" s="6" t="n"/>
      <c r="G572" s="6" t="n"/>
      <c r="H572" s="6" t="n"/>
      <c r="I572" s="6" t="n"/>
      <c r="J572" s="6" t="n"/>
    </row>
    <row r="573" ht="15.75" customHeight="1" s="1411">
      <c r="A573" s="6" t="n"/>
      <c r="B573" s="6" t="n"/>
      <c r="C573" s="6" t="n"/>
      <c r="D573" s="6" t="n"/>
      <c r="E573" s="6" t="n"/>
      <c r="F573" s="6" t="n"/>
      <c r="G573" s="6" t="n"/>
      <c r="H573" s="6" t="n"/>
      <c r="I573" s="6" t="n"/>
      <c r="J573" s="6" t="n"/>
    </row>
    <row r="574" ht="15.75" customHeight="1" s="1411">
      <c r="A574" s="6" t="n"/>
      <c r="B574" s="6" t="n"/>
      <c r="C574" s="6" t="n"/>
      <c r="D574" s="6" t="n"/>
      <c r="E574" s="6" t="n"/>
      <c r="F574" s="6" t="n"/>
      <c r="G574" s="6" t="n"/>
      <c r="H574" s="6" t="n"/>
      <c r="I574" s="6" t="n"/>
      <c r="J574" s="6" t="n"/>
    </row>
    <row r="575" ht="15.75" customHeight="1" s="1411">
      <c r="A575" s="6" t="n"/>
      <c r="B575" s="6" t="n"/>
      <c r="C575" s="6" t="n"/>
      <c r="D575" s="6" t="n"/>
      <c r="E575" s="6" t="n"/>
      <c r="F575" s="6" t="n"/>
      <c r="G575" s="6" t="n"/>
      <c r="H575" s="6" t="n"/>
      <c r="I575" s="6" t="n"/>
      <c r="J575" s="6" t="n"/>
    </row>
    <row r="576" ht="15.75" customHeight="1" s="1411">
      <c r="A576" s="6" t="n"/>
      <c r="B576" s="6" t="n"/>
      <c r="C576" s="6" t="n"/>
      <c r="D576" s="6" t="n"/>
      <c r="E576" s="6" t="n"/>
      <c r="F576" s="6" t="n"/>
      <c r="G576" s="6" t="n"/>
      <c r="H576" s="6" t="n"/>
      <c r="I576" s="6" t="n"/>
      <c r="J576" s="6" t="n"/>
    </row>
    <row r="577" ht="15.75" customHeight="1" s="1411">
      <c r="A577" s="6" t="n"/>
      <c r="B577" s="6" t="n"/>
      <c r="C577" s="6" t="n"/>
      <c r="D577" s="6" t="n"/>
      <c r="E577" s="6" t="n"/>
      <c r="F577" s="6" t="n"/>
      <c r="G577" s="6" t="n"/>
      <c r="H577" s="6" t="n"/>
      <c r="I577" s="6" t="n"/>
      <c r="J577" s="6" t="n"/>
    </row>
    <row r="578" ht="15.75" customHeight="1" s="1411">
      <c r="A578" s="6" t="n"/>
      <c r="B578" s="6" t="n"/>
      <c r="C578" s="6" t="n"/>
      <c r="D578" s="6" t="n"/>
      <c r="E578" s="6" t="n"/>
      <c r="F578" s="6" t="n"/>
      <c r="G578" s="6" t="n"/>
      <c r="H578" s="6" t="n"/>
      <c r="I578" s="6" t="n"/>
      <c r="J578" s="6" t="n"/>
    </row>
    <row r="579" ht="15.75" customHeight="1" s="1411">
      <c r="A579" s="6" t="n"/>
      <c r="B579" s="6" t="n"/>
      <c r="C579" s="6" t="n"/>
      <c r="D579" s="6" t="n"/>
      <c r="E579" s="6" t="n"/>
      <c r="F579" s="6" t="n"/>
      <c r="G579" s="6" t="n"/>
      <c r="H579" s="6" t="n"/>
      <c r="I579" s="6" t="n"/>
      <c r="J579" s="6" t="n"/>
    </row>
    <row r="580" ht="15.75" customHeight="1" s="1411">
      <c r="A580" s="6" t="n"/>
      <c r="B580" s="6" t="n"/>
      <c r="C580" s="6" t="n"/>
      <c r="D580" s="6" t="n"/>
      <c r="E580" s="6" t="n"/>
      <c r="F580" s="6" t="n"/>
      <c r="G580" s="6" t="n"/>
      <c r="H580" s="6" t="n"/>
      <c r="I580" s="6" t="n"/>
      <c r="J580" s="6" t="n"/>
    </row>
    <row r="581" ht="15.75" customHeight="1" s="1411">
      <c r="A581" s="6" t="n"/>
      <c r="B581" s="6" t="n"/>
      <c r="C581" s="6" t="n"/>
      <c r="D581" s="6" t="n"/>
      <c r="E581" s="6" t="n"/>
      <c r="F581" s="6" t="n"/>
      <c r="G581" s="6" t="n"/>
      <c r="H581" s="6" t="n"/>
      <c r="I581" s="6" t="n"/>
      <c r="J581" s="6" t="n"/>
    </row>
    <row r="582" ht="15.75" customHeight="1" s="1411">
      <c r="A582" s="6" t="n"/>
      <c r="B582" s="6" t="n"/>
      <c r="C582" s="6" t="n"/>
      <c r="D582" s="6" t="n"/>
      <c r="E582" s="6" t="n"/>
      <c r="F582" s="6" t="n"/>
      <c r="G582" s="6" t="n"/>
      <c r="H582" s="6" t="n"/>
      <c r="I582" s="6" t="n"/>
      <c r="J582" s="6" t="n"/>
    </row>
    <row r="583" ht="15.75" customHeight="1" s="1411">
      <c r="A583" s="6" t="n"/>
      <c r="B583" s="6" t="n"/>
      <c r="C583" s="6" t="n"/>
      <c r="D583" s="6" t="n"/>
      <c r="E583" s="6" t="n"/>
      <c r="F583" s="6" t="n"/>
      <c r="G583" s="6" t="n"/>
      <c r="H583" s="6" t="n"/>
      <c r="I583" s="6" t="n"/>
      <c r="J583" s="6" t="n"/>
    </row>
    <row r="584" ht="15.75" customHeight="1" s="1411">
      <c r="A584" s="6" t="n"/>
      <c r="B584" s="6" t="n"/>
      <c r="C584" s="6" t="n"/>
      <c r="D584" s="6" t="n"/>
      <c r="E584" s="6" t="n"/>
      <c r="F584" s="6" t="n"/>
      <c r="G584" s="6" t="n"/>
      <c r="H584" s="6" t="n"/>
      <c r="I584" s="6" t="n"/>
      <c r="J584" s="6" t="n"/>
    </row>
    <row r="585" ht="15.75" customHeight="1" s="1411">
      <c r="A585" s="6" t="n"/>
      <c r="B585" s="6" t="n"/>
      <c r="C585" s="6" t="n"/>
      <c r="D585" s="6" t="n"/>
      <c r="E585" s="6" t="n"/>
      <c r="F585" s="6" t="n"/>
      <c r="G585" s="6" t="n"/>
      <c r="H585" s="6" t="n"/>
      <c r="I585" s="6" t="n"/>
      <c r="J585" s="6" t="n"/>
    </row>
    <row r="586" ht="15.75" customHeight="1" s="1411">
      <c r="A586" s="6" t="n"/>
      <c r="B586" s="6" t="n"/>
      <c r="C586" s="6" t="n"/>
      <c r="D586" s="6" t="n"/>
      <c r="E586" s="6" t="n"/>
      <c r="F586" s="6" t="n"/>
      <c r="G586" s="6" t="n"/>
      <c r="H586" s="6" t="n"/>
      <c r="I586" s="6" t="n"/>
      <c r="J586" s="6" t="n"/>
    </row>
    <row r="587" ht="15.75" customHeight="1" s="1411">
      <c r="A587" s="6" t="n"/>
      <c r="B587" s="6" t="n"/>
      <c r="C587" s="6" t="n"/>
      <c r="D587" s="6" t="n"/>
      <c r="E587" s="6" t="n"/>
      <c r="F587" s="6" t="n"/>
      <c r="G587" s="6" t="n"/>
      <c r="H587" s="6" t="n"/>
      <c r="I587" s="6" t="n"/>
      <c r="J587" s="6" t="n"/>
    </row>
    <row r="588" ht="15.75" customHeight="1" s="1411">
      <c r="A588" s="6" t="n"/>
      <c r="B588" s="6" t="n"/>
      <c r="C588" s="6" t="n"/>
      <c r="D588" s="6" t="n"/>
      <c r="E588" s="6" t="n"/>
      <c r="F588" s="6" t="n"/>
      <c r="G588" s="6" t="n"/>
      <c r="H588" s="6" t="n"/>
      <c r="I588" s="6" t="n"/>
      <c r="J588" s="6" t="n"/>
    </row>
    <row r="589" ht="15.75" customHeight="1" s="1411">
      <c r="A589" s="6" t="n"/>
      <c r="B589" s="6" t="n"/>
      <c r="C589" s="6" t="n"/>
      <c r="D589" s="6" t="n"/>
      <c r="E589" s="6" t="n"/>
      <c r="F589" s="6" t="n"/>
      <c r="G589" s="6" t="n"/>
      <c r="H589" s="6" t="n"/>
      <c r="I589" s="6" t="n"/>
      <c r="J589" s="6" t="n"/>
    </row>
    <row r="590" ht="15.75" customHeight="1" s="1411">
      <c r="A590" s="6" t="n"/>
      <c r="B590" s="6" t="n"/>
      <c r="C590" s="6" t="n"/>
      <c r="D590" s="6" t="n"/>
      <c r="E590" s="6" t="n"/>
      <c r="F590" s="6" t="n"/>
      <c r="G590" s="6" t="n"/>
      <c r="H590" s="6" t="n"/>
      <c r="I590" s="6" t="n"/>
      <c r="J590" s="6" t="n"/>
    </row>
    <row r="591" ht="15.75" customHeight="1" s="1411">
      <c r="A591" s="6" t="n"/>
      <c r="B591" s="6" t="n"/>
      <c r="C591" s="6" t="n"/>
      <c r="D591" s="6" t="n"/>
      <c r="E591" s="6" t="n"/>
      <c r="F591" s="6" t="n"/>
      <c r="G591" s="6" t="n"/>
      <c r="H591" s="6" t="n"/>
      <c r="I591" s="6" t="n"/>
      <c r="J591" s="6" t="n"/>
    </row>
    <row r="592" ht="15.75" customHeight="1" s="1411">
      <c r="A592" s="6" t="n"/>
      <c r="B592" s="6" t="n"/>
      <c r="C592" s="6" t="n"/>
      <c r="D592" s="6" t="n"/>
      <c r="E592" s="6" t="n"/>
      <c r="F592" s="6" t="n"/>
      <c r="G592" s="6" t="n"/>
      <c r="H592" s="6" t="n"/>
      <c r="I592" s="6" t="n"/>
      <c r="J592" s="6" t="n"/>
    </row>
    <row r="593" ht="15.75" customHeight="1" s="1411">
      <c r="A593" s="6" t="n"/>
      <c r="B593" s="6" t="n"/>
      <c r="C593" s="6" t="n"/>
      <c r="D593" s="6" t="n"/>
      <c r="E593" s="6" t="n"/>
      <c r="F593" s="6" t="n"/>
      <c r="G593" s="6" t="n"/>
      <c r="H593" s="6" t="n"/>
      <c r="I593" s="6" t="n"/>
      <c r="J593" s="6" t="n"/>
    </row>
    <row r="594" ht="15.75" customHeight="1" s="1411">
      <c r="A594" s="6" t="n"/>
      <c r="B594" s="6" t="n"/>
      <c r="C594" s="6" t="n"/>
      <c r="D594" s="6" t="n"/>
      <c r="E594" s="6" t="n"/>
      <c r="F594" s="6" t="n"/>
      <c r="G594" s="6" t="n"/>
      <c r="H594" s="6" t="n"/>
      <c r="I594" s="6" t="n"/>
      <c r="J594" s="6" t="n"/>
    </row>
    <row r="595" ht="15.75" customHeight="1" s="1411">
      <c r="A595" s="6" t="n"/>
      <c r="B595" s="6" t="n"/>
      <c r="C595" s="6" t="n"/>
      <c r="D595" s="6" t="n"/>
      <c r="E595" s="6" t="n"/>
      <c r="F595" s="6" t="n"/>
      <c r="G595" s="6" t="n"/>
      <c r="H595" s="6" t="n"/>
      <c r="I595" s="6" t="n"/>
      <c r="J595" s="6" t="n"/>
    </row>
    <row r="596" ht="15.75" customHeight="1" s="1411">
      <c r="A596" s="6" t="n"/>
      <c r="B596" s="6" t="n"/>
      <c r="C596" s="6" t="n"/>
      <c r="D596" s="6" t="n"/>
      <c r="E596" s="6" t="n"/>
      <c r="F596" s="6" t="n"/>
      <c r="G596" s="6" t="n"/>
      <c r="H596" s="6" t="n"/>
      <c r="I596" s="6" t="n"/>
      <c r="J596" s="6" t="n"/>
    </row>
    <row r="597" ht="15.75" customHeight="1" s="1411">
      <c r="A597" s="6" t="n"/>
      <c r="B597" s="6" t="n"/>
      <c r="C597" s="6" t="n"/>
      <c r="D597" s="6" t="n"/>
      <c r="E597" s="6" t="n"/>
      <c r="F597" s="6" t="n"/>
      <c r="G597" s="6" t="n"/>
      <c r="H597" s="6" t="n"/>
      <c r="I597" s="6" t="n"/>
      <c r="J597" s="6" t="n"/>
    </row>
    <row r="598" ht="15.75" customHeight="1" s="1411">
      <c r="A598" s="6" t="n"/>
      <c r="B598" s="6" t="n"/>
      <c r="C598" s="6" t="n"/>
      <c r="D598" s="6" t="n"/>
      <c r="E598" s="6" t="n"/>
      <c r="F598" s="6" t="n"/>
      <c r="G598" s="6" t="n"/>
      <c r="H598" s="6" t="n"/>
      <c r="I598" s="6" t="n"/>
      <c r="J598" s="6" t="n"/>
    </row>
    <row r="599" ht="15.75" customHeight="1" s="1411">
      <c r="A599" s="6" t="n"/>
      <c r="B599" s="6" t="n"/>
      <c r="C599" s="6" t="n"/>
      <c r="D599" s="6" t="n"/>
      <c r="E599" s="6" t="n"/>
      <c r="F599" s="6" t="n"/>
      <c r="G599" s="6" t="n"/>
      <c r="H599" s="6" t="n"/>
      <c r="I599" s="6" t="n"/>
      <c r="J599" s="6" t="n"/>
    </row>
    <row r="600" ht="15.75" customHeight="1" s="1411">
      <c r="A600" s="6" t="n"/>
      <c r="B600" s="6" t="n"/>
      <c r="C600" s="6" t="n"/>
      <c r="D600" s="6" t="n"/>
      <c r="E600" s="6" t="n"/>
      <c r="F600" s="6" t="n"/>
      <c r="G600" s="6" t="n"/>
      <c r="H600" s="6" t="n"/>
      <c r="I600" s="6" t="n"/>
      <c r="J600" s="6" t="n"/>
    </row>
    <row r="601" ht="15.75" customHeight="1" s="1411">
      <c r="A601" s="6" t="n"/>
      <c r="B601" s="6" t="n"/>
      <c r="C601" s="6" t="n"/>
      <c r="D601" s="6" t="n"/>
      <c r="E601" s="6" t="n"/>
      <c r="F601" s="6" t="n"/>
      <c r="G601" s="6" t="n"/>
      <c r="H601" s="6" t="n"/>
      <c r="I601" s="6" t="n"/>
      <c r="J601" s="6" t="n"/>
    </row>
    <row r="602" ht="15.75" customHeight="1" s="1411">
      <c r="A602" s="6" t="n"/>
      <c r="B602" s="6" t="n"/>
      <c r="C602" s="6" t="n"/>
      <c r="D602" s="6" t="n"/>
      <c r="E602" s="6" t="n"/>
      <c r="F602" s="6" t="n"/>
      <c r="G602" s="6" t="n"/>
      <c r="H602" s="6" t="n"/>
      <c r="I602" s="6" t="n"/>
      <c r="J602" s="6" t="n"/>
    </row>
    <row r="603" ht="15.75" customHeight="1" s="1411">
      <c r="A603" s="6" t="n"/>
      <c r="B603" s="6" t="n"/>
      <c r="C603" s="6" t="n"/>
      <c r="D603" s="6" t="n"/>
      <c r="E603" s="6" t="n"/>
      <c r="F603" s="6" t="n"/>
      <c r="G603" s="6" t="n"/>
      <c r="H603" s="6" t="n"/>
      <c r="I603" s="6" t="n"/>
      <c r="J603" s="6" t="n"/>
    </row>
    <row r="604" ht="15.75" customHeight="1" s="1411">
      <c r="A604" s="6" t="n"/>
      <c r="B604" s="6" t="n"/>
      <c r="C604" s="6" t="n"/>
      <c r="D604" s="6" t="n"/>
      <c r="E604" s="6" t="n"/>
      <c r="F604" s="6" t="n"/>
      <c r="G604" s="6" t="n"/>
      <c r="H604" s="6" t="n"/>
      <c r="I604" s="6" t="n"/>
      <c r="J604" s="6" t="n"/>
    </row>
    <row r="605" ht="15.75" customHeight="1" s="1411">
      <c r="A605" s="6" t="n"/>
      <c r="B605" s="6" t="n"/>
      <c r="C605" s="6" t="n"/>
      <c r="D605" s="6" t="n"/>
      <c r="E605" s="6" t="n"/>
      <c r="F605" s="6" t="n"/>
      <c r="G605" s="6" t="n"/>
      <c r="H605" s="6" t="n"/>
      <c r="I605" s="6" t="n"/>
      <c r="J605" s="6" t="n"/>
    </row>
    <row r="606" ht="15.75" customHeight="1" s="1411">
      <c r="A606" s="6" t="n"/>
      <c r="B606" s="6" t="n"/>
      <c r="C606" s="6" t="n"/>
      <c r="D606" s="6" t="n"/>
      <c r="E606" s="6" t="n"/>
      <c r="F606" s="6" t="n"/>
      <c r="G606" s="6" t="n"/>
      <c r="H606" s="6" t="n"/>
      <c r="I606" s="6" t="n"/>
      <c r="J606" s="6" t="n"/>
    </row>
    <row r="607" ht="15.75" customHeight="1" s="1411">
      <c r="A607" s="6" t="n"/>
      <c r="B607" s="6" t="n"/>
      <c r="C607" s="6" t="n"/>
      <c r="D607" s="6" t="n"/>
      <c r="E607" s="6" t="n"/>
      <c r="F607" s="6" t="n"/>
      <c r="G607" s="6" t="n"/>
      <c r="H607" s="6" t="n"/>
      <c r="I607" s="6" t="n"/>
      <c r="J607" s="6" t="n"/>
    </row>
    <row r="608" ht="15.75" customHeight="1" s="1411">
      <c r="A608" s="6" t="n"/>
      <c r="B608" s="6" t="n"/>
      <c r="C608" s="6" t="n"/>
      <c r="D608" s="6" t="n"/>
      <c r="E608" s="6" t="n"/>
      <c r="F608" s="6" t="n"/>
      <c r="G608" s="6" t="n"/>
      <c r="H608" s="6" t="n"/>
      <c r="I608" s="6" t="n"/>
      <c r="J608" s="6" t="n"/>
    </row>
    <row r="609" ht="15.75" customHeight="1" s="1411">
      <c r="A609" s="6" t="n"/>
      <c r="B609" s="6" t="n"/>
      <c r="C609" s="6" t="n"/>
      <c r="D609" s="6" t="n"/>
      <c r="E609" s="6" t="n"/>
      <c r="F609" s="6" t="n"/>
      <c r="G609" s="6" t="n"/>
      <c r="H609" s="6" t="n"/>
      <c r="I609" s="6" t="n"/>
      <c r="J609" s="6" t="n"/>
    </row>
    <row r="610" ht="15.75" customHeight="1" s="1411">
      <c r="A610" s="6" t="n"/>
      <c r="B610" s="6" t="n"/>
      <c r="C610" s="6" t="n"/>
      <c r="D610" s="6" t="n"/>
      <c r="E610" s="6" t="n"/>
      <c r="F610" s="6" t="n"/>
      <c r="G610" s="6" t="n"/>
      <c r="H610" s="6" t="n"/>
      <c r="I610" s="6" t="n"/>
      <c r="J610" s="6" t="n"/>
    </row>
    <row r="611" ht="15.75" customHeight="1" s="1411">
      <c r="A611" s="6" t="n"/>
      <c r="B611" s="6" t="n"/>
      <c r="C611" s="6" t="n"/>
      <c r="D611" s="6" t="n"/>
      <c r="E611" s="6" t="n"/>
      <c r="F611" s="6" t="n"/>
      <c r="G611" s="6" t="n"/>
      <c r="H611" s="6" t="n"/>
      <c r="I611" s="6" t="n"/>
      <c r="J611" s="6" t="n"/>
    </row>
    <row r="612" ht="15.75" customHeight="1" s="1411">
      <c r="A612" s="6" t="n"/>
      <c r="B612" s="6" t="n"/>
      <c r="C612" s="6" t="n"/>
      <c r="D612" s="6" t="n"/>
      <c r="E612" s="6" t="n"/>
      <c r="F612" s="6" t="n"/>
      <c r="G612" s="6" t="n"/>
      <c r="H612" s="6" t="n"/>
      <c r="I612" s="6" t="n"/>
      <c r="J612" s="6" t="n"/>
    </row>
    <row r="613" ht="15.75" customHeight="1" s="1411">
      <c r="A613" s="6" t="n"/>
      <c r="B613" s="6" t="n"/>
      <c r="C613" s="6" t="n"/>
      <c r="D613" s="6" t="n"/>
      <c r="E613" s="6" t="n"/>
      <c r="F613" s="6" t="n"/>
      <c r="G613" s="6" t="n"/>
      <c r="H613" s="6" t="n"/>
      <c r="I613" s="6" t="n"/>
      <c r="J613" s="6" t="n"/>
    </row>
    <row r="614" ht="15.75" customHeight="1" s="1411">
      <c r="A614" s="6" t="n"/>
      <c r="B614" s="6" t="n"/>
      <c r="C614" s="6" t="n"/>
      <c r="D614" s="6" t="n"/>
      <c r="E614" s="6" t="n"/>
      <c r="F614" s="6" t="n"/>
      <c r="G614" s="6" t="n"/>
      <c r="H614" s="6" t="n"/>
      <c r="I614" s="6" t="n"/>
      <c r="J614" s="6" t="n"/>
    </row>
    <row r="615" ht="15.75" customHeight="1" s="1411">
      <c r="A615" s="6" t="n"/>
      <c r="B615" s="6" t="n"/>
      <c r="C615" s="6" t="n"/>
      <c r="D615" s="6" t="n"/>
      <c r="E615" s="6" t="n"/>
      <c r="F615" s="6" t="n"/>
      <c r="G615" s="6" t="n"/>
      <c r="H615" s="6" t="n"/>
      <c r="I615" s="6" t="n"/>
      <c r="J615" s="6" t="n"/>
    </row>
    <row r="616" ht="15.75" customHeight="1" s="1411">
      <c r="A616" s="6" t="n"/>
      <c r="B616" s="6" t="n"/>
      <c r="C616" s="6" t="n"/>
      <c r="D616" s="6" t="n"/>
      <c r="E616" s="6" t="n"/>
      <c r="F616" s="6" t="n"/>
      <c r="G616" s="6" t="n"/>
      <c r="H616" s="6" t="n"/>
      <c r="I616" s="6" t="n"/>
      <c r="J616" s="6" t="n"/>
    </row>
    <row r="617" ht="15.75" customHeight="1" s="1411">
      <c r="A617" s="6" t="n"/>
      <c r="B617" s="6" t="n"/>
      <c r="C617" s="6" t="n"/>
      <c r="D617" s="6" t="n"/>
      <c r="E617" s="6" t="n"/>
      <c r="F617" s="6" t="n"/>
      <c r="G617" s="6" t="n"/>
      <c r="H617" s="6" t="n"/>
      <c r="I617" s="6" t="n"/>
      <c r="J617" s="6" t="n"/>
    </row>
    <row r="618" ht="15.75" customHeight="1" s="1411">
      <c r="A618" s="6" t="n"/>
      <c r="B618" s="6" t="n"/>
      <c r="C618" s="6" t="n"/>
      <c r="D618" s="6" t="n"/>
      <c r="E618" s="6" t="n"/>
      <c r="F618" s="6" t="n"/>
      <c r="G618" s="6" t="n"/>
      <c r="H618" s="6" t="n"/>
      <c r="I618" s="6" t="n"/>
      <c r="J618" s="6" t="n"/>
    </row>
    <row r="619" ht="15.75" customHeight="1" s="1411">
      <c r="A619" s="6" t="n"/>
      <c r="B619" s="6" t="n"/>
      <c r="C619" s="6" t="n"/>
      <c r="D619" s="6" t="n"/>
      <c r="E619" s="6" t="n"/>
      <c r="F619" s="6" t="n"/>
      <c r="G619" s="6" t="n"/>
      <c r="H619" s="6" t="n"/>
      <c r="I619" s="6" t="n"/>
      <c r="J619" s="6" t="n"/>
    </row>
    <row r="620" ht="15.75" customHeight="1" s="1411">
      <c r="A620" s="6" t="n"/>
      <c r="B620" s="6" t="n"/>
      <c r="C620" s="6" t="n"/>
      <c r="D620" s="6" t="n"/>
      <c r="E620" s="6" t="n"/>
      <c r="F620" s="6" t="n"/>
      <c r="G620" s="6" t="n"/>
      <c r="H620" s="6" t="n"/>
      <c r="I620" s="6" t="n"/>
      <c r="J620" s="6" t="n"/>
    </row>
    <row r="621" ht="15.75" customHeight="1" s="1411">
      <c r="A621" s="6" t="n"/>
      <c r="B621" s="6" t="n"/>
      <c r="C621" s="6" t="n"/>
      <c r="D621" s="6" t="n"/>
      <c r="E621" s="6" t="n"/>
      <c r="F621" s="6" t="n"/>
      <c r="G621" s="6" t="n"/>
      <c r="H621" s="6" t="n"/>
      <c r="I621" s="6" t="n"/>
      <c r="J621" s="6" t="n"/>
    </row>
    <row r="622" ht="15.75" customHeight="1" s="1411">
      <c r="A622" s="6" t="n"/>
      <c r="B622" s="6" t="n"/>
      <c r="C622" s="6" t="n"/>
      <c r="D622" s="6" t="n"/>
      <c r="E622" s="6" t="n"/>
      <c r="F622" s="6" t="n"/>
      <c r="G622" s="6" t="n"/>
      <c r="H622" s="6" t="n"/>
      <c r="I622" s="6" t="n"/>
      <c r="J622" s="6" t="n"/>
    </row>
    <row r="623" ht="15.75" customHeight="1" s="1411">
      <c r="A623" s="6" t="n"/>
      <c r="B623" s="6" t="n"/>
      <c r="C623" s="6" t="n"/>
      <c r="D623" s="6" t="n"/>
      <c r="E623" s="6" t="n"/>
      <c r="F623" s="6" t="n"/>
      <c r="G623" s="6" t="n"/>
      <c r="H623" s="6" t="n"/>
      <c r="I623" s="6" t="n"/>
      <c r="J623" s="6" t="n"/>
    </row>
    <row r="624" ht="15.75" customHeight="1" s="1411">
      <c r="A624" s="6" t="n"/>
      <c r="B624" s="6" t="n"/>
      <c r="C624" s="6" t="n"/>
      <c r="D624" s="6" t="n"/>
      <c r="E624" s="6" t="n"/>
      <c r="F624" s="6" t="n"/>
      <c r="G624" s="6" t="n"/>
      <c r="H624" s="6" t="n"/>
      <c r="I624" s="6" t="n"/>
      <c r="J624" s="6" t="n"/>
    </row>
    <row r="625" ht="15.75" customHeight="1" s="1411">
      <c r="A625" s="6" t="n"/>
      <c r="B625" s="6" t="n"/>
      <c r="C625" s="6" t="n"/>
      <c r="D625" s="6" t="n"/>
      <c r="E625" s="6" t="n"/>
      <c r="F625" s="6" t="n"/>
      <c r="G625" s="6" t="n"/>
      <c r="H625" s="6" t="n"/>
      <c r="I625" s="6" t="n"/>
      <c r="J625" s="6" t="n"/>
    </row>
    <row r="626" ht="15.75" customHeight="1" s="1411">
      <c r="A626" s="6" t="n"/>
      <c r="B626" s="6" t="n"/>
      <c r="C626" s="6" t="n"/>
      <c r="D626" s="6" t="n"/>
      <c r="E626" s="6" t="n"/>
      <c r="F626" s="6" t="n"/>
      <c r="G626" s="6" t="n"/>
      <c r="H626" s="6" t="n"/>
      <c r="I626" s="6" t="n"/>
      <c r="J626" s="6" t="n"/>
    </row>
    <row r="627" ht="15.75" customHeight="1" s="1411">
      <c r="A627" s="6" t="n"/>
      <c r="B627" s="6" t="n"/>
      <c r="C627" s="6" t="n"/>
      <c r="D627" s="6" t="n"/>
      <c r="E627" s="6" t="n"/>
      <c r="F627" s="6" t="n"/>
      <c r="G627" s="6" t="n"/>
      <c r="H627" s="6" t="n"/>
      <c r="I627" s="6" t="n"/>
      <c r="J627" s="6" t="n"/>
    </row>
    <row r="628" ht="15.75" customHeight="1" s="1411">
      <c r="A628" s="6" t="n"/>
      <c r="B628" s="6" t="n"/>
      <c r="C628" s="6" t="n"/>
      <c r="D628" s="6" t="n"/>
      <c r="E628" s="6" t="n"/>
      <c r="F628" s="6" t="n"/>
      <c r="G628" s="6" t="n"/>
      <c r="H628" s="6" t="n"/>
      <c r="I628" s="6" t="n"/>
      <c r="J628" s="6" t="n"/>
    </row>
    <row r="629" ht="15.75" customHeight="1" s="1411">
      <c r="A629" s="6" t="n"/>
      <c r="B629" s="6" t="n"/>
      <c r="C629" s="6" t="n"/>
      <c r="D629" s="6" t="n"/>
      <c r="E629" s="6" t="n"/>
      <c r="F629" s="6" t="n"/>
      <c r="G629" s="6" t="n"/>
      <c r="H629" s="6" t="n"/>
      <c r="I629" s="6" t="n"/>
      <c r="J629" s="6" t="n"/>
    </row>
    <row r="630" ht="15.75" customHeight="1" s="1411">
      <c r="A630" s="6" t="n"/>
      <c r="B630" s="6" t="n"/>
      <c r="C630" s="6" t="n"/>
      <c r="D630" s="6" t="n"/>
      <c r="E630" s="6" t="n"/>
      <c r="F630" s="6" t="n"/>
      <c r="G630" s="6" t="n"/>
      <c r="H630" s="6" t="n"/>
      <c r="I630" s="6" t="n"/>
      <c r="J630" s="6" t="n"/>
    </row>
    <row r="631" ht="15.75" customHeight="1" s="1411">
      <c r="A631" s="6" t="n"/>
      <c r="B631" s="6" t="n"/>
      <c r="C631" s="6" t="n"/>
      <c r="D631" s="6" t="n"/>
      <c r="E631" s="6" t="n"/>
      <c r="F631" s="6" t="n"/>
      <c r="G631" s="6" t="n"/>
      <c r="H631" s="6" t="n"/>
      <c r="I631" s="6" t="n"/>
      <c r="J631" s="6" t="n"/>
    </row>
    <row r="632" ht="15.75" customHeight="1" s="1411">
      <c r="A632" s="6" t="n"/>
      <c r="B632" s="6" t="n"/>
      <c r="C632" s="6" t="n"/>
      <c r="D632" s="6" t="n"/>
      <c r="E632" s="6" t="n"/>
      <c r="F632" s="6" t="n"/>
      <c r="G632" s="6" t="n"/>
      <c r="H632" s="6" t="n"/>
      <c r="I632" s="6" t="n"/>
      <c r="J632" s="6" t="n"/>
    </row>
    <row r="633" ht="15.75" customHeight="1" s="1411">
      <c r="A633" s="6" t="n"/>
      <c r="B633" s="6" t="n"/>
      <c r="C633" s="6" t="n"/>
      <c r="D633" s="6" t="n"/>
      <c r="E633" s="6" t="n"/>
      <c r="F633" s="6" t="n"/>
      <c r="G633" s="6" t="n"/>
      <c r="H633" s="6" t="n"/>
      <c r="I633" s="6" t="n"/>
      <c r="J633" s="6" t="n"/>
    </row>
    <row r="634" ht="15.75" customHeight="1" s="1411">
      <c r="A634" s="6" t="n"/>
      <c r="B634" s="6" t="n"/>
      <c r="C634" s="6" t="n"/>
      <c r="D634" s="6" t="n"/>
      <c r="E634" s="6" t="n"/>
      <c r="F634" s="6" t="n"/>
      <c r="G634" s="6" t="n"/>
      <c r="H634" s="6" t="n"/>
      <c r="I634" s="6" t="n"/>
      <c r="J634" s="6" t="n"/>
    </row>
    <row r="635" ht="15.75" customHeight="1" s="1411">
      <c r="A635" s="6" t="n"/>
      <c r="B635" s="6" t="n"/>
      <c r="C635" s="6" t="n"/>
      <c r="D635" s="6" t="n"/>
      <c r="E635" s="6" t="n"/>
      <c r="F635" s="6" t="n"/>
      <c r="G635" s="6" t="n"/>
      <c r="H635" s="6" t="n"/>
      <c r="I635" s="6" t="n"/>
      <c r="J635" s="6" t="n"/>
    </row>
    <row r="636" ht="15.75" customHeight="1" s="1411">
      <c r="A636" s="6" t="n"/>
      <c r="B636" s="6" t="n"/>
      <c r="C636" s="6" t="n"/>
      <c r="D636" s="6" t="n"/>
      <c r="E636" s="6" t="n"/>
      <c r="F636" s="6" t="n"/>
      <c r="G636" s="6" t="n"/>
      <c r="H636" s="6" t="n"/>
      <c r="I636" s="6" t="n"/>
      <c r="J636" s="6" t="n"/>
    </row>
    <row r="637" ht="15.75" customHeight="1" s="1411">
      <c r="A637" s="6" t="n"/>
      <c r="B637" s="6" t="n"/>
      <c r="C637" s="6" t="n"/>
      <c r="D637" s="6" t="n"/>
      <c r="E637" s="6" t="n"/>
      <c r="F637" s="6" t="n"/>
      <c r="G637" s="6" t="n"/>
      <c r="H637" s="6" t="n"/>
      <c r="I637" s="6" t="n"/>
      <c r="J637" s="6" t="n"/>
    </row>
    <row r="638" ht="15.75" customHeight="1" s="1411">
      <c r="A638" s="6" t="n"/>
      <c r="B638" s="6" t="n"/>
      <c r="C638" s="6" t="n"/>
      <c r="D638" s="6" t="n"/>
      <c r="E638" s="6" t="n"/>
      <c r="F638" s="6" t="n"/>
      <c r="G638" s="6" t="n"/>
      <c r="H638" s="6" t="n"/>
      <c r="I638" s="6" t="n"/>
      <c r="J638" s="6" t="n"/>
    </row>
    <row r="639" ht="15.75" customHeight="1" s="1411">
      <c r="A639" s="6" t="n"/>
      <c r="B639" s="6" t="n"/>
      <c r="C639" s="6" t="n"/>
      <c r="D639" s="6" t="n"/>
      <c r="E639" s="6" t="n"/>
      <c r="F639" s="6" t="n"/>
      <c r="G639" s="6" t="n"/>
      <c r="H639" s="6" t="n"/>
      <c r="I639" s="6" t="n"/>
      <c r="J639" s="6" t="n"/>
    </row>
    <row r="640" ht="15.75" customHeight="1" s="1411">
      <c r="A640" s="6" t="n"/>
      <c r="B640" s="6" t="n"/>
      <c r="C640" s="6" t="n"/>
      <c r="D640" s="6" t="n"/>
      <c r="E640" s="6" t="n"/>
      <c r="F640" s="6" t="n"/>
      <c r="G640" s="6" t="n"/>
      <c r="H640" s="6" t="n"/>
      <c r="I640" s="6" t="n"/>
      <c r="J640" s="6" t="n"/>
    </row>
    <row r="641" ht="15.75" customHeight="1" s="1411">
      <c r="A641" s="6" t="n"/>
      <c r="B641" s="6" t="n"/>
      <c r="C641" s="6" t="n"/>
      <c r="D641" s="6" t="n"/>
      <c r="E641" s="6" t="n"/>
      <c r="F641" s="6" t="n"/>
      <c r="G641" s="6" t="n"/>
      <c r="H641" s="6" t="n"/>
      <c r="I641" s="6" t="n"/>
      <c r="J641" s="6" t="n"/>
    </row>
    <row r="642" ht="15.75" customHeight="1" s="1411">
      <c r="A642" s="6" t="n"/>
      <c r="B642" s="6" t="n"/>
      <c r="C642" s="6" t="n"/>
      <c r="D642" s="6" t="n"/>
      <c r="E642" s="6" t="n"/>
      <c r="F642" s="6" t="n"/>
      <c r="G642" s="6" t="n"/>
      <c r="H642" s="6" t="n"/>
      <c r="I642" s="6" t="n"/>
      <c r="J642" s="6" t="n"/>
    </row>
    <row r="643" ht="15.75" customHeight="1" s="1411">
      <c r="A643" s="6" t="n"/>
      <c r="B643" s="6" t="n"/>
      <c r="C643" s="6" t="n"/>
      <c r="D643" s="6" t="n"/>
      <c r="E643" s="6" t="n"/>
      <c r="F643" s="6" t="n"/>
      <c r="G643" s="6" t="n"/>
      <c r="H643" s="6" t="n"/>
      <c r="I643" s="6" t="n"/>
      <c r="J643" s="6" t="n"/>
    </row>
    <row r="644" ht="15.75" customHeight="1" s="1411">
      <c r="A644" s="6" t="n"/>
      <c r="B644" s="6" t="n"/>
      <c r="C644" s="6" t="n"/>
      <c r="D644" s="6" t="n"/>
      <c r="E644" s="6" t="n"/>
      <c r="F644" s="6" t="n"/>
      <c r="G644" s="6" t="n"/>
      <c r="H644" s="6" t="n"/>
      <c r="I644" s="6" t="n"/>
      <c r="J644" s="6" t="n"/>
    </row>
    <row r="645" ht="15.75" customHeight="1" s="1411">
      <c r="A645" s="6" t="n"/>
      <c r="B645" s="6" t="n"/>
      <c r="C645" s="6" t="n"/>
      <c r="D645" s="6" t="n"/>
      <c r="E645" s="6" t="n"/>
      <c r="F645" s="6" t="n"/>
      <c r="G645" s="6" t="n"/>
      <c r="H645" s="6" t="n"/>
      <c r="I645" s="6" t="n"/>
      <c r="J645" s="6" t="n"/>
    </row>
    <row r="646" ht="15.75" customHeight="1" s="1411">
      <c r="A646" s="6" t="n"/>
      <c r="B646" s="6" t="n"/>
      <c r="C646" s="6" t="n"/>
      <c r="D646" s="6" t="n"/>
      <c r="E646" s="6" t="n"/>
      <c r="F646" s="6" t="n"/>
      <c r="G646" s="6" t="n"/>
      <c r="H646" s="6" t="n"/>
      <c r="I646" s="6" t="n"/>
      <c r="J646" s="6" t="n"/>
    </row>
    <row r="647" ht="15.75" customHeight="1" s="1411">
      <c r="A647" s="6" t="n"/>
      <c r="B647" s="6" t="n"/>
      <c r="C647" s="6" t="n"/>
      <c r="D647" s="6" t="n"/>
      <c r="E647" s="6" t="n"/>
      <c r="F647" s="6" t="n"/>
      <c r="G647" s="6" t="n"/>
      <c r="H647" s="6" t="n"/>
      <c r="I647" s="6" t="n"/>
      <c r="J647" s="6" t="n"/>
    </row>
    <row r="648" ht="15.75" customHeight="1" s="1411">
      <c r="A648" s="6" t="n"/>
      <c r="B648" s="6" t="n"/>
      <c r="C648" s="6" t="n"/>
      <c r="D648" s="6" t="n"/>
      <c r="E648" s="6" t="n"/>
      <c r="F648" s="6" t="n"/>
      <c r="G648" s="6" t="n"/>
      <c r="H648" s="6" t="n"/>
      <c r="I648" s="6" t="n"/>
      <c r="J648" s="6" t="n"/>
    </row>
    <row r="649" ht="15.75" customHeight="1" s="1411">
      <c r="A649" s="6" t="n"/>
      <c r="B649" s="6" t="n"/>
      <c r="C649" s="6" t="n"/>
      <c r="D649" s="6" t="n"/>
      <c r="E649" s="6" t="n"/>
      <c r="F649" s="6" t="n"/>
      <c r="G649" s="6" t="n"/>
      <c r="H649" s="6" t="n"/>
      <c r="I649" s="6" t="n"/>
      <c r="J649" s="6" t="n"/>
    </row>
    <row r="650" ht="15.75" customHeight="1" s="1411">
      <c r="A650" s="6" t="n"/>
      <c r="B650" s="6" t="n"/>
      <c r="C650" s="6" t="n"/>
      <c r="D650" s="6" t="n"/>
      <c r="E650" s="6" t="n"/>
      <c r="F650" s="6" t="n"/>
      <c r="G650" s="6" t="n"/>
      <c r="H650" s="6" t="n"/>
      <c r="I650" s="6" t="n"/>
      <c r="J650" s="6" t="n"/>
    </row>
    <row r="651" ht="15.75" customHeight="1" s="1411">
      <c r="A651" s="6" t="n"/>
      <c r="B651" s="6" t="n"/>
      <c r="C651" s="6" t="n"/>
      <c r="D651" s="6" t="n"/>
      <c r="E651" s="6" t="n"/>
      <c r="F651" s="6" t="n"/>
      <c r="G651" s="6" t="n"/>
      <c r="H651" s="6" t="n"/>
      <c r="I651" s="6" t="n"/>
      <c r="J651" s="6" t="n"/>
    </row>
    <row r="652" ht="15.75" customHeight="1" s="1411">
      <c r="A652" s="6" t="n"/>
      <c r="B652" s="6" t="n"/>
      <c r="C652" s="6" t="n"/>
      <c r="D652" s="6" t="n"/>
      <c r="E652" s="6" t="n"/>
      <c r="F652" s="6" t="n"/>
      <c r="G652" s="6" t="n"/>
      <c r="H652" s="6" t="n"/>
      <c r="I652" s="6" t="n"/>
      <c r="J652" s="6" t="n"/>
    </row>
    <row r="653" ht="15.75" customHeight="1" s="1411">
      <c r="A653" s="6" t="n"/>
      <c r="B653" s="6" t="n"/>
      <c r="C653" s="6" t="n"/>
      <c r="D653" s="6" t="n"/>
      <c r="E653" s="6" t="n"/>
      <c r="F653" s="6" t="n"/>
      <c r="G653" s="6" t="n"/>
      <c r="H653" s="6" t="n"/>
      <c r="I653" s="6" t="n"/>
      <c r="J653" s="6" t="n"/>
    </row>
    <row r="654" ht="15.75" customHeight="1" s="1411">
      <c r="A654" s="6" t="n"/>
      <c r="B654" s="6" t="n"/>
      <c r="C654" s="6" t="n"/>
      <c r="D654" s="6" t="n"/>
      <c r="E654" s="6" t="n"/>
      <c r="F654" s="6" t="n"/>
      <c r="G654" s="6" t="n"/>
      <c r="H654" s="6" t="n"/>
      <c r="I654" s="6" t="n"/>
      <c r="J654" s="6" t="n"/>
    </row>
    <row r="655" ht="15.75" customHeight="1" s="1411">
      <c r="A655" s="6" t="n"/>
      <c r="B655" s="6" t="n"/>
      <c r="C655" s="6" t="n"/>
      <c r="D655" s="6" t="n"/>
      <c r="E655" s="6" t="n"/>
      <c r="F655" s="6" t="n"/>
      <c r="G655" s="6" t="n"/>
      <c r="H655" s="6" t="n"/>
      <c r="I655" s="6" t="n"/>
      <c r="J655" s="6" t="n"/>
    </row>
    <row r="656" ht="15.75" customHeight="1" s="1411">
      <c r="A656" s="6" t="n"/>
      <c r="B656" s="6" t="n"/>
      <c r="C656" s="6" t="n"/>
      <c r="D656" s="6" t="n"/>
      <c r="E656" s="6" t="n"/>
      <c r="F656" s="6" t="n"/>
      <c r="G656" s="6" t="n"/>
      <c r="H656" s="6" t="n"/>
      <c r="I656" s="6" t="n"/>
      <c r="J656" s="6" t="n"/>
    </row>
    <row r="657" ht="15.75" customHeight="1" s="1411">
      <c r="A657" s="6" t="n"/>
      <c r="B657" s="6" t="n"/>
      <c r="C657" s="6" t="n"/>
      <c r="D657" s="6" t="n"/>
      <c r="E657" s="6" t="n"/>
      <c r="F657" s="6" t="n"/>
      <c r="G657" s="6" t="n"/>
      <c r="H657" s="6" t="n"/>
      <c r="I657" s="6" t="n"/>
      <c r="J657" s="6" t="n"/>
    </row>
    <row r="658" ht="15.75" customHeight="1" s="1411">
      <c r="A658" s="6" t="n"/>
      <c r="B658" s="6" t="n"/>
      <c r="C658" s="6" t="n"/>
      <c r="D658" s="6" t="n"/>
      <c r="E658" s="6" t="n"/>
      <c r="F658" s="6" t="n"/>
      <c r="G658" s="6" t="n"/>
      <c r="H658" s="6" t="n"/>
      <c r="I658" s="6" t="n"/>
      <c r="J658" s="6" t="n"/>
    </row>
    <row r="659" ht="15.75" customHeight="1" s="1411">
      <c r="A659" s="6" t="n"/>
      <c r="B659" s="6" t="n"/>
      <c r="C659" s="6" t="n"/>
      <c r="D659" s="6" t="n"/>
      <c r="E659" s="6" t="n"/>
      <c r="F659" s="6" t="n"/>
      <c r="G659" s="6" t="n"/>
      <c r="H659" s="6" t="n"/>
      <c r="I659" s="6" t="n"/>
      <c r="J659" s="6" t="n"/>
    </row>
    <row r="660" ht="15.75" customHeight="1" s="1411">
      <c r="A660" s="6" t="n"/>
      <c r="B660" s="6" t="n"/>
      <c r="C660" s="6" t="n"/>
      <c r="D660" s="6" t="n"/>
      <c r="E660" s="6" t="n"/>
      <c r="F660" s="6" t="n"/>
      <c r="G660" s="6" t="n"/>
      <c r="H660" s="6" t="n"/>
      <c r="I660" s="6" t="n"/>
      <c r="J660" s="6" t="n"/>
    </row>
    <row r="661" ht="15.75" customHeight="1" s="1411">
      <c r="A661" s="6" t="n"/>
      <c r="B661" s="6" t="n"/>
      <c r="C661" s="6" t="n"/>
      <c r="D661" s="6" t="n"/>
      <c r="E661" s="6" t="n"/>
      <c r="F661" s="6" t="n"/>
      <c r="G661" s="6" t="n"/>
      <c r="H661" s="6" t="n"/>
      <c r="I661" s="6" t="n"/>
      <c r="J661" s="6" t="n"/>
    </row>
    <row r="662" ht="15.75" customHeight="1" s="1411">
      <c r="A662" s="6" t="n"/>
      <c r="B662" s="6" t="n"/>
      <c r="C662" s="6" t="n"/>
      <c r="D662" s="6" t="n"/>
      <c r="E662" s="6" t="n"/>
      <c r="F662" s="6" t="n"/>
      <c r="G662" s="6" t="n"/>
      <c r="H662" s="6" t="n"/>
      <c r="I662" s="6" t="n"/>
      <c r="J662" s="6" t="n"/>
    </row>
    <row r="663" ht="15.75" customHeight="1" s="1411">
      <c r="A663" s="6" t="n"/>
      <c r="B663" s="6" t="n"/>
      <c r="C663" s="6" t="n"/>
      <c r="D663" s="6" t="n"/>
      <c r="E663" s="6" t="n"/>
      <c r="F663" s="6" t="n"/>
      <c r="G663" s="6" t="n"/>
      <c r="H663" s="6" t="n"/>
      <c r="I663" s="6" t="n"/>
      <c r="J663" s="6" t="n"/>
    </row>
    <row r="664" ht="15.75" customHeight="1" s="1411">
      <c r="A664" s="6" t="n"/>
      <c r="B664" s="6" t="n"/>
      <c r="C664" s="6" t="n"/>
      <c r="D664" s="6" t="n"/>
      <c r="E664" s="6" t="n"/>
      <c r="F664" s="6" t="n"/>
      <c r="G664" s="6" t="n"/>
      <c r="H664" s="6" t="n"/>
      <c r="I664" s="6" t="n"/>
      <c r="J664" s="6" t="n"/>
    </row>
    <row r="665" ht="15.75" customHeight="1" s="1411">
      <c r="A665" s="6" t="n"/>
      <c r="B665" s="6" t="n"/>
      <c r="C665" s="6" t="n"/>
      <c r="D665" s="6" t="n"/>
      <c r="E665" s="6" t="n"/>
      <c r="F665" s="6" t="n"/>
      <c r="G665" s="6" t="n"/>
      <c r="H665" s="6" t="n"/>
      <c r="I665" s="6" t="n"/>
      <c r="J665" s="6" t="n"/>
    </row>
    <row r="666" ht="15.75" customHeight="1" s="1411">
      <c r="A666" s="6" t="n"/>
      <c r="B666" s="6" t="n"/>
      <c r="C666" s="6" t="n"/>
      <c r="D666" s="6" t="n"/>
      <c r="E666" s="6" t="n"/>
      <c r="F666" s="6" t="n"/>
      <c r="G666" s="6" t="n"/>
      <c r="H666" s="6" t="n"/>
      <c r="I666" s="6" t="n"/>
      <c r="J666" s="6" t="n"/>
    </row>
    <row r="667" ht="15.75" customHeight="1" s="1411">
      <c r="A667" s="6" t="n"/>
      <c r="B667" s="6" t="n"/>
      <c r="C667" s="6" t="n"/>
      <c r="D667" s="6" t="n"/>
      <c r="E667" s="6" t="n"/>
      <c r="F667" s="6" t="n"/>
      <c r="G667" s="6" t="n"/>
      <c r="H667" s="6" t="n"/>
      <c r="I667" s="6" t="n"/>
      <c r="J667" s="6" t="n"/>
    </row>
    <row r="668" ht="15.75" customHeight="1" s="1411">
      <c r="A668" s="6" t="n"/>
      <c r="B668" s="6" t="n"/>
      <c r="C668" s="6" t="n"/>
      <c r="D668" s="6" t="n"/>
      <c r="E668" s="6" t="n"/>
      <c r="F668" s="6" t="n"/>
      <c r="G668" s="6" t="n"/>
      <c r="H668" s="6" t="n"/>
      <c r="I668" s="6" t="n"/>
      <c r="J668" s="6" t="n"/>
    </row>
    <row r="669" ht="15.75" customHeight="1" s="1411">
      <c r="A669" s="6" t="n"/>
      <c r="B669" s="6" t="n"/>
      <c r="C669" s="6" t="n"/>
      <c r="D669" s="6" t="n"/>
      <c r="E669" s="6" t="n"/>
      <c r="F669" s="6" t="n"/>
      <c r="G669" s="6" t="n"/>
      <c r="H669" s="6" t="n"/>
      <c r="I669" s="6" t="n"/>
      <c r="J669" s="6" t="n"/>
    </row>
    <row r="670" ht="15.75" customHeight="1" s="1411">
      <c r="A670" s="6" t="n"/>
      <c r="B670" s="6" t="n"/>
      <c r="C670" s="6" t="n"/>
      <c r="D670" s="6" t="n"/>
      <c r="E670" s="6" t="n"/>
      <c r="F670" s="6" t="n"/>
      <c r="G670" s="6" t="n"/>
      <c r="H670" s="6" t="n"/>
      <c r="I670" s="6" t="n"/>
      <c r="J670" s="6" t="n"/>
    </row>
    <row r="671" ht="15.75" customHeight="1" s="1411">
      <c r="A671" s="6" t="n"/>
      <c r="B671" s="6" t="n"/>
      <c r="C671" s="6" t="n"/>
      <c r="D671" s="6" t="n"/>
      <c r="E671" s="6" t="n"/>
      <c r="F671" s="6" t="n"/>
      <c r="G671" s="6" t="n"/>
      <c r="H671" s="6" t="n"/>
      <c r="I671" s="6" t="n"/>
      <c r="J671" s="6" t="n"/>
    </row>
    <row r="672" ht="15.75" customHeight="1" s="1411">
      <c r="A672" s="6" t="n"/>
      <c r="B672" s="6" t="n"/>
      <c r="C672" s="6" t="n"/>
      <c r="D672" s="6" t="n"/>
      <c r="E672" s="6" t="n"/>
      <c r="F672" s="6" t="n"/>
      <c r="G672" s="6" t="n"/>
      <c r="H672" s="6" t="n"/>
      <c r="I672" s="6" t="n"/>
      <c r="J672" s="6" t="n"/>
    </row>
    <row r="673" ht="15.75" customHeight="1" s="1411">
      <c r="A673" s="6" t="n"/>
      <c r="B673" s="6" t="n"/>
      <c r="C673" s="6" t="n"/>
      <c r="D673" s="6" t="n"/>
      <c r="E673" s="6" t="n"/>
      <c r="F673" s="6" t="n"/>
      <c r="G673" s="6" t="n"/>
      <c r="H673" s="6" t="n"/>
      <c r="I673" s="6" t="n"/>
      <c r="J673" s="6" t="n"/>
    </row>
    <row r="674" ht="15.75" customHeight="1" s="1411">
      <c r="A674" s="6" t="n"/>
      <c r="B674" s="6" t="n"/>
      <c r="C674" s="6" t="n"/>
      <c r="D674" s="6" t="n"/>
      <c r="E674" s="6" t="n"/>
      <c r="F674" s="6" t="n"/>
      <c r="G674" s="6" t="n"/>
      <c r="H674" s="6" t="n"/>
      <c r="I674" s="6" t="n"/>
      <c r="J674" s="6" t="n"/>
    </row>
    <row r="675" ht="15.75" customHeight="1" s="1411">
      <c r="A675" s="6" t="n"/>
      <c r="B675" s="6" t="n"/>
      <c r="C675" s="6" t="n"/>
      <c r="D675" s="6" t="n"/>
      <c r="E675" s="6" t="n"/>
      <c r="F675" s="6" t="n"/>
      <c r="G675" s="6" t="n"/>
      <c r="H675" s="6" t="n"/>
      <c r="I675" s="6" t="n"/>
      <c r="J675" s="6" t="n"/>
    </row>
    <row r="676" ht="15.75" customHeight="1" s="1411">
      <c r="A676" s="6" t="n"/>
      <c r="B676" s="6" t="n"/>
      <c r="C676" s="6" t="n"/>
      <c r="D676" s="6" t="n"/>
      <c r="E676" s="6" t="n"/>
      <c r="F676" s="6" t="n"/>
      <c r="G676" s="6" t="n"/>
      <c r="H676" s="6" t="n"/>
      <c r="I676" s="6" t="n"/>
      <c r="J676" s="6" t="n"/>
    </row>
    <row r="677" ht="15.75" customHeight="1" s="1411">
      <c r="A677" s="6" t="n"/>
      <c r="B677" s="6" t="n"/>
      <c r="C677" s="6" t="n"/>
      <c r="D677" s="6" t="n"/>
      <c r="E677" s="6" t="n"/>
      <c r="F677" s="6" t="n"/>
      <c r="G677" s="6" t="n"/>
      <c r="H677" s="6" t="n"/>
      <c r="I677" s="6" t="n"/>
      <c r="J677" s="6" t="n"/>
    </row>
    <row r="678" ht="15.75" customHeight="1" s="1411">
      <c r="A678" s="6" t="n"/>
      <c r="B678" s="6" t="n"/>
      <c r="C678" s="6" t="n"/>
      <c r="D678" s="6" t="n"/>
      <c r="E678" s="6" t="n"/>
      <c r="F678" s="6" t="n"/>
      <c r="G678" s="6" t="n"/>
      <c r="H678" s="6" t="n"/>
      <c r="I678" s="6" t="n"/>
      <c r="J678" s="6" t="n"/>
    </row>
    <row r="679" ht="15.75" customHeight="1" s="1411">
      <c r="A679" s="6" t="n"/>
      <c r="B679" s="6" t="n"/>
      <c r="C679" s="6" t="n"/>
      <c r="D679" s="6" t="n"/>
      <c r="E679" s="6" t="n"/>
      <c r="F679" s="6" t="n"/>
      <c r="G679" s="6" t="n"/>
      <c r="H679" s="6" t="n"/>
      <c r="I679" s="6" t="n"/>
      <c r="J679" s="6" t="n"/>
    </row>
    <row r="680" ht="15.75" customHeight="1" s="1411">
      <c r="A680" s="6" t="n"/>
      <c r="B680" s="6" t="n"/>
      <c r="C680" s="6" t="n"/>
      <c r="D680" s="6" t="n"/>
      <c r="E680" s="6" t="n"/>
      <c r="F680" s="6" t="n"/>
      <c r="G680" s="6" t="n"/>
      <c r="H680" s="6" t="n"/>
      <c r="I680" s="6" t="n"/>
      <c r="J680" s="6" t="n"/>
    </row>
    <row r="681" ht="15.75" customHeight="1" s="1411">
      <c r="A681" s="6" t="n"/>
      <c r="B681" s="6" t="n"/>
      <c r="C681" s="6" t="n"/>
      <c r="D681" s="6" t="n"/>
      <c r="E681" s="6" t="n"/>
      <c r="F681" s="6" t="n"/>
      <c r="G681" s="6" t="n"/>
      <c r="H681" s="6" t="n"/>
      <c r="I681" s="6" t="n"/>
      <c r="J681" s="6" t="n"/>
    </row>
    <row r="682" ht="15.75" customHeight="1" s="1411">
      <c r="A682" s="6" t="n"/>
      <c r="B682" s="6" t="n"/>
      <c r="C682" s="6" t="n"/>
      <c r="D682" s="6" t="n"/>
      <c r="E682" s="6" t="n"/>
      <c r="F682" s="6" t="n"/>
      <c r="G682" s="6" t="n"/>
      <c r="H682" s="6" t="n"/>
      <c r="I682" s="6" t="n"/>
      <c r="J682" s="6" t="n"/>
    </row>
    <row r="683" ht="15.75" customHeight="1" s="1411">
      <c r="A683" s="6" t="n"/>
      <c r="B683" s="6" t="n"/>
      <c r="C683" s="6" t="n"/>
      <c r="D683" s="6" t="n"/>
      <c r="E683" s="6" t="n"/>
      <c r="F683" s="6" t="n"/>
      <c r="G683" s="6" t="n"/>
      <c r="H683" s="6" t="n"/>
      <c r="I683" s="6" t="n"/>
      <c r="J683" s="6" t="n"/>
    </row>
    <row r="684" ht="15.75" customHeight="1" s="1411">
      <c r="A684" s="6" t="n"/>
      <c r="B684" s="6" t="n"/>
      <c r="C684" s="6" t="n"/>
      <c r="D684" s="6" t="n"/>
      <c r="E684" s="6" t="n"/>
      <c r="F684" s="6" t="n"/>
      <c r="G684" s="6" t="n"/>
      <c r="H684" s="6" t="n"/>
      <c r="I684" s="6" t="n"/>
      <c r="J684" s="6" t="n"/>
    </row>
    <row r="685" ht="15.75" customHeight="1" s="1411">
      <c r="A685" s="6" t="n"/>
      <c r="B685" s="6" t="n"/>
      <c r="C685" s="6" t="n"/>
      <c r="D685" s="6" t="n"/>
      <c r="E685" s="6" t="n"/>
      <c r="F685" s="6" t="n"/>
      <c r="G685" s="6" t="n"/>
      <c r="H685" s="6" t="n"/>
      <c r="I685" s="6" t="n"/>
      <c r="J685" s="6" t="n"/>
    </row>
    <row r="686" ht="15.75" customHeight="1" s="1411">
      <c r="A686" s="6" t="n"/>
      <c r="B686" s="6" t="n"/>
      <c r="C686" s="6" t="n"/>
      <c r="D686" s="6" t="n"/>
      <c r="E686" s="6" t="n"/>
      <c r="F686" s="6" t="n"/>
      <c r="G686" s="6" t="n"/>
      <c r="H686" s="6" t="n"/>
      <c r="I686" s="6" t="n"/>
      <c r="J686" s="6" t="n"/>
    </row>
    <row r="687" ht="15.75" customHeight="1" s="1411">
      <c r="A687" s="6" t="n"/>
      <c r="B687" s="6" t="n"/>
      <c r="C687" s="6" t="n"/>
      <c r="D687" s="6" t="n"/>
      <c r="E687" s="6" t="n"/>
      <c r="F687" s="6" t="n"/>
      <c r="G687" s="6" t="n"/>
      <c r="H687" s="6" t="n"/>
      <c r="I687" s="6" t="n"/>
      <c r="J687" s="6" t="n"/>
    </row>
    <row r="688" ht="15.75" customHeight="1" s="1411">
      <c r="A688" s="6" t="n"/>
      <c r="B688" s="6" t="n"/>
      <c r="C688" s="6" t="n"/>
      <c r="D688" s="6" t="n"/>
      <c r="E688" s="6" t="n"/>
      <c r="F688" s="6" t="n"/>
      <c r="G688" s="6" t="n"/>
      <c r="H688" s="6" t="n"/>
      <c r="I688" s="6" t="n"/>
      <c r="J688" s="6" t="n"/>
    </row>
    <row r="689" ht="15.75" customHeight="1" s="1411">
      <c r="A689" s="6" t="n"/>
      <c r="B689" s="6" t="n"/>
      <c r="C689" s="6" t="n"/>
      <c r="D689" s="6" t="n"/>
      <c r="E689" s="6" t="n"/>
      <c r="F689" s="6" t="n"/>
      <c r="G689" s="6" t="n"/>
      <c r="H689" s="6" t="n"/>
      <c r="I689" s="6" t="n"/>
      <c r="J689" s="6" t="n"/>
    </row>
    <row r="690" ht="15.75" customHeight="1" s="1411">
      <c r="A690" s="6" t="n"/>
      <c r="B690" s="6" t="n"/>
      <c r="C690" s="6" t="n"/>
      <c r="D690" s="6" t="n"/>
      <c r="E690" s="6" t="n"/>
      <c r="F690" s="6" t="n"/>
      <c r="G690" s="6" t="n"/>
      <c r="H690" s="6" t="n"/>
      <c r="I690" s="6" t="n"/>
      <c r="J690" s="6" t="n"/>
    </row>
    <row r="691" ht="15.75" customHeight="1" s="1411">
      <c r="A691" s="6" t="n"/>
      <c r="B691" s="6" t="n"/>
      <c r="C691" s="6" t="n"/>
      <c r="D691" s="6" t="n"/>
      <c r="E691" s="6" t="n"/>
      <c r="F691" s="6" t="n"/>
      <c r="G691" s="6" t="n"/>
      <c r="H691" s="6" t="n"/>
      <c r="I691" s="6" t="n"/>
      <c r="J691" s="6" t="n"/>
    </row>
    <row r="692" ht="15.75" customHeight="1" s="1411">
      <c r="A692" s="6" t="n"/>
      <c r="B692" s="6" t="n"/>
      <c r="C692" s="6" t="n"/>
      <c r="D692" s="6" t="n"/>
      <c r="E692" s="6" t="n"/>
      <c r="F692" s="6" t="n"/>
      <c r="G692" s="6" t="n"/>
      <c r="H692" s="6" t="n"/>
      <c r="I692" s="6" t="n"/>
      <c r="J692" s="6" t="n"/>
    </row>
    <row r="693" ht="15.75" customHeight="1" s="1411">
      <c r="A693" s="6" t="n"/>
      <c r="B693" s="6" t="n"/>
      <c r="C693" s="6" t="n"/>
      <c r="D693" s="6" t="n"/>
      <c r="E693" s="6" t="n"/>
      <c r="F693" s="6" t="n"/>
      <c r="G693" s="6" t="n"/>
      <c r="H693" s="6" t="n"/>
      <c r="I693" s="6" t="n"/>
      <c r="J693" s="6" t="n"/>
    </row>
    <row r="694" ht="15.75" customHeight="1" s="1411">
      <c r="A694" s="6" t="n"/>
      <c r="B694" s="6" t="n"/>
      <c r="C694" s="6" t="n"/>
      <c r="D694" s="6" t="n"/>
      <c r="E694" s="6" t="n"/>
      <c r="F694" s="6" t="n"/>
      <c r="G694" s="6" t="n"/>
      <c r="H694" s="6" t="n"/>
      <c r="I694" s="6" t="n"/>
      <c r="J694" s="6" t="n"/>
    </row>
    <row r="695" ht="15.75" customHeight="1" s="1411">
      <c r="A695" s="6" t="n"/>
      <c r="B695" s="6" t="n"/>
      <c r="C695" s="6" t="n"/>
      <c r="D695" s="6" t="n"/>
      <c r="E695" s="6" t="n"/>
      <c r="F695" s="6" t="n"/>
      <c r="G695" s="6" t="n"/>
      <c r="H695" s="6" t="n"/>
      <c r="I695" s="6" t="n"/>
      <c r="J695" s="6" t="n"/>
    </row>
    <row r="696" ht="15.75" customHeight="1" s="1411">
      <c r="A696" s="6" t="n"/>
      <c r="B696" s="6" t="n"/>
      <c r="C696" s="6" t="n"/>
      <c r="D696" s="6" t="n"/>
      <c r="E696" s="6" t="n"/>
      <c r="F696" s="6" t="n"/>
      <c r="G696" s="6" t="n"/>
      <c r="H696" s="6" t="n"/>
      <c r="I696" s="6" t="n"/>
      <c r="J696" s="6" t="n"/>
    </row>
    <row r="697" ht="15.75" customHeight="1" s="1411">
      <c r="A697" s="6" t="n"/>
      <c r="B697" s="6" t="n"/>
      <c r="C697" s="6" t="n"/>
      <c r="D697" s="6" t="n"/>
      <c r="E697" s="6" t="n"/>
      <c r="F697" s="6" t="n"/>
      <c r="G697" s="6" t="n"/>
      <c r="H697" s="6" t="n"/>
      <c r="I697" s="6" t="n"/>
      <c r="J697" s="6" t="n"/>
    </row>
    <row r="698" ht="15.75" customHeight="1" s="1411">
      <c r="A698" s="6" t="n"/>
      <c r="B698" s="6" t="n"/>
      <c r="C698" s="6" t="n"/>
      <c r="D698" s="6" t="n"/>
      <c r="E698" s="6" t="n"/>
      <c r="F698" s="6" t="n"/>
      <c r="G698" s="6" t="n"/>
      <c r="H698" s="6" t="n"/>
      <c r="I698" s="6" t="n"/>
      <c r="J698" s="6" t="n"/>
    </row>
    <row r="699" ht="15.75" customHeight="1" s="1411">
      <c r="A699" s="6" t="n"/>
      <c r="B699" s="6" t="n"/>
      <c r="C699" s="6" t="n"/>
      <c r="D699" s="6" t="n"/>
      <c r="E699" s="6" t="n"/>
      <c r="F699" s="6" t="n"/>
      <c r="G699" s="6" t="n"/>
      <c r="H699" s="6" t="n"/>
      <c r="I699" s="6" t="n"/>
      <c r="J699" s="6" t="n"/>
    </row>
    <row r="700" ht="15.75" customHeight="1" s="1411">
      <c r="A700" s="6" t="n"/>
      <c r="B700" s="6" t="n"/>
      <c r="C700" s="6" t="n"/>
      <c r="D700" s="6" t="n"/>
      <c r="E700" s="6" t="n"/>
      <c r="F700" s="6" t="n"/>
      <c r="G700" s="6" t="n"/>
      <c r="H700" s="6" t="n"/>
      <c r="I700" s="6" t="n"/>
      <c r="J700" s="6" t="n"/>
    </row>
    <row r="701" ht="15.75" customHeight="1" s="1411">
      <c r="A701" s="6" t="n"/>
      <c r="B701" s="6" t="n"/>
      <c r="C701" s="6" t="n"/>
      <c r="D701" s="6" t="n"/>
      <c r="E701" s="6" t="n"/>
      <c r="F701" s="6" t="n"/>
      <c r="G701" s="6" t="n"/>
      <c r="H701" s="6" t="n"/>
      <c r="I701" s="6" t="n"/>
      <c r="J701" s="6" t="n"/>
    </row>
    <row r="702" ht="15.75" customHeight="1" s="1411">
      <c r="A702" s="6" t="n"/>
      <c r="B702" s="6" t="n"/>
      <c r="C702" s="6" t="n"/>
      <c r="D702" s="6" t="n"/>
      <c r="E702" s="6" t="n"/>
      <c r="F702" s="6" t="n"/>
      <c r="G702" s="6" t="n"/>
      <c r="H702" s="6" t="n"/>
      <c r="I702" s="6" t="n"/>
      <c r="J702" s="6" t="n"/>
    </row>
    <row r="703" ht="15.75" customHeight="1" s="1411">
      <c r="A703" s="6" t="n"/>
      <c r="B703" s="6" t="n"/>
      <c r="C703" s="6" t="n"/>
      <c r="D703" s="6" t="n"/>
      <c r="E703" s="6" t="n"/>
      <c r="F703" s="6" t="n"/>
      <c r="G703" s="6" t="n"/>
      <c r="H703" s="6" t="n"/>
      <c r="I703" s="6" t="n"/>
      <c r="J703" s="6" t="n"/>
    </row>
    <row r="704" ht="15.75" customHeight="1" s="1411">
      <c r="A704" s="6" t="n"/>
      <c r="B704" s="6" t="n"/>
      <c r="C704" s="6" t="n"/>
      <c r="D704" s="6" t="n"/>
      <c r="E704" s="6" t="n"/>
      <c r="F704" s="6" t="n"/>
      <c r="G704" s="6" t="n"/>
      <c r="H704" s="6" t="n"/>
      <c r="I704" s="6" t="n"/>
      <c r="J704" s="6" t="n"/>
    </row>
    <row r="705" ht="15.75" customHeight="1" s="1411">
      <c r="A705" s="6" t="n"/>
      <c r="B705" s="6" t="n"/>
      <c r="C705" s="6" t="n"/>
      <c r="D705" s="6" t="n"/>
      <c r="E705" s="6" t="n"/>
      <c r="F705" s="6" t="n"/>
      <c r="G705" s="6" t="n"/>
      <c r="H705" s="6" t="n"/>
      <c r="I705" s="6" t="n"/>
      <c r="J705" s="6" t="n"/>
    </row>
    <row r="706" ht="15.75" customHeight="1" s="1411">
      <c r="A706" s="6" t="n"/>
      <c r="B706" s="6" t="n"/>
      <c r="C706" s="6" t="n"/>
      <c r="D706" s="6" t="n"/>
      <c r="E706" s="6" t="n"/>
      <c r="F706" s="6" t="n"/>
      <c r="G706" s="6" t="n"/>
      <c r="H706" s="6" t="n"/>
      <c r="I706" s="6" t="n"/>
      <c r="J706" s="6" t="n"/>
    </row>
    <row r="707" ht="15.75" customHeight="1" s="1411">
      <c r="A707" s="6" t="n"/>
      <c r="B707" s="6" t="n"/>
      <c r="C707" s="6" t="n"/>
      <c r="D707" s="6" t="n"/>
      <c r="E707" s="6" t="n"/>
      <c r="F707" s="6" t="n"/>
      <c r="G707" s="6" t="n"/>
      <c r="H707" s="6" t="n"/>
      <c r="I707" s="6" t="n"/>
      <c r="J707" s="6" t="n"/>
    </row>
    <row r="708" ht="15.75" customHeight="1" s="1411">
      <c r="A708" s="6" t="n"/>
      <c r="B708" s="6" t="n"/>
      <c r="C708" s="6" t="n"/>
      <c r="D708" s="6" t="n"/>
      <c r="E708" s="6" t="n"/>
      <c r="F708" s="6" t="n"/>
      <c r="G708" s="6" t="n"/>
      <c r="H708" s="6" t="n"/>
      <c r="I708" s="6" t="n"/>
      <c r="J708" s="6" t="n"/>
    </row>
    <row r="709" ht="15.75" customHeight="1" s="1411">
      <c r="A709" s="6" t="n"/>
      <c r="B709" s="6" t="n"/>
      <c r="C709" s="6" t="n"/>
      <c r="D709" s="6" t="n"/>
      <c r="E709" s="6" t="n"/>
      <c r="F709" s="6" t="n"/>
      <c r="G709" s="6" t="n"/>
      <c r="H709" s="6" t="n"/>
      <c r="I709" s="6" t="n"/>
      <c r="J709" s="6" t="n"/>
    </row>
    <row r="710" ht="15.75" customHeight="1" s="1411">
      <c r="A710" s="6" t="n"/>
      <c r="B710" s="6" t="n"/>
      <c r="C710" s="6" t="n"/>
      <c r="D710" s="6" t="n"/>
      <c r="E710" s="6" t="n"/>
      <c r="F710" s="6" t="n"/>
      <c r="G710" s="6" t="n"/>
      <c r="H710" s="6" t="n"/>
      <c r="I710" s="6" t="n"/>
      <c r="J710" s="6" t="n"/>
    </row>
    <row r="711" ht="15.75" customHeight="1" s="1411">
      <c r="A711" s="6" t="n"/>
      <c r="B711" s="6" t="n"/>
      <c r="C711" s="6" t="n"/>
      <c r="D711" s="6" t="n"/>
      <c r="E711" s="6" t="n"/>
      <c r="F711" s="6" t="n"/>
      <c r="G711" s="6" t="n"/>
      <c r="H711" s="6" t="n"/>
      <c r="I711" s="6" t="n"/>
      <c r="J711" s="6" t="n"/>
    </row>
    <row r="712" ht="15.75" customHeight="1" s="1411">
      <c r="A712" s="6" t="n"/>
      <c r="B712" s="6" t="n"/>
      <c r="C712" s="6" t="n"/>
      <c r="D712" s="6" t="n"/>
      <c r="E712" s="6" t="n"/>
      <c r="F712" s="6" t="n"/>
      <c r="G712" s="6" t="n"/>
      <c r="H712" s="6" t="n"/>
      <c r="I712" s="6" t="n"/>
      <c r="J712" s="6" t="n"/>
    </row>
    <row r="713" ht="15.75" customHeight="1" s="1411">
      <c r="A713" s="6" t="n"/>
      <c r="B713" s="6" t="n"/>
      <c r="C713" s="6" t="n"/>
      <c r="D713" s="6" t="n"/>
      <c r="E713" s="6" t="n"/>
      <c r="F713" s="6" t="n"/>
      <c r="G713" s="6" t="n"/>
      <c r="H713" s="6" t="n"/>
      <c r="I713" s="6" t="n"/>
      <c r="J713" s="6" t="n"/>
    </row>
    <row r="714" ht="15.75" customHeight="1" s="1411">
      <c r="A714" s="6" t="n"/>
      <c r="B714" s="6" t="n"/>
      <c r="C714" s="6" t="n"/>
      <c r="D714" s="6" t="n"/>
      <c r="E714" s="6" t="n"/>
      <c r="F714" s="6" t="n"/>
      <c r="G714" s="6" t="n"/>
      <c r="H714" s="6" t="n"/>
      <c r="I714" s="6" t="n"/>
      <c r="J714" s="6" t="n"/>
    </row>
    <row r="715" ht="15.75" customHeight="1" s="1411">
      <c r="A715" s="6" t="n"/>
      <c r="B715" s="6" t="n"/>
      <c r="C715" s="6" t="n"/>
      <c r="D715" s="6" t="n"/>
      <c r="E715" s="6" t="n"/>
      <c r="F715" s="6" t="n"/>
      <c r="G715" s="6" t="n"/>
      <c r="H715" s="6" t="n"/>
      <c r="I715" s="6" t="n"/>
      <c r="J715" s="6" t="n"/>
    </row>
    <row r="716" ht="15.75" customHeight="1" s="1411">
      <c r="A716" s="6" t="n"/>
      <c r="B716" s="6" t="n"/>
      <c r="C716" s="6" t="n"/>
      <c r="D716" s="6" t="n"/>
      <c r="E716" s="6" t="n"/>
      <c r="F716" s="6" t="n"/>
      <c r="G716" s="6" t="n"/>
      <c r="H716" s="6" t="n"/>
      <c r="I716" s="6" t="n"/>
      <c r="J716" s="6" t="n"/>
    </row>
    <row r="717" ht="15.75" customHeight="1" s="1411">
      <c r="A717" s="6" t="n"/>
      <c r="B717" s="6" t="n"/>
      <c r="C717" s="6" t="n"/>
      <c r="D717" s="6" t="n"/>
      <c r="E717" s="6" t="n"/>
      <c r="F717" s="6" t="n"/>
      <c r="G717" s="6" t="n"/>
      <c r="H717" s="6" t="n"/>
      <c r="I717" s="6" t="n"/>
      <c r="J717" s="6" t="n"/>
    </row>
    <row r="718" ht="15.75" customHeight="1" s="1411">
      <c r="A718" s="6" t="n"/>
      <c r="B718" s="6" t="n"/>
      <c r="C718" s="6" t="n"/>
      <c r="D718" s="6" t="n"/>
      <c r="E718" s="6" t="n"/>
      <c r="F718" s="6" t="n"/>
      <c r="G718" s="6" t="n"/>
      <c r="H718" s="6" t="n"/>
      <c r="I718" s="6" t="n"/>
      <c r="J718" s="6" t="n"/>
    </row>
    <row r="719" ht="15.75" customHeight="1" s="1411">
      <c r="A719" s="6" t="n"/>
      <c r="B719" s="6" t="n"/>
      <c r="C719" s="6" t="n"/>
      <c r="D719" s="6" t="n"/>
      <c r="E719" s="6" t="n"/>
      <c r="F719" s="6" t="n"/>
      <c r="G719" s="6" t="n"/>
      <c r="H719" s="6" t="n"/>
      <c r="I719" s="6" t="n"/>
      <c r="J719" s="6" t="n"/>
    </row>
    <row r="720" ht="15.75" customHeight="1" s="1411">
      <c r="A720" s="6" t="n"/>
      <c r="B720" s="6" t="n"/>
      <c r="C720" s="6" t="n"/>
      <c r="D720" s="6" t="n"/>
      <c r="E720" s="6" t="n"/>
      <c r="F720" s="6" t="n"/>
      <c r="G720" s="6" t="n"/>
      <c r="H720" s="6" t="n"/>
      <c r="I720" s="6" t="n"/>
      <c r="J720" s="6" t="n"/>
    </row>
    <row r="721" ht="15.75" customHeight="1" s="1411">
      <c r="A721" s="6" t="n"/>
      <c r="B721" s="6" t="n"/>
      <c r="C721" s="6" t="n"/>
      <c r="D721" s="6" t="n"/>
      <c r="E721" s="6" t="n"/>
      <c r="F721" s="6" t="n"/>
      <c r="G721" s="6" t="n"/>
      <c r="H721" s="6" t="n"/>
      <c r="I721" s="6" t="n"/>
      <c r="J721" s="6" t="n"/>
    </row>
    <row r="722" ht="15.75" customHeight="1" s="1411">
      <c r="A722" s="6" t="n"/>
      <c r="B722" s="6" t="n"/>
      <c r="C722" s="6" t="n"/>
      <c r="D722" s="6" t="n"/>
      <c r="E722" s="6" t="n"/>
      <c r="F722" s="6" t="n"/>
      <c r="G722" s="6" t="n"/>
      <c r="H722" s="6" t="n"/>
      <c r="I722" s="6" t="n"/>
      <c r="J722" s="6" t="n"/>
    </row>
    <row r="723" ht="15.75" customHeight="1" s="1411">
      <c r="A723" s="6" t="n"/>
      <c r="B723" s="6" t="n"/>
      <c r="C723" s="6" t="n"/>
      <c r="D723" s="6" t="n"/>
      <c r="E723" s="6" t="n"/>
      <c r="F723" s="6" t="n"/>
      <c r="G723" s="6" t="n"/>
      <c r="H723" s="6" t="n"/>
      <c r="I723" s="6" t="n"/>
      <c r="J723" s="6" t="n"/>
    </row>
    <row r="724" ht="15.75" customHeight="1" s="1411">
      <c r="A724" s="6" t="n"/>
      <c r="B724" s="6" t="n"/>
      <c r="C724" s="6" t="n"/>
      <c r="D724" s="6" t="n"/>
      <c r="E724" s="6" t="n"/>
      <c r="F724" s="6" t="n"/>
      <c r="G724" s="6" t="n"/>
      <c r="H724" s="6" t="n"/>
      <c r="I724" s="6" t="n"/>
      <c r="J724" s="6" t="n"/>
    </row>
    <row r="725" ht="15.75" customHeight="1" s="1411">
      <c r="A725" s="6" t="n"/>
      <c r="B725" s="6" t="n"/>
      <c r="C725" s="6" t="n"/>
      <c r="D725" s="6" t="n"/>
      <c r="E725" s="6" t="n"/>
      <c r="F725" s="6" t="n"/>
      <c r="G725" s="6" t="n"/>
      <c r="H725" s="6" t="n"/>
      <c r="I725" s="6" t="n"/>
      <c r="J725" s="6" t="n"/>
    </row>
    <row r="726" ht="15.75" customHeight="1" s="1411">
      <c r="A726" s="6" t="n"/>
      <c r="B726" s="6" t="n"/>
      <c r="C726" s="6" t="n"/>
      <c r="D726" s="6" t="n"/>
      <c r="E726" s="6" t="n"/>
      <c r="F726" s="6" t="n"/>
      <c r="G726" s="6" t="n"/>
      <c r="H726" s="6" t="n"/>
      <c r="I726" s="6" t="n"/>
      <c r="J726" s="6" t="n"/>
    </row>
    <row r="727" ht="15.75" customHeight="1" s="1411">
      <c r="A727" s="6" t="n"/>
      <c r="B727" s="6" t="n"/>
      <c r="C727" s="6" t="n"/>
      <c r="D727" s="6" t="n"/>
      <c r="E727" s="6" t="n"/>
      <c r="F727" s="6" t="n"/>
      <c r="G727" s="6" t="n"/>
      <c r="H727" s="6" t="n"/>
      <c r="I727" s="6" t="n"/>
      <c r="J727" s="6" t="n"/>
    </row>
    <row r="728" ht="15.75" customHeight="1" s="1411">
      <c r="A728" s="6" t="n"/>
      <c r="B728" s="6" t="n"/>
      <c r="C728" s="6" t="n"/>
      <c r="D728" s="6" t="n"/>
      <c r="E728" s="6" t="n"/>
      <c r="F728" s="6" t="n"/>
      <c r="G728" s="6" t="n"/>
      <c r="H728" s="6" t="n"/>
      <c r="I728" s="6" t="n"/>
      <c r="J728" s="6" t="n"/>
    </row>
    <row r="729" ht="15.75" customHeight="1" s="1411">
      <c r="A729" s="6" t="n"/>
      <c r="B729" s="6" t="n"/>
      <c r="C729" s="6" t="n"/>
      <c r="D729" s="6" t="n"/>
      <c r="E729" s="6" t="n"/>
      <c r="F729" s="6" t="n"/>
      <c r="G729" s="6" t="n"/>
      <c r="H729" s="6" t="n"/>
      <c r="I729" s="6" t="n"/>
      <c r="J729" s="6" t="n"/>
    </row>
    <row r="730" ht="15.75" customHeight="1" s="1411">
      <c r="A730" s="6" t="n"/>
      <c r="B730" s="6" t="n"/>
      <c r="C730" s="6" t="n"/>
      <c r="D730" s="6" t="n"/>
      <c r="E730" s="6" t="n"/>
      <c r="F730" s="6" t="n"/>
      <c r="G730" s="6" t="n"/>
      <c r="H730" s="6" t="n"/>
      <c r="I730" s="6" t="n"/>
      <c r="J730" s="6" t="n"/>
    </row>
    <row r="731" ht="15.75" customHeight="1" s="1411">
      <c r="A731" s="6" t="n"/>
      <c r="B731" s="6" t="n"/>
      <c r="C731" s="6" t="n"/>
      <c r="D731" s="6" t="n"/>
      <c r="E731" s="6" t="n"/>
      <c r="F731" s="6" t="n"/>
      <c r="G731" s="6" t="n"/>
      <c r="H731" s="6" t="n"/>
      <c r="I731" s="6" t="n"/>
      <c r="J731" s="6" t="n"/>
    </row>
    <row r="732" ht="15.75" customHeight="1" s="1411">
      <c r="A732" s="6" t="n"/>
      <c r="B732" s="6" t="n"/>
      <c r="C732" s="6" t="n"/>
      <c r="D732" s="6" t="n"/>
      <c r="E732" s="6" t="n"/>
      <c r="F732" s="6" t="n"/>
      <c r="G732" s="6" t="n"/>
      <c r="H732" s="6" t="n"/>
      <c r="I732" s="6" t="n"/>
      <c r="J732" s="6" t="n"/>
    </row>
    <row r="733" ht="15.75" customHeight="1" s="1411">
      <c r="A733" s="6" t="n"/>
      <c r="B733" s="6" t="n"/>
      <c r="C733" s="6" t="n"/>
      <c r="D733" s="6" t="n"/>
      <c r="E733" s="6" t="n"/>
      <c r="F733" s="6" t="n"/>
      <c r="G733" s="6" t="n"/>
      <c r="H733" s="6" t="n"/>
      <c r="I733" s="6" t="n"/>
      <c r="J733" s="6" t="n"/>
    </row>
    <row r="734" ht="15.75" customHeight="1" s="1411">
      <c r="A734" s="6" t="n"/>
      <c r="B734" s="6" t="n"/>
      <c r="C734" s="6" t="n"/>
      <c r="D734" s="6" t="n"/>
      <c r="E734" s="6" t="n"/>
      <c r="F734" s="6" t="n"/>
      <c r="G734" s="6" t="n"/>
      <c r="H734" s="6" t="n"/>
      <c r="I734" s="6" t="n"/>
      <c r="J734" s="6" t="n"/>
    </row>
    <row r="735" ht="15.75" customHeight="1" s="1411">
      <c r="A735" s="6" t="n"/>
      <c r="B735" s="6" t="n"/>
      <c r="C735" s="6" t="n"/>
      <c r="D735" s="6" t="n"/>
      <c r="E735" s="6" t="n"/>
      <c r="F735" s="6" t="n"/>
      <c r="G735" s="6" t="n"/>
      <c r="H735" s="6" t="n"/>
      <c r="I735" s="6" t="n"/>
      <c r="J735" s="6" t="n"/>
    </row>
    <row r="736" ht="15.75" customHeight="1" s="1411">
      <c r="A736" s="6" t="n"/>
      <c r="B736" s="6" t="n"/>
      <c r="C736" s="6" t="n"/>
      <c r="D736" s="6" t="n"/>
      <c r="E736" s="6" t="n"/>
      <c r="F736" s="6" t="n"/>
      <c r="G736" s="6" t="n"/>
      <c r="H736" s="6" t="n"/>
      <c r="I736" s="6" t="n"/>
      <c r="J736" s="6" t="n"/>
    </row>
    <row r="737" ht="15.75" customHeight="1" s="1411">
      <c r="A737" s="6" t="n"/>
      <c r="B737" s="6" t="n"/>
      <c r="C737" s="6" t="n"/>
      <c r="D737" s="6" t="n"/>
      <c r="E737" s="6" t="n"/>
      <c r="F737" s="6" t="n"/>
      <c r="G737" s="6" t="n"/>
      <c r="H737" s="6" t="n"/>
      <c r="I737" s="6" t="n"/>
      <c r="J737" s="6" t="n"/>
    </row>
    <row r="738" ht="15.75" customHeight="1" s="1411">
      <c r="A738" s="6" t="n"/>
      <c r="B738" s="6" t="n"/>
      <c r="C738" s="6" t="n"/>
      <c r="D738" s="6" t="n"/>
      <c r="E738" s="6" t="n"/>
      <c r="F738" s="6" t="n"/>
      <c r="G738" s="6" t="n"/>
      <c r="H738" s="6" t="n"/>
      <c r="I738" s="6" t="n"/>
      <c r="J738" s="6" t="n"/>
    </row>
    <row r="739" ht="15.75" customHeight="1" s="1411">
      <c r="A739" s="6" t="n"/>
      <c r="B739" s="6" t="n"/>
      <c r="C739" s="6" t="n"/>
      <c r="D739" s="6" t="n"/>
      <c r="E739" s="6" t="n"/>
      <c r="F739" s="6" t="n"/>
      <c r="G739" s="6" t="n"/>
      <c r="H739" s="6" t="n"/>
      <c r="I739" s="6" t="n"/>
      <c r="J739" s="6" t="n"/>
    </row>
    <row r="740" ht="15.75" customHeight="1" s="1411">
      <c r="A740" s="6" t="n"/>
      <c r="B740" s="6" t="n"/>
      <c r="C740" s="6" t="n"/>
      <c r="D740" s="6" t="n"/>
      <c r="E740" s="6" t="n"/>
      <c r="F740" s="6" t="n"/>
      <c r="G740" s="6" t="n"/>
      <c r="H740" s="6" t="n"/>
      <c r="I740" s="6" t="n"/>
      <c r="J740" s="6" t="n"/>
    </row>
    <row r="741" ht="15.75" customHeight="1" s="1411">
      <c r="A741" s="6" t="n"/>
      <c r="B741" s="6" t="n"/>
      <c r="C741" s="6" t="n"/>
      <c r="D741" s="6" t="n"/>
      <c r="E741" s="6" t="n"/>
      <c r="F741" s="6" t="n"/>
      <c r="G741" s="6" t="n"/>
      <c r="H741" s="6" t="n"/>
      <c r="I741" s="6" t="n"/>
      <c r="J741" s="6" t="n"/>
    </row>
    <row r="742" ht="15.75" customHeight="1" s="1411">
      <c r="A742" s="6" t="n"/>
      <c r="B742" s="6" t="n"/>
      <c r="C742" s="6" t="n"/>
      <c r="D742" s="6" t="n"/>
      <c r="E742" s="6" t="n"/>
      <c r="F742" s="6" t="n"/>
      <c r="G742" s="6" t="n"/>
      <c r="H742" s="6" t="n"/>
      <c r="I742" s="6" t="n"/>
      <c r="J742" s="6" t="n"/>
    </row>
    <row r="743" ht="15.75" customHeight="1" s="1411">
      <c r="A743" s="6" t="n"/>
      <c r="B743" s="6" t="n"/>
      <c r="C743" s="6" t="n"/>
      <c r="D743" s="6" t="n"/>
      <c r="E743" s="6" t="n"/>
      <c r="F743" s="6" t="n"/>
      <c r="G743" s="6" t="n"/>
      <c r="H743" s="6" t="n"/>
      <c r="I743" s="6" t="n"/>
      <c r="J743" s="6" t="n"/>
    </row>
    <row r="744" ht="15.75" customHeight="1" s="1411">
      <c r="A744" s="6" t="n"/>
      <c r="B744" s="6" t="n"/>
      <c r="C744" s="6" t="n"/>
      <c r="D744" s="6" t="n"/>
      <c r="E744" s="6" t="n"/>
      <c r="F744" s="6" t="n"/>
      <c r="G744" s="6" t="n"/>
      <c r="H744" s="6" t="n"/>
      <c r="I744" s="6" t="n"/>
      <c r="J744" s="6" t="n"/>
    </row>
    <row r="745" ht="15.75" customHeight="1" s="1411">
      <c r="A745" s="6" t="n"/>
      <c r="B745" s="6" t="n"/>
      <c r="C745" s="6" t="n"/>
      <c r="D745" s="6" t="n"/>
      <c r="E745" s="6" t="n"/>
      <c r="F745" s="6" t="n"/>
      <c r="G745" s="6" t="n"/>
      <c r="H745" s="6" t="n"/>
      <c r="I745" s="6" t="n"/>
      <c r="J745" s="6" t="n"/>
    </row>
    <row r="746" ht="15.75" customHeight="1" s="1411">
      <c r="A746" s="6" t="n"/>
      <c r="B746" s="6" t="n"/>
      <c r="C746" s="6" t="n"/>
      <c r="D746" s="6" t="n"/>
      <c r="E746" s="6" t="n"/>
      <c r="F746" s="6" t="n"/>
      <c r="G746" s="6" t="n"/>
      <c r="H746" s="6" t="n"/>
      <c r="I746" s="6" t="n"/>
      <c r="J746" s="6" t="n"/>
    </row>
    <row r="747" ht="15.75" customHeight="1" s="1411">
      <c r="A747" s="6" t="n"/>
      <c r="B747" s="6" t="n"/>
      <c r="C747" s="6" t="n"/>
      <c r="D747" s="6" t="n"/>
      <c r="E747" s="6" t="n"/>
      <c r="F747" s="6" t="n"/>
      <c r="G747" s="6" t="n"/>
      <c r="H747" s="6" t="n"/>
      <c r="I747" s="6" t="n"/>
      <c r="J747" s="6" t="n"/>
    </row>
    <row r="748" ht="15.75" customHeight="1" s="1411">
      <c r="A748" s="6" t="n"/>
      <c r="B748" s="6" t="n"/>
      <c r="C748" s="6" t="n"/>
      <c r="D748" s="6" t="n"/>
      <c r="E748" s="6" t="n"/>
      <c r="F748" s="6" t="n"/>
      <c r="G748" s="6" t="n"/>
      <c r="H748" s="6" t="n"/>
      <c r="I748" s="6" t="n"/>
      <c r="J748" s="6" t="n"/>
    </row>
    <row r="749" ht="15.75" customHeight="1" s="1411">
      <c r="A749" s="6" t="n"/>
      <c r="B749" s="6" t="n"/>
      <c r="C749" s="6" t="n"/>
      <c r="D749" s="6" t="n"/>
      <c r="E749" s="6" t="n"/>
      <c r="F749" s="6" t="n"/>
      <c r="G749" s="6" t="n"/>
      <c r="H749" s="6" t="n"/>
      <c r="I749" s="6" t="n"/>
      <c r="J749" s="6" t="n"/>
    </row>
    <row r="750" ht="15.75" customHeight="1" s="1411">
      <c r="A750" s="6" t="n"/>
      <c r="B750" s="6" t="n"/>
      <c r="C750" s="6" t="n"/>
      <c r="D750" s="6" t="n"/>
      <c r="E750" s="6" t="n"/>
      <c r="F750" s="6" t="n"/>
      <c r="G750" s="6" t="n"/>
      <c r="H750" s="6" t="n"/>
      <c r="I750" s="6" t="n"/>
      <c r="J750" s="6" t="n"/>
    </row>
    <row r="751" ht="15.75" customHeight="1" s="1411">
      <c r="A751" s="6" t="n"/>
      <c r="B751" s="6" t="n"/>
      <c r="C751" s="6" t="n"/>
      <c r="D751" s="6" t="n"/>
      <c r="E751" s="6" t="n"/>
      <c r="F751" s="6" t="n"/>
      <c r="G751" s="6" t="n"/>
      <c r="H751" s="6" t="n"/>
      <c r="I751" s="6" t="n"/>
      <c r="J751" s="6" t="n"/>
    </row>
    <row r="752" ht="15.75" customHeight="1" s="1411">
      <c r="A752" s="6" t="n"/>
      <c r="B752" s="6" t="n"/>
      <c r="C752" s="6" t="n"/>
      <c r="D752" s="6" t="n"/>
      <c r="E752" s="6" t="n"/>
      <c r="F752" s="6" t="n"/>
      <c r="G752" s="6" t="n"/>
      <c r="H752" s="6" t="n"/>
      <c r="I752" s="6" t="n"/>
      <c r="J752" s="6" t="n"/>
    </row>
    <row r="753" ht="15.75" customHeight="1" s="1411">
      <c r="A753" s="6" t="n"/>
      <c r="B753" s="6" t="n"/>
      <c r="C753" s="6" t="n"/>
      <c r="D753" s="6" t="n"/>
      <c r="E753" s="6" t="n"/>
      <c r="F753" s="6" t="n"/>
      <c r="G753" s="6" t="n"/>
      <c r="H753" s="6" t="n"/>
      <c r="I753" s="6" t="n"/>
      <c r="J753" s="6" t="n"/>
    </row>
    <row r="754" ht="15.75" customHeight="1" s="1411">
      <c r="A754" s="6" t="n"/>
      <c r="B754" s="6" t="n"/>
      <c r="C754" s="6" t="n"/>
      <c r="D754" s="6" t="n"/>
      <c r="E754" s="6" t="n"/>
      <c r="F754" s="6" t="n"/>
      <c r="G754" s="6" t="n"/>
      <c r="H754" s="6" t="n"/>
      <c r="I754" s="6" t="n"/>
      <c r="J754" s="6" t="n"/>
    </row>
    <row r="755" ht="15.75" customHeight="1" s="1411">
      <c r="A755" s="6" t="n"/>
      <c r="B755" s="6" t="n"/>
      <c r="C755" s="6" t="n"/>
      <c r="D755" s="6" t="n"/>
      <c r="E755" s="6" t="n"/>
      <c r="F755" s="6" t="n"/>
      <c r="G755" s="6" t="n"/>
      <c r="H755" s="6" t="n"/>
      <c r="I755" s="6" t="n"/>
      <c r="J755" s="6" t="n"/>
    </row>
    <row r="756" ht="15.75" customHeight="1" s="1411">
      <c r="A756" s="6" t="n"/>
      <c r="B756" s="6" t="n"/>
      <c r="C756" s="6" t="n"/>
      <c r="D756" s="6" t="n"/>
      <c r="E756" s="6" t="n"/>
      <c r="F756" s="6" t="n"/>
      <c r="G756" s="6" t="n"/>
      <c r="H756" s="6" t="n"/>
      <c r="I756" s="6" t="n"/>
      <c r="J756" s="6" t="n"/>
    </row>
    <row r="757" ht="15.75" customHeight="1" s="1411">
      <c r="A757" s="6" t="n"/>
      <c r="B757" s="6" t="n"/>
      <c r="C757" s="6" t="n"/>
      <c r="D757" s="6" t="n"/>
      <c r="E757" s="6" t="n"/>
      <c r="F757" s="6" t="n"/>
      <c r="G757" s="6" t="n"/>
      <c r="H757" s="6" t="n"/>
      <c r="I757" s="6" t="n"/>
      <c r="J757" s="6" t="n"/>
    </row>
    <row r="758" ht="15.75" customHeight="1" s="1411">
      <c r="A758" s="6" t="n"/>
      <c r="B758" s="6" t="n"/>
      <c r="C758" s="6" t="n"/>
      <c r="D758" s="6" t="n"/>
      <c r="E758" s="6" t="n"/>
      <c r="F758" s="6" t="n"/>
      <c r="G758" s="6" t="n"/>
      <c r="H758" s="6" t="n"/>
      <c r="I758" s="6" t="n"/>
      <c r="J758" s="6" t="n"/>
    </row>
    <row r="759" ht="15.75" customHeight="1" s="1411">
      <c r="A759" s="6" t="n"/>
      <c r="B759" s="6" t="n"/>
      <c r="C759" s="6" t="n"/>
      <c r="D759" s="6" t="n"/>
      <c r="E759" s="6" t="n"/>
      <c r="F759" s="6" t="n"/>
      <c r="G759" s="6" t="n"/>
      <c r="H759" s="6" t="n"/>
      <c r="I759" s="6" t="n"/>
      <c r="J759" s="6" t="n"/>
    </row>
    <row r="760" ht="15.75" customHeight="1" s="1411">
      <c r="A760" s="6" t="n"/>
      <c r="B760" s="6" t="n"/>
      <c r="C760" s="6" t="n"/>
      <c r="D760" s="6" t="n"/>
      <c r="E760" s="6" t="n"/>
      <c r="F760" s="6" t="n"/>
      <c r="G760" s="6" t="n"/>
      <c r="H760" s="6" t="n"/>
      <c r="I760" s="6" t="n"/>
      <c r="J760" s="6" t="n"/>
    </row>
    <row r="761" ht="15.75" customHeight="1" s="1411">
      <c r="A761" s="6" t="n"/>
      <c r="B761" s="6" t="n"/>
      <c r="C761" s="6" t="n"/>
      <c r="D761" s="6" t="n"/>
      <c r="E761" s="6" t="n"/>
      <c r="F761" s="6" t="n"/>
      <c r="G761" s="6" t="n"/>
      <c r="H761" s="6" t="n"/>
      <c r="I761" s="6" t="n"/>
      <c r="J761" s="6" t="n"/>
    </row>
    <row r="762" ht="15.75" customHeight="1" s="1411">
      <c r="A762" s="6" t="n"/>
      <c r="B762" s="6" t="n"/>
      <c r="C762" s="6" t="n"/>
      <c r="D762" s="6" t="n"/>
      <c r="E762" s="6" t="n"/>
      <c r="F762" s="6" t="n"/>
      <c r="G762" s="6" t="n"/>
      <c r="H762" s="6" t="n"/>
      <c r="I762" s="6" t="n"/>
      <c r="J762" s="6" t="n"/>
    </row>
    <row r="763" ht="15.75" customHeight="1" s="1411">
      <c r="A763" s="6" t="n"/>
      <c r="B763" s="6" t="n"/>
      <c r="C763" s="6" t="n"/>
      <c r="D763" s="6" t="n"/>
      <c r="E763" s="6" t="n"/>
      <c r="F763" s="6" t="n"/>
      <c r="G763" s="6" t="n"/>
      <c r="H763" s="6" t="n"/>
      <c r="I763" s="6" t="n"/>
      <c r="J763" s="6" t="n"/>
    </row>
    <row r="764" ht="15.75" customHeight="1" s="1411">
      <c r="A764" s="6" t="n"/>
      <c r="B764" s="6" t="n"/>
      <c r="C764" s="6" t="n"/>
      <c r="D764" s="6" t="n"/>
      <c r="E764" s="6" t="n"/>
      <c r="F764" s="6" t="n"/>
      <c r="G764" s="6" t="n"/>
      <c r="H764" s="6" t="n"/>
      <c r="I764" s="6" t="n"/>
      <c r="J764" s="6" t="n"/>
    </row>
    <row r="765" ht="15.75" customHeight="1" s="1411">
      <c r="A765" s="6" t="n"/>
      <c r="B765" s="6" t="n"/>
      <c r="C765" s="6" t="n"/>
      <c r="D765" s="6" t="n"/>
      <c r="E765" s="6" t="n"/>
      <c r="F765" s="6" t="n"/>
      <c r="G765" s="6" t="n"/>
      <c r="H765" s="6" t="n"/>
      <c r="I765" s="6" t="n"/>
      <c r="J765" s="6" t="n"/>
    </row>
    <row r="766" ht="15.75" customHeight="1" s="1411">
      <c r="A766" s="6" t="n"/>
      <c r="B766" s="6" t="n"/>
      <c r="C766" s="6" t="n"/>
      <c r="D766" s="6" t="n"/>
      <c r="E766" s="6" t="n"/>
      <c r="F766" s="6" t="n"/>
      <c r="G766" s="6" t="n"/>
      <c r="H766" s="6" t="n"/>
      <c r="I766" s="6" t="n"/>
      <c r="J766" s="6" t="n"/>
    </row>
    <row r="767" ht="15.75" customHeight="1" s="1411">
      <c r="A767" s="6" t="n"/>
      <c r="B767" s="6" t="n"/>
      <c r="C767" s="6" t="n"/>
      <c r="D767" s="6" t="n"/>
      <c r="E767" s="6" t="n"/>
      <c r="F767" s="6" t="n"/>
      <c r="G767" s="6" t="n"/>
      <c r="H767" s="6" t="n"/>
      <c r="I767" s="6" t="n"/>
      <c r="J767" s="6" t="n"/>
    </row>
    <row r="768" ht="15.75" customHeight="1" s="1411">
      <c r="A768" s="6" t="n"/>
      <c r="B768" s="6" t="n"/>
      <c r="C768" s="6" t="n"/>
      <c r="D768" s="6" t="n"/>
      <c r="E768" s="6" t="n"/>
      <c r="F768" s="6" t="n"/>
      <c r="G768" s="6" t="n"/>
      <c r="H768" s="6" t="n"/>
      <c r="I768" s="6" t="n"/>
      <c r="J768" s="6" t="n"/>
    </row>
    <row r="769" ht="15.75" customHeight="1" s="1411">
      <c r="A769" s="6" t="n"/>
      <c r="B769" s="6" t="n"/>
      <c r="C769" s="6" t="n"/>
      <c r="D769" s="6" t="n"/>
      <c r="E769" s="6" t="n"/>
      <c r="F769" s="6" t="n"/>
      <c r="G769" s="6" t="n"/>
      <c r="H769" s="6" t="n"/>
      <c r="I769" s="6" t="n"/>
      <c r="J769" s="6" t="n"/>
    </row>
    <row r="770" ht="15.75" customHeight="1" s="1411">
      <c r="A770" s="6" t="n"/>
      <c r="B770" s="6" t="n"/>
      <c r="C770" s="6" t="n"/>
      <c r="D770" s="6" t="n"/>
      <c r="E770" s="6" t="n"/>
      <c r="F770" s="6" t="n"/>
      <c r="G770" s="6" t="n"/>
      <c r="H770" s="6" t="n"/>
      <c r="I770" s="6" t="n"/>
      <c r="J770" s="6" t="n"/>
    </row>
    <row r="771" ht="15.75" customHeight="1" s="1411">
      <c r="A771" s="6" t="n"/>
      <c r="B771" s="6" t="n"/>
      <c r="C771" s="6" t="n"/>
      <c r="D771" s="6" t="n"/>
      <c r="E771" s="6" t="n"/>
      <c r="F771" s="6" t="n"/>
      <c r="G771" s="6" t="n"/>
      <c r="H771" s="6" t="n"/>
      <c r="I771" s="6" t="n"/>
      <c r="J771" s="6" t="n"/>
    </row>
    <row r="772" ht="15.75" customHeight="1" s="1411">
      <c r="A772" s="6" t="n"/>
      <c r="B772" s="6" t="n"/>
      <c r="C772" s="6" t="n"/>
      <c r="D772" s="6" t="n"/>
      <c r="E772" s="6" t="n"/>
      <c r="F772" s="6" t="n"/>
      <c r="G772" s="6" t="n"/>
      <c r="H772" s="6" t="n"/>
      <c r="I772" s="6" t="n"/>
      <c r="J772" s="6" t="n"/>
    </row>
    <row r="773" ht="15.75" customHeight="1" s="1411">
      <c r="A773" s="6" t="n"/>
      <c r="B773" s="6" t="n"/>
      <c r="C773" s="6" t="n"/>
      <c r="D773" s="6" t="n"/>
      <c r="E773" s="6" t="n"/>
      <c r="F773" s="6" t="n"/>
      <c r="G773" s="6" t="n"/>
      <c r="H773" s="6" t="n"/>
      <c r="I773" s="6" t="n"/>
      <c r="J773" s="6" t="n"/>
    </row>
    <row r="774" ht="15.75" customHeight="1" s="1411">
      <c r="A774" s="6" t="n"/>
      <c r="B774" s="6" t="n"/>
      <c r="C774" s="6" t="n"/>
      <c r="D774" s="6" t="n"/>
      <c r="E774" s="6" t="n"/>
      <c r="F774" s="6" t="n"/>
      <c r="G774" s="6" t="n"/>
      <c r="H774" s="6" t="n"/>
      <c r="I774" s="6" t="n"/>
      <c r="J774" s="6" t="n"/>
    </row>
    <row r="775" ht="15.75" customHeight="1" s="1411">
      <c r="A775" s="6" t="n"/>
      <c r="B775" s="6" t="n"/>
      <c r="C775" s="6" t="n"/>
      <c r="D775" s="6" t="n"/>
      <c r="E775" s="6" t="n"/>
      <c r="F775" s="6" t="n"/>
      <c r="G775" s="6" t="n"/>
      <c r="H775" s="6" t="n"/>
      <c r="I775" s="6" t="n"/>
      <c r="J775" s="6" t="n"/>
    </row>
    <row r="776" ht="15.75" customHeight="1" s="1411">
      <c r="A776" s="6" t="n"/>
      <c r="B776" s="6" t="n"/>
      <c r="C776" s="6" t="n"/>
      <c r="D776" s="6" t="n"/>
      <c r="E776" s="6" t="n"/>
      <c r="F776" s="6" t="n"/>
      <c r="G776" s="6" t="n"/>
      <c r="H776" s="6" t="n"/>
      <c r="I776" s="6" t="n"/>
      <c r="J776" s="6" t="n"/>
    </row>
    <row r="777" ht="15.75" customHeight="1" s="1411">
      <c r="A777" s="6" t="n"/>
      <c r="B777" s="6" t="n"/>
      <c r="C777" s="6" t="n"/>
      <c r="D777" s="6" t="n"/>
      <c r="E777" s="6" t="n"/>
      <c r="F777" s="6" t="n"/>
      <c r="G777" s="6" t="n"/>
      <c r="H777" s="6" t="n"/>
      <c r="I777" s="6" t="n"/>
      <c r="J777" s="6" t="n"/>
    </row>
    <row r="778" ht="15.75" customHeight="1" s="1411">
      <c r="A778" s="6" t="n"/>
      <c r="B778" s="6" t="n"/>
      <c r="C778" s="6" t="n"/>
      <c r="D778" s="6" t="n"/>
      <c r="E778" s="6" t="n"/>
      <c r="F778" s="6" t="n"/>
      <c r="G778" s="6" t="n"/>
      <c r="H778" s="6" t="n"/>
      <c r="I778" s="6" t="n"/>
      <c r="J778" s="6" t="n"/>
    </row>
    <row r="779" ht="15.75" customHeight="1" s="1411">
      <c r="A779" s="6" t="n"/>
      <c r="B779" s="6" t="n"/>
      <c r="C779" s="6" t="n"/>
      <c r="D779" s="6" t="n"/>
      <c r="E779" s="6" t="n"/>
      <c r="F779" s="6" t="n"/>
      <c r="G779" s="6" t="n"/>
      <c r="H779" s="6" t="n"/>
      <c r="I779" s="6" t="n"/>
      <c r="J779" s="6" t="n"/>
    </row>
    <row r="780" ht="15.75" customHeight="1" s="1411">
      <c r="A780" s="6" t="n"/>
      <c r="B780" s="6" t="n"/>
      <c r="C780" s="6" t="n"/>
      <c r="D780" s="6" t="n"/>
      <c r="E780" s="6" t="n"/>
      <c r="F780" s="6" t="n"/>
      <c r="G780" s="6" t="n"/>
      <c r="H780" s="6" t="n"/>
      <c r="I780" s="6" t="n"/>
      <c r="J780" s="6" t="n"/>
    </row>
    <row r="781" ht="15.75" customHeight="1" s="1411">
      <c r="A781" s="6" t="n"/>
      <c r="B781" s="6" t="n"/>
      <c r="C781" s="6" t="n"/>
      <c r="D781" s="6" t="n"/>
      <c r="E781" s="6" t="n"/>
      <c r="F781" s="6" t="n"/>
      <c r="G781" s="6" t="n"/>
      <c r="H781" s="6" t="n"/>
      <c r="I781" s="6" t="n"/>
      <c r="J781" s="6" t="n"/>
    </row>
    <row r="782" ht="15.75" customHeight="1" s="1411">
      <c r="A782" s="6" t="n"/>
      <c r="B782" s="6" t="n"/>
      <c r="C782" s="6" t="n"/>
      <c r="D782" s="6" t="n"/>
      <c r="E782" s="6" t="n"/>
      <c r="F782" s="6" t="n"/>
      <c r="G782" s="6" t="n"/>
      <c r="H782" s="6" t="n"/>
      <c r="I782" s="6" t="n"/>
      <c r="J782" s="6" t="n"/>
    </row>
    <row r="783" ht="15.75" customHeight="1" s="1411">
      <c r="A783" s="6" t="n"/>
      <c r="B783" s="6" t="n"/>
      <c r="C783" s="6" t="n"/>
      <c r="D783" s="6" t="n"/>
      <c r="E783" s="6" t="n"/>
      <c r="F783" s="6" t="n"/>
      <c r="G783" s="6" t="n"/>
      <c r="H783" s="6" t="n"/>
      <c r="I783" s="6" t="n"/>
      <c r="J783" s="6" t="n"/>
    </row>
    <row r="784" ht="15.75" customHeight="1" s="1411">
      <c r="A784" s="6" t="n"/>
      <c r="B784" s="6" t="n"/>
      <c r="C784" s="6" t="n"/>
      <c r="D784" s="6" t="n"/>
      <c r="E784" s="6" t="n"/>
      <c r="F784" s="6" t="n"/>
      <c r="G784" s="6" t="n"/>
      <c r="H784" s="6" t="n"/>
      <c r="I784" s="6" t="n"/>
      <c r="J784" s="6" t="n"/>
    </row>
    <row r="785" ht="15.75" customHeight="1" s="1411">
      <c r="A785" s="6" t="n"/>
      <c r="B785" s="6" t="n"/>
      <c r="C785" s="6" t="n"/>
      <c r="D785" s="6" t="n"/>
      <c r="E785" s="6" t="n"/>
      <c r="F785" s="6" t="n"/>
      <c r="G785" s="6" t="n"/>
      <c r="H785" s="6" t="n"/>
      <c r="I785" s="6" t="n"/>
      <c r="J785" s="6" t="n"/>
    </row>
    <row r="786" ht="15.75" customHeight="1" s="1411">
      <c r="A786" s="6" t="n"/>
      <c r="B786" s="6" t="n"/>
      <c r="C786" s="6" t="n"/>
      <c r="D786" s="6" t="n"/>
      <c r="E786" s="6" t="n"/>
      <c r="F786" s="6" t="n"/>
      <c r="G786" s="6" t="n"/>
      <c r="H786" s="6" t="n"/>
      <c r="I786" s="6" t="n"/>
      <c r="J786" s="6" t="n"/>
    </row>
    <row r="787" ht="15.75" customHeight="1" s="1411">
      <c r="A787" s="6" t="n"/>
      <c r="B787" s="6" t="n"/>
      <c r="C787" s="6" t="n"/>
      <c r="D787" s="6" t="n"/>
      <c r="E787" s="6" t="n"/>
      <c r="F787" s="6" t="n"/>
      <c r="G787" s="6" t="n"/>
      <c r="H787" s="6" t="n"/>
      <c r="I787" s="6" t="n"/>
      <c r="J787" s="6" t="n"/>
    </row>
    <row r="788" ht="15.75" customHeight="1" s="1411">
      <c r="A788" s="6" t="n"/>
      <c r="B788" s="6" t="n"/>
      <c r="C788" s="6" t="n"/>
      <c r="D788" s="6" t="n"/>
      <c r="E788" s="6" t="n"/>
      <c r="F788" s="6" t="n"/>
      <c r="G788" s="6" t="n"/>
      <c r="H788" s="6" t="n"/>
      <c r="I788" s="6" t="n"/>
      <c r="J788" s="6" t="n"/>
    </row>
    <row r="789" ht="15.75" customHeight="1" s="1411">
      <c r="A789" s="6" t="n"/>
      <c r="B789" s="6" t="n"/>
      <c r="C789" s="6" t="n"/>
      <c r="D789" s="6" t="n"/>
      <c r="E789" s="6" t="n"/>
      <c r="F789" s="6" t="n"/>
      <c r="G789" s="6" t="n"/>
      <c r="H789" s="6" t="n"/>
      <c r="I789" s="6" t="n"/>
      <c r="J789" s="6" t="n"/>
    </row>
    <row r="790" ht="15.75" customHeight="1" s="1411">
      <c r="A790" s="6" t="n"/>
      <c r="B790" s="6" t="n"/>
      <c r="C790" s="6" t="n"/>
      <c r="D790" s="6" t="n"/>
      <c r="E790" s="6" t="n"/>
      <c r="F790" s="6" t="n"/>
      <c r="G790" s="6" t="n"/>
      <c r="H790" s="6" t="n"/>
      <c r="I790" s="6" t="n"/>
      <c r="J790" s="6" t="n"/>
    </row>
    <row r="791" ht="15.75" customHeight="1" s="1411">
      <c r="A791" s="6" t="n"/>
      <c r="B791" s="6" t="n"/>
      <c r="C791" s="6" t="n"/>
      <c r="D791" s="6" t="n"/>
      <c r="E791" s="6" t="n"/>
      <c r="F791" s="6" t="n"/>
      <c r="G791" s="6" t="n"/>
      <c r="H791" s="6" t="n"/>
      <c r="I791" s="6" t="n"/>
      <c r="J791" s="6" t="n"/>
    </row>
    <row r="792" ht="15.75" customHeight="1" s="1411">
      <c r="A792" s="6" t="n"/>
      <c r="B792" s="6" t="n"/>
      <c r="C792" s="6" t="n"/>
      <c r="D792" s="6" t="n"/>
      <c r="E792" s="6" t="n"/>
      <c r="F792" s="6" t="n"/>
      <c r="G792" s="6" t="n"/>
      <c r="H792" s="6" t="n"/>
      <c r="I792" s="6" t="n"/>
      <c r="J792" s="6" t="n"/>
    </row>
    <row r="793" ht="15.75" customHeight="1" s="1411">
      <c r="A793" s="6" t="n"/>
      <c r="B793" s="6" t="n"/>
      <c r="C793" s="6" t="n"/>
      <c r="D793" s="6" t="n"/>
      <c r="E793" s="6" t="n"/>
      <c r="F793" s="6" t="n"/>
      <c r="G793" s="6" t="n"/>
      <c r="H793" s="6" t="n"/>
      <c r="I793" s="6" t="n"/>
      <c r="J793" s="6" t="n"/>
    </row>
    <row r="794" ht="15.75" customHeight="1" s="1411">
      <c r="A794" s="6" t="n"/>
      <c r="B794" s="6" t="n"/>
      <c r="C794" s="6" t="n"/>
      <c r="D794" s="6" t="n"/>
      <c r="E794" s="6" t="n"/>
      <c r="F794" s="6" t="n"/>
      <c r="G794" s="6" t="n"/>
      <c r="H794" s="6" t="n"/>
      <c r="I794" s="6" t="n"/>
      <c r="J794" s="6" t="n"/>
    </row>
    <row r="795" ht="15.75" customHeight="1" s="1411">
      <c r="A795" s="6" t="n"/>
      <c r="B795" s="6" t="n"/>
      <c r="C795" s="6" t="n"/>
      <c r="D795" s="6" t="n"/>
      <c r="E795" s="6" t="n"/>
      <c r="F795" s="6" t="n"/>
      <c r="G795" s="6" t="n"/>
      <c r="H795" s="6" t="n"/>
      <c r="I795" s="6" t="n"/>
      <c r="J795" s="6" t="n"/>
    </row>
    <row r="796" ht="15.75" customHeight="1" s="1411">
      <c r="A796" s="6" t="n"/>
      <c r="B796" s="6" t="n"/>
      <c r="C796" s="6" t="n"/>
      <c r="D796" s="6" t="n"/>
      <c r="E796" s="6" t="n"/>
      <c r="F796" s="6" t="n"/>
      <c r="G796" s="6" t="n"/>
      <c r="H796" s="6" t="n"/>
      <c r="I796" s="6" t="n"/>
      <c r="J796" s="6" t="n"/>
    </row>
    <row r="797" ht="15.75" customHeight="1" s="1411">
      <c r="A797" s="6" t="n"/>
      <c r="B797" s="6" t="n"/>
      <c r="C797" s="6" t="n"/>
      <c r="D797" s="6" t="n"/>
      <c r="E797" s="6" t="n"/>
      <c r="F797" s="6" t="n"/>
      <c r="G797" s="6" t="n"/>
      <c r="H797" s="6" t="n"/>
      <c r="I797" s="6" t="n"/>
      <c r="J797" s="6" t="n"/>
    </row>
    <row r="798" ht="15.75" customHeight="1" s="1411">
      <c r="A798" s="6" t="n"/>
      <c r="B798" s="6" t="n"/>
      <c r="C798" s="6" t="n"/>
      <c r="D798" s="6" t="n"/>
      <c r="E798" s="6" t="n"/>
      <c r="F798" s="6" t="n"/>
      <c r="G798" s="6" t="n"/>
      <c r="H798" s="6" t="n"/>
      <c r="I798" s="6" t="n"/>
      <c r="J798" s="6" t="n"/>
    </row>
    <row r="799" ht="15.75" customHeight="1" s="1411">
      <c r="A799" s="6" t="n"/>
      <c r="B799" s="6" t="n"/>
      <c r="C799" s="6" t="n"/>
      <c r="D799" s="6" t="n"/>
      <c r="E799" s="6" t="n"/>
      <c r="F799" s="6" t="n"/>
      <c r="G799" s="6" t="n"/>
      <c r="H799" s="6" t="n"/>
      <c r="I799" s="6" t="n"/>
      <c r="J799" s="6" t="n"/>
    </row>
    <row r="800" ht="15.75" customHeight="1" s="1411">
      <c r="A800" s="6" t="n"/>
      <c r="B800" s="6" t="n"/>
      <c r="C800" s="6" t="n"/>
      <c r="D800" s="6" t="n"/>
      <c r="E800" s="6" t="n"/>
      <c r="F800" s="6" t="n"/>
      <c r="G800" s="6" t="n"/>
      <c r="H800" s="6" t="n"/>
      <c r="I800" s="6" t="n"/>
      <c r="J800" s="6" t="n"/>
    </row>
    <row r="801" ht="15.75" customHeight="1" s="1411">
      <c r="A801" s="6" t="n"/>
      <c r="B801" s="6" t="n"/>
      <c r="C801" s="6" t="n"/>
      <c r="D801" s="6" t="n"/>
      <c r="E801" s="6" t="n"/>
      <c r="F801" s="6" t="n"/>
      <c r="G801" s="6" t="n"/>
      <c r="H801" s="6" t="n"/>
      <c r="I801" s="6" t="n"/>
      <c r="J801" s="6" t="n"/>
    </row>
    <row r="802" ht="15.75" customHeight="1" s="1411">
      <c r="A802" s="6" t="n"/>
      <c r="B802" s="6" t="n"/>
      <c r="C802" s="6" t="n"/>
      <c r="D802" s="6" t="n"/>
      <c r="E802" s="6" t="n"/>
      <c r="F802" s="6" t="n"/>
      <c r="G802" s="6" t="n"/>
      <c r="H802" s="6" t="n"/>
      <c r="I802" s="6" t="n"/>
      <c r="J802" s="6" t="n"/>
    </row>
    <row r="803" ht="15.75" customHeight="1" s="1411">
      <c r="A803" s="6" t="n"/>
      <c r="B803" s="6" t="n"/>
      <c r="C803" s="6" t="n"/>
      <c r="D803" s="6" t="n"/>
      <c r="E803" s="6" t="n"/>
      <c r="F803" s="6" t="n"/>
      <c r="G803" s="6" t="n"/>
      <c r="H803" s="6" t="n"/>
      <c r="I803" s="6" t="n"/>
      <c r="J803" s="6" t="n"/>
    </row>
    <row r="804" ht="15.75" customHeight="1" s="1411">
      <c r="A804" s="6" t="n"/>
      <c r="B804" s="6" t="n"/>
      <c r="C804" s="6" t="n"/>
      <c r="D804" s="6" t="n"/>
      <c r="E804" s="6" t="n"/>
      <c r="F804" s="6" t="n"/>
      <c r="G804" s="6" t="n"/>
      <c r="H804" s="6" t="n"/>
      <c r="I804" s="6" t="n"/>
      <c r="J804" s="6" t="n"/>
    </row>
    <row r="805" ht="15.75" customHeight="1" s="1411">
      <c r="A805" s="6" t="n"/>
      <c r="B805" s="6" t="n"/>
      <c r="C805" s="6" t="n"/>
      <c r="D805" s="6" t="n"/>
      <c r="E805" s="6" t="n"/>
      <c r="F805" s="6" t="n"/>
      <c r="G805" s="6" t="n"/>
      <c r="H805" s="6" t="n"/>
      <c r="I805" s="6" t="n"/>
      <c r="J805" s="6" t="n"/>
    </row>
    <row r="806" ht="15.75" customHeight="1" s="1411">
      <c r="A806" s="6" t="n"/>
      <c r="B806" s="6" t="n"/>
      <c r="C806" s="6" t="n"/>
      <c r="D806" s="6" t="n"/>
      <c r="E806" s="6" t="n"/>
      <c r="F806" s="6" t="n"/>
      <c r="G806" s="6" t="n"/>
      <c r="H806" s="6" t="n"/>
      <c r="I806" s="6" t="n"/>
      <c r="J806" s="6" t="n"/>
    </row>
    <row r="807" ht="15.75" customHeight="1" s="1411">
      <c r="A807" s="6" t="n"/>
      <c r="B807" s="6" t="n"/>
      <c r="C807" s="6" t="n"/>
      <c r="D807" s="6" t="n"/>
      <c r="E807" s="6" t="n"/>
      <c r="F807" s="6" t="n"/>
      <c r="G807" s="6" t="n"/>
      <c r="H807" s="6" t="n"/>
      <c r="I807" s="6" t="n"/>
      <c r="J807" s="6" t="n"/>
    </row>
    <row r="808" ht="15.75" customHeight="1" s="1411">
      <c r="A808" s="6" t="n"/>
      <c r="B808" s="6" t="n"/>
      <c r="C808" s="6" t="n"/>
      <c r="D808" s="6" t="n"/>
      <c r="E808" s="6" t="n"/>
      <c r="F808" s="6" t="n"/>
      <c r="G808" s="6" t="n"/>
      <c r="H808" s="6" t="n"/>
      <c r="I808" s="6" t="n"/>
      <c r="J808" s="6" t="n"/>
    </row>
    <row r="809" ht="15.75" customHeight="1" s="1411">
      <c r="A809" s="6" t="n"/>
      <c r="B809" s="6" t="n"/>
      <c r="C809" s="6" t="n"/>
      <c r="D809" s="6" t="n"/>
      <c r="E809" s="6" t="n"/>
      <c r="F809" s="6" t="n"/>
      <c r="G809" s="6" t="n"/>
      <c r="H809" s="6" t="n"/>
      <c r="I809" s="6" t="n"/>
      <c r="J809" s="6" t="n"/>
    </row>
    <row r="810" ht="15.75" customHeight="1" s="1411">
      <c r="A810" s="6" t="n"/>
      <c r="B810" s="6" t="n"/>
      <c r="C810" s="6" t="n"/>
      <c r="D810" s="6" t="n"/>
      <c r="E810" s="6" t="n"/>
      <c r="F810" s="6" t="n"/>
      <c r="G810" s="6" t="n"/>
      <c r="H810" s="6" t="n"/>
      <c r="I810" s="6" t="n"/>
      <c r="J810" s="6" t="n"/>
    </row>
    <row r="811" ht="15.75" customHeight="1" s="1411">
      <c r="A811" s="6" t="n"/>
      <c r="B811" s="6" t="n"/>
      <c r="C811" s="6" t="n"/>
      <c r="D811" s="6" t="n"/>
      <c r="E811" s="6" t="n"/>
      <c r="F811" s="6" t="n"/>
      <c r="G811" s="6" t="n"/>
      <c r="H811" s="6" t="n"/>
      <c r="I811" s="6" t="n"/>
      <c r="J811" s="6" t="n"/>
    </row>
    <row r="812" ht="15.75" customHeight="1" s="1411">
      <c r="A812" s="6" t="n"/>
      <c r="B812" s="6" t="n"/>
      <c r="C812" s="6" t="n"/>
      <c r="D812" s="6" t="n"/>
      <c r="E812" s="6" t="n"/>
      <c r="F812" s="6" t="n"/>
      <c r="G812" s="6" t="n"/>
      <c r="H812" s="6" t="n"/>
      <c r="I812" s="6" t="n"/>
      <c r="J812" s="6" t="n"/>
    </row>
    <row r="813" ht="15.75" customHeight="1" s="1411">
      <c r="A813" s="6" t="n"/>
      <c r="B813" s="6" t="n"/>
      <c r="C813" s="6" t="n"/>
      <c r="D813" s="6" t="n"/>
      <c r="E813" s="6" t="n"/>
      <c r="F813" s="6" t="n"/>
      <c r="G813" s="6" t="n"/>
      <c r="H813" s="6" t="n"/>
      <c r="I813" s="6" t="n"/>
      <c r="J813" s="6" t="n"/>
    </row>
    <row r="814" ht="15.75" customHeight="1" s="1411">
      <c r="A814" s="6" t="n"/>
      <c r="B814" s="6" t="n"/>
      <c r="C814" s="6" t="n"/>
      <c r="D814" s="6" t="n"/>
      <c r="E814" s="6" t="n"/>
      <c r="F814" s="6" t="n"/>
      <c r="G814" s="6" t="n"/>
      <c r="H814" s="6" t="n"/>
      <c r="I814" s="6" t="n"/>
      <c r="J814" s="6" t="n"/>
    </row>
    <row r="815" ht="15.75" customHeight="1" s="1411">
      <c r="A815" s="6" t="n"/>
      <c r="B815" s="6" t="n"/>
      <c r="C815" s="6" t="n"/>
      <c r="D815" s="6" t="n"/>
      <c r="E815" s="6" t="n"/>
      <c r="F815" s="6" t="n"/>
      <c r="G815" s="6" t="n"/>
      <c r="H815" s="6" t="n"/>
      <c r="I815" s="6" t="n"/>
      <c r="J815" s="6" t="n"/>
    </row>
    <row r="816" ht="15.75" customHeight="1" s="1411">
      <c r="A816" s="6" t="n"/>
      <c r="B816" s="6" t="n"/>
      <c r="C816" s="6" t="n"/>
      <c r="D816" s="6" t="n"/>
      <c r="E816" s="6" t="n"/>
      <c r="F816" s="6" t="n"/>
      <c r="G816" s="6" t="n"/>
      <c r="H816" s="6" t="n"/>
      <c r="I816" s="6" t="n"/>
      <c r="J816" s="6" t="n"/>
    </row>
    <row r="817" ht="15.75" customHeight="1" s="1411">
      <c r="A817" s="6" t="n"/>
      <c r="B817" s="6" t="n"/>
      <c r="C817" s="6" t="n"/>
      <c r="D817" s="6" t="n"/>
      <c r="E817" s="6" t="n"/>
      <c r="F817" s="6" t="n"/>
      <c r="G817" s="6" t="n"/>
      <c r="H817" s="6" t="n"/>
      <c r="I817" s="6" t="n"/>
      <c r="J817" s="6" t="n"/>
    </row>
    <row r="818" ht="15.75" customHeight="1" s="1411">
      <c r="A818" s="6" t="n"/>
      <c r="B818" s="6" t="n"/>
      <c r="C818" s="6" t="n"/>
      <c r="D818" s="6" t="n"/>
      <c r="E818" s="6" t="n"/>
      <c r="F818" s="6" t="n"/>
      <c r="G818" s="6" t="n"/>
      <c r="H818" s="6" t="n"/>
      <c r="I818" s="6" t="n"/>
      <c r="J818" s="6" t="n"/>
    </row>
    <row r="819" ht="15.75" customHeight="1" s="1411">
      <c r="A819" s="6" t="n"/>
      <c r="B819" s="6" t="n"/>
      <c r="C819" s="6" t="n"/>
      <c r="D819" s="6" t="n"/>
      <c r="E819" s="6" t="n"/>
      <c r="F819" s="6" t="n"/>
      <c r="G819" s="6" t="n"/>
      <c r="H819" s="6" t="n"/>
      <c r="I819" s="6" t="n"/>
      <c r="J819" s="6" t="n"/>
    </row>
    <row r="820" ht="15.75" customHeight="1" s="1411">
      <c r="A820" s="6" t="n"/>
      <c r="B820" s="6" t="n"/>
      <c r="C820" s="6" t="n"/>
      <c r="D820" s="6" t="n"/>
      <c r="E820" s="6" t="n"/>
      <c r="F820" s="6" t="n"/>
      <c r="G820" s="6" t="n"/>
      <c r="H820" s="6" t="n"/>
      <c r="I820" s="6" t="n"/>
      <c r="J820" s="6" t="n"/>
    </row>
    <row r="821" ht="15.75" customHeight="1" s="1411">
      <c r="A821" s="6" t="n"/>
      <c r="B821" s="6" t="n"/>
      <c r="C821" s="6" t="n"/>
      <c r="D821" s="6" t="n"/>
      <c r="E821" s="6" t="n"/>
      <c r="F821" s="6" t="n"/>
      <c r="G821" s="6" t="n"/>
      <c r="H821" s="6" t="n"/>
      <c r="I821" s="6" t="n"/>
      <c r="J821" s="6" t="n"/>
    </row>
    <row r="822" ht="15.75" customHeight="1" s="1411">
      <c r="A822" s="6" t="n"/>
      <c r="B822" s="6" t="n"/>
      <c r="C822" s="6" t="n"/>
      <c r="D822" s="6" t="n"/>
      <c r="E822" s="6" t="n"/>
      <c r="F822" s="6" t="n"/>
      <c r="G822" s="6" t="n"/>
      <c r="H822" s="6" t="n"/>
      <c r="I822" s="6" t="n"/>
      <c r="J822" s="6" t="n"/>
    </row>
    <row r="823" ht="15.75" customHeight="1" s="1411">
      <c r="A823" s="6" t="n"/>
      <c r="B823" s="6" t="n"/>
      <c r="C823" s="6" t="n"/>
      <c r="D823" s="6" t="n"/>
      <c r="E823" s="6" t="n"/>
      <c r="F823" s="6" t="n"/>
      <c r="G823" s="6" t="n"/>
      <c r="H823" s="6" t="n"/>
      <c r="I823" s="6" t="n"/>
      <c r="J823" s="6" t="n"/>
    </row>
    <row r="824" ht="15.75" customHeight="1" s="1411">
      <c r="A824" s="6" t="n"/>
      <c r="B824" s="6" t="n"/>
      <c r="C824" s="6" t="n"/>
      <c r="D824" s="6" t="n"/>
      <c r="E824" s="6" t="n"/>
      <c r="F824" s="6" t="n"/>
      <c r="G824" s="6" t="n"/>
      <c r="H824" s="6" t="n"/>
      <c r="I824" s="6" t="n"/>
      <c r="J824" s="6" t="n"/>
    </row>
    <row r="825" ht="15.75" customHeight="1" s="1411">
      <c r="A825" s="6" t="n"/>
      <c r="B825" s="6" t="n"/>
      <c r="C825" s="6" t="n"/>
      <c r="D825" s="6" t="n"/>
      <c r="E825" s="6" t="n"/>
      <c r="F825" s="6" t="n"/>
      <c r="G825" s="6" t="n"/>
      <c r="H825" s="6" t="n"/>
      <c r="I825" s="6" t="n"/>
      <c r="J825" s="6" t="n"/>
    </row>
    <row r="826" ht="15.75" customHeight="1" s="1411">
      <c r="A826" s="6" t="n"/>
      <c r="B826" s="6" t="n"/>
      <c r="C826" s="6" t="n"/>
      <c r="D826" s="6" t="n"/>
      <c r="E826" s="6" t="n"/>
      <c r="F826" s="6" t="n"/>
      <c r="G826" s="6" t="n"/>
      <c r="H826" s="6" t="n"/>
      <c r="I826" s="6" t="n"/>
      <c r="J826" s="6" t="n"/>
    </row>
    <row r="827" ht="15.75" customHeight="1" s="1411">
      <c r="A827" s="6" t="n"/>
      <c r="B827" s="6" t="n"/>
      <c r="C827" s="6" t="n"/>
      <c r="D827" s="6" t="n"/>
      <c r="E827" s="6" t="n"/>
      <c r="F827" s="6" t="n"/>
      <c r="G827" s="6" t="n"/>
      <c r="H827" s="6" t="n"/>
      <c r="I827" s="6" t="n"/>
      <c r="J827" s="6" t="n"/>
    </row>
    <row r="828" ht="15.75" customHeight="1" s="1411">
      <c r="A828" s="6" t="n"/>
      <c r="B828" s="6" t="n"/>
      <c r="C828" s="6" t="n"/>
      <c r="D828" s="6" t="n"/>
      <c r="E828" s="6" t="n"/>
      <c r="F828" s="6" t="n"/>
      <c r="G828" s="6" t="n"/>
      <c r="H828" s="6" t="n"/>
      <c r="I828" s="6" t="n"/>
      <c r="J828" s="6" t="n"/>
    </row>
    <row r="829" ht="15.75" customHeight="1" s="1411">
      <c r="A829" s="6" t="n"/>
      <c r="B829" s="6" t="n"/>
      <c r="C829" s="6" t="n"/>
      <c r="D829" s="6" t="n"/>
      <c r="E829" s="6" t="n"/>
      <c r="F829" s="6" t="n"/>
      <c r="G829" s="6" t="n"/>
      <c r="H829" s="6" t="n"/>
      <c r="I829" s="6" t="n"/>
      <c r="J829" s="6" t="n"/>
    </row>
    <row r="830" ht="15.75" customHeight="1" s="1411">
      <c r="A830" s="6" t="n"/>
      <c r="B830" s="6" t="n"/>
      <c r="C830" s="6" t="n"/>
      <c r="D830" s="6" t="n"/>
      <c r="E830" s="6" t="n"/>
      <c r="F830" s="6" t="n"/>
      <c r="G830" s="6" t="n"/>
      <c r="H830" s="6" t="n"/>
      <c r="I830" s="6" t="n"/>
      <c r="J830" s="6" t="n"/>
    </row>
    <row r="831" ht="15.75" customHeight="1" s="1411">
      <c r="A831" s="6" t="n"/>
      <c r="B831" s="6" t="n"/>
      <c r="C831" s="6" t="n"/>
      <c r="D831" s="6" t="n"/>
      <c r="E831" s="6" t="n"/>
      <c r="F831" s="6" t="n"/>
      <c r="G831" s="6" t="n"/>
      <c r="H831" s="6" t="n"/>
      <c r="I831" s="6" t="n"/>
      <c r="J831" s="6" t="n"/>
    </row>
    <row r="832" ht="15.75" customHeight="1" s="1411">
      <c r="A832" s="6" t="n"/>
      <c r="B832" s="6" t="n"/>
      <c r="C832" s="6" t="n"/>
      <c r="D832" s="6" t="n"/>
      <c r="E832" s="6" t="n"/>
      <c r="F832" s="6" t="n"/>
      <c r="G832" s="6" t="n"/>
      <c r="H832" s="6" t="n"/>
      <c r="I832" s="6" t="n"/>
      <c r="J832" s="6" t="n"/>
    </row>
    <row r="833" ht="15.75" customHeight="1" s="1411">
      <c r="A833" s="6" t="n"/>
      <c r="B833" s="6" t="n"/>
      <c r="C833" s="6" t="n"/>
      <c r="D833" s="6" t="n"/>
      <c r="E833" s="6" t="n"/>
      <c r="F833" s="6" t="n"/>
      <c r="G833" s="6" t="n"/>
      <c r="H833" s="6" t="n"/>
      <c r="I833" s="6" t="n"/>
      <c r="J833" s="6" t="n"/>
    </row>
    <row r="834" ht="15.75" customHeight="1" s="1411">
      <c r="A834" s="6" t="n"/>
      <c r="B834" s="6" t="n"/>
      <c r="C834" s="6" t="n"/>
      <c r="D834" s="6" t="n"/>
      <c r="E834" s="6" t="n"/>
      <c r="F834" s="6" t="n"/>
      <c r="G834" s="6" t="n"/>
      <c r="H834" s="6" t="n"/>
      <c r="I834" s="6" t="n"/>
      <c r="J834" s="6" t="n"/>
    </row>
    <row r="835" ht="15.75" customHeight="1" s="1411">
      <c r="A835" s="6" t="n"/>
      <c r="B835" s="6" t="n"/>
      <c r="C835" s="6" t="n"/>
      <c r="D835" s="6" t="n"/>
      <c r="E835" s="6" t="n"/>
      <c r="F835" s="6" t="n"/>
      <c r="G835" s="6" t="n"/>
      <c r="H835" s="6" t="n"/>
      <c r="I835" s="6" t="n"/>
      <c r="J835" s="6" t="n"/>
    </row>
    <row r="836" ht="15.75" customHeight="1" s="1411">
      <c r="A836" s="6" t="n"/>
      <c r="B836" s="6" t="n"/>
      <c r="C836" s="6" t="n"/>
      <c r="D836" s="6" t="n"/>
      <c r="E836" s="6" t="n"/>
      <c r="F836" s="6" t="n"/>
      <c r="G836" s="6" t="n"/>
      <c r="H836" s="6" t="n"/>
      <c r="I836" s="6" t="n"/>
      <c r="J836" s="6" t="n"/>
    </row>
    <row r="837" ht="15.75" customHeight="1" s="1411">
      <c r="A837" s="6" t="n"/>
      <c r="B837" s="6" t="n"/>
      <c r="C837" s="6" t="n"/>
      <c r="D837" s="6" t="n"/>
      <c r="E837" s="6" t="n"/>
      <c r="F837" s="6" t="n"/>
      <c r="G837" s="6" t="n"/>
      <c r="H837" s="6" t="n"/>
      <c r="I837" s="6" t="n"/>
      <c r="J837" s="6" t="n"/>
    </row>
    <row r="838" ht="15.75" customHeight="1" s="1411">
      <c r="A838" s="6" t="n"/>
      <c r="B838" s="6" t="n"/>
      <c r="C838" s="6" t="n"/>
      <c r="D838" s="6" t="n"/>
      <c r="E838" s="6" t="n"/>
      <c r="F838" s="6" t="n"/>
      <c r="G838" s="6" t="n"/>
      <c r="H838" s="6" t="n"/>
      <c r="I838" s="6" t="n"/>
      <c r="J838" s="6" t="n"/>
    </row>
    <row r="839" ht="15.75" customHeight="1" s="1411">
      <c r="A839" s="6" t="n"/>
      <c r="B839" s="6" t="n"/>
      <c r="C839" s="6" t="n"/>
      <c r="D839" s="6" t="n"/>
      <c r="E839" s="6" t="n"/>
      <c r="F839" s="6" t="n"/>
      <c r="G839" s="6" t="n"/>
      <c r="H839" s="6" t="n"/>
      <c r="I839" s="6" t="n"/>
      <c r="J839" s="6" t="n"/>
    </row>
    <row r="840" ht="15.75" customHeight="1" s="1411">
      <c r="A840" s="6" t="n"/>
      <c r="B840" s="6" t="n"/>
      <c r="C840" s="6" t="n"/>
      <c r="D840" s="6" t="n"/>
      <c r="E840" s="6" t="n"/>
      <c r="F840" s="6" t="n"/>
      <c r="G840" s="6" t="n"/>
      <c r="H840" s="6" t="n"/>
      <c r="I840" s="6" t="n"/>
      <c r="J840" s="6" t="n"/>
    </row>
    <row r="841" ht="15.75" customHeight="1" s="1411">
      <c r="A841" s="6" t="n"/>
      <c r="B841" s="6" t="n"/>
      <c r="C841" s="6" t="n"/>
      <c r="D841" s="6" t="n"/>
      <c r="E841" s="6" t="n"/>
      <c r="F841" s="6" t="n"/>
      <c r="G841" s="6" t="n"/>
      <c r="H841" s="6" t="n"/>
      <c r="I841" s="6" t="n"/>
      <c r="J841" s="6" t="n"/>
    </row>
    <row r="842" ht="15.75" customHeight="1" s="1411">
      <c r="A842" s="6" t="n"/>
      <c r="B842" s="6" t="n"/>
      <c r="C842" s="6" t="n"/>
      <c r="D842" s="6" t="n"/>
      <c r="E842" s="6" t="n"/>
      <c r="F842" s="6" t="n"/>
      <c r="G842" s="6" t="n"/>
      <c r="H842" s="6" t="n"/>
      <c r="I842" s="6" t="n"/>
      <c r="J842" s="6" t="n"/>
    </row>
    <row r="843" ht="15.75" customHeight="1" s="1411">
      <c r="A843" s="6" t="n"/>
      <c r="B843" s="6" t="n"/>
      <c r="C843" s="6" t="n"/>
      <c r="D843" s="6" t="n"/>
      <c r="E843" s="6" t="n"/>
      <c r="F843" s="6" t="n"/>
      <c r="G843" s="6" t="n"/>
      <c r="H843" s="6" t="n"/>
      <c r="I843" s="6" t="n"/>
      <c r="J843" s="6" t="n"/>
    </row>
    <row r="844" ht="15.75" customHeight="1" s="1411">
      <c r="A844" s="6" t="n"/>
      <c r="B844" s="6" t="n"/>
      <c r="C844" s="6" t="n"/>
      <c r="D844" s="6" t="n"/>
      <c r="E844" s="6" t="n"/>
      <c r="F844" s="6" t="n"/>
      <c r="G844" s="6" t="n"/>
      <c r="H844" s="6" t="n"/>
      <c r="I844" s="6" t="n"/>
      <c r="J844" s="6" t="n"/>
    </row>
    <row r="845" ht="15.75" customHeight="1" s="1411">
      <c r="A845" s="6" t="n"/>
      <c r="B845" s="6" t="n"/>
      <c r="C845" s="6" t="n"/>
      <c r="D845" s="6" t="n"/>
      <c r="E845" s="6" t="n"/>
      <c r="F845" s="6" t="n"/>
      <c r="G845" s="6" t="n"/>
      <c r="H845" s="6" t="n"/>
      <c r="I845" s="6" t="n"/>
      <c r="J845" s="6" t="n"/>
    </row>
    <row r="846" ht="15.75" customHeight="1" s="1411">
      <c r="A846" s="6" t="n"/>
      <c r="B846" s="6" t="n"/>
      <c r="C846" s="6" t="n"/>
      <c r="D846" s="6" t="n"/>
      <c r="E846" s="6" t="n"/>
      <c r="F846" s="6" t="n"/>
      <c r="G846" s="6" t="n"/>
      <c r="H846" s="6" t="n"/>
      <c r="I846" s="6" t="n"/>
      <c r="J846" s="6" t="n"/>
    </row>
    <row r="847" ht="15.75" customHeight="1" s="1411">
      <c r="A847" s="6" t="n"/>
      <c r="B847" s="6" t="n"/>
      <c r="C847" s="6" t="n"/>
      <c r="D847" s="6" t="n"/>
      <c r="E847" s="6" t="n"/>
      <c r="F847" s="6" t="n"/>
      <c r="G847" s="6" t="n"/>
      <c r="H847" s="6" t="n"/>
      <c r="I847" s="6" t="n"/>
      <c r="J847" s="6" t="n"/>
    </row>
    <row r="848" ht="15.75" customHeight="1" s="1411">
      <c r="A848" s="6" t="n"/>
      <c r="B848" s="6" t="n"/>
      <c r="C848" s="6" t="n"/>
      <c r="D848" s="6" t="n"/>
      <c r="E848" s="6" t="n"/>
      <c r="F848" s="6" t="n"/>
      <c r="G848" s="6" t="n"/>
      <c r="H848" s="6" t="n"/>
      <c r="I848" s="6" t="n"/>
      <c r="J848" s="6" t="n"/>
    </row>
    <row r="849" ht="15.75" customHeight="1" s="1411">
      <c r="A849" s="6" t="n"/>
      <c r="B849" s="6" t="n"/>
      <c r="C849" s="6" t="n"/>
      <c r="D849" s="6" t="n"/>
      <c r="E849" s="6" t="n"/>
      <c r="F849" s="6" t="n"/>
      <c r="G849" s="6" t="n"/>
      <c r="H849" s="6" t="n"/>
      <c r="I849" s="6" t="n"/>
      <c r="J849" s="6" t="n"/>
    </row>
    <row r="850" ht="15.75" customHeight="1" s="1411">
      <c r="A850" s="6" t="n"/>
      <c r="B850" s="6" t="n"/>
      <c r="C850" s="6" t="n"/>
      <c r="D850" s="6" t="n"/>
      <c r="E850" s="6" t="n"/>
      <c r="F850" s="6" t="n"/>
      <c r="G850" s="6" t="n"/>
      <c r="H850" s="6" t="n"/>
      <c r="I850" s="6" t="n"/>
      <c r="J850" s="6" t="n"/>
    </row>
    <row r="851" ht="15.75" customHeight="1" s="1411">
      <c r="A851" s="6" t="n"/>
      <c r="B851" s="6" t="n"/>
      <c r="C851" s="6" t="n"/>
      <c r="D851" s="6" t="n"/>
      <c r="E851" s="6" t="n"/>
      <c r="F851" s="6" t="n"/>
      <c r="G851" s="6" t="n"/>
      <c r="H851" s="6" t="n"/>
      <c r="I851" s="6" t="n"/>
      <c r="J851" s="6" t="n"/>
    </row>
    <row r="852" ht="15.75" customHeight="1" s="1411">
      <c r="A852" s="6" t="n"/>
      <c r="B852" s="6" t="n"/>
      <c r="C852" s="6" t="n"/>
      <c r="D852" s="6" t="n"/>
      <c r="E852" s="6" t="n"/>
      <c r="F852" s="6" t="n"/>
      <c r="G852" s="6" t="n"/>
      <c r="H852" s="6" t="n"/>
      <c r="I852" s="6" t="n"/>
      <c r="J852" s="6" t="n"/>
    </row>
    <row r="853" ht="15.75" customHeight="1" s="1411">
      <c r="A853" s="6" t="n"/>
      <c r="B853" s="6" t="n"/>
      <c r="C853" s="6" t="n"/>
      <c r="D853" s="6" t="n"/>
      <c r="E853" s="6" t="n"/>
      <c r="F853" s="6" t="n"/>
      <c r="G853" s="6" t="n"/>
      <c r="H853" s="6" t="n"/>
      <c r="I853" s="6" t="n"/>
      <c r="J853" s="6" t="n"/>
    </row>
    <row r="854" ht="15.75" customHeight="1" s="1411">
      <c r="A854" s="6" t="n"/>
      <c r="B854" s="6" t="n"/>
      <c r="C854" s="6" t="n"/>
      <c r="D854" s="6" t="n"/>
      <c r="E854" s="6" t="n"/>
      <c r="F854" s="6" t="n"/>
      <c r="G854" s="6" t="n"/>
      <c r="H854" s="6" t="n"/>
      <c r="I854" s="6" t="n"/>
      <c r="J854" s="6" t="n"/>
    </row>
    <row r="855" ht="15.75" customHeight="1" s="1411">
      <c r="A855" s="6" t="n"/>
      <c r="B855" s="6" t="n"/>
      <c r="C855" s="6" t="n"/>
      <c r="D855" s="6" t="n"/>
      <c r="E855" s="6" t="n"/>
      <c r="F855" s="6" t="n"/>
      <c r="G855" s="6" t="n"/>
      <c r="H855" s="6" t="n"/>
      <c r="I855" s="6" t="n"/>
      <c r="J855" s="6" t="n"/>
    </row>
    <row r="856" ht="15.75" customHeight="1" s="1411">
      <c r="A856" s="6" t="n"/>
      <c r="B856" s="6" t="n"/>
      <c r="C856" s="6" t="n"/>
      <c r="D856" s="6" t="n"/>
      <c r="E856" s="6" t="n"/>
      <c r="F856" s="6" t="n"/>
      <c r="G856" s="6" t="n"/>
      <c r="H856" s="6" t="n"/>
      <c r="I856" s="6" t="n"/>
      <c r="J856" s="6" t="n"/>
    </row>
    <row r="857" ht="15.75" customHeight="1" s="1411">
      <c r="A857" s="6" t="n"/>
      <c r="B857" s="6" t="n"/>
      <c r="C857" s="6" t="n"/>
      <c r="D857" s="6" t="n"/>
      <c r="E857" s="6" t="n"/>
      <c r="F857" s="6" t="n"/>
      <c r="G857" s="6" t="n"/>
      <c r="H857" s="6" t="n"/>
      <c r="I857" s="6" t="n"/>
      <c r="J857" s="6" t="n"/>
    </row>
    <row r="858" ht="15.75" customHeight="1" s="1411">
      <c r="A858" s="6" t="n"/>
      <c r="B858" s="6" t="n"/>
      <c r="C858" s="6" t="n"/>
      <c r="D858" s="6" t="n"/>
      <c r="E858" s="6" t="n"/>
      <c r="F858" s="6" t="n"/>
      <c r="G858" s="6" t="n"/>
      <c r="H858" s="6" t="n"/>
      <c r="I858" s="6" t="n"/>
      <c r="J858" s="6" t="n"/>
    </row>
    <row r="859" ht="15.75" customHeight="1" s="1411">
      <c r="A859" s="6" t="n"/>
      <c r="B859" s="6" t="n"/>
      <c r="C859" s="6" t="n"/>
      <c r="D859" s="6" t="n"/>
      <c r="E859" s="6" t="n"/>
      <c r="F859" s="6" t="n"/>
      <c r="G859" s="6" t="n"/>
      <c r="H859" s="6" t="n"/>
      <c r="I859" s="6" t="n"/>
      <c r="J859" s="6" t="n"/>
    </row>
    <row r="860" ht="15.75" customHeight="1" s="1411">
      <c r="A860" s="6" t="n"/>
      <c r="B860" s="6" t="n"/>
      <c r="C860" s="6" t="n"/>
      <c r="D860" s="6" t="n"/>
      <c r="E860" s="6" t="n"/>
      <c r="F860" s="6" t="n"/>
      <c r="G860" s="6" t="n"/>
      <c r="H860" s="6" t="n"/>
      <c r="I860" s="6" t="n"/>
      <c r="J860" s="6" t="n"/>
    </row>
    <row r="861" ht="15.75" customHeight="1" s="1411">
      <c r="A861" s="6" t="n"/>
      <c r="B861" s="6" t="n"/>
      <c r="C861" s="6" t="n"/>
      <c r="D861" s="6" t="n"/>
      <c r="E861" s="6" t="n"/>
      <c r="F861" s="6" t="n"/>
      <c r="G861" s="6" t="n"/>
      <c r="H861" s="6" t="n"/>
      <c r="I861" s="6" t="n"/>
      <c r="J861" s="6" t="n"/>
    </row>
    <row r="862" ht="15.75" customHeight="1" s="1411">
      <c r="A862" s="6" t="n"/>
      <c r="B862" s="6" t="n"/>
      <c r="C862" s="6" t="n"/>
      <c r="D862" s="6" t="n"/>
      <c r="E862" s="6" t="n"/>
      <c r="F862" s="6" t="n"/>
      <c r="G862" s="6" t="n"/>
      <c r="H862" s="6" t="n"/>
      <c r="I862" s="6" t="n"/>
      <c r="J862" s="6" t="n"/>
    </row>
    <row r="863" ht="15.75" customHeight="1" s="1411">
      <c r="A863" s="6" t="n"/>
      <c r="B863" s="6" t="n"/>
      <c r="C863" s="6" t="n"/>
      <c r="D863" s="6" t="n"/>
      <c r="E863" s="6" t="n"/>
      <c r="F863" s="6" t="n"/>
      <c r="G863" s="6" t="n"/>
      <c r="H863" s="6" t="n"/>
      <c r="I863" s="6" t="n"/>
      <c r="J863" s="6" t="n"/>
    </row>
    <row r="864" ht="15.75" customHeight="1" s="1411">
      <c r="A864" s="6" t="n"/>
      <c r="B864" s="6" t="n"/>
      <c r="C864" s="6" t="n"/>
      <c r="D864" s="6" t="n"/>
      <c r="E864" s="6" t="n"/>
      <c r="F864" s="6" t="n"/>
      <c r="G864" s="6" t="n"/>
      <c r="H864" s="6" t="n"/>
      <c r="I864" s="6" t="n"/>
      <c r="J864" s="6" t="n"/>
    </row>
    <row r="865" ht="15.75" customHeight="1" s="1411">
      <c r="A865" s="6" t="n"/>
      <c r="B865" s="6" t="n"/>
      <c r="C865" s="6" t="n"/>
      <c r="D865" s="6" t="n"/>
      <c r="E865" s="6" t="n"/>
      <c r="F865" s="6" t="n"/>
      <c r="G865" s="6" t="n"/>
      <c r="H865" s="6" t="n"/>
      <c r="I865" s="6" t="n"/>
      <c r="J865" s="6" t="n"/>
    </row>
    <row r="866" ht="15.75" customHeight="1" s="1411">
      <c r="A866" s="6" t="n"/>
      <c r="B866" s="6" t="n"/>
      <c r="C866" s="6" t="n"/>
      <c r="D866" s="6" t="n"/>
      <c r="E866" s="6" t="n"/>
      <c r="F866" s="6" t="n"/>
      <c r="G866" s="6" t="n"/>
      <c r="H866" s="6" t="n"/>
      <c r="I866" s="6" t="n"/>
      <c r="J866" s="6" t="n"/>
    </row>
    <row r="867" ht="15.75" customHeight="1" s="1411">
      <c r="A867" s="6" t="n"/>
      <c r="B867" s="6" t="n"/>
      <c r="C867" s="6" t="n"/>
      <c r="D867" s="6" t="n"/>
      <c r="E867" s="6" t="n"/>
      <c r="F867" s="6" t="n"/>
      <c r="G867" s="6" t="n"/>
      <c r="H867" s="6" t="n"/>
      <c r="I867" s="6" t="n"/>
      <c r="J867" s="6" t="n"/>
    </row>
    <row r="868" ht="15.75" customHeight="1" s="1411">
      <c r="A868" s="6" t="n"/>
      <c r="B868" s="6" t="n"/>
      <c r="C868" s="6" t="n"/>
      <c r="D868" s="6" t="n"/>
      <c r="E868" s="6" t="n"/>
      <c r="F868" s="6" t="n"/>
      <c r="G868" s="6" t="n"/>
      <c r="H868" s="6" t="n"/>
      <c r="I868" s="6" t="n"/>
      <c r="J868" s="6" t="n"/>
    </row>
    <row r="869" ht="15.75" customHeight="1" s="1411">
      <c r="A869" s="6" t="n"/>
      <c r="B869" s="6" t="n"/>
      <c r="C869" s="6" t="n"/>
      <c r="D869" s="6" t="n"/>
      <c r="E869" s="6" t="n"/>
      <c r="F869" s="6" t="n"/>
      <c r="G869" s="6" t="n"/>
      <c r="H869" s="6" t="n"/>
      <c r="I869" s="6" t="n"/>
      <c r="J869" s="6" t="n"/>
    </row>
    <row r="870" ht="15.75" customHeight="1" s="1411">
      <c r="A870" s="6" t="n"/>
      <c r="B870" s="6" t="n"/>
      <c r="C870" s="6" t="n"/>
      <c r="D870" s="6" t="n"/>
      <c r="E870" s="6" t="n"/>
      <c r="F870" s="6" t="n"/>
      <c r="G870" s="6" t="n"/>
      <c r="H870" s="6" t="n"/>
      <c r="I870" s="6" t="n"/>
      <c r="J870" s="6" t="n"/>
    </row>
    <row r="871" ht="15.75" customHeight="1" s="1411">
      <c r="A871" s="6" t="n"/>
      <c r="B871" s="6" t="n"/>
      <c r="C871" s="6" t="n"/>
      <c r="D871" s="6" t="n"/>
      <c r="E871" s="6" t="n"/>
      <c r="F871" s="6" t="n"/>
      <c r="G871" s="6" t="n"/>
      <c r="H871" s="6" t="n"/>
      <c r="I871" s="6" t="n"/>
      <c r="J871" s="6" t="n"/>
    </row>
    <row r="872" ht="15.75" customHeight="1" s="1411">
      <c r="A872" s="6" t="n"/>
      <c r="B872" s="6" t="n"/>
      <c r="C872" s="6" t="n"/>
      <c r="D872" s="6" t="n"/>
      <c r="E872" s="6" t="n"/>
      <c r="F872" s="6" t="n"/>
      <c r="G872" s="6" t="n"/>
      <c r="H872" s="6" t="n"/>
      <c r="I872" s="6" t="n"/>
      <c r="J872" s="6" t="n"/>
    </row>
    <row r="873" ht="15.75" customHeight="1" s="1411">
      <c r="A873" s="6" t="n"/>
      <c r="B873" s="6" t="n"/>
      <c r="C873" s="6" t="n"/>
      <c r="D873" s="6" t="n"/>
      <c r="E873" s="6" t="n"/>
      <c r="F873" s="6" t="n"/>
      <c r="G873" s="6" t="n"/>
      <c r="H873" s="6" t="n"/>
      <c r="I873" s="6" t="n"/>
      <c r="J873" s="6" t="n"/>
    </row>
    <row r="874" ht="15.75" customHeight="1" s="1411">
      <c r="A874" s="6" t="n"/>
      <c r="B874" s="6" t="n"/>
      <c r="C874" s="6" t="n"/>
      <c r="D874" s="6" t="n"/>
      <c r="E874" s="6" t="n"/>
      <c r="F874" s="6" t="n"/>
      <c r="G874" s="6" t="n"/>
      <c r="H874" s="6" t="n"/>
      <c r="I874" s="6" t="n"/>
      <c r="J874" s="6" t="n"/>
    </row>
    <row r="875" ht="15.75" customHeight="1" s="1411">
      <c r="A875" s="6" t="n"/>
      <c r="B875" s="6" t="n"/>
      <c r="C875" s="6" t="n"/>
      <c r="D875" s="6" t="n"/>
      <c r="E875" s="6" t="n"/>
      <c r="F875" s="6" t="n"/>
      <c r="G875" s="6" t="n"/>
      <c r="H875" s="6" t="n"/>
      <c r="I875" s="6" t="n"/>
      <c r="J875" s="6" t="n"/>
    </row>
    <row r="876" ht="15.75" customHeight="1" s="1411">
      <c r="A876" s="6" t="n"/>
      <c r="B876" s="6" t="n"/>
      <c r="C876" s="6" t="n"/>
      <c r="D876" s="6" t="n"/>
      <c r="E876" s="6" t="n"/>
      <c r="F876" s="6" t="n"/>
      <c r="G876" s="6" t="n"/>
      <c r="H876" s="6" t="n"/>
      <c r="I876" s="6" t="n"/>
      <c r="J876" s="6" t="n"/>
    </row>
    <row r="877" ht="15.75" customHeight="1" s="1411">
      <c r="A877" s="6" t="n"/>
      <c r="B877" s="6" t="n"/>
      <c r="C877" s="6" t="n"/>
      <c r="D877" s="6" t="n"/>
      <c r="E877" s="6" t="n"/>
      <c r="F877" s="6" t="n"/>
      <c r="G877" s="6" t="n"/>
      <c r="H877" s="6" t="n"/>
      <c r="I877" s="6" t="n"/>
      <c r="J877" s="6" t="n"/>
    </row>
    <row r="878" ht="15.75" customHeight="1" s="1411">
      <c r="A878" s="6" t="n"/>
      <c r="B878" s="6" t="n"/>
      <c r="C878" s="6" t="n"/>
      <c r="D878" s="6" t="n"/>
      <c r="E878" s="6" t="n"/>
      <c r="F878" s="6" t="n"/>
      <c r="G878" s="6" t="n"/>
      <c r="H878" s="6" t="n"/>
      <c r="I878" s="6" t="n"/>
      <c r="J878" s="6" t="n"/>
    </row>
    <row r="879" ht="15.75" customHeight="1" s="1411">
      <c r="A879" s="6" t="n"/>
      <c r="B879" s="6" t="n"/>
      <c r="C879" s="6" t="n"/>
      <c r="D879" s="6" t="n"/>
      <c r="E879" s="6" t="n"/>
      <c r="F879" s="6" t="n"/>
      <c r="G879" s="6" t="n"/>
      <c r="H879" s="6" t="n"/>
      <c r="I879" s="6" t="n"/>
      <c r="J879" s="6" t="n"/>
    </row>
    <row r="880" ht="15.75" customHeight="1" s="1411">
      <c r="A880" s="6" t="n"/>
      <c r="B880" s="6" t="n"/>
      <c r="C880" s="6" t="n"/>
      <c r="D880" s="6" t="n"/>
      <c r="E880" s="6" t="n"/>
      <c r="F880" s="6" t="n"/>
      <c r="G880" s="6" t="n"/>
      <c r="H880" s="6" t="n"/>
      <c r="I880" s="6" t="n"/>
      <c r="J880" s="6" t="n"/>
    </row>
    <row r="881" ht="15.75" customHeight="1" s="1411">
      <c r="A881" s="6" t="n"/>
      <c r="B881" s="6" t="n"/>
      <c r="C881" s="6" t="n"/>
      <c r="D881" s="6" t="n"/>
      <c r="E881" s="6" t="n"/>
      <c r="F881" s="6" t="n"/>
      <c r="G881" s="6" t="n"/>
      <c r="H881" s="6" t="n"/>
      <c r="I881" s="6" t="n"/>
      <c r="J881" s="6" t="n"/>
    </row>
    <row r="882" ht="15.75" customHeight="1" s="1411">
      <c r="A882" s="6" t="n"/>
      <c r="B882" s="6" t="n"/>
      <c r="C882" s="6" t="n"/>
      <c r="D882" s="6" t="n"/>
      <c r="E882" s="6" t="n"/>
      <c r="F882" s="6" t="n"/>
      <c r="G882" s="6" t="n"/>
      <c r="H882" s="6" t="n"/>
      <c r="I882" s="6" t="n"/>
      <c r="J882" s="6" t="n"/>
    </row>
    <row r="883" ht="15.75" customHeight="1" s="1411">
      <c r="A883" s="6" t="n"/>
      <c r="B883" s="6" t="n"/>
      <c r="C883" s="6" t="n"/>
      <c r="D883" s="6" t="n"/>
      <c r="E883" s="6" t="n"/>
      <c r="F883" s="6" t="n"/>
      <c r="G883" s="6" t="n"/>
      <c r="H883" s="6" t="n"/>
      <c r="I883" s="6" t="n"/>
      <c r="J883" s="6" t="n"/>
    </row>
    <row r="884" ht="15.75" customHeight="1" s="1411">
      <c r="A884" s="6" t="n"/>
      <c r="B884" s="6" t="n"/>
      <c r="C884" s="6" t="n"/>
      <c r="D884" s="6" t="n"/>
      <c r="E884" s="6" t="n"/>
      <c r="F884" s="6" t="n"/>
      <c r="G884" s="6" t="n"/>
      <c r="H884" s="6" t="n"/>
      <c r="I884" s="6" t="n"/>
      <c r="J884" s="6" t="n"/>
    </row>
    <row r="885" ht="15.75" customHeight="1" s="1411">
      <c r="A885" s="6" t="n"/>
      <c r="B885" s="6" t="n"/>
      <c r="C885" s="6" t="n"/>
      <c r="D885" s="6" t="n"/>
      <c r="E885" s="6" t="n"/>
      <c r="F885" s="6" t="n"/>
      <c r="G885" s="6" t="n"/>
      <c r="H885" s="6" t="n"/>
      <c r="I885" s="6" t="n"/>
      <c r="J885" s="6" t="n"/>
    </row>
    <row r="886" ht="15.75" customHeight="1" s="1411">
      <c r="A886" s="6" t="n"/>
      <c r="B886" s="6" t="n"/>
      <c r="C886" s="6" t="n"/>
      <c r="D886" s="6" t="n"/>
      <c r="E886" s="6" t="n"/>
      <c r="F886" s="6" t="n"/>
      <c r="G886" s="6" t="n"/>
      <c r="H886" s="6" t="n"/>
      <c r="I886" s="6" t="n"/>
      <c r="J886" s="6" t="n"/>
    </row>
    <row r="887" ht="15.75" customHeight="1" s="1411">
      <c r="A887" s="6" t="n"/>
      <c r="B887" s="6" t="n"/>
      <c r="C887" s="6" t="n"/>
      <c r="D887" s="6" t="n"/>
      <c r="E887" s="6" t="n"/>
      <c r="F887" s="6" t="n"/>
      <c r="G887" s="6" t="n"/>
      <c r="H887" s="6" t="n"/>
      <c r="I887" s="6" t="n"/>
      <c r="J887" s="6" t="n"/>
    </row>
    <row r="888" ht="15.75" customHeight="1" s="1411">
      <c r="A888" s="6" t="n"/>
      <c r="B888" s="6" t="n"/>
      <c r="C888" s="6" t="n"/>
      <c r="D888" s="6" t="n"/>
      <c r="E888" s="6" t="n"/>
      <c r="F888" s="6" t="n"/>
      <c r="G888" s="6" t="n"/>
      <c r="H888" s="6" t="n"/>
      <c r="I888" s="6" t="n"/>
      <c r="J888" s="6" t="n"/>
    </row>
    <row r="889" ht="15.75" customHeight="1" s="1411">
      <c r="A889" s="6" t="n"/>
      <c r="B889" s="6" t="n"/>
      <c r="C889" s="6" t="n"/>
      <c r="D889" s="6" t="n"/>
      <c r="E889" s="6" t="n"/>
      <c r="F889" s="6" t="n"/>
      <c r="G889" s="6" t="n"/>
      <c r="H889" s="6" t="n"/>
      <c r="I889" s="6" t="n"/>
      <c r="J889" s="6" t="n"/>
    </row>
    <row r="890" ht="15.75" customHeight="1" s="1411">
      <c r="A890" s="6" t="n"/>
      <c r="B890" s="6" t="n"/>
      <c r="C890" s="6" t="n"/>
      <c r="D890" s="6" t="n"/>
      <c r="E890" s="6" t="n"/>
      <c r="F890" s="6" t="n"/>
      <c r="G890" s="6" t="n"/>
      <c r="H890" s="6" t="n"/>
      <c r="I890" s="6" t="n"/>
      <c r="J890" s="6" t="n"/>
    </row>
    <row r="891" ht="15.75" customHeight="1" s="1411">
      <c r="A891" s="6" t="n"/>
      <c r="B891" s="6" t="n"/>
      <c r="C891" s="6" t="n"/>
      <c r="D891" s="6" t="n"/>
      <c r="E891" s="6" t="n"/>
      <c r="F891" s="6" t="n"/>
      <c r="G891" s="6" t="n"/>
      <c r="H891" s="6" t="n"/>
      <c r="I891" s="6" t="n"/>
      <c r="J891" s="6" t="n"/>
    </row>
    <row r="892" ht="15.75" customHeight="1" s="1411">
      <c r="A892" s="6" t="n"/>
      <c r="B892" s="6" t="n"/>
      <c r="C892" s="6" t="n"/>
      <c r="D892" s="6" t="n"/>
      <c r="E892" s="6" t="n"/>
      <c r="F892" s="6" t="n"/>
      <c r="G892" s="6" t="n"/>
      <c r="H892" s="6" t="n"/>
      <c r="I892" s="6" t="n"/>
      <c r="J892" s="6" t="n"/>
    </row>
    <row r="893" ht="15.75" customHeight="1" s="1411">
      <c r="A893" s="6" t="n"/>
      <c r="B893" s="6" t="n"/>
      <c r="C893" s="6" t="n"/>
      <c r="D893" s="6" t="n"/>
      <c r="E893" s="6" t="n"/>
      <c r="F893" s="6" t="n"/>
      <c r="G893" s="6" t="n"/>
      <c r="H893" s="6" t="n"/>
      <c r="I893" s="6" t="n"/>
      <c r="J893" s="6" t="n"/>
    </row>
    <row r="894" ht="15.75" customHeight="1" s="1411">
      <c r="A894" s="6" t="n"/>
      <c r="B894" s="6" t="n"/>
      <c r="C894" s="6" t="n"/>
      <c r="D894" s="6" t="n"/>
      <c r="E894" s="6" t="n"/>
      <c r="F894" s="6" t="n"/>
      <c r="G894" s="6" t="n"/>
      <c r="H894" s="6" t="n"/>
      <c r="I894" s="6" t="n"/>
      <c r="J894" s="6" t="n"/>
    </row>
    <row r="895" ht="15.75" customHeight="1" s="1411">
      <c r="A895" s="6" t="n"/>
      <c r="B895" s="6" t="n"/>
      <c r="C895" s="6" t="n"/>
      <c r="D895" s="6" t="n"/>
      <c r="E895" s="6" t="n"/>
      <c r="F895" s="6" t="n"/>
      <c r="G895" s="6" t="n"/>
      <c r="H895" s="6" t="n"/>
      <c r="I895" s="6" t="n"/>
      <c r="J895" s="6" t="n"/>
    </row>
    <row r="896" ht="15.75" customHeight="1" s="1411">
      <c r="A896" s="6" t="n"/>
      <c r="B896" s="6" t="n"/>
      <c r="C896" s="6" t="n"/>
      <c r="D896" s="6" t="n"/>
      <c r="E896" s="6" t="n"/>
      <c r="F896" s="6" t="n"/>
      <c r="G896" s="6" t="n"/>
      <c r="H896" s="6" t="n"/>
      <c r="I896" s="6" t="n"/>
      <c r="J896" s="6" t="n"/>
    </row>
    <row r="897" ht="15.75" customHeight="1" s="1411">
      <c r="A897" s="6" t="n"/>
      <c r="B897" s="6" t="n"/>
      <c r="C897" s="6" t="n"/>
      <c r="D897" s="6" t="n"/>
      <c r="E897" s="6" t="n"/>
      <c r="F897" s="6" t="n"/>
      <c r="G897" s="6" t="n"/>
      <c r="H897" s="6" t="n"/>
      <c r="I897" s="6" t="n"/>
      <c r="J897" s="6" t="n"/>
    </row>
    <row r="898" ht="15.75" customHeight="1" s="1411">
      <c r="A898" s="6" t="n"/>
      <c r="B898" s="6" t="n"/>
      <c r="C898" s="6" t="n"/>
      <c r="D898" s="6" t="n"/>
      <c r="E898" s="6" t="n"/>
      <c r="F898" s="6" t="n"/>
      <c r="G898" s="6" t="n"/>
      <c r="H898" s="6" t="n"/>
      <c r="I898" s="6" t="n"/>
      <c r="J898" s="6" t="n"/>
    </row>
    <row r="899" ht="15.75" customHeight="1" s="1411">
      <c r="A899" s="6" t="n"/>
      <c r="B899" s="6" t="n"/>
      <c r="C899" s="6" t="n"/>
      <c r="D899" s="6" t="n"/>
      <c r="E899" s="6" t="n"/>
      <c r="F899" s="6" t="n"/>
      <c r="G899" s="6" t="n"/>
      <c r="H899" s="6" t="n"/>
      <c r="I899" s="6" t="n"/>
      <c r="J899" s="6" t="n"/>
    </row>
    <row r="900" ht="15.75" customHeight="1" s="1411">
      <c r="A900" s="6" t="n"/>
      <c r="B900" s="6" t="n"/>
      <c r="C900" s="6" t="n"/>
      <c r="D900" s="6" t="n"/>
      <c r="E900" s="6" t="n"/>
      <c r="F900" s="6" t="n"/>
      <c r="G900" s="6" t="n"/>
      <c r="H900" s="6" t="n"/>
      <c r="I900" s="6" t="n"/>
      <c r="J900" s="6" t="n"/>
    </row>
    <row r="901" ht="15.75" customHeight="1" s="1411">
      <c r="A901" s="6" t="n"/>
      <c r="B901" s="6" t="n"/>
      <c r="C901" s="6" t="n"/>
      <c r="D901" s="6" t="n"/>
      <c r="E901" s="6" t="n"/>
      <c r="F901" s="6" t="n"/>
      <c r="G901" s="6" t="n"/>
      <c r="H901" s="6" t="n"/>
      <c r="I901" s="6" t="n"/>
      <c r="J901" s="6" t="n"/>
    </row>
    <row r="902" ht="15.75" customHeight="1" s="1411">
      <c r="A902" s="6" t="n"/>
      <c r="B902" s="6" t="n"/>
      <c r="C902" s="6" t="n"/>
      <c r="D902" s="6" t="n"/>
      <c r="E902" s="6" t="n"/>
      <c r="F902" s="6" t="n"/>
      <c r="G902" s="6" t="n"/>
      <c r="H902" s="6" t="n"/>
      <c r="I902" s="6" t="n"/>
      <c r="J902" s="6" t="n"/>
    </row>
    <row r="903" ht="15.75" customHeight="1" s="1411">
      <c r="A903" s="6" t="n"/>
      <c r="B903" s="6" t="n"/>
      <c r="C903" s="6" t="n"/>
      <c r="D903" s="6" t="n"/>
      <c r="E903" s="6" t="n"/>
      <c r="F903" s="6" t="n"/>
      <c r="G903" s="6" t="n"/>
      <c r="H903" s="6" t="n"/>
      <c r="I903" s="6" t="n"/>
      <c r="J903" s="6" t="n"/>
    </row>
    <row r="904" ht="15.75" customHeight="1" s="1411">
      <c r="A904" s="6" t="n"/>
      <c r="B904" s="6" t="n"/>
      <c r="C904" s="6" t="n"/>
      <c r="D904" s="6" t="n"/>
      <c r="E904" s="6" t="n"/>
      <c r="F904" s="6" t="n"/>
      <c r="G904" s="6" t="n"/>
      <c r="H904" s="6" t="n"/>
      <c r="I904" s="6" t="n"/>
      <c r="J904" s="6" t="n"/>
    </row>
    <row r="905" ht="15.75" customHeight="1" s="1411">
      <c r="A905" s="6" t="n"/>
      <c r="B905" s="6" t="n"/>
      <c r="C905" s="6" t="n"/>
      <c r="D905" s="6" t="n"/>
      <c r="E905" s="6" t="n"/>
      <c r="F905" s="6" t="n"/>
      <c r="G905" s="6" t="n"/>
      <c r="H905" s="6" t="n"/>
      <c r="I905" s="6" t="n"/>
      <c r="J905" s="6" t="n"/>
    </row>
    <row r="906" ht="15.75" customHeight="1" s="1411">
      <c r="A906" s="6" t="n"/>
      <c r="B906" s="6" t="n"/>
      <c r="C906" s="6" t="n"/>
      <c r="D906" s="6" t="n"/>
      <c r="E906" s="6" t="n"/>
      <c r="F906" s="6" t="n"/>
      <c r="G906" s="6" t="n"/>
      <c r="H906" s="6" t="n"/>
      <c r="I906" s="6" t="n"/>
      <c r="J906" s="6" t="n"/>
    </row>
    <row r="907" ht="15.75" customHeight="1" s="1411">
      <c r="A907" s="6" t="n"/>
      <c r="B907" s="6" t="n"/>
      <c r="C907" s="6" t="n"/>
      <c r="D907" s="6" t="n"/>
      <c r="E907" s="6" t="n"/>
      <c r="F907" s="6" t="n"/>
      <c r="G907" s="6" t="n"/>
      <c r="H907" s="6" t="n"/>
      <c r="I907" s="6" t="n"/>
      <c r="J907" s="6" t="n"/>
    </row>
    <row r="908" ht="15.75" customHeight="1" s="1411">
      <c r="A908" s="6" t="n"/>
      <c r="B908" s="6" t="n"/>
      <c r="C908" s="6" t="n"/>
      <c r="D908" s="6" t="n"/>
      <c r="E908" s="6" t="n"/>
      <c r="F908" s="6" t="n"/>
      <c r="G908" s="6" t="n"/>
      <c r="H908" s="6" t="n"/>
      <c r="I908" s="6" t="n"/>
      <c r="J908" s="6" t="n"/>
    </row>
    <row r="909" ht="15.75" customHeight="1" s="1411">
      <c r="A909" s="6" t="n"/>
      <c r="B909" s="6" t="n"/>
      <c r="C909" s="6" t="n"/>
      <c r="D909" s="6" t="n"/>
      <c r="E909" s="6" t="n"/>
      <c r="F909" s="6" t="n"/>
      <c r="G909" s="6" t="n"/>
      <c r="H909" s="6" t="n"/>
      <c r="I909" s="6" t="n"/>
      <c r="J909" s="6" t="n"/>
    </row>
    <row r="910" ht="15.75" customHeight="1" s="1411">
      <c r="A910" s="6" t="n"/>
      <c r="B910" s="6" t="n"/>
      <c r="C910" s="6" t="n"/>
      <c r="D910" s="6" t="n"/>
      <c r="E910" s="6" t="n"/>
      <c r="F910" s="6" t="n"/>
      <c r="G910" s="6" t="n"/>
      <c r="H910" s="6" t="n"/>
      <c r="I910" s="6" t="n"/>
      <c r="J910" s="6" t="n"/>
    </row>
    <row r="911" ht="15.75" customHeight="1" s="1411">
      <c r="A911" s="6" t="n"/>
      <c r="B911" s="6" t="n"/>
      <c r="C911" s="6" t="n"/>
      <c r="D911" s="6" t="n"/>
      <c r="E911" s="6" t="n"/>
      <c r="F911" s="6" t="n"/>
      <c r="G911" s="6" t="n"/>
      <c r="H911" s="6" t="n"/>
      <c r="I911" s="6" t="n"/>
      <c r="J911" s="6" t="n"/>
    </row>
    <row r="912" ht="15.75" customHeight="1" s="1411">
      <c r="A912" s="6" t="n"/>
      <c r="B912" s="6" t="n"/>
      <c r="C912" s="6" t="n"/>
      <c r="D912" s="6" t="n"/>
      <c r="E912" s="6" t="n"/>
      <c r="F912" s="6" t="n"/>
      <c r="G912" s="6" t="n"/>
      <c r="H912" s="6" t="n"/>
      <c r="I912" s="6" t="n"/>
      <c r="J912" s="6" t="n"/>
    </row>
    <row r="913" ht="15.75" customHeight="1" s="1411">
      <c r="A913" s="6" t="n"/>
      <c r="B913" s="6" t="n"/>
      <c r="C913" s="6" t="n"/>
      <c r="D913" s="6" t="n"/>
      <c r="E913" s="6" t="n"/>
      <c r="F913" s="6" t="n"/>
      <c r="G913" s="6" t="n"/>
      <c r="H913" s="6" t="n"/>
      <c r="I913" s="6" t="n"/>
      <c r="J913" s="6" t="n"/>
    </row>
    <row r="914" ht="15.75" customHeight="1" s="1411">
      <c r="A914" s="6" t="n"/>
      <c r="B914" s="6" t="n"/>
      <c r="C914" s="6" t="n"/>
      <c r="D914" s="6" t="n"/>
      <c r="E914" s="6" t="n"/>
      <c r="F914" s="6" t="n"/>
      <c r="G914" s="6" t="n"/>
      <c r="H914" s="6" t="n"/>
      <c r="I914" s="6" t="n"/>
      <c r="J914" s="6" t="n"/>
    </row>
    <row r="915" ht="15.75" customHeight="1" s="1411">
      <c r="A915" s="6" t="n"/>
      <c r="B915" s="6" t="n"/>
      <c r="C915" s="6" t="n"/>
      <c r="D915" s="6" t="n"/>
      <c r="E915" s="6" t="n"/>
      <c r="F915" s="6" t="n"/>
      <c r="G915" s="6" t="n"/>
      <c r="H915" s="6" t="n"/>
      <c r="I915" s="6" t="n"/>
      <c r="J915" s="6" t="n"/>
    </row>
    <row r="916" ht="15.75" customHeight="1" s="1411">
      <c r="A916" s="6" t="n"/>
      <c r="B916" s="6" t="n"/>
      <c r="C916" s="6" t="n"/>
      <c r="D916" s="6" t="n"/>
      <c r="E916" s="6" t="n"/>
      <c r="F916" s="6" t="n"/>
      <c r="G916" s="6" t="n"/>
      <c r="H916" s="6" t="n"/>
      <c r="I916" s="6" t="n"/>
      <c r="J916" s="6" t="n"/>
    </row>
    <row r="917" ht="15.75" customHeight="1" s="1411">
      <c r="A917" s="6" t="n"/>
      <c r="B917" s="6" t="n"/>
      <c r="C917" s="6" t="n"/>
      <c r="D917" s="6" t="n"/>
      <c r="E917" s="6" t="n"/>
      <c r="F917" s="6" t="n"/>
      <c r="G917" s="6" t="n"/>
      <c r="H917" s="6" t="n"/>
      <c r="I917" s="6" t="n"/>
      <c r="J917" s="6" t="n"/>
    </row>
    <row r="918" ht="15.75" customHeight="1" s="1411">
      <c r="A918" s="6" t="n"/>
      <c r="B918" s="6" t="n"/>
      <c r="C918" s="6" t="n"/>
      <c r="D918" s="6" t="n"/>
      <c r="E918" s="6" t="n"/>
      <c r="F918" s="6" t="n"/>
      <c r="G918" s="6" t="n"/>
      <c r="H918" s="6" t="n"/>
      <c r="I918" s="6" t="n"/>
      <c r="J918" s="6" t="n"/>
    </row>
    <row r="919" ht="15.75" customHeight="1" s="1411">
      <c r="A919" s="6" t="n"/>
      <c r="B919" s="6" t="n"/>
      <c r="C919" s="6" t="n"/>
      <c r="D919" s="6" t="n"/>
      <c r="E919" s="6" t="n"/>
      <c r="F919" s="6" t="n"/>
      <c r="G919" s="6" t="n"/>
      <c r="H919" s="6" t="n"/>
      <c r="I919" s="6" t="n"/>
      <c r="J919" s="6" t="n"/>
    </row>
    <row r="920" ht="15.75" customHeight="1" s="1411">
      <c r="A920" s="6" t="n"/>
      <c r="B920" s="6" t="n"/>
      <c r="C920" s="6" t="n"/>
      <c r="D920" s="6" t="n"/>
      <c r="E920" s="6" t="n"/>
      <c r="F920" s="6" t="n"/>
      <c r="G920" s="6" t="n"/>
      <c r="H920" s="6" t="n"/>
      <c r="I920" s="6" t="n"/>
      <c r="J920" s="6" t="n"/>
    </row>
    <row r="921" ht="15.75" customHeight="1" s="1411">
      <c r="A921" s="6" t="n"/>
      <c r="B921" s="6" t="n"/>
      <c r="C921" s="6" t="n"/>
      <c r="D921" s="6" t="n"/>
      <c r="E921" s="6" t="n"/>
      <c r="F921" s="6" t="n"/>
      <c r="G921" s="6" t="n"/>
      <c r="H921" s="6" t="n"/>
      <c r="I921" s="6" t="n"/>
      <c r="J921" s="6" t="n"/>
    </row>
    <row r="922" ht="15.75" customHeight="1" s="1411">
      <c r="A922" s="6" t="n"/>
      <c r="B922" s="6" t="n"/>
      <c r="C922" s="6" t="n"/>
      <c r="D922" s="6" t="n"/>
      <c r="E922" s="6" t="n"/>
      <c r="F922" s="6" t="n"/>
      <c r="G922" s="6" t="n"/>
      <c r="H922" s="6" t="n"/>
      <c r="I922" s="6" t="n"/>
      <c r="J922" s="6" t="n"/>
    </row>
    <row r="923" ht="15.75" customHeight="1" s="1411">
      <c r="A923" s="6" t="n"/>
      <c r="B923" s="6" t="n"/>
      <c r="C923" s="6" t="n"/>
      <c r="D923" s="6" t="n"/>
      <c r="E923" s="6" t="n"/>
      <c r="F923" s="6" t="n"/>
      <c r="G923" s="6" t="n"/>
      <c r="H923" s="6" t="n"/>
      <c r="I923" s="6" t="n"/>
      <c r="J923" s="6" t="n"/>
    </row>
    <row r="924" ht="15.75" customHeight="1" s="1411">
      <c r="A924" s="6" t="n"/>
      <c r="B924" s="6" t="n"/>
      <c r="C924" s="6" t="n"/>
      <c r="D924" s="6" t="n"/>
      <c r="E924" s="6" t="n"/>
      <c r="F924" s="6" t="n"/>
      <c r="G924" s="6" t="n"/>
      <c r="H924" s="6" t="n"/>
      <c r="I924" s="6" t="n"/>
      <c r="J924" s="6" t="n"/>
    </row>
    <row r="925" ht="15.75" customHeight="1" s="1411">
      <c r="A925" s="6" t="n"/>
      <c r="B925" s="6" t="n"/>
      <c r="C925" s="6" t="n"/>
      <c r="D925" s="6" t="n"/>
      <c r="E925" s="6" t="n"/>
      <c r="F925" s="6" t="n"/>
      <c r="G925" s="6" t="n"/>
      <c r="H925" s="6" t="n"/>
      <c r="I925" s="6" t="n"/>
      <c r="J925" s="6" t="n"/>
    </row>
    <row r="926" ht="15.75" customHeight="1" s="1411">
      <c r="A926" s="6" t="n"/>
      <c r="B926" s="6" t="n"/>
      <c r="C926" s="6" t="n"/>
      <c r="D926" s="6" t="n"/>
      <c r="E926" s="6" t="n"/>
      <c r="F926" s="6" t="n"/>
      <c r="G926" s="6" t="n"/>
      <c r="H926" s="6" t="n"/>
      <c r="I926" s="6" t="n"/>
      <c r="J926" s="6" t="n"/>
    </row>
    <row r="927" ht="15.75" customHeight="1" s="1411">
      <c r="A927" s="6" t="n"/>
      <c r="B927" s="6" t="n"/>
      <c r="C927" s="6" t="n"/>
      <c r="D927" s="6" t="n"/>
      <c r="E927" s="6" t="n"/>
      <c r="F927" s="6" t="n"/>
      <c r="G927" s="6" t="n"/>
      <c r="H927" s="6" t="n"/>
      <c r="I927" s="6" t="n"/>
      <c r="J927" s="6" t="n"/>
    </row>
    <row r="928" ht="15.75" customHeight="1" s="1411">
      <c r="A928" s="6" t="n"/>
      <c r="B928" s="6" t="n"/>
      <c r="C928" s="6" t="n"/>
      <c r="D928" s="6" t="n"/>
      <c r="E928" s="6" t="n"/>
      <c r="F928" s="6" t="n"/>
      <c r="G928" s="6" t="n"/>
      <c r="H928" s="6" t="n"/>
      <c r="I928" s="6" t="n"/>
      <c r="J928" s="6" t="n"/>
    </row>
    <row r="929" ht="15.75" customHeight="1" s="1411">
      <c r="A929" s="6" t="n"/>
      <c r="B929" s="6" t="n"/>
      <c r="C929" s="6" t="n"/>
      <c r="D929" s="6" t="n"/>
      <c r="E929" s="6" t="n"/>
      <c r="F929" s="6" t="n"/>
      <c r="G929" s="6" t="n"/>
      <c r="H929" s="6" t="n"/>
      <c r="I929" s="6" t="n"/>
      <c r="J929" s="6" t="n"/>
    </row>
    <row r="930" ht="15.75" customHeight="1" s="1411">
      <c r="A930" s="6" t="n"/>
      <c r="B930" s="6" t="n"/>
      <c r="C930" s="6" t="n"/>
      <c r="D930" s="6" t="n"/>
      <c r="E930" s="6" t="n"/>
      <c r="F930" s="6" t="n"/>
      <c r="G930" s="6" t="n"/>
      <c r="H930" s="6" t="n"/>
      <c r="I930" s="6" t="n"/>
      <c r="J930" s="6" t="n"/>
    </row>
    <row r="931" ht="15.75" customHeight="1" s="1411">
      <c r="A931" s="6" t="n"/>
      <c r="B931" s="6" t="n"/>
      <c r="C931" s="6" t="n"/>
      <c r="D931" s="6" t="n"/>
      <c r="E931" s="6" t="n"/>
      <c r="F931" s="6" t="n"/>
      <c r="G931" s="6" t="n"/>
      <c r="H931" s="6" t="n"/>
      <c r="I931" s="6" t="n"/>
      <c r="J931" s="6" t="n"/>
    </row>
    <row r="932" ht="15.75" customHeight="1" s="1411">
      <c r="A932" s="6" t="n"/>
      <c r="B932" s="6" t="n"/>
      <c r="C932" s="6" t="n"/>
      <c r="D932" s="6" t="n"/>
      <c r="E932" s="6" t="n"/>
      <c r="F932" s="6" t="n"/>
      <c r="G932" s="6" t="n"/>
      <c r="H932" s="6" t="n"/>
      <c r="I932" s="6" t="n"/>
      <c r="J932" s="6" t="n"/>
    </row>
    <row r="933" ht="15.75" customHeight="1" s="1411">
      <c r="A933" s="6" t="n"/>
      <c r="B933" s="6" t="n"/>
      <c r="C933" s="6" t="n"/>
      <c r="D933" s="6" t="n"/>
      <c r="E933" s="6" t="n"/>
      <c r="F933" s="6" t="n"/>
      <c r="G933" s="6" t="n"/>
      <c r="H933" s="6" t="n"/>
      <c r="I933" s="6" t="n"/>
      <c r="J933" s="6" t="n"/>
    </row>
    <row r="934" ht="15.75" customHeight="1" s="1411">
      <c r="A934" s="6" t="n"/>
      <c r="B934" s="6" t="n"/>
      <c r="C934" s="6" t="n"/>
      <c r="D934" s="6" t="n"/>
      <c r="E934" s="6" t="n"/>
      <c r="F934" s="6" t="n"/>
      <c r="G934" s="6" t="n"/>
      <c r="H934" s="6" t="n"/>
      <c r="I934" s="6" t="n"/>
      <c r="J934" s="6" t="n"/>
    </row>
    <row r="935" ht="15.75" customHeight="1" s="1411">
      <c r="A935" s="6" t="n"/>
      <c r="B935" s="6" t="n"/>
      <c r="C935" s="6" t="n"/>
      <c r="D935" s="6" t="n"/>
      <c r="E935" s="6" t="n"/>
      <c r="F935" s="6" t="n"/>
      <c r="G935" s="6" t="n"/>
      <c r="H935" s="6" t="n"/>
      <c r="I935" s="6" t="n"/>
      <c r="J935" s="6" t="n"/>
    </row>
    <row r="936" ht="15.75" customHeight="1" s="1411">
      <c r="A936" s="6" t="n"/>
      <c r="B936" s="6" t="n"/>
      <c r="C936" s="6" t="n"/>
      <c r="D936" s="6" t="n"/>
      <c r="E936" s="6" t="n"/>
      <c r="F936" s="6" t="n"/>
      <c r="G936" s="6" t="n"/>
      <c r="H936" s="6" t="n"/>
      <c r="I936" s="6" t="n"/>
      <c r="J936" s="6" t="n"/>
    </row>
    <row r="937" ht="15.75" customHeight="1" s="1411">
      <c r="A937" s="6" t="n"/>
      <c r="B937" s="6" t="n"/>
      <c r="C937" s="6" t="n"/>
      <c r="D937" s="6" t="n"/>
      <c r="E937" s="6" t="n"/>
      <c r="F937" s="6" t="n"/>
      <c r="G937" s="6" t="n"/>
      <c r="H937" s="6" t="n"/>
      <c r="I937" s="6" t="n"/>
      <c r="J937" s="6" t="n"/>
    </row>
    <row r="938" ht="15.75" customHeight="1" s="1411">
      <c r="A938" s="6" t="n"/>
      <c r="B938" s="6" t="n"/>
      <c r="C938" s="6" t="n"/>
      <c r="D938" s="6" t="n"/>
      <c r="E938" s="6" t="n"/>
      <c r="F938" s="6" t="n"/>
      <c r="G938" s="6" t="n"/>
      <c r="H938" s="6" t="n"/>
      <c r="I938" s="6" t="n"/>
      <c r="J938" s="6" t="n"/>
    </row>
    <row r="939" ht="15.75" customHeight="1" s="1411">
      <c r="A939" s="6" t="n"/>
      <c r="B939" s="6" t="n"/>
      <c r="C939" s="6" t="n"/>
      <c r="D939" s="6" t="n"/>
      <c r="E939" s="6" t="n"/>
      <c r="F939" s="6" t="n"/>
      <c r="G939" s="6" t="n"/>
      <c r="H939" s="6" t="n"/>
      <c r="I939" s="6" t="n"/>
      <c r="J939" s="6" t="n"/>
    </row>
    <row r="940" ht="15.75" customHeight="1" s="1411">
      <c r="A940" s="6" t="n"/>
      <c r="B940" s="6" t="n"/>
      <c r="C940" s="6" t="n"/>
      <c r="D940" s="6" t="n"/>
      <c r="E940" s="6" t="n"/>
      <c r="F940" s="6" t="n"/>
      <c r="G940" s="6" t="n"/>
      <c r="H940" s="6" t="n"/>
      <c r="I940" s="6" t="n"/>
      <c r="J940" s="6" t="n"/>
    </row>
    <row r="941" ht="15.75" customHeight="1" s="1411">
      <c r="A941" s="6" t="n"/>
      <c r="B941" s="6" t="n"/>
      <c r="C941" s="6" t="n"/>
      <c r="D941" s="6" t="n"/>
      <c r="E941" s="6" t="n"/>
      <c r="F941" s="6" t="n"/>
      <c r="G941" s="6" t="n"/>
      <c r="H941" s="6" t="n"/>
      <c r="I941" s="6" t="n"/>
      <c r="J941" s="6" t="n"/>
    </row>
    <row r="942" ht="15.75" customHeight="1" s="1411">
      <c r="A942" s="6" t="n"/>
      <c r="B942" s="6" t="n"/>
      <c r="C942" s="6" t="n"/>
      <c r="D942" s="6" t="n"/>
      <c r="E942" s="6" t="n"/>
      <c r="F942" s="6" t="n"/>
      <c r="G942" s="6" t="n"/>
      <c r="H942" s="6" t="n"/>
      <c r="I942" s="6" t="n"/>
      <c r="J942" s="6" t="n"/>
    </row>
    <row r="943" ht="15.75" customHeight="1" s="1411">
      <c r="A943" s="6" t="n"/>
      <c r="B943" s="6" t="n"/>
      <c r="C943" s="6" t="n"/>
      <c r="D943" s="6" t="n"/>
      <c r="E943" s="6" t="n"/>
      <c r="F943" s="6" t="n"/>
      <c r="G943" s="6" t="n"/>
      <c r="H943" s="6" t="n"/>
      <c r="I943" s="6" t="n"/>
      <c r="J943" s="6" t="n"/>
    </row>
    <row r="944" ht="15.75" customHeight="1" s="1411">
      <c r="A944" s="6" t="n"/>
      <c r="B944" s="6" t="n"/>
      <c r="C944" s="6" t="n"/>
      <c r="D944" s="6" t="n"/>
      <c r="E944" s="6" t="n"/>
      <c r="F944" s="6" t="n"/>
      <c r="G944" s="6" t="n"/>
      <c r="H944" s="6" t="n"/>
      <c r="I944" s="6" t="n"/>
      <c r="J944" s="6" t="n"/>
    </row>
    <row r="945" ht="15.75" customHeight="1" s="1411">
      <c r="A945" s="6" t="n"/>
      <c r="B945" s="6" t="n"/>
      <c r="C945" s="6" t="n"/>
      <c r="D945" s="6" t="n"/>
      <c r="E945" s="6" t="n"/>
      <c r="F945" s="6" t="n"/>
      <c r="G945" s="6" t="n"/>
      <c r="H945" s="6" t="n"/>
      <c r="I945" s="6" t="n"/>
      <c r="J945" s="6" t="n"/>
    </row>
    <row r="946" ht="15.75" customHeight="1" s="1411">
      <c r="A946" s="6" t="n"/>
      <c r="B946" s="6" t="n"/>
      <c r="C946" s="6" t="n"/>
      <c r="D946" s="6" t="n"/>
      <c r="E946" s="6" t="n"/>
      <c r="F946" s="6" t="n"/>
      <c r="G946" s="6" t="n"/>
      <c r="H946" s="6" t="n"/>
      <c r="I946" s="6" t="n"/>
      <c r="J946" s="6" t="n"/>
    </row>
    <row r="947" ht="15.75" customHeight="1" s="1411">
      <c r="A947" s="6" t="n"/>
      <c r="B947" s="6" t="n"/>
      <c r="C947" s="6" t="n"/>
      <c r="D947" s="6" t="n"/>
      <c r="E947" s="6" t="n"/>
      <c r="F947" s="6" t="n"/>
      <c r="G947" s="6" t="n"/>
      <c r="H947" s="6" t="n"/>
      <c r="I947" s="6" t="n"/>
      <c r="J947" s="6" t="n"/>
    </row>
    <row r="948" ht="15.75" customHeight="1" s="1411">
      <c r="A948" s="6" t="n"/>
      <c r="B948" s="6" t="n"/>
      <c r="C948" s="6" t="n"/>
      <c r="D948" s="6" t="n"/>
      <c r="E948" s="6" t="n"/>
      <c r="F948" s="6" t="n"/>
      <c r="G948" s="6" t="n"/>
      <c r="H948" s="6" t="n"/>
      <c r="I948" s="6" t="n"/>
      <c r="J948" s="6" t="n"/>
    </row>
    <row r="949" ht="15.75" customHeight="1" s="1411">
      <c r="A949" s="6" t="n"/>
      <c r="B949" s="6" t="n"/>
      <c r="C949" s="6" t="n"/>
      <c r="D949" s="6" t="n"/>
      <c r="E949" s="6" t="n"/>
      <c r="F949" s="6" t="n"/>
      <c r="G949" s="6" t="n"/>
      <c r="H949" s="6" t="n"/>
      <c r="I949" s="6" t="n"/>
      <c r="J949" s="6" t="n"/>
    </row>
    <row r="950" ht="15.75" customHeight="1" s="1411">
      <c r="A950" s="6" t="n"/>
      <c r="B950" s="6" t="n"/>
      <c r="C950" s="6" t="n"/>
      <c r="D950" s="6" t="n"/>
      <c r="E950" s="6" t="n"/>
      <c r="F950" s="6" t="n"/>
      <c r="G950" s="6" t="n"/>
      <c r="H950" s="6" t="n"/>
      <c r="I950" s="6" t="n"/>
      <c r="J950" s="6" t="n"/>
    </row>
    <row r="951" ht="15.75" customHeight="1" s="1411">
      <c r="A951" s="6" t="n"/>
      <c r="B951" s="6" t="n"/>
      <c r="C951" s="6" t="n"/>
      <c r="D951" s="6" t="n"/>
      <c r="E951" s="6" t="n"/>
      <c r="F951" s="6" t="n"/>
      <c r="G951" s="6" t="n"/>
      <c r="H951" s="6" t="n"/>
      <c r="I951" s="6" t="n"/>
      <c r="J951" s="6" t="n"/>
    </row>
    <row r="952" ht="15.75" customHeight="1" s="1411">
      <c r="A952" s="6" t="n"/>
      <c r="B952" s="6" t="n"/>
      <c r="C952" s="6" t="n"/>
      <c r="D952" s="6" t="n"/>
      <c r="E952" s="6" t="n"/>
      <c r="F952" s="6" t="n"/>
      <c r="G952" s="6" t="n"/>
      <c r="H952" s="6" t="n"/>
      <c r="I952" s="6" t="n"/>
      <c r="J952" s="6" t="n"/>
    </row>
    <row r="953" ht="15.75" customHeight="1" s="1411">
      <c r="A953" s="6" t="n"/>
      <c r="B953" s="6" t="n"/>
      <c r="C953" s="6" t="n"/>
      <c r="D953" s="6" t="n"/>
      <c r="E953" s="6" t="n"/>
      <c r="F953" s="6" t="n"/>
      <c r="G953" s="6" t="n"/>
      <c r="H953" s="6" t="n"/>
      <c r="I953" s="6" t="n"/>
      <c r="J953" s="6" t="n"/>
    </row>
    <row r="954" ht="15.75" customHeight="1" s="1411">
      <c r="A954" s="6" t="n"/>
      <c r="B954" s="6" t="n"/>
      <c r="C954" s="6" t="n"/>
      <c r="D954" s="6" t="n"/>
      <c r="E954" s="6" t="n"/>
      <c r="F954" s="6" t="n"/>
      <c r="G954" s="6" t="n"/>
      <c r="H954" s="6" t="n"/>
      <c r="I954" s="6" t="n"/>
      <c r="J954" s="6" t="n"/>
    </row>
    <row r="955" ht="15.75" customHeight="1" s="1411">
      <c r="A955" s="6" t="n"/>
      <c r="B955" s="6" t="n"/>
      <c r="C955" s="6" t="n"/>
      <c r="D955" s="6" t="n"/>
      <c r="E955" s="6" t="n"/>
      <c r="F955" s="6" t="n"/>
      <c r="G955" s="6" t="n"/>
      <c r="H955" s="6" t="n"/>
      <c r="I955" s="6" t="n"/>
      <c r="J955" s="6" t="n"/>
    </row>
    <row r="956" ht="15.75" customHeight="1" s="1411">
      <c r="A956" s="6" t="n"/>
      <c r="B956" s="6" t="n"/>
      <c r="C956" s="6" t="n"/>
      <c r="D956" s="6" t="n"/>
      <c r="E956" s="6" t="n"/>
      <c r="F956" s="6" t="n"/>
      <c r="G956" s="6" t="n"/>
      <c r="H956" s="6" t="n"/>
      <c r="I956" s="6" t="n"/>
      <c r="J956" s="6" t="n"/>
    </row>
    <row r="957" ht="15.75" customHeight="1" s="1411">
      <c r="A957" s="6" t="n"/>
      <c r="B957" s="6" t="n"/>
      <c r="C957" s="6" t="n"/>
      <c r="D957" s="6" t="n"/>
      <c r="E957" s="6" t="n"/>
      <c r="F957" s="6" t="n"/>
      <c r="G957" s="6" t="n"/>
      <c r="H957" s="6" t="n"/>
      <c r="I957" s="6" t="n"/>
      <c r="J957" s="6" t="n"/>
    </row>
    <row r="958" ht="15.75" customHeight="1" s="1411">
      <c r="A958" s="6" t="n"/>
      <c r="B958" s="6" t="n"/>
      <c r="C958" s="6" t="n"/>
      <c r="D958" s="6" t="n"/>
      <c r="E958" s="6" t="n"/>
      <c r="F958" s="6" t="n"/>
      <c r="G958" s="6" t="n"/>
      <c r="H958" s="6" t="n"/>
      <c r="I958" s="6" t="n"/>
      <c r="J958" s="6" t="n"/>
    </row>
    <row r="959" ht="15.75" customHeight="1" s="1411">
      <c r="A959" s="6" t="n"/>
      <c r="B959" s="6" t="n"/>
      <c r="C959" s="6" t="n"/>
      <c r="D959" s="6" t="n"/>
      <c r="E959" s="6" t="n"/>
      <c r="F959" s="6" t="n"/>
      <c r="G959" s="6" t="n"/>
      <c r="H959" s="6" t="n"/>
      <c r="I959" s="6" t="n"/>
      <c r="J959" s="6" t="n"/>
    </row>
    <row r="960" ht="15.75" customHeight="1" s="1411">
      <c r="A960" s="6" t="n"/>
      <c r="B960" s="6" t="n"/>
      <c r="C960" s="6" t="n"/>
      <c r="D960" s="6" t="n"/>
      <c r="E960" s="6" t="n"/>
      <c r="F960" s="6" t="n"/>
      <c r="G960" s="6" t="n"/>
      <c r="H960" s="6" t="n"/>
      <c r="I960" s="6" t="n"/>
      <c r="J960" s="6" t="n"/>
    </row>
    <row r="961" ht="15.75" customHeight="1" s="1411">
      <c r="A961" s="6" t="n"/>
      <c r="B961" s="6" t="n"/>
      <c r="C961" s="6" t="n"/>
      <c r="D961" s="6" t="n"/>
      <c r="E961" s="6" t="n"/>
      <c r="F961" s="6" t="n"/>
      <c r="G961" s="6" t="n"/>
      <c r="H961" s="6" t="n"/>
      <c r="I961" s="6" t="n"/>
      <c r="J961" s="6" t="n"/>
    </row>
    <row r="962" ht="15.75" customHeight="1" s="1411">
      <c r="A962" s="6" t="n"/>
      <c r="B962" s="6" t="n"/>
      <c r="C962" s="6" t="n"/>
      <c r="D962" s="6" t="n"/>
      <c r="E962" s="6" t="n"/>
      <c r="F962" s="6" t="n"/>
      <c r="G962" s="6" t="n"/>
      <c r="H962" s="6" t="n"/>
      <c r="I962" s="6" t="n"/>
      <c r="J962" s="6" t="n"/>
    </row>
    <row r="963" ht="15.75" customHeight="1" s="1411">
      <c r="A963" s="6" t="n"/>
      <c r="B963" s="6" t="n"/>
      <c r="C963" s="6" t="n"/>
      <c r="D963" s="6" t="n"/>
      <c r="E963" s="6" t="n"/>
      <c r="F963" s="6" t="n"/>
      <c r="G963" s="6" t="n"/>
      <c r="H963" s="6" t="n"/>
      <c r="I963" s="6" t="n"/>
      <c r="J963" s="6" t="n"/>
    </row>
    <row r="964" ht="15.75" customHeight="1" s="1411">
      <c r="A964" s="6" t="n"/>
      <c r="B964" s="6" t="n"/>
      <c r="C964" s="6" t="n"/>
      <c r="D964" s="6" t="n"/>
      <c r="E964" s="6" t="n"/>
      <c r="F964" s="6" t="n"/>
      <c r="G964" s="6" t="n"/>
      <c r="H964" s="6" t="n"/>
      <c r="I964" s="6" t="n"/>
      <c r="J964" s="6" t="n"/>
    </row>
    <row r="965" ht="15.75" customHeight="1" s="1411">
      <c r="A965" s="6" t="n"/>
      <c r="B965" s="6" t="n"/>
      <c r="C965" s="6" t="n"/>
      <c r="D965" s="6" t="n"/>
      <c r="E965" s="6" t="n"/>
      <c r="F965" s="6" t="n"/>
      <c r="G965" s="6" t="n"/>
      <c r="H965" s="6" t="n"/>
      <c r="I965" s="6" t="n"/>
      <c r="J965" s="6" t="n"/>
    </row>
    <row r="966" ht="15.75" customHeight="1" s="1411">
      <c r="A966" s="6" t="n"/>
      <c r="B966" s="6" t="n"/>
      <c r="C966" s="6" t="n"/>
      <c r="D966" s="6" t="n"/>
      <c r="E966" s="6" t="n"/>
      <c r="F966" s="6" t="n"/>
      <c r="G966" s="6" t="n"/>
      <c r="H966" s="6" t="n"/>
      <c r="I966" s="6" t="n"/>
      <c r="J966" s="6" t="n"/>
    </row>
    <row r="967" ht="15.75" customHeight="1" s="1411">
      <c r="A967" s="6" t="n"/>
      <c r="B967" s="6" t="n"/>
      <c r="C967" s="6" t="n"/>
      <c r="D967" s="6" t="n"/>
      <c r="E967" s="6" t="n"/>
      <c r="F967" s="6" t="n"/>
      <c r="G967" s="6" t="n"/>
      <c r="H967" s="6" t="n"/>
      <c r="I967" s="6" t="n"/>
      <c r="J967" s="6" t="n"/>
    </row>
    <row r="968" ht="15.75" customHeight="1" s="1411">
      <c r="A968" s="6" t="n"/>
      <c r="B968" s="6" t="n"/>
      <c r="C968" s="6" t="n"/>
      <c r="D968" s="6" t="n"/>
      <c r="E968" s="6" t="n"/>
      <c r="F968" s="6" t="n"/>
      <c r="G968" s="6" t="n"/>
      <c r="H968" s="6" t="n"/>
      <c r="I968" s="6" t="n"/>
      <c r="J968" s="6" t="n"/>
    </row>
    <row r="969" ht="15.75" customHeight="1" s="1411">
      <c r="A969" s="6" t="n"/>
      <c r="B969" s="6" t="n"/>
      <c r="C969" s="6" t="n"/>
      <c r="D969" s="6" t="n"/>
      <c r="E969" s="6" t="n"/>
      <c r="F969" s="6" t="n"/>
      <c r="G969" s="6" t="n"/>
      <c r="H969" s="6" t="n"/>
      <c r="I969" s="6" t="n"/>
      <c r="J969" s="6" t="n"/>
    </row>
    <row r="970" ht="15.75" customHeight="1" s="1411">
      <c r="A970" s="6" t="n"/>
      <c r="B970" s="6" t="n"/>
      <c r="C970" s="6" t="n"/>
      <c r="D970" s="6" t="n"/>
      <c r="E970" s="6" t="n"/>
      <c r="F970" s="6" t="n"/>
      <c r="G970" s="6" t="n"/>
      <c r="H970" s="6" t="n"/>
      <c r="I970" s="6" t="n"/>
      <c r="J970" s="6" t="n"/>
    </row>
    <row r="971" ht="15.75" customHeight="1" s="1411">
      <c r="A971" s="6" t="n"/>
      <c r="B971" s="6" t="n"/>
      <c r="C971" s="6" t="n"/>
      <c r="D971" s="6" t="n"/>
      <c r="E971" s="6" t="n"/>
      <c r="F971" s="6" t="n"/>
      <c r="G971" s="6" t="n"/>
      <c r="H971" s="6" t="n"/>
      <c r="I971" s="6" t="n"/>
      <c r="J971" s="6" t="n"/>
    </row>
    <row r="972" ht="15.75" customHeight="1" s="1411">
      <c r="A972" s="6" t="n"/>
      <c r="B972" s="6" t="n"/>
      <c r="C972" s="6" t="n"/>
      <c r="D972" s="6" t="n"/>
      <c r="E972" s="6" t="n"/>
      <c r="F972" s="6" t="n"/>
      <c r="G972" s="6" t="n"/>
      <c r="H972" s="6" t="n"/>
      <c r="I972" s="6" t="n"/>
      <c r="J972" s="6" t="n"/>
    </row>
    <row r="973" ht="15.75" customHeight="1" s="1411">
      <c r="A973" s="6" t="n"/>
      <c r="B973" s="6" t="n"/>
      <c r="C973" s="6" t="n"/>
      <c r="D973" s="6" t="n"/>
      <c r="E973" s="6" t="n"/>
      <c r="F973" s="6" t="n"/>
      <c r="G973" s="6" t="n"/>
      <c r="H973" s="6" t="n"/>
      <c r="I973" s="6" t="n"/>
      <c r="J973" s="6" t="n"/>
    </row>
    <row r="974" ht="15.75" customHeight="1" s="1411">
      <c r="A974" s="6" t="n"/>
      <c r="B974" s="6" t="n"/>
      <c r="C974" s="6" t="n"/>
      <c r="D974" s="6" t="n"/>
      <c r="E974" s="6" t="n"/>
      <c r="F974" s="6" t="n"/>
      <c r="G974" s="6" t="n"/>
      <c r="H974" s="6" t="n"/>
      <c r="I974" s="6" t="n"/>
      <c r="J974" s="6" t="n"/>
    </row>
    <row r="975" ht="15.75" customHeight="1" s="1411">
      <c r="A975" s="6" t="n"/>
      <c r="B975" s="6" t="n"/>
      <c r="C975" s="6" t="n"/>
      <c r="D975" s="6" t="n"/>
      <c r="E975" s="6" t="n"/>
      <c r="F975" s="6" t="n"/>
      <c r="G975" s="6" t="n"/>
      <c r="H975" s="6" t="n"/>
      <c r="I975" s="6" t="n"/>
      <c r="J975" s="6" t="n"/>
    </row>
    <row r="976" ht="15.75" customHeight="1" s="1411">
      <c r="A976" s="6" t="n"/>
      <c r="B976" s="6" t="n"/>
      <c r="C976" s="6" t="n"/>
      <c r="D976" s="6" t="n"/>
      <c r="E976" s="6" t="n"/>
      <c r="F976" s="6" t="n"/>
      <c r="G976" s="6" t="n"/>
      <c r="H976" s="6" t="n"/>
      <c r="I976" s="6" t="n"/>
      <c r="J976" s="6" t="n"/>
    </row>
    <row r="977" ht="15.75" customHeight="1" s="1411">
      <c r="A977" s="6" t="n"/>
      <c r="B977" s="6" t="n"/>
      <c r="C977" s="6" t="n"/>
      <c r="D977" s="6" t="n"/>
      <c r="E977" s="6" t="n"/>
      <c r="F977" s="6" t="n"/>
      <c r="G977" s="6" t="n"/>
      <c r="H977" s="6" t="n"/>
      <c r="I977" s="6" t="n"/>
      <c r="J977" s="6" t="n"/>
    </row>
    <row r="978" ht="15.75" customHeight="1" s="1411">
      <c r="A978" s="6" t="n"/>
      <c r="B978" s="6" t="n"/>
      <c r="C978" s="6" t="n"/>
      <c r="D978" s="6" t="n"/>
      <c r="E978" s="6" t="n"/>
      <c r="F978" s="6" t="n"/>
      <c r="G978" s="6" t="n"/>
      <c r="H978" s="6" t="n"/>
      <c r="I978" s="6" t="n"/>
      <c r="J978" s="6" t="n"/>
    </row>
    <row r="979" ht="15.75" customHeight="1" s="1411">
      <c r="A979" s="6" t="n"/>
      <c r="B979" s="6" t="n"/>
      <c r="C979" s="6" t="n"/>
      <c r="D979" s="6" t="n"/>
      <c r="E979" s="6" t="n"/>
      <c r="F979" s="6" t="n"/>
      <c r="G979" s="6" t="n"/>
      <c r="H979" s="6" t="n"/>
      <c r="I979" s="6" t="n"/>
      <c r="J979" s="6" t="n"/>
    </row>
    <row r="980" ht="15.75" customHeight="1" s="1411">
      <c r="A980" s="6" t="n"/>
      <c r="B980" s="6" t="n"/>
      <c r="C980" s="6" t="n"/>
      <c r="D980" s="6" t="n"/>
      <c r="E980" s="6" t="n"/>
      <c r="F980" s="6" t="n"/>
      <c r="G980" s="6" t="n"/>
      <c r="H980" s="6" t="n"/>
      <c r="I980" s="6" t="n"/>
      <c r="J980" s="6" t="n"/>
    </row>
    <row r="981" ht="15.75" customHeight="1" s="1411">
      <c r="A981" s="6" t="n"/>
      <c r="B981" s="6" t="n"/>
      <c r="C981" s="6" t="n"/>
      <c r="D981" s="6" t="n"/>
      <c r="E981" s="6" t="n"/>
      <c r="F981" s="6" t="n"/>
      <c r="G981" s="6" t="n"/>
      <c r="H981" s="6" t="n"/>
      <c r="I981" s="6" t="n"/>
      <c r="J981" s="6" t="n"/>
    </row>
    <row r="982" ht="15.75" customHeight="1" s="1411">
      <c r="A982" s="6" t="n"/>
      <c r="B982" s="6" t="n"/>
      <c r="C982" s="6" t="n"/>
      <c r="D982" s="6" t="n"/>
      <c r="E982" s="6" t="n"/>
      <c r="F982" s="6" t="n"/>
      <c r="G982" s="6" t="n"/>
      <c r="H982" s="6" t="n"/>
      <c r="I982" s="6" t="n"/>
      <c r="J982" s="6" t="n"/>
    </row>
    <row r="983" ht="15.75" customHeight="1" s="1411">
      <c r="A983" s="6" t="n"/>
      <c r="B983" s="6" t="n"/>
      <c r="C983" s="6" t="n"/>
      <c r="D983" s="6" t="n"/>
      <c r="E983" s="6" t="n"/>
      <c r="F983" s="6" t="n"/>
      <c r="G983" s="6" t="n"/>
      <c r="H983" s="6" t="n"/>
      <c r="I983" s="6" t="n"/>
      <c r="J983" s="6" t="n"/>
    </row>
    <row r="984" ht="15.75" customHeight="1" s="1411">
      <c r="A984" s="6" t="n"/>
      <c r="B984" s="6" t="n"/>
      <c r="C984" s="6" t="n"/>
      <c r="D984" s="6" t="n"/>
      <c r="E984" s="6" t="n"/>
      <c r="F984" s="6" t="n"/>
      <c r="G984" s="6" t="n"/>
      <c r="H984" s="6" t="n"/>
      <c r="I984" s="6" t="n"/>
      <c r="J984" s="6" t="n"/>
    </row>
    <row r="985" ht="15.75" customHeight="1" s="1411">
      <c r="A985" s="6" t="n"/>
      <c r="B985" s="6" t="n"/>
      <c r="C985" s="6" t="n"/>
      <c r="D985" s="6" t="n"/>
      <c r="E985" s="6" t="n"/>
      <c r="F985" s="6" t="n"/>
      <c r="G985" s="6" t="n"/>
      <c r="H985" s="6" t="n"/>
      <c r="I985" s="6" t="n"/>
      <c r="J985" s="6" t="n"/>
    </row>
    <row r="986" ht="15.75" customHeight="1" s="1411">
      <c r="A986" s="6" t="n"/>
      <c r="B986" s="6" t="n"/>
      <c r="C986" s="6" t="n"/>
      <c r="D986" s="6" t="n"/>
      <c r="E986" s="6" t="n"/>
      <c r="F986" s="6" t="n"/>
      <c r="G986" s="6" t="n"/>
      <c r="H986" s="6" t="n"/>
      <c r="I986" s="6" t="n"/>
      <c r="J986" s="6" t="n"/>
    </row>
    <row r="987" ht="15.75" customHeight="1" s="1411">
      <c r="A987" s="6" t="n"/>
      <c r="B987" s="6" t="n"/>
      <c r="C987" s="6" t="n"/>
      <c r="D987" s="6" t="n"/>
      <c r="E987" s="6" t="n"/>
      <c r="F987" s="6" t="n"/>
      <c r="G987" s="6" t="n"/>
      <c r="H987" s="6" t="n"/>
      <c r="I987" s="6" t="n"/>
      <c r="J987" s="6" t="n"/>
    </row>
    <row r="988" ht="15.75" customHeight="1" s="1411">
      <c r="A988" s="6" t="n"/>
      <c r="B988" s="6" t="n"/>
      <c r="C988" s="6" t="n"/>
      <c r="D988" s="6" t="n"/>
      <c r="E988" s="6" t="n"/>
      <c r="F988" s="6" t="n"/>
      <c r="G988" s="6" t="n"/>
      <c r="H988" s="6" t="n"/>
      <c r="I988" s="6" t="n"/>
      <c r="J988" s="6" t="n"/>
    </row>
    <row r="989" ht="15.75" customHeight="1" s="1411">
      <c r="A989" s="6" t="n"/>
      <c r="B989" s="6" t="n"/>
      <c r="C989" s="6" t="n"/>
      <c r="D989" s="6" t="n"/>
      <c r="E989" s="6" t="n"/>
      <c r="F989" s="6" t="n"/>
      <c r="G989" s="6" t="n"/>
      <c r="H989" s="6" t="n"/>
      <c r="I989" s="6" t="n"/>
      <c r="J989" s="6" t="n"/>
    </row>
    <row r="990" ht="15.75" customHeight="1" s="1411">
      <c r="A990" s="6" t="n"/>
      <c r="B990" s="6" t="n"/>
      <c r="C990" s="6" t="n"/>
      <c r="D990" s="6" t="n"/>
      <c r="E990" s="6" t="n"/>
      <c r="F990" s="6" t="n"/>
      <c r="G990" s="6" t="n"/>
      <c r="H990" s="6" t="n"/>
      <c r="I990" s="6" t="n"/>
      <c r="J990" s="6" t="n"/>
    </row>
    <row r="991" ht="15.75" customHeight="1" s="1411">
      <c r="A991" s="6" t="n"/>
      <c r="B991" s="6" t="n"/>
      <c r="C991" s="6" t="n"/>
      <c r="D991" s="6" t="n"/>
      <c r="E991" s="6" t="n"/>
      <c r="F991" s="6" t="n"/>
      <c r="G991" s="6" t="n"/>
      <c r="H991" s="6" t="n"/>
      <c r="I991" s="6" t="n"/>
      <c r="J991" s="6" t="n"/>
    </row>
    <row r="992" ht="15.75" customHeight="1" s="1411">
      <c r="A992" s="6" t="n"/>
      <c r="B992" s="6" t="n"/>
      <c r="C992" s="6" t="n"/>
      <c r="D992" s="6" t="n"/>
      <c r="E992" s="6" t="n"/>
      <c r="F992" s="6" t="n"/>
      <c r="G992" s="6" t="n"/>
      <c r="H992" s="6" t="n"/>
      <c r="I992" s="6" t="n"/>
      <c r="J992" s="6" t="n"/>
    </row>
    <row r="993" ht="15.75" customHeight="1" s="1411">
      <c r="A993" s="6" t="n"/>
      <c r="B993" s="6" t="n"/>
      <c r="C993" s="6" t="n"/>
      <c r="D993" s="6" t="n"/>
      <c r="E993" s="6" t="n"/>
      <c r="F993" s="6" t="n"/>
      <c r="G993" s="6" t="n"/>
      <c r="H993" s="6" t="n"/>
      <c r="I993" s="6" t="n"/>
      <c r="J993" s="6" t="n"/>
    </row>
    <row r="994" ht="15.75" customHeight="1" s="1411">
      <c r="A994" s="6" t="n"/>
      <c r="B994" s="6" t="n"/>
      <c r="C994" s="6" t="n"/>
      <c r="D994" s="6" t="n"/>
      <c r="E994" s="6" t="n"/>
      <c r="F994" s="6" t="n"/>
      <c r="G994" s="6" t="n"/>
      <c r="H994" s="6" t="n"/>
      <c r="I994" s="6" t="n"/>
      <c r="J994" s="6" t="n"/>
    </row>
    <row r="995" ht="15.75" customHeight="1" s="1411">
      <c r="A995" s="6" t="n"/>
      <c r="B995" s="6" t="n"/>
      <c r="C995" s="6" t="n"/>
      <c r="D995" s="6" t="n"/>
      <c r="E995" s="6" t="n"/>
      <c r="F995" s="6" t="n"/>
      <c r="G995" s="6" t="n"/>
      <c r="H995" s="6" t="n"/>
      <c r="I995" s="6" t="n"/>
      <c r="J995" s="6" t="n"/>
    </row>
    <row r="996" ht="15.75" customHeight="1" s="1411">
      <c r="A996" s="6" t="n"/>
      <c r="B996" s="6" t="n"/>
      <c r="C996" s="6" t="n"/>
      <c r="D996" s="6" t="n"/>
      <c r="E996" s="6" t="n"/>
      <c r="F996" s="6" t="n"/>
      <c r="G996" s="6" t="n"/>
      <c r="H996" s="6" t="n"/>
      <c r="I996" s="6" t="n"/>
      <c r="J996" s="6" t="n"/>
    </row>
    <row r="997" ht="15.75" customHeight="1" s="1411">
      <c r="A997" s="6" t="n"/>
      <c r="B997" s="6" t="n"/>
      <c r="C997" s="6" t="n"/>
      <c r="D997" s="6" t="n"/>
      <c r="E997" s="6" t="n"/>
      <c r="F997" s="6" t="n"/>
      <c r="G997" s="6" t="n"/>
      <c r="H997" s="6" t="n"/>
      <c r="I997" s="6" t="n"/>
      <c r="J997" s="6" t="n"/>
    </row>
    <row r="998" ht="15.75" customHeight="1" s="1411">
      <c r="A998" s="6" t="n"/>
      <c r="B998" s="6" t="n"/>
      <c r="C998" s="6" t="n"/>
      <c r="D998" s="6" t="n"/>
      <c r="E998" s="6" t="n"/>
      <c r="F998" s="6" t="n"/>
      <c r="G998" s="6" t="n"/>
      <c r="H998" s="6" t="n"/>
      <c r="I998" s="6" t="n"/>
      <c r="J998" s="6" t="n"/>
    </row>
    <row r="999" ht="15.75" customHeight="1" s="1411">
      <c r="A999" s="6" t="n"/>
      <c r="B999" s="6" t="n"/>
      <c r="C999" s="6" t="n"/>
      <c r="D999" s="6" t="n"/>
      <c r="E999" s="6" t="n"/>
      <c r="F999" s="6" t="n"/>
      <c r="G999" s="6" t="n"/>
      <c r="H999" s="6" t="n"/>
      <c r="I999" s="6" t="n"/>
      <c r="J999" s="6" t="n"/>
    </row>
    <row r="1000" ht="15.75" customHeight="1" s="1411">
      <c r="A1000" s="6" t="n"/>
      <c r="B1000" s="6" t="n"/>
      <c r="C1000" s="6" t="n"/>
      <c r="D1000" s="6" t="n"/>
      <c r="E1000" s="6" t="n"/>
      <c r="F1000" s="6" t="n"/>
      <c r="G1000" s="6" t="n"/>
      <c r="H1000" s="6" t="n"/>
      <c r="I1000" s="6" t="n"/>
      <c r="J1000" s="6" t="n"/>
    </row>
  </sheetData>
  <mergeCells count="4">
    <mergeCell ref="A17:J17"/>
    <mergeCell ref="A1:J1"/>
    <mergeCell ref="A32:I32"/>
    <mergeCell ref="A18:J18"/>
  </mergeCells>
  <pageMargins left="0.75" right="0.75" top="1" bottom="1" header="0" footer="0"/>
  <pageSetup orientation="portrait" paperSize="9"/>
</worksheet>
</file>

<file path=xl/worksheets/sheet24.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January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30/12-05/01</t>
        </is>
      </c>
      <c r="C3" s="286" t="n">
        <v>9733.780000000001</v>
      </c>
      <c r="D3" s="286" t="n">
        <v>7914.53</v>
      </c>
      <c r="E3" s="286" t="n">
        <v>2781.53</v>
      </c>
      <c r="F3" s="286" t="n">
        <v>1024.13</v>
      </c>
      <c r="G3" s="286" t="n">
        <v>3333.61</v>
      </c>
      <c r="H3" s="286" t="n">
        <v>988.02</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06/01-12/01</t>
        </is>
      </c>
      <c r="C4" s="1396" t="n">
        <v>8665.9</v>
      </c>
      <c r="D4" s="1396" t="n">
        <v>8500.559999999999</v>
      </c>
      <c r="E4" s="1396" t="n">
        <v>2621.34</v>
      </c>
      <c r="F4" s="1396" t="n">
        <v>932.64</v>
      </c>
      <c r="G4" s="1396" t="n">
        <v>4091.61</v>
      </c>
      <c r="H4" s="1396" t="n">
        <v>851.99</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13/01-19/01</t>
        </is>
      </c>
      <c r="C5" s="1396" t="n">
        <v>11870.42</v>
      </c>
      <c r="D5" s="1396" t="n">
        <v>9964.25</v>
      </c>
      <c r="E5" s="1396" t="n">
        <v>3102.02</v>
      </c>
      <c r="F5" s="1396" t="n">
        <v>1350.35</v>
      </c>
      <c r="G5" s="1396" t="n">
        <v>3915.17</v>
      </c>
      <c r="H5" s="1396" t="n">
        <v>1236.34</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20/01-26/01</t>
        </is>
      </c>
      <c r="C6" s="1396" t="n">
        <v>14057.82</v>
      </c>
      <c r="D6" s="1396" t="n">
        <v>10191.24</v>
      </c>
      <c r="E6" s="1396" t="n">
        <v>3430.13</v>
      </c>
      <c r="F6" s="1396" t="n">
        <v>1725.68</v>
      </c>
      <c r="G6" s="1396" t="n">
        <v>3782.45</v>
      </c>
      <c r="H6" s="1396" t="n">
        <v>1483.67</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21.75" customHeight="1" s="1411">
      <c r="A7" s="1391" t="inlineStr">
        <is>
          <t>TOTAL</t>
        </is>
      </c>
      <c r="B7" s="1397" t="n"/>
      <c r="C7" s="1398">
        <f>SUM(C3:C6)</f>
        <v/>
      </c>
      <c r="D7" s="1398">
        <f>SUM(D3:D6)</f>
        <v/>
      </c>
      <c r="E7" s="1398">
        <f>SUM(E3:E6)</f>
        <v/>
      </c>
      <c r="F7" s="1398">
        <f>SUM(F3:F6)</f>
        <v/>
      </c>
      <c r="G7" s="1398">
        <f>SUM(G3:G6)</f>
        <v/>
      </c>
      <c r="H7" s="1398">
        <f>SUM(H3:H6)</f>
        <v/>
      </c>
      <c r="I7" s="1398">
        <f>SUM(I3:I6)</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18" customHeight="1" s="1411">
      <c r="A8" s="319" t="n"/>
      <c r="B8" s="319" t="n"/>
      <c r="C8" s="319" t="n"/>
      <c r="D8" s="319" t="n"/>
      <c r="E8" s="319" t="n"/>
      <c r="F8" s="319" t="n"/>
      <c r="G8" s="319" t="n"/>
      <c r="H8" s="319" t="n"/>
      <c r="I8" s="319" t="n"/>
      <c r="J8" s="319" t="n"/>
      <c r="K8" s="319" t="n"/>
      <c r="L8" s="319" t="n"/>
      <c r="M8" s="319" t="n"/>
      <c r="N8" s="319" t="n"/>
      <c r="O8" s="319" t="n"/>
      <c r="P8" s="319" t="n"/>
      <c r="Q8" s="319" t="n"/>
      <c r="R8" s="319" t="n"/>
      <c r="S8" s="319" t="n"/>
      <c r="T8" s="319" t="n"/>
      <c r="U8" s="319" t="n"/>
      <c r="V8" s="319" t="n"/>
      <c r="W8" s="319" t="n"/>
      <c r="X8" s="319" t="n"/>
      <c r="Y8" s="319" t="n"/>
      <c r="Z8" s="319" t="n"/>
      <c r="AA8" s="319" t="n"/>
      <c r="AB8" s="319" t="n"/>
      <c r="AC8" s="319"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25.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February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27/01-02/02</t>
        </is>
      </c>
      <c r="C3" s="286" t="n">
        <v>11896.72</v>
      </c>
      <c r="D3" s="286" t="n">
        <v>10296.47</v>
      </c>
      <c r="E3" s="286" t="n">
        <v>3105.97</v>
      </c>
      <c r="F3" s="286" t="n">
        <v>2000.36</v>
      </c>
      <c r="G3" s="286" t="n">
        <v>4278.61</v>
      </c>
      <c r="H3" s="286" t="n">
        <v>1131.73</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03/02-09/02</t>
        </is>
      </c>
      <c r="C4" s="1396" t="n">
        <v>12349.31</v>
      </c>
      <c r="D4" s="1396" t="n">
        <v>10783.58</v>
      </c>
      <c r="E4" s="1396" t="n">
        <v>3173.86</v>
      </c>
      <c r="F4" s="1396" t="n">
        <v>1401.41</v>
      </c>
      <c r="G4" s="1396" t="n">
        <v>4192.26</v>
      </c>
      <c r="H4" s="1396" t="n">
        <v>1295.67</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10/02-16/02</t>
        </is>
      </c>
      <c r="C5" s="1396" t="n">
        <v>10887.6</v>
      </c>
      <c r="D5" s="1396" t="n">
        <v>7972.85</v>
      </c>
      <c r="E5" s="1396" t="n">
        <v>2954.6</v>
      </c>
      <c r="F5" s="1396" t="n">
        <v>492.86</v>
      </c>
      <c r="G5" s="1396" t="n">
        <v>3795.12</v>
      </c>
      <c r="H5" s="1396" t="n">
        <v>1240.02</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17/02-23/02</t>
        </is>
      </c>
      <c r="C6" s="1396" t="n">
        <v>19259.85</v>
      </c>
      <c r="D6" s="1396" t="n">
        <v>12477.54</v>
      </c>
      <c r="E6" s="1396" t="n">
        <v>4210.44</v>
      </c>
      <c r="F6" s="1396" t="n">
        <v>3110.7</v>
      </c>
      <c r="G6" s="1396" t="n">
        <v>4308.8</v>
      </c>
      <c r="H6" s="1396" t="n">
        <v>1989.79</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21.75" customHeight="1" s="1411">
      <c r="A7" s="1391" t="inlineStr">
        <is>
          <t>TOTAL</t>
        </is>
      </c>
      <c r="B7" s="1397" t="n"/>
      <c r="C7" s="1398">
        <f>SUM(C3:C6)</f>
        <v/>
      </c>
      <c r="D7" s="1398">
        <f>SUM(D3:D6)</f>
        <v/>
      </c>
      <c r="E7" s="1398">
        <f>SUM(E3:E6)</f>
        <v/>
      </c>
      <c r="F7" s="1398">
        <f>SUM(F3:F6)</f>
        <v/>
      </c>
      <c r="G7" s="1398">
        <f>SUM(G3:G6)</f>
        <v/>
      </c>
      <c r="H7" s="1398">
        <f>SUM(H3:H6)</f>
        <v/>
      </c>
      <c r="I7" s="1398">
        <f>SUM(I3:I6)</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18" customHeight="1" s="1411">
      <c r="A8" s="319" t="n"/>
      <c r="B8" s="319" t="n"/>
      <c r="C8" s="319" t="n"/>
      <c r="D8" s="319" t="n"/>
      <c r="E8" s="319" t="n"/>
      <c r="F8" s="319" t="n"/>
      <c r="G8" s="319" t="n"/>
      <c r="H8" s="319" t="n"/>
      <c r="I8" s="319" t="n"/>
      <c r="J8" s="319" t="n"/>
      <c r="K8" s="319" t="n"/>
      <c r="L8" s="319" t="n"/>
      <c r="M8" s="319" t="n"/>
      <c r="N8" s="319" t="n"/>
      <c r="O8" s="319" t="n"/>
      <c r="P8" s="319" t="n"/>
      <c r="Q8" s="319" t="n"/>
      <c r="R8" s="319" t="n"/>
      <c r="S8" s="319" t="n"/>
      <c r="T8" s="319" t="n"/>
      <c r="U8" s="319" t="n"/>
      <c r="V8" s="319" t="n"/>
      <c r="W8" s="319" t="n"/>
      <c r="X8" s="319" t="n"/>
      <c r="Y8" s="319" t="n"/>
      <c r="Z8" s="319" t="n"/>
      <c r="AA8" s="319" t="n"/>
      <c r="AB8" s="319" t="n"/>
      <c r="AC8" s="319"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26.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March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24/02-02/03</t>
        </is>
      </c>
      <c r="C3" s="286" t="n">
        <v>13816.77</v>
      </c>
      <c r="D3" s="286" t="n">
        <v>11992.13</v>
      </c>
      <c r="E3" s="286" t="n">
        <v>3393.98</v>
      </c>
      <c r="F3" s="286" t="n">
        <v>2056.38</v>
      </c>
      <c r="G3" s="286" t="n">
        <v>4260.07</v>
      </c>
      <c r="H3" s="286" t="n">
        <v>1394.4</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03/03-09/03</t>
        </is>
      </c>
      <c r="C4" s="1396" t="n">
        <v>10182.3</v>
      </c>
      <c r="D4" s="1396" t="n">
        <v>10340.25</v>
      </c>
      <c r="E4" s="1396" t="n">
        <v>2848.8</v>
      </c>
      <c r="F4" s="1396" t="n">
        <v>1857.75</v>
      </c>
      <c r="G4" s="1396" t="n">
        <v>4696.07</v>
      </c>
      <c r="H4" s="1396" t="n">
        <v>912.62</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10/03-16/03</t>
        </is>
      </c>
      <c r="C5" s="1396" t="n">
        <v>9975.040000000001</v>
      </c>
      <c r="D5" s="1396" t="n">
        <v>10211.53</v>
      </c>
      <c r="E5" s="1396" t="n">
        <v>2817.72</v>
      </c>
      <c r="F5" s="1396" t="n">
        <v>963.6</v>
      </c>
      <c r="G5" s="1396" t="n">
        <v>5049.43</v>
      </c>
      <c r="H5" s="1396" t="n">
        <v>1032.29</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17/03-23/03</t>
        </is>
      </c>
      <c r="C6" s="1396" t="n">
        <v>14619.07</v>
      </c>
      <c r="D6" s="1396" t="n">
        <v>9122.35</v>
      </c>
      <c r="E6" s="1396" t="n">
        <v>3514.32</v>
      </c>
      <c r="F6" s="1396" t="n">
        <v>443.92</v>
      </c>
      <c r="G6" s="1396" t="n">
        <v>4406.86</v>
      </c>
      <c r="H6" s="1396" t="n">
        <v>1776.8</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19.5" customHeight="1" s="1411">
      <c r="A7" s="1392" t="n">
        <v>5</v>
      </c>
      <c r="B7" s="1393" t="inlineStr">
        <is>
          <t>24/03-30/03</t>
        </is>
      </c>
      <c r="C7" s="1396" t="n">
        <v>12196.68</v>
      </c>
      <c r="D7" s="1396" t="n">
        <v>10944.65</v>
      </c>
      <c r="E7" s="1396" t="n">
        <v>3150.96</v>
      </c>
      <c r="F7" s="1396" t="n">
        <v>1232.93</v>
      </c>
      <c r="G7" s="1396" t="n">
        <v>5484.66</v>
      </c>
      <c r="H7" s="1396" t="n">
        <v>1302.13</v>
      </c>
      <c r="I7" s="280">
        <f>C7-D7-H7</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21.75" customHeight="1" s="1411">
      <c r="A8" s="1391" t="inlineStr">
        <is>
          <t>TOTAL</t>
        </is>
      </c>
      <c r="B8" s="1397" t="n"/>
      <c r="C8" s="1398">
        <f>SUM(C3:C7)</f>
        <v/>
      </c>
      <c r="D8" s="1398">
        <f>SUM(D3:D7)</f>
        <v/>
      </c>
      <c r="E8" s="1398">
        <f>SUM(E3:E7)</f>
        <v/>
      </c>
      <c r="F8" s="1398">
        <f>SUM(F3:F7)</f>
        <v/>
      </c>
      <c r="G8" s="1398">
        <f>SUM(G3:G7)</f>
        <v/>
      </c>
      <c r="H8" s="1398">
        <f>SUM(H3:H7)</f>
        <v/>
      </c>
      <c r="I8" s="1398">
        <f>SUM(I3:I7)</f>
        <v/>
      </c>
      <c r="J8" s="268" t="n"/>
      <c r="K8" s="268" t="n"/>
      <c r="L8" s="268" t="n"/>
      <c r="M8" s="268" t="n"/>
      <c r="N8" s="268" t="n"/>
      <c r="O8" s="268" t="n"/>
      <c r="P8" s="268" t="n"/>
      <c r="Q8" s="268" t="n"/>
      <c r="R8" s="268" t="n"/>
      <c r="S8" s="268" t="n"/>
      <c r="T8" s="268" t="n"/>
      <c r="U8" s="268" t="n"/>
      <c r="V8" s="268" t="n"/>
      <c r="W8" s="268" t="n"/>
      <c r="X8" s="268" t="n"/>
      <c r="Y8" s="268" t="n"/>
      <c r="Z8" s="268" t="n"/>
      <c r="AA8" s="6" t="n"/>
      <c r="AB8" s="6" t="n"/>
      <c r="AC8" s="6"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27.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April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31/03-06/04</t>
        </is>
      </c>
      <c r="C3" s="286" t="n">
        <v>11245.16</v>
      </c>
      <c r="D3" s="286" t="n">
        <v>10172.05</v>
      </c>
      <c r="E3" s="286" t="n">
        <v>3008.23</v>
      </c>
      <c r="F3" s="286" t="n">
        <v>1223.47</v>
      </c>
      <c r="G3" s="286" t="n">
        <v>4984.68</v>
      </c>
      <c r="H3" s="286" t="n">
        <v>1168.91</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07/04-13/04</t>
        </is>
      </c>
      <c r="C4" s="1396" t="n">
        <v>13747.06</v>
      </c>
      <c r="D4" s="1396" t="n">
        <v>11666.5</v>
      </c>
      <c r="E4" s="1396" t="n">
        <v>3383.52</v>
      </c>
      <c r="F4" s="1396" t="n">
        <v>1288.1</v>
      </c>
      <c r="G4" s="1396" t="n">
        <v>5605.79</v>
      </c>
      <c r="H4" s="1396" t="n">
        <v>1512.57</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14/04-20/04</t>
        </is>
      </c>
      <c r="C5" s="1396" t="n">
        <v>13765.98</v>
      </c>
      <c r="D5" s="1396" t="n">
        <v>12836.75</v>
      </c>
      <c r="E5" s="1396" t="n">
        <v>3386.36</v>
      </c>
      <c r="F5" s="1396" t="n">
        <v>2287.96</v>
      </c>
      <c r="G5" s="1396" t="n">
        <v>5298.38</v>
      </c>
      <c r="H5" s="1396" t="n">
        <v>1348.61</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21/04-27/04</t>
        </is>
      </c>
      <c r="C6" s="1396" t="n">
        <v>12707.27</v>
      </c>
      <c r="D6" s="1396" t="n">
        <v>9381.450000000001</v>
      </c>
      <c r="E6" s="1396" t="n">
        <v>3227.55</v>
      </c>
      <c r="F6" s="1396" t="n">
        <v>0</v>
      </c>
      <c r="G6" s="1396" t="n">
        <v>5447.52</v>
      </c>
      <c r="H6" s="1396" t="n">
        <v>1579.95</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21.75" customHeight="1" s="1411">
      <c r="A7" s="1391" t="inlineStr">
        <is>
          <t>TOTAL</t>
        </is>
      </c>
      <c r="B7" s="1397" t="n"/>
      <c r="C7" s="1398">
        <f>SUM(C3:C6)</f>
        <v/>
      </c>
      <c r="D7" s="1398">
        <f>SUM(D3:D6)</f>
        <v/>
      </c>
      <c r="E7" s="1398">
        <f>SUM(E3:E6)</f>
        <v/>
      </c>
      <c r="F7" s="1398">
        <f>SUM(F3:F6)</f>
        <v/>
      </c>
      <c r="G7" s="1398">
        <f>SUM(G3:G6)</f>
        <v/>
      </c>
      <c r="H7" s="1398">
        <f>SUM(H3:H6)</f>
        <v/>
      </c>
      <c r="I7" s="1398">
        <f>SUM(I3:I6)</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18" customHeight="1" s="1411">
      <c r="A8" s="319" t="n"/>
      <c r="B8" s="319" t="n"/>
      <c r="C8" s="319" t="n"/>
      <c r="D8" s="319" t="n"/>
      <c r="E8" s="319" t="n"/>
      <c r="F8" s="319" t="n"/>
      <c r="G8" s="319" t="n"/>
      <c r="H8" s="319" t="n"/>
      <c r="I8" s="319" t="n"/>
      <c r="J8" s="319" t="n"/>
      <c r="K8" s="319" t="n"/>
      <c r="L8" s="319" t="n"/>
      <c r="M8" s="319" t="n"/>
      <c r="N8" s="319" t="n"/>
      <c r="O8" s="319" t="n"/>
      <c r="P8" s="319" t="n"/>
      <c r="Q8" s="319" t="n"/>
      <c r="R8" s="319" t="n"/>
      <c r="S8" s="319" t="n"/>
      <c r="T8" s="319" t="n"/>
      <c r="U8" s="319" t="n"/>
      <c r="V8" s="319" t="n"/>
      <c r="W8" s="319" t="n"/>
      <c r="X8" s="319" t="n"/>
      <c r="Y8" s="319" t="n"/>
      <c r="Z8" s="319" t="n"/>
      <c r="AA8" s="319" t="n"/>
      <c r="AB8" s="319" t="n"/>
      <c r="AC8" s="319"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28.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May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28/04-04/05</t>
        </is>
      </c>
      <c r="C3" s="286" t="n">
        <v>13054.22</v>
      </c>
      <c r="D3" s="286" t="n">
        <v>11633.13</v>
      </c>
      <c r="E3" s="286" t="n">
        <v>3279.59</v>
      </c>
      <c r="F3" s="286" t="n">
        <v>1439.47</v>
      </c>
      <c r="G3" s="286" t="n">
        <v>5472.42</v>
      </c>
      <c r="H3" s="286" t="n">
        <v>1389.19</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05/05-12/05</t>
        </is>
      </c>
      <c r="C4" s="1396" t="n">
        <v>8557.139999999999</v>
      </c>
      <c r="D4" s="1396" t="n">
        <v>12031.06</v>
      </c>
      <c r="E4" s="1396" t="n">
        <v>2605.03</v>
      </c>
      <c r="F4" s="1396" t="n">
        <v>2291.82</v>
      </c>
      <c r="G4" s="1396" t="n">
        <v>5930.98</v>
      </c>
      <c r="H4" s="1396" t="n">
        <v>610.05</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12/05-18/05</t>
        </is>
      </c>
      <c r="C5" s="1396" t="n">
        <v>9194.370000000001</v>
      </c>
      <c r="D5" s="1396" t="n">
        <v>8760.25</v>
      </c>
      <c r="E5" s="1396" t="n">
        <v>2700.62</v>
      </c>
      <c r="F5" s="1396" t="n">
        <v>415.74</v>
      </c>
      <c r="G5" s="1396" t="n">
        <v>4596.83</v>
      </c>
      <c r="H5" s="1396" t="n">
        <v>1013</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19/05-25/05</t>
        </is>
      </c>
      <c r="C6" s="1396" t="n">
        <v>14441.41</v>
      </c>
      <c r="D6" s="1396" t="n">
        <v>12221.93</v>
      </c>
      <c r="E6" s="1396" t="n">
        <v>3487.67</v>
      </c>
      <c r="F6" s="1396" t="n">
        <v>2797.39</v>
      </c>
      <c r="G6" s="1396" t="n">
        <v>4543.74</v>
      </c>
      <c r="H6" s="1396" t="n">
        <v>1359.39</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19.5" customHeight="1" s="1411">
      <c r="A7" s="1392" t="n">
        <v>5</v>
      </c>
      <c r="B7" s="1393" t="inlineStr">
        <is>
          <t>26/05-01/06</t>
        </is>
      </c>
      <c r="C7" s="1396" t="n">
        <v>14319.64</v>
      </c>
      <c r="D7" s="1396" t="n">
        <v>11765.44</v>
      </c>
      <c r="E7" s="1396" t="n">
        <v>3469.41</v>
      </c>
      <c r="F7" s="1396" t="n">
        <v>1554.72</v>
      </c>
      <c r="G7" s="1396" t="n">
        <v>5808.97</v>
      </c>
      <c r="H7" s="1396" t="n">
        <v>1549.25</v>
      </c>
      <c r="I7" s="280">
        <f>C7-D7-H7</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21.75" customHeight="1" s="1411">
      <c r="A8" s="271" t="inlineStr">
        <is>
          <t>TOTAL</t>
        </is>
      </c>
      <c r="B8" s="1399" t="n"/>
      <c r="C8" s="1398">
        <f>SUM(C3:C7)</f>
        <v/>
      </c>
      <c r="D8" s="1398">
        <f>SUM(D3:D7)</f>
        <v/>
      </c>
      <c r="E8" s="1398">
        <f>SUM(E3:E7)</f>
        <v/>
      </c>
      <c r="F8" s="1398">
        <f>SUM(F3:F7)</f>
        <v/>
      </c>
      <c r="G8" s="1398">
        <f>SUM(G3:G7)</f>
        <v/>
      </c>
      <c r="H8" s="1398">
        <f>SUM(H3:H7)</f>
        <v/>
      </c>
      <c r="I8" s="1398">
        <f>SUM(I3:I7)</f>
        <v/>
      </c>
      <c r="J8" s="268" t="n"/>
      <c r="K8" s="268" t="n"/>
      <c r="L8" s="268" t="n"/>
      <c r="M8" s="268" t="n"/>
      <c r="N8" s="268" t="n"/>
      <c r="O8" s="268" t="n"/>
      <c r="P8" s="268" t="n"/>
      <c r="Q8" s="268" t="n"/>
      <c r="R8" s="268" t="n"/>
      <c r="S8" s="268" t="n"/>
      <c r="T8" s="268" t="n"/>
      <c r="U8" s="268" t="n"/>
      <c r="V8" s="268" t="n"/>
      <c r="W8" s="268" t="n"/>
      <c r="X8" s="268" t="n"/>
      <c r="Y8" s="268" t="n"/>
      <c r="Z8" s="268" t="n"/>
      <c r="AA8" s="6" t="n"/>
      <c r="AB8" s="6" t="n"/>
      <c r="AC8" s="6"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29.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June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02/06-08/06</t>
        </is>
      </c>
      <c r="C3" s="286" t="n">
        <v>12065.15</v>
      </c>
      <c r="D3" s="286" t="n">
        <v>11811.02</v>
      </c>
      <c r="E3" s="286" t="n">
        <v>3131.23</v>
      </c>
      <c r="F3" s="286" t="n">
        <v>2042.51</v>
      </c>
      <c r="G3" s="286" t="n">
        <v>5380.68</v>
      </c>
      <c r="H3" s="286" t="n">
        <v>1148.57</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09/06-15/06</t>
        </is>
      </c>
      <c r="C4" s="1396" t="n">
        <v>9211.379999999999</v>
      </c>
      <c r="D4" s="1396" t="n">
        <v>11611.2</v>
      </c>
      <c r="E4" s="1396" t="n">
        <v>2703.17</v>
      </c>
      <c r="F4" s="1396" t="n">
        <v>2320.52</v>
      </c>
      <c r="G4" s="1396" t="n">
        <v>4916.46</v>
      </c>
      <c r="H4" s="1396" t="n">
        <v>697.95</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16/06-22/06</t>
        </is>
      </c>
      <c r="C5" s="1396" t="n">
        <v>14444.41</v>
      </c>
      <c r="D5" s="1396" t="n">
        <v>11052.05</v>
      </c>
      <c r="E5" s="1396" t="n">
        <v>3488.12</v>
      </c>
      <c r="F5" s="1396" t="n">
        <v>1237.77</v>
      </c>
      <c r="G5" s="1396" t="n">
        <v>5444.68</v>
      </c>
      <c r="H5" s="1396" t="n">
        <v>1619.75</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23/06-29/06</t>
        </is>
      </c>
      <c r="C6" s="1396" t="n">
        <v>11948.69</v>
      </c>
      <c r="D6" s="1396" t="n">
        <v>10952.96</v>
      </c>
      <c r="E6" s="1396" t="n">
        <v>3113.76</v>
      </c>
      <c r="F6" s="1396" t="n">
        <v>1898.45</v>
      </c>
      <c r="G6" s="1396" t="n">
        <v>5099.5</v>
      </c>
      <c r="H6" s="1396" t="n">
        <v>1156.08</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21.75" customHeight="1" s="1411">
      <c r="A7" s="1391" t="inlineStr">
        <is>
          <t>TOTAL</t>
        </is>
      </c>
      <c r="B7" s="1397" t="n"/>
      <c r="C7" s="1398">
        <f>SUM(C3:C6)</f>
        <v/>
      </c>
      <c r="D7" s="1398">
        <f>SUM(D3:D6)</f>
        <v/>
      </c>
      <c r="E7" s="1398">
        <f>SUM(E3:E6)</f>
        <v/>
      </c>
      <c r="F7" s="1398">
        <f>SUM(F3:F6)</f>
        <v/>
      </c>
      <c r="G7" s="1398">
        <f>SUM(G3:G6)</f>
        <v/>
      </c>
      <c r="H7" s="1398">
        <f>SUM(H3:H6)</f>
        <v/>
      </c>
      <c r="I7" s="1398">
        <f>SUM(I3:I6)</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18" customHeight="1" s="1411">
      <c r="A8" s="319" t="n"/>
      <c r="B8" s="319" t="n"/>
      <c r="C8" s="319" t="n"/>
      <c r="D8" s="319" t="n"/>
      <c r="E8" s="319" t="n"/>
      <c r="F8" s="319" t="n"/>
      <c r="G8" s="319" t="n"/>
      <c r="H8" s="319" t="n"/>
      <c r="I8" s="319" t="n"/>
      <c r="J8" s="319" t="n"/>
      <c r="K8" s="319" t="n"/>
      <c r="L8" s="319" t="n"/>
      <c r="M8" s="319" t="n"/>
      <c r="N8" s="319" t="n"/>
      <c r="O8" s="319" t="n"/>
      <c r="P8" s="319" t="n"/>
      <c r="Q8" s="319" t="n"/>
      <c r="R8" s="319" t="n"/>
      <c r="S8" s="319" t="n"/>
      <c r="T8" s="319" t="n"/>
      <c r="U8" s="319" t="n"/>
      <c r="V8" s="319" t="n"/>
      <c r="W8" s="319" t="n"/>
      <c r="X8" s="319" t="n"/>
      <c r="Y8" s="319" t="n"/>
      <c r="Z8" s="319" t="n"/>
      <c r="AA8" s="319" t="n"/>
      <c r="AB8" s="319" t="n"/>
      <c r="AC8" s="319"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30.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July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30/06-06/07</t>
        </is>
      </c>
      <c r="C3" s="286" t="n">
        <v>12205.76</v>
      </c>
      <c r="D3" s="286" t="n">
        <v>9867.700000000001</v>
      </c>
      <c r="E3" s="286" t="n">
        <v>3152.32</v>
      </c>
      <c r="F3" s="286" t="n">
        <v>1150.22</v>
      </c>
      <c r="G3" s="286" t="n">
        <v>4551.79</v>
      </c>
      <c r="H3" s="286" t="n">
        <v>1317.2</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07/07-13/07</t>
        </is>
      </c>
      <c r="C4" s="1396" t="n">
        <v>10942.6</v>
      </c>
      <c r="D4" s="1396" t="n">
        <v>12657.87</v>
      </c>
      <c r="E4" s="1396" t="n">
        <v>2962.85</v>
      </c>
      <c r="F4" s="1396" t="n">
        <v>3132.26</v>
      </c>
      <c r="G4" s="1396" t="n">
        <v>4770.41</v>
      </c>
      <c r="H4" s="1396" t="n">
        <v>807.91</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14/07-20/07</t>
        </is>
      </c>
      <c r="C5" s="1396" t="n">
        <v>11813.18</v>
      </c>
      <c r="D5" s="1396" t="n">
        <v>9302.959999999999</v>
      </c>
      <c r="E5" s="1396" t="n">
        <v>3093.44</v>
      </c>
      <c r="F5" s="1396" t="n">
        <v>1794.9</v>
      </c>
      <c r="G5" s="1396" t="n">
        <v>3764.72</v>
      </c>
      <c r="H5" s="1396" t="n">
        <v>1154.14</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21/07-27/07</t>
        </is>
      </c>
      <c r="C6" s="1396" t="n">
        <v>11602.57</v>
      </c>
      <c r="D6" s="1396" t="n">
        <v>10460.83</v>
      </c>
      <c r="E6" s="1396" t="n">
        <v>3061.85</v>
      </c>
      <c r="F6" s="1396" t="n">
        <v>2272.5</v>
      </c>
      <c r="G6" s="1396" t="n">
        <v>4426.97</v>
      </c>
      <c r="H6" s="1396" t="n">
        <v>1044.7</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21.75" customHeight="1" s="1411">
      <c r="A7" s="1391" t="inlineStr">
        <is>
          <t>TOTAL</t>
        </is>
      </c>
      <c r="B7" s="1397" t="n"/>
      <c r="C7" s="1398">
        <f>SUM(C3:C6)</f>
        <v/>
      </c>
      <c r="D7" s="1398">
        <f>SUM(D3:D6)</f>
        <v/>
      </c>
      <c r="E7" s="1398">
        <f>SUM(E3:E6)</f>
        <v/>
      </c>
      <c r="F7" s="1398">
        <f>SUM(F3:F6)</f>
        <v/>
      </c>
      <c r="G7" s="1398">
        <f>SUM(G3:G6)</f>
        <v/>
      </c>
      <c r="H7" s="1398">
        <f>SUM(H3:H6)</f>
        <v/>
      </c>
      <c r="I7" s="1398">
        <f>SUM(I3:I6)</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18" customHeight="1" s="1411">
      <c r="A8" s="319" t="n"/>
      <c r="B8" s="319" t="n"/>
      <c r="C8" s="319" t="n"/>
      <c r="D8" s="319" t="n"/>
      <c r="E8" s="319" t="n"/>
      <c r="F8" s="319" t="n"/>
      <c r="G8" s="319" t="n"/>
      <c r="H8" s="319" t="n"/>
      <c r="I8" s="319" t="n"/>
      <c r="J8" s="319" t="n"/>
      <c r="K8" s="319" t="n"/>
      <c r="L8" s="319" t="n"/>
      <c r="M8" s="319" t="n"/>
      <c r="N8" s="319" t="n"/>
      <c r="O8" s="319" t="n"/>
      <c r="P8" s="319" t="n"/>
      <c r="Q8" s="319" t="n"/>
      <c r="R8" s="319" t="n"/>
      <c r="S8" s="319" t="n"/>
      <c r="T8" s="319" t="n"/>
      <c r="U8" s="319" t="n"/>
      <c r="V8" s="319" t="n"/>
      <c r="W8" s="319" t="n"/>
      <c r="X8" s="319" t="n"/>
      <c r="Y8" s="319" t="n"/>
      <c r="Z8" s="319" t="n"/>
      <c r="AA8" s="319" t="n"/>
      <c r="AB8" s="319" t="n"/>
      <c r="AC8" s="319"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31.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August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28/07-03/08</t>
        </is>
      </c>
      <c r="C3" s="286" t="n">
        <v>14993.3</v>
      </c>
      <c r="D3" s="286" t="n">
        <v>11021.85</v>
      </c>
      <c r="E3" s="286" t="n">
        <v>3570.45</v>
      </c>
      <c r="F3" s="286" t="n">
        <v>1169.7</v>
      </c>
      <c r="G3" s="286" t="n">
        <v>4732.45</v>
      </c>
      <c r="H3" s="286" t="n">
        <v>1708.86</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04/08-10/08</t>
        </is>
      </c>
      <c r="C4" s="1396" t="n">
        <v>11549.53</v>
      </c>
      <c r="D4" s="1396" t="n">
        <v>10534.21</v>
      </c>
      <c r="E4" s="1396" t="n">
        <v>3053.89</v>
      </c>
      <c r="F4" s="1396" t="n">
        <v>1833.06</v>
      </c>
      <c r="G4" s="1396" t="n">
        <v>4665.52</v>
      </c>
      <c r="H4" s="1396" t="n">
        <v>1110.43</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11/08-17/08</t>
        </is>
      </c>
      <c r="C5" s="1396" t="n">
        <v>11713.25</v>
      </c>
      <c r="D5" s="1396" t="n">
        <v>10558.78</v>
      </c>
      <c r="E5" s="1396" t="n">
        <v>3078.45</v>
      </c>
      <c r="F5" s="1396" t="n">
        <v>1197.96</v>
      </c>
      <c r="G5" s="1396" t="n">
        <v>5414.19</v>
      </c>
      <c r="H5" s="1396" t="n">
        <v>1239.47</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18/08-24/08</t>
        </is>
      </c>
      <c r="C6" s="1396" t="n">
        <v>12558.1</v>
      </c>
      <c r="D6" s="1396" t="n">
        <v>11425.83</v>
      </c>
      <c r="E6" s="1396" t="n">
        <v>3205.18</v>
      </c>
      <c r="F6" s="1396" t="n">
        <v>1655.82</v>
      </c>
      <c r="G6" s="1396" t="n">
        <v>5049.68</v>
      </c>
      <c r="H6" s="1396" t="n">
        <v>1282.85</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19.5" customHeight="1" s="1411">
      <c r="A7" s="1392" t="n">
        <v>5</v>
      </c>
      <c r="B7" s="1393" t="inlineStr">
        <is>
          <t>25/08-31/08</t>
        </is>
      </c>
      <c r="C7" s="1396" t="n">
        <v>15280</v>
      </c>
      <c r="D7" s="1396" t="n">
        <v>11108.49</v>
      </c>
      <c r="E7" s="1396" t="n">
        <v>3613.46</v>
      </c>
      <c r="F7" s="1396" t="n">
        <v>1385.2</v>
      </c>
      <c r="G7" s="1396" t="n">
        <v>5299.71</v>
      </c>
      <c r="H7" s="1396" t="n">
        <v>1713.56</v>
      </c>
      <c r="I7" s="280">
        <f>C7-D7-H7</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21.75" customHeight="1" s="1411">
      <c r="A8" s="1391" t="inlineStr">
        <is>
          <t>TOTAL</t>
        </is>
      </c>
      <c r="B8" s="1397" t="n"/>
      <c r="C8" s="1398">
        <f>SUM(C3:C7)</f>
        <v/>
      </c>
      <c r="D8" s="1398">
        <f>SUM(D3:D7)</f>
        <v/>
      </c>
      <c r="E8" s="1398">
        <f>SUM(E3:E7)</f>
        <v/>
      </c>
      <c r="F8" s="1398">
        <f>SUM(F3:F7)</f>
        <v/>
      </c>
      <c r="G8" s="1398">
        <f>SUM(G3:G7)</f>
        <v/>
      </c>
      <c r="H8" s="1398">
        <f>SUM(H3:H7)</f>
        <v/>
      </c>
      <c r="I8" s="1398">
        <f>SUM(I3:I7)</f>
        <v/>
      </c>
      <c r="J8" s="268" t="n"/>
      <c r="K8" s="268" t="n"/>
      <c r="L8" s="268" t="n"/>
      <c r="M8" s="268" t="n"/>
      <c r="N8" s="268" t="n"/>
      <c r="O8" s="268" t="n"/>
      <c r="P8" s="268" t="n"/>
      <c r="Q8" s="268" t="n"/>
      <c r="R8" s="268" t="n"/>
      <c r="S8" s="268" t="n"/>
      <c r="T8" s="268" t="n"/>
      <c r="U8" s="268" t="n"/>
      <c r="V8" s="268" t="n"/>
      <c r="W8" s="268" t="n"/>
      <c r="X8" s="268" t="n"/>
      <c r="Y8" s="268" t="n"/>
      <c r="Z8" s="268" t="n"/>
      <c r="AA8" s="6" t="n"/>
      <c r="AB8" s="6" t="n"/>
      <c r="AC8" s="6"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32.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September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01/09-07/09</t>
        </is>
      </c>
      <c r="C3" s="286" t="n">
        <v>16662.92</v>
      </c>
      <c r="D3" s="286" t="n">
        <v>12739.43</v>
      </c>
      <c r="E3" s="286" t="n">
        <v>3820.9</v>
      </c>
      <c r="F3" s="286" t="n">
        <v>2403.49</v>
      </c>
      <c r="G3" s="286" t="n">
        <v>4799.44</v>
      </c>
      <c r="H3" s="286" t="n">
        <v>1739.76</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08/09-14/09</t>
        </is>
      </c>
      <c r="C4" s="1396" t="n">
        <v>11028.16</v>
      </c>
      <c r="D4" s="1396" t="n">
        <v>11051.3</v>
      </c>
      <c r="E4" s="1396" t="n">
        <v>2975.68</v>
      </c>
      <c r="F4" s="1396" t="n">
        <v>2494.09</v>
      </c>
      <c r="G4" s="1396" t="n">
        <v>4851.8</v>
      </c>
      <c r="H4" s="1396" t="n">
        <v>926.4</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15/09-21/09</t>
        </is>
      </c>
      <c r="C5" s="1396" t="n">
        <v>12205.57</v>
      </c>
      <c r="D5" s="1396" t="n">
        <v>9212.58</v>
      </c>
      <c r="E5" s="1396" t="n">
        <v>3152.3</v>
      </c>
      <c r="F5" s="1396" t="n">
        <v>469.3</v>
      </c>
      <c r="G5" s="1396" t="n">
        <v>4918.05</v>
      </c>
      <c r="H5" s="1396" t="n">
        <v>1430.66</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22/09-28/09</t>
        </is>
      </c>
      <c r="C6" s="1396" t="n">
        <v>16458.38</v>
      </c>
      <c r="D6" s="1396" t="n">
        <v>13927.42</v>
      </c>
      <c r="E6" s="1396" t="n">
        <v>3790.22</v>
      </c>
      <c r="F6" s="1396" t="n">
        <v>2400.38</v>
      </c>
      <c r="G6" s="1396" t="n">
        <v>4881.88</v>
      </c>
      <c r="H6" s="1396" t="n">
        <v>1711.3</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21.75" customHeight="1" s="1411">
      <c r="A7" s="1391" t="inlineStr">
        <is>
          <t>TOTAL</t>
        </is>
      </c>
      <c r="B7" s="1397" t="n"/>
      <c r="C7" s="1398">
        <f>SUM(C3:C6)</f>
        <v/>
      </c>
      <c r="D7" s="1398">
        <f>SUM(D3:D6)</f>
        <v/>
      </c>
      <c r="E7" s="1398">
        <f>SUM(E3:E6)</f>
        <v/>
      </c>
      <c r="F7" s="1398">
        <f>SUM(F3:F6)</f>
        <v/>
      </c>
      <c r="G7" s="1398">
        <f>SUM(G3:G6)</f>
        <v/>
      </c>
      <c r="H7" s="1398">
        <f>SUM(H3:H6)</f>
        <v/>
      </c>
      <c r="I7" s="1398">
        <f>SUM(I3:I6)</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18" customHeight="1" s="1411">
      <c r="A8" s="319" t="n"/>
      <c r="B8" s="319" t="n"/>
      <c r="C8" s="319" t="n"/>
      <c r="D8" s="319" t="n"/>
      <c r="E8" s="319" t="n"/>
      <c r="F8" s="319" t="n"/>
      <c r="G8" s="319" t="n"/>
      <c r="H8" s="319" t="n"/>
      <c r="I8" s="319" t="n"/>
      <c r="J8" s="319" t="n"/>
      <c r="K8" s="319" t="n"/>
      <c r="L8" s="319" t="n"/>
      <c r="M8" s="319" t="n"/>
      <c r="N8" s="319" t="n"/>
      <c r="O8" s="319" t="n"/>
      <c r="P8" s="319" t="n"/>
      <c r="Q8" s="319" t="n"/>
      <c r="R8" s="319" t="n"/>
      <c r="S8" s="319" t="n"/>
      <c r="T8" s="319" t="n"/>
      <c r="U8" s="319" t="n"/>
      <c r="V8" s="319" t="n"/>
      <c r="W8" s="319" t="n"/>
      <c r="X8" s="319" t="n"/>
      <c r="Y8" s="319" t="n"/>
      <c r="Z8" s="319" t="n"/>
      <c r="AA8" s="319" t="n"/>
      <c r="AB8" s="319" t="n"/>
      <c r="AC8" s="319"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33.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October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29/09-05/10</t>
        </is>
      </c>
      <c r="C3" s="286" t="n">
        <v>16554.32</v>
      </c>
      <c r="D3" s="286" t="n">
        <v>10546.26</v>
      </c>
      <c r="E3" s="286" t="n">
        <v>3804.61</v>
      </c>
      <c r="F3" s="286" t="n">
        <v>1177.28</v>
      </c>
      <c r="G3" s="286" t="n">
        <v>4657.17</v>
      </c>
      <c r="H3" s="286" t="n">
        <v>1928.74</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06/10-12/10</t>
        </is>
      </c>
      <c r="C4" s="1396" t="n">
        <v>17289.84</v>
      </c>
      <c r="D4" s="1396" t="n">
        <v>11492.84</v>
      </c>
      <c r="E4" s="1396" t="n">
        <v>3893.97</v>
      </c>
      <c r="F4" s="1396" t="n">
        <v>1512.53</v>
      </c>
      <c r="G4" s="1396" t="n">
        <v>5337.51</v>
      </c>
      <c r="H4" s="1396" t="n">
        <v>1980.56</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13/10-19/10</t>
        </is>
      </c>
      <c r="C5" s="1396" t="n">
        <v>14347.18</v>
      </c>
      <c r="D5" s="1396" t="n">
        <v>10843.82</v>
      </c>
      <c r="E5" s="1396" t="n">
        <v>3452.57</v>
      </c>
      <c r="F5" s="1396" t="n">
        <v>1369.82</v>
      </c>
      <c r="G5" s="1396" t="n">
        <v>4453.5</v>
      </c>
      <c r="H5" s="1396" t="n">
        <v>1587.47</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20/10-26/10</t>
        </is>
      </c>
      <c r="C6" s="1396" t="n">
        <v>10727.73</v>
      </c>
      <c r="D6" s="1396" t="n">
        <v>11391.14</v>
      </c>
      <c r="E6" s="1396" t="n">
        <v>2909.65</v>
      </c>
      <c r="F6" s="1396" t="n">
        <v>3207.96</v>
      </c>
      <c r="G6" s="1396" t="n">
        <v>4323.33</v>
      </c>
      <c r="H6" s="1396" t="n">
        <v>768.35</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21.75" customHeight="1" s="1411">
      <c r="A7" s="1391" t="inlineStr">
        <is>
          <t>TOTAL</t>
        </is>
      </c>
      <c r="B7" s="1397" t="n"/>
      <c r="C7" s="1398">
        <f>SUM(C3:C6)</f>
        <v/>
      </c>
      <c r="D7" s="1398">
        <f>SUM(D3:D6)</f>
        <v/>
      </c>
      <c r="E7" s="1398">
        <f>SUM(E3:E6)</f>
        <v/>
      </c>
      <c r="F7" s="1398">
        <f>SUM(F3:F6)</f>
        <v/>
      </c>
      <c r="G7" s="1398">
        <f>SUM(G3:G6)</f>
        <v/>
      </c>
      <c r="H7" s="1398">
        <f>SUM(H3:H6)</f>
        <v/>
      </c>
      <c r="I7" s="1398">
        <f>SUM(I3:I6)</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18" customHeight="1" s="1411">
      <c r="A8" s="319" t="n"/>
      <c r="B8" s="319" t="n"/>
      <c r="C8" s="319" t="n"/>
      <c r="D8" s="319" t="n"/>
      <c r="E8" s="319" t="n"/>
      <c r="F8" s="319" t="n"/>
      <c r="G8" s="319" t="n"/>
      <c r="H8" s="319" t="n"/>
      <c r="I8" s="319" t="n"/>
      <c r="J8" s="319" t="n"/>
      <c r="K8" s="319" t="n"/>
      <c r="L8" s="319" t="n"/>
      <c r="M8" s="319" t="n"/>
      <c r="N8" s="319" t="n"/>
      <c r="O8" s="319" t="n"/>
      <c r="P8" s="319" t="n"/>
      <c r="Q8" s="319" t="n"/>
      <c r="R8" s="319" t="n"/>
      <c r="S8" s="319" t="n"/>
      <c r="T8" s="319" t="n"/>
      <c r="U8" s="319" t="n"/>
      <c r="V8" s="319" t="n"/>
      <c r="W8" s="319" t="n"/>
      <c r="X8" s="319" t="n"/>
      <c r="Y8" s="319" t="n"/>
      <c r="Z8" s="319" t="n"/>
      <c r="AA8" s="319" t="n"/>
      <c r="AB8" s="319" t="n"/>
      <c r="AC8" s="319"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34.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November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27/10-02/11</t>
        </is>
      </c>
      <c r="C3" s="286" t="n">
        <v>10847.95</v>
      </c>
      <c r="D3" s="286" t="n">
        <v>9595.93</v>
      </c>
      <c r="E3" s="286" t="n">
        <v>2967.3</v>
      </c>
      <c r="F3" s="286" t="n">
        <v>2739.39</v>
      </c>
      <c r="G3" s="286" t="n">
        <v>3305.51</v>
      </c>
      <c r="H3" s="286" t="n">
        <v>856.88</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03/11-09/11</t>
        </is>
      </c>
      <c r="C4" s="1396" t="n">
        <v>12283.43</v>
      </c>
      <c r="D4" s="1396" t="n">
        <v>8919.629999999999</v>
      </c>
      <c r="E4" s="1396" t="n">
        <v>3182.62</v>
      </c>
      <c r="F4" s="1396" t="n">
        <v>1349.32</v>
      </c>
      <c r="G4" s="1396" t="n">
        <v>3794.43</v>
      </c>
      <c r="H4" s="1396" t="n">
        <v>1291.91</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10/11-16/11</t>
        </is>
      </c>
      <c r="C5" s="1396" t="n">
        <v>11378.31</v>
      </c>
      <c r="D5" s="1396" t="n">
        <v>12605</v>
      </c>
      <c r="E5" s="1396" t="n">
        <v>3046.86</v>
      </c>
      <c r="F5" s="1396" t="n">
        <v>3533.8</v>
      </c>
      <c r="G5" s="1396" t="n">
        <v>4231.18</v>
      </c>
      <c r="H5" s="1396" t="n">
        <v>799.61</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17/11-23/11</t>
        </is>
      </c>
      <c r="C6" s="1396" t="n">
        <v>12845.27</v>
      </c>
      <c r="D6" s="1396" t="n">
        <v>10648.13</v>
      </c>
      <c r="E6" s="1396" t="n">
        <v>3266.9</v>
      </c>
      <c r="F6" s="1396" t="n">
        <v>2482.66</v>
      </c>
      <c r="G6" s="1396" t="n">
        <v>3754.46</v>
      </c>
      <c r="H6" s="1396" t="n">
        <v>1182.62</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19.5" customHeight="1" s="1411">
      <c r="A7" s="1392" t="n">
        <v>5</v>
      </c>
      <c r="B7" s="1393" t="inlineStr">
        <is>
          <t>24/11-30/11</t>
        </is>
      </c>
      <c r="C7" s="1396" t="n">
        <v>26385.33</v>
      </c>
      <c r="D7" s="1396" t="n">
        <v>13133.56</v>
      </c>
      <c r="E7" s="1396" t="n">
        <v>5297.91</v>
      </c>
      <c r="F7" s="1396" t="n">
        <v>2536.36</v>
      </c>
      <c r="G7" s="1396" t="n">
        <v>4329.77</v>
      </c>
      <c r="H7" s="1396" t="n">
        <v>3091.84</v>
      </c>
      <c r="I7" s="280">
        <f>C7-D7-H7</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21.75" customHeight="1" s="1411">
      <c r="A8" s="1391" t="inlineStr">
        <is>
          <t>TOTAL</t>
        </is>
      </c>
      <c r="B8" s="1397" t="n"/>
      <c r="C8" s="1398">
        <f>SUM(C3:C7)</f>
        <v/>
      </c>
      <c r="D8" s="1398">
        <f>SUM(D3:D7)</f>
        <v/>
      </c>
      <c r="E8" s="1398">
        <f>SUM(E3:E7)</f>
        <v/>
      </c>
      <c r="F8" s="1398">
        <f>SUM(F3:F7)</f>
        <v/>
      </c>
      <c r="G8" s="1398">
        <f>SUM(G3:G7)</f>
        <v/>
      </c>
      <c r="H8" s="1398">
        <f>SUM(H3:H7)</f>
        <v/>
      </c>
      <c r="I8" s="1398">
        <f>SUM(I3:I7)</f>
        <v/>
      </c>
      <c r="J8" s="268" t="n"/>
      <c r="K8" s="268" t="n"/>
      <c r="L8" s="268" t="n"/>
      <c r="M8" s="268" t="n"/>
      <c r="N8" s="268" t="n"/>
      <c r="O8" s="268" t="n"/>
      <c r="P8" s="268" t="n"/>
      <c r="Q8" s="268" t="n"/>
      <c r="R8" s="268" t="n"/>
      <c r="S8" s="268" t="n"/>
      <c r="T8" s="268" t="n"/>
      <c r="U8" s="268" t="n"/>
      <c r="V8" s="268" t="n"/>
      <c r="W8" s="268" t="n"/>
      <c r="X8" s="268" t="n"/>
      <c r="Y8" s="268" t="n"/>
      <c r="Z8" s="268" t="n"/>
      <c r="AA8" s="6" t="n"/>
      <c r="AB8" s="6" t="n"/>
      <c r="AC8" s="6"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35.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1411" min="1" max="1"/>
    <col width="16" customWidth="1" style="1411" min="2" max="2"/>
    <col width="13" customWidth="1" style="1411" min="3" max="9"/>
  </cols>
  <sheetData>
    <row r="1" ht="31.5" customHeight="1" s="1411">
      <c r="A1" s="1379" t="inlineStr">
        <is>
          <t>Borough Bar  —  December 2025</t>
        </is>
      </c>
      <c r="J1" s="268"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Week</t>
        </is>
      </c>
      <c r="B2" s="1391" t="inlineStr">
        <is>
          <t>Dates</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268" t="n"/>
      <c r="K2" s="268" t="n"/>
      <c r="L2" s="268" t="n"/>
      <c r="M2" s="268" t="n"/>
      <c r="N2" s="268" t="n"/>
      <c r="O2" s="268" t="n"/>
      <c r="P2" s="268" t="n"/>
      <c r="Q2" s="268" t="n"/>
      <c r="R2" s="268" t="n"/>
      <c r="S2" s="268" t="n"/>
      <c r="T2" s="268" t="n"/>
      <c r="U2" s="268" t="n"/>
      <c r="V2" s="268" t="n"/>
      <c r="W2" s="268" t="n"/>
      <c r="X2" s="268" t="n"/>
      <c r="Y2" s="268" t="n"/>
      <c r="Z2" s="268" t="n"/>
      <c r="AA2" s="6" t="n"/>
      <c r="AB2" s="6" t="n"/>
      <c r="AC2" s="6" t="n"/>
    </row>
    <row r="3" ht="19.5" customHeight="1" s="1411">
      <c r="A3" s="1392" t="n">
        <v>1</v>
      </c>
      <c r="B3" s="1393" t="inlineStr">
        <is>
          <t>01/12-07/12</t>
        </is>
      </c>
      <c r="C3" s="286" t="n">
        <v>43000.03</v>
      </c>
      <c r="D3" s="286" t="n">
        <v>17470.05</v>
      </c>
      <c r="E3" s="286" t="n">
        <v>7790.11</v>
      </c>
      <c r="F3" s="286" t="n">
        <v>1482.17</v>
      </c>
      <c r="G3" s="286" t="n">
        <v>5774.4</v>
      </c>
      <c r="H3" s="286" t="n">
        <v>5621.29</v>
      </c>
      <c r="I3" s="280">
        <f>C3-D3-H3</f>
        <v/>
      </c>
      <c r="J3" s="268" t="n"/>
      <c r="K3" s="268" t="n"/>
      <c r="L3" s="268" t="n"/>
      <c r="M3" s="268" t="n"/>
      <c r="N3" s="268" t="n"/>
      <c r="O3" s="268" t="n"/>
      <c r="P3" s="268" t="n"/>
      <c r="Q3" s="268" t="n"/>
      <c r="R3" s="268" t="n"/>
      <c r="S3" s="268" t="n"/>
      <c r="T3" s="268" t="n"/>
      <c r="U3" s="268" t="n"/>
      <c r="V3" s="268" t="n"/>
      <c r="W3" s="268" t="n"/>
      <c r="X3" s="268" t="n"/>
      <c r="Y3" s="268" t="n"/>
      <c r="Z3" s="268" t="n"/>
      <c r="AA3" s="6" t="n"/>
      <c r="AB3" s="6" t="n"/>
      <c r="AC3" s="6" t="n"/>
    </row>
    <row r="4" ht="19.5" customHeight="1" s="1411">
      <c r="A4" s="1394" t="n">
        <v>2</v>
      </c>
      <c r="B4" s="1395" t="inlineStr">
        <is>
          <t>08/12-14/12</t>
        </is>
      </c>
      <c r="C4" s="1396" t="n">
        <v>47248.54</v>
      </c>
      <c r="D4" s="1396" t="n">
        <v>17908.43</v>
      </c>
      <c r="E4" s="1396" t="n">
        <v>8427.389999999999</v>
      </c>
      <c r="F4" s="1396" t="n">
        <v>2870.59</v>
      </c>
      <c r="G4" s="1396" t="n">
        <v>5438.72</v>
      </c>
      <c r="H4" s="1396" t="n">
        <v>5991.76</v>
      </c>
      <c r="I4" s="284">
        <f>C4-D4-H4</f>
        <v/>
      </c>
      <c r="J4" s="268" t="n"/>
      <c r="K4" s="268" t="n"/>
      <c r="L4" s="268" t="n"/>
      <c r="M4" s="268" t="n"/>
      <c r="N4" s="268" t="n"/>
      <c r="O4" s="268" t="n"/>
      <c r="P4" s="268" t="n"/>
      <c r="Q4" s="268" t="n"/>
      <c r="R4" s="268" t="n"/>
      <c r="S4" s="268" t="n"/>
      <c r="T4" s="268" t="n"/>
      <c r="U4" s="268" t="n"/>
      <c r="V4" s="268" t="n"/>
      <c r="W4" s="268" t="n"/>
      <c r="X4" s="268" t="n"/>
      <c r="Y4" s="268" t="n"/>
      <c r="Z4" s="268" t="n"/>
      <c r="AA4" s="6" t="n"/>
      <c r="AB4" s="6" t="n"/>
      <c r="AC4" s="6" t="n"/>
    </row>
    <row r="5" ht="19.5" customHeight="1" s="1411">
      <c r="A5" s="1392" t="n">
        <v>3</v>
      </c>
      <c r="B5" s="1393" t="inlineStr">
        <is>
          <t>15/12-21/12</t>
        </is>
      </c>
      <c r="C5" s="1396" t="n">
        <v>22340.28</v>
      </c>
      <c r="D5" s="1396" t="n">
        <v>9629.93</v>
      </c>
      <c r="E5" s="1396" t="n">
        <v>4691.15</v>
      </c>
      <c r="F5" s="1396" t="n">
        <v>0</v>
      </c>
      <c r="G5" s="1396" t="n">
        <v>4097.46</v>
      </c>
      <c r="H5" s="1396" t="n">
        <v>2941.52</v>
      </c>
      <c r="I5" s="280">
        <f>C5-D5-H5</f>
        <v/>
      </c>
      <c r="J5" s="268" t="n"/>
      <c r="K5" s="268" t="n"/>
      <c r="L5" s="268" t="n"/>
      <c r="M5" s="268" t="n"/>
      <c r="N5" s="268" t="n"/>
      <c r="O5" s="268" t="n"/>
      <c r="P5" s="268" t="n"/>
      <c r="Q5" s="268" t="n"/>
      <c r="R5" s="268" t="n"/>
      <c r="S5" s="268" t="n"/>
      <c r="T5" s="268" t="n"/>
      <c r="U5" s="268" t="n"/>
      <c r="V5" s="268" t="n"/>
      <c r="W5" s="268" t="n"/>
      <c r="X5" s="268" t="n"/>
      <c r="Y5" s="268" t="n"/>
      <c r="Z5" s="268" t="n"/>
      <c r="AA5" s="6" t="n"/>
      <c r="AB5" s="6" t="n"/>
      <c r="AC5" s="6" t="n"/>
    </row>
    <row r="6" ht="19.5" customHeight="1" s="1411">
      <c r="A6" s="1394" t="n">
        <v>4</v>
      </c>
      <c r="B6" s="1395" t="inlineStr">
        <is>
          <t>22/12-28/12</t>
        </is>
      </c>
      <c r="C6" s="1396" t="n">
        <v>9169.549999999999</v>
      </c>
      <c r="D6" s="1396" t="n">
        <v>5938.58</v>
      </c>
      <c r="E6" s="1396" t="n">
        <v>2715.54</v>
      </c>
      <c r="F6" s="1396" t="n">
        <v>0</v>
      </c>
      <c r="G6" s="1396" t="n">
        <v>2620.42</v>
      </c>
      <c r="H6" s="1396" t="n">
        <v>1075.67</v>
      </c>
      <c r="I6" s="284">
        <f>C6-D6-H6</f>
        <v/>
      </c>
      <c r="J6" s="268" t="n"/>
      <c r="K6" s="268" t="n"/>
      <c r="L6" s="268" t="n"/>
      <c r="M6" s="268" t="n"/>
      <c r="N6" s="268" t="n"/>
      <c r="O6" s="268" t="n"/>
      <c r="P6" s="268" t="n"/>
      <c r="Q6" s="268" t="n"/>
      <c r="R6" s="268" t="n"/>
      <c r="S6" s="268" t="n"/>
      <c r="T6" s="268" t="n"/>
      <c r="U6" s="268" t="n"/>
      <c r="V6" s="268" t="n"/>
      <c r="W6" s="268" t="n"/>
      <c r="X6" s="268" t="n"/>
      <c r="Y6" s="268" t="n"/>
      <c r="Z6" s="268" t="n"/>
      <c r="AA6" s="6" t="n"/>
      <c r="AB6" s="6" t="n"/>
      <c r="AC6" s="6" t="n"/>
    </row>
    <row r="7" ht="21.75" customHeight="1" s="1411">
      <c r="A7" s="1391" t="inlineStr">
        <is>
          <t>TOTAL</t>
        </is>
      </c>
      <c r="B7" s="1397" t="n"/>
      <c r="C7" s="1398">
        <f>SUM(C3:C6)</f>
        <v/>
      </c>
      <c r="D7" s="1398">
        <f>SUM(D3:D6)</f>
        <v/>
      </c>
      <c r="E7" s="1398">
        <f>SUM(E3:E6)</f>
        <v/>
      </c>
      <c r="F7" s="1398">
        <f>SUM(F3:F6)</f>
        <v/>
      </c>
      <c r="G7" s="1398">
        <f>SUM(G3:G6)</f>
        <v/>
      </c>
      <c r="H7" s="1398">
        <f>SUM(H3:H6)</f>
        <v/>
      </c>
      <c r="I7" s="1398">
        <f>SUM(I3:I6)</f>
        <v/>
      </c>
      <c r="J7" s="268" t="n"/>
      <c r="K7" s="268" t="n"/>
      <c r="L7" s="268" t="n"/>
      <c r="M7" s="268" t="n"/>
      <c r="N7" s="268" t="n"/>
      <c r="O7" s="268" t="n"/>
      <c r="P7" s="268" t="n"/>
      <c r="Q7" s="268" t="n"/>
      <c r="R7" s="268" t="n"/>
      <c r="S7" s="268" t="n"/>
      <c r="T7" s="268" t="n"/>
      <c r="U7" s="268" t="n"/>
      <c r="V7" s="268" t="n"/>
      <c r="W7" s="268" t="n"/>
      <c r="X7" s="268" t="n"/>
      <c r="Y7" s="268" t="n"/>
      <c r="Z7" s="268" t="n"/>
      <c r="AA7" s="6" t="n"/>
      <c r="AB7" s="6" t="n"/>
      <c r="AC7" s="6" t="n"/>
    </row>
    <row r="8" ht="18" customHeight="1" s="1411">
      <c r="A8" s="319" t="n"/>
      <c r="B8" s="319" t="n"/>
      <c r="C8" s="319" t="n"/>
      <c r="D8" s="319" t="n"/>
      <c r="E8" s="319" t="n"/>
      <c r="F8" s="319" t="n"/>
      <c r="G8" s="319" t="n"/>
      <c r="H8" s="319" t="n"/>
      <c r="I8" s="319" t="n"/>
      <c r="J8" s="319" t="n"/>
      <c r="K8" s="319" t="n"/>
      <c r="L8" s="319" t="n"/>
      <c r="M8" s="319" t="n"/>
      <c r="N8" s="319" t="n"/>
      <c r="O8" s="319" t="n"/>
      <c r="P8" s="319" t="n"/>
      <c r="Q8" s="319" t="n"/>
      <c r="R8" s="319" t="n"/>
      <c r="S8" s="319" t="n"/>
      <c r="T8" s="319" t="n"/>
      <c r="U8" s="319" t="n"/>
      <c r="V8" s="319" t="n"/>
      <c r="W8" s="319" t="n"/>
      <c r="X8" s="319" t="n"/>
      <c r="Y8" s="319" t="n"/>
      <c r="Z8" s="319" t="n"/>
      <c r="AA8" s="319" t="n"/>
      <c r="AB8" s="319" t="n"/>
      <c r="AC8" s="319" t="n"/>
    </row>
    <row r="9" ht="18" customHeight="1" s="1411">
      <c r="A9" s="319" t="n"/>
      <c r="B9" s="319" t="n"/>
      <c r="C9" s="319" t="n"/>
      <c r="D9" s="319" t="n"/>
      <c r="E9" s="319" t="n"/>
      <c r="F9" s="319" t="n"/>
      <c r="G9" s="319" t="n"/>
      <c r="H9" s="319" t="n"/>
      <c r="I9" s="319" t="n"/>
      <c r="J9" s="319" t="n"/>
      <c r="K9" s="319" t="n"/>
      <c r="L9" s="319" t="n"/>
      <c r="M9" s="319" t="n"/>
      <c r="N9" s="319" t="n"/>
      <c r="O9" s="319" t="n"/>
      <c r="P9" s="319" t="n"/>
      <c r="Q9" s="319" t="n"/>
      <c r="R9" s="319" t="n"/>
      <c r="S9" s="319" t="n"/>
      <c r="T9" s="319" t="n"/>
      <c r="U9" s="319" t="n"/>
      <c r="V9" s="319" t="n"/>
      <c r="W9" s="319" t="n"/>
      <c r="X9" s="319" t="n"/>
      <c r="Y9" s="319" t="n"/>
      <c r="Z9" s="319" t="n"/>
      <c r="AA9" s="319" t="n"/>
      <c r="AB9" s="319" t="n"/>
      <c r="AC9" s="319" t="n"/>
    </row>
    <row r="10" ht="18" customHeight="1" s="1411">
      <c r="A10" s="319" t="n"/>
      <c r="B10" s="319" t="n"/>
      <c r="C10" s="319" t="n"/>
      <c r="D10" s="319" t="n"/>
      <c r="E10" s="319" t="n"/>
      <c r="F10" s="319" t="n"/>
      <c r="G10" s="319" t="n"/>
      <c r="H10" s="319" t="n"/>
      <c r="I10" s="319" t="n"/>
      <c r="J10" s="319" t="n"/>
      <c r="K10" s="319" t="n"/>
      <c r="L10" s="319" t="n"/>
      <c r="M10" s="319" t="n"/>
      <c r="N10" s="319" t="n"/>
      <c r="O10" s="319" t="n"/>
      <c r="P10" s="319" t="n"/>
      <c r="Q10" s="319" t="n"/>
      <c r="R10" s="319" t="n"/>
      <c r="S10" s="319" t="n"/>
      <c r="T10" s="319" t="n"/>
      <c r="U10" s="319" t="n"/>
      <c r="V10" s="319" t="n"/>
      <c r="W10" s="319" t="n"/>
      <c r="X10" s="319" t="n"/>
      <c r="Y10" s="319" t="n"/>
      <c r="Z10" s="319" t="n"/>
      <c r="AA10" s="319" t="n"/>
      <c r="AB10" s="319" t="n"/>
      <c r="AC10" s="319" t="n"/>
    </row>
    <row r="11" ht="18" customHeight="1" s="1411">
      <c r="A11" s="319" t="n"/>
      <c r="B11" s="319" t="n"/>
      <c r="C11" s="319" t="n"/>
      <c r="D11" s="319" t="n"/>
      <c r="E11" s="319" t="n"/>
      <c r="F11" s="319" t="n"/>
      <c r="G11" s="319" t="n"/>
      <c r="H11" s="319" t="n"/>
      <c r="I11" s="319" t="n"/>
      <c r="J11" s="319" t="n"/>
      <c r="K11" s="319" t="n"/>
      <c r="L11" s="319" t="n"/>
      <c r="M11" s="319" t="n"/>
      <c r="N11" s="319" t="n"/>
      <c r="O11" s="319" t="n"/>
      <c r="P11" s="319" t="n"/>
      <c r="Q11" s="319" t="n"/>
      <c r="R11" s="319" t="n"/>
      <c r="S11" s="319" t="n"/>
      <c r="T11" s="319" t="n"/>
      <c r="U11" s="319" t="n"/>
      <c r="V11" s="319" t="n"/>
      <c r="W11" s="319" t="n"/>
      <c r="X11" s="319" t="n"/>
      <c r="Y11" s="319" t="n"/>
      <c r="Z11" s="319" t="n"/>
      <c r="AA11" s="319" t="n"/>
      <c r="AB11" s="319" t="n"/>
      <c r="AC11" s="319" t="n"/>
    </row>
    <row r="12" ht="18" customHeight="1" s="1411">
      <c r="A12" s="319" t="n"/>
      <c r="B12" s="319" t="n"/>
      <c r="C12" s="319" t="n"/>
      <c r="D12" s="319" t="n"/>
      <c r="E12" s="319" t="n"/>
      <c r="F12" s="319" t="n"/>
      <c r="G12" s="319" t="n"/>
      <c r="H12" s="319" t="n"/>
      <c r="I12" s="319" t="n"/>
      <c r="J12" s="319" t="n"/>
      <c r="K12" s="319" t="n"/>
      <c r="L12" s="319" t="n"/>
      <c r="M12" s="319" t="n"/>
      <c r="N12" s="319" t="n"/>
      <c r="O12" s="319" t="n"/>
      <c r="P12" s="319" t="n"/>
      <c r="Q12" s="319" t="n"/>
      <c r="R12" s="319" t="n"/>
      <c r="S12" s="319" t="n"/>
      <c r="T12" s="319" t="n"/>
      <c r="U12" s="319" t="n"/>
      <c r="V12" s="319" t="n"/>
      <c r="W12" s="319" t="n"/>
      <c r="X12" s="319" t="n"/>
      <c r="Y12" s="319" t="n"/>
      <c r="Z12" s="319" t="n"/>
      <c r="AA12" s="319" t="n"/>
      <c r="AB12" s="319" t="n"/>
      <c r="AC12" s="319" t="n"/>
    </row>
    <row r="13" ht="18" customHeight="1" s="1411">
      <c r="A13" s="319" t="n"/>
      <c r="B13" s="319" t="n"/>
      <c r="C13" s="319" t="n"/>
      <c r="D13" s="319" t="n"/>
      <c r="E13" s="319" t="n"/>
      <c r="F13" s="319" t="n"/>
      <c r="G13" s="319" t="n"/>
      <c r="H13" s="319" t="n"/>
      <c r="I13" s="319" t="n"/>
      <c r="J13" s="319" t="n"/>
      <c r="K13" s="319" t="n"/>
      <c r="L13" s="319" t="n"/>
      <c r="M13" s="319" t="n"/>
      <c r="N13" s="319" t="n"/>
      <c r="O13" s="319" t="n"/>
      <c r="P13" s="319" t="n"/>
      <c r="Q13" s="319" t="n"/>
      <c r="R13" s="319" t="n"/>
      <c r="S13" s="319" t="n"/>
      <c r="T13" s="319" t="n"/>
      <c r="U13" s="319" t="n"/>
      <c r="V13" s="319" t="n"/>
      <c r="W13" s="319" t="n"/>
      <c r="X13" s="319" t="n"/>
      <c r="Y13" s="319" t="n"/>
      <c r="Z13" s="319" t="n"/>
      <c r="AA13" s="319" t="n"/>
      <c r="AB13" s="319" t="n"/>
      <c r="AC13" s="319" t="n"/>
    </row>
    <row r="14" ht="18" customHeight="1" s="1411">
      <c r="A14" s="319" t="n"/>
      <c r="B14" s="319" t="n"/>
      <c r="C14" s="319" t="n"/>
      <c r="D14" s="319" t="n"/>
      <c r="E14" s="319" t="n"/>
      <c r="F14" s="319" t="n"/>
      <c r="G14" s="319" t="n"/>
      <c r="H14" s="319" t="n"/>
      <c r="I14" s="319" t="n"/>
      <c r="J14" s="319" t="n"/>
      <c r="K14" s="319" t="n"/>
      <c r="L14" s="319" t="n"/>
      <c r="M14" s="319" t="n"/>
      <c r="N14" s="319" t="n"/>
      <c r="O14" s="319" t="n"/>
      <c r="P14" s="319" t="n"/>
      <c r="Q14" s="319" t="n"/>
      <c r="R14" s="319" t="n"/>
      <c r="S14" s="319" t="n"/>
      <c r="T14" s="319" t="n"/>
      <c r="U14" s="319" t="n"/>
      <c r="V14" s="319" t="n"/>
      <c r="W14" s="319" t="n"/>
      <c r="X14" s="319" t="n"/>
      <c r="Y14" s="319" t="n"/>
      <c r="Z14" s="319" t="n"/>
      <c r="AA14" s="319" t="n"/>
      <c r="AB14" s="319" t="n"/>
      <c r="AC14" s="319" t="n"/>
    </row>
    <row r="15" ht="18" customHeight="1" s="1411">
      <c r="A15" s="319" t="n"/>
      <c r="B15" s="319" t="n"/>
      <c r="C15" s="319" t="n"/>
      <c r="D15" s="319" t="n"/>
      <c r="E15" s="319" t="n"/>
      <c r="F15" s="319" t="n"/>
      <c r="G15" s="319" t="n"/>
      <c r="H15" s="319" t="n"/>
      <c r="I15" s="319" t="n"/>
      <c r="J15" s="319" t="n"/>
      <c r="K15" s="319" t="n"/>
      <c r="L15" s="319" t="n"/>
      <c r="M15" s="319" t="n"/>
      <c r="N15" s="319" t="n"/>
      <c r="O15" s="319" t="n"/>
      <c r="P15" s="319" t="n"/>
      <c r="Q15" s="319" t="n"/>
      <c r="R15" s="319" t="n"/>
      <c r="S15" s="319" t="n"/>
      <c r="T15" s="319" t="n"/>
      <c r="U15" s="319" t="n"/>
      <c r="V15" s="319" t="n"/>
      <c r="W15" s="319" t="n"/>
      <c r="X15" s="319" t="n"/>
      <c r="Y15" s="319" t="n"/>
      <c r="Z15" s="319" t="n"/>
      <c r="AA15" s="319" t="n"/>
      <c r="AB15" s="319" t="n"/>
      <c r="AC15" s="319" t="n"/>
    </row>
    <row r="16" ht="18" customHeight="1" s="1411">
      <c r="A16" s="319" t="n"/>
      <c r="B16" s="319" t="n"/>
      <c r="C16" s="319" t="n"/>
      <c r="D16" s="319" t="n"/>
      <c r="E16" s="319" t="n"/>
      <c r="F16" s="319" t="n"/>
      <c r="G16" s="319" t="n"/>
      <c r="H16" s="319" t="n"/>
      <c r="I16" s="319" t="n"/>
      <c r="J16" s="319" t="n"/>
      <c r="K16" s="319" t="n"/>
      <c r="L16" s="319" t="n"/>
      <c r="M16" s="319" t="n"/>
      <c r="N16" s="319" t="n"/>
      <c r="O16" s="319" t="n"/>
      <c r="P16" s="319" t="n"/>
      <c r="Q16" s="319" t="n"/>
      <c r="R16" s="319" t="n"/>
      <c r="S16" s="319" t="n"/>
      <c r="T16" s="319" t="n"/>
      <c r="U16" s="319" t="n"/>
      <c r="V16" s="319" t="n"/>
      <c r="W16" s="319" t="n"/>
      <c r="X16" s="319" t="n"/>
      <c r="Y16" s="319" t="n"/>
      <c r="Z16" s="319" t="n"/>
      <c r="AA16" s="319" t="n"/>
      <c r="AB16" s="319" t="n"/>
      <c r="AC16" s="319" t="n"/>
    </row>
    <row r="17" ht="18" customHeight="1" s="1411">
      <c r="A17" s="319" t="n"/>
      <c r="B17" s="319" t="n"/>
      <c r="C17" s="319" t="n"/>
      <c r="D17" s="319" t="n"/>
      <c r="E17" s="319" t="n"/>
      <c r="F17" s="319" t="n"/>
      <c r="G17" s="319" t="n"/>
      <c r="H17" s="319" t="n"/>
      <c r="I17" s="319" t="n"/>
      <c r="J17" s="319" t="n"/>
      <c r="K17" s="319" t="n"/>
      <c r="L17" s="319" t="n"/>
      <c r="M17" s="319" t="n"/>
      <c r="N17" s="319" t="n"/>
      <c r="O17" s="319" t="n"/>
      <c r="P17" s="319" t="n"/>
      <c r="Q17" s="319" t="n"/>
      <c r="R17" s="319" t="n"/>
      <c r="S17" s="319" t="n"/>
      <c r="T17" s="319" t="n"/>
      <c r="U17" s="319" t="n"/>
      <c r="V17" s="319" t="n"/>
      <c r="W17" s="319" t="n"/>
      <c r="X17" s="319" t="n"/>
      <c r="Y17" s="319" t="n"/>
      <c r="Z17" s="319" t="n"/>
      <c r="AA17" s="319" t="n"/>
      <c r="AB17" s="319" t="n"/>
      <c r="AC17" s="319" t="n"/>
    </row>
    <row r="18" ht="18" customHeight="1" s="1411">
      <c r="A18" s="319" t="n"/>
      <c r="B18" s="319" t="n"/>
      <c r="C18" s="319" t="n"/>
      <c r="D18" s="319" t="n"/>
      <c r="E18" s="319" t="n"/>
      <c r="F18" s="319" t="n"/>
      <c r="G18" s="319" t="n"/>
      <c r="H18" s="319" t="n"/>
      <c r="I18" s="319" t="n"/>
      <c r="J18" s="319" t="n"/>
      <c r="K18" s="319" t="n"/>
      <c r="L18" s="319" t="n"/>
      <c r="M18" s="319" t="n"/>
      <c r="N18" s="319" t="n"/>
      <c r="O18" s="319" t="n"/>
      <c r="P18" s="319" t="n"/>
      <c r="Q18" s="319" t="n"/>
      <c r="R18" s="319" t="n"/>
      <c r="S18" s="319" t="n"/>
      <c r="T18" s="319" t="n"/>
      <c r="U18" s="319" t="n"/>
      <c r="V18" s="319" t="n"/>
      <c r="W18" s="319" t="n"/>
      <c r="X18" s="319" t="n"/>
      <c r="Y18" s="319" t="n"/>
      <c r="Z18" s="319" t="n"/>
      <c r="AA18" s="319" t="n"/>
      <c r="AB18" s="319" t="n"/>
      <c r="AC18" s="319" t="n"/>
    </row>
    <row r="19" ht="18" customHeight="1" s="1411">
      <c r="A19" s="319" t="n"/>
      <c r="B19" s="319" t="n"/>
      <c r="C19" s="319" t="n"/>
      <c r="D19" s="319" t="n"/>
      <c r="E19" s="319" t="n"/>
      <c r="F19" s="319" t="n"/>
      <c r="G19" s="319" t="n"/>
      <c r="H19" s="319" t="n"/>
      <c r="I19" s="319" t="n"/>
      <c r="J19" s="319" t="n"/>
      <c r="K19" s="319" t="n"/>
      <c r="L19" s="319" t="n"/>
      <c r="M19" s="319" t="n"/>
      <c r="N19" s="319" t="n"/>
      <c r="O19" s="319" t="n"/>
      <c r="P19" s="319" t="n"/>
      <c r="Q19" s="319" t="n"/>
      <c r="R19" s="319" t="n"/>
      <c r="S19" s="319" t="n"/>
      <c r="T19" s="319" t="n"/>
      <c r="U19" s="319" t="n"/>
      <c r="V19" s="319" t="n"/>
      <c r="W19" s="319" t="n"/>
      <c r="X19" s="319" t="n"/>
      <c r="Y19" s="319" t="n"/>
      <c r="Z19" s="319" t="n"/>
      <c r="AA19" s="319" t="n"/>
      <c r="AB19" s="319" t="n"/>
      <c r="AC19" s="319" t="n"/>
    </row>
    <row r="20" ht="18" customHeight="1" s="1411">
      <c r="A20" s="319" t="n"/>
      <c r="B20" s="319" t="n"/>
      <c r="C20" s="319" t="n"/>
      <c r="D20" s="319" t="n"/>
      <c r="E20" s="319" t="n"/>
      <c r="F20" s="319" t="n"/>
      <c r="G20" s="319" t="n"/>
      <c r="H20" s="319" t="n"/>
      <c r="I20" s="319" t="n"/>
      <c r="J20" s="319" t="n"/>
      <c r="K20" s="319" t="n"/>
      <c r="L20" s="319" t="n"/>
      <c r="M20" s="319" t="n"/>
      <c r="N20" s="319" t="n"/>
      <c r="O20" s="319" t="n"/>
      <c r="P20" s="319" t="n"/>
      <c r="Q20" s="319" t="n"/>
      <c r="R20" s="319" t="n"/>
      <c r="S20" s="319" t="n"/>
      <c r="T20" s="319" t="n"/>
      <c r="U20" s="319" t="n"/>
      <c r="V20" s="319" t="n"/>
      <c r="W20" s="319" t="n"/>
      <c r="X20" s="319" t="n"/>
      <c r="Y20" s="319" t="n"/>
      <c r="Z20" s="319" t="n"/>
      <c r="AA20" s="319" t="n"/>
      <c r="AB20" s="319" t="n"/>
      <c r="AC20" s="319" t="n"/>
    </row>
    <row r="21" ht="18" customHeight="1" s="1411">
      <c r="A21" s="319" t="n"/>
      <c r="B21" s="319" t="n"/>
      <c r="C21" s="319" t="n"/>
      <c r="D21" s="319" t="n"/>
      <c r="E21" s="319" t="n"/>
      <c r="F21" s="319" t="n"/>
      <c r="G21" s="319" t="n"/>
      <c r="H21" s="319" t="n"/>
      <c r="I21" s="319" t="n"/>
      <c r="J21" s="319" t="n"/>
      <c r="K21" s="319" t="n"/>
      <c r="L21" s="319" t="n"/>
      <c r="M21" s="319" t="n"/>
      <c r="N21" s="319" t="n"/>
      <c r="O21" s="319" t="n"/>
      <c r="P21" s="319" t="n"/>
      <c r="Q21" s="319" t="n"/>
      <c r="R21" s="319" t="n"/>
      <c r="S21" s="319" t="n"/>
      <c r="T21" s="319" t="n"/>
      <c r="U21" s="319" t="n"/>
      <c r="V21" s="319" t="n"/>
      <c r="W21" s="319" t="n"/>
      <c r="X21" s="319" t="n"/>
      <c r="Y21" s="319" t="n"/>
      <c r="Z21" s="319" t="n"/>
      <c r="AA21" s="319" t="n"/>
      <c r="AB21" s="319" t="n"/>
      <c r="AC21" s="319" t="n"/>
    </row>
    <row r="22" ht="18" customHeight="1" s="1411">
      <c r="A22" s="319" t="n"/>
      <c r="B22" s="319" t="n"/>
      <c r="C22" s="319" t="n"/>
      <c r="D22" s="319" t="n"/>
      <c r="E22" s="319" t="n"/>
      <c r="F22" s="319" t="n"/>
      <c r="G22" s="319" t="n"/>
      <c r="H22" s="319" t="n"/>
      <c r="I22" s="319" t="n"/>
      <c r="J22" s="319" t="n"/>
      <c r="K22" s="319" t="n"/>
      <c r="L22" s="319" t="n"/>
      <c r="M22" s="319" t="n"/>
      <c r="N22" s="319" t="n"/>
      <c r="O22" s="319" t="n"/>
      <c r="P22" s="319" t="n"/>
      <c r="Q22" s="319" t="n"/>
      <c r="R22" s="319" t="n"/>
      <c r="S22" s="319" t="n"/>
      <c r="T22" s="319" t="n"/>
      <c r="U22" s="319" t="n"/>
      <c r="V22" s="319" t="n"/>
      <c r="W22" s="319" t="n"/>
      <c r="X22" s="319" t="n"/>
      <c r="Y22" s="319" t="n"/>
      <c r="Z22" s="319" t="n"/>
      <c r="AA22" s="319" t="n"/>
      <c r="AB22" s="319" t="n"/>
      <c r="AC22" s="319" t="n"/>
    </row>
    <row r="23" ht="18" customHeight="1" s="1411">
      <c r="A23" s="319" t="n"/>
      <c r="B23" s="319" t="n"/>
      <c r="C23" s="319" t="n"/>
      <c r="D23" s="319" t="n"/>
      <c r="E23" s="319" t="n"/>
      <c r="F23" s="319" t="n"/>
      <c r="G23" s="319" t="n"/>
      <c r="H23" s="319" t="n"/>
      <c r="I23" s="319" t="n"/>
      <c r="J23" s="319" t="n"/>
      <c r="K23" s="319" t="n"/>
      <c r="L23" s="319" t="n"/>
      <c r="M23" s="319" t="n"/>
      <c r="N23" s="319" t="n"/>
      <c r="O23" s="319" t="n"/>
      <c r="P23" s="319" t="n"/>
      <c r="Q23" s="319" t="n"/>
      <c r="R23" s="319" t="n"/>
      <c r="S23" s="319" t="n"/>
      <c r="T23" s="319" t="n"/>
      <c r="U23" s="319" t="n"/>
      <c r="V23" s="319" t="n"/>
      <c r="W23" s="319" t="n"/>
      <c r="X23" s="319" t="n"/>
      <c r="Y23" s="319" t="n"/>
      <c r="Z23" s="319" t="n"/>
      <c r="AA23" s="319" t="n"/>
      <c r="AB23" s="319" t="n"/>
      <c r="AC23" s="319" t="n"/>
    </row>
    <row r="24" ht="18" customHeight="1" s="1411">
      <c r="A24" s="319" t="n"/>
      <c r="B24" s="319" t="n"/>
      <c r="C24" s="319" t="n"/>
      <c r="D24" s="319" t="n"/>
      <c r="E24" s="319" t="n"/>
      <c r="F24" s="319" t="n"/>
      <c r="G24" s="319" t="n"/>
      <c r="H24" s="319" t="n"/>
      <c r="I24" s="319" t="n"/>
      <c r="J24" s="319" t="n"/>
      <c r="K24" s="319" t="n"/>
      <c r="L24" s="319" t="n"/>
      <c r="M24" s="319" t="n"/>
      <c r="N24" s="319" t="n"/>
      <c r="O24" s="319" t="n"/>
      <c r="P24" s="319" t="n"/>
      <c r="Q24" s="319" t="n"/>
      <c r="R24" s="319" t="n"/>
      <c r="S24" s="319" t="n"/>
      <c r="T24" s="319" t="n"/>
      <c r="U24" s="319" t="n"/>
      <c r="V24" s="319" t="n"/>
      <c r="W24" s="319" t="n"/>
      <c r="X24" s="319" t="n"/>
      <c r="Y24" s="319" t="n"/>
      <c r="Z24" s="319" t="n"/>
      <c r="AA24" s="319" t="n"/>
      <c r="AB24" s="319" t="n"/>
      <c r="AC24" s="319" t="n"/>
    </row>
    <row r="25" ht="18" customHeight="1" s="1411">
      <c r="A25" s="319" t="n"/>
      <c r="B25" s="319" t="n"/>
      <c r="C25" s="319" t="n"/>
      <c r="D25" s="319" t="n"/>
      <c r="E25" s="319" t="n"/>
      <c r="F25" s="319" t="n"/>
      <c r="G25" s="319" t="n"/>
      <c r="H25" s="319" t="n"/>
      <c r="I25" s="319" t="n"/>
      <c r="J25" s="319" t="n"/>
      <c r="K25" s="319" t="n"/>
      <c r="L25" s="319" t="n"/>
      <c r="M25" s="319" t="n"/>
      <c r="N25" s="319" t="n"/>
      <c r="O25" s="319" t="n"/>
      <c r="P25" s="319" t="n"/>
      <c r="Q25" s="319" t="n"/>
      <c r="R25" s="319" t="n"/>
      <c r="S25" s="319" t="n"/>
      <c r="T25" s="319" t="n"/>
      <c r="U25" s="319" t="n"/>
      <c r="V25" s="319" t="n"/>
      <c r="W25" s="319" t="n"/>
      <c r="X25" s="319" t="n"/>
      <c r="Y25" s="319" t="n"/>
      <c r="Z25" s="319" t="n"/>
      <c r="AA25" s="319" t="n"/>
      <c r="AB25" s="319" t="n"/>
      <c r="AC25" s="319" t="n"/>
    </row>
    <row r="26" ht="18" customHeight="1" s="1411">
      <c r="A26" s="319" t="n"/>
      <c r="B26" s="319" t="n"/>
      <c r="C26" s="319" t="n"/>
      <c r="D26" s="319" t="n"/>
      <c r="E26" s="319" t="n"/>
      <c r="F26" s="319" t="n"/>
      <c r="G26" s="319" t="n"/>
      <c r="H26" s="319" t="n"/>
      <c r="I26" s="319" t="n"/>
      <c r="J26" s="319" t="n"/>
      <c r="K26" s="319" t="n"/>
      <c r="L26" s="319" t="n"/>
      <c r="M26" s="319" t="n"/>
      <c r="N26" s="319" t="n"/>
      <c r="O26" s="319" t="n"/>
      <c r="P26" s="319" t="n"/>
      <c r="Q26" s="319" t="n"/>
      <c r="R26" s="319" t="n"/>
      <c r="S26" s="319" t="n"/>
      <c r="T26" s="319" t="n"/>
      <c r="U26" s="319" t="n"/>
      <c r="V26" s="319" t="n"/>
      <c r="W26" s="319" t="n"/>
      <c r="X26" s="319" t="n"/>
      <c r="Y26" s="319" t="n"/>
      <c r="Z26" s="319" t="n"/>
      <c r="AA26" s="319" t="n"/>
      <c r="AB26" s="319" t="n"/>
      <c r="AC26" s="319" t="n"/>
    </row>
    <row r="27" ht="18" customHeight="1" s="1411">
      <c r="A27" s="319" t="n"/>
      <c r="B27" s="319" t="n"/>
      <c r="C27" s="319" t="n"/>
      <c r="D27" s="319" t="n"/>
      <c r="E27" s="319" t="n"/>
      <c r="F27" s="319" t="n"/>
      <c r="G27" s="319" t="n"/>
      <c r="H27" s="319" t="n"/>
      <c r="I27" s="319" t="n"/>
      <c r="J27" s="319" t="n"/>
      <c r="K27" s="319" t="n"/>
      <c r="L27" s="319" t="n"/>
      <c r="M27" s="319" t="n"/>
      <c r="N27" s="319" t="n"/>
      <c r="O27" s="319" t="n"/>
      <c r="P27" s="319" t="n"/>
      <c r="Q27" s="319" t="n"/>
      <c r="R27" s="319" t="n"/>
      <c r="S27" s="319" t="n"/>
      <c r="T27" s="319" t="n"/>
      <c r="U27" s="319" t="n"/>
      <c r="V27" s="319" t="n"/>
      <c r="W27" s="319" t="n"/>
      <c r="X27" s="319" t="n"/>
      <c r="Y27" s="319" t="n"/>
      <c r="Z27" s="319" t="n"/>
      <c r="AA27" s="319" t="n"/>
      <c r="AB27" s="319" t="n"/>
      <c r="AC27" s="319" t="n"/>
    </row>
    <row r="28" ht="18" customHeight="1" s="1411">
      <c r="A28" s="319" t="n"/>
      <c r="B28" s="319" t="n"/>
      <c r="C28" s="319" t="n"/>
      <c r="D28" s="319" t="n"/>
      <c r="E28" s="319" t="n"/>
      <c r="F28" s="319" t="n"/>
      <c r="G28" s="319" t="n"/>
      <c r="H28" s="319" t="n"/>
      <c r="I28" s="319" t="n"/>
      <c r="J28" s="319" t="n"/>
      <c r="K28" s="319" t="n"/>
      <c r="L28" s="319" t="n"/>
      <c r="M28" s="319" t="n"/>
      <c r="N28" s="319" t="n"/>
      <c r="O28" s="319" t="n"/>
      <c r="P28" s="319" t="n"/>
      <c r="Q28" s="319" t="n"/>
      <c r="R28" s="319" t="n"/>
      <c r="S28" s="319" t="n"/>
      <c r="T28" s="319" t="n"/>
      <c r="U28" s="319" t="n"/>
      <c r="V28" s="319" t="n"/>
      <c r="W28" s="319" t="n"/>
      <c r="X28" s="319" t="n"/>
      <c r="Y28" s="319" t="n"/>
      <c r="Z28" s="319" t="n"/>
      <c r="AA28" s="319" t="n"/>
      <c r="AB28" s="319" t="n"/>
      <c r="AC28" s="319" t="n"/>
    </row>
    <row r="29" ht="18" customHeight="1" s="1411">
      <c r="A29" s="319" t="n"/>
      <c r="B29" s="319" t="n"/>
      <c r="C29" s="319" t="n"/>
      <c r="D29" s="319" t="n"/>
      <c r="E29" s="319" t="n"/>
      <c r="F29" s="319" t="n"/>
      <c r="G29" s="319" t="n"/>
      <c r="H29" s="319" t="n"/>
      <c r="I29" s="319" t="n"/>
      <c r="J29" s="319" t="n"/>
      <c r="K29" s="319" t="n"/>
      <c r="L29" s="319" t="n"/>
      <c r="M29" s="319" t="n"/>
      <c r="N29" s="319" t="n"/>
      <c r="O29" s="319" t="n"/>
      <c r="P29" s="319" t="n"/>
      <c r="Q29" s="319" t="n"/>
      <c r="R29" s="319" t="n"/>
      <c r="S29" s="319" t="n"/>
      <c r="T29" s="319" t="n"/>
      <c r="U29" s="319" t="n"/>
      <c r="V29" s="319" t="n"/>
      <c r="W29" s="319" t="n"/>
      <c r="X29" s="319" t="n"/>
      <c r="Y29" s="319" t="n"/>
      <c r="Z29" s="319" t="n"/>
      <c r="AA29" s="319" t="n"/>
      <c r="AB29" s="319" t="n"/>
      <c r="AC29" s="319" t="n"/>
    </row>
    <row r="30" ht="18" customHeight="1" s="1411">
      <c r="A30" s="319" t="n"/>
      <c r="B30" s="319" t="n"/>
      <c r="C30" s="319" t="n"/>
      <c r="D30" s="319" t="n"/>
      <c r="E30" s="319" t="n"/>
      <c r="F30" s="319" t="n"/>
      <c r="G30" s="319" t="n"/>
      <c r="H30" s="319" t="n"/>
      <c r="I30" s="319" t="n"/>
      <c r="J30" s="319" t="n"/>
      <c r="K30" s="319" t="n"/>
      <c r="L30" s="319" t="n"/>
      <c r="M30" s="319" t="n"/>
      <c r="N30" s="319" t="n"/>
      <c r="O30" s="319" t="n"/>
      <c r="P30" s="319" t="n"/>
      <c r="Q30" s="319" t="n"/>
      <c r="R30" s="319" t="n"/>
      <c r="S30" s="319" t="n"/>
      <c r="T30" s="319" t="n"/>
      <c r="U30" s="319" t="n"/>
      <c r="V30" s="319" t="n"/>
      <c r="W30" s="319" t="n"/>
      <c r="X30" s="319" t="n"/>
      <c r="Y30" s="319" t="n"/>
      <c r="Z30" s="319" t="n"/>
      <c r="AA30" s="319" t="n"/>
      <c r="AB30" s="319" t="n"/>
      <c r="AC30" s="319" t="n"/>
    </row>
    <row r="31" ht="18" customHeight="1" s="1411">
      <c r="A31" s="319" t="n"/>
      <c r="B31" s="319" t="n"/>
      <c r="C31" s="319" t="n"/>
      <c r="D31" s="319" t="n"/>
      <c r="E31" s="319" t="n"/>
      <c r="F31" s="319" t="n"/>
      <c r="G31" s="319" t="n"/>
      <c r="H31" s="319" t="n"/>
      <c r="I31" s="319" t="n"/>
      <c r="J31" s="319" t="n"/>
      <c r="K31" s="319" t="n"/>
      <c r="L31" s="319" t="n"/>
      <c r="M31" s="319" t="n"/>
      <c r="N31" s="319" t="n"/>
      <c r="O31" s="319" t="n"/>
      <c r="P31" s="319" t="n"/>
      <c r="Q31" s="319" t="n"/>
      <c r="R31" s="319" t="n"/>
      <c r="S31" s="319" t="n"/>
      <c r="T31" s="319" t="n"/>
      <c r="U31" s="319" t="n"/>
      <c r="V31" s="319" t="n"/>
      <c r="W31" s="319" t="n"/>
      <c r="X31" s="319" t="n"/>
      <c r="Y31" s="319" t="n"/>
      <c r="Z31" s="319" t="n"/>
      <c r="AA31" s="319" t="n"/>
      <c r="AB31" s="319" t="n"/>
      <c r="AC31" s="319" t="n"/>
    </row>
    <row r="32" ht="18" customHeight="1" s="1411">
      <c r="A32" s="319" t="n"/>
      <c r="B32" s="319" t="n"/>
      <c r="C32" s="319" t="n"/>
      <c r="D32" s="319" t="n"/>
      <c r="E32" s="319" t="n"/>
      <c r="F32" s="319" t="n"/>
      <c r="G32" s="319" t="n"/>
      <c r="H32" s="319" t="n"/>
      <c r="I32" s="319" t="n"/>
      <c r="J32" s="319" t="n"/>
      <c r="K32" s="319" t="n"/>
      <c r="L32" s="319" t="n"/>
      <c r="M32" s="319" t="n"/>
      <c r="N32" s="319" t="n"/>
      <c r="O32" s="319" t="n"/>
      <c r="P32" s="319" t="n"/>
      <c r="Q32" s="319" t="n"/>
      <c r="R32" s="319" t="n"/>
      <c r="S32" s="319" t="n"/>
      <c r="T32" s="319" t="n"/>
      <c r="U32" s="319" t="n"/>
      <c r="V32" s="319" t="n"/>
      <c r="W32" s="319" t="n"/>
      <c r="X32" s="319" t="n"/>
      <c r="Y32" s="319" t="n"/>
      <c r="Z32" s="319" t="n"/>
      <c r="AA32" s="319" t="n"/>
      <c r="AB32" s="319" t="n"/>
      <c r="AC32" s="319" t="n"/>
    </row>
    <row r="33" ht="18" customHeight="1" s="1411">
      <c r="A33" s="319" t="n"/>
      <c r="B33" s="319" t="n"/>
      <c r="C33" s="319" t="n"/>
      <c r="D33" s="319" t="n"/>
      <c r="E33" s="319" t="n"/>
      <c r="F33" s="319" t="n"/>
      <c r="G33" s="319" t="n"/>
      <c r="H33" s="319" t="n"/>
      <c r="I33" s="319" t="n"/>
      <c r="J33" s="319" t="n"/>
      <c r="K33" s="319" t="n"/>
      <c r="L33" s="319" t="n"/>
      <c r="M33" s="319" t="n"/>
      <c r="N33" s="319" t="n"/>
      <c r="O33" s="319" t="n"/>
      <c r="P33" s="319" t="n"/>
      <c r="Q33" s="319" t="n"/>
      <c r="R33" s="319" t="n"/>
      <c r="S33" s="319" t="n"/>
      <c r="T33" s="319" t="n"/>
      <c r="U33" s="319" t="n"/>
      <c r="V33" s="319" t="n"/>
      <c r="W33" s="319" t="n"/>
      <c r="X33" s="319" t="n"/>
      <c r="Y33" s="319" t="n"/>
      <c r="Z33" s="319" t="n"/>
      <c r="AA33" s="319" t="n"/>
      <c r="AB33" s="319" t="n"/>
      <c r="AC33" s="319" t="n"/>
    </row>
    <row r="34" ht="18" customHeight="1" s="1411">
      <c r="A34" s="319" t="n"/>
      <c r="B34" s="319" t="n"/>
      <c r="C34" s="319" t="n"/>
      <c r="D34" s="319" t="n"/>
      <c r="E34" s="319" t="n"/>
      <c r="F34" s="319" t="n"/>
      <c r="G34" s="319" t="n"/>
      <c r="H34" s="319" t="n"/>
      <c r="I34" s="319" t="n"/>
      <c r="J34" s="319" t="n"/>
      <c r="K34" s="319" t="n"/>
      <c r="L34" s="319" t="n"/>
      <c r="M34" s="319" t="n"/>
      <c r="N34" s="319" t="n"/>
      <c r="O34" s="319" t="n"/>
      <c r="P34" s="319" t="n"/>
      <c r="Q34" s="319" t="n"/>
      <c r="R34" s="319" t="n"/>
      <c r="S34" s="319" t="n"/>
      <c r="T34" s="319" t="n"/>
      <c r="U34" s="319" t="n"/>
      <c r="V34" s="319" t="n"/>
      <c r="W34" s="319" t="n"/>
      <c r="X34" s="319" t="n"/>
      <c r="Y34" s="319" t="n"/>
      <c r="Z34" s="319" t="n"/>
      <c r="AA34" s="319" t="n"/>
      <c r="AB34" s="319" t="n"/>
      <c r="AC34" s="319" t="n"/>
    </row>
    <row r="35" ht="18" customHeight="1" s="1411">
      <c r="A35" s="319" t="n"/>
      <c r="B35" s="319" t="n"/>
      <c r="C35" s="319" t="n"/>
      <c r="D35" s="319" t="n"/>
      <c r="E35" s="319" t="n"/>
      <c r="F35" s="319" t="n"/>
      <c r="G35" s="319" t="n"/>
      <c r="H35" s="319" t="n"/>
      <c r="I35" s="319" t="n"/>
      <c r="J35" s="319" t="n"/>
      <c r="K35" s="319" t="n"/>
      <c r="L35" s="319" t="n"/>
      <c r="M35" s="319" t="n"/>
      <c r="N35" s="319" t="n"/>
      <c r="O35" s="319" t="n"/>
      <c r="P35" s="319" t="n"/>
      <c r="Q35" s="319" t="n"/>
      <c r="R35" s="319" t="n"/>
      <c r="S35" s="319" t="n"/>
      <c r="T35" s="319" t="n"/>
      <c r="U35" s="319" t="n"/>
      <c r="V35" s="319" t="n"/>
      <c r="W35" s="319" t="n"/>
      <c r="X35" s="319" t="n"/>
      <c r="Y35" s="319" t="n"/>
      <c r="Z35" s="319" t="n"/>
      <c r="AA35" s="319" t="n"/>
      <c r="AB35" s="319" t="n"/>
      <c r="AC35" s="319" t="n"/>
    </row>
    <row r="36" ht="18" customHeight="1" s="1411">
      <c r="A36" s="319" t="n"/>
      <c r="B36" s="319" t="n"/>
      <c r="C36" s="319" t="n"/>
      <c r="D36" s="319" t="n"/>
      <c r="E36" s="319" t="n"/>
      <c r="F36" s="319" t="n"/>
      <c r="G36" s="319" t="n"/>
      <c r="H36" s="319" t="n"/>
      <c r="I36" s="319" t="n"/>
      <c r="J36" s="319" t="n"/>
      <c r="K36" s="319" t="n"/>
      <c r="L36" s="319" t="n"/>
      <c r="M36" s="319" t="n"/>
      <c r="N36" s="319" t="n"/>
      <c r="O36" s="319" t="n"/>
      <c r="P36" s="319" t="n"/>
      <c r="Q36" s="319" t="n"/>
      <c r="R36" s="319" t="n"/>
      <c r="S36" s="319" t="n"/>
      <c r="T36" s="319" t="n"/>
      <c r="U36" s="319" t="n"/>
      <c r="V36" s="319" t="n"/>
      <c r="W36" s="319" t="n"/>
      <c r="X36" s="319" t="n"/>
      <c r="Y36" s="319" t="n"/>
      <c r="Z36" s="319" t="n"/>
      <c r="AA36" s="319" t="n"/>
      <c r="AB36" s="319" t="n"/>
      <c r="AC36" s="319" t="n"/>
    </row>
    <row r="37" ht="18" customHeight="1" s="1411">
      <c r="A37" s="319" t="n"/>
      <c r="B37" s="319" t="n"/>
      <c r="C37" s="319" t="n"/>
      <c r="D37" s="319" t="n"/>
      <c r="E37" s="319" t="n"/>
      <c r="F37" s="319" t="n"/>
      <c r="G37" s="319" t="n"/>
      <c r="H37" s="319" t="n"/>
      <c r="I37" s="319" t="n"/>
      <c r="J37" s="319" t="n"/>
      <c r="K37" s="319" t="n"/>
      <c r="L37" s="319" t="n"/>
      <c r="M37" s="319" t="n"/>
      <c r="N37" s="319" t="n"/>
      <c r="O37" s="319" t="n"/>
      <c r="P37" s="319" t="n"/>
      <c r="Q37" s="319" t="n"/>
      <c r="R37" s="319" t="n"/>
      <c r="S37" s="319" t="n"/>
      <c r="T37" s="319" t="n"/>
      <c r="U37" s="319" t="n"/>
      <c r="V37" s="319" t="n"/>
      <c r="W37" s="319" t="n"/>
      <c r="X37" s="319" t="n"/>
      <c r="Y37" s="319" t="n"/>
      <c r="Z37" s="319" t="n"/>
      <c r="AA37" s="319" t="n"/>
      <c r="AB37" s="319" t="n"/>
      <c r="AC37" s="319" t="n"/>
    </row>
    <row r="38" ht="18" customHeight="1" s="1411">
      <c r="A38" s="319" t="n"/>
      <c r="B38" s="319" t="n"/>
      <c r="C38" s="319" t="n"/>
      <c r="D38" s="319" t="n"/>
      <c r="E38" s="319" t="n"/>
      <c r="F38" s="319" t="n"/>
      <c r="G38" s="319" t="n"/>
      <c r="H38" s="319" t="n"/>
      <c r="I38" s="319" t="n"/>
      <c r="J38" s="319" t="n"/>
      <c r="K38" s="319" t="n"/>
      <c r="L38" s="319" t="n"/>
      <c r="M38" s="319" t="n"/>
      <c r="N38" s="319" t="n"/>
      <c r="O38" s="319" t="n"/>
      <c r="P38" s="319" t="n"/>
      <c r="Q38" s="319" t="n"/>
      <c r="R38" s="319" t="n"/>
      <c r="S38" s="319" t="n"/>
      <c r="T38" s="319" t="n"/>
      <c r="U38" s="319" t="n"/>
      <c r="V38" s="319" t="n"/>
      <c r="W38" s="319" t="n"/>
      <c r="X38" s="319" t="n"/>
      <c r="Y38" s="319" t="n"/>
      <c r="Z38" s="319" t="n"/>
      <c r="AA38" s="319" t="n"/>
      <c r="AB38" s="319" t="n"/>
      <c r="AC38" s="319" t="n"/>
    </row>
    <row r="39" ht="18" customHeight="1" s="1411">
      <c r="A39" s="319" t="n"/>
      <c r="B39" s="319" t="n"/>
      <c r="C39" s="319" t="n"/>
      <c r="D39" s="319" t="n"/>
      <c r="E39" s="319" t="n"/>
      <c r="F39" s="319" t="n"/>
      <c r="G39" s="319" t="n"/>
      <c r="H39" s="319" t="n"/>
      <c r="I39" s="319" t="n"/>
      <c r="J39" s="319" t="n"/>
      <c r="K39" s="319" t="n"/>
      <c r="L39" s="319" t="n"/>
      <c r="M39" s="319" t="n"/>
      <c r="N39" s="319" t="n"/>
      <c r="O39" s="319" t="n"/>
      <c r="P39" s="319" t="n"/>
      <c r="Q39" s="319" t="n"/>
      <c r="R39" s="319" t="n"/>
      <c r="S39" s="319" t="n"/>
      <c r="T39" s="319" t="n"/>
      <c r="U39" s="319" t="n"/>
      <c r="V39" s="319" t="n"/>
      <c r="W39" s="319" t="n"/>
      <c r="X39" s="319" t="n"/>
      <c r="Y39" s="319" t="n"/>
      <c r="Z39" s="319" t="n"/>
      <c r="AA39" s="319" t="n"/>
      <c r="AB39" s="319" t="n"/>
      <c r="AC39" s="319" t="n"/>
    </row>
    <row r="40" ht="18" customHeight="1" s="1411">
      <c r="A40" s="319" t="n"/>
      <c r="B40" s="319" t="n"/>
      <c r="C40" s="319" t="n"/>
      <c r="D40" s="319" t="n"/>
      <c r="E40" s="319" t="n"/>
      <c r="F40" s="319" t="n"/>
      <c r="G40" s="319" t="n"/>
      <c r="H40" s="319" t="n"/>
      <c r="I40" s="319" t="n"/>
      <c r="J40" s="319" t="n"/>
      <c r="K40" s="319" t="n"/>
      <c r="L40" s="319" t="n"/>
      <c r="M40" s="319" t="n"/>
      <c r="N40" s="319" t="n"/>
      <c r="O40" s="319" t="n"/>
      <c r="P40" s="319" t="n"/>
      <c r="Q40" s="319" t="n"/>
      <c r="R40" s="319" t="n"/>
      <c r="S40" s="319" t="n"/>
      <c r="T40" s="319" t="n"/>
      <c r="U40" s="319" t="n"/>
      <c r="V40" s="319" t="n"/>
      <c r="W40" s="319" t="n"/>
      <c r="X40" s="319" t="n"/>
      <c r="Y40" s="319" t="n"/>
      <c r="Z40" s="319" t="n"/>
      <c r="AA40" s="319" t="n"/>
      <c r="AB40" s="319" t="n"/>
      <c r="AC40" s="319" t="n"/>
    </row>
    <row r="41" ht="18" customHeight="1" s="1411">
      <c r="A41" s="319" t="n"/>
      <c r="B41" s="319" t="n"/>
      <c r="C41" s="319" t="n"/>
      <c r="D41" s="319" t="n"/>
      <c r="E41" s="319" t="n"/>
      <c r="F41" s="319" t="n"/>
      <c r="G41" s="319" t="n"/>
      <c r="H41" s="319" t="n"/>
      <c r="I41" s="319" t="n"/>
      <c r="J41" s="319" t="n"/>
      <c r="K41" s="319" t="n"/>
      <c r="L41" s="319" t="n"/>
      <c r="M41" s="319" t="n"/>
      <c r="N41" s="319" t="n"/>
      <c r="O41" s="319" t="n"/>
      <c r="P41" s="319" t="n"/>
      <c r="Q41" s="319" t="n"/>
      <c r="R41" s="319" t="n"/>
      <c r="S41" s="319" t="n"/>
      <c r="T41" s="319" t="n"/>
      <c r="U41" s="319" t="n"/>
      <c r="V41" s="319" t="n"/>
      <c r="W41" s="319" t="n"/>
      <c r="X41" s="319" t="n"/>
      <c r="Y41" s="319" t="n"/>
      <c r="Z41" s="319" t="n"/>
      <c r="AA41" s="319" t="n"/>
      <c r="AB41" s="319" t="n"/>
      <c r="AC41" s="319" t="n"/>
    </row>
    <row r="42" ht="18" customHeight="1" s="1411">
      <c r="A42" s="319" t="n"/>
      <c r="B42" s="319" t="n"/>
      <c r="C42" s="319" t="n"/>
      <c r="D42" s="319" t="n"/>
      <c r="E42" s="319" t="n"/>
      <c r="F42" s="319" t="n"/>
      <c r="G42" s="319" t="n"/>
      <c r="H42" s="319" t="n"/>
      <c r="I42" s="319" t="n"/>
      <c r="J42" s="319" t="n"/>
      <c r="K42" s="319" t="n"/>
      <c r="L42" s="319" t="n"/>
      <c r="M42" s="319" t="n"/>
      <c r="N42" s="319" t="n"/>
      <c r="O42" s="319" t="n"/>
      <c r="P42" s="319" t="n"/>
      <c r="Q42" s="319" t="n"/>
      <c r="R42" s="319" t="n"/>
      <c r="S42" s="319" t="n"/>
      <c r="T42" s="319" t="n"/>
      <c r="U42" s="319" t="n"/>
      <c r="V42" s="319" t="n"/>
      <c r="W42" s="319" t="n"/>
      <c r="X42" s="319" t="n"/>
      <c r="Y42" s="319" t="n"/>
      <c r="Z42" s="319" t="n"/>
      <c r="AA42" s="319" t="n"/>
      <c r="AB42" s="319" t="n"/>
      <c r="AC42" s="319" t="n"/>
    </row>
    <row r="43" ht="18" customHeight="1" s="1411">
      <c r="A43" s="319" t="n"/>
      <c r="B43" s="319" t="n"/>
      <c r="C43" s="319" t="n"/>
      <c r="D43" s="319" t="n"/>
      <c r="E43" s="319" t="n"/>
      <c r="F43" s="319" t="n"/>
      <c r="G43" s="319" t="n"/>
      <c r="H43" s="319" t="n"/>
      <c r="I43" s="319" t="n"/>
      <c r="J43" s="319" t="n"/>
      <c r="K43" s="319" t="n"/>
      <c r="L43" s="319" t="n"/>
      <c r="M43" s="319" t="n"/>
      <c r="N43" s="319" t="n"/>
      <c r="O43" s="319" t="n"/>
      <c r="P43" s="319" t="n"/>
      <c r="Q43" s="319" t="n"/>
      <c r="R43" s="319" t="n"/>
      <c r="S43" s="319" t="n"/>
      <c r="T43" s="319" t="n"/>
      <c r="U43" s="319" t="n"/>
      <c r="V43" s="319" t="n"/>
      <c r="W43" s="319" t="n"/>
      <c r="X43" s="319" t="n"/>
      <c r="Y43" s="319" t="n"/>
      <c r="Z43" s="319" t="n"/>
      <c r="AA43" s="319" t="n"/>
      <c r="AB43" s="319" t="n"/>
      <c r="AC43" s="319" t="n"/>
    </row>
    <row r="44" ht="18" customHeight="1" s="1411">
      <c r="A44" s="319" t="n"/>
      <c r="B44" s="319" t="n"/>
      <c r="C44" s="319" t="n"/>
      <c r="D44" s="319" t="n"/>
      <c r="E44" s="319" t="n"/>
      <c r="F44" s="319" t="n"/>
      <c r="G44" s="319" t="n"/>
      <c r="H44" s="319" t="n"/>
      <c r="I44" s="319" t="n"/>
      <c r="J44" s="319" t="n"/>
      <c r="K44" s="319" t="n"/>
      <c r="L44" s="319" t="n"/>
      <c r="M44" s="319" t="n"/>
      <c r="N44" s="319" t="n"/>
      <c r="O44" s="319" t="n"/>
      <c r="P44" s="319" t="n"/>
      <c r="Q44" s="319" t="n"/>
      <c r="R44" s="319" t="n"/>
      <c r="S44" s="319" t="n"/>
      <c r="T44" s="319" t="n"/>
      <c r="U44" s="319" t="n"/>
      <c r="V44" s="319" t="n"/>
      <c r="W44" s="319" t="n"/>
      <c r="X44" s="319" t="n"/>
      <c r="Y44" s="319" t="n"/>
      <c r="Z44" s="319" t="n"/>
      <c r="AA44" s="319" t="n"/>
      <c r="AB44" s="319" t="n"/>
      <c r="AC44" s="319" t="n"/>
    </row>
    <row r="45" ht="18" customHeight="1" s="1411">
      <c r="A45" s="319" t="n"/>
      <c r="B45" s="319" t="n"/>
      <c r="C45" s="319" t="n"/>
      <c r="D45" s="319" t="n"/>
      <c r="E45" s="319" t="n"/>
      <c r="F45" s="319" t="n"/>
      <c r="G45" s="319" t="n"/>
      <c r="H45" s="319" t="n"/>
      <c r="I45" s="319" t="n"/>
      <c r="J45" s="319" t="n"/>
      <c r="K45" s="319" t="n"/>
      <c r="L45" s="319" t="n"/>
      <c r="M45" s="319" t="n"/>
      <c r="N45" s="319" t="n"/>
      <c r="O45" s="319" t="n"/>
      <c r="P45" s="319" t="n"/>
      <c r="Q45" s="319" t="n"/>
      <c r="R45" s="319" t="n"/>
      <c r="S45" s="319" t="n"/>
      <c r="T45" s="319" t="n"/>
      <c r="U45" s="319" t="n"/>
      <c r="V45" s="319" t="n"/>
      <c r="W45" s="319" t="n"/>
      <c r="X45" s="319" t="n"/>
      <c r="Y45" s="319" t="n"/>
      <c r="Z45" s="319" t="n"/>
      <c r="AA45" s="319" t="n"/>
      <c r="AB45" s="319" t="n"/>
      <c r="AC45" s="319" t="n"/>
    </row>
    <row r="46" ht="18" customHeight="1" s="1411">
      <c r="A46" s="319" t="n"/>
      <c r="B46" s="319" t="n"/>
      <c r="C46" s="319" t="n"/>
      <c r="D46" s="319" t="n"/>
      <c r="E46" s="319" t="n"/>
      <c r="F46" s="319" t="n"/>
      <c r="G46" s="319" t="n"/>
      <c r="H46" s="319" t="n"/>
      <c r="I46" s="319" t="n"/>
      <c r="J46" s="319" t="n"/>
      <c r="K46" s="319" t="n"/>
      <c r="L46" s="319" t="n"/>
      <c r="M46" s="319" t="n"/>
      <c r="N46" s="319" t="n"/>
      <c r="O46" s="319" t="n"/>
      <c r="P46" s="319" t="n"/>
      <c r="Q46" s="319" t="n"/>
      <c r="R46" s="319" t="n"/>
      <c r="S46" s="319" t="n"/>
      <c r="T46" s="319" t="n"/>
      <c r="U46" s="319" t="n"/>
      <c r="V46" s="319" t="n"/>
      <c r="W46" s="319" t="n"/>
      <c r="X46" s="319" t="n"/>
      <c r="Y46" s="319" t="n"/>
      <c r="Z46" s="319" t="n"/>
      <c r="AA46" s="319" t="n"/>
      <c r="AB46" s="319" t="n"/>
      <c r="AC46" s="319" t="n"/>
    </row>
    <row r="47" ht="18" customHeight="1" s="1411">
      <c r="A47" s="319" t="n"/>
      <c r="B47" s="319" t="n"/>
      <c r="C47" s="319" t="n"/>
      <c r="D47" s="319" t="n"/>
      <c r="E47" s="319" t="n"/>
      <c r="F47" s="319" t="n"/>
      <c r="G47" s="319" t="n"/>
      <c r="H47" s="319" t="n"/>
      <c r="I47" s="319" t="n"/>
      <c r="J47" s="319" t="n"/>
      <c r="K47" s="319" t="n"/>
      <c r="L47" s="319" t="n"/>
      <c r="M47" s="319" t="n"/>
      <c r="N47" s="319" t="n"/>
      <c r="O47" s="319" t="n"/>
      <c r="P47" s="319" t="n"/>
      <c r="Q47" s="319" t="n"/>
      <c r="R47" s="319" t="n"/>
      <c r="S47" s="319" t="n"/>
      <c r="T47" s="319" t="n"/>
      <c r="U47" s="319" t="n"/>
      <c r="V47" s="319" t="n"/>
      <c r="W47" s="319" t="n"/>
      <c r="X47" s="319" t="n"/>
      <c r="Y47" s="319" t="n"/>
      <c r="Z47" s="319" t="n"/>
      <c r="AA47" s="319" t="n"/>
      <c r="AB47" s="319" t="n"/>
      <c r="AC47" s="319" t="n"/>
    </row>
    <row r="48" ht="18" customHeight="1" s="1411">
      <c r="A48" s="319" t="n"/>
      <c r="B48" s="319" t="n"/>
      <c r="C48" s="319" t="n"/>
      <c r="D48" s="319" t="n"/>
      <c r="E48" s="319" t="n"/>
      <c r="F48" s="319" t="n"/>
      <c r="G48" s="319" t="n"/>
      <c r="H48" s="319" t="n"/>
      <c r="I48" s="319" t="n"/>
      <c r="J48" s="319" t="n"/>
      <c r="K48" s="319" t="n"/>
      <c r="L48" s="319" t="n"/>
      <c r="M48" s="319" t="n"/>
      <c r="N48" s="319" t="n"/>
      <c r="O48" s="319" t="n"/>
      <c r="P48" s="319" t="n"/>
      <c r="Q48" s="319" t="n"/>
      <c r="R48" s="319" t="n"/>
      <c r="S48" s="319" t="n"/>
      <c r="T48" s="319" t="n"/>
      <c r="U48" s="319" t="n"/>
      <c r="V48" s="319" t="n"/>
      <c r="W48" s="319" t="n"/>
      <c r="X48" s="319" t="n"/>
      <c r="Y48" s="319" t="n"/>
      <c r="Z48" s="319" t="n"/>
      <c r="AA48" s="319" t="n"/>
      <c r="AB48" s="319" t="n"/>
      <c r="AC48" s="319" t="n"/>
    </row>
    <row r="49" ht="18" customHeight="1" s="1411">
      <c r="A49" s="319" t="n"/>
      <c r="B49" s="319" t="n"/>
      <c r="C49" s="319" t="n"/>
      <c r="D49" s="319" t="n"/>
      <c r="E49" s="319" t="n"/>
      <c r="F49" s="319" t="n"/>
      <c r="G49" s="319" t="n"/>
      <c r="H49" s="319" t="n"/>
      <c r="I49" s="319" t="n"/>
      <c r="J49" s="319" t="n"/>
      <c r="K49" s="319" t="n"/>
      <c r="L49" s="319" t="n"/>
      <c r="M49" s="319" t="n"/>
      <c r="N49" s="319" t="n"/>
      <c r="O49" s="319" t="n"/>
      <c r="P49" s="319" t="n"/>
      <c r="Q49" s="319" t="n"/>
      <c r="R49" s="319" t="n"/>
      <c r="S49" s="319" t="n"/>
      <c r="T49" s="319" t="n"/>
      <c r="U49" s="319" t="n"/>
      <c r="V49" s="319" t="n"/>
      <c r="W49" s="319" t="n"/>
      <c r="X49" s="319" t="n"/>
      <c r="Y49" s="319" t="n"/>
      <c r="Z49" s="319" t="n"/>
      <c r="AA49" s="319" t="n"/>
      <c r="AB49" s="319" t="n"/>
      <c r="AC49" s="319" t="n"/>
    </row>
    <row r="50" ht="18" customHeight="1" s="1411">
      <c r="A50" s="319" t="n"/>
      <c r="B50" s="319" t="n"/>
      <c r="C50" s="319" t="n"/>
      <c r="D50" s="319" t="n"/>
      <c r="E50" s="319" t="n"/>
      <c r="F50" s="319" t="n"/>
      <c r="G50" s="319" t="n"/>
      <c r="H50" s="319" t="n"/>
      <c r="I50" s="319" t="n"/>
      <c r="J50" s="319" t="n"/>
      <c r="K50" s="319" t="n"/>
      <c r="L50" s="319" t="n"/>
      <c r="M50" s="319" t="n"/>
      <c r="N50" s="319" t="n"/>
      <c r="O50" s="319" t="n"/>
      <c r="P50" s="319" t="n"/>
      <c r="Q50" s="319" t="n"/>
      <c r="R50" s="319" t="n"/>
      <c r="S50" s="319" t="n"/>
      <c r="T50" s="319" t="n"/>
      <c r="U50" s="319" t="n"/>
      <c r="V50" s="319" t="n"/>
      <c r="W50" s="319" t="n"/>
      <c r="X50" s="319" t="n"/>
      <c r="Y50" s="319" t="n"/>
      <c r="Z50" s="319" t="n"/>
      <c r="AA50" s="319" t="n"/>
      <c r="AB50" s="319" t="n"/>
      <c r="AC50" s="319" t="n"/>
    </row>
    <row r="51" ht="18" customHeight="1" s="1411">
      <c r="A51" s="319" t="n"/>
      <c r="B51" s="319" t="n"/>
      <c r="C51" s="319" t="n"/>
      <c r="D51" s="319" t="n"/>
      <c r="E51" s="319" t="n"/>
      <c r="F51" s="319" t="n"/>
      <c r="G51" s="319" t="n"/>
      <c r="H51" s="319" t="n"/>
      <c r="I51" s="319" t="n"/>
      <c r="J51" s="319" t="n"/>
      <c r="K51" s="319" t="n"/>
      <c r="L51" s="319" t="n"/>
      <c r="M51" s="319" t="n"/>
      <c r="N51" s="319" t="n"/>
      <c r="O51" s="319" t="n"/>
      <c r="P51" s="319" t="n"/>
      <c r="Q51" s="319" t="n"/>
      <c r="R51" s="319" t="n"/>
      <c r="S51" s="319" t="n"/>
      <c r="T51" s="319" t="n"/>
      <c r="U51" s="319" t="n"/>
      <c r="V51" s="319" t="n"/>
      <c r="W51" s="319" t="n"/>
      <c r="X51" s="319" t="n"/>
      <c r="Y51" s="319" t="n"/>
      <c r="Z51" s="319" t="n"/>
      <c r="AA51" s="319" t="n"/>
      <c r="AB51" s="319" t="n"/>
      <c r="AC51" s="319" t="n"/>
    </row>
    <row r="52" ht="18" customHeight="1" s="1411">
      <c r="A52" s="319" t="n"/>
      <c r="B52" s="319" t="n"/>
      <c r="C52" s="319" t="n"/>
      <c r="D52" s="319" t="n"/>
      <c r="E52" s="319" t="n"/>
      <c r="F52" s="319" t="n"/>
      <c r="G52" s="319" t="n"/>
      <c r="H52" s="319" t="n"/>
      <c r="I52" s="319" t="n"/>
      <c r="J52" s="319" t="n"/>
      <c r="K52" s="319" t="n"/>
      <c r="L52" s="319" t="n"/>
      <c r="M52" s="319" t="n"/>
      <c r="N52" s="319" t="n"/>
      <c r="O52" s="319" t="n"/>
      <c r="P52" s="319" t="n"/>
      <c r="Q52" s="319" t="n"/>
      <c r="R52" s="319" t="n"/>
      <c r="S52" s="319" t="n"/>
      <c r="T52" s="319" t="n"/>
      <c r="U52" s="319" t="n"/>
      <c r="V52" s="319" t="n"/>
      <c r="W52" s="319" t="n"/>
      <c r="X52" s="319" t="n"/>
      <c r="Y52" s="319" t="n"/>
      <c r="Z52" s="319" t="n"/>
      <c r="AA52" s="319" t="n"/>
      <c r="AB52" s="319" t="n"/>
      <c r="AC52" s="319" t="n"/>
    </row>
    <row r="53" ht="18" customHeight="1" s="1411">
      <c r="A53" s="319" t="n"/>
      <c r="B53" s="319" t="n"/>
      <c r="C53" s="319" t="n"/>
      <c r="D53" s="319" t="n"/>
      <c r="E53" s="319" t="n"/>
      <c r="F53" s="319" t="n"/>
      <c r="G53" s="319" t="n"/>
      <c r="H53" s="319" t="n"/>
      <c r="I53" s="319" t="n"/>
      <c r="J53" s="319" t="n"/>
      <c r="K53" s="319" t="n"/>
      <c r="L53" s="319" t="n"/>
      <c r="M53" s="319" t="n"/>
      <c r="N53" s="319" t="n"/>
      <c r="O53" s="319" t="n"/>
      <c r="P53" s="319" t="n"/>
      <c r="Q53" s="319" t="n"/>
      <c r="R53" s="319" t="n"/>
      <c r="S53" s="319" t="n"/>
      <c r="T53" s="319" t="n"/>
      <c r="U53" s="319" t="n"/>
      <c r="V53" s="319" t="n"/>
      <c r="W53" s="319" t="n"/>
      <c r="X53" s="319" t="n"/>
      <c r="Y53" s="319" t="n"/>
      <c r="Z53" s="319" t="n"/>
      <c r="AA53" s="319" t="n"/>
      <c r="AB53" s="319" t="n"/>
      <c r="AC53" s="319" t="n"/>
    </row>
    <row r="54" ht="18" customHeight="1" s="1411">
      <c r="A54" s="319" t="n"/>
      <c r="B54" s="319" t="n"/>
      <c r="C54" s="319" t="n"/>
      <c r="D54" s="319" t="n"/>
      <c r="E54" s="319" t="n"/>
      <c r="F54" s="319" t="n"/>
      <c r="G54" s="319" t="n"/>
      <c r="H54" s="319" t="n"/>
      <c r="I54" s="319" t="n"/>
      <c r="J54" s="319" t="n"/>
      <c r="K54" s="319" t="n"/>
      <c r="L54" s="319" t="n"/>
      <c r="M54" s="319" t="n"/>
      <c r="N54" s="319" t="n"/>
      <c r="O54" s="319" t="n"/>
      <c r="P54" s="319" t="n"/>
      <c r="Q54" s="319" t="n"/>
      <c r="R54" s="319" t="n"/>
      <c r="S54" s="319" t="n"/>
      <c r="T54" s="319" t="n"/>
      <c r="U54" s="319" t="n"/>
      <c r="V54" s="319" t="n"/>
      <c r="W54" s="319" t="n"/>
      <c r="X54" s="319" t="n"/>
      <c r="Y54" s="319" t="n"/>
      <c r="Z54" s="319" t="n"/>
      <c r="AA54" s="319" t="n"/>
      <c r="AB54" s="319" t="n"/>
      <c r="AC54" s="319"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5.75" customHeight="1" s="1411">
      <c r="A221" s="6" t="n"/>
      <c r="B221" s="6" t="n"/>
      <c r="C221" s="6" t="n"/>
      <c r="D221" s="6" t="n"/>
      <c r="E221" s="6" t="n"/>
      <c r="F221" s="6" t="n"/>
      <c r="G221" s="6" t="n"/>
      <c r="H221" s="6" t="n"/>
      <c r="I221" s="6" t="n"/>
    </row>
    <row r="222" ht="15.75" customHeight="1" s="1411">
      <c r="A222" s="6" t="n"/>
      <c r="B222" s="6" t="n"/>
      <c r="C222" s="6" t="n"/>
      <c r="D222" s="6" t="n"/>
      <c r="E222" s="6" t="n"/>
      <c r="F222" s="6" t="n"/>
      <c r="G222" s="6" t="n"/>
      <c r="H222" s="6" t="n"/>
      <c r="I222" s="6" t="n"/>
    </row>
    <row r="223" ht="15.75" customHeight="1" s="1411">
      <c r="A223" s="6" t="n"/>
      <c r="B223" s="6" t="n"/>
      <c r="C223" s="6" t="n"/>
      <c r="D223" s="6" t="n"/>
      <c r="E223" s="6" t="n"/>
      <c r="F223" s="6" t="n"/>
      <c r="G223" s="6" t="n"/>
      <c r="H223" s="6" t="n"/>
      <c r="I223" s="6" t="n"/>
    </row>
    <row r="224" ht="15.75" customHeight="1" s="1411">
      <c r="A224" s="6" t="n"/>
      <c r="B224" s="6" t="n"/>
      <c r="C224" s="6" t="n"/>
      <c r="D224" s="6" t="n"/>
      <c r="E224" s="6" t="n"/>
      <c r="F224" s="6" t="n"/>
      <c r="G224" s="6" t="n"/>
      <c r="H224" s="6" t="n"/>
      <c r="I224" s="6" t="n"/>
    </row>
    <row r="225" ht="15.75" customHeight="1" s="1411">
      <c r="A225" s="6" t="n"/>
      <c r="B225" s="6" t="n"/>
      <c r="C225" s="6" t="n"/>
      <c r="D225" s="6" t="n"/>
      <c r="E225" s="6" t="n"/>
      <c r="F225" s="6" t="n"/>
      <c r="G225" s="6" t="n"/>
      <c r="H225" s="6" t="n"/>
      <c r="I225" s="6" t="n"/>
    </row>
    <row r="226" ht="15.75" customHeight="1" s="1411">
      <c r="A226" s="6" t="n"/>
      <c r="B226" s="6" t="n"/>
      <c r="C226" s="6" t="n"/>
      <c r="D226" s="6" t="n"/>
      <c r="E226" s="6" t="n"/>
      <c r="F226" s="6" t="n"/>
      <c r="G226" s="6" t="n"/>
      <c r="H226" s="6" t="n"/>
      <c r="I226" s="6" t="n"/>
    </row>
    <row r="227" ht="15.75" customHeight="1" s="1411">
      <c r="A227" s="6" t="n"/>
      <c r="B227" s="6" t="n"/>
      <c r="C227" s="6" t="n"/>
      <c r="D227" s="6" t="n"/>
      <c r="E227" s="6" t="n"/>
      <c r="F227" s="6" t="n"/>
      <c r="G227" s="6" t="n"/>
      <c r="H227" s="6" t="n"/>
      <c r="I227" s="6" t="n"/>
    </row>
    <row r="228" ht="15.75" customHeight="1" s="1411">
      <c r="A228" s="6" t="n"/>
      <c r="B228" s="6" t="n"/>
      <c r="C228" s="6" t="n"/>
      <c r="D228" s="6" t="n"/>
      <c r="E228" s="6" t="n"/>
      <c r="F228" s="6" t="n"/>
      <c r="G228" s="6" t="n"/>
      <c r="H228" s="6" t="n"/>
      <c r="I228" s="6" t="n"/>
    </row>
    <row r="229" ht="15.75" customHeight="1" s="1411">
      <c r="A229" s="6" t="n"/>
      <c r="B229" s="6" t="n"/>
      <c r="C229" s="6" t="n"/>
      <c r="D229" s="6" t="n"/>
      <c r="E229" s="6" t="n"/>
      <c r="F229" s="6" t="n"/>
      <c r="G229" s="6" t="n"/>
      <c r="H229" s="6" t="n"/>
      <c r="I229" s="6" t="n"/>
    </row>
    <row r="230" ht="15.75" customHeight="1" s="1411">
      <c r="A230" s="6" t="n"/>
      <c r="B230" s="6" t="n"/>
      <c r="C230" s="6" t="n"/>
      <c r="D230" s="6" t="n"/>
      <c r="E230" s="6" t="n"/>
      <c r="F230" s="6" t="n"/>
      <c r="G230" s="6" t="n"/>
      <c r="H230" s="6" t="n"/>
      <c r="I230" s="6" t="n"/>
    </row>
    <row r="231" ht="15.75" customHeight="1" s="1411">
      <c r="A231" s="6" t="n"/>
      <c r="B231" s="6" t="n"/>
      <c r="C231" s="6" t="n"/>
      <c r="D231" s="6" t="n"/>
      <c r="E231" s="6" t="n"/>
      <c r="F231" s="6" t="n"/>
      <c r="G231" s="6" t="n"/>
      <c r="H231" s="6" t="n"/>
      <c r="I231" s="6" t="n"/>
    </row>
    <row r="232" ht="15.75" customHeight="1" s="1411">
      <c r="A232" s="6" t="n"/>
      <c r="B232" s="6" t="n"/>
      <c r="C232" s="6" t="n"/>
      <c r="D232" s="6" t="n"/>
      <c r="E232" s="6" t="n"/>
      <c r="F232" s="6" t="n"/>
      <c r="G232" s="6" t="n"/>
      <c r="H232" s="6" t="n"/>
      <c r="I232" s="6" t="n"/>
    </row>
    <row r="233" ht="15.75" customHeight="1" s="1411">
      <c r="A233" s="6" t="n"/>
      <c r="B233" s="6" t="n"/>
      <c r="C233" s="6" t="n"/>
      <c r="D233" s="6" t="n"/>
      <c r="E233" s="6" t="n"/>
      <c r="F233" s="6" t="n"/>
      <c r="G233" s="6" t="n"/>
      <c r="H233" s="6" t="n"/>
      <c r="I233" s="6" t="n"/>
    </row>
    <row r="234" ht="15.75" customHeight="1" s="1411">
      <c r="A234" s="6" t="n"/>
      <c r="B234" s="6" t="n"/>
      <c r="C234" s="6" t="n"/>
      <c r="D234" s="6" t="n"/>
      <c r="E234" s="6" t="n"/>
      <c r="F234" s="6" t="n"/>
      <c r="G234" s="6" t="n"/>
      <c r="H234" s="6" t="n"/>
      <c r="I234" s="6" t="n"/>
    </row>
    <row r="235" ht="15.75" customHeight="1" s="1411">
      <c r="A235" s="6" t="n"/>
      <c r="B235" s="6" t="n"/>
      <c r="C235" s="6" t="n"/>
      <c r="D235" s="6" t="n"/>
      <c r="E235" s="6" t="n"/>
      <c r="F235" s="6" t="n"/>
      <c r="G235" s="6" t="n"/>
      <c r="H235" s="6" t="n"/>
      <c r="I235" s="6" t="n"/>
    </row>
    <row r="236" ht="15.75" customHeight="1" s="1411">
      <c r="A236" s="6" t="n"/>
      <c r="B236" s="6" t="n"/>
      <c r="C236" s="6" t="n"/>
      <c r="D236" s="6" t="n"/>
      <c r="E236" s="6" t="n"/>
      <c r="F236" s="6" t="n"/>
      <c r="G236" s="6" t="n"/>
      <c r="H236" s="6" t="n"/>
      <c r="I236" s="6" t="n"/>
    </row>
    <row r="237" ht="15.75" customHeight="1" s="1411">
      <c r="A237" s="6" t="n"/>
      <c r="B237" s="6" t="n"/>
      <c r="C237" s="6" t="n"/>
      <c r="D237" s="6" t="n"/>
      <c r="E237" s="6" t="n"/>
      <c r="F237" s="6" t="n"/>
      <c r="G237" s="6" t="n"/>
      <c r="H237" s="6" t="n"/>
      <c r="I237" s="6" t="n"/>
    </row>
    <row r="238" ht="15.75" customHeight="1" s="1411">
      <c r="A238" s="6" t="n"/>
      <c r="B238" s="6" t="n"/>
      <c r="C238" s="6" t="n"/>
      <c r="D238" s="6" t="n"/>
      <c r="E238" s="6" t="n"/>
      <c r="F238" s="6" t="n"/>
      <c r="G238" s="6" t="n"/>
      <c r="H238" s="6" t="n"/>
      <c r="I238" s="6" t="n"/>
    </row>
    <row r="239" ht="15.75" customHeight="1" s="1411">
      <c r="A239" s="6" t="n"/>
      <c r="B239" s="6" t="n"/>
      <c r="C239" s="6" t="n"/>
      <c r="D239" s="6" t="n"/>
      <c r="E239" s="6" t="n"/>
      <c r="F239" s="6" t="n"/>
      <c r="G239" s="6" t="n"/>
      <c r="H239" s="6" t="n"/>
      <c r="I239" s="6" t="n"/>
    </row>
    <row r="240" ht="15.75" customHeight="1" s="1411">
      <c r="A240" s="6" t="n"/>
      <c r="B240" s="6" t="n"/>
      <c r="C240" s="6" t="n"/>
      <c r="D240" s="6" t="n"/>
      <c r="E240" s="6" t="n"/>
      <c r="F240" s="6" t="n"/>
      <c r="G240" s="6" t="n"/>
      <c r="H240" s="6" t="n"/>
      <c r="I240" s="6" t="n"/>
    </row>
    <row r="241" ht="15.75" customHeight="1" s="1411">
      <c r="A241" s="6" t="n"/>
      <c r="B241" s="6" t="n"/>
      <c r="C241" s="6" t="n"/>
      <c r="D241" s="6" t="n"/>
      <c r="E241" s="6" t="n"/>
      <c r="F241" s="6" t="n"/>
      <c r="G241" s="6" t="n"/>
      <c r="H241" s="6" t="n"/>
      <c r="I241" s="6" t="n"/>
    </row>
    <row r="242" ht="15.75" customHeight="1" s="1411">
      <c r="A242" s="6" t="n"/>
      <c r="B242" s="6" t="n"/>
      <c r="C242" s="6" t="n"/>
      <c r="D242" s="6" t="n"/>
      <c r="E242" s="6" t="n"/>
      <c r="F242" s="6" t="n"/>
      <c r="G242" s="6" t="n"/>
      <c r="H242" s="6" t="n"/>
      <c r="I242" s="6" t="n"/>
    </row>
    <row r="243" ht="15.75" customHeight="1" s="1411">
      <c r="A243" s="6" t="n"/>
      <c r="B243" s="6" t="n"/>
      <c r="C243" s="6" t="n"/>
      <c r="D243" s="6" t="n"/>
      <c r="E243" s="6" t="n"/>
      <c r="F243" s="6" t="n"/>
      <c r="G243" s="6" t="n"/>
      <c r="H243" s="6" t="n"/>
      <c r="I243" s="6" t="n"/>
    </row>
    <row r="244" ht="15.75" customHeight="1" s="1411">
      <c r="A244" s="6" t="n"/>
      <c r="B244" s="6" t="n"/>
      <c r="C244" s="6" t="n"/>
      <c r="D244" s="6" t="n"/>
      <c r="E244" s="6" t="n"/>
      <c r="F244" s="6" t="n"/>
      <c r="G244" s="6" t="n"/>
      <c r="H244" s="6" t="n"/>
      <c r="I244" s="6" t="n"/>
    </row>
    <row r="245" ht="15.75" customHeight="1" s="1411">
      <c r="A245" s="6" t="n"/>
      <c r="B245" s="6" t="n"/>
      <c r="C245" s="6" t="n"/>
      <c r="D245" s="6" t="n"/>
      <c r="E245" s="6" t="n"/>
      <c r="F245" s="6" t="n"/>
      <c r="G245" s="6" t="n"/>
      <c r="H245" s="6" t="n"/>
      <c r="I245" s="6" t="n"/>
    </row>
    <row r="246" ht="15.75" customHeight="1" s="1411">
      <c r="A246" s="6" t="n"/>
      <c r="B246" s="6" t="n"/>
      <c r="C246" s="6" t="n"/>
      <c r="D246" s="6" t="n"/>
      <c r="E246" s="6" t="n"/>
      <c r="F246" s="6" t="n"/>
      <c r="G246" s="6" t="n"/>
      <c r="H246" s="6" t="n"/>
      <c r="I246" s="6" t="n"/>
    </row>
    <row r="247" ht="15.75" customHeight="1" s="1411">
      <c r="A247" s="6" t="n"/>
      <c r="B247" s="6" t="n"/>
      <c r="C247" s="6" t="n"/>
      <c r="D247" s="6" t="n"/>
      <c r="E247" s="6" t="n"/>
      <c r="F247" s="6" t="n"/>
      <c r="G247" s="6" t="n"/>
      <c r="H247" s="6" t="n"/>
      <c r="I247" s="6" t="n"/>
    </row>
    <row r="248" ht="15.75" customHeight="1" s="1411">
      <c r="A248" s="6" t="n"/>
      <c r="B248" s="6" t="n"/>
      <c r="C248" s="6" t="n"/>
      <c r="D248" s="6" t="n"/>
      <c r="E248" s="6" t="n"/>
      <c r="F248" s="6" t="n"/>
      <c r="G248" s="6" t="n"/>
      <c r="H248" s="6" t="n"/>
      <c r="I248" s="6" t="n"/>
    </row>
    <row r="249" ht="15.75" customHeight="1" s="1411">
      <c r="A249" s="6" t="n"/>
      <c r="B249" s="6" t="n"/>
      <c r="C249" s="6" t="n"/>
      <c r="D249" s="6" t="n"/>
      <c r="E249" s="6" t="n"/>
      <c r="F249" s="6" t="n"/>
      <c r="G249" s="6" t="n"/>
      <c r="H249" s="6" t="n"/>
      <c r="I249" s="6" t="n"/>
    </row>
    <row r="250" ht="15.75" customHeight="1" s="1411">
      <c r="A250" s="6" t="n"/>
      <c r="B250" s="6" t="n"/>
      <c r="C250" s="6" t="n"/>
      <c r="D250" s="6" t="n"/>
      <c r="E250" s="6" t="n"/>
      <c r="F250" s="6" t="n"/>
      <c r="G250" s="6" t="n"/>
      <c r="H250" s="6" t="n"/>
      <c r="I250" s="6" t="n"/>
    </row>
    <row r="251" ht="15.75" customHeight="1" s="1411">
      <c r="A251" s="6" t="n"/>
      <c r="B251" s="6" t="n"/>
      <c r="C251" s="6" t="n"/>
      <c r="D251" s="6" t="n"/>
      <c r="E251" s="6" t="n"/>
      <c r="F251" s="6" t="n"/>
      <c r="G251" s="6" t="n"/>
      <c r="H251" s="6" t="n"/>
      <c r="I251" s="6" t="n"/>
    </row>
    <row r="252" ht="15.75" customHeight="1" s="1411">
      <c r="A252" s="6" t="n"/>
      <c r="B252" s="6" t="n"/>
      <c r="C252" s="6" t="n"/>
      <c r="D252" s="6" t="n"/>
      <c r="E252" s="6" t="n"/>
      <c r="F252" s="6" t="n"/>
      <c r="G252" s="6" t="n"/>
      <c r="H252" s="6" t="n"/>
      <c r="I252" s="6" t="n"/>
    </row>
    <row r="253" ht="15.75" customHeight="1" s="1411">
      <c r="A253" s="6" t="n"/>
      <c r="B253" s="6" t="n"/>
      <c r="C253" s="6" t="n"/>
      <c r="D253" s="6" t="n"/>
      <c r="E253" s="6" t="n"/>
      <c r="F253" s="6" t="n"/>
      <c r="G253" s="6" t="n"/>
      <c r="H253" s="6" t="n"/>
      <c r="I253" s="6" t="n"/>
    </row>
    <row r="254" ht="15.75" customHeight="1" s="1411">
      <c r="A254" s="6" t="n"/>
      <c r="B254" s="6" t="n"/>
      <c r="C254" s="6" t="n"/>
      <c r="D254" s="6" t="n"/>
      <c r="E254" s="6" t="n"/>
      <c r="F254" s="6" t="n"/>
      <c r="G254" s="6" t="n"/>
      <c r="H254" s="6" t="n"/>
      <c r="I254" s="6" t="n"/>
    </row>
    <row r="255" ht="15.75" customHeight="1" s="1411">
      <c r="A255" s="6" t="n"/>
      <c r="B255" s="6" t="n"/>
      <c r="C255" s="6" t="n"/>
      <c r="D255" s="6" t="n"/>
      <c r="E255" s="6" t="n"/>
      <c r="F255" s="6" t="n"/>
      <c r="G255" s="6" t="n"/>
      <c r="H255" s="6" t="n"/>
      <c r="I255" s="6" t="n"/>
    </row>
    <row r="256" ht="15.75" customHeight="1" s="1411">
      <c r="A256" s="6" t="n"/>
      <c r="B256" s="6" t="n"/>
      <c r="C256" s="6" t="n"/>
      <c r="D256" s="6" t="n"/>
      <c r="E256" s="6" t="n"/>
      <c r="F256" s="6" t="n"/>
      <c r="G256" s="6" t="n"/>
      <c r="H256" s="6" t="n"/>
      <c r="I256" s="6" t="n"/>
    </row>
    <row r="257" ht="15.75" customHeight="1" s="1411">
      <c r="A257" s="6" t="n"/>
      <c r="B257" s="6" t="n"/>
      <c r="C257" s="6" t="n"/>
      <c r="D257" s="6" t="n"/>
      <c r="E257" s="6" t="n"/>
      <c r="F257" s="6" t="n"/>
      <c r="G257" s="6" t="n"/>
      <c r="H257" s="6" t="n"/>
      <c r="I257" s="6" t="n"/>
    </row>
    <row r="258" ht="15.75" customHeight="1" s="1411">
      <c r="A258" s="6" t="n"/>
      <c r="B258" s="6" t="n"/>
      <c r="C258" s="6" t="n"/>
      <c r="D258" s="6" t="n"/>
      <c r="E258" s="6" t="n"/>
      <c r="F258" s="6" t="n"/>
      <c r="G258" s="6" t="n"/>
      <c r="H258" s="6" t="n"/>
      <c r="I258" s="6" t="n"/>
    </row>
    <row r="259" ht="15.75" customHeight="1" s="1411">
      <c r="A259" s="6" t="n"/>
      <c r="B259" s="6" t="n"/>
      <c r="C259" s="6" t="n"/>
      <c r="D259" s="6" t="n"/>
      <c r="E259" s="6" t="n"/>
      <c r="F259" s="6" t="n"/>
      <c r="G259" s="6" t="n"/>
      <c r="H259" s="6" t="n"/>
      <c r="I259" s="6" t="n"/>
    </row>
    <row r="260" ht="15.75" customHeight="1" s="1411">
      <c r="A260" s="6" t="n"/>
      <c r="B260" s="6" t="n"/>
      <c r="C260" s="6" t="n"/>
      <c r="D260" s="6" t="n"/>
      <c r="E260" s="6" t="n"/>
      <c r="F260" s="6" t="n"/>
      <c r="G260" s="6" t="n"/>
      <c r="H260" s="6" t="n"/>
      <c r="I260" s="6" t="n"/>
    </row>
    <row r="261" ht="15.75" customHeight="1" s="1411">
      <c r="A261" s="6" t="n"/>
      <c r="B261" s="6" t="n"/>
      <c r="C261" s="6" t="n"/>
      <c r="D261" s="6" t="n"/>
      <c r="E261" s="6" t="n"/>
      <c r="F261" s="6" t="n"/>
      <c r="G261" s="6" t="n"/>
      <c r="H261" s="6" t="n"/>
      <c r="I261" s="6" t="n"/>
    </row>
    <row r="262" ht="15.75" customHeight="1" s="1411">
      <c r="A262" s="6" t="n"/>
      <c r="B262" s="6" t="n"/>
      <c r="C262" s="6" t="n"/>
      <c r="D262" s="6" t="n"/>
      <c r="E262" s="6" t="n"/>
      <c r="F262" s="6" t="n"/>
      <c r="G262" s="6" t="n"/>
      <c r="H262" s="6" t="n"/>
      <c r="I262" s="6" t="n"/>
    </row>
    <row r="263" ht="15.75" customHeight="1" s="1411">
      <c r="A263" s="6" t="n"/>
      <c r="B263" s="6" t="n"/>
      <c r="C263" s="6" t="n"/>
      <c r="D263" s="6" t="n"/>
      <c r="E263" s="6" t="n"/>
      <c r="F263" s="6" t="n"/>
      <c r="G263" s="6" t="n"/>
      <c r="H263" s="6" t="n"/>
      <c r="I263" s="6" t="n"/>
    </row>
    <row r="264" ht="15.75" customHeight="1" s="1411">
      <c r="A264" s="6" t="n"/>
      <c r="B264" s="6" t="n"/>
      <c r="C264" s="6" t="n"/>
      <c r="D264" s="6" t="n"/>
      <c r="E264" s="6" t="n"/>
      <c r="F264" s="6" t="n"/>
      <c r="G264" s="6" t="n"/>
      <c r="H264" s="6" t="n"/>
      <c r="I264" s="6" t="n"/>
    </row>
    <row r="265" ht="15.75" customHeight="1" s="1411">
      <c r="A265" s="6" t="n"/>
      <c r="B265" s="6" t="n"/>
      <c r="C265" s="6" t="n"/>
      <c r="D265" s="6" t="n"/>
      <c r="E265" s="6" t="n"/>
      <c r="F265" s="6" t="n"/>
      <c r="G265" s="6" t="n"/>
      <c r="H265" s="6" t="n"/>
      <c r="I265" s="6" t="n"/>
    </row>
    <row r="266" ht="15.75" customHeight="1" s="1411">
      <c r="A266" s="6" t="n"/>
      <c r="B266" s="6" t="n"/>
      <c r="C266" s="6" t="n"/>
      <c r="D266" s="6" t="n"/>
      <c r="E266" s="6" t="n"/>
      <c r="F266" s="6" t="n"/>
      <c r="G266" s="6" t="n"/>
      <c r="H266" s="6" t="n"/>
      <c r="I266" s="6" t="n"/>
    </row>
    <row r="267" ht="15.75" customHeight="1" s="1411">
      <c r="A267" s="6" t="n"/>
      <c r="B267" s="6" t="n"/>
      <c r="C267" s="6" t="n"/>
      <c r="D267" s="6" t="n"/>
      <c r="E267" s="6" t="n"/>
      <c r="F267" s="6" t="n"/>
      <c r="G267" s="6" t="n"/>
      <c r="H267" s="6" t="n"/>
      <c r="I267" s="6" t="n"/>
    </row>
    <row r="268" ht="15.75" customHeight="1" s="1411">
      <c r="A268" s="6" t="n"/>
      <c r="B268" s="6" t="n"/>
      <c r="C268" s="6" t="n"/>
      <c r="D268" s="6" t="n"/>
      <c r="E268" s="6" t="n"/>
      <c r="F268" s="6" t="n"/>
      <c r="G268" s="6" t="n"/>
      <c r="H268" s="6" t="n"/>
      <c r="I268" s="6" t="n"/>
    </row>
    <row r="269" ht="15.75" customHeight="1" s="1411">
      <c r="A269" s="6" t="n"/>
      <c r="B269" s="6" t="n"/>
      <c r="C269" s="6" t="n"/>
      <c r="D269" s="6" t="n"/>
      <c r="E269" s="6" t="n"/>
      <c r="F269" s="6" t="n"/>
      <c r="G269" s="6" t="n"/>
      <c r="H269" s="6" t="n"/>
      <c r="I269" s="6" t="n"/>
    </row>
    <row r="270" ht="15.75" customHeight="1" s="1411">
      <c r="A270" s="6" t="n"/>
      <c r="B270" s="6" t="n"/>
      <c r="C270" s="6" t="n"/>
      <c r="D270" s="6" t="n"/>
      <c r="E270" s="6" t="n"/>
      <c r="F270" s="6" t="n"/>
      <c r="G270" s="6" t="n"/>
      <c r="H270" s="6" t="n"/>
      <c r="I270" s="6" t="n"/>
    </row>
    <row r="271" ht="15.75" customHeight="1" s="1411">
      <c r="A271" s="6" t="n"/>
      <c r="B271" s="6" t="n"/>
      <c r="C271" s="6" t="n"/>
      <c r="D271" s="6" t="n"/>
      <c r="E271" s="6" t="n"/>
      <c r="F271" s="6" t="n"/>
      <c r="G271" s="6" t="n"/>
      <c r="H271" s="6" t="n"/>
      <c r="I271" s="6" t="n"/>
    </row>
    <row r="272" ht="15.75" customHeight="1" s="1411">
      <c r="A272" s="6" t="n"/>
      <c r="B272" s="6" t="n"/>
      <c r="C272" s="6" t="n"/>
      <c r="D272" s="6" t="n"/>
      <c r="E272" s="6" t="n"/>
      <c r="F272" s="6" t="n"/>
      <c r="G272" s="6" t="n"/>
      <c r="H272" s="6" t="n"/>
      <c r="I272" s="6" t="n"/>
    </row>
    <row r="273" ht="15.75" customHeight="1" s="1411">
      <c r="A273" s="6" t="n"/>
      <c r="B273" s="6" t="n"/>
      <c r="C273" s="6" t="n"/>
      <c r="D273" s="6" t="n"/>
      <c r="E273" s="6" t="n"/>
      <c r="F273" s="6" t="n"/>
      <c r="G273" s="6" t="n"/>
      <c r="H273" s="6" t="n"/>
      <c r="I273" s="6" t="n"/>
    </row>
    <row r="274" ht="15.75" customHeight="1" s="1411">
      <c r="A274" s="6" t="n"/>
      <c r="B274" s="6" t="n"/>
      <c r="C274" s="6" t="n"/>
      <c r="D274" s="6" t="n"/>
      <c r="E274" s="6" t="n"/>
      <c r="F274" s="6" t="n"/>
      <c r="G274" s="6" t="n"/>
      <c r="H274" s="6" t="n"/>
      <c r="I274" s="6" t="n"/>
    </row>
    <row r="275" ht="15.75" customHeight="1" s="1411">
      <c r="A275" s="6" t="n"/>
      <c r="B275" s="6" t="n"/>
      <c r="C275" s="6" t="n"/>
      <c r="D275" s="6" t="n"/>
      <c r="E275" s="6" t="n"/>
      <c r="F275" s="6" t="n"/>
      <c r="G275" s="6" t="n"/>
      <c r="H275" s="6" t="n"/>
      <c r="I275" s="6" t="n"/>
    </row>
    <row r="276" ht="15.75" customHeight="1" s="1411">
      <c r="A276" s="6" t="n"/>
      <c r="B276" s="6" t="n"/>
      <c r="C276" s="6" t="n"/>
      <c r="D276" s="6" t="n"/>
      <c r="E276" s="6" t="n"/>
      <c r="F276" s="6" t="n"/>
      <c r="G276" s="6" t="n"/>
      <c r="H276" s="6" t="n"/>
      <c r="I276" s="6" t="n"/>
    </row>
    <row r="277" ht="15.75" customHeight="1" s="1411">
      <c r="A277" s="6" t="n"/>
      <c r="B277" s="6" t="n"/>
      <c r="C277" s="6" t="n"/>
      <c r="D277" s="6" t="n"/>
      <c r="E277" s="6" t="n"/>
      <c r="F277" s="6" t="n"/>
      <c r="G277" s="6" t="n"/>
      <c r="H277" s="6" t="n"/>
      <c r="I277" s="6" t="n"/>
    </row>
    <row r="278" ht="15.75" customHeight="1" s="1411">
      <c r="A278" s="6" t="n"/>
      <c r="B278" s="6" t="n"/>
      <c r="C278" s="6" t="n"/>
      <c r="D278" s="6" t="n"/>
      <c r="E278" s="6" t="n"/>
      <c r="F278" s="6" t="n"/>
      <c r="G278" s="6" t="n"/>
      <c r="H278" s="6" t="n"/>
      <c r="I278" s="6" t="n"/>
    </row>
    <row r="279" ht="15.75" customHeight="1" s="1411">
      <c r="A279" s="6" t="n"/>
      <c r="B279" s="6" t="n"/>
      <c r="C279" s="6" t="n"/>
      <c r="D279" s="6" t="n"/>
      <c r="E279" s="6" t="n"/>
      <c r="F279" s="6" t="n"/>
      <c r="G279" s="6" t="n"/>
      <c r="H279" s="6" t="n"/>
      <c r="I279" s="6" t="n"/>
    </row>
    <row r="280" ht="15.75" customHeight="1" s="1411">
      <c r="A280" s="6" t="n"/>
      <c r="B280" s="6" t="n"/>
      <c r="C280" s="6" t="n"/>
      <c r="D280" s="6" t="n"/>
      <c r="E280" s="6" t="n"/>
      <c r="F280" s="6" t="n"/>
      <c r="G280" s="6" t="n"/>
      <c r="H280" s="6" t="n"/>
      <c r="I280" s="6" t="n"/>
    </row>
    <row r="281" ht="15.75" customHeight="1" s="1411">
      <c r="A281" s="6" t="n"/>
      <c r="B281" s="6" t="n"/>
      <c r="C281" s="6" t="n"/>
      <c r="D281" s="6" t="n"/>
      <c r="E281" s="6" t="n"/>
      <c r="F281" s="6" t="n"/>
      <c r="G281" s="6" t="n"/>
      <c r="H281" s="6" t="n"/>
      <c r="I281" s="6" t="n"/>
    </row>
    <row r="282" ht="15.75" customHeight="1" s="1411">
      <c r="A282" s="6" t="n"/>
      <c r="B282" s="6" t="n"/>
      <c r="C282" s="6" t="n"/>
      <c r="D282" s="6" t="n"/>
      <c r="E282" s="6" t="n"/>
      <c r="F282" s="6" t="n"/>
      <c r="G282" s="6" t="n"/>
      <c r="H282" s="6" t="n"/>
      <c r="I282" s="6" t="n"/>
    </row>
    <row r="283" ht="15.75" customHeight="1" s="1411">
      <c r="A283" s="6" t="n"/>
      <c r="B283" s="6" t="n"/>
      <c r="C283" s="6" t="n"/>
      <c r="D283" s="6" t="n"/>
      <c r="E283" s="6" t="n"/>
      <c r="F283" s="6" t="n"/>
      <c r="G283" s="6" t="n"/>
      <c r="H283" s="6" t="n"/>
      <c r="I283" s="6" t="n"/>
    </row>
    <row r="284" ht="15.75" customHeight="1" s="1411">
      <c r="A284" s="6" t="n"/>
      <c r="B284" s="6" t="n"/>
      <c r="C284" s="6" t="n"/>
      <c r="D284" s="6" t="n"/>
      <c r="E284" s="6" t="n"/>
      <c r="F284" s="6" t="n"/>
      <c r="G284" s="6" t="n"/>
      <c r="H284" s="6" t="n"/>
      <c r="I284" s="6" t="n"/>
    </row>
    <row r="285" ht="15.75" customHeight="1" s="1411">
      <c r="A285" s="6" t="n"/>
      <c r="B285" s="6" t="n"/>
      <c r="C285" s="6" t="n"/>
      <c r="D285" s="6" t="n"/>
      <c r="E285" s="6" t="n"/>
      <c r="F285" s="6" t="n"/>
      <c r="G285" s="6" t="n"/>
      <c r="H285" s="6" t="n"/>
      <c r="I285" s="6" t="n"/>
    </row>
    <row r="286" ht="15.75" customHeight="1" s="1411">
      <c r="A286" s="6" t="n"/>
      <c r="B286" s="6" t="n"/>
      <c r="C286" s="6" t="n"/>
      <c r="D286" s="6" t="n"/>
      <c r="E286" s="6" t="n"/>
      <c r="F286" s="6" t="n"/>
      <c r="G286" s="6" t="n"/>
      <c r="H286" s="6" t="n"/>
      <c r="I286" s="6" t="n"/>
    </row>
    <row r="287" ht="15.75" customHeight="1" s="1411">
      <c r="A287" s="6" t="n"/>
      <c r="B287" s="6" t="n"/>
      <c r="C287" s="6" t="n"/>
      <c r="D287" s="6" t="n"/>
      <c r="E287" s="6" t="n"/>
      <c r="F287" s="6" t="n"/>
      <c r="G287" s="6" t="n"/>
      <c r="H287" s="6" t="n"/>
      <c r="I287" s="6" t="n"/>
    </row>
    <row r="288" ht="15.75" customHeight="1" s="1411">
      <c r="A288" s="6" t="n"/>
      <c r="B288" s="6" t="n"/>
      <c r="C288" s="6" t="n"/>
      <c r="D288" s="6" t="n"/>
      <c r="E288" s="6" t="n"/>
      <c r="F288" s="6" t="n"/>
      <c r="G288" s="6" t="n"/>
      <c r="H288" s="6" t="n"/>
      <c r="I288" s="6" t="n"/>
    </row>
    <row r="289" ht="15.75" customHeight="1" s="1411">
      <c r="A289" s="6" t="n"/>
      <c r="B289" s="6" t="n"/>
      <c r="C289" s="6" t="n"/>
      <c r="D289" s="6" t="n"/>
      <c r="E289" s="6" t="n"/>
      <c r="F289" s="6" t="n"/>
      <c r="G289" s="6" t="n"/>
      <c r="H289" s="6" t="n"/>
      <c r="I289" s="6" t="n"/>
    </row>
    <row r="290" ht="15.75" customHeight="1" s="1411">
      <c r="A290" s="6" t="n"/>
      <c r="B290" s="6" t="n"/>
      <c r="C290" s="6" t="n"/>
      <c r="D290" s="6" t="n"/>
      <c r="E290" s="6" t="n"/>
      <c r="F290" s="6" t="n"/>
      <c r="G290" s="6" t="n"/>
      <c r="H290" s="6" t="n"/>
      <c r="I290" s="6" t="n"/>
    </row>
    <row r="291" ht="15.75" customHeight="1" s="1411">
      <c r="A291" s="6" t="n"/>
      <c r="B291" s="6" t="n"/>
      <c r="C291" s="6" t="n"/>
      <c r="D291" s="6" t="n"/>
      <c r="E291" s="6" t="n"/>
      <c r="F291" s="6" t="n"/>
      <c r="G291" s="6" t="n"/>
      <c r="H291" s="6" t="n"/>
      <c r="I291" s="6" t="n"/>
    </row>
    <row r="292" ht="15.75" customHeight="1" s="1411">
      <c r="A292" s="6" t="n"/>
      <c r="B292" s="6" t="n"/>
      <c r="C292" s="6" t="n"/>
      <c r="D292" s="6" t="n"/>
      <c r="E292" s="6" t="n"/>
      <c r="F292" s="6" t="n"/>
      <c r="G292" s="6" t="n"/>
      <c r="H292" s="6" t="n"/>
      <c r="I292" s="6" t="n"/>
    </row>
    <row r="293" ht="15.75" customHeight="1" s="1411">
      <c r="A293" s="6" t="n"/>
      <c r="B293" s="6" t="n"/>
      <c r="C293" s="6" t="n"/>
      <c r="D293" s="6" t="n"/>
      <c r="E293" s="6" t="n"/>
      <c r="F293" s="6" t="n"/>
      <c r="G293" s="6" t="n"/>
      <c r="H293" s="6" t="n"/>
      <c r="I293" s="6" t="n"/>
    </row>
    <row r="294" ht="15.75" customHeight="1" s="1411">
      <c r="A294" s="6" t="n"/>
      <c r="B294" s="6" t="n"/>
      <c r="C294" s="6" t="n"/>
      <c r="D294" s="6" t="n"/>
      <c r="E294" s="6" t="n"/>
      <c r="F294" s="6" t="n"/>
      <c r="G294" s="6" t="n"/>
      <c r="H294" s="6" t="n"/>
      <c r="I294" s="6" t="n"/>
    </row>
    <row r="295" ht="15.75" customHeight="1" s="1411">
      <c r="A295" s="6" t="n"/>
      <c r="B295" s="6" t="n"/>
      <c r="C295" s="6" t="n"/>
      <c r="D295" s="6" t="n"/>
      <c r="E295" s="6" t="n"/>
      <c r="F295" s="6" t="n"/>
      <c r="G295" s="6" t="n"/>
      <c r="H295" s="6" t="n"/>
      <c r="I295" s="6" t="n"/>
    </row>
    <row r="296" ht="15.75" customHeight="1" s="1411">
      <c r="A296" s="6" t="n"/>
      <c r="B296" s="6" t="n"/>
      <c r="C296" s="6" t="n"/>
      <c r="D296" s="6" t="n"/>
      <c r="E296" s="6" t="n"/>
      <c r="F296" s="6" t="n"/>
      <c r="G296" s="6" t="n"/>
      <c r="H296" s="6" t="n"/>
      <c r="I296" s="6" t="n"/>
    </row>
    <row r="297" ht="15.75" customHeight="1" s="1411">
      <c r="A297" s="6" t="n"/>
      <c r="B297" s="6" t="n"/>
      <c r="C297" s="6" t="n"/>
      <c r="D297" s="6" t="n"/>
      <c r="E297" s="6" t="n"/>
      <c r="F297" s="6" t="n"/>
      <c r="G297" s="6" t="n"/>
      <c r="H297" s="6" t="n"/>
      <c r="I297" s="6" t="n"/>
    </row>
    <row r="298" ht="15.75" customHeight="1" s="1411">
      <c r="A298" s="6" t="n"/>
      <c r="B298" s="6" t="n"/>
      <c r="C298" s="6" t="n"/>
      <c r="D298" s="6" t="n"/>
      <c r="E298" s="6" t="n"/>
      <c r="F298" s="6" t="n"/>
      <c r="G298" s="6" t="n"/>
      <c r="H298" s="6" t="n"/>
      <c r="I298" s="6" t="n"/>
    </row>
    <row r="299" ht="15.75" customHeight="1" s="1411">
      <c r="A299" s="6" t="n"/>
      <c r="B299" s="6" t="n"/>
      <c r="C299" s="6" t="n"/>
      <c r="D299" s="6" t="n"/>
      <c r="E299" s="6" t="n"/>
      <c r="F299" s="6" t="n"/>
      <c r="G299" s="6" t="n"/>
      <c r="H299" s="6" t="n"/>
      <c r="I299" s="6" t="n"/>
    </row>
    <row r="300" ht="15.75" customHeight="1" s="1411">
      <c r="A300" s="6" t="n"/>
      <c r="B300" s="6" t="n"/>
      <c r="C300" s="6" t="n"/>
      <c r="D300" s="6" t="n"/>
      <c r="E300" s="6" t="n"/>
      <c r="F300" s="6" t="n"/>
      <c r="G300" s="6" t="n"/>
      <c r="H300" s="6" t="n"/>
      <c r="I300" s="6" t="n"/>
    </row>
    <row r="301" ht="15.75" customHeight="1" s="1411">
      <c r="A301" s="6" t="n"/>
      <c r="B301" s="6" t="n"/>
      <c r="C301" s="6" t="n"/>
      <c r="D301" s="6" t="n"/>
      <c r="E301" s="6" t="n"/>
      <c r="F301" s="6" t="n"/>
      <c r="G301" s="6" t="n"/>
      <c r="H301" s="6" t="n"/>
      <c r="I301" s="6" t="n"/>
    </row>
    <row r="302" ht="15.75" customHeight="1" s="1411">
      <c r="A302" s="6" t="n"/>
      <c r="B302" s="6" t="n"/>
      <c r="C302" s="6" t="n"/>
      <c r="D302" s="6" t="n"/>
      <c r="E302" s="6" t="n"/>
      <c r="F302" s="6" t="n"/>
      <c r="G302" s="6" t="n"/>
      <c r="H302" s="6" t="n"/>
      <c r="I302" s="6" t="n"/>
    </row>
    <row r="303" ht="15.75" customHeight="1" s="1411">
      <c r="A303" s="6" t="n"/>
      <c r="B303" s="6" t="n"/>
      <c r="C303" s="6" t="n"/>
      <c r="D303" s="6" t="n"/>
      <c r="E303" s="6" t="n"/>
      <c r="F303" s="6" t="n"/>
      <c r="G303" s="6" t="n"/>
      <c r="H303" s="6" t="n"/>
      <c r="I303" s="6" t="n"/>
    </row>
    <row r="304" ht="15.75" customHeight="1" s="1411">
      <c r="A304" s="6" t="n"/>
      <c r="B304" s="6" t="n"/>
      <c r="C304" s="6" t="n"/>
      <c r="D304" s="6" t="n"/>
      <c r="E304" s="6" t="n"/>
      <c r="F304" s="6" t="n"/>
      <c r="G304" s="6" t="n"/>
      <c r="H304" s="6" t="n"/>
      <c r="I304" s="6" t="n"/>
    </row>
    <row r="305" ht="15.75" customHeight="1" s="1411">
      <c r="A305" s="6" t="n"/>
      <c r="B305" s="6" t="n"/>
      <c r="C305" s="6" t="n"/>
      <c r="D305" s="6" t="n"/>
      <c r="E305" s="6" t="n"/>
      <c r="F305" s="6" t="n"/>
      <c r="G305" s="6" t="n"/>
      <c r="H305" s="6" t="n"/>
      <c r="I305" s="6" t="n"/>
    </row>
    <row r="306" ht="15.75" customHeight="1" s="1411">
      <c r="A306" s="6" t="n"/>
      <c r="B306" s="6" t="n"/>
      <c r="C306" s="6" t="n"/>
      <c r="D306" s="6" t="n"/>
      <c r="E306" s="6" t="n"/>
      <c r="F306" s="6" t="n"/>
      <c r="G306" s="6" t="n"/>
      <c r="H306" s="6" t="n"/>
      <c r="I306" s="6" t="n"/>
    </row>
    <row r="307" ht="15.75" customHeight="1" s="1411">
      <c r="A307" s="6" t="n"/>
      <c r="B307" s="6" t="n"/>
      <c r="C307" s="6" t="n"/>
      <c r="D307" s="6" t="n"/>
      <c r="E307" s="6" t="n"/>
      <c r="F307" s="6" t="n"/>
      <c r="G307" s="6" t="n"/>
      <c r="H307" s="6" t="n"/>
      <c r="I307" s="6" t="n"/>
    </row>
    <row r="308" ht="15.75" customHeight="1" s="1411">
      <c r="A308" s="6" t="n"/>
      <c r="B308" s="6" t="n"/>
      <c r="C308" s="6" t="n"/>
      <c r="D308" s="6" t="n"/>
      <c r="E308" s="6" t="n"/>
      <c r="F308" s="6" t="n"/>
      <c r="G308" s="6" t="n"/>
      <c r="H308" s="6" t="n"/>
      <c r="I308" s="6" t="n"/>
    </row>
    <row r="309" ht="15.75" customHeight="1" s="1411">
      <c r="A309" s="6" t="n"/>
      <c r="B309" s="6" t="n"/>
      <c r="C309" s="6" t="n"/>
      <c r="D309" s="6" t="n"/>
      <c r="E309" s="6" t="n"/>
      <c r="F309" s="6" t="n"/>
      <c r="G309" s="6" t="n"/>
      <c r="H309" s="6" t="n"/>
      <c r="I309" s="6" t="n"/>
    </row>
    <row r="310" ht="15.75" customHeight="1" s="1411">
      <c r="A310" s="6" t="n"/>
      <c r="B310" s="6" t="n"/>
      <c r="C310" s="6" t="n"/>
      <c r="D310" s="6" t="n"/>
      <c r="E310" s="6" t="n"/>
      <c r="F310" s="6" t="n"/>
      <c r="G310" s="6" t="n"/>
      <c r="H310" s="6" t="n"/>
      <c r="I310" s="6" t="n"/>
    </row>
    <row r="311" ht="15.75" customHeight="1" s="1411">
      <c r="A311" s="6" t="n"/>
      <c r="B311" s="6" t="n"/>
      <c r="C311" s="6" t="n"/>
      <c r="D311" s="6" t="n"/>
      <c r="E311" s="6" t="n"/>
      <c r="F311" s="6" t="n"/>
      <c r="G311" s="6" t="n"/>
      <c r="H311" s="6" t="n"/>
      <c r="I311" s="6" t="n"/>
    </row>
    <row r="312" ht="15.75" customHeight="1" s="1411">
      <c r="A312" s="6" t="n"/>
      <c r="B312" s="6" t="n"/>
      <c r="C312" s="6" t="n"/>
      <c r="D312" s="6" t="n"/>
      <c r="E312" s="6" t="n"/>
      <c r="F312" s="6" t="n"/>
      <c r="G312" s="6" t="n"/>
      <c r="H312" s="6" t="n"/>
      <c r="I312" s="6" t="n"/>
    </row>
    <row r="313" ht="15.75" customHeight="1" s="1411">
      <c r="A313" s="6" t="n"/>
      <c r="B313" s="6" t="n"/>
      <c r="C313" s="6" t="n"/>
      <c r="D313" s="6" t="n"/>
      <c r="E313" s="6" t="n"/>
      <c r="F313" s="6" t="n"/>
      <c r="G313" s="6" t="n"/>
      <c r="H313" s="6" t="n"/>
      <c r="I313" s="6" t="n"/>
    </row>
    <row r="314" ht="15.75" customHeight="1" s="1411">
      <c r="A314" s="6" t="n"/>
      <c r="B314" s="6" t="n"/>
      <c r="C314" s="6" t="n"/>
      <c r="D314" s="6" t="n"/>
      <c r="E314" s="6" t="n"/>
      <c r="F314" s="6" t="n"/>
      <c r="G314" s="6" t="n"/>
      <c r="H314" s="6" t="n"/>
      <c r="I314" s="6" t="n"/>
    </row>
    <row r="315" ht="15.75" customHeight="1" s="1411">
      <c r="A315" s="6" t="n"/>
      <c r="B315" s="6" t="n"/>
      <c r="C315" s="6" t="n"/>
      <c r="D315" s="6" t="n"/>
      <c r="E315" s="6" t="n"/>
      <c r="F315" s="6" t="n"/>
      <c r="G315" s="6" t="n"/>
      <c r="H315" s="6" t="n"/>
      <c r="I315" s="6" t="n"/>
    </row>
    <row r="316" ht="15.75" customHeight="1" s="1411">
      <c r="A316" s="6" t="n"/>
      <c r="B316" s="6" t="n"/>
      <c r="C316" s="6" t="n"/>
      <c r="D316" s="6" t="n"/>
      <c r="E316" s="6" t="n"/>
      <c r="F316" s="6" t="n"/>
      <c r="G316" s="6" t="n"/>
      <c r="H316" s="6" t="n"/>
      <c r="I316" s="6" t="n"/>
    </row>
    <row r="317" ht="15.75" customHeight="1" s="1411">
      <c r="A317" s="6" t="n"/>
      <c r="B317" s="6" t="n"/>
      <c r="C317" s="6" t="n"/>
      <c r="D317" s="6" t="n"/>
      <c r="E317" s="6" t="n"/>
      <c r="F317" s="6" t="n"/>
      <c r="G317" s="6" t="n"/>
      <c r="H317" s="6" t="n"/>
      <c r="I317" s="6" t="n"/>
    </row>
    <row r="318" ht="15.75" customHeight="1" s="1411">
      <c r="A318" s="6" t="n"/>
      <c r="B318" s="6" t="n"/>
      <c r="C318" s="6" t="n"/>
      <c r="D318" s="6" t="n"/>
      <c r="E318" s="6" t="n"/>
      <c r="F318" s="6" t="n"/>
      <c r="G318" s="6" t="n"/>
      <c r="H318" s="6" t="n"/>
      <c r="I318" s="6" t="n"/>
    </row>
    <row r="319" ht="15.75" customHeight="1" s="1411">
      <c r="A319" s="6" t="n"/>
      <c r="B319" s="6" t="n"/>
      <c r="C319" s="6" t="n"/>
      <c r="D319" s="6" t="n"/>
      <c r="E319" s="6" t="n"/>
      <c r="F319" s="6" t="n"/>
      <c r="G319" s="6" t="n"/>
      <c r="H319" s="6" t="n"/>
      <c r="I319" s="6" t="n"/>
    </row>
    <row r="320" ht="15.75" customHeight="1" s="1411">
      <c r="A320" s="6" t="n"/>
      <c r="B320" s="6" t="n"/>
      <c r="C320" s="6" t="n"/>
      <c r="D320" s="6" t="n"/>
      <c r="E320" s="6" t="n"/>
      <c r="F320" s="6" t="n"/>
      <c r="G320" s="6" t="n"/>
      <c r="H320" s="6" t="n"/>
      <c r="I320" s="6" t="n"/>
    </row>
    <row r="321" ht="15.75" customHeight="1" s="1411">
      <c r="A321" s="6" t="n"/>
      <c r="B321" s="6" t="n"/>
      <c r="C321" s="6" t="n"/>
      <c r="D321" s="6" t="n"/>
      <c r="E321" s="6" t="n"/>
      <c r="F321" s="6" t="n"/>
      <c r="G321" s="6" t="n"/>
      <c r="H321" s="6" t="n"/>
      <c r="I321" s="6" t="n"/>
    </row>
    <row r="322" ht="15.75" customHeight="1" s="1411">
      <c r="A322" s="6" t="n"/>
      <c r="B322" s="6" t="n"/>
      <c r="C322" s="6" t="n"/>
      <c r="D322" s="6" t="n"/>
      <c r="E322" s="6" t="n"/>
      <c r="F322" s="6" t="n"/>
      <c r="G322" s="6" t="n"/>
      <c r="H322" s="6" t="n"/>
      <c r="I322" s="6" t="n"/>
    </row>
    <row r="323" ht="15.75" customHeight="1" s="1411">
      <c r="A323" s="6" t="n"/>
      <c r="B323" s="6" t="n"/>
      <c r="C323" s="6" t="n"/>
      <c r="D323" s="6" t="n"/>
      <c r="E323" s="6" t="n"/>
      <c r="F323" s="6" t="n"/>
      <c r="G323" s="6" t="n"/>
      <c r="H323" s="6" t="n"/>
      <c r="I323" s="6" t="n"/>
    </row>
    <row r="324" ht="15.75" customHeight="1" s="1411">
      <c r="A324" s="6" t="n"/>
      <c r="B324" s="6" t="n"/>
      <c r="C324" s="6" t="n"/>
      <c r="D324" s="6" t="n"/>
      <c r="E324" s="6" t="n"/>
      <c r="F324" s="6" t="n"/>
      <c r="G324" s="6" t="n"/>
      <c r="H324" s="6" t="n"/>
      <c r="I324" s="6" t="n"/>
    </row>
    <row r="325" ht="15.75" customHeight="1" s="1411">
      <c r="A325" s="6" t="n"/>
      <c r="B325" s="6" t="n"/>
      <c r="C325" s="6" t="n"/>
      <c r="D325" s="6" t="n"/>
      <c r="E325" s="6" t="n"/>
      <c r="F325" s="6" t="n"/>
      <c r="G325" s="6" t="n"/>
      <c r="H325" s="6" t="n"/>
      <c r="I325" s="6" t="n"/>
    </row>
    <row r="326" ht="15.75" customHeight="1" s="1411">
      <c r="A326" s="6" t="n"/>
      <c r="B326" s="6" t="n"/>
      <c r="C326" s="6" t="n"/>
      <c r="D326" s="6" t="n"/>
      <c r="E326" s="6" t="n"/>
      <c r="F326" s="6" t="n"/>
      <c r="G326" s="6" t="n"/>
      <c r="H326" s="6" t="n"/>
      <c r="I326" s="6" t="n"/>
    </row>
    <row r="327" ht="15.75" customHeight="1" s="1411">
      <c r="A327" s="6" t="n"/>
      <c r="B327" s="6" t="n"/>
      <c r="C327" s="6" t="n"/>
      <c r="D327" s="6" t="n"/>
      <c r="E327" s="6" t="n"/>
      <c r="F327" s="6" t="n"/>
      <c r="G327" s="6" t="n"/>
      <c r="H327" s="6" t="n"/>
      <c r="I327" s="6" t="n"/>
    </row>
    <row r="328" ht="15.75" customHeight="1" s="1411">
      <c r="A328" s="6" t="n"/>
      <c r="B328" s="6" t="n"/>
      <c r="C328" s="6" t="n"/>
      <c r="D328" s="6" t="n"/>
      <c r="E328" s="6" t="n"/>
      <c r="F328" s="6" t="n"/>
      <c r="G328" s="6" t="n"/>
      <c r="H328" s="6" t="n"/>
      <c r="I328" s="6" t="n"/>
    </row>
    <row r="329" ht="15.75" customHeight="1" s="1411">
      <c r="A329" s="6" t="n"/>
      <c r="B329" s="6" t="n"/>
      <c r="C329" s="6" t="n"/>
      <c r="D329" s="6" t="n"/>
      <c r="E329" s="6" t="n"/>
      <c r="F329" s="6" t="n"/>
      <c r="G329" s="6" t="n"/>
      <c r="H329" s="6" t="n"/>
      <c r="I329" s="6" t="n"/>
    </row>
    <row r="330" ht="15.75" customHeight="1" s="1411">
      <c r="A330" s="6" t="n"/>
      <c r="B330" s="6" t="n"/>
      <c r="C330" s="6" t="n"/>
      <c r="D330" s="6" t="n"/>
      <c r="E330" s="6" t="n"/>
      <c r="F330" s="6" t="n"/>
      <c r="G330" s="6" t="n"/>
      <c r="H330" s="6" t="n"/>
      <c r="I330" s="6" t="n"/>
    </row>
    <row r="331" ht="15.75" customHeight="1" s="1411">
      <c r="A331" s="6" t="n"/>
      <c r="B331" s="6" t="n"/>
      <c r="C331" s="6" t="n"/>
      <c r="D331" s="6" t="n"/>
      <c r="E331" s="6" t="n"/>
      <c r="F331" s="6" t="n"/>
      <c r="G331" s="6" t="n"/>
      <c r="H331" s="6" t="n"/>
      <c r="I331" s="6" t="n"/>
    </row>
    <row r="332" ht="15.75" customHeight="1" s="1411">
      <c r="A332" s="6" t="n"/>
      <c r="B332" s="6" t="n"/>
      <c r="C332" s="6" t="n"/>
      <c r="D332" s="6" t="n"/>
      <c r="E332" s="6" t="n"/>
      <c r="F332" s="6" t="n"/>
      <c r="G332" s="6" t="n"/>
      <c r="H332" s="6" t="n"/>
      <c r="I332" s="6" t="n"/>
    </row>
    <row r="333" ht="15.75" customHeight="1" s="1411">
      <c r="A333" s="6" t="n"/>
      <c r="B333" s="6" t="n"/>
      <c r="C333" s="6" t="n"/>
      <c r="D333" s="6" t="n"/>
      <c r="E333" s="6" t="n"/>
      <c r="F333" s="6" t="n"/>
      <c r="G333" s="6" t="n"/>
      <c r="H333" s="6" t="n"/>
      <c r="I333" s="6" t="n"/>
    </row>
    <row r="334" ht="15.75" customHeight="1" s="1411">
      <c r="A334" s="6" t="n"/>
      <c r="B334" s="6" t="n"/>
      <c r="C334" s="6" t="n"/>
      <c r="D334" s="6" t="n"/>
      <c r="E334" s="6" t="n"/>
      <c r="F334" s="6" t="n"/>
      <c r="G334" s="6" t="n"/>
      <c r="H334" s="6" t="n"/>
      <c r="I334" s="6" t="n"/>
    </row>
    <row r="335" ht="15.75" customHeight="1" s="1411">
      <c r="A335" s="6" t="n"/>
      <c r="B335" s="6" t="n"/>
      <c r="C335" s="6" t="n"/>
      <c r="D335" s="6" t="n"/>
      <c r="E335" s="6" t="n"/>
      <c r="F335" s="6" t="n"/>
      <c r="G335" s="6" t="n"/>
      <c r="H335" s="6" t="n"/>
      <c r="I335" s="6" t="n"/>
    </row>
    <row r="336" ht="15.75" customHeight="1" s="1411">
      <c r="A336" s="6" t="n"/>
      <c r="B336" s="6" t="n"/>
      <c r="C336" s="6" t="n"/>
      <c r="D336" s="6" t="n"/>
      <c r="E336" s="6" t="n"/>
      <c r="F336" s="6" t="n"/>
      <c r="G336" s="6" t="n"/>
      <c r="H336" s="6" t="n"/>
      <c r="I336" s="6" t="n"/>
    </row>
    <row r="337" ht="15.75" customHeight="1" s="1411">
      <c r="A337" s="6" t="n"/>
      <c r="B337" s="6" t="n"/>
      <c r="C337" s="6" t="n"/>
      <c r="D337" s="6" t="n"/>
      <c r="E337" s="6" t="n"/>
      <c r="F337" s="6" t="n"/>
      <c r="G337" s="6" t="n"/>
      <c r="H337" s="6" t="n"/>
      <c r="I337" s="6" t="n"/>
    </row>
    <row r="338" ht="15.75" customHeight="1" s="1411">
      <c r="A338" s="6" t="n"/>
      <c r="B338" s="6" t="n"/>
      <c r="C338" s="6" t="n"/>
      <c r="D338" s="6" t="n"/>
      <c r="E338" s="6" t="n"/>
      <c r="F338" s="6" t="n"/>
      <c r="G338" s="6" t="n"/>
      <c r="H338" s="6" t="n"/>
      <c r="I338" s="6" t="n"/>
    </row>
    <row r="339" ht="15.75" customHeight="1" s="1411">
      <c r="A339" s="6" t="n"/>
      <c r="B339" s="6" t="n"/>
      <c r="C339" s="6" t="n"/>
      <c r="D339" s="6" t="n"/>
      <c r="E339" s="6" t="n"/>
      <c r="F339" s="6" t="n"/>
      <c r="G339" s="6" t="n"/>
      <c r="H339" s="6" t="n"/>
      <c r="I339" s="6" t="n"/>
    </row>
    <row r="340" ht="15.75" customHeight="1" s="1411">
      <c r="A340" s="6" t="n"/>
      <c r="B340" s="6" t="n"/>
      <c r="C340" s="6" t="n"/>
      <c r="D340" s="6" t="n"/>
      <c r="E340" s="6" t="n"/>
      <c r="F340" s="6" t="n"/>
      <c r="G340" s="6" t="n"/>
      <c r="H340" s="6" t="n"/>
      <c r="I340" s="6" t="n"/>
    </row>
    <row r="341" ht="15.75" customHeight="1" s="1411">
      <c r="A341" s="6" t="n"/>
      <c r="B341" s="6" t="n"/>
      <c r="C341" s="6" t="n"/>
      <c r="D341" s="6" t="n"/>
      <c r="E341" s="6" t="n"/>
      <c r="F341" s="6" t="n"/>
      <c r="G341" s="6" t="n"/>
      <c r="H341" s="6" t="n"/>
      <c r="I341" s="6" t="n"/>
    </row>
    <row r="342" ht="15.75" customHeight="1" s="1411">
      <c r="A342" s="6" t="n"/>
      <c r="B342" s="6" t="n"/>
      <c r="C342" s="6" t="n"/>
      <c r="D342" s="6" t="n"/>
      <c r="E342" s="6" t="n"/>
      <c r="F342" s="6" t="n"/>
      <c r="G342" s="6" t="n"/>
      <c r="H342" s="6" t="n"/>
      <c r="I342" s="6" t="n"/>
    </row>
    <row r="343" ht="15.75" customHeight="1" s="1411">
      <c r="A343" s="6" t="n"/>
      <c r="B343" s="6" t="n"/>
      <c r="C343" s="6" t="n"/>
      <c r="D343" s="6" t="n"/>
      <c r="E343" s="6" t="n"/>
      <c r="F343" s="6" t="n"/>
      <c r="G343" s="6" t="n"/>
      <c r="H343" s="6" t="n"/>
      <c r="I343" s="6" t="n"/>
    </row>
    <row r="344" ht="15.75" customHeight="1" s="1411">
      <c r="A344" s="6" t="n"/>
      <c r="B344" s="6" t="n"/>
      <c r="C344" s="6" t="n"/>
      <c r="D344" s="6" t="n"/>
      <c r="E344" s="6" t="n"/>
      <c r="F344" s="6" t="n"/>
      <c r="G344" s="6" t="n"/>
      <c r="H344" s="6" t="n"/>
      <c r="I344" s="6" t="n"/>
    </row>
    <row r="345" ht="15.75" customHeight="1" s="1411">
      <c r="A345" s="6" t="n"/>
      <c r="B345" s="6" t="n"/>
      <c r="C345" s="6" t="n"/>
      <c r="D345" s="6" t="n"/>
      <c r="E345" s="6" t="n"/>
      <c r="F345" s="6" t="n"/>
      <c r="G345" s="6" t="n"/>
      <c r="H345" s="6" t="n"/>
      <c r="I345" s="6" t="n"/>
    </row>
    <row r="346" ht="15.75" customHeight="1" s="1411">
      <c r="A346" s="6" t="n"/>
      <c r="B346" s="6" t="n"/>
      <c r="C346" s="6" t="n"/>
      <c r="D346" s="6" t="n"/>
      <c r="E346" s="6" t="n"/>
      <c r="F346" s="6" t="n"/>
      <c r="G346" s="6" t="n"/>
      <c r="H346" s="6" t="n"/>
      <c r="I346" s="6" t="n"/>
    </row>
    <row r="347" ht="15.75" customHeight="1" s="1411">
      <c r="A347" s="6" t="n"/>
      <c r="B347" s="6" t="n"/>
      <c r="C347" s="6" t="n"/>
      <c r="D347" s="6" t="n"/>
      <c r="E347" s="6" t="n"/>
      <c r="F347" s="6" t="n"/>
      <c r="G347" s="6" t="n"/>
      <c r="H347" s="6" t="n"/>
      <c r="I347" s="6" t="n"/>
    </row>
    <row r="348" ht="15.75" customHeight="1" s="1411">
      <c r="A348" s="6" t="n"/>
      <c r="B348" s="6" t="n"/>
      <c r="C348" s="6" t="n"/>
      <c r="D348" s="6" t="n"/>
      <c r="E348" s="6" t="n"/>
      <c r="F348" s="6" t="n"/>
      <c r="G348" s="6" t="n"/>
      <c r="H348" s="6" t="n"/>
      <c r="I348" s="6" t="n"/>
    </row>
    <row r="349" ht="15.75" customHeight="1" s="1411">
      <c r="A349" s="6" t="n"/>
      <c r="B349" s="6" t="n"/>
      <c r="C349" s="6" t="n"/>
      <c r="D349" s="6" t="n"/>
      <c r="E349" s="6" t="n"/>
      <c r="F349" s="6" t="n"/>
      <c r="G349" s="6" t="n"/>
      <c r="H349" s="6" t="n"/>
      <c r="I349" s="6" t="n"/>
    </row>
    <row r="350" ht="15.75" customHeight="1" s="1411">
      <c r="A350" s="6" t="n"/>
      <c r="B350" s="6" t="n"/>
      <c r="C350" s="6" t="n"/>
      <c r="D350" s="6" t="n"/>
      <c r="E350" s="6" t="n"/>
      <c r="F350" s="6" t="n"/>
      <c r="G350" s="6" t="n"/>
      <c r="H350" s="6" t="n"/>
      <c r="I350" s="6" t="n"/>
    </row>
    <row r="351" ht="15.75" customHeight="1" s="1411">
      <c r="A351" s="6" t="n"/>
      <c r="B351" s="6" t="n"/>
      <c r="C351" s="6" t="n"/>
      <c r="D351" s="6" t="n"/>
      <c r="E351" s="6" t="n"/>
      <c r="F351" s="6" t="n"/>
      <c r="G351" s="6" t="n"/>
      <c r="H351" s="6" t="n"/>
      <c r="I351" s="6" t="n"/>
    </row>
    <row r="352" ht="15.75" customHeight="1" s="1411">
      <c r="A352" s="6" t="n"/>
      <c r="B352" s="6" t="n"/>
      <c r="C352" s="6" t="n"/>
      <c r="D352" s="6" t="n"/>
      <c r="E352" s="6" t="n"/>
      <c r="F352" s="6" t="n"/>
      <c r="G352" s="6" t="n"/>
      <c r="H352" s="6" t="n"/>
      <c r="I352" s="6" t="n"/>
    </row>
    <row r="353" ht="15.75" customHeight="1" s="1411">
      <c r="A353" s="6" t="n"/>
      <c r="B353" s="6" t="n"/>
      <c r="C353" s="6" t="n"/>
      <c r="D353" s="6" t="n"/>
      <c r="E353" s="6" t="n"/>
      <c r="F353" s="6" t="n"/>
      <c r="G353" s="6" t="n"/>
      <c r="H353" s="6" t="n"/>
      <c r="I353" s="6" t="n"/>
    </row>
    <row r="354" ht="15.75" customHeight="1" s="1411">
      <c r="A354" s="6" t="n"/>
      <c r="B354" s="6" t="n"/>
      <c r="C354" s="6" t="n"/>
      <c r="D354" s="6" t="n"/>
      <c r="E354" s="6" t="n"/>
      <c r="F354" s="6" t="n"/>
      <c r="G354" s="6" t="n"/>
      <c r="H354" s="6" t="n"/>
      <c r="I354" s="6" t="n"/>
    </row>
    <row r="355" ht="15.75" customHeight="1" s="1411">
      <c r="A355" s="6" t="n"/>
      <c r="B355" s="6" t="n"/>
      <c r="C355" s="6" t="n"/>
      <c r="D355" s="6" t="n"/>
      <c r="E355" s="6" t="n"/>
      <c r="F355" s="6" t="n"/>
      <c r="G355" s="6" t="n"/>
      <c r="H355" s="6" t="n"/>
      <c r="I355" s="6" t="n"/>
    </row>
    <row r="356" ht="15.75" customHeight="1" s="1411">
      <c r="A356" s="6" t="n"/>
      <c r="B356" s="6" t="n"/>
      <c r="C356" s="6" t="n"/>
      <c r="D356" s="6" t="n"/>
      <c r="E356" s="6" t="n"/>
      <c r="F356" s="6" t="n"/>
      <c r="G356" s="6" t="n"/>
      <c r="H356" s="6" t="n"/>
      <c r="I356" s="6" t="n"/>
    </row>
    <row r="357" ht="15.75" customHeight="1" s="1411">
      <c r="A357" s="6" t="n"/>
      <c r="B357" s="6" t="n"/>
      <c r="C357" s="6" t="n"/>
      <c r="D357" s="6" t="n"/>
      <c r="E357" s="6" t="n"/>
      <c r="F357" s="6" t="n"/>
      <c r="G357" s="6" t="n"/>
      <c r="H357" s="6" t="n"/>
      <c r="I357" s="6" t="n"/>
    </row>
    <row r="358" ht="15.75" customHeight="1" s="1411">
      <c r="A358" s="6" t="n"/>
      <c r="B358" s="6" t="n"/>
      <c r="C358" s="6" t="n"/>
      <c r="D358" s="6" t="n"/>
      <c r="E358" s="6" t="n"/>
      <c r="F358" s="6" t="n"/>
      <c r="G358" s="6" t="n"/>
      <c r="H358" s="6" t="n"/>
      <c r="I358" s="6" t="n"/>
    </row>
    <row r="359" ht="15.75" customHeight="1" s="1411">
      <c r="A359" s="6" t="n"/>
      <c r="B359" s="6" t="n"/>
      <c r="C359" s="6" t="n"/>
      <c r="D359" s="6" t="n"/>
      <c r="E359" s="6" t="n"/>
      <c r="F359" s="6" t="n"/>
      <c r="G359" s="6" t="n"/>
      <c r="H359" s="6" t="n"/>
      <c r="I359" s="6" t="n"/>
    </row>
    <row r="360" ht="15.75" customHeight="1" s="1411">
      <c r="A360" s="6" t="n"/>
      <c r="B360" s="6" t="n"/>
      <c r="C360" s="6" t="n"/>
      <c r="D360" s="6" t="n"/>
      <c r="E360" s="6" t="n"/>
      <c r="F360" s="6" t="n"/>
      <c r="G360" s="6" t="n"/>
      <c r="H360" s="6" t="n"/>
      <c r="I360" s="6" t="n"/>
    </row>
    <row r="361" ht="15.75" customHeight="1" s="1411">
      <c r="A361" s="6" t="n"/>
      <c r="B361" s="6" t="n"/>
      <c r="C361" s="6" t="n"/>
      <c r="D361" s="6" t="n"/>
      <c r="E361" s="6" t="n"/>
      <c r="F361" s="6" t="n"/>
      <c r="G361" s="6" t="n"/>
      <c r="H361" s="6" t="n"/>
      <c r="I361" s="6" t="n"/>
    </row>
    <row r="362" ht="15.75" customHeight="1" s="1411">
      <c r="A362" s="6" t="n"/>
      <c r="B362" s="6" t="n"/>
      <c r="C362" s="6" t="n"/>
      <c r="D362" s="6" t="n"/>
      <c r="E362" s="6" t="n"/>
      <c r="F362" s="6" t="n"/>
      <c r="G362" s="6" t="n"/>
      <c r="H362" s="6" t="n"/>
      <c r="I362" s="6" t="n"/>
    </row>
    <row r="363" ht="15.75" customHeight="1" s="1411">
      <c r="A363" s="6" t="n"/>
      <c r="B363" s="6" t="n"/>
      <c r="C363" s="6" t="n"/>
      <c r="D363" s="6" t="n"/>
      <c r="E363" s="6" t="n"/>
      <c r="F363" s="6" t="n"/>
      <c r="G363" s="6" t="n"/>
      <c r="H363" s="6" t="n"/>
      <c r="I363" s="6" t="n"/>
    </row>
    <row r="364" ht="15.75" customHeight="1" s="1411">
      <c r="A364" s="6" t="n"/>
      <c r="B364" s="6" t="n"/>
      <c r="C364" s="6" t="n"/>
      <c r="D364" s="6" t="n"/>
      <c r="E364" s="6" t="n"/>
      <c r="F364" s="6" t="n"/>
      <c r="G364" s="6" t="n"/>
      <c r="H364" s="6" t="n"/>
      <c r="I364" s="6" t="n"/>
    </row>
    <row r="365" ht="15.75" customHeight="1" s="1411">
      <c r="A365" s="6" t="n"/>
      <c r="B365" s="6" t="n"/>
      <c r="C365" s="6" t="n"/>
      <c r="D365" s="6" t="n"/>
      <c r="E365" s="6" t="n"/>
      <c r="F365" s="6" t="n"/>
      <c r="G365" s="6" t="n"/>
      <c r="H365" s="6" t="n"/>
      <c r="I365" s="6" t="n"/>
    </row>
    <row r="366" ht="15.75" customHeight="1" s="1411">
      <c r="A366" s="6" t="n"/>
      <c r="B366" s="6" t="n"/>
      <c r="C366" s="6" t="n"/>
      <c r="D366" s="6" t="n"/>
      <c r="E366" s="6" t="n"/>
      <c r="F366" s="6" t="n"/>
      <c r="G366" s="6" t="n"/>
      <c r="H366" s="6" t="n"/>
      <c r="I366" s="6" t="n"/>
    </row>
    <row r="367" ht="15.75" customHeight="1" s="1411">
      <c r="A367" s="6" t="n"/>
      <c r="B367" s="6" t="n"/>
      <c r="C367" s="6" t="n"/>
      <c r="D367" s="6" t="n"/>
      <c r="E367" s="6" t="n"/>
      <c r="F367" s="6" t="n"/>
      <c r="G367" s="6" t="n"/>
      <c r="H367" s="6" t="n"/>
      <c r="I367" s="6" t="n"/>
    </row>
    <row r="368" ht="15.75" customHeight="1" s="1411">
      <c r="A368" s="6" t="n"/>
      <c r="B368" s="6" t="n"/>
      <c r="C368" s="6" t="n"/>
      <c r="D368" s="6" t="n"/>
      <c r="E368" s="6" t="n"/>
      <c r="F368" s="6" t="n"/>
      <c r="G368" s="6" t="n"/>
      <c r="H368" s="6" t="n"/>
      <c r="I368" s="6" t="n"/>
    </row>
    <row r="369" ht="15.75" customHeight="1" s="1411">
      <c r="A369" s="6" t="n"/>
      <c r="B369" s="6" t="n"/>
      <c r="C369" s="6" t="n"/>
      <c r="D369" s="6" t="n"/>
      <c r="E369" s="6" t="n"/>
      <c r="F369" s="6" t="n"/>
      <c r="G369" s="6" t="n"/>
      <c r="H369" s="6" t="n"/>
      <c r="I369" s="6" t="n"/>
    </row>
    <row r="370" ht="15.75" customHeight="1" s="1411">
      <c r="A370" s="6" t="n"/>
      <c r="B370" s="6" t="n"/>
      <c r="C370" s="6" t="n"/>
      <c r="D370" s="6" t="n"/>
      <c r="E370" s="6" t="n"/>
      <c r="F370" s="6" t="n"/>
      <c r="G370" s="6" t="n"/>
      <c r="H370" s="6" t="n"/>
      <c r="I370" s="6" t="n"/>
    </row>
    <row r="371" ht="15.75" customHeight="1" s="1411">
      <c r="A371" s="6" t="n"/>
      <c r="B371" s="6" t="n"/>
      <c r="C371" s="6" t="n"/>
      <c r="D371" s="6" t="n"/>
      <c r="E371" s="6" t="n"/>
      <c r="F371" s="6" t="n"/>
      <c r="G371" s="6" t="n"/>
      <c r="H371" s="6" t="n"/>
      <c r="I371" s="6" t="n"/>
    </row>
    <row r="372" ht="15.75" customHeight="1" s="1411">
      <c r="A372" s="6" t="n"/>
      <c r="B372" s="6" t="n"/>
      <c r="C372" s="6" t="n"/>
      <c r="D372" s="6" t="n"/>
      <c r="E372" s="6" t="n"/>
      <c r="F372" s="6" t="n"/>
      <c r="G372" s="6" t="n"/>
      <c r="H372" s="6" t="n"/>
      <c r="I372" s="6" t="n"/>
    </row>
    <row r="373" ht="15.75" customHeight="1" s="1411">
      <c r="A373" s="6" t="n"/>
      <c r="B373" s="6" t="n"/>
      <c r="C373" s="6" t="n"/>
      <c r="D373" s="6" t="n"/>
      <c r="E373" s="6" t="n"/>
      <c r="F373" s="6" t="n"/>
      <c r="G373" s="6" t="n"/>
      <c r="H373" s="6" t="n"/>
      <c r="I373" s="6" t="n"/>
    </row>
    <row r="374" ht="15.75" customHeight="1" s="1411">
      <c r="A374" s="6" t="n"/>
      <c r="B374" s="6" t="n"/>
      <c r="C374" s="6" t="n"/>
      <c r="D374" s="6" t="n"/>
      <c r="E374" s="6" t="n"/>
      <c r="F374" s="6" t="n"/>
      <c r="G374" s="6" t="n"/>
      <c r="H374" s="6" t="n"/>
      <c r="I374" s="6" t="n"/>
    </row>
    <row r="375" ht="15.75" customHeight="1" s="1411">
      <c r="A375" s="6" t="n"/>
      <c r="B375" s="6" t="n"/>
      <c r="C375" s="6" t="n"/>
      <c r="D375" s="6" t="n"/>
      <c r="E375" s="6" t="n"/>
      <c r="F375" s="6" t="n"/>
      <c r="G375" s="6" t="n"/>
      <c r="H375" s="6" t="n"/>
      <c r="I375" s="6" t="n"/>
    </row>
    <row r="376" ht="15.75" customHeight="1" s="1411">
      <c r="A376" s="6" t="n"/>
      <c r="B376" s="6" t="n"/>
      <c r="C376" s="6" t="n"/>
      <c r="D376" s="6" t="n"/>
      <c r="E376" s="6" t="n"/>
      <c r="F376" s="6" t="n"/>
      <c r="G376" s="6" t="n"/>
      <c r="H376" s="6" t="n"/>
      <c r="I376" s="6" t="n"/>
    </row>
    <row r="377" ht="15.75" customHeight="1" s="1411">
      <c r="A377" s="6" t="n"/>
      <c r="B377" s="6" t="n"/>
      <c r="C377" s="6" t="n"/>
      <c r="D377" s="6" t="n"/>
      <c r="E377" s="6" t="n"/>
      <c r="F377" s="6" t="n"/>
      <c r="G377" s="6" t="n"/>
      <c r="H377" s="6" t="n"/>
      <c r="I377" s="6" t="n"/>
    </row>
    <row r="378" ht="15.75" customHeight="1" s="1411">
      <c r="A378" s="6" t="n"/>
      <c r="B378" s="6" t="n"/>
      <c r="C378" s="6" t="n"/>
      <c r="D378" s="6" t="n"/>
      <c r="E378" s="6" t="n"/>
      <c r="F378" s="6" t="n"/>
      <c r="G378" s="6" t="n"/>
      <c r="H378" s="6" t="n"/>
      <c r="I378" s="6" t="n"/>
    </row>
    <row r="379" ht="15.75" customHeight="1" s="1411">
      <c r="A379" s="6" t="n"/>
      <c r="B379" s="6" t="n"/>
      <c r="C379" s="6" t="n"/>
      <c r="D379" s="6" t="n"/>
      <c r="E379" s="6" t="n"/>
      <c r="F379" s="6" t="n"/>
      <c r="G379" s="6" t="n"/>
      <c r="H379" s="6" t="n"/>
      <c r="I379" s="6" t="n"/>
    </row>
    <row r="380" ht="15.75" customHeight="1" s="1411">
      <c r="A380" s="6" t="n"/>
      <c r="B380" s="6" t="n"/>
      <c r="C380" s="6" t="n"/>
      <c r="D380" s="6" t="n"/>
      <c r="E380" s="6" t="n"/>
      <c r="F380" s="6" t="n"/>
      <c r="G380" s="6" t="n"/>
      <c r="H380" s="6" t="n"/>
      <c r="I380" s="6" t="n"/>
    </row>
    <row r="381" ht="15.75" customHeight="1" s="1411">
      <c r="A381" s="6" t="n"/>
      <c r="B381" s="6" t="n"/>
      <c r="C381" s="6" t="n"/>
      <c r="D381" s="6" t="n"/>
      <c r="E381" s="6" t="n"/>
      <c r="F381" s="6" t="n"/>
      <c r="G381" s="6" t="n"/>
      <c r="H381" s="6" t="n"/>
      <c r="I381" s="6" t="n"/>
    </row>
    <row r="382" ht="15.75" customHeight="1" s="1411">
      <c r="A382" s="6" t="n"/>
      <c r="B382" s="6" t="n"/>
      <c r="C382" s="6" t="n"/>
      <c r="D382" s="6" t="n"/>
      <c r="E382" s="6" t="n"/>
      <c r="F382" s="6" t="n"/>
      <c r="G382" s="6" t="n"/>
      <c r="H382" s="6" t="n"/>
      <c r="I382" s="6" t="n"/>
    </row>
    <row r="383" ht="15.75" customHeight="1" s="1411">
      <c r="A383" s="6" t="n"/>
      <c r="B383" s="6" t="n"/>
      <c r="C383" s="6" t="n"/>
      <c r="D383" s="6" t="n"/>
      <c r="E383" s="6" t="n"/>
      <c r="F383" s="6" t="n"/>
      <c r="G383" s="6" t="n"/>
      <c r="H383" s="6" t="n"/>
      <c r="I383" s="6" t="n"/>
    </row>
    <row r="384" ht="15.75" customHeight="1" s="1411">
      <c r="A384" s="6" t="n"/>
      <c r="B384" s="6" t="n"/>
      <c r="C384" s="6" t="n"/>
      <c r="D384" s="6" t="n"/>
      <c r="E384" s="6" t="n"/>
      <c r="F384" s="6" t="n"/>
      <c r="G384" s="6" t="n"/>
      <c r="H384" s="6" t="n"/>
      <c r="I384" s="6" t="n"/>
    </row>
    <row r="385" ht="15.75" customHeight="1" s="1411">
      <c r="A385" s="6" t="n"/>
      <c r="B385" s="6" t="n"/>
      <c r="C385" s="6" t="n"/>
      <c r="D385" s="6" t="n"/>
      <c r="E385" s="6" t="n"/>
      <c r="F385" s="6" t="n"/>
      <c r="G385" s="6" t="n"/>
      <c r="H385" s="6" t="n"/>
      <c r="I385" s="6" t="n"/>
    </row>
    <row r="386" ht="15.75" customHeight="1" s="1411">
      <c r="A386" s="6" t="n"/>
      <c r="B386" s="6" t="n"/>
      <c r="C386" s="6" t="n"/>
      <c r="D386" s="6" t="n"/>
      <c r="E386" s="6" t="n"/>
      <c r="F386" s="6" t="n"/>
      <c r="G386" s="6" t="n"/>
      <c r="H386" s="6" t="n"/>
      <c r="I386" s="6" t="n"/>
    </row>
    <row r="387" ht="15.75" customHeight="1" s="1411">
      <c r="A387" s="6" t="n"/>
      <c r="B387" s="6" t="n"/>
      <c r="C387" s="6" t="n"/>
      <c r="D387" s="6" t="n"/>
      <c r="E387" s="6" t="n"/>
      <c r="F387" s="6" t="n"/>
      <c r="G387" s="6" t="n"/>
      <c r="H387" s="6" t="n"/>
      <c r="I387" s="6" t="n"/>
    </row>
    <row r="388" ht="15.75" customHeight="1" s="1411">
      <c r="A388" s="6" t="n"/>
      <c r="B388" s="6" t="n"/>
      <c r="C388" s="6" t="n"/>
      <c r="D388" s="6" t="n"/>
      <c r="E388" s="6" t="n"/>
      <c r="F388" s="6" t="n"/>
      <c r="G388" s="6" t="n"/>
      <c r="H388" s="6" t="n"/>
      <c r="I388" s="6" t="n"/>
    </row>
    <row r="389" ht="15.75" customHeight="1" s="1411">
      <c r="A389" s="6" t="n"/>
      <c r="B389" s="6" t="n"/>
      <c r="C389" s="6" t="n"/>
      <c r="D389" s="6" t="n"/>
      <c r="E389" s="6" t="n"/>
      <c r="F389" s="6" t="n"/>
      <c r="G389" s="6" t="n"/>
      <c r="H389" s="6" t="n"/>
      <c r="I389" s="6" t="n"/>
    </row>
    <row r="390" ht="15.75" customHeight="1" s="1411">
      <c r="A390" s="6" t="n"/>
      <c r="B390" s="6" t="n"/>
      <c r="C390" s="6" t="n"/>
      <c r="D390" s="6" t="n"/>
      <c r="E390" s="6" t="n"/>
      <c r="F390" s="6" t="n"/>
      <c r="G390" s="6" t="n"/>
      <c r="H390" s="6" t="n"/>
      <c r="I390" s="6" t="n"/>
    </row>
    <row r="391" ht="15.75" customHeight="1" s="1411">
      <c r="A391" s="6" t="n"/>
      <c r="B391" s="6" t="n"/>
      <c r="C391" s="6" t="n"/>
      <c r="D391" s="6" t="n"/>
      <c r="E391" s="6" t="n"/>
      <c r="F391" s="6" t="n"/>
      <c r="G391" s="6" t="n"/>
      <c r="H391" s="6" t="n"/>
      <c r="I391" s="6" t="n"/>
    </row>
    <row r="392" ht="15.75" customHeight="1" s="1411">
      <c r="A392" s="6" t="n"/>
      <c r="B392" s="6" t="n"/>
      <c r="C392" s="6" t="n"/>
      <c r="D392" s="6" t="n"/>
      <c r="E392" s="6" t="n"/>
      <c r="F392" s="6" t="n"/>
      <c r="G392" s="6" t="n"/>
      <c r="H392" s="6" t="n"/>
      <c r="I392" s="6" t="n"/>
    </row>
    <row r="393" ht="15.75" customHeight="1" s="1411">
      <c r="A393" s="6" t="n"/>
      <c r="B393" s="6" t="n"/>
      <c r="C393" s="6" t="n"/>
      <c r="D393" s="6" t="n"/>
      <c r="E393" s="6" t="n"/>
      <c r="F393" s="6" t="n"/>
      <c r="G393" s="6" t="n"/>
      <c r="H393" s="6" t="n"/>
      <c r="I393" s="6" t="n"/>
    </row>
    <row r="394" ht="15.75" customHeight="1" s="1411">
      <c r="A394" s="6" t="n"/>
      <c r="B394" s="6" t="n"/>
      <c r="C394" s="6" t="n"/>
      <c r="D394" s="6" t="n"/>
      <c r="E394" s="6" t="n"/>
      <c r="F394" s="6" t="n"/>
      <c r="G394" s="6" t="n"/>
      <c r="H394" s="6" t="n"/>
      <c r="I394" s="6" t="n"/>
    </row>
    <row r="395" ht="15.75" customHeight="1" s="1411">
      <c r="A395" s="6" t="n"/>
      <c r="B395" s="6" t="n"/>
      <c r="C395" s="6" t="n"/>
      <c r="D395" s="6" t="n"/>
      <c r="E395" s="6" t="n"/>
      <c r="F395" s="6" t="n"/>
      <c r="G395" s="6" t="n"/>
      <c r="H395" s="6" t="n"/>
      <c r="I395" s="6" t="n"/>
    </row>
    <row r="396" ht="15.75" customHeight="1" s="1411">
      <c r="A396" s="6" t="n"/>
      <c r="B396" s="6" t="n"/>
      <c r="C396" s="6" t="n"/>
      <c r="D396" s="6" t="n"/>
      <c r="E396" s="6" t="n"/>
      <c r="F396" s="6" t="n"/>
      <c r="G396" s="6" t="n"/>
      <c r="H396" s="6" t="n"/>
      <c r="I396" s="6" t="n"/>
    </row>
    <row r="397" ht="15.75" customHeight="1" s="1411">
      <c r="A397" s="6" t="n"/>
      <c r="B397" s="6" t="n"/>
      <c r="C397" s="6" t="n"/>
      <c r="D397" s="6" t="n"/>
      <c r="E397" s="6" t="n"/>
      <c r="F397" s="6" t="n"/>
      <c r="G397" s="6" t="n"/>
      <c r="H397" s="6" t="n"/>
      <c r="I397" s="6" t="n"/>
    </row>
    <row r="398" ht="15.75" customHeight="1" s="1411">
      <c r="A398" s="6" t="n"/>
      <c r="B398" s="6" t="n"/>
      <c r="C398" s="6" t="n"/>
      <c r="D398" s="6" t="n"/>
      <c r="E398" s="6" t="n"/>
      <c r="F398" s="6" t="n"/>
      <c r="G398" s="6" t="n"/>
      <c r="H398" s="6" t="n"/>
      <c r="I398" s="6" t="n"/>
    </row>
    <row r="399" ht="15.75" customHeight="1" s="1411">
      <c r="A399" s="6" t="n"/>
      <c r="B399" s="6" t="n"/>
      <c r="C399" s="6" t="n"/>
      <c r="D399" s="6" t="n"/>
      <c r="E399" s="6" t="n"/>
      <c r="F399" s="6" t="n"/>
      <c r="G399" s="6" t="n"/>
      <c r="H399" s="6" t="n"/>
      <c r="I399" s="6" t="n"/>
    </row>
    <row r="400" ht="15.75" customHeight="1" s="1411">
      <c r="A400" s="6" t="n"/>
      <c r="B400" s="6" t="n"/>
      <c r="C400" s="6" t="n"/>
      <c r="D400" s="6" t="n"/>
      <c r="E400" s="6" t="n"/>
      <c r="F400" s="6" t="n"/>
      <c r="G400" s="6" t="n"/>
      <c r="H400" s="6" t="n"/>
      <c r="I400" s="6" t="n"/>
    </row>
    <row r="401" ht="15.75" customHeight="1" s="1411">
      <c r="A401" s="6" t="n"/>
      <c r="B401" s="6" t="n"/>
      <c r="C401" s="6" t="n"/>
      <c r="D401" s="6" t="n"/>
      <c r="E401" s="6" t="n"/>
      <c r="F401" s="6" t="n"/>
      <c r="G401" s="6" t="n"/>
      <c r="H401" s="6" t="n"/>
      <c r="I401" s="6" t="n"/>
    </row>
    <row r="402" ht="15.75" customHeight="1" s="1411">
      <c r="A402" s="6" t="n"/>
      <c r="B402" s="6" t="n"/>
      <c r="C402" s="6" t="n"/>
      <c r="D402" s="6" t="n"/>
      <c r="E402" s="6" t="n"/>
      <c r="F402" s="6" t="n"/>
      <c r="G402" s="6" t="n"/>
      <c r="H402" s="6" t="n"/>
      <c r="I402" s="6" t="n"/>
    </row>
    <row r="403" ht="15.75" customHeight="1" s="1411">
      <c r="A403" s="6" t="n"/>
      <c r="B403" s="6" t="n"/>
      <c r="C403" s="6" t="n"/>
      <c r="D403" s="6" t="n"/>
      <c r="E403" s="6" t="n"/>
      <c r="F403" s="6" t="n"/>
      <c r="G403" s="6" t="n"/>
      <c r="H403" s="6" t="n"/>
      <c r="I403" s="6" t="n"/>
    </row>
    <row r="404" ht="15.75" customHeight="1" s="1411">
      <c r="A404" s="6" t="n"/>
      <c r="B404" s="6" t="n"/>
      <c r="C404" s="6" t="n"/>
      <c r="D404" s="6" t="n"/>
      <c r="E404" s="6" t="n"/>
      <c r="F404" s="6" t="n"/>
      <c r="G404" s="6" t="n"/>
      <c r="H404" s="6" t="n"/>
      <c r="I404" s="6" t="n"/>
    </row>
    <row r="405" ht="15.75" customHeight="1" s="1411">
      <c r="A405" s="6" t="n"/>
      <c r="B405" s="6" t="n"/>
      <c r="C405" s="6" t="n"/>
      <c r="D405" s="6" t="n"/>
      <c r="E405" s="6" t="n"/>
      <c r="F405" s="6" t="n"/>
      <c r="G405" s="6" t="n"/>
      <c r="H405" s="6" t="n"/>
      <c r="I405" s="6" t="n"/>
    </row>
    <row r="406" ht="15.75" customHeight="1" s="1411">
      <c r="A406" s="6" t="n"/>
      <c r="B406" s="6" t="n"/>
      <c r="C406" s="6" t="n"/>
      <c r="D406" s="6" t="n"/>
      <c r="E406" s="6" t="n"/>
      <c r="F406" s="6" t="n"/>
      <c r="G406" s="6" t="n"/>
      <c r="H406" s="6" t="n"/>
      <c r="I406" s="6" t="n"/>
    </row>
    <row r="407" ht="15.75" customHeight="1" s="1411">
      <c r="A407" s="6" t="n"/>
      <c r="B407" s="6" t="n"/>
      <c r="C407" s="6" t="n"/>
      <c r="D407" s="6" t="n"/>
      <c r="E407" s="6" t="n"/>
      <c r="F407" s="6" t="n"/>
      <c r="G407" s="6" t="n"/>
      <c r="H407" s="6" t="n"/>
      <c r="I407" s="6" t="n"/>
    </row>
    <row r="408" ht="15.75" customHeight="1" s="1411">
      <c r="A408" s="6" t="n"/>
      <c r="B408" s="6" t="n"/>
      <c r="C408" s="6" t="n"/>
      <c r="D408" s="6" t="n"/>
      <c r="E408" s="6" t="n"/>
      <c r="F408" s="6" t="n"/>
      <c r="G408" s="6" t="n"/>
      <c r="H408" s="6" t="n"/>
      <c r="I408" s="6" t="n"/>
    </row>
    <row r="409" ht="15.75" customHeight="1" s="1411">
      <c r="A409" s="6" t="n"/>
      <c r="B409" s="6" t="n"/>
      <c r="C409" s="6" t="n"/>
      <c r="D409" s="6" t="n"/>
      <c r="E409" s="6" t="n"/>
      <c r="F409" s="6" t="n"/>
      <c r="G409" s="6" t="n"/>
      <c r="H409" s="6" t="n"/>
      <c r="I409" s="6" t="n"/>
    </row>
    <row r="410" ht="15.75" customHeight="1" s="1411">
      <c r="A410" s="6" t="n"/>
      <c r="B410" s="6" t="n"/>
      <c r="C410" s="6" t="n"/>
      <c r="D410" s="6" t="n"/>
      <c r="E410" s="6" t="n"/>
      <c r="F410" s="6" t="n"/>
      <c r="G410" s="6" t="n"/>
      <c r="H410" s="6" t="n"/>
      <c r="I410" s="6" t="n"/>
    </row>
    <row r="411" ht="15.75" customHeight="1" s="1411">
      <c r="A411" s="6" t="n"/>
      <c r="B411" s="6" t="n"/>
      <c r="C411" s="6" t="n"/>
      <c r="D411" s="6" t="n"/>
      <c r="E411" s="6" t="n"/>
      <c r="F411" s="6" t="n"/>
      <c r="G411" s="6" t="n"/>
      <c r="H411" s="6" t="n"/>
      <c r="I411" s="6" t="n"/>
    </row>
    <row r="412" ht="15.75" customHeight="1" s="1411">
      <c r="A412" s="6" t="n"/>
      <c r="B412" s="6" t="n"/>
      <c r="C412" s="6" t="n"/>
      <c r="D412" s="6" t="n"/>
      <c r="E412" s="6" t="n"/>
      <c r="F412" s="6" t="n"/>
      <c r="G412" s="6" t="n"/>
      <c r="H412" s="6" t="n"/>
      <c r="I412" s="6" t="n"/>
    </row>
    <row r="413" ht="15.75" customHeight="1" s="1411">
      <c r="A413" s="6" t="n"/>
      <c r="B413" s="6" t="n"/>
      <c r="C413" s="6" t="n"/>
      <c r="D413" s="6" t="n"/>
      <c r="E413" s="6" t="n"/>
      <c r="F413" s="6" t="n"/>
      <c r="G413" s="6" t="n"/>
      <c r="H413" s="6" t="n"/>
      <c r="I413" s="6" t="n"/>
    </row>
    <row r="414" ht="15.75" customHeight="1" s="1411">
      <c r="A414" s="6" t="n"/>
      <c r="B414" s="6" t="n"/>
      <c r="C414" s="6" t="n"/>
      <c r="D414" s="6" t="n"/>
      <c r="E414" s="6" t="n"/>
      <c r="F414" s="6" t="n"/>
      <c r="G414" s="6" t="n"/>
      <c r="H414" s="6" t="n"/>
      <c r="I414" s="6" t="n"/>
    </row>
    <row r="415" ht="15.75" customHeight="1" s="1411">
      <c r="A415" s="6" t="n"/>
      <c r="B415" s="6" t="n"/>
      <c r="C415" s="6" t="n"/>
      <c r="D415" s="6" t="n"/>
      <c r="E415" s="6" t="n"/>
      <c r="F415" s="6" t="n"/>
      <c r="G415" s="6" t="n"/>
      <c r="H415" s="6" t="n"/>
      <c r="I415" s="6" t="n"/>
    </row>
    <row r="416" ht="15.75" customHeight="1" s="1411">
      <c r="A416" s="6" t="n"/>
      <c r="B416" s="6" t="n"/>
      <c r="C416" s="6" t="n"/>
      <c r="D416" s="6" t="n"/>
      <c r="E416" s="6" t="n"/>
      <c r="F416" s="6" t="n"/>
      <c r="G416" s="6" t="n"/>
      <c r="H416" s="6" t="n"/>
      <c r="I416" s="6" t="n"/>
    </row>
    <row r="417" ht="15.75" customHeight="1" s="1411">
      <c r="A417" s="6" t="n"/>
      <c r="B417" s="6" t="n"/>
      <c r="C417" s="6" t="n"/>
      <c r="D417" s="6" t="n"/>
      <c r="E417" s="6" t="n"/>
      <c r="F417" s="6" t="n"/>
      <c r="G417" s="6" t="n"/>
      <c r="H417" s="6" t="n"/>
      <c r="I417" s="6" t="n"/>
    </row>
    <row r="418" ht="15.75" customHeight="1" s="1411">
      <c r="A418" s="6" t="n"/>
      <c r="B418" s="6" t="n"/>
      <c r="C418" s="6" t="n"/>
      <c r="D418" s="6" t="n"/>
      <c r="E418" s="6" t="n"/>
      <c r="F418" s="6" t="n"/>
      <c r="G418" s="6" t="n"/>
      <c r="H418" s="6" t="n"/>
      <c r="I418" s="6" t="n"/>
    </row>
    <row r="419" ht="15.75" customHeight="1" s="1411">
      <c r="A419" s="6" t="n"/>
      <c r="B419" s="6" t="n"/>
      <c r="C419" s="6" t="n"/>
      <c r="D419" s="6" t="n"/>
      <c r="E419" s="6" t="n"/>
      <c r="F419" s="6" t="n"/>
      <c r="G419" s="6" t="n"/>
      <c r="H419" s="6" t="n"/>
      <c r="I419" s="6" t="n"/>
    </row>
    <row r="420" ht="15.75" customHeight="1" s="1411">
      <c r="A420" s="6" t="n"/>
      <c r="B420" s="6" t="n"/>
      <c r="C420" s="6" t="n"/>
      <c r="D420" s="6" t="n"/>
      <c r="E420" s="6" t="n"/>
      <c r="F420" s="6" t="n"/>
      <c r="G420" s="6" t="n"/>
      <c r="H420" s="6" t="n"/>
      <c r="I420" s="6" t="n"/>
    </row>
    <row r="421" ht="15.75" customHeight="1" s="1411">
      <c r="A421" s="6" t="n"/>
      <c r="B421" s="6" t="n"/>
      <c r="C421" s="6" t="n"/>
      <c r="D421" s="6" t="n"/>
      <c r="E421" s="6" t="n"/>
      <c r="F421" s="6" t="n"/>
      <c r="G421" s="6" t="n"/>
      <c r="H421" s="6" t="n"/>
      <c r="I421" s="6" t="n"/>
    </row>
    <row r="422" ht="15.75" customHeight="1" s="1411">
      <c r="A422" s="6" t="n"/>
      <c r="B422" s="6" t="n"/>
      <c r="C422" s="6" t="n"/>
      <c r="D422" s="6" t="n"/>
      <c r="E422" s="6" t="n"/>
      <c r="F422" s="6" t="n"/>
      <c r="G422" s="6" t="n"/>
      <c r="H422" s="6" t="n"/>
      <c r="I422" s="6" t="n"/>
    </row>
    <row r="423" ht="15.75" customHeight="1" s="1411">
      <c r="A423" s="6" t="n"/>
      <c r="B423" s="6" t="n"/>
      <c r="C423" s="6" t="n"/>
      <c r="D423" s="6" t="n"/>
      <c r="E423" s="6" t="n"/>
      <c r="F423" s="6" t="n"/>
      <c r="G423" s="6" t="n"/>
      <c r="H423" s="6" t="n"/>
      <c r="I423" s="6" t="n"/>
    </row>
    <row r="424" ht="15.75" customHeight="1" s="1411">
      <c r="A424" s="6" t="n"/>
      <c r="B424" s="6" t="n"/>
      <c r="C424" s="6" t="n"/>
      <c r="D424" s="6" t="n"/>
      <c r="E424" s="6" t="n"/>
      <c r="F424" s="6" t="n"/>
      <c r="G424" s="6" t="n"/>
      <c r="H424" s="6" t="n"/>
      <c r="I424" s="6" t="n"/>
    </row>
    <row r="425" ht="15.75" customHeight="1" s="1411">
      <c r="A425" s="6" t="n"/>
      <c r="B425" s="6" t="n"/>
      <c r="C425" s="6" t="n"/>
      <c r="D425" s="6" t="n"/>
      <c r="E425" s="6" t="n"/>
      <c r="F425" s="6" t="n"/>
      <c r="G425" s="6" t="n"/>
      <c r="H425" s="6" t="n"/>
      <c r="I425" s="6" t="n"/>
    </row>
    <row r="426" ht="15.75" customHeight="1" s="1411">
      <c r="A426" s="6" t="n"/>
      <c r="B426" s="6" t="n"/>
      <c r="C426" s="6" t="n"/>
      <c r="D426" s="6" t="n"/>
      <c r="E426" s="6" t="n"/>
      <c r="F426" s="6" t="n"/>
      <c r="G426" s="6" t="n"/>
      <c r="H426" s="6" t="n"/>
      <c r="I426" s="6" t="n"/>
    </row>
    <row r="427" ht="15.75" customHeight="1" s="1411">
      <c r="A427" s="6" t="n"/>
      <c r="B427" s="6" t="n"/>
      <c r="C427" s="6" t="n"/>
      <c r="D427" s="6" t="n"/>
      <c r="E427" s="6" t="n"/>
      <c r="F427" s="6" t="n"/>
      <c r="G427" s="6" t="n"/>
      <c r="H427" s="6" t="n"/>
      <c r="I427" s="6" t="n"/>
    </row>
    <row r="428" ht="15.75" customHeight="1" s="1411">
      <c r="A428" s="6" t="n"/>
      <c r="B428" s="6" t="n"/>
      <c r="C428" s="6" t="n"/>
      <c r="D428" s="6" t="n"/>
      <c r="E428" s="6" t="n"/>
      <c r="F428" s="6" t="n"/>
      <c r="G428" s="6" t="n"/>
      <c r="H428" s="6" t="n"/>
      <c r="I428" s="6" t="n"/>
    </row>
    <row r="429" ht="15.75" customHeight="1" s="1411">
      <c r="A429" s="6" t="n"/>
      <c r="B429" s="6" t="n"/>
      <c r="C429" s="6" t="n"/>
      <c r="D429" s="6" t="n"/>
      <c r="E429" s="6" t="n"/>
      <c r="F429" s="6" t="n"/>
      <c r="G429" s="6" t="n"/>
      <c r="H429" s="6" t="n"/>
      <c r="I429" s="6" t="n"/>
    </row>
    <row r="430" ht="15.75" customHeight="1" s="1411">
      <c r="A430" s="6" t="n"/>
      <c r="B430" s="6" t="n"/>
      <c r="C430" s="6" t="n"/>
      <c r="D430" s="6" t="n"/>
      <c r="E430" s="6" t="n"/>
      <c r="F430" s="6" t="n"/>
      <c r="G430" s="6" t="n"/>
      <c r="H430" s="6" t="n"/>
      <c r="I430" s="6" t="n"/>
    </row>
    <row r="431" ht="15.75" customHeight="1" s="1411">
      <c r="A431" s="6" t="n"/>
      <c r="B431" s="6" t="n"/>
      <c r="C431" s="6" t="n"/>
      <c r="D431" s="6" t="n"/>
      <c r="E431" s="6" t="n"/>
      <c r="F431" s="6" t="n"/>
      <c r="G431" s="6" t="n"/>
      <c r="H431" s="6" t="n"/>
      <c r="I431" s="6" t="n"/>
    </row>
    <row r="432" ht="15.75" customHeight="1" s="1411">
      <c r="A432" s="6" t="n"/>
      <c r="B432" s="6" t="n"/>
      <c r="C432" s="6" t="n"/>
      <c r="D432" s="6" t="n"/>
      <c r="E432" s="6" t="n"/>
      <c r="F432" s="6" t="n"/>
      <c r="G432" s="6" t="n"/>
      <c r="H432" s="6" t="n"/>
      <c r="I432" s="6" t="n"/>
    </row>
    <row r="433" ht="15.75" customHeight="1" s="1411">
      <c r="A433" s="6" t="n"/>
      <c r="B433" s="6" t="n"/>
      <c r="C433" s="6" t="n"/>
      <c r="D433" s="6" t="n"/>
      <c r="E433" s="6" t="n"/>
      <c r="F433" s="6" t="n"/>
      <c r="G433" s="6" t="n"/>
      <c r="H433" s="6" t="n"/>
      <c r="I433" s="6" t="n"/>
    </row>
    <row r="434" ht="15.75" customHeight="1" s="1411">
      <c r="A434" s="6" t="n"/>
      <c r="B434" s="6" t="n"/>
      <c r="C434" s="6" t="n"/>
      <c r="D434" s="6" t="n"/>
      <c r="E434" s="6" t="n"/>
      <c r="F434" s="6" t="n"/>
      <c r="G434" s="6" t="n"/>
      <c r="H434" s="6" t="n"/>
      <c r="I434" s="6" t="n"/>
    </row>
    <row r="435" ht="15.75" customHeight="1" s="1411">
      <c r="A435" s="6" t="n"/>
      <c r="B435" s="6" t="n"/>
      <c r="C435" s="6" t="n"/>
      <c r="D435" s="6" t="n"/>
      <c r="E435" s="6" t="n"/>
      <c r="F435" s="6" t="n"/>
      <c r="G435" s="6" t="n"/>
      <c r="H435" s="6" t="n"/>
      <c r="I435" s="6" t="n"/>
    </row>
    <row r="436" ht="15.75" customHeight="1" s="1411">
      <c r="A436" s="6" t="n"/>
      <c r="B436" s="6" t="n"/>
      <c r="C436" s="6" t="n"/>
      <c r="D436" s="6" t="n"/>
      <c r="E436" s="6" t="n"/>
      <c r="F436" s="6" t="n"/>
      <c r="G436" s="6" t="n"/>
      <c r="H436" s="6" t="n"/>
      <c r="I436" s="6" t="n"/>
    </row>
    <row r="437" ht="15.75" customHeight="1" s="1411">
      <c r="A437" s="6" t="n"/>
      <c r="B437" s="6" t="n"/>
      <c r="C437" s="6" t="n"/>
      <c r="D437" s="6" t="n"/>
      <c r="E437" s="6" t="n"/>
      <c r="F437" s="6" t="n"/>
      <c r="G437" s="6" t="n"/>
      <c r="H437" s="6" t="n"/>
      <c r="I437" s="6" t="n"/>
    </row>
    <row r="438" ht="15.75" customHeight="1" s="1411">
      <c r="A438" s="6" t="n"/>
      <c r="B438" s="6" t="n"/>
      <c r="C438" s="6" t="n"/>
      <c r="D438" s="6" t="n"/>
      <c r="E438" s="6" t="n"/>
      <c r="F438" s="6" t="n"/>
      <c r="G438" s="6" t="n"/>
      <c r="H438" s="6" t="n"/>
      <c r="I438" s="6" t="n"/>
    </row>
    <row r="439" ht="15.75" customHeight="1" s="1411">
      <c r="A439" s="6" t="n"/>
      <c r="B439" s="6" t="n"/>
      <c r="C439" s="6" t="n"/>
      <c r="D439" s="6" t="n"/>
      <c r="E439" s="6" t="n"/>
      <c r="F439" s="6" t="n"/>
      <c r="G439" s="6" t="n"/>
      <c r="H439" s="6" t="n"/>
      <c r="I439" s="6" t="n"/>
    </row>
    <row r="440" ht="15.75" customHeight="1" s="1411">
      <c r="A440" s="6" t="n"/>
      <c r="B440" s="6" t="n"/>
      <c r="C440" s="6" t="n"/>
      <c r="D440" s="6" t="n"/>
      <c r="E440" s="6" t="n"/>
      <c r="F440" s="6" t="n"/>
      <c r="G440" s="6" t="n"/>
      <c r="H440" s="6" t="n"/>
      <c r="I440" s="6" t="n"/>
    </row>
    <row r="441" ht="15.75" customHeight="1" s="1411">
      <c r="A441" s="6" t="n"/>
      <c r="B441" s="6" t="n"/>
      <c r="C441" s="6" t="n"/>
      <c r="D441" s="6" t="n"/>
      <c r="E441" s="6" t="n"/>
      <c r="F441" s="6" t="n"/>
      <c r="G441" s="6" t="n"/>
      <c r="H441" s="6" t="n"/>
      <c r="I441" s="6" t="n"/>
    </row>
    <row r="442" ht="15.75" customHeight="1" s="1411">
      <c r="A442" s="6" t="n"/>
      <c r="B442" s="6" t="n"/>
      <c r="C442" s="6" t="n"/>
      <c r="D442" s="6" t="n"/>
      <c r="E442" s="6" t="n"/>
      <c r="F442" s="6" t="n"/>
      <c r="G442" s="6" t="n"/>
      <c r="H442" s="6" t="n"/>
      <c r="I442" s="6" t="n"/>
    </row>
    <row r="443" ht="15.75" customHeight="1" s="1411">
      <c r="A443" s="6" t="n"/>
      <c r="B443" s="6" t="n"/>
      <c r="C443" s="6" t="n"/>
      <c r="D443" s="6" t="n"/>
      <c r="E443" s="6" t="n"/>
      <c r="F443" s="6" t="n"/>
      <c r="G443" s="6" t="n"/>
      <c r="H443" s="6" t="n"/>
      <c r="I443" s="6" t="n"/>
    </row>
    <row r="444" ht="15.75" customHeight="1" s="1411">
      <c r="A444" s="6" t="n"/>
      <c r="B444" s="6" t="n"/>
      <c r="C444" s="6" t="n"/>
      <c r="D444" s="6" t="n"/>
      <c r="E444" s="6" t="n"/>
      <c r="F444" s="6" t="n"/>
      <c r="G444" s="6" t="n"/>
      <c r="H444" s="6" t="n"/>
      <c r="I444" s="6" t="n"/>
    </row>
    <row r="445" ht="15.75" customHeight="1" s="1411">
      <c r="A445" s="6" t="n"/>
      <c r="B445" s="6" t="n"/>
      <c r="C445" s="6" t="n"/>
      <c r="D445" s="6" t="n"/>
      <c r="E445" s="6" t="n"/>
      <c r="F445" s="6" t="n"/>
      <c r="G445" s="6" t="n"/>
      <c r="H445" s="6" t="n"/>
      <c r="I445" s="6" t="n"/>
    </row>
    <row r="446" ht="15.75" customHeight="1" s="1411">
      <c r="A446" s="6" t="n"/>
      <c r="B446" s="6" t="n"/>
      <c r="C446" s="6" t="n"/>
      <c r="D446" s="6" t="n"/>
      <c r="E446" s="6" t="n"/>
      <c r="F446" s="6" t="n"/>
      <c r="G446" s="6" t="n"/>
      <c r="H446" s="6" t="n"/>
      <c r="I446" s="6" t="n"/>
    </row>
    <row r="447" ht="15.75" customHeight="1" s="1411">
      <c r="A447" s="6" t="n"/>
      <c r="B447" s="6" t="n"/>
      <c r="C447" s="6" t="n"/>
      <c r="D447" s="6" t="n"/>
      <c r="E447" s="6" t="n"/>
      <c r="F447" s="6" t="n"/>
      <c r="G447" s="6" t="n"/>
      <c r="H447" s="6" t="n"/>
      <c r="I447" s="6" t="n"/>
    </row>
    <row r="448" ht="15.75" customHeight="1" s="1411">
      <c r="A448" s="6" t="n"/>
      <c r="B448" s="6" t="n"/>
      <c r="C448" s="6" t="n"/>
      <c r="D448" s="6" t="n"/>
      <c r="E448" s="6" t="n"/>
      <c r="F448" s="6" t="n"/>
      <c r="G448" s="6" t="n"/>
      <c r="H448" s="6" t="n"/>
      <c r="I448" s="6" t="n"/>
    </row>
    <row r="449" ht="15.75" customHeight="1" s="1411">
      <c r="A449" s="6" t="n"/>
      <c r="B449" s="6" t="n"/>
      <c r="C449" s="6" t="n"/>
      <c r="D449" s="6" t="n"/>
      <c r="E449" s="6" t="n"/>
      <c r="F449" s="6" t="n"/>
      <c r="G449" s="6" t="n"/>
      <c r="H449" s="6" t="n"/>
      <c r="I449" s="6" t="n"/>
    </row>
    <row r="450" ht="15.75" customHeight="1" s="1411">
      <c r="A450" s="6" t="n"/>
      <c r="B450" s="6" t="n"/>
      <c r="C450" s="6" t="n"/>
      <c r="D450" s="6" t="n"/>
      <c r="E450" s="6" t="n"/>
      <c r="F450" s="6" t="n"/>
      <c r="G450" s="6" t="n"/>
      <c r="H450" s="6" t="n"/>
      <c r="I450" s="6" t="n"/>
    </row>
    <row r="451" ht="15.75" customHeight="1" s="1411">
      <c r="A451" s="6" t="n"/>
      <c r="B451" s="6" t="n"/>
      <c r="C451" s="6" t="n"/>
      <c r="D451" s="6" t="n"/>
      <c r="E451" s="6" t="n"/>
      <c r="F451" s="6" t="n"/>
      <c r="G451" s="6" t="n"/>
      <c r="H451" s="6" t="n"/>
      <c r="I451" s="6" t="n"/>
    </row>
    <row r="452" ht="15.75" customHeight="1" s="1411">
      <c r="A452" s="6" t="n"/>
      <c r="B452" s="6" t="n"/>
      <c r="C452" s="6" t="n"/>
      <c r="D452" s="6" t="n"/>
      <c r="E452" s="6" t="n"/>
      <c r="F452" s="6" t="n"/>
      <c r="G452" s="6" t="n"/>
      <c r="H452" s="6" t="n"/>
      <c r="I452" s="6" t="n"/>
    </row>
    <row r="453" ht="15.75" customHeight="1" s="1411">
      <c r="A453" s="6" t="n"/>
      <c r="B453" s="6" t="n"/>
      <c r="C453" s="6" t="n"/>
      <c r="D453" s="6" t="n"/>
      <c r="E453" s="6" t="n"/>
      <c r="F453" s="6" t="n"/>
      <c r="G453" s="6" t="n"/>
      <c r="H453" s="6" t="n"/>
      <c r="I453" s="6" t="n"/>
    </row>
    <row r="454" ht="15.75" customHeight="1" s="1411">
      <c r="A454" s="6" t="n"/>
      <c r="B454" s="6" t="n"/>
      <c r="C454" s="6" t="n"/>
      <c r="D454" s="6" t="n"/>
      <c r="E454" s="6" t="n"/>
      <c r="F454" s="6" t="n"/>
      <c r="G454" s="6" t="n"/>
      <c r="H454" s="6" t="n"/>
      <c r="I454" s="6" t="n"/>
    </row>
    <row r="455" ht="15.75" customHeight="1" s="1411">
      <c r="A455" s="6" t="n"/>
      <c r="B455" s="6" t="n"/>
      <c r="C455" s="6" t="n"/>
      <c r="D455" s="6" t="n"/>
      <c r="E455" s="6" t="n"/>
      <c r="F455" s="6" t="n"/>
      <c r="G455" s="6" t="n"/>
      <c r="H455" s="6" t="n"/>
      <c r="I455" s="6" t="n"/>
    </row>
    <row r="456" ht="15.75" customHeight="1" s="1411">
      <c r="A456" s="6" t="n"/>
      <c r="B456" s="6" t="n"/>
      <c r="C456" s="6" t="n"/>
      <c r="D456" s="6" t="n"/>
      <c r="E456" s="6" t="n"/>
      <c r="F456" s="6" t="n"/>
      <c r="G456" s="6" t="n"/>
      <c r="H456" s="6" t="n"/>
      <c r="I456" s="6" t="n"/>
    </row>
    <row r="457" ht="15.75" customHeight="1" s="1411">
      <c r="A457" s="6" t="n"/>
      <c r="B457" s="6" t="n"/>
      <c r="C457" s="6" t="n"/>
      <c r="D457" s="6" t="n"/>
      <c r="E457" s="6" t="n"/>
      <c r="F457" s="6" t="n"/>
      <c r="G457" s="6" t="n"/>
      <c r="H457" s="6" t="n"/>
      <c r="I457" s="6" t="n"/>
    </row>
    <row r="458" ht="15.75" customHeight="1" s="1411">
      <c r="A458" s="6" t="n"/>
      <c r="B458" s="6" t="n"/>
      <c r="C458" s="6" t="n"/>
      <c r="D458" s="6" t="n"/>
      <c r="E458" s="6" t="n"/>
      <c r="F458" s="6" t="n"/>
      <c r="G458" s="6" t="n"/>
      <c r="H458" s="6" t="n"/>
      <c r="I458" s="6" t="n"/>
    </row>
    <row r="459" ht="15.75" customHeight="1" s="1411">
      <c r="A459" s="6" t="n"/>
      <c r="B459" s="6" t="n"/>
      <c r="C459" s="6" t="n"/>
      <c r="D459" s="6" t="n"/>
      <c r="E459" s="6" t="n"/>
      <c r="F459" s="6" t="n"/>
      <c r="G459" s="6" t="n"/>
      <c r="H459" s="6" t="n"/>
      <c r="I459" s="6" t="n"/>
    </row>
    <row r="460" ht="15.75" customHeight="1" s="1411">
      <c r="A460" s="6" t="n"/>
      <c r="B460" s="6" t="n"/>
      <c r="C460" s="6" t="n"/>
      <c r="D460" s="6" t="n"/>
      <c r="E460" s="6" t="n"/>
      <c r="F460" s="6" t="n"/>
      <c r="G460" s="6" t="n"/>
      <c r="H460" s="6" t="n"/>
      <c r="I460" s="6" t="n"/>
    </row>
    <row r="461" ht="15.75" customHeight="1" s="1411">
      <c r="A461" s="6" t="n"/>
      <c r="B461" s="6" t="n"/>
      <c r="C461" s="6" t="n"/>
      <c r="D461" s="6" t="n"/>
      <c r="E461" s="6" t="n"/>
      <c r="F461" s="6" t="n"/>
      <c r="G461" s="6" t="n"/>
      <c r="H461" s="6" t="n"/>
      <c r="I461" s="6" t="n"/>
    </row>
    <row r="462" ht="15.75" customHeight="1" s="1411">
      <c r="A462" s="6" t="n"/>
      <c r="B462" s="6" t="n"/>
      <c r="C462" s="6" t="n"/>
      <c r="D462" s="6" t="n"/>
      <c r="E462" s="6" t="n"/>
      <c r="F462" s="6" t="n"/>
      <c r="G462" s="6" t="n"/>
      <c r="H462" s="6" t="n"/>
      <c r="I462" s="6" t="n"/>
    </row>
    <row r="463" ht="15.75" customHeight="1" s="1411">
      <c r="A463" s="6" t="n"/>
      <c r="B463" s="6" t="n"/>
      <c r="C463" s="6" t="n"/>
      <c r="D463" s="6" t="n"/>
      <c r="E463" s="6" t="n"/>
      <c r="F463" s="6" t="n"/>
      <c r="G463" s="6" t="n"/>
      <c r="H463" s="6" t="n"/>
      <c r="I463" s="6" t="n"/>
    </row>
    <row r="464" ht="15.75" customHeight="1" s="1411">
      <c r="A464" s="6" t="n"/>
      <c r="B464" s="6" t="n"/>
      <c r="C464" s="6" t="n"/>
      <c r="D464" s="6" t="n"/>
      <c r="E464" s="6" t="n"/>
      <c r="F464" s="6" t="n"/>
      <c r="G464" s="6" t="n"/>
      <c r="H464" s="6" t="n"/>
      <c r="I464" s="6" t="n"/>
    </row>
    <row r="465" ht="15.75" customHeight="1" s="1411">
      <c r="A465" s="6" t="n"/>
      <c r="B465" s="6" t="n"/>
      <c r="C465" s="6" t="n"/>
      <c r="D465" s="6" t="n"/>
      <c r="E465" s="6" t="n"/>
      <c r="F465" s="6" t="n"/>
      <c r="G465" s="6" t="n"/>
      <c r="H465" s="6" t="n"/>
      <c r="I465" s="6" t="n"/>
    </row>
    <row r="466" ht="15.75" customHeight="1" s="1411">
      <c r="A466" s="6" t="n"/>
      <c r="B466" s="6" t="n"/>
      <c r="C466" s="6" t="n"/>
      <c r="D466" s="6" t="n"/>
      <c r="E466" s="6" t="n"/>
      <c r="F466" s="6" t="n"/>
      <c r="G466" s="6" t="n"/>
      <c r="H466" s="6" t="n"/>
      <c r="I466" s="6" t="n"/>
    </row>
    <row r="467" ht="15.75" customHeight="1" s="1411">
      <c r="A467" s="6" t="n"/>
      <c r="B467" s="6" t="n"/>
      <c r="C467" s="6" t="n"/>
      <c r="D467" s="6" t="n"/>
      <c r="E467" s="6" t="n"/>
      <c r="F467" s="6" t="n"/>
      <c r="G467" s="6" t="n"/>
      <c r="H467" s="6" t="n"/>
      <c r="I467" s="6" t="n"/>
    </row>
    <row r="468" ht="15.75" customHeight="1" s="1411">
      <c r="A468" s="6" t="n"/>
      <c r="B468" s="6" t="n"/>
      <c r="C468" s="6" t="n"/>
      <c r="D468" s="6" t="n"/>
      <c r="E468" s="6" t="n"/>
      <c r="F468" s="6" t="n"/>
      <c r="G468" s="6" t="n"/>
      <c r="H468" s="6" t="n"/>
      <c r="I468" s="6" t="n"/>
    </row>
    <row r="469" ht="15.75" customHeight="1" s="1411">
      <c r="A469" s="6" t="n"/>
      <c r="B469" s="6" t="n"/>
      <c r="C469" s="6" t="n"/>
      <c r="D469" s="6" t="n"/>
      <c r="E469" s="6" t="n"/>
      <c r="F469" s="6" t="n"/>
      <c r="G469" s="6" t="n"/>
      <c r="H469" s="6" t="n"/>
      <c r="I469" s="6" t="n"/>
    </row>
    <row r="470" ht="15.75" customHeight="1" s="1411">
      <c r="A470" s="6" t="n"/>
      <c r="B470" s="6" t="n"/>
      <c r="C470" s="6" t="n"/>
      <c r="D470" s="6" t="n"/>
      <c r="E470" s="6" t="n"/>
      <c r="F470" s="6" t="n"/>
      <c r="G470" s="6" t="n"/>
      <c r="H470" s="6" t="n"/>
      <c r="I470" s="6" t="n"/>
    </row>
    <row r="471" ht="15.75" customHeight="1" s="1411">
      <c r="A471" s="6" t="n"/>
      <c r="B471" s="6" t="n"/>
      <c r="C471" s="6" t="n"/>
      <c r="D471" s="6" t="n"/>
      <c r="E471" s="6" t="n"/>
      <c r="F471" s="6" t="n"/>
      <c r="G471" s="6" t="n"/>
      <c r="H471" s="6" t="n"/>
      <c r="I471" s="6" t="n"/>
    </row>
    <row r="472" ht="15.75" customHeight="1" s="1411">
      <c r="A472" s="6" t="n"/>
      <c r="B472" s="6" t="n"/>
      <c r="C472" s="6" t="n"/>
      <c r="D472" s="6" t="n"/>
      <c r="E472" s="6" t="n"/>
      <c r="F472" s="6" t="n"/>
      <c r="G472" s="6" t="n"/>
      <c r="H472" s="6" t="n"/>
      <c r="I472" s="6" t="n"/>
    </row>
    <row r="473" ht="15.75" customHeight="1" s="1411">
      <c r="A473" s="6" t="n"/>
      <c r="B473" s="6" t="n"/>
      <c r="C473" s="6" t="n"/>
      <c r="D473" s="6" t="n"/>
      <c r="E473" s="6" t="n"/>
      <c r="F473" s="6" t="n"/>
      <c r="G473" s="6" t="n"/>
      <c r="H473" s="6" t="n"/>
      <c r="I473" s="6" t="n"/>
    </row>
    <row r="474" ht="15.75" customHeight="1" s="1411">
      <c r="A474" s="6" t="n"/>
      <c r="B474" s="6" t="n"/>
      <c r="C474" s="6" t="n"/>
      <c r="D474" s="6" t="n"/>
      <c r="E474" s="6" t="n"/>
      <c r="F474" s="6" t="n"/>
      <c r="G474" s="6" t="n"/>
      <c r="H474" s="6" t="n"/>
      <c r="I474" s="6" t="n"/>
    </row>
    <row r="475" ht="15.75" customHeight="1" s="1411">
      <c r="A475" s="6" t="n"/>
      <c r="B475" s="6" t="n"/>
      <c r="C475" s="6" t="n"/>
      <c r="D475" s="6" t="n"/>
      <c r="E475" s="6" t="n"/>
      <c r="F475" s="6" t="n"/>
      <c r="G475" s="6" t="n"/>
      <c r="H475" s="6" t="n"/>
      <c r="I475" s="6" t="n"/>
    </row>
    <row r="476" ht="15.75" customHeight="1" s="1411">
      <c r="A476" s="6" t="n"/>
      <c r="B476" s="6" t="n"/>
      <c r="C476" s="6" t="n"/>
      <c r="D476" s="6" t="n"/>
      <c r="E476" s="6" t="n"/>
      <c r="F476" s="6" t="n"/>
      <c r="G476" s="6" t="n"/>
      <c r="H476" s="6" t="n"/>
      <c r="I476" s="6" t="n"/>
    </row>
    <row r="477" ht="15.75" customHeight="1" s="1411">
      <c r="A477" s="6" t="n"/>
      <c r="B477" s="6" t="n"/>
      <c r="C477" s="6" t="n"/>
      <c r="D477" s="6" t="n"/>
      <c r="E477" s="6" t="n"/>
      <c r="F477" s="6" t="n"/>
      <c r="G477" s="6" t="n"/>
      <c r="H477" s="6" t="n"/>
      <c r="I477" s="6" t="n"/>
    </row>
    <row r="478" ht="15.75" customHeight="1" s="1411">
      <c r="A478" s="6" t="n"/>
      <c r="B478" s="6" t="n"/>
      <c r="C478" s="6" t="n"/>
      <c r="D478" s="6" t="n"/>
      <c r="E478" s="6" t="n"/>
      <c r="F478" s="6" t="n"/>
      <c r="G478" s="6" t="n"/>
      <c r="H478" s="6" t="n"/>
      <c r="I478" s="6" t="n"/>
    </row>
    <row r="479" ht="15.75" customHeight="1" s="1411">
      <c r="A479" s="6" t="n"/>
      <c r="B479" s="6" t="n"/>
      <c r="C479" s="6" t="n"/>
      <c r="D479" s="6" t="n"/>
      <c r="E479" s="6" t="n"/>
      <c r="F479" s="6" t="n"/>
      <c r="G479" s="6" t="n"/>
      <c r="H479" s="6" t="n"/>
      <c r="I479" s="6" t="n"/>
    </row>
    <row r="480" ht="15.75" customHeight="1" s="1411">
      <c r="A480" s="6" t="n"/>
      <c r="B480" s="6" t="n"/>
      <c r="C480" s="6" t="n"/>
      <c r="D480" s="6" t="n"/>
      <c r="E480" s="6" t="n"/>
      <c r="F480" s="6" t="n"/>
      <c r="G480" s="6" t="n"/>
      <c r="H480" s="6" t="n"/>
      <c r="I480" s="6" t="n"/>
    </row>
    <row r="481" ht="15.75" customHeight="1" s="1411">
      <c r="A481" s="6" t="n"/>
      <c r="B481" s="6" t="n"/>
      <c r="C481" s="6" t="n"/>
      <c r="D481" s="6" t="n"/>
      <c r="E481" s="6" t="n"/>
      <c r="F481" s="6" t="n"/>
      <c r="G481" s="6" t="n"/>
      <c r="H481" s="6" t="n"/>
      <c r="I481" s="6" t="n"/>
    </row>
    <row r="482" ht="15.75" customHeight="1" s="1411">
      <c r="A482" s="6" t="n"/>
      <c r="B482" s="6" t="n"/>
      <c r="C482" s="6" t="n"/>
      <c r="D482" s="6" t="n"/>
      <c r="E482" s="6" t="n"/>
      <c r="F482" s="6" t="n"/>
      <c r="G482" s="6" t="n"/>
      <c r="H482" s="6" t="n"/>
      <c r="I482" s="6" t="n"/>
    </row>
    <row r="483" ht="15.75" customHeight="1" s="1411">
      <c r="A483" s="6" t="n"/>
      <c r="B483" s="6" t="n"/>
      <c r="C483" s="6" t="n"/>
      <c r="D483" s="6" t="n"/>
      <c r="E483" s="6" t="n"/>
      <c r="F483" s="6" t="n"/>
      <c r="G483" s="6" t="n"/>
      <c r="H483" s="6" t="n"/>
      <c r="I483" s="6" t="n"/>
    </row>
    <row r="484" ht="15.75" customHeight="1" s="1411">
      <c r="A484" s="6" t="n"/>
      <c r="B484" s="6" t="n"/>
      <c r="C484" s="6" t="n"/>
      <c r="D484" s="6" t="n"/>
      <c r="E484" s="6" t="n"/>
      <c r="F484" s="6" t="n"/>
      <c r="G484" s="6" t="n"/>
      <c r="H484" s="6" t="n"/>
      <c r="I484" s="6" t="n"/>
    </row>
    <row r="485" ht="15.75" customHeight="1" s="1411">
      <c r="A485" s="6" t="n"/>
      <c r="B485" s="6" t="n"/>
      <c r="C485" s="6" t="n"/>
      <c r="D485" s="6" t="n"/>
      <c r="E485" s="6" t="n"/>
      <c r="F485" s="6" t="n"/>
      <c r="G485" s="6" t="n"/>
      <c r="H485" s="6" t="n"/>
      <c r="I485" s="6" t="n"/>
    </row>
    <row r="486" ht="15.75" customHeight="1" s="1411">
      <c r="A486" s="6" t="n"/>
      <c r="B486" s="6" t="n"/>
      <c r="C486" s="6" t="n"/>
      <c r="D486" s="6" t="n"/>
      <c r="E486" s="6" t="n"/>
      <c r="F486" s="6" t="n"/>
      <c r="G486" s="6" t="n"/>
      <c r="H486" s="6" t="n"/>
      <c r="I486" s="6" t="n"/>
    </row>
    <row r="487" ht="15.75" customHeight="1" s="1411">
      <c r="A487" s="6" t="n"/>
      <c r="B487" s="6" t="n"/>
      <c r="C487" s="6" t="n"/>
      <c r="D487" s="6" t="n"/>
      <c r="E487" s="6" t="n"/>
      <c r="F487" s="6" t="n"/>
      <c r="G487" s="6" t="n"/>
      <c r="H487" s="6" t="n"/>
      <c r="I487" s="6" t="n"/>
    </row>
    <row r="488" ht="15.75" customHeight="1" s="1411">
      <c r="A488" s="6" t="n"/>
      <c r="B488" s="6" t="n"/>
      <c r="C488" s="6" t="n"/>
      <c r="D488" s="6" t="n"/>
      <c r="E488" s="6" t="n"/>
      <c r="F488" s="6" t="n"/>
      <c r="G488" s="6" t="n"/>
      <c r="H488" s="6" t="n"/>
      <c r="I488" s="6" t="n"/>
    </row>
    <row r="489" ht="15.75" customHeight="1" s="1411">
      <c r="A489" s="6" t="n"/>
      <c r="B489" s="6" t="n"/>
      <c r="C489" s="6" t="n"/>
      <c r="D489" s="6" t="n"/>
      <c r="E489" s="6" t="n"/>
      <c r="F489" s="6" t="n"/>
      <c r="G489" s="6" t="n"/>
      <c r="H489" s="6" t="n"/>
      <c r="I489" s="6" t="n"/>
    </row>
    <row r="490" ht="15.75" customHeight="1" s="1411">
      <c r="A490" s="6" t="n"/>
      <c r="B490" s="6" t="n"/>
      <c r="C490" s="6" t="n"/>
      <c r="D490" s="6" t="n"/>
      <c r="E490" s="6" t="n"/>
      <c r="F490" s="6" t="n"/>
      <c r="G490" s="6" t="n"/>
      <c r="H490" s="6" t="n"/>
      <c r="I490" s="6" t="n"/>
    </row>
    <row r="491" ht="15.75" customHeight="1" s="1411">
      <c r="A491" s="6" t="n"/>
      <c r="B491" s="6" t="n"/>
      <c r="C491" s="6" t="n"/>
      <c r="D491" s="6" t="n"/>
      <c r="E491" s="6" t="n"/>
      <c r="F491" s="6" t="n"/>
      <c r="G491" s="6" t="n"/>
      <c r="H491" s="6" t="n"/>
      <c r="I491" s="6" t="n"/>
    </row>
    <row r="492" ht="15.75" customHeight="1" s="1411">
      <c r="A492" s="6" t="n"/>
      <c r="B492" s="6" t="n"/>
      <c r="C492" s="6" t="n"/>
      <c r="D492" s="6" t="n"/>
      <c r="E492" s="6" t="n"/>
      <c r="F492" s="6" t="n"/>
      <c r="G492" s="6" t="n"/>
      <c r="H492" s="6" t="n"/>
      <c r="I492" s="6" t="n"/>
    </row>
    <row r="493" ht="15.75" customHeight="1" s="1411">
      <c r="A493" s="6" t="n"/>
      <c r="B493" s="6" t="n"/>
      <c r="C493" s="6" t="n"/>
      <c r="D493" s="6" t="n"/>
      <c r="E493" s="6" t="n"/>
      <c r="F493" s="6" t="n"/>
      <c r="G493" s="6" t="n"/>
      <c r="H493" s="6" t="n"/>
      <c r="I493" s="6" t="n"/>
    </row>
    <row r="494" ht="15.75" customHeight="1" s="1411">
      <c r="A494" s="6" t="n"/>
      <c r="B494" s="6" t="n"/>
      <c r="C494" s="6" t="n"/>
      <c r="D494" s="6" t="n"/>
      <c r="E494" s="6" t="n"/>
      <c r="F494" s="6" t="n"/>
      <c r="G494" s="6" t="n"/>
      <c r="H494" s="6" t="n"/>
      <c r="I494" s="6" t="n"/>
    </row>
    <row r="495" ht="15.75" customHeight="1" s="1411">
      <c r="A495" s="6" t="n"/>
      <c r="B495" s="6" t="n"/>
      <c r="C495" s="6" t="n"/>
      <c r="D495" s="6" t="n"/>
      <c r="E495" s="6" t="n"/>
      <c r="F495" s="6" t="n"/>
      <c r="G495" s="6" t="n"/>
      <c r="H495" s="6" t="n"/>
      <c r="I495" s="6" t="n"/>
    </row>
    <row r="496" ht="15.75" customHeight="1" s="1411">
      <c r="A496" s="6" t="n"/>
      <c r="B496" s="6" t="n"/>
      <c r="C496" s="6" t="n"/>
      <c r="D496" s="6" t="n"/>
      <c r="E496" s="6" t="n"/>
      <c r="F496" s="6" t="n"/>
      <c r="G496" s="6" t="n"/>
      <c r="H496" s="6" t="n"/>
      <c r="I496" s="6" t="n"/>
    </row>
    <row r="497" ht="15.75" customHeight="1" s="1411">
      <c r="A497" s="6" t="n"/>
      <c r="B497" s="6" t="n"/>
      <c r="C497" s="6" t="n"/>
      <c r="D497" s="6" t="n"/>
      <c r="E497" s="6" t="n"/>
      <c r="F497" s="6" t="n"/>
      <c r="G497" s="6" t="n"/>
      <c r="H497" s="6" t="n"/>
      <c r="I497" s="6" t="n"/>
    </row>
    <row r="498" ht="15.75" customHeight="1" s="1411">
      <c r="A498" s="6" t="n"/>
      <c r="B498" s="6" t="n"/>
      <c r="C498" s="6" t="n"/>
      <c r="D498" s="6" t="n"/>
      <c r="E498" s="6" t="n"/>
      <c r="F498" s="6" t="n"/>
      <c r="G498" s="6" t="n"/>
      <c r="H498" s="6" t="n"/>
      <c r="I498" s="6" t="n"/>
    </row>
    <row r="499" ht="15.75" customHeight="1" s="1411">
      <c r="A499" s="6" t="n"/>
      <c r="B499" s="6" t="n"/>
      <c r="C499" s="6" t="n"/>
      <c r="D499" s="6" t="n"/>
      <c r="E499" s="6" t="n"/>
      <c r="F499" s="6" t="n"/>
      <c r="G499" s="6" t="n"/>
      <c r="H499" s="6" t="n"/>
      <c r="I499" s="6" t="n"/>
    </row>
    <row r="500" ht="15.75" customHeight="1" s="1411">
      <c r="A500" s="6" t="n"/>
      <c r="B500" s="6" t="n"/>
      <c r="C500" s="6" t="n"/>
      <c r="D500" s="6" t="n"/>
      <c r="E500" s="6" t="n"/>
      <c r="F500" s="6" t="n"/>
      <c r="G500" s="6" t="n"/>
      <c r="H500" s="6" t="n"/>
      <c r="I500" s="6" t="n"/>
    </row>
    <row r="501" ht="15.75" customHeight="1" s="1411">
      <c r="A501" s="6" t="n"/>
      <c r="B501" s="6" t="n"/>
      <c r="C501" s="6" t="n"/>
      <c r="D501" s="6" t="n"/>
      <c r="E501" s="6" t="n"/>
      <c r="F501" s="6" t="n"/>
      <c r="G501" s="6" t="n"/>
      <c r="H501" s="6" t="n"/>
      <c r="I501" s="6" t="n"/>
    </row>
    <row r="502" ht="15.75" customHeight="1" s="1411">
      <c r="A502" s="6" t="n"/>
      <c r="B502" s="6" t="n"/>
      <c r="C502" s="6" t="n"/>
      <c r="D502" s="6" t="n"/>
      <c r="E502" s="6" t="n"/>
      <c r="F502" s="6" t="n"/>
      <c r="G502" s="6" t="n"/>
      <c r="H502" s="6" t="n"/>
      <c r="I502" s="6" t="n"/>
    </row>
    <row r="503" ht="15.75" customHeight="1" s="1411">
      <c r="A503" s="6" t="n"/>
      <c r="B503" s="6" t="n"/>
      <c r="C503" s="6" t="n"/>
      <c r="D503" s="6" t="n"/>
      <c r="E503" s="6" t="n"/>
      <c r="F503" s="6" t="n"/>
      <c r="G503" s="6" t="n"/>
      <c r="H503" s="6" t="n"/>
      <c r="I503" s="6" t="n"/>
    </row>
    <row r="504" ht="15.75" customHeight="1" s="1411">
      <c r="A504" s="6" t="n"/>
      <c r="B504" s="6" t="n"/>
      <c r="C504" s="6" t="n"/>
      <c r="D504" s="6" t="n"/>
      <c r="E504" s="6" t="n"/>
      <c r="F504" s="6" t="n"/>
      <c r="G504" s="6" t="n"/>
      <c r="H504" s="6" t="n"/>
      <c r="I504" s="6" t="n"/>
    </row>
    <row r="505" ht="15.75" customHeight="1" s="1411">
      <c r="A505" s="6" t="n"/>
      <c r="B505" s="6" t="n"/>
      <c r="C505" s="6" t="n"/>
      <c r="D505" s="6" t="n"/>
      <c r="E505" s="6" t="n"/>
      <c r="F505" s="6" t="n"/>
      <c r="G505" s="6" t="n"/>
      <c r="H505" s="6" t="n"/>
      <c r="I505" s="6" t="n"/>
    </row>
    <row r="506" ht="15.75" customHeight="1" s="1411">
      <c r="A506" s="6" t="n"/>
      <c r="B506" s="6" t="n"/>
      <c r="C506" s="6" t="n"/>
      <c r="D506" s="6" t="n"/>
      <c r="E506" s="6" t="n"/>
      <c r="F506" s="6" t="n"/>
      <c r="G506" s="6" t="n"/>
      <c r="H506" s="6" t="n"/>
      <c r="I506" s="6" t="n"/>
    </row>
    <row r="507" ht="15.75" customHeight="1" s="1411">
      <c r="A507" s="6" t="n"/>
      <c r="B507" s="6" t="n"/>
      <c r="C507" s="6" t="n"/>
      <c r="D507" s="6" t="n"/>
      <c r="E507" s="6" t="n"/>
      <c r="F507" s="6" t="n"/>
      <c r="G507" s="6" t="n"/>
      <c r="H507" s="6" t="n"/>
      <c r="I507" s="6" t="n"/>
    </row>
    <row r="508" ht="15.75" customHeight="1" s="1411">
      <c r="A508" s="6" t="n"/>
      <c r="B508" s="6" t="n"/>
      <c r="C508" s="6" t="n"/>
      <c r="D508" s="6" t="n"/>
      <c r="E508" s="6" t="n"/>
      <c r="F508" s="6" t="n"/>
      <c r="G508" s="6" t="n"/>
      <c r="H508" s="6" t="n"/>
      <c r="I508" s="6" t="n"/>
    </row>
    <row r="509" ht="15.75" customHeight="1" s="1411">
      <c r="A509" s="6" t="n"/>
      <c r="B509" s="6" t="n"/>
      <c r="C509" s="6" t="n"/>
      <c r="D509" s="6" t="n"/>
      <c r="E509" s="6" t="n"/>
      <c r="F509" s="6" t="n"/>
      <c r="G509" s="6" t="n"/>
      <c r="H509" s="6" t="n"/>
      <c r="I509" s="6" t="n"/>
    </row>
    <row r="510" ht="15.75" customHeight="1" s="1411">
      <c r="A510" s="6" t="n"/>
      <c r="B510" s="6" t="n"/>
      <c r="C510" s="6" t="n"/>
      <c r="D510" s="6" t="n"/>
      <c r="E510" s="6" t="n"/>
      <c r="F510" s="6" t="n"/>
      <c r="G510" s="6" t="n"/>
      <c r="H510" s="6" t="n"/>
      <c r="I510" s="6" t="n"/>
    </row>
    <row r="511" ht="15.75" customHeight="1" s="1411">
      <c r="A511" s="6" t="n"/>
      <c r="B511" s="6" t="n"/>
      <c r="C511" s="6" t="n"/>
      <c r="D511" s="6" t="n"/>
      <c r="E511" s="6" t="n"/>
      <c r="F511" s="6" t="n"/>
      <c r="G511" s="6" t="n"/>
      <c r="H511" s="6" t="n"/>
      <c r="I511" s="6" t="n"/>
    </row>
    <row r="512" ht="15.75" customHeight="1" s="1411">
      <c r="A512" s="6" t="n"/>
      <c r="B512" s="6" t="n"/>
      <c r="C512" s="6" t="n"/>
      <c r="D512" s="6" t="n"/>
      <c r="E512" s="6" t="n"/>
      <c r="F512" s="6" t="n"/>
      <c r="G512" s="6" t="n"/>
      <c r="H512" s="6" t="n"/>
      <c r="I512" s="6" t="n"/>
    </row>
    <row r="513" ht="15.75" customHeight="1" s="1411">
      <c r="A513" s="6" t="n"/>
      <c r="B513" s="6" t="n"/>
      <c r="C513" s="6" t="n"/>
      <c r="D513" s="6" t="n"/>
      <c r="E513" s="6" t="n"/>
      <c r="F513" s="6" t="n"/>
      <c r="G513" s="6" t="n"/>
      <c r="H513" s="6" t="n"/>
      <c r="I513" s="6" t="n"/>
    </row>
    <row r="514" ht="15.75" customHeight="1" s="1411">
      <c r="A514" s="6" t="n"/>
      <c r="B514" s="6" t="n"/>
      <c r="C514" s="6" t="n"/>
      <c r="D514" s="6" t="n"/>
      <c r="E514" s="6" t="n"/>
      <c r="F514" s="6" t="n"/>
      <c r="G514" s="6" t="n"/>
      <c r="H514" s="6" t="n"/>
      <c r="I514" s="6" t="n"/>
    </row>
    <row r="515" ht="15.75" customHeight="1" s="1411">
      <c r="A515" s="6" t="n"/>
      <c r="B515" s="6" t="n"/>
      <c r="C515" s="6" t="n"/>
      <c r="D515" s="6" t="n"/>
      <c r="E515" s="6" t="n"/>
      <c r="F515" s="6" t="n"/>
      <c r="G515" s="6" t="n"/>
      <c r="H515" s="6" t="n"/>
      <c r="I515" s="6" t="n"/>
    </row>
    <row r="516" ht="15.75" customHeight="1" s="1411">
      <c r="A516" s="6" t="n"/>
      <c r="B516" s="6" t="n"/>
      <c r="C516" s="6" t="n"/>
      <c r="D516" s="6" t="n"/>
      <c r="E516" s="6" t="n"/>
      <c r="F516" s="6" t="n"/>
      <c r="G516" s="6" t="n"/>
      <c r="H516" s="6" t="n"/>
      <c r="I516" s="6" t="n"/>
    </row>
    <row r="517" ht="15.75" customHeight="1" s="1411">
      <c r="A517" s="6" t="n"/>
      <c r="B517" s="6" t="n"/>
      <c r="C517" s="6" t="n"/>
      <c r="D517" s="6" t="n"/>
      <c r="E517" s="6" t="n"/>
      <c r="F517" s="6" t="n"/>
      <c r="G517" s="6" t="n"/>
      <c r="H517" s="6" t="n"/>
      <c r="I517" s="6" t="n"/>
    </row>
    <row r="518" ht="15.75" customHeight="1" s="1411">
      <c r="A518" s="6" t="n"/>
      <c r="B518" s="6" t="n"/>
      <c r="C518" s="6" t="n"/>
      <c r="D518" s="6" t="n"/>
      <c r="E518" s="6" t="n"/>
      <c r="F518" s="6" t="n"/>
      <c r="G518" s="6" t="n"/>
      <c r="H518" s="6" t="n"/>
      <c r="I518" s="6" t="n"/>
    </row>
    <row r="519" ht="15.75" customHeight="1" s="1411">
      <c r="A519" s="6" t="n"/>
      <c r="B519" s="6" t="n"/>
      <c r="C519" s="6" t="n"/>
      <c r="D519" s="6" t="n"/>
      <c r="E519" s="6" t="n"/>
      <c r="F519" s="6" t="n"/>
      <c r="G519" s="6" t="n"/>
      <c r="H519" s="6" t="n"/>
      <c r="I519" s="6" t="n"/>
    </row>
    <row r="520" ht="15.75" customHeight="1" s="1411">
      <c r="A520" s="6" t="n"/>
      <c r="B520" s="6" t="n"/>
      <c r="C520" s="6" t="n"/>
      <c r="D520" s="6" t="n"/>
      <c r="E520" s="6" t="n"/>
      <c r="F520" s="6" t="n"/>
      <c r="G520" s="6" t="n"/>
      <c r="H520" s="6" t="n"/>
      <c r="I520" s="6" t="n"/>
    </row>
    <row r="521" ht="15.75" customHeight="1" s="1411">
      <c r="A521" s="6" t="n"/>
      <c r="B521" s="6" t="n"/>
      <c r="C521" s="6" t="n"/>
      <c r="D521" s="6" t="n"/>
      <c r="E521" s="6" t="n"/>
      <c r="F521" s="6" t="n"/>
      <c r="G521" s="6" t="n"/>
      <c r="H521" s="6" t="n"/>
      <c r="I521" s="6" t="n"/>
    </row>
    <row r="522" ht="15.75" customHeight="1" s="1411">
      <c r="A522" s="6" t="n"/>
      <c r="B522" s="6" t="n"/>
      <c r="C522" s="6" t="n"/>
      <c r="D522" s="6" t="n"/>
      <c r="E522" s="6" t="n"/>
      <c r="F522" s="6" t="n"/>
      <c r="G522" s="6" t="n"/>
      <c r="H522" s="6" t="n"/>
      <c r="I522" s="6" t="n"/>
    </row>
    <row r="523" ht="15.75" customHeight="1" s="1411">
      <c r="A523" s="6" t="n"/>
      <c r="B523" s="6" t="n"/>
      <c r="C523" s="6" t="n"/>
      <c r="D523" s="6" t="n"/>
      <c r="E523" s="6" t="n"/>
      <c r="F523" s="6" t="n"/>
      <c r="G523" s="6" t="n"/>
      <c r="H523" s="6" t="n"/>
      <c r="I523" s="6" t="n"/>
    </row>
    <row r="524" ht="15.75" customHeight="1" s="1411">
      <c r="A524" s="6" t="n"/>
      <c r="B524" s="6" t="n"/>
      <c r="C524" s="6" t="n"/>
      <c r="D524" s="6" t="n"/>
      <c r="E524" s="6" t="n"/>
      <c r="F524" s="6" t="n"/>
      <c r="G524" s="6" t="n"/>
      <c r="H524" s="6" t="n"/>
      <c r="I524" s="6" t="n"/>
    </row>
    <row r="525" ht="15.75" customHeight="1" s="1411">
      <c r="A525" s="6" t="n"/>
      <c r="B525" s="6" t="n"/>
      <c r="C525" s="6" t="n"/>
      <c r="D525" s="6" t="n"/>
      <c r="E525" s="6" t="n"/>
      <c r="F525" s="6" t="n"/>
      <c r="G525" s="6" t="n"/>
      <c r="H525" s="6" t="n"/>
      <c r="I525" s="6" t="n"/>
    </row>
    <row r="526" ht="15.75" customHeight="1" s="1411">
      <c r="A526" s="6" t="n"/>
      <c r="B526" s="6" t="n"/>
      <c r="C526" s="6" t="n"/>
      <c r="D526" s="6" t="n"/>
      <c r="E526" s="6" t="n"/>
      <c r="F526" s="6" t="n"/>
      <c r="G526" s="6" t="n"/>
      <c r="H526" s="6" t="n"/>
      <c r="I526" s="6" t="n"/>
    </row>
    <row r="527" ht="15.75" customHeight="1" s="1411">
      <c r="A527" s="6" t="n"/>
      <c r="B527" s="6" t="n"/>
      <c r="C527" s="6" t="n"/>
      <c r="D527" s="6" t="n"/>
      <c r="E527" s="6" t="n"/>
      <c r="F527" s="6" t="n"/>
      <c r="G527" s="6" t="n"/>
      <c r="H527" s="6" t="n"/>
      <c r="I527" s="6" t="n"/>
    </row>
    <row r="528" ht="15.75" customHeight="1" s="1411">
      <c r="A528" s="6" t="n"/>
      <c r="B528" s="6" t="n"/>
      <c r="C528" s="6" t="n"/>
      <c r="D528" s="6" t="n"/>
      <c r="E528" s="6" t="n"/>
      <c r="F528" s="6" t="n"/>
      <c r="G528" s="6" t="n"/>
      <c r="H528" s="6" t="n"/>
      <c r="I528" s="6" t="n"/>
    </row>
    <row r="529" ht="15.75" customHeight="1" s="1411">
      <c r="A529" s="6" t="n"/>
      <c r="B529" s="6" t="n"/>
      <c r="C529" s="6" t="n"/>
      <c r="D529" s="6" t="n"/>
      <c r="E529" s="6" t="n"/>
      <c r="F529" s="6" t="n"/>
      <c r="G529" s="6" t="n"/>
      <c r="H529" s="6" t="n"/>
      <c r="I529" s="6" t="n"/>
    </row>
    <row r="530" ht="15.75" customHeight="1" s="1411">
      <c r="A530" s="6" t="n"/>
      <c r="B530" s="6" t="n"/>
      <c r="C530" s="6" t="n"/>
      <c r="D530" s="6" t="n"/>
      <c r="E530" s="6" t="n"/>
      <c r="F530" s="6" t="n"/>
      <c r="G530" s="6" t="n"/>
      <c r="H530" s="6" t="n"/>
      <c r="I530" s="6" t="n"/>
    </row>
    <row r="531" ht="15.75" customHeight="1" s="1411">
      <c r="A531" s="6" t="n"/>
      <c r="B531" s="6" t="n"/>
      <c r="C531" s="6" t="n"/>
      <c r="D531" s="6" t="n"/>
      <c r="E531" s="6" t="n"/>
      <c r="F531" s="6" t="n"/>
      <c r="G531" s="6" t="n"/>
      <c r="H531" s="6" t="n"/>
      <c r="I531" s="6" t="n"/>
    </row>
    <row r="532" ht="15.75" customHeight="1" s="1411">
      <c r="A532" s="6" t="n"/>
      <c r="B532" s="6" t="n"/>
      <c r="C532" s="6" t="n"/>
      <c r="D532" s="6" t="n"/>
      <c r="E532" s="6" t="n"/>
      <c r="F532" s="6" t="n"/>
      <c r="G532" s="6" t="n"/>
      <c r="H532" s="6" t="n"/>
      <c r="I532" s="6" t="n"/>
    </row>
    <row r="533" ht="15.75" customHeight="1" s="1411">
      <c r="A533" s="6" t="n"/>
      <c r="B533" s="6" t="n"/>
      <c r="C533" s="6" t="n"/>
      <c r="D533" s="6" t="n"/>
      <c r="E533" s="6" t="n"/>
      <c r="F533" s="6" t="n"/>
      <c r="G533" s="6" t="n"/>
      <c r="H533" s="6" t="n"/>
      <c r="I533" s="6" t="n"/>
    </row>
    <row r="534" ht="15.75" customHeight="1" s="1411">
      <c r="A534" s="6" t="n"/>
      <c r="B534" s="6" t="n"/>
      <c r="C534" s="6" t="n"/>
      <c r="D534" s="6" t="n"/>
      <c r="E534" s="6" t="n"/>
      <c r="F534" s="6" t="n"/>
      <c r="G534" s="6" t="n"/>
      <c r="H534" s="6" t="n"/>
      <c r="I534" s="6" t="n"/>
    </row>
    <row r="535" ht="15.75" customHeight="1" s="1411">
      <c r="A535" s="6" t="n"/>
      <c r="B535" s="6" t="n"/>
      <c r="C535" s="6" t="n"/>
      <c r="D535" s="6" t="n"/>
      <c r="E535" s="6" t="n"/>
      <c r="F535" s="6" t="n"/>
      <c r="G535" s="6" t="n"/>
      <c r="H535" s="6" t="n"/>
      <c r="I535" s="6" t="n"/>
    </row>
    <row r="536" ht="15.75" customHeight="1" s="1411">
      <c r="A536" s="6" t="n"/>
      <c r="B536" s="6" t="n"/>
      <c r="C536" s="6" t="n"/>
      <c r="D536" s="6" t="n"/>
      <c r="E536" s="6" t="n"/>
      <c r="F536" s="6" t="n"/>
      <c r="G536" s="6" t="n"/>
      <c r="H536" s="6" t="n"/>
      <c r="I536" s="6" t="n"/>
    </row>
    <row r="537" ht="15.75" customHeight="1" s="1411">
      <c r="A537" s="6" t="n"/>
      <c r="B537" s="6" t="n"/>
      <c r="C537" s="6" t="n"/>
      <c r="D537" s="6" t="n"/>
      <c r="E537" s="6" t="n"/>
      <c r="F537" s="6" t="n"/>
      <c r="G537" s="6" t="n"/>
      <c r="H537" s="6" t="n"/>
      <c r="I537" s="6" t="n"/>
    </row>
    <row r="538" ht="15.75" customHeight="1" s="1411">
      <c r="A538" s="6" t="n"/>
      <c r="B538" s="6" t="n"/>
      <c r="C538" s="6" t="n"/>
      <c r="D538" s="6" t="n"/>
      <c r="E538" s="6" t="n"/>
      <c r="F538" s="6" t="n"/>
      <c r="G538" s="6" t="n"/>
      <c r="H538" s="6" t="n"/>
      <c r="I538" s="6" t="n"/>
    </row>
    <row r="539" ht="15.75" customHeight="1" s="1411">
      <c r="A539" s="6" t="n"/>
      <c r="B539" s="6" t="n"/>
      <c r="C539" s="6" t="n"/>
      <c r="D539" s="6" t="n"/>
      <c r="E539" s="6" t="n"/>
      <c r="F539" s="6" t="n"/>
      <c r="G539" s="6" t="n"/>
      <c r="H539" s="6" t="n"/>
      <c r="I539" s="6" t="n"/>
    </row>
    <row r="540" ht="15.75" customHeight="1" s="1411">
      <c r="A540" s="6" t="n"/>
      <c r="B540" s="6" t="n"/>
      <c r="C540" s="6" t="n"/>
      <c r="D540" s="6" t="n"/>
      <c r="E540" s="6" t="n"/>
      <c r="F540" s="6" t="n"/>
      <c r="G540" s="6" t="n"/>
      <c r="H540" s="6" t="n"/>
      <c r="I540" s="6" t="n"/>
    </row>
    <row r="541" ht="15.75" customHeight="1" s="1411">
      <c r="A541" s="6" t="n"/>
      <c r="B541" s="6" t="n"/>
      <c r="C541" s="6" t="n"/>
      <c r="D541" s="6" t="n"/>
      <c r="E541" s="6" t="n"/>
      <c r="F541" s="6" t="n"/>
      <c r="G541" s="6" t="n"/>
      <c r="H541" s="6" t="n"/>
      <c r="I541" s="6" t="n"/>
    </row>
    <row r="542" ht="15.75" customHeight="1" s="1411">
      <c r="A542" s="6" t="n"/>
      <c r="B542" s="6" t="n"/>
      <c r="C542" s="6" t="n"/>
      <c r="D542" s="6" t="n"/>
      <c r="E542" s="6" t="n"/>
      <c r="F542" s="6" t="n"/>
      <c r="G542" s="6" t="n"/>
      <c r="H542" s="6" t="n"/>
      <c r="I542" s="6" t="n"/>
    </row>
    <row r="543" ht="15.75" customHeight="1" s="1411">
      <c r="A543" s="6" t="n"/>
      <c r="B543" s="6" t="n"/>
      <c r="C543" s="6" t="n"/>
      <c r="D543" s="6" t="n"/>
      <c r="E543" s="6" t="n"/>
      <c r="F543" s="6" t="n"/>
      <c r="G543" s="6" t="n"/>
      <c r="H543" s="6" t="n"/>
      <c r="I543" s="6" t="n"/>
    </row>
    <row r="544" ht="15.75" customHeight="1" s="1411">
      <c r="A544" s="6" t="n"/>
      <c r="B544" s="6" t="n"/>
      <c r="C544" s="6" t="n"/>
      <c r="D544" s="6" t="n"/>
      <c r="E544" s="6" t="n"/>
      <c r="F544" s="6" t="n"/>
      <c r="G544" s="6" t="n"/>
      <c r="H544" s="6" t="n"/>
      <c r="I544" s="6" t="n"/>
    </row>
    <row r="545" ht="15.75" customHeight="1" s="1411">
      <c r="A545" s="6" t="n"/>
      <c r="B545" s="6" t="n"/>
      <c r="C545" s="6" t="n"/>
      <c r="D545" s="6" t="n"/>
      <c r="E545" s="6" t="n"/>
      <c r="F545" s="6" t="n"/>
      <c r="G545" s="6" t="n"/>
      <c r="H545" s="6" t="n"/>
      <c r="I545" s="6" t="n"/>
    </row>
    <row r="546" ht="15.75" customHeight="1" s="1411">
      <c r="A546" s="6" t="n"/>
      <c r="B546" s="6" t="n"/>
      <c r="C546" s="6" t="n"/>
      <c r="D546" s="6" t="n"/>
      <c r="E546" s="6" t="n"/>
      <c r="F546" s="6" t="n"/>
      <c r="G546" s="6" t="n"/>
      <c r="H546" s="6" t="n"/>
      <c r="I546" s="6" t="n"/>
    </row>
    <row r="547" ht="15.75" customHeight="1" s="1411">
      <c r="A547" s="6" t="n"/>
      <c r="B547" s="6" t="n"/>
      <c r="C547" s="6" t="n"/>
      <c r="D547" s="6" t="n"/>
      <c r="E547" s="6" t="n"/>
      <c r="F547" s="6" t="n"/>
      <c r="G547" s="6" t="n"/>
      <c r="H547" s="6" t="n"/>
      <c r="I547" s="6" t="n"/>
    </row>
    <row r="548" ht="15.75" customHeight="1" s="1411">
      <c r="A548" s="6" t="n"/>
      <c r="B548" s="6" t="n"/>
      <c r="C548" s="6" t="n"/>
      <c r="D548" s="6" t="n"/>
      <c r="E548" s="6" t="n"/>
      <c r="F548" s="6" t="n"/>
      <c r="G548" s="6" t="n"/>
      <c r="H548" s="6" t="n"/>
      <c r="I548" s="6" t="n"/>
    </row>
    <row r="549" ht="15.75" customHeight="1" s="1411">
      <c r="A549" s="6" t="n"/>
      <c r="B549" s="6" t="n"/>
      <c r="C549" s="6" t="n"/>
      <c r="D549" s="6" t="n"/>
      <c r="E549" s="6" t="n"/>
      <c r="F549" s="6" t="n"/>
      <c r="G549" s="6" t="n"/>
      <c r="H549" s="6" t="n"/>
      <c r="I549" s="6" t="n"/>
    </row>
    <row r="550" ht="15.75" customHeight="1" s="1411">
      <c r="A550" s="6" t="n"/>
      <c r="B550" s="6" t="n"/>
      <c r="C550" s="6" t="n"/>
      <c r="D550" s="6" t="n"/>
      <c r="E550" s="6" t="n"/>
      <c r="F550" s="6" t="n"/>
      <c r="G550" s="6" t="n"/>
      <c r="H550" s="6" t="n"/>
      <c r="I550" s="6" t="n"/>
    </row>
    <row r="551" ht="15.75" customHeight="1" s="1411">
      <c r="A551" s="6" t="n"/>
      <c r="B551" s="6" t="n"/>
      <c r="C551" s="6" t="n"/>
      <c r="D551" s="6" t="n"/>
      <c r="E551" s="6" t="n"/>
      <c r="F551" s="6" t="n"/>
      <c r="G551" s="6" t="n"/>
      <c r="H551" s="6" t="n"/>
      <c r="I551" s="6" t="n"/>
    </row>
    <row r="552" ht="15.75" customHeight="1" s="1411">
      <c r="A552" s="6" t="n"/>
      <c r="B552" s="6" t="n"/>
      <c r="C552" s="6" t="n"/>
      <c r="D552" s="6" t="n"/>
      <c r="E552" s="6" t="n"/>
      <c r="F552" s="6" t="n"/>
      <c r="G552" s="6" t="n"/>
      <c r="H552" s="6" t="n"/>
      <c r="I552" s="6" t="n"/>
    </row>
    <row r="553" ht="15.75" customHeight="1" s="1411">
      <c r="A553" s="6" t="n"/>
      <c r="B553" s="6" t="n"/>
      <c r="C553" s="6" t="n"/>
      <c r="D553" s="6" t="n"/>
      <c r="E553" s="6" t="n"/>
      <c r="F553" s="6" t="n"/>
      <c r="G553" s="6" t="n"/>
      <c r="H553" s="6" t="n"/>
      <c r="I553" s="6" t="n"/>
    </row>
    <row r="554" ht="15.75" customHeight="1" s="1411">
      <c r="A554" s="6" t="n"/>
      <c r="B554" s="6" t="n"/>
      <c r="C554" s="6" t="n"/>
      <c r="D554" s="6" t="n"/>
      <c r="E554" s="6" t="n"/>
      <c r="F554" s="6" t="n"/>
      <c r="G554" s="6" t="n"/>
      <c r="H554" s="6" t="n"/>
      <c r="I554" s="6" t="n"/>
    </row>
    <row r="555" ht="15.75" customHeight="1" s="1411">
      <c r="A555" s="6" t="n"/>
      <c r="B555" s="6" t="n"/>
      <c r="C555" s="6" t="n"/>
      <c r="D555" s="6" t="n"/>
      <c r="E555" s="6" t="n"/>
      <c r="F555" s="6" t="n"/>
      <c r="G555" s="6" t="n"/>
      <c r="H555" s="6" t="n"/>
      <c r="I555" s="6" t="n"/>
    </row>
    <row r="556" ht="15.75" customHeight="1" s="1411">
      <c r="A556" s="6" t="n"/>
      <c r="B556" s="6" t="n"/>
      <c r="C556" s="6" t="n"/>
      <c r="D556" s="6" t="n"/>
      <c r="E556" s="6" t="n"/>
      <c r="F556" s="6" t="n"/>
      <c r="G556" s="6" t="n"/>
      <c r="H556" s="6" t="n"/>
      <c r="I556" s="6" t="n"/>
    </row>
    <row r="557" ht="15.75" customHeight="1" s="1411">
      <c r="A557" s="6" t="n"/>
      <c r="B557" s="6" t="n"/>
      <c r="C557" s="6" t="n"/>
      <c r="D557" s="6" t="n"/>
      <c r="E557" s="6" t="n"/>
      <c r="F557" s="6" t="n"/>
      <c r="G557" s="6" t="n"/>
      <c r="H557" s="6" t="n"/>
      <c r="I557" s="6" t="n"/>
    </row>
    <row r="558" ht="15.75" customHeight="1" s="1411">
      <c r="A558" s="6" t="n"/>
      <c r="B558" s="6" t="n"/>
      <c r="C558" s="6" t="n"/>
      <c r="D558" s="6" t="n"/>
      <c r="E558" s="6" t="n"/>
      <c r="F558" s="6" t="n"/>
      <c r="G558" s="6" t="n"/>
      <c r="H558" s="6" t="n"/>
      <c r="I558" s="6" t="n"/>
    </row>
    <row r="559" ht="15.75" customHeight="1" s="1411">
      <c r="A559" s="6" t="n"/>
      <c r="B559" s="6" t="n"/>
      <c r="C559" s="6" t="n"/>
      <c r="D559" s="6" t="n"/>
      <c r="E559" s="6" t="n"/>
      <c r="F559" s="6" t="n"/>
      <c r="G559" s="6" t="n"/>
      <c r="H559" s="6" t="n"/>
      <c r="I559" s="6" t="n"/>
    </row>
    <row r="560" ht="15.75" customHeight="1" s="1411">
      <c r="A560" s="6" t="n"/>
      <c r="B560" s="6" t="n"/>
      <c r="C560" s="6" t="n"/>
      <c r="D560" s="6" t="n"/>
      <c r="E560" s="6" t="n"/>
      <c r="F560" s="6" t="n"/>
      <c r="G560" s="6" t="n"/>
      <c r="H560" s="6" t="n"/>
      <c r="I560" s="6" t="n"/>
    </row>
    <row r="561" ht="15.75" customHeight="1" s="1411">
      <c r="A561" s="6" t="n"/>
      <c r="B561" s="6" t="n"/>
      <c r="C561" s="6" t="n"/>
      <c r="D561" s="6" t="n"/>
      <c r="E561" s="6" t="n"/>
      <c r="F561" s="6" t="n"/>
      <c r="G561" s="6" t="n"/>
      <c r="H561" s="6" t="n"/>
      <c r="I561" s="6" t="n"/>
    </row>
    <row r="562" ht="15.75" customHeight="1" s="1411">
      <c r="A562" s="6" t="n"/>
      <c r="B562" s="6" t="n"/>
      <c r="C562" s="6" t="n"/>
      <c r="D562" s="6" t="n"/>
      <c r="E562" s="6" t="n"/>
      <c r="F562" s="6" t="n"/>
      <c r="G562" s="6" t="n"/>
      <c r="H562" s="6" t="n"/>
      <c r="I562" s="6" t="n"/>
    </row>
    <row r="563" ht="15.75" customHeight="1" s="1411">
      <c r="A563" s="6" t="n"/>
      <c r="B563" s="6" t="n"/>
      <c r="C563" s="6" t="n"/>
      <c r="D563" s="6" t="n"/>
      <c r="E563" s="6" t="n"/>
      <c r="F563" s="6" t="n"/>
      <c r="G563" s="6" t="n"/>
      <c r="H563" s="6" t="n"/>
      <c r="I563" s="6" t="n"/>
    </row>
    <row r="564" ht="15.75" customHeight="1" s="1411">
      <c r="A564" s="6" t="n"/>
      <c r="B564" s="6" t="n"/>
      <c r="C564" s="6" t="n"/>
      <c r="D564" s="6" t="n"/>
      <c r="E564" s="6" t="n"/>
      <c r="F564" s="6" t="n"/>
      <c r="G564" s="6" t="n"/>
      <c r="H564" s="6" t="n"/>
      <c r="I564" s="6" t="n"/>
    </row>
    <row r="565" ht="15.75" customHeight="1" s="1411">
      <c r="A565" s="6" t="n"/>
      <c r="B565" s="6" t="n"/>
      <c r="C565" s="6" t="n"/>
      <c r="D565" s="6" t="n"/>
      <c r="E565" s="6" t="n"/>
      <c r="F565" s="6" t="n"/>
      <c r="G565" s="6" t="n"/>
      <c r="H565" s="6" t="n"/>
      <c r="I565" s="6" t="n"/>
    </row>
    <row r="566" ht="15.75" customHeight="1" s="1411">
      <c r="A566" s="6" t="n"/>
      <c r="B566" s="6" t="n"/>
      <c r="C566" s="6" t="n"/>
      <c r="D566" s="6" t="n"/>
      <c r="E566" s="6" t="n"/>
      <c r="F566" s="6" t="n"/>
      <c r="G566" s="6" t="n"/>
      <c r="H566" s="6" t="n"/>
      <c r="I566" s="6" t="n"/>
    </row>
    <row r="567" ht="15.75" customHeight="1" s="1411">
      <c r="A567" s="6" t="n"/>
      <c r="B567" s="6" t="n"/>
      <c r="C567" s="6" t="n"/>
      <c r="D567" s="6" t="n"/>
      <c r="E567" s="6" t="n"/>
      <c r="F567" s="6" t="n"/>
      <c r="G567" s="6" t="n"/>
      <c r="H567" s="6" t="n"/>
      <c r="I567" s="6" t="n"/>
    </row>
    <row r="568" ht="15.75" customHeight="1" s="1411">
      <c r="A568" s="6" t="n"/>
      <c r="B568" s="6" t="n"/>
      <c r="C568" s="6" t="n"/>
      <c r="D568" s="6" t="n"/>
      <c r="E568" s="6" t="n"/>
      <c r="F568" s="6" t="n"/>
      <c r="G568" s="6" t="n"/>
      <c r="H568" s="6" t="n"/>
      <c r="I568" s="6" t="n"/>
    </row>
    <row r="569" ht="15.75" customHeight="1" s="1411">
      <c r="A569" s="6" t="n"/>
      <c r="B569" s="6" t="n"/>
      <c r="C569" s="6" t="n"/>
      <c r="D569" s="6" t="n"/>
      <c r="E569" s="6" t="n"/>
      <c r="F569" s="6" t="n"/>
      <c r="G569" s="6" t="n"/>
      <c r="H569" s="6" t="n"/>
      <c r="I569" s="6" t="n"/>
    </row>
    <row r="570" ht="15.75" customHeight="1" s="1411">
      <c r="A570" s="6" t="n"/>
      <c r="B570" s="6" t="n"/>
      <c r="C570" s="6" t="n"/>
      <c r="D570" s="6" t="n"/>
      <c r="E570" s="6" t="n"/>
      <c r="F570" s="6" t="n"/>
      <c r="G570" s="6" t="n"/>
      <c r="H570" s="6" t="n"/>
      <c r="I570" s="6" t="n"/>
    </row>
    <row r="571" ht="15.75" customHeight="1" s="1411">
      <c r="A571" s="6" t="n"/>
      <c r="B571" s="6" t="n"/>
      <c r="C571" s="6" t="n"/>
      <c r="D571" s="6" t="n"/>
      <c r="E571" s="6" t="n"/>
      <c r="F571" s="6" t="n"/>
      <c r="G571" s="6" t="n"/>
      <c r="H571" s="6" t="n"/>
      <c r="I571" s="6" t="n"/>
    </row>
    <row r="572" ht="15.75" customHeight="1" s="1411">
      <c r="A572" s="6" t="n"/>
      <c r="B572" s="6" t="n"/>
      <c r="C572" s="6" t="n"/>
      <c r="D572" s="6" t="n"/>
      <c r="E572" s="6" t="n"/>
      <c r="F572" s="6" t="n"/>
      <c r="G572" s="6" t="n"/>
      <c r="H572" s="6" t="n"/>
      <c r="I572" s="6" t="n"/>
    </row>
    <row r="573" ht="15.75" customHeight="1" s="1411">
      <c r="A573" s="6" t="n"/>
      <c r="B573" s="6" t="n"/>
      <c r="C573" s="6" t="n"/>
      <c r="D573" s="6" t="n"/>
      <c r="E573" s="6" t="n"/>
      <c r="F573" s="6" t="n"/>
      <c r="G573" s="6" t="n"/>
      <c r="H573" s="6" t="n"/>
      <c r="I573" s="6" t="n"/>
    </row>
    <row r="574" ht="15.75" customHeight="1" s="1411">
      <c r="A574" s="6" t="n"/>
      <c r="B574" s="6" t="n"/>
      <c r="C574" s="6" t="n"/>
      <c r="D574" s="6" t="n"/>
      <c r="E574" s="6" t="n"/>
      <c r="F574" s="6" t="n"/>
      <c r="G574" s="6" t="n"/>
      <c r="H574" s="6" t="n"/>
      <c r="I574" s="6" t="n"/>
    </row>
    <row r="575" ht="15.75" customHeight="1" s="1411">
      <c r="A575" s="6" t="n"/>
      <c r="B575" s="6" t="n"/>
      <c r="C575" s="6" t="n"/>
      <c r="D575" s="6" t="n"/>
      <c r="E575" s="6" t="n"/>
      <c r="F575" s="6" t="n"/>
      <c r="G575" s="6" t="n"/>
      <c r="H575" s="6" t="n"/>
      <c r="I575" s="6" t="n"/>
    </row>
    <row r="576" ht="15.75" customHeight="1" s="1411">
      <c r="A576" s="6" t="n"/>
      <c r="B576" s="6" t="n"/>
      <c r="C576" s="6" t="n"/>
      <c r="D576" s="6" t="n"/>
      <c r="E576" s="6" t="n"/>
      <c r="F576" s="6" t="n"/>
      <c r="G576" s="6" t="n"/>
      <c r="H576" s="6" t="n"/>
      <c r="I576" s="6" t="n"/>
    </row>
    <row r="577" ht="15.75" customHeight="1" s="1411">
      <c r="A577" s="6" t="n"/>
      <c r="B577" s="6" t="n"/>
      <c r="C577" s="6" t="n"/>
      <c r="D577" s="6" t="n"/>
      <c r="E577" s="6" t="n"/>
      <c r="F577" s="6" t="n"/>
      <c r="G577" s="6" t="n"/>
      <c r="H577" s="6" t="n"/>
      <c r="I577" s="6" t="n"/>
    </row>
    <row r="578" ht="15.75" customHeight="1" s="1411">
      <c r="A578" s="6" t="n"/>
      <c r="B578" s="6" t="n"/>
      <c r="C578" s="6" t="n"/>
      <c r="D578" s="6" t="n"/>
      <c r="E578" s="6" t="n"/>
      <c r="F578" s="6" t="n"/>
      <c r="G578" s="6" t="n"/>
      <c r="H578" s="6" t="n"/>
      <c r="I578" s="6" t="n"/>
    </row>
    <row r="579" ht="15.75" customHeight="1" s="1411">
      <c r="A579" s="6" t="n"/>
      <c r="B579" s="6" t="n"/>
      <c r="C579" s="6" t="n"/>
      <c r="D579" s="6" t="n"/>
      <c r="E579" s="6" t="n"/>
      <c r="F579" s="6" t="n"/>
      <c r="G579" s="6" t="n"/>
      <c r="H579" s="6" t="n"/>
      <c r="I579" s="6" t="n"/>
    </row>
    <row r="580" ht="15.75" customHeight="1" s="1411">
      <c r="A580" s="6" t="n"/>
      <c r="B580" s="6" t="n"/>
      <c r="C580" s="6" t="n"/>
      <c r="D580" s="6" t="n"/>
      <c r="E580" s="6" t="n"/>
      <c r="F580" s="6" t="n"/>
      <c r="G580" s="6" t="n"/>
      <c r="H580" s="6" t="n"/>
      <c r="I580" s="6" t="n"/>
    </row>
    <row r="581" ht="15.75" customHeight="1" s="1411">
      <c r="A581" s="6" t="n"/>
      <c r="B581" s="6" t="n"/>
      <c r="C581" s="6" t="n"/>
      <c r="D581" s="6" t="n"/>
      <c r="E581" s="6" t="n"/>
      <c r="F581" s="6" t="n"/>
      <c r="G581" s="6" t="n"/>
      <c r="H581" s="6" t="n"/>
      <c r="I581" s="6" t="n"/>
    </row>
    <row r="582" ht="15.75" customHeight="1" s="1411">
      <c r="A582" s="6" t="n"/>
      <c r="B582" s="6" t="n"/>
      <c r="C582" s="6" t="n"/>
      <c r="D582" s="6" t="n"/>
      <c r="E582" s="6" t="n"/>
      <c r="F582" s="6" t="n"/>
      <c r="G582" s="6" t="n"/>
      <c r="H582" s="6" t="n"/>
      <c r="I582" s="6" t="n"/>
    </row>
    <row r="583" ht="15.75" customHeight="1" s="1411">
      <c r="A583" s="6" t="n"/>
      <c r="B583" s="6" t="n"/>
      <c r="C583" s="6" t="n"/>
      <c r="D583" s="6" t="n"/>
      <c r="E583" s="6" t="n"/>
      <c r="F583" s="6" t="n"/>
      <c r="G583" s="6" t="n"/>
      <c r="H583" s="6" t="n"/>
      <c r="I583" s="6" t="n"/>
    </row>
    <row r="584" ht="15.75" customHeight="1" s="1411">
      <c r="A584" s="6" t="n"/>
      <c r="B584" s="6" t="n"/>
      <c r="C584" s="6" t="n"/>
      <c r="D584" s="6" t="n"/>
      <c r="E584" s="6" t="n"/>
      <c r="F584" s="6" t="n"/>
      <c r="G584" s="6" t="n"/>
      <c r="H584" s="6" t="n"/>
      <c r="I584" s="6" t="n"/>
    </row>
    <row r="585" ht="15.75" customHeight="1" s="1411">
      <c r="A585" s="6" t="n"/>
      <c r="B585" s="6" t="n"/>
      <c r="C585" s="6" t="n"/>
      <c r="D585" s="6" t="n"/>
      <c r="E585" s="6" t="n"/>
      <c r="F585" s="6" t="n"/>
      <c r="G585" s="6" t="n"/>
      <c r="H585" s="6" t="n"/>
      <c r="I585" s="6" t="n"/>
    </row>
    <row r="586" ht="15.75" customHeight="1" s="1411">
      <c r="A586" s="6" t="n"/>
      <c r="B586" s="6" t="n"/>
      <c r="C586" s="6" t="n"/>
      <c r="D586" s="6" t="n"/>
      <c r="E586" s="6" t="n"/>
      <c r="F586" s="6" t="n"/>
      <c r="G586" s="6" t="n"/>
      <c r="H586" s="6" t="n"/>
      <c r="I586" s="6" t="n"/>
    </row>
    <row r="587" ht="15.75" customHeight="1" s="1411">
      <c r="A587" s="6" t="n"/>
      <c r="B587" s="6" t="n"/>
      <c r="C587" s="6" t="n"/>
      <c r="D587" s="6" t="n"/>
      <c r="E587" s="6" t="n"/>
      <c r="F587" s="6" t="n"/>
      <c r="G587" s="6" t="n"/>
      <c r="H587" s="6" t="n"/>
      <c r="I587" s="6" t="n"/>
    </row>
    <row r="588" ht="15.75" customHeight="1" s="1411">
      <c r="A588" s="6" t="n"/>
      <c r="B588" s="6" t="n"/>
      <c r="C588" s="6" t="n"/>
      <c r="D588" s="6" t="n"/>
      <c r="E588" s="6" t="n"/>
      <c r="F588" s="6" t="n"/>
      <c r="G588" s="6" t="n"/>
      <c r="H588" s="6" t="n"/>
      <c r="I588" s="6" t="n"/>
    </row>
    <row r="589" ht="15.75" customHeight="1" s="1411">
      <c r="A589" s="6" t="n"/>
      <c r="B589" s="6" t="n"/>
      <c r="C589" s="6" t="n"/>
      <c r="D589" s="6" t="n"/>
      <c r="E589" s="6" t="n"/>
      <c r="F589" s="6" t="n"/>
      <c r="G589" s="6" t="n"/>
      <c r="H589" s="6" t="n"/>
      <c r="I589" s="6" t="n"/>
    </row>
    <row r="590" ht="15.75" customHeight="1" s="1411">
      <c r="A590" s="6" t="n"/>
      <c r="B590" s="6" t="n"/>
      <c r="C590" s="6" t="n"/>
      <c r="D590" s="6" t="n"/>
      <c r="E590" s="6" t="n"/>
      <c r="F590" s="6" t="n"/>
      <c r="G590" s="6" t="n"/>
      <c r="H590" s="6" t="n"/>
      <c r="I590" s="6" t="n"/>
    </row>
    <row r="591" ht="15.75" customHeight="1" s="1411">
      <c r="A591" s="6" t="n"/>
      <c r="B591" s="6" t="n"/>
      <c r="C591" s="6" t="n"/>
      <c r="D591" s="6" t="n"/>
      <c r="E591" s="6" t="n"/>
      <c r="F591" s="6" t="n"/>
      <c r="G591" s="6" t="n"/>
      <c r="H591" s="6" t="n"/>
      <c r="I591" s="6" t="n"/>
    </row>
    <row r="592" ht="15.75" customHeight="1" s="1411">
      <c r="A592" s="6" t="n"/>
      <c r="B592" s="6" t="n"/>
      <c r="C592" s="6" t="n"/>
      <c r="D592" s="6" t="n"/>
      <c r="E592" s="6" t="n"/>
      <c r="F592" s="6" t="n"/>
      <c r="G592" s="6" t="n"/>
      <c r="H592" s="6" t="n"/>
      <c r="I592" s="6" t="n"/>
    </row>
    <row r="593" ht="15.75" customHeight="1" s="1411">
      <c r="A593" s="6" t="n"/>
      <c r="B593" s="6" t="n"/>
      <c r="C593" s="6" t="n"/>
      <c r="D593" s="6" t="n"/>
      <c r="E593" s="6" t="n"/>
      <c r="F593" s="6" t="n"/>
      <c r="G593" s="6" t="n"/>
      <c r="H593" s="6" t="n"/>
      <c r="I593" s="6" t="n"/>
    </row>
    <row r="594" ht="15.75" customHeight="1" s="1411">
      <c r="A594" s="6" t="n"/>
      <c r="B594" s="6" t="n"/>
      <c r="C594" s="6" t="n"/>
      <c r="D594" s="6" t="n"/>
      <c r="E594" s="6" t="n"/>
      <c r="F594" s="6" t="n"/>
      <c r="G594" s="6" t="n"/>
      <c r="H594" s="6" t="n"/>
      <c r="I594" s="6" t="n"/>
    </row>
    <row r="595" ht="15.75" customHeight="1" s="1411">
      <c r="A595" s="6" t="n"/>
      <c r="B595" s="6" t="n"/>
      <c r="C595" s="6" t="n"/>
      <c r="D595" s="6" t="n"/>
      <c r="E595" s="6" t="n"/>
      <c r="F595" s="6" t="n"/>
      <c r="G595" s="6" t="n"/>
      <c r="H595" s="6" t="n"/>
      <c r="I595" s="6" t="n"/>
    </row>
    <row r="596" ht="15.75" customHeight="1" s="1411">
      <c r="A596" s="6" t="n"/>
      <c r="B596" s="6" t="n"/>
      <c r="C596" s="6" t="n"/>
      <c r="D596" s="6" t="n"/>
      <c r="E596" s="6" t="n"/>
      <c r="F596" s="6" t="n"/>
      <c r="G596" s="6" t="n"/>
      <c r="H596" s="6" t="n"/>
      <c r="I596" s="6" t="n"/>
    </row>
    <row r="597" ht="15.75" customHeight="1" s="1411">
      <c r="A597" s="6" t="n"/>
      <c r="B597" s="6" t="n"/>
      <c r="C597" s="6" t="n"/>
      <c r="D597" s="6" t="n"/>
      <c r="E597" s="6" t="n"/>
      <c r="F597" s="6" t="n"/>
      <c r="G597" s="6" t="n"/>
      <c r="H597" s="6" t="n"/>
      <c r="I597" s="6" t="n"/>
    </row>
    <row r="598" ht="15.75" customHeight="1" s="1411">
      <c r="A598" s="6" t="n"/>
      <c r="B598" s="6" t="n"/>
      <c r="C598" s="6" t="n"/>
      <c r="D598" s="6" t="n"/>
      <c r="E598" s="6" t="n"/>
      <c r="F598" s="6" t="n"/>
      <c r="G598" s="6" t="n"/>
      <c r="H598" s="6" t="n"/>
      <c r="I598" s="6" t="n"/>
    </row>
    <row r="599" ht="15.75" customHeight="1" s="1411">
      <c r="A599" s="6" t="n"/>
      <c r="B599" s="6" t="n"/>
      <c r="C599" s="6" t="n"/>
      <c r="D599" s="6" t="n"/>
      <c r="E599" s="6" t="n"/>
      <c r="F599" s="6" t="n"/>
      <c r="G599" s="6" t="n"/>
      <c r="H599" s="6" t="n"/>
      <c r="I599" s="6" t="n"/>
    </row>
    <row r="600" ht="15.75" customHeight="1" s="1411">
      <c r="A600" s="6" t="n"/>
      <c r="B600" s="6" t="n"/>
      <c r="C600" s="6" t="n"/>
      <c r="D600" s="6" t="n"/>
      <c r="E600" s="6" t="n"/>
      <c r="F600" s="6" t="n"/>
      <c r="G600" s="6" t="n"/>
      <c r="H600" s="6" t="n"/>
      <c r="I600" s="6" t="n"/>
    </row>
    <row r="601" ht="15.75" customHeight="1" s="1411">
      <c r="A601" s="6" t="n"/>
      <c r="B601" s="6" t="n"/>
      <c r="C601" s="6" t="n"/>
      <c r="D601" s="6" t="n"/>
      <c r="E601" s="6" t="n"/>
      <c r="F601" s="6" t="n"/>
      <c r="G601" s="6" t="n"/>
      <c r="H601" s="6" t="n"/>
      <c r="I601" s="6" t="n"/>
    </row>
    <row r="602" ht="15.75" customHeight="1" s="1411">
      <c r="A602" s="6" t="n"/>
      <c r="B602" s="6" t="n"/>
      <c r="C602" s="6" t="n"/>
      <c r="D602" s="6" t="n"/>
      <c r="E602" s="6" t="n"/>
      <c r="F602" s="6" t="n"/>
      <c r="G602" s="6" t="n"/>
      <c r="H602" s="6" t="n"/>
      <c r="I602" s="6" t="n"/>
    </row>
    <row r="603" ht="15.75" customHeight="1" s="1411">
      <c r="A603" s="6" t="n"/>
      <c r="B603" s="6" t="n"/>
      <c r="C603" s="6" t="n"/>
      <c r="D603" s="6" t="n"/>
      <c r="E603" s="6" t="n"/>
      <c r="F603" s="6" t="n"/>
      <c r="G603" s="6" t="n"/>
      <c r="H603" s="6" t="n"/>
      <c r="I603" s="6" t="n"/>
    </row>
    <row r="604" ht="15.75" customHeight="1" s="1411">
      <c r="A604" s="6" t="n"/>
      <c r="B604" s="6" t="n"/>
      <c r="C604" s="6" t="n"/>
      <c r="D604" s="6" t="n"/>
      <c r="E604" s="6" t="n"/>
      <c r="F604" s="6" t="n"/>
      <c r="G604" s="6" t="n"/>
      <c r="H604" s="6" t="n"/>
      <c r="I604" s="6" t="n"/>
    </row>
    <row r="605" ht="15.75" customHeight="1" s="1411">
      <c r="A605" s="6" t="n"/>
      <c r="B605" s="6" t="n"/>
      <c r="C605" s="6" t="n"/>
      <c r="D605" s="6" t="n"/>
      <c r="E605" s="6" t="n"/>
      <c r="F605" s="6" t="n"/>
      <c r="G605" s="6" t="n"/>
      <c r="H605" s="6" t="n"/>
      <c r="I605" s="6" t="n"/>
    </row>
    <row r="606" ht="15.75" customHeight="1" s="1411">
      <c r="A606" s="6" t="n"/>
      <c r="B606" s="6" t="n"/>
      <c r="C606" s="6" t="n"/>
      <c r="D606" s="6" t="n"/>
      <c r="E606" s="6" t="n"/>
      <c r="F606" s="6" t="n"/>
      <c r="G606" s="6" t="n"/>
      <c r="H606" s="6" t="n"/>
      <c r="I606" s="6" t="n"/>
    </row>
    <row r="607" ht="15.75" customHeight="1" s="1411">
      <c r="A607" s="6" t="n"/>
      <c r="B607" s="6" t="n"/>
      <c r="C607" s="6" t="n"/>
      <c r="D607" s="6" t="n"/>
      <c r="E607" s="6" t="n"/>
      <c r="F607" s="6" t="n"/>
      <c r="G607" s="6" t="n"/>
      <c r="H607" s="6" t="n"/>
      <c r="I607" s="6" t="n"/>
    </row>
    <row r="608" ht="15.75" customHeight="1" s="1411">
      <c r="A608" s="6" t="n"/>
      <c r="B608" s="6" t="n"/>
      <c r="C608" s="6" t="n"/>
      <c r="D608" s="6" t="n"/>
      <c r="E608" s="6" t="n"/>
      <c r="F608" s="6" t="n"/>
      <c r="G608" s="6" t="n"/>
      <c r="H608" s="6" t="n"/>
      <c r="I608" s="6" t="n"/>
    </row>
    <row r="609" ht="15.75" customHeight="1" s="1411">
      <c r="A609" s="6" t="n"/>
      <c r="B609" s="6" t="n"/>
      <c r="C609" s="6" t="n"/>
      <c r="D609" s="6" t="n"/>
      <c r="E609" s="6" t="n"/>
      <c r="F609" s="6" t="n"/>
      <c r="G609" s="6" t="n"/>
      <c r="H609" s="6" t="n"/>
      <c r="I609" s="6" t="n"/>
    </row>
    <row r="610" ht="15.75" customHeight="1" s="1411">
      <c r="A610" s="6" t="n"/>
      <c r="B610" s="6" t="n"/>
      <c r="C610" s="6" t="n"/>
      <c r="D610" s="6" t="n"/>
      <c r="E610" s="6" t="n"/>
      <c r="F610" s="6" t="n"/>
      <c r="G610" s="6" t="n"/>
      <c r="H610" s="6" t="n"/>
      <c r="I610" s="6" t="n"/>
    </row>
    <row r="611" ht="15.75" customHeight="1" s="1411">
      <c r="A611" s="6" t="n"/>
      <c r="B611" s="6" t="n"/>
      <c r="C611" s="6" t="n"/>
      <c r="D611" s="6" t="n"/>
      <c r="E611" s="6" t="n"/>
      <c r="F611" s="6" t="n"/>
      <c r="G611" s="6" t="n"/>
      <c r="H611" s="6" t="n"/>
      <c r="I611" s="6" t="n"/>
    </row>
    <row r="612" ht="15.75" customHeight="1" s="1411">
      <c r="A612" s="6" t="n"/>
      <c r="B612" s="6" t="n"/>
      <c r="C612" s="6" t="n"/>
      <c r="D612" s="6" t="n"/>
      <c r="E612" s="6" t="n"/>
      <c r="F612" s="6" t="n"/>
      <c r="G612" s="6" t="n"/>
      <c r="H612" s="6" t="n"/>
      <c r="I612" s="6" t="n"/>
    </row>
    <row r="613" ht="15.75" customHeight="1" s="1411">
      <c r="A613" s="6" t="n"/>
      <c r="B613" s="6" t="n"/>
      <c r="C613" s="6" t="n"/>
      <c r="D613" s="6" t="n"/>
      <c r="E613" s="6" t="n"/>
      <c r="F613" s="6" t="n"/>
      <c r="G613" s="6" t="n"/>
      <c r="H613" s="6" t="n"/>
      <c r="I613" s="6" t="n"/>
    </row>
    <row r="614" ht="15.75" customHeight="1" s="1411">
      <c r="A614" s="6" t="n"/>
      <c r="B614" s="6" t="n"/>
      <c r="C614" s="6" t="n"/>
      <c r="D614" s="6" t="n"/>
      <c r="E614" s="6" t="n"/>
      <c r="F614" s="6" t="n"/>
      <c r="G614" s="6" t="n"/>
      <c r="H614" s="6" t="n"/>
      <c r="I614" s="6" t="n"/>
    </row>
    <row r="615" ht="15.75" customHeight="1" s="1411">
      <c r="A615" s="6" t="n"/>
      <c r="B615" s="6" t="n"/>
      <c r="C615" s="6" t="n"/>
      <c r="D615" s="6" t="n"/>
      <c r="E615" s="6" t="n"/>
      <c r="F615" s="6" t="n"/>
      <c r="G615" s="6" t="n"/>
      <c r="H615" s="6" t="n"/>
      <c r="I615" s="6" t="n"/>
    </row>
    <row r="616" ht="15.75" customHeight="1" s="1411">
      <c r="A616" s="6" t="n"/>
      <c r="B616" s="6" t="n"/>
      <c r="C616" s="6" t="n"/>
      <c r="D616" s="6" t="n"/>
      <c r="E616" s="6" t="n"/>
      <c r="F616" s="6" t="n"/>
      <c r="G616" s="6" t="n"/>
      <c r="H616" s="6" t="n"/>
      <c r="I616" s="6" t="n"/>
    </row>
    <row r="617" ht="15.75" customHeight="1" s="1411">
      <c r="A617" s="6" t="n"/>
      <c r="B617" s="6" t="n"/>
      <c r="C617" s="6" t="n"/>
      <c r="D617" s="6" t="n"/>
      <c r="E617" s="6" t="n"/>
      <c r="F617" s="6" t="n"/>
      <c r="G617" s="6" t="n"/>
      <c r="H617" s="6" t="n"/>
      <c r="I617" s="6" t="n"/>
    </row>
    <row r="618" ht="15.75" customHeight="1" s="1411">
      <c r="A618" s="6" t="n"/>
      <c r="B618" s="6" t="n"/>
      <c r="C618" s="6" t="n"/>
      <c r="D618" s="6" t="n"/>
      <c r="E618" s="6" t="n"/>
      <c r="F618" s="6" t="n"/>
      <c r="G618" s="6" t="n"/>
      <c r="H618" s="6" t="n"/>
      <c r="I618" s="6" t="n"/>
    </row>
    <row r="619" ht="15.75" customHeight="1" s="1411">
      <c r="A619" s="6" t="n"/>
      <c r="B619" s="6" t="n"/>
      <c r="C619" s="6" t="n"/>
      <c r="D619" s="6" t="n"/>
      <c r="E619" s="6" t="n"/>
      <c r="F619" s="6" t="n"/>
      <c r="G619" s="6" t="n"/>
      <c r="H619" s="6" t="n"/>
      <c r="I619" s="6" t="n"/>
    </row>
    <row r="620" ht="15.75" customHeight="1" s="1411">
      <c r="A620" s="6" t="n"/>
      <c r="B620" s="6" t="n"/>
      <c r="C620" s="6" t="n"/>
      <c r="D620" s="6" t="n"/>
      <c r="E620" s="6" t="n"/>
      <c r="F620" s="6" t="n"/>
      <c r="G620" s="6" t="n"/>
      <c r="H620" s="6" t="n"/>
      <c r="I620" s="6" t="n"/>
    </row>
    <row r="621" ht="15.75" customHeight="1" s="1411">
      <c r="A621" s="6" t="n"/>
      <c r="B621" s="6" t="n"/>
      <c r="C621" s="6" t="n"/>
      <c r="D621" s="6" t="n"/>
      <c r="E621" s="6" t="n"/>
      <c r="F621" s="6" t="n"/>
      <c r="G621" s="6" t="n"/>
      <c r="H621" s="6" t="n"/>
      <c r="I621" s="6" t="n"/>
    </row>
    <row r="622" ht="15.75" customHeight="1" s="1411">
      <c r="A622" s="6" t="n"/>
      <c r="B622" s="6" t="n"/>
      <c r="C622" s="6" t="n"/>
      <c r="D622" s="6" t="n"/>
      <c r="E622" s="6" t="n"/>
      <c r="F622" s="6" t="n"/>
      <c r="G622" s="6" t="n"/>
      <c r="H622" s="6" t="n"/>
      <c r="I622" s="6" t="n"/>
    </row>
    <row r="623" ht="15.75" customHeight="1" s="1411">
      <c r="A623" s="6" t="n"/>
      <c r="B623" s="6" t="n"/>
      <c r="C623" s="6" t="n"/>
      <c r="D623" s="6" t="n"/>
      <c r="E623" s="6" t="n"/>
      <c r="F623" s="6" t="n"/>
      <c r="G623" s="6" t="n"/>
      <c r="H623" s="6" t="n"/>
      <c r="I623" s="6" t="n"/>
    </row>
    <row r="624" ht="15.75" customHeight="1" s="1411">
      <c r="A624" s="6" t="n"/>
      <c r="B624" s="6" t="n"/>
      <c r="C624" s="6" t="n"/>
      <c r="D624" s="6" t="n"/>
      <c r="E624" s="6" t="n"/>
      <c r="F624" s="6" t="n"/>
      <c r="G624" s="6" t="n"/>
      <c r="H624" s="6" t="n"/>
      <c r="I624" s="6" t="n"/>
    </row>
    <row r="625" ht="15.75" customHeight="1" s="1411">
      <c r="A625" s="6" t="n"/>
      <c r="B625" s="6" t="n"/>
      <c r="C625" s="6" t="n"/>
      <c r="D625" s="6" t="n"/>
      <c r="E625" s="6" t="n"/>
      <c r="F625" s="6" t="n"/>
      <c r="G625" s="6" t="n"/>
      <c r="H625" s="6" t="n"/>
      <c r="I625" s="6" t="n"/>
    </row>
    <row r="626" ht="15.75" customHeight="1" s="1411">
      <c r="A626" s="6" t="n"/>
      <c r="B626" s="6" t="n"/>
      <c r="C626" s="6" t="n"/>
      <c r="D626" s="6" t="n"/>
      <c r="E626" s="6" t="n"/>
      <c r="F626" s="6" t="n"/>
      <c r="G626" s="6" t="n"/>
      <c r="H626" s="6" t="n"/>
      <c r="I626" s="6" t="n"/>
    </row>
    <row r="627" ht="15.75" customHeight="1" s="1411">
      <c r="A627" s="6" t="n"/>
      <c r="B627" s="6" t="n"/>
      <c r="C627" s="6" t="n"/>
      <c r="D627" s="6" t="n"/>
      <c r="E627" s="6" t="n"/>
      <c r="F627" s="6" t="n"/>
      <c r="G627" s="6" t="n"/>
      <c r="H627" s="6" t="n"/>
      <c r="I627" s="6" t="n"/>
    </row>
    <row r="628" ht="15.75" customHeight="1" s="1411">
      <c r="A628" s="6" t="n"/>
      <c r="B628" s="6" t="n"/>
      <c r="C628" s="6" t="n"/>
      <c r="D628" s="6" t="n"/>
      <c r="E628" s="6" t="n"/>
      <c r="F628" s="6" t="n"/>
      <c r="G628" s="6" t="n"/>
      <c r="H628" s="6" t="n"/>
      <c r="I628" s="6" t="n"/>
    </row>
    <row r="629" ht="15.75" customHeight="1" s="1411">
      <c r="A629" s="6" t="n"/>
      <c r="B629" s="6" t="n"/>
      <c r="C629" s="6" t="n"/>
      <c r="D629" s="6" t="n"/>
      <c r="E629" s="6" t="n"/>
      <c r="F629" s="6" t="n"/>
      <c r="G629" s="6" t="n"/>
      <c r="H629" s="6" t="n"/>
      <c r="I629" s="6" t="n"/>
    </row>
    <row r="630" ht="15.75" customHeight="1" s="1411">
      <c r="A630" s="6" t="n"/>
      <c r="B630" s="6" t="n"/>
      <c r="C630" s="6" t="n"/>
      <c r="D630" s="6" t="n"/>
      <c r="E630" s="6" t="n"/>
      <c r="F630" s="6" t="n"/>
      <c r="G630" s="6" t="n"/>
      <c r="H630" s="6" t="n"/>
      <c r="I630" s="6" t="n"/>
    </row>
    <row r="631" ht="15.75" customHeight="1" s="1411">
      <c r="A631" s="6" t="n"/>
      <c r="B631" s="6" t="n"/>
      <c r="C631" s="6" t="n"/>
      <c r="D631" s="6" t="n"/>
      <c r="E631" s="6" t="n"/>
      <c r="F631" s="6" t="n"/>
      <c r="G631" s="6" t="n"/>
      <c r="H631" s="6" t="n"/>
      <c r="I631" s="6" t="n"/>
    </row>
    <row r="632" ht="15.75" customHeight="1" s="1411">
      <c r="A632" s="6" t="n"/>
      <c r="B632" s="6" t="n"/>
      <c r="C632" s="6" t="n"/>
      <c r="D632" s="6" t="n"/>
      <c r="E632" s="6" t="n"/>
      <c r="F632" s="6" t="n"/>
      <c r="G632" s="6" t="n"/>
      <c r="H632" s="6" t="n"/>
      <c r="I632" s="6" t="n"/>
    </row>
    <row r="633" ht="15.75" customHeight="1" s="1411">
      <c r="A633" s="6" t="n"/>
      <c r="B633" s="6" t="n"/>
      <c r="C633" s="6" t="n"/>
      <c r="D633" s="6" t="n"/>
      <c r="E633" s="6" t="n"/>
      <c r="F633" s="6" t="n"/>
      <c r="G633" s="6" t="n"/>
      <c r="H633" s="6" t="n"/>
      <c r="I633" s="6" t="n"/>
    </row>
    <row r="634" ht="15.75" customHeight="1" s="1411">
      <c r="A634" s="6" t="n"/>
      <c r="B634" s="6" t="n"/>
      <c r="C634" s="6" t="n"/>
      <c r="D634" s="6" t="n"/>
      <c r="E634" s="6" t="n"/>
      <c r="F634" s="6" t="n"/>
      <c r="G634" s="6" t="n"/>
      <c r="H634" s="6" t="n"/>
      <c r="I634" s="6" t="n"/>
    </row>
    <row r="635" ht="15.75" customHeight="1" s="1411">
      <c r="A635" s="6" t="n"/>
      <c r="B635" s="6" t="n"/>
      <c r="C635" s="6" t="n"/>
      <c r="D635" s="6" t="n"/>
      <c r="E635" s="6" t="n"/>
      <c r="F635" s="6" t="n"/>
      <c r="G635" s="6" t="n"/>
      <c r="H635" s="6" t="n"/>
      <c r="I635" s="6" t="n"/>
    </row>
    <row r="636" ht="15.75" customHeight="1" s="1411">
      <c r="A636" s="6" t="n"/>
      <c r="B636" s="6" t="n"/>
      <c r="C636" s="6" t="n"/>
      <c r="D636" s="6" t="n"/>
      <c r="E636" s="6" t="n"/>
      <c r="F636" s="6" t="n"/>
      <c r="G636" s="6" t="n"/>
      <c r="H636" s="6" t="n"/>
      <c r="I636" s="6" t="n"/>
    </row>
    <row r="637" ht="15.75" customHeight="1" s="1411">
      <c r="A637" s="6" t="n"/>
      <c r="B637" s="6" t="n"/>
      <c r="C637" s="6" t="n"/>
      <c r="D637" s="6" t="n"/>
      <c r="E637" s="6" t="n"/>
      <c r="F637" s="6" t="n"/>
      <c r="G637" s="6" t="n"/>
      <c r="H637" s="6" t="n"/>
      <c r="I637" s="6" t="n"/>
    </row>
    <row r="638" ht="15.75" customHeight="1" s="1411">
      <c r="A638" s="6" t="n"/>
      <c r="B638" s="6" t="n"/>
      <c r="C638" s="6" t="n"/>
      <c r="D638" s="6" t="n"/>
      <c r="E638" s="6" t="n"/>
      <c r="F638" s="6" t="n"/>
      <c r="G638" s="6" t="n"/>
      <c r="H638" s="6" t="n"/>
      <c r="I638" s="6" t="n"/>
    </row>
    <row r="639" ht="15.75" customHeight="1" s="1411">
      <c r="A639" s="6" t="n"/>
      <c r="B639" s="6" t="n"/>
      <c r="C639" s="6" t="n"/>
      <c r="D639" s="6" t="n"/>
      <c r="E639" s="6" t="n"/>
      <c r="F639" s="6" t="n"/>
      <c r="G639" s="6" t="n"/>
      <c r="H639" s="6" t="n"/>
      <c r="I639" s="6" t="n"/>
    </row>
    <row r="640" ht="15.75" customHeight="1" s="1411">
      <c r="A640" s="6" t="n"/>
      <c r="B640" s="6" t="n"/>
      <c r="C640" s="6" t="n"/>
      <c r="D640" s="6" t="n"/>
      <c r="E640" s="6" t="n"/>
      <c r="F640" s="6" t="n"/>
      <c r="G640" s="6" t="n"/>
      <c r="H640" s="6" t="n"/>
      <c r="I640" s="6" t="n"/>
    </row>
    <row r="641" ht="15.75" customHeight="1" s="1411">
      <c r="A641" s="6" t="n"/>
      <c r="B641" s="6" t="n"/>
      <c r="C641" s="6" t="n"/>
      <c r="D641" s="6" t="n"/>
      <c r="E641" s="6" t="n"/>
      <c r="F641" s="6" t="n"/>
      <c r="G641" s="6" t="n"/>
      <c r="H641" s="6" t="n"/>
      <c r="I641" s="6" t="n"/>
    </row>
    <row r="642" ht="15.75" customHeight="1" s="1411">
      <c r="A642" s="6" t="n"/>
      <c r="B642" s="6" t="n"/>
      <c r="C642" s="6" t="n"/>
      <c r="D642" s="6" t="n"/>
      <c r="E642" s="6" t="n"/>
      <c r="F642" s="6" t="n"/>
      <c r="G642" s="6" t="n"/>
      <c r="H642" s="6" t="n"/>
      <c r="I642" s="6" t="n"/>
    </row>
    <row r="643" ht="15.75" customHeight="1" s="1411">
      <c r="A643" s="6" t="n"/>
      <c r="B643" s="6" t="n"/>
      <c r="C643" s="6" t="n"/>
      <c r="D643" s="6" t="n"/>
      <c r="E643" s="6" t="n"/>
      <c r="F643" s="6" t="n"/>
      <c r="G643" s="6" t="n"/>
      <c r="H643" s="6" t="n"/>
      <c r="I643" s="6" t="n"/>
    </row>
    <row r="644" ht="15.75" customHeight="1" s="1411">
      <c r="A644" s="6" t="n"/>
      <c r="B644" s="6" t="n"/>
      <c r="C644" s="6" t="n"/>
      <c r="D644" s="6" t="n"/>
      <c r="E644" s="6" t="n"/>
      <c r="F644" s="6" t="n"/>
      <c r="G644" s="6" t="n"/>
      <c r="H644" s="6" t="n"/>
      <c r="I644" s="6" t="n"/>
    </row>
    <row r="645" ht="15.75" customHeight="1" s="1411">
      <c r="A645" s="6" t="n"/>
      <c r="B645" s="6" t="n"/>
      <c r="C645" s="6" t="n"/>
      <c r="D645" s="6" t="n"/>
      <c r="E645" s="6" t="n"/>
      <c r="F645" s="6" t="n"/>
      <c r="G645" s="6" t="n"/>
      <c r="H645" s="6" t="n"/>
      <c r="I645" s="6" t="n"/>
    </row>
    <row r="646" ht="15.75" customHeight="1" s="1411">
      <c r="A646" s="6" t="n"/>
      <c r="B646" s="6" t="n"/>
      <c r="C646" s="6" t="n"/>
      <c r="D646" s="6" t="n"/>
      <c r="E646" s="6" t="n"/>
      <c r="F646" s="6" t="n"/>
      <c r="G646" s="6" t="n"/>
      <c r="H646" s="6" t="n"/>
      <c r="I646" s="6" t="n"/>
    </row>
    <row r="647" ht="15.75" customHeight="1" s="1411">
      <c r="A647" s="6" t="n"/>
      <c r="B647" s="6" t="n"/>
      <c r="C647" s="6" t="n"/>
      <c r="D647" s="6" t="n"/>
      <c r="E647" s="6" t="n"/>
      <c r="F647" s="6" t="n"/>
      <c r="G647" s="6" t="n"/>
      <c r="H647" s="6" t="n"/>
      <c r="I647" s="6" t="n"/>
    </row>
    <row r="648" ht="15.75" customHeight="1" s="1411">
      <c r="A648" s="6" t="n"/>
      <c r="B648" s="6" t="n"/>
      <c r="C648" s="6" t="n"/>
      <c r="D648" s="6" t="n"/>
      <c r="E648" s="6" t="n"/>
      <c r="F648" s="6" t="n"/>
      <c r="G648" s="6" t="n"/>
      <c r="H648" s="6" t="n"/>
      <c r="I648" s="6" t="n"/>
    </row>
    <row r="649" ht="15.75" customHeight="1" s="1411">
      <c r="A649" s="6" t="n"/>
      <c r="B649" s="6" t="n"/>
      <c r="C649" s="6" t="n"/>
      <c r="D649" s="6" t="n"/>
      <c r="E649" s="6" t="n"/>
      <c r="F649" s="6" t="n"/>
      <c r="G649" s="6" t="n"/>
      <c r="H649" s="6" t="n"/>
      <c r="I649" s="6" t="n"/>
    </row>
    <row r="650" ht="15.75" customHeight="1" s="1411">
      <c r="A650" s="6" t="n"/>
      <c r="B650" s="6" t="n"/>
      <c r="C650" s="6" t="n"/>
      <c r="D650" s="6" t="n"/>
      <c r="E650" s="6" t="n"/>
      <c r="F650" s="6" t="n"/>
      <c r="G650" s="6" t="n"/>
      <c r="H650" s="6" t="n"/>
      <c r="I650" s="6" t="n"/>
    </row>
    <row r="651" ht="15.75" customHeight="1" s="1411">
      <c r="A651" s="6" t="n"/>
      <c r="B651" s="6" t="n"/>
      <c r="C651" s="6" t="n"/>
      <c r="D651" s="6" t="n"/>
      <c r="E651" s="6" t="n"/>
      <c r="F651" s="6" t="n"/>
      <c r="G651" s="6" t="n"/>
      <c r="H651" s="6" t="n"/>
      <c r="I651" s="6" t="n"/>
    </row>
    <row r="652" ht="15.75" customHeight="1" s="1411">
      <c r="A652" s="6" t="n"/>
      <c r="B652" s="6" t="n"/>
      <c r="C652" s="6" t="n"/>
      <c r="D652" s="6" t="n"/>
      <c r="E652" s="6" t="n"/>
      <c r="F652" s="6" t="n"/>
      <c r="G652" s="6" t="n"/>
      <c r="H652" s="6" t="n"/>
      <c r="I652" s="6" t="n"/>
    </row>
    <row r="653" ht="15.75" customHeight="1" s="1411">
      <c r="A653" s="6" t="n"/>
      <c r="B653" s="6" t="n"/>
      <c r="C653" s="6" t="n"/>
      <c r="D653" s="6" t="n"/>
      <c r="E653" s="6" t="n"/>
      <c r="F653" s="6" t="n"/>
      <c r="G653" s="6" t="n"/>
      <c r="H653" s="6" t="n"/>
      <c r="I653" s="6" t="n"/>
    </row>
    <row r="654" ht="15.75" customHeight="1" s="1411">
      <c r="A654" s="6" t="n"/>
      <c r="B654" s="6" t="n"/>
      <c r="C654" s="6" t="n"/>
      <c r="D654" s="6" t="n"/>
      <c r="E654" s="6" t="n"/>
      <c r="F654" s="6" t="n"/>
      <c r="G654" s="6" t="n"/>
      <c r="H654" s="6" t="n"/>
      <c r="I654" s="6" t="n"/>
    </row>
    <row r="655" ht="15.75" customHeight="1" s="1411">
      <c r="A655" s="6" t="n"/>
      <c r="B655" s="6" t="n"/>
      <c r="C655" s="6" t="n"/>
      <c r="D655" s="6" t="n"/>
      <c r="E655" s="6" t="n"/>
      <c r="F655" s="6" t="n"/>
      <c r="G655" s="6" t="n"/>
      <c r="H655" s="6" t="n"/>
      <c r="I655" s="6" t="n"/>
    </row>
    <row r="656" ht="15.75" customHeight="1" s="1411">
      <c r="A656" s="6" t="n"/>
      <c r="B656" s="6" t="n"/>
      <c r="C656" s="6" t="n"/>
      <c r="D656" s="6" t="n"/>
      <c r="E656" s="6" t="n"/>
      <c r="F656" s="6" t="n"/>
      <c r="G656" s="6" t="n"/>
      <c r="H656" s="6" t="n"/>
      <c r="I656" s="6" t="n"/>
    </row>
    <row r="657" ht="15.75" customHeight="1" s="1411">
      <c r="A657" s="6" t="n"/>
      <c r="B657" s="6" t="n"/>
      <c r="C657" s="6" t="n"/>
      <c r="D657" s="6" t="n"/>
      <c r="E657" s="6" t="n"/>
      <c r="F657" s="6" t="n"/>
      <c r="G657" s="6" t="n"/>
      <c r="H657" s="6" t="n"/>
      <c r="I657" s="6" t="n"/>
    </row>
    <row r="658" ht="15.75" customHeight="1" s="1411">
      <c r="A658" s="6" t="n"/>
      <c r="B658" s="6" t="n"/>
      <c r="C658" s="6" t="n"/>
      <c r="D658" s="6" t="n"/>
      <c r="E658" s="6" t="n"/>
      <c r="F658" s="6" t="n"/>
      <c r="G658" s="6" t="n"/>
      <c r="H658" s="6" t="n"/>
      <c r="I658" s="6" t="n"/>
    </row>
    <row r="659" ht="15.75" customHeight="1" s="1411">
      <c r="A659" s="6" t="n"/>
      <c r="B659" s="6" t="n"/>
      <c r="C659" s="6" t="n"/>
      <c r="D659" s="6" t="n"/>
      <c r="E659" s="6" t="n"/>
      <c r="F659" s="6" t="n"/>
      <c r="G659" s="6" t="n"/>
      <c r="H659" s="6" t="n"/>
      <c r="I659" s="6" t="n"/>
    </row>
    <row r="660" ht="15.75" customHeight="1" s="1411">
      <c r="A660" s="6" t="n"/>
      <c r="B660" s="6" t="n"/>
      <c r="C660" s="6" t="n"/>
      <c r="D660" s="6" t="n"/>
      <c r="E660" s="6" t="n"/>
      <c r="F660" s="6" t="n"/>
      <c r="G660" s="6" t="n"/>
      <c r="H660" s="6" t="n"/>
      <c r="I660" s="6" t="n"/>
    </row>
    <row r="661" ht="15.75" customHeight="1" s="1411">
      <c r="A661" s="6" t="n"/>
      <c r="B661" s="6" t="n"/>
      <c r="C661" s="6" t="n"/>
      <c r="D661" s="6" t="n"/>
      <c r="E661" s="6" t="n"/>
      <c r="F661" s="6" t="n"/>
      <c r="G661" s="6" t="n"/>
      <c r="H661" s="6" t="n"/>
      <c r="I661" s="6" t="n"/>
    </row>
    <row r="662" ht="15.75" customHeight="1" s="1411">
      <c r="A662" s="6" t="n"/>
      <c r="B662" s="6" t="n"/>
      <c r="C662" s="6" t="n"/>
      <c r="D662" s="6" t="n"/>
      <c r="E662" s="6" t="n"/>
      <c r="F662" s="6" t="n"/>
      <c r="G662" s="6" t="n"/>
      <c r="H662" s="6" t="n"/>
      <c r="I662" s="6" t="n"/>
    </row>
    <row r="663" ht="15.75" customHeight="1" s="1411">
      <c r="A663" s="6" t="n"/>
      <c r="B663" s="6" t="n"/>
      <c r="C663" s="6" t="n"/>
      <c r="D663" s="6" t="n"/>
      <c r="E663" s="6" t="n"/>
      <c r="F663" s="6" t="n"/>
      <c r="G663" s="6" t="n"/>
      <c r="H663" s="6" t="n"/>
      <c r="I663" s="6" t="n"/>
    </row>
    <row r="664" ht="15.75" customHeight="1" s="1411">
      <c r="A664" s="6" t="n"/>
      <c r="B664" s="6" t="n"/>
      <c r="C664" s="6" t="n"/>
      <c r="D664" s="6" t="n"/>
      <c r="E664" s="6" t="n"/>
      <c r="F664" s="6" t="n"/>
      <c r="G664" s="6" t="n"/>
      <c r="H664" s="6" t="n"/>
      <c r="I664" s="6" t="n"/>
    </row>
    <row r="665" ht="15.75" customHeight="1" s="1411">
      <c r="A665" s="6" t="n"/>
      <c r="B665" s="6" t="n"/>
      <c r="C665" s="6" t="n"/>
      <c r="D665" s="6" t="n"/>
      <c r="E665" s="6" t="n"/>
      <c r="F665" s="6" t="n"/>
      <c r="G665" s="6" t="n"/>
      <c r="H665" s="6" t="n"/>
      <c r="I665" s="6" t="n"/>
    </row>
    <row r="666" ht="15.75" customHeight="1" s="1411">
      <c r="A666" s="6" t="n"/>
      <c r="B666" s="6" t="n"/>
      <c r="C666" s="6" t="n"/>
      <c r="D666" s="6" t="n"/>
      <c r="E666" s="6" t="n"/>
      <c r="F666" s="6" t="n"/>
      <c r="G666" s="6" t="n"/>
      <c r="H666" s="6" t="n"/>
      <c r="I666" s="6" t="n"/>
    </row>
    <row r="667" ht="15.75" customHeight="1" s="1411">
      <c r="A667" s="6" t="n"/>
      <c r="B667" s="6" t="n"/>
      <c r="C667" s="6" t="n"/>
      <c r="D667" s="6" t="n"/>
      <c r="E667" s="6" t="n"/>
      <c r="F667" s="6" t="n"/>
      <c r="G667" s="6" t="n"/>
      <c r="H667" s="6" t="n"/>
      <c r="I667" s="6" t="n"/>
    </row>
    <row r="668" ht="15.75" customHeight="1" s="1411">
      <c r="A668" s="6" t="n"/>
      <c r="B668" s="6" t="n"/>
      <c r="C668" s="6" t="n"/>
      <c r="D668" s="6" t="n"/>
      <c r="E668" s="6" t="n"/>
      <c r="F668" s="6" t="n"/>
      <c r="G668" s="6" t="n"/>
      <c r="H668" s="6" t="n"/>
      <c r="I668" s="6" t="n"/>
    </row>
    <row r="669" ht="15.75" customHeight="1" s="1411">
      <c r="A669" s="6" t="n"/>
      <c r="B669" s="6" t="n"/>
      <c r="C669" s="6" t="n"/>
      <c r="D669" s="6" t="n"/>
      <c r="E669" s="6" t="n"/>
      <c r="F669" s="6" t="n"/>
      <c r="G669" s="6" t="n"/>
      <c r="H669" s="6" t="n"/>
      <c r="I669" s="6" t="n"/>
    </row>
    <row r="670" ht="15.75" customHeight="1" s="1411">
      <c r="A670" s="6" t="n"/>
      <c r="B670" s="6" t="n"/>
      <c r="C670" s="6" t="n"/>
      <c r="D670" s="6" t="n"/>
      <c r="E670" s="6" t="n"/>
      <c r="F670" s="6" t="n"/>
      <c r="G670" s="6" t="n"/>
      <c r="H670" s="6" t="n"/>
      <c r="I670" s="6" t="n"/>
    </row>
    <row r="671" ht="15.75" customHeight="1" s="1411">
      <c r="A671" s="6" t="n"/>
      <c r="B671" s="6" t="n"/>
      <c r="C671" s="6" t="n"/>
      <c r="D671" s="6" t="n"/>
      <c r="E671" s="6" t="n"/>
      <c r="F671" s="6" t="n"/>
      <c r="G671" s="6" t="n"/>
      <c r="H671" s="6" t="n"/>
      <c r="I671" s="6" t="n"/>
    </row>
    <row r="672" ht="15.75" customHeight="1" s="1411">
      <c r="A672" s="6" t="n"/>
      <c r="B672" s="6" t="n"/>
      <c r="C672" s="6" t="n"/>
      <c r="D672" s="6" t="n"/>
      <c r="E672" s="6" t="n"/>
      <c r="F672" s="6" t="n"/>
      <c r="G672" s="6" t="n"/>
      <c r="H672" s="6" t="n"/>
      <c r="I672" s="6" t="n"/>
    </row>
    <row r="673" ht="15.75" customHeight="1" s="1411">
      <c r="A673" s="6" t="n"/>
      <c r="B673" s="6" t="n"/>
      <c r="C673" s="6" t="n"/>
      <c r="D673" s="6" t="n"/>
      <c r="E673" s="6" t="n"/>
      <c r="F673" s="6" t="n"/>
      <c r="G673" s="6" t="n"/>
      <c r="H673" s="6" t="n"/>
      <c r="I673" s="6" t="n"/>
    </row>
    <row r="674" ht="15.75" customHeight="1" s="1411">
      <c r="A674" s="6" t="n"/>
      <c r="B674" s="6" t="n"/>
      <c r="C674" s="6" t="n"/>
      <c r="D674" s="6" t="n"/>
      <c r="E674" s="6" t="n"/>
      <c r="F674" s="6" t="n"/>
      <c r="G674" s="6" t="n"/>
      <c r="H674" s="6" t="n"/>
      <c r="I674" s="6" t="n"/>
    </row>
    <row r="675" ht="15.75" customHeight="1" s="1411">
      <c r="A675" s="6" t="n"/>
      <c r="B675" s="6" t="n"/>
      <c r="C675" s="6" t="n"/>
      <c r="D675" s="6" t="n"/>
      <c r="E675" s="6" t="n"/>
      <c r="F675" s="6" t="n"/>
      <c r="G675" s="6" t="n"/>
      <c r="H675" s="6" t="n"/>
      <c r="I675" s="6" t="n"/>
    </row>
    <row r="676" ht="15.75" customHeight="1" s="1411">
      <c r="A676" s="6" t="n"/>
      <c r="B676" s="6" t="n"/>
      <c r="C676" s="6" t="n"/>
      <c r="D676" s="6" t="n"/>
      <c r="E676" s="6" t="n"/>
      <c r="F676" s="6" t="n"/>
      <c r="G676" s="6" t="n"/>
      <c r="H676" s="6" t="n"/>
      <c r="I676" s="6" t="n"/>
    </row>
    <row r="677" ht="15.75" customHeight="1" s="1411">
      <c r="A677" s="6" t="n"/>
      <c r="B677" s="6" t="n"/>
      <c r="C677" s="6" t="n"/>
      <c r="D677" s="6" t="n"/>
      <c r="E677" s="6" t="n"/>
      <c r="F677" s="6" t="n"/>
      <c r="G677" s="6" t="n"/>
      <c r="H677" s="6" t="n"/>
      <c r="I677" s="6" t="n"/>
    </row>
    <row r="678" ht="15.75" customHeight="1" s="1411">
      <c r="A678" s="6" t="n"/>
      <c r="B678" s="6" t="n"/>
      <c r="C678" s="6" t="n"/>
      <c r="D678" s="6" t="n"/>
      <c r="E678" s="6" t="n"/>
      <c r="F678" s="6" t="n"/>
      <c r="G678" s="6" t="n"/>
      <c r="H678" s="6" t="n"/>
      <c r="I678" s="6" t="n"/>
    </row>
    <row r="679" ht="15.75" customHeight="1" s="1411">
      <c r="A679" s="6" t="n"/>
      <c r="B679" s="6" t="n"/>
      <c r="C679" s="6" t="n"/>
      <c r="D679" s="6" t="n"/>
      <c r="E679" s="6" t="n"/>
      <c r="F679" s="6" t="n"/>
      <c r="G679" s="6" t="n"/>
      <c r="H679" s="6" t="n"/>
      <c r="I679" s="6" t="n"/>
    </row>
    <row r="680" ht="15.75" customHeight="1" s="1411">
      <c r="A680" s="6" t="n"/>
      <c r="B680" s="6" t="n"/>
      <c r="C680" s="6" t="n"/>
      <c r="D680" s="6" t="n"/>
      <c r="E680" s="6" t="n"/>
      <c r="F680" s="6" t="n"/>
      <c r="G680" s="6" t="n"/>
      <c r="H680" s="6" t="n"/>
      <c r="I680" s="6" t="n"/>
    </row>
    <row r="681" ht="15.75" customHeight="1" s="1411">
      <c r="A681" s="6" t="n"/>
      <c r="B681" s="6" t="n"/>
      <c r="C681" s="6" t="n"/>
      <c r="D681" s="6" t="n"/>
      <c r="E681" s="6" t="n"/>
      <c r="F681" s="6" t="n"/>
      <c r="G681" s="6" t="n"/>
      <c r="H681" s="6" t="n"/>
      <c r="I681" s="6" t="n"/>
    </row>
    <row r="682" ht="15.75" customHeight="1" s="1411">
      <c r="A682" s="6" t="n"/>
      <c r="B682" s="6" t="n"/>
      <c r="C682" s="6" t="n"/>
      <c r="D682" s="6" t="n"/>
      <c r="E682" s="6" t="n"/>
      <c r="F682" s="6" t="n"/>
      <c r="G682" s="6" t="n"/>
      <c r="H682" s="6" t="n"/>
      <c r="I682" s="6" t="n"/>
    </row>
    <row r="683" ht="15.75" customHeight="1" s="1411">
      <c r="A683" s="6" t="n"/>
      <c r="B683" s="6" t="n"/>
      <c r="C683" s="6" t="n"/>
      <c r="D683" s="6" t="n"/>
      <c r="E683" s="6" t="n"/>
      <c r="F683" s="6" t="n"/>
      <c r="G683" s="6" t="n"/>
      <c r="H683" s="6" t="n"/>
      <c r="I683" s="6" t="n"/>
    </row>
    <row r="684" ht="15.75" customHeight="1" s="1411">
      <c r="A684" s="6" t="n"/>
      <c r="B684" s="6" t="n"/>
      <c r="C684" s="6" t="n"/>
      <c r="D684" s="6" t="n"/>
      <c r="E684" s="6" t="n"/>
      <c r="F684" s="6" t="n"/>
      <c r="G684" s="6" t="n"/>
      <c r="H684" s="6" t="n"/>
      <c r="I684" s="6" t="n"/>
    </row>
    <row r="685" ht="15.75" customHeight="1" s="1411">
      <c r="A685" s="6" t="n"/>
      <c r="B685" s="6" t="n"/>
      <c r="C685" s="6" t="n"/>
      <c r="D685" s="6" t="n"/>
      <c r="E685" s="6" t="n"/>
      <c r="F685" s="6" t="n"/>
      <c r="G685" s="6" t="n"/>
      <c r="H685" s="6" t="n"/>
      <c r="I685" s="6" t="n"/>
    </row>
    <row r="686" ht="15.75" customHeight="1" s="1411">
      <c r="A686" s="6" t="n"/>
      <c r="B686" s="6" t="n"/>
      <c r="C686" s="6" t="n"/>
      <c r="D686" s="6" t="n"/>
      <c r="E686" s="6" t="n"/>
      <c r="F686" s="6" t="n"/>
      <c r="G686" s="6" t="n"/>
      <c r="H686" s="6" t="n"/>
      <c r="I686" s="6" t="n"/>
    </row>
    <row r="687" ht="15.75" customHeight="1" s="1411">
      <c r="A687" s="6" t="n"/>
      <c r="B687" s="6" t="n"/>
      <c r="C687" s="6" t="n"/>
      <c r="D687" s="6" t="n"/>
      <c r="E687" s="6" t="n"/>
      <c r="F687" s="6" t="n"/>
      <c r="G687" s="6" t="n"/>
      <c r="H687" s="6" t="n"/>
      <c r="I687" s="6" t="n"/>
    </row>
    <row r="688" ht="15.75" customHeight="1" s="1411">
      <c r="A688" s="6" t="n"/>
      <c r="B688" s="6" t="n"/>
      <c r="C688" s="6" t="n"/>
      <c r="D688" s="6" t="n"/>
      <c r="E688" s="6" t="n"/>
      <c r="F688" s="6" t="n"/>
      <c r="G688" s="6" t="n"/>
      <c r="H688" s="6" t="n"/>
      <c r="I688" s="6" t="n"/>
    </row>
    <row r="689" ht="15.75" customHeight="1" s="1411">
      <c r="A689" s="6" t="n"/>
      <c r="B689" s="6" t="n"/>
      <c r="C689" s="6" t="n"/>
      <c r="D689" s="6" t="n"/>
      <c r="E689" s="6" t="n"/>
      <c r="F689" s="6" t="n"/>
      <c r="G689" s="6" t="n"/>
      <c r="H689" s="6" t="n"/>
      <c r="I689" s="6" t="n"/>
    </row>
    <row r="690" ht="15.75" customHeight="1" s="1411">
      <c r="A690" s="6" t="n"/>
      <c r="B690" s="6" t="n"/>
      <c r="C690" s="6" t="n"/>
      <c r="D690" s="6" t="n"/>
      <c r="E690" s="6" t="n"/>
      <c r="F690" s="6" t="n"/>
      <c r="G690" s="6" t="n"/>
      <c r="H690" s="6" t="n"/>
      <c r="I690" s="6" t="n"/>
    </row>
    <row r="691" ht="15.75" customHeight="1" s="1411">
      <c r="A691" s="6" t="n"/>
      <c r="B691" s="6" t="n"/>
      <c r="C691" s="6" t="n"/>
      <c r="D691" s="6" t="n"/>
      <c r="E691" s="6" t="n"/>
      <c r="F691" s="6" t="n"/>
      <c r="G691" s="6" t="n"/>
      <c r="H691" s="6" t="n"/>
      <c r="I691" s="6" t="n"/>
    </row>
    <row r="692" ht="15.75" customHeight="1" s="1411">
      <c r="A692" s="6" t="n"/>
      <c r="B692" s="6" t="n"/>
      <c r="C692" s="6" t="n"/>
      <c r="D692" s="6" t="n"/>
      <c r="E692" s="6" t="n"/>
      <c r="F692" s="6" t="n"/>
      <c r="G692" s="6" t="n"/>
      <c r="H692" s="6" t="n"/>
      <c r="I692" s="6" t="n"/>
    </row>
    <row r="693" ht="15.75" customHeight="1" s="1411">
      <c r="A693" s="6" t="n"/>
      <c r="B693" s="6" t="n"/>
      <c r="C693" s="6" t="n"/>
      <c r="D693" s="6" t="n"/>
      <c r="E693" s="6" t="n"/>
      <c r="F693" s="6" t="n"/>
      <c r="G693" s="6" t="n"/>
      <c r="H693" s="6" t="n"/>
      <c r="I693" s="6" t="n"/>
    </row>
    <row r="694" ht="15.75" customHeight="1" s="1411">
      <c r="A694" s="6" t="n"/>
      <c r="B694" s="6" t="n"/>
      <c r="C694" s="6" t="n"/>
      <c r="D694" s="6" t="n"/>
      <c r="E694" s="6" t="n"/>
      <c r="F694" s="6" t="n"/>
      <c r="G694" s="6" t="n"/>
      <c r="H694" s="6" t="n"/>
      <c r="I694" s="6" t="n"/>
    </row>
    <row r="695" ht="15.75" customHeight="1" s="1411">
      <c r="A695" s="6" t="n"/>
      <c r="B695" s="6" t="n"/>
      <c r="C695" s="6" t="n"/>
      <c r="D695" s="6" t="n"/>
      <c r="E695" s="6" t="n"/>
      <c r="F695" s="6" t="n"/>
      <c r="G695" s="6" t="n"/>
      <c r="H695" s="6" t="n"/>
      <c r="I695" s="6" t="n"/>
    </row>
    <row r="696" ht="15.75" customHeight="1" s="1411">
      <c r="A696" s="6" t="n"/>
      <c r="B696" s="6" t="n"/>
      <c r="C696" s="6" t="n"/>
      <c r="D696" s="6" t="n"/>
      <c r="E696" s="6" t="n"/>
      <c r="F696" s="6" t="n"/>
      <c r="G696" s="6" t="n"/>
      <c r="H696" s="6" t="n"/>
      <c r="I696" s="6" t="n"/>
    </row>
    <row r="697" ht="15.75" customHeight="1" s="1411">
      <c r="A697" s="6" t="n"/>
      <c r="B697" s="6" t="n"/>
      <c r="C697" s="6" t="n"/>
      <c r="D697" s="6" t="n"/>
      <c r="E697" s="6" t="n"/>
      <c r="F697" s="6" t="n"/>
      <c r="G697" s="6" t="n"/>
      <c r="H697" s="6" t="n"/>
      <c r="I697" s="6" t="n"/>
    </row>
    <row r="698" ht="15.75" customHeight="1" s="1411">
      <c r="A698" s="6" t="n"/>
      <c r="B698" s="6" t="n"/>
      <c r="C698" s="6" t="n"/>
      <c r="D698" s="6" t="n"/>
      <c r="E698" s="6" t="n"/>
      <c r="F698" s="6" t="n"/>
      <c r="G698" s="6" t="n"/>
      <c r="H698" s="6" t="n"/>
      <c r="I698" s="6" t="n"/>
    </row>
    <row r="699" ht="15.75" customHeight="1" s="1411">
      <c r="A699" s="6" t="n"/>
      <c r="B699" s="6" t="n"/>
      <c r="C699" s="6" t="n"/>
      <c r="D699" s="6" t="n"/>
      <c r="E699" s="6" t="n"/>
      <c r="F699" s="6" t="n"/>
      <c r="G699" s="6" t="n"/>
      <c r="H699" s="6" t="n"/>
      <c r="I699" s="6" t="n"/>
    </row>
    <row r="700" ht="15.75" customHeight="1" s="1411">
      <c r="A700" s="6" t="n"/>
      <c r="B700" s="6" t="n"/>
      <c r="C700" s="6" t="n"/>
      <c r="D700" s="6" t="n"/>
      <c r="E700" s="6" t="n"/>
      <c r="F700" s="6" t="n"/>
      <c r="G700" s="6" t="n"/>
      <c r="H700" s="6" t="n"/>
      <c r="I700" s="6" t="n"/>
    </row>
    <row r="701" ht="15.75" customHeight="1" s="1411">
      <c r="A701" s="6" t="n"/>
      <c r="B701" s="6" t="n"/>
      <c r="C701" s="6" t="n"/>
      <c r="D701" s="6" t="n"/>
      <c r="E701" s="6" t="n"/>
      <c r="F701" s="6" t="n"/>
      <c r="G701" s="6" t="n"/>
      <c r="H701" s="6" t="n"/>
      <c r="I701" s="6" t="n"/>
    </row>
    <row r="702" ht="15.75" customHeight="1" s="1411">
      <c r="A702" s="6" t="n"/>
      <c r="B702" s="6" t="n"/>
      <c r="C702" s="6" t="n"/>
      <c r="D702" s="6" t="n"/>
      <c r="E702" s="6" t="n"/>
      <c r="F702" s="6" t="n"/>
      <c r="G702" s="6" t="n"/>
      <c r="H702" s="6" t="n"/>
      <c r="I702" s="6" t="n"/>
    </row>
    <row r="703" ht="15.75" customHeight="1" s="1411">
      <c r="A703" s="6" t="n"/>
      <c r="B703" s="6" t="n"/>
      <c r="C703" s="6" t="n"/>
      <c r="D703" s="6" t="n"/>
      <c r="E703" s="6" t="n"/>
      <c r="F703" s="6" t="n"/>
      <c r="G703" s="6" t="n"/>
      <c r="H703" s="6" t="n"/>
      <c r="I703" s="6" t="n"/>
    </row>
    <row r="704" ht="15.75" customHeight="1" s="1411">
      <c r="A704" s="6" t="n"/>
      <c r="B704" s="6" t="n"/>
      <c r="C704" s="6" t="n"/>
      <c r="D704" s="6" t="n"/>
      <c r="E704" s="6" t="n"/>
      <c r="F704" s="6" t="n"/>
      <c r="G704" s="6" t="n"/>
      <c r="H704" s="6" t="n"/>
      <c r="I704" s="6" t="n"/>
    </row>
    <row r="705" ht="15.75" customHeight="1" s="1411">
      <c r="A705" s="6" t="n"/>
      <c r="B705" s="6" t="n"/>
      <c r="C705" s="6" t="n"/>
      <c r="D705" s="6" t="n"/>
      <c r="E705" s="6" t="n"/>
      <c r="F705" s="6" t="n"/>
      <c r="G705" s="6" t="n"/>
      <c r="H705" s="6" t="n"/>
      <c r="I705" s="6" t="n"/>
    </row>
    <row r="706" ht="15.75" customHeight="1" s="1411">
      <c r="A706" s="6" t="n"/>
      <c r="B706" s="6" t="n"/>
      <c r="C706" s="6" t="n"/>
      <c r="D706" s="6" t="n"/>
      <c r="E706" s="6" t="n"/>
      <c r="F706" s="6" t="n"/>
      <c r="G706" s="6" t="n"/>
      <c r="H706" s="6" t="n"/>
      <c r="I706" s="6" t="n"/>
    </row>
    <row r="707" ht="15.75" customHeight="1" s="1411">
      <c r="A707" s="6" t="n"/>
      <c r="B707" s="6" t="n"/>
      <c r="C707" s="6" t="n"/>
      <c r="D707" s="6" t="n"/>
      <c r="E707" s="6" t="n"/>
      <c r="F707" s="6" t="n"/>
      <c r="G707" s="6" t="n"/>
      <c r="H707" s="6" t="n"/>
      <c r="I707" s="6" t="n"/>
    </row>
    <row r="708" ht="15.75" customHeight="1" s="1411">
      <c r="A708" s="6" t="n"/>
      <c r="B708" s="6" t="n"/>
      <c r="C708" s="6" t="n"/>
      <c r="D708" s="6" t="n"/>
      <c r="E708" s="6" t="n"/>
      <c r="F708" s="6" t="n"/>
      <c r="G708" s="6" t="n"/>
      <c r="H708" s="6" t="n"/>
      <c r="I708" s="6" t="n"/>
    </row>
    <row r="709" ht="15.75" customHeight="1" s="1411">
      <c r="A709" s="6" t="n"/>
      <c r="B709" s="6" t="n"/>
      <c r="C709" s="6" t="n"/>
      <c r="D709" s="6" t="n"/>
      <c r="E709" s="6" t="n"/>
      <c r="F709" s="6" t="n"/>
      <c r="G709" s="6" t="n"/>
      <c r="H709" s="6" t="n"/>
      <c r="I709" s="6" t="n"/>
    </row>
    <row r="710" ht="15.75" customHeight="1" s="1411">
      <c r="A710" s="6" t="n"/>
      <c r="B710" s="6" t="n"/>
      <c r="C710" s="6" t="n"/>
      <c r="D710" s="6" t="n"/>
      <c r="E710" s="6" t="n"/>
      <c r="F710" s="6" t="n"/>
      <c r="G710" s="6" t="n"/>
      <c r="H710" s="6" t="n"/>
      <c r="I710" s="6" t="n"/>
    </row>
    <row r="711" ht="15.75" customHeight="1" s="1411">
      <c r="A711" s="6" t="n"/>
      <c r="B711" s="6" t="n"/>
      <c r="C711" s="6" t="n"/>
      <c r="D711" s="6" t="n"/>
      <c r="E711" s="6" t="n"/>
      <c r="F711" s="6" t="n"/>
      <c r="G711" s="6" t="n"/>
      <c r="H711" s="6" t="n"/>
      <c r="I711" s="6" t="n"/>
    </row>
    <row r="712" ht="15.75" customHeight="1" s="1411">
      <c r="A712" s="6" t="n"/>
      <c r="B712" s="6" t="n"/>
      <c r="C712" s="6" t="n"/>
      <c r="D712" s="6" t="n"/>
      <c r="E712" s="6" t="n"/>
      <c r="F712" s="6" t="n"/>
      <c r="G712" s="6" t="n"/>
      <c r="H712" s="6" t="n"/>
      <c r="I712" s="6" t="n"/>
    </row>
    <row r="713" ht="15.75" customHeight="1" s="1411">
      <c r="A713" s="6" t="n"/>
      <c r="B713" s="6" t="n"/>
      <c r="C713" s="6" t="n"/>
      <c r="D713" s="6" t="n"/>
      <c r="E713" s="6" t="n"/>
      <c r="F713" s="6" t="n"/>
      <c r="G713" s="6" t="n"/>
      <c r="H713" s="6" t="n"/>
      <c r="I713" s="6" t="n"/>
    </row>
    <row r="714" ht="15.75" customHeight="1" s="1411">
      <c r="A714" s="6" t="n"/>
      <c r="B714" s="6" t="n"/>
      <c r="C714" s="6" t="n"/>
      <c r="D714" s="6" t="n"/>
      <c r="E714" s="6" t="n"/>
      <c r="F714" s="6" t="n"/>
      <c r="G714" s="6" t="n"/>
      <c r="H714" s="6" t="n"/>
      <c r="I714" s="6" t="n"/>
    </row>
    <row r="715" ht="15.75" customHeight="1" s="1411">
      <c r="A715" s="6" t="n"/>
      <c r="B715" s="6" t="n"/>
      <c r="C715" s="6" t="n"/>
      <c r="D715" s="6" t="n"/>
      <c r="E715" s="6" t="n"/>
      <c r="F715" s="6" t="n"/>
      <c r="G715" s="6" t="n"/>
      <c r="H715" s="6" t="n"/>
      <c r="I715" s="6" t="n"/>
    </row>
    <row r="716" ht="15.75" customHeight="1" s="1411">
      <c r="A716" s="6" t="n"/>
      <c r="B716" s="6" t="n"/>
      <c r="C716" s="6" t="n"/>
      <c r="D716" s="6" t="n"/>
      <c r="E716" s="6" t="n"/>
      <c r="F716" s="6" t="n"/>
      <c r="G716" s="6" t="n"/>
      <c r="H716" s="6" t="n"/>
      <c r="I716" s="6" t="n"/>
    </row>
    <row r="717" ht="15.75" customHeight="1" s="1411">
      <c r="A717" s="6" t="n"/>
      <c r="B717" s="6" t="n"/>
      <c r="C717" s="6" t="n"/>
      <c r="D717" s="6" t="n"/>
      <c r="E717" s="6" t="n"/>
      <c r="F717" s="6" t="n"/>
      <c r="G717" s="6" t="n"/>
      <c r="H717" s="6" t="n"/>
      <c r="I717" s="6" t="n"/>
    </row>
    <row r="718" ht="15.75" customHeight="1" s="1411">
      <c r="A718" s="6" t="n"/>
      <c r="B718" s="6" t="n"/>
      <c r="C718" s="6" t="n"/>
      <c r="D718" s="6" t="n"/>
      <c r="E718" s="6" t="n"/>
      <c r="F718" s="6" t="n"/>
      <c r="G718" s="6" t="n"/>
      <c r="H718" s="6" t="n"/>
      <c r="I718" s="6" t="n"/>
    </row>
    <row r="719" ht="15.75" customHeight="1" s="1411">
      <c r="A719" s="6" t="n"/>
      <c r="B719" s="6" t="n"/>
      <c r="C719" s="6" t="n"/>
      <c r="D719" s="6" t="n"/>
      <c r="E719" s="6" t="n"/>
      <c r="F719" s="6" t="n"/>
      <c r="G719" s="6" t="n"/>
      <c r="H719" s="6" t="n"/>
      <c r="I719" s="6" t="n"/>
    </row>
    <row r="720" ht="15.75" customHeight="1" s="1411">
      <c r="A720" s="6" t="n"/>
      <c r="B720" s="6" t="n"/>
      <c r="C720" s="6" t="n"/>
      <c r="D720" s="6" t="n"/>
      <c r="E720" s="6" t="n"/>
      <c r="F720" s="6" t="n"/>
      <c r="G720" s="6" t="n"/>
      <c r="H720" s="6" t="n"/>
      <c r="I720" s="6" t="n"/>
    </row>
    <row r="721" ht="15.75" customHeight="1" s="1411">
      <c r="A721" s="6" t="n"/>
      <c r="B721" s="6" t="n"/>
      <c r="C721" s="6" t="n"/>
      <c r="D721" s="6" t="n"/>
      <c r="E721" s="6" t="n"/>
      <c r="F721" s="6" t="n"/>
      <c r="G721" s="6" t="n"/>
      <c r="H721" s="6" t="n"/>
      <c r="I721" s="6" t="n"/>
    </row>
    <row r="722" ht="15.75" customHeight="1" s="1411">
      <c r="A722" s="6" t="n"/>
      <c r="B722" s="6" t="n"/>
      <c r="C722" s="6" t="n"/>
      <c r="D722" s="6" t="n"/>
      <c r="E722" s="6" t="n"/>
      <c r="F722" s="6" t="n"/>
      <c r="G722" s="6" t="n"/>
      <c r="H722" s="6" t="n"/>
      <c r="I722" s="6" t="n"/>
    </row>
    <row r="723" ht="15.75" customHeight="1" s="1411">
      <c r="A723" s="6" t="n"/>
      <c r="B723" s="6" t="n"/>
      <c r="C723" s="6" t="n"/>
      <c r="D723" s="6" t="n"/>
      <c r="E723" s="6" t="n"/>
      <c r="F723" s="6" t="n"/>
      <c r="G723" s="6" t="n"/>
      <c r="H723" s="6" t="n"/>
      <c r="I723" s="6" t="n"/>
    </row>
    <row r="724" ht="15.75" customHeight="1" s="1411">
      <c r="A724" s="6" t="n"/>
      <c r="B724" s="6" t="n"/>
      <c r="C724" s="6" t="n"/>
      <c r="D724" s="6" t="n"/>
      <c r="E724" s="6" t="n"/>
      <c r="F724" s="6" t="n"/>
      <c r="G724" s="6" t="n"/>
      <c r="H724" s="6" t="n"/>
      <c r="I724" s="6" t="n"/>
    </row>
    <row r="725" ht="15.75" customHeight="1" s="1411">
      <c r="A725" s="6" t="n"/>
      <c r="B725" s="6" t="n"/>
      <c r="C725" s="6" t="n"/>
      <c r="D725" s="6" t="n"/>
      <c r="E725" s="6" t="n"/>
      <c r="F725" s="6" t="n"/>
      <c r="G725" s="6" t="n"/>
      <c r="H725" s="6" t="n"/>
      <c r="I725" s="6" t="n"/>
    </row>
    <row r="726" ht="15.75" customHeight="1" s="1411">
      <c r="A726" s="6" t="n"/>
      <c r="B726" s="6" t="n"/>
      <c r="C726" s="6" t="n"/>
      <c r="D726" s="6" t="n"/>
      <c r="E726" s="6" t="n"/>
      <c r="F726" s="6" t="n"/>
      <c r="G726" s="6" t="n"/>
      <c r="H726" s="6" t="n"/>
      <c r="I726" s="6" t="n"/>
    </row>
    <row r="727" ht="15.75" customHeight="1" s="1411">
      <c r="A727" s="6" t="n"/>
      <c r="B727" s="6" t="n"/>
      <c r="C727" s="6" t="n"/>
      <c r="D727" s="6" t="n"/>
      <c r="E727" s="6" t="n"/>
      <c r="F727" s="6" t="n"/>
      <c r="G727" s="6" t="n"/>
      <c r="H727" s="6" t="n"/>
      <c r="I727" s="6" t="n"/>
    </row>
    <row r="728" ht="15.75" customHeight="1" s="1411">
      <c r="A728" s="6" t="n"/>
      <c r="B728" s="6" t="n"/>
      <c r="C728" s="6" t="n"/>
      <c r="D728" s="6" t="n"/>
      <c r="E728" s="6" t="n"/>
      <c r="F728" s="6" t="n"/>
      <c r="G728" s="6" t="n"/>
      <c r="H728" s="6" t="n"/>
      <c r="I728" s="6" t="n"/>
    </row>
    <row r="729" ht="15.75" customHeight="1" s="1411">
      <c r="A729" s="6" t="n"/>
      <c r="B729" s="6" t="n"/>
      <c r="C729" s="6" t="n"/>
      <c r="D729" s="6" t="n"/>
      <c r="E729" s="6" t="n"/>
      <c r="F729" s="6" t="n"/>
      <c r="G729" s="6" t="n"/>
      <c r="H729" s="6" t="n"/>
      <c r="I729" s="6" t="n"/>
    </row>
    <row r="730" ht="15.75" customHeight="1" s="1411">
      <c r="A730" s="6" t="n"/>
      <c r="B730" s="6" t="n"/>
      <c r="C730" s="6" t="n"/>
      <c r="D730" s="6" t="n"/>
      <c r="E730" s="6" t="n"/>
      <c r="F730" s="6" t="n"/>
      <c r="G730" s="6" t="n"/>
      <c r="H730" s="6" t="n"/>
      <c r="I730" s="6" t="n"/>
    </row>
    <row r="731" ht="15.75" customHeight="1" s="1411">
      <c r="A731" s="6" t="n"/>
      <c r="B731" s="6" t="n"/>
      <c r="C731" s="6" t="n"/>
      <c r="D731" s="6" t="n"/>
      <c r="E731" s="6" t="n"/>
      <c r="F731" s="6" t="n"/>
      <c r="G731" s="6" t="n"/>
      <c r="H731" s="6" t="n"/>
      <c r="I731" s="6" t="n"/>
    </row>
    <row r="732" ht="15.75" customHeight="1" s="1411">
      <c r="A732" s="6" t="n"/>
      <c r="B732" s="6" t="n"/>
      <c r="C732" s="6" t="n"/>
      <c r="D732" s="6" t="n"/>
      <c r="E732" s="6" t="n"/>
      <c r="F732" s="6" t="n"/>
      <c r="G732" s="6" t="n"/>
      <c r="H732" s="6" t="n"/>
      <c r="I732" s="6" t="n"/>
    </row>
    <row r="733" ht="15.75" customHeight="1" s="1411">
      <c r="A733" s="6" t="n"/>
      <c r="B733" s="6" t="n"/>
      <c r="C733" s="6" t="n"/>
      <c r="D733" s="6" t="n"/>
      <c r="E733" s="6" t="n"/>
      <c r="F733" s="6" t="n"/>
      <c r="G733" s="6" t="n"/>
      <c r="H733" s="6" t="n"/>
      <c r="I733" s="6" t="n"/>
    </row>
    <row r="734" ht="15.75" customHeight="1" s="1411">
      <c r="A734" s="6" t="n"/>
      <c r="B734" s="6" t="n"/>
      <c r="C734" s="6" t="n"/>
      <c r="D734" s="6" t="n"/>
      <c r="E734" s="6" t="n"/>
      <c r="F734" s="6" t="n"/>
      <c r="G734" s="6" t="n"/>
      <c r="H734" s="6" t="n"/>
      <c r="I734" s="6" t="n"/>
    </row>
    <row r="735" ht="15.75" customHeight="1" s="1411">
      <c r="A735" s="6" t="n"/>
      <c r="B735" s="6" t="n"/>
      <c r="C735" s="6" t="n"/>
      <c r="D735" s="6" t="n"/>
      <c r="E735" s="6" t="n"/>
      <c r="F735" s="6" t="n"/>
      <c r="G735" s="6" t="n"/>
      <c r="H735" s="6" t="n"/>
      <c r="I735" s="6" t="n"/>
    </row>
    <row r="736" ht="15.75" customHeight="1" s="1411">
      <c r="A736" s="6" t="n"/>
      <c r="B736" s="6" t="n"/>
      <c r="C736" s="6" t="n"/>
      <c r="D736" s="6" t="n"/>
      <c r="E736" s="6" t="n"/>
      <c r="F736" s="6" t="n"/>
      <c r="G736" s="6" t="n"/>
      <c r="H736" s="6" t="n"/>
      <c r="I736" s="6" t="n"/>
    </row>
    <row r="737" ht="15.75" customHeight="1" s="1411">
      <c r="A737" s="6" t="n"/>
      <c r="B737" s="6" t="n"/>
      <c r="C737" s="6" t="n"/>
      <c r="D737" s="6" t="n"/>
      <c r="E737" s="6" t="n"/>
      <c r="F737" s="6" t="n"/>
      <c r="G737" s="6" t="n"/>
      <c r="H737" s="6" t="n"/>
      <c r="I737" s="6" t="n"/>
    </row>
    <row r="738" ht="15.75" customHeight="1" s="1411">
      <c r="A738" s="6" t="n"/>
      <c r="B738" s="6" t="n"/>
      <c r="C738" s="6" t="n"/>
      <c r="D738" s="6" t="n"/>
      <c r="E738" s="6" t="n"/>
      <c r="F738" s="6" t="n"/>
      <c r="G738" s="6" t="n"/>
      <c r="H738" s="6" t="n"/>
      <c r="I738" s="6" t="n"/>
    </row>
    <row r="739" ht="15.75" customHeight="1" s="1411">
      <c r="A739" s="6" t="n"/>
      <c r="B739" s="6" t="n"/>
      <c r="C739" s="6" t="n"/>
      <c r="D739" s="6" t="n"/>
      <c r="E739" s="6" t="n"/>
      <c r="F739" s="6" t="n"/>
      <c r="G739" s="6" t="n"/>
      <c r="H739" s="6" t="n"/>
      <c r="I739" s="6" t="n"/>
    </row>
    <row r="740" ht="15.75" customHeight="1" s="1411">
      <c r="A740" s="6" t="n"/>
      <c r="B740" s="6" t="n"/>
      <c r="C740" s="6" t="n"/>
      <c r="D740" s="6" t="n"/>
      <c r="E740" s="6" t="n"/>
      <c r="F740" s="6" t="n"/>
      <c r="G740" s="6" t="n"/>
      <c r="H740" s="6" t="n"/>
      <c r="I740" s="6" t="n"/>
    </row>
    <row r="741" ht="15.75" customHeight="1" s="1411">
      <c r="A741" s="6" t="n"/>
      <c r="B741" s="6" t="n"/>
      <c r="C741" s="6" t="n"/>
      <c r="D741" s="6" t="n"/>
      <c r="E741" s="6" t="n"/>
      <c r="F741" s="6" t="n"/>
      <c r="G741" s="6" t="n"/>
      <c r="H741" s="6" t="n"/>
      <c r="I741" s="6" t="n"/>
    </row>
    <row r="742" ht="15.75" customHeight="1" s="1411">
      <c r="A742" s="6" t="n"/>
      <c r="B742" s="6" t="n"/>
      <c r="C742" s="6" t="n"/>
      <c r="D742" s="6" t="n"/>
      <c r="E742" s="6" t="n"/>
      <c r="F742" s="6" t="n"/>
      <c r="G742" s="6" t="n"/>
      <c r="H742" s="6" t="n"/>
      <c r="I742" s="6" t="n"/>
    </row>
    <row r="743" ht="15.75" customHeight="1" s="1411">
      <c r="A743" s="6" t="n"/>
      <c r="B743" s="6" t="n"/>
      <c r="C743" s="6" t="n"/>
      <c r="D743" s="6" t="n"/>
      <c r="E743" s="6" t="n"/>
      <c r="F743" s="6" t="n"/>
      <c r="G743" s="6" t="n"/>
      <c r="H743" s="6" t="n"/>
      <c r="I743" s="6" t="n"/>
    </row>
    <row r="744" ht="15.75" customHeight="1" s="1411">
      <c r="A744" s="6" t="n"/>
      <c r="B744" s="6" t="n"/>
      <c r="C744" s="6" t="n"/>
      <c r="D744" s="6" t="n"/>
      <c r="E744" s="6" t="n"/>
      <c r="F744" s="6" t="n"/>
      <c r="G744" s="6" t="n"/>
      <c r="H744" s="6" t="n"/>
      <c r="I744" s="6" t="n"/>
    </row>
    <row r="745" ht="15.75" customHeight="1" s="1411">
      <c r="A745" s="6" t="n"/>
      <c r="B745" s="6" t="n"/>
      <c r="C745" s="6" t="n"/>
      <c r="D745" s="6" t="n"/>
      <c r="E745" s="6" t="n"/>
      <c r="F745" s="6" t="n"/>
      <c r="G745" s="6" t="n"/>
      <c r="H745" s="6" t="n"/>
      <c r="I745" s="6" t="n"/>
    </row>
    <row r="746" ht="15.75" customHeight="1" s="1411">
      <c r="A746" s="6" t="n"/>
      <c r="B746" s="6" t="n"/>
      <c r="C746" s="6" t="n"/>
      <c r="D746" s="6" t="n"/>
      <c r="E746" s="6" t="n"/>
      <c r="F746" s="6" t="n"/>
      <c r="G746" s="6" t="n"/>
      <c r="H746" s="6" t="n"/>
      <c r="I746" s="6" t="n"/>
    </row>
    <row r="747" ht="15.75" customHeight="1" s="1411">
      <c r="A747" s="6" t="n"/>
      <c r="B747" s="6" t="n"/>
      <c r="C747" s="6" t="n"/>
      <c r="D747" s="6" t="n"/>
      <c r="E747" s="6" t="n"/>
      <c r="F747" s="6" t="n"/>
      <c r="G747" s="6" t="n"/>
      <c r="H747" s="6" t="n"/>
      <c r="I747" s="6" t="n"/>
    </row>
    <row r="748" ht="15.75" customHeight="1" s="1411">
      <c r="A748" s="6" t="n"/>
      <c r="B748" s="6" t="n"/>
      <c r="C748" s="6" t="n"/>
      <c r="D748" s="6" t="n"/>
      <c r="E748" s="6" t="n"/>
      <c r="F748" s="6" t="n"/>
      <c r="G748" s="6" t="n"/>
      <c r="H748" s="6" t="n"/>
      <c r="I748" s="6" t="n"/>
    </row>
    <row r="749" ht="15.75" customHeight="1" s="1411">
      <c r="A749" s="6" t="n"/>
      <c r="B749" s="6" t="n"/>
      <c r="C749" s="6" t="n"/>
      <c r="D749" s="6" t="n"/>
      <c r="E749" s="6" t="n"/>
      <c r="F749" s="6" t="n"/>
      <c r="G749" s="6" t="n"/>
      <c r="H749" s="6" t="n"/>
      <c r="I749" s="6" t="n"/>
    </row>
    <row r="750" ht="15.75" customHeight="1" s="1411">
      <c r="A750" s="6" t="n"/>
      <c r="B750" s="6" t="n"/>
      <c r="C750" s="6" t="n"/>
      <c r="D750" s="6" t="n"/>
      <c r="E750" s="6" t="n"/>
      <c r="F750" s="6" t="n"/>
      <c r="G750" s="6" t="n"/>
      <c r="H750" s="6" t="n"/>
      <c r="I750" s="6" t="n"/>
    </row>
    <row r="751" ht="15.75" customHeight="1" s="1411">
      <c r="A751" s="6" t="n"/>
      <c r="B751" s="6" t="n"/>
      <c r="C751" s="6" t="n"/>
      <c r="D751" s="6" t="n"/>
      <c r="E751" s="6" t="n"/>
      <c r="F751" s="6" t="n"/>
      <c r="G751" s="6" t="n"/>
      <c r="H751" s="6" t="n"/>
      <c r="I751" s="6" t="n"/>
    </row>
    <row r="752" ht="15.75" customHeight="1" s="1411">
      <c r="A752" s="6" t="n"/>
      <c r="B752" s="6" t="n"/>
      <c r="C752" s="6" t="n"/>
      <c r="D752" s="6" t="n"/>
      <c r="E752" s="6" t="n"/>
      <c r="F752" s="6" t="n"/>
      <c r="G752" s="6" t="n"/>
      <c r="H752" s="6" t="n"/>
      <c r="I752" s="6" t="n"/>
    </row>
    <row r="753" ht="15.75" customHeight="1" s="1411">
      <c r="A753" s="6" t="n"/>
      <c r="B753" s="6" t="n"/>
      <c r="C753" s="6" t="n"/>
      <c r="D753" s="6" t="n"/>
      <c r="E753" s="6" t="n"/>
      <c r="F753" s="6" t="n"/>
      <c r="G753" s="6" t="n"/>
      <c r="H753" s="6" t="n"/>
      <c r="I753" s="6" t="n"/>
    </row>
    <row r="754" ht="15.75" customHeight="1" s="1411">
      <c r="A754" s="6" t="n"/>
      <c r="B754" s="6" t="n"/>
      <c r="C754" s="6" t="n"/>
      <c r="D754" s="6" t="n"/>
      <c r="E754" s="6" t="n"/>
      <c r="F754" s="6" t="n"/>
      <c r="G754" s="6" t="n"/>
      <c r="H754" s="6" t="n"/>
      <c r="I754" s="6" t="n"/>
    </row>
    <row r="755" ht="15.75" customHeight="1" s="1411">
      <c r="A755" s="6" t="n"/>
      <c r="B755" s="6" t="n"/>
      <c r="C755" s="6" t="n"/>
      <c r="D755" s="6" t="n"/>
      <c r="E755" s="6" t="n"/>
      <c r="F755" s="6" t="n"/>
      <c r="G755" s="6" t="n"/>
      <c r="H755" s="6" t="n"/>
      <c r="I755" s="6" t="n"/>
    </row>
    <row r="756" ht="15.75" customHeight="1" s="1411">
      <c r="A756" s="6" t="n"/>
      <c r="B756" s="6" t="n"/>
      <c r="C756" s="6" t="n"/>
      <c r="D756" s="6" t="n"/>
      <c r="E756" s="6" t="n"/>
      <c r="F756" s="6" t="n"/>
      <c r="G756" s="6" t="n"/>
      <c r="H756" s="6" t="n"/>
      <c r="I756" s="6" t="n"/>
    </row>
    <row r="757" ht="15.75" customHeight="1" s="1411">
      <c r="A757" s="6" t="n"/>
      <c r="B757" s="6" t="n"/>
      <c r="C757" s="6" t="n"/>
      <c r="D757" s="6" t="n"/>
      <c r="E757" s="6" t="n"/>
      <c r="F757" s="6" t="n"/>
      <c r="G757" s="6" t="n"/>
      <c r="H757" s="6" t="n"/>
      <c r="I757" s="6" t="n"/>
    </row>
    <row r="758" ht="15.75" customHeight="1" s="1411">
      <c r="A758" s="6" t="n"/>
      <c r="B758" s="6" t="n"/>
      <c r="C758" s="6" t="n"/>
      <c r="D758" s="6" t="n"/>
      <c r="E758" s="6" t="n"/>
      <c r="F758" s="6" t="n"/>
      <c r="G758" s="6" t="n"/>
      <c r="H758" s="6" t="n"/>
      <c r="I758" s="6" t="n"/>
    </row>
    <row r="759" ht="15.75" customHeight="1" s="1411">
      <c r="A759" s="6" t="n"/>
      <c r="B759" s="6" t="n"/>
      <c r="C759" s="6" t="n"/>
      <c r="D759" s="6" t="n"/>
      <c r="E759" s="6" t="n"/>
      <c r="F759" s="6" t="n"/>
      <c r="G759" s="6" t="n"/>
      <c r="H759" s="6" t="n"/>
      <c r="I759" s="6" t="n"/>
    </row>
    <row r="760" ht="15.75" customHeight="1" s="1411">
      <c r="A760" s="6" t="n"/>
      <c r="B760" s="6" t="n"/>
      <c r="C760" s="6" t="n"/>
      <c r="D760" s="6" t="n"/>
      <c r="E760" s="6" t="n"/>
      <c r="F760" s="6" t="n"/>
      <c r="G760" s="6" t="n"/>
      <c r="H760" s="6" t="n"/>
      <c r="I760" s="6" t="n"/>
    </row>
    <row r="761" ht="15.75" customHeight="1" s="1411">
      <c r="A761" s="6" t="n"/>
      <c r="B761" s="6" t="n"/>
      <c r="C761" s="6" t="n"/>
      <c r="D761" s="6" t="n"/>
      <c r="E761" s="6" t="n"/>
      <c r="F761" s="6" t="n"/>
      <c r="G761" s="6" t="n"/>
      <c r="H761" s="6" t="n"/>
      <c r="I761" s="6" t="n"/>
    </row>
    <row r="762" ht="15.75" customHeight="1" s="1411">
      <c r="A762" s="6" t="n"/>
      <c r="B762" s="6" t="n"/>
      <c r="C762" s="6" t="n"/>
      <c r="D762" s="6" t="n"/>
      <c r="E762" s="6" t="n"/>
      <c r="F762" s="6" t="n"/>
      <c r="G762" s="6" t="n"/>
      <c r="H762" s="6" t="n"/>
      <c r="I762" s="6" t="n"/>
    </row>
    <row r="763" ht="15.75" customHeight="1" s="1411">
      <c r="A763" s="6" t="n"/>
      <c r="B763" s="6" t="n"/>
      <c r="C763" s="6" t="n"/>
      <c r="D763" s="6" t="n"/>
      <c r="E763" s="6" t="n"/>
      <c r="F763" s="6" t="n"/>
      <c r="G763" s="6" t="n"/>
      <c r="H763" s="6" t="n"/>
      <c r="I763" s="6" t="n"/>
    </row>
    <row r="764" ht="15.75" customHeight="1" s="1411">
      <c r="A764" s="6" t="n"/>
      <c r="B764" s="6" t="n"/>
      <c r="C764" s="6" t="n"/>
      <c r="D764" s="6" t="n"/>
      <c r="E764" s="6" t="n"/>
      <c r="F764" s="6" t="n"/>
      <c r="G764" s="6" t="n"/>
      <c r="H764" s="6" t="n"/>
      <c r="I764" s="6" t="n"/>
    </row>
    <row r="765" ht="15.75" customHeight="1" s="1411">
      <c r="A765" s="6" t="n"/>
      <c r="B765" s="6" t="n"/>
      <c r="C765" s="6" t="n"/>
      <c r="D765" s="6" t="n"/>
      <c r="E765" s="6" t="n"/>
      <c r="F765" s="6" t="n"/>
      <c r="G765" s="6" t="n"/>
      <c r="H765" s="6" t="n"/>
      <c r="I765" s="6" t="n"/>
    </row>
    <row r="766" ht="15.75" customHeight="1" s="1411">
      <c r="A766" s="6" t="n"/>
      <c r="B766" s="6" t="n"/>
      <c r="C766" s="6" t="n"/>
      <c r="D766" s="6" t="n"/>
      <c r="E766" s="6" t="n"/>
      <c r="F766" s="6" t="n"/>
      <c r="G766" s="6" t="n"/>
      <c r="H766" s="6" t="n"/>
      <c r="I766" s="6" t="n"/>
    </row>
    <row r="767" ht="15.75" customHeight="1" s="1411">
      <c r="A767" s="6" t="n"/>
      <c r="B767" s="6" t="n"/>
      <c r="C767" s="6" t="n"/>
      <c r="D767" s="6" t="n"/>
      <c r="E767" s="6" t="n"/>
      <c r="F767" s="6" t="n"/>
      <c r="G767" s="6" t="n"/>
      <c r="H767" s="6" t="n"/>
      <c r="I767" s="6" t="n"/>
    </row>
    <row r="768" ht="15.75" customHeight="1" s="1411">
      <c r="A768" s="6" t="n"/>
      <c r="B768" s="6" t="n"/>
      <c r="C768" s="6" t="n"/>
      <c r="D768" s="6" t="n"/>
      <c r="E768" s="6" t="n"/>
      <c r="F768" s="6" t="n"/>
      <c r="G768" s="6" t="n"/>
      <c r="H768" s="6" t="n"/>
      <c r="I768" s="6" t="n"/>
    </row>
    <row r="769" ht="15.75" customHeight="1" s="1411">
      <c r="A769" s="6" t="n"/>
      <c r="B769" s="6" t="n"/>
      <c r="C769" s="6" t="n"/>
      <c r="D769" s="6" t="n"/>
      <c r="E769" s="6" t="n"/>
      <c r="F769" s="6" t="n"/>
      <c r="G769" s="6" t="n"/>
      <c r="H769" s="6" t="n"/>
      <c r="I769" s="6" t="n"/>
    </row>
    <row r="770" ht="15.75" customHeight="1" s="1411">
      <c r="A770" s="6" t="n"/>
      <c r="B770" s="6" t="n"/>
      <c r="C770" s="6" t="n"/>
      <c r="D770" s="6" t="n"/>
      <c r="E770" s="6" t="n"/>
      <c r="F770" s="6" t="n"/>
      <c r="G770" s="6" t="n"/>
      <c r="H770" s="6" t="n"/>
      <c r="I770" s="6" t="n"/>
    </row>
    <row r="771" ht="15.75" customHeight="1" s="1411">
      <c r="A771" s="6" t="n"/>
      <c r="B771" s="6" t="n"/>
      <c r="C771" s="6" t="n"/>
      <c r="D771" s="6" t="n"/>
      <c r="E771" s="6" t="n"/>
      <c r="F771" s="6" t="n"/>
      <c r="G771" s="6" t="n"/>
      <c r="H771" s="6" t="n"/>
      <c r="I771" s="6" t="n"/>
    </row>
    <row r="772" ht="15.75" customHeight="1" s="1411">
      <c r="A772" s="6" t="n"/>
      <c r="B772" s="6" t="n"/>
      <c r="C772" s="6" t="n"/>
      <c r="D772" s="6" t="n"/>
      <c r="E772" s="6" t="n"/>
      <c r="F772" s="6" t="n"/>
      <c r="G772" s="6" t="n"/>
      <c r="H772" s="6" t="n"/>
      <c r="I772" s="6" t="n"/>
    </row>
    <row r="773" ht="15.75" customHeight="1" s="1411">
      <c r="A773" s="6" t="n"/>
      <c r="B773" s="6" t="n"/>
      <c r="C773" s="6" t="n"/>
      <c r="D773" s="6" t="n"/>
      <c r="E773" s="6" t="n"/>
      <c r="F773" s="6" t="n"/>
      <c r="G773" s="6" t="n"/>
      <c r="H773" s="6" t="n"/>
      <c r="I773" s="6" t="n"/>
    </row>
    <row r="774" ht="15.75" customHeight="1" s="1411">
      <c r="A774" s="6" t="n"/>
      <c r="B774" s="6" t="n"/>
      <c r="C774" s="6" t="n"/>
      <c r="D774" s="6" t="n"/>
      <c r="E774" s="6" t="n"/>
      <c r="F774" s="6" t="n"/>
      <c r="G774" s="6" t="n"/>
      <c r="H774" s="6" t="n"/>
      <c r="I774" s="6" t="n"/>
    </row>
    <row r="775" ht="15.75" customHeight="1" s="1411">
      <c r="A775" s="6" t="n"/>
      <c r="B775" s="6" t="n"/>
      <c r="C775" s="6" t="n"/>
      <c r="D775" s="6" t="n"/>
      <c r="E775" s="6" t="n"/>
      <c r="F775" s="6" t="n"/>
      <c r="G775" s="6" t="n"/>
      <c r="H775" s="6" t="n"/>
      <c r="I775" s="6" t="n"/>
    </row>
    <row r="776" ht="15.75" customHeight="1" s="1411">
      <c r="A776" s="6" t="n"/>
      <c r="B776" s="6" t="n"/>
      <c r="C776" s="6" t="n"/>
      <c r="D776" s="6" t="n"/>
      <c r="E776" s="6" t="n"/>
      <c r="F776" s="6" t="n"/>
      <c r="G776" s="6" t="n"/>
      <c r="H776" s="6" t="n"/>
      <c r="I776" s="6" t="n"/>
    </row>
    <row r="777" ht="15.75" customHeight="1" s="1411">
      <c r="A777" s="6" t="n"/>
      <c r="B777" s="6" t="n"/>
      <c r="C777" s="6" t="n"/>
      <c r="D777" s="6" t="n"/>
      <c r="E777" s="6" t="n"/>
      <c r="F777" s="6" t="n"/>
      <c r="G777" s="6" t="n"/>
      <c r="H777" s="6" t="n"/>
      <c r="I777" s="6" t="n"/>
    </row>
    <row r="778" ht="15.75" customHeight="1" s="1411">
      <c r="A778" s="6" t="n"/>
      <c r="B778" s="6" t="n"/>
      <c r="C778" s="6" t="n"/>
      <c r="D778" s="6" t="n"/>
      <c r="E778" s="6" t="n"/>
      <c r="F778" s="6" t="n"/>
      <c r="G778" s="6" t="n"/>
      <c r="H778" s="6" t="n"/>
      <c r="I778" s="6" t="n"/>
    </row>
    <row r="779" ht="15.75" customHeight="1" s="1411">
      <c r="A779" s="6" t="n"/>
      <c r="B779" s="6" t="n"/>
      <c r="C779" s="6" t="n"/>
      <c r="D779" s="6" t="n"/>
      <c r="E779" s="6" t="n"/>
      <c r="F779" s="6" t="n"/>
      <c r="G779" s="6" t="n"/>
      <c r="H779" s="6" t="n"/>
      <c r="I779" s="6" t="n"/>
    </row>
    <row r="780" ht="15.75" customHeight="1" s="1411">
      <c r="A780" s="6" t="n"/>
      <c r="B780" s="6" t="n"/>
      <c r="C780" s="6" t="n"/>
      <c r="D780" s="6" t="n"/>
      <c r="E780" s="6" t="n"/>
      <c r="F780" s="6" t="n"/>
      <c r="G780" s="6" t="n"/>
      <c r="H780" s="6" t="n"/>
      <c r="I780" s="6" t="n"/>
    </row>
    <row r="781" ht="15.75" customHeight="1" s="1411">
      <c r="A781" s="6" t="n"/>
      <c r="B781" s="6" t="n"/>
      <c r="C781" s="6" t="n"/>
      <c r="D781" s="6" t="n"/>
      <c r="E781" s="6" t="n"/>
      <c r="F781" s="6" t="n"/>
      <c r="G781" s="6" t="n"/>
      <c r="H781" s="6" t="n"/>
      <c r="I781" s="6" t="n"/>
    </row>
    <row r="782" ht="15.75" customHeight="1" s="1411">
      <c r="A782" s="6" t="n"/>
      <c r="B782" s="6" t="n"/>
      <c r="C782" s="6" t="n"/>
      <c r="D782" s="6" t="n"/>
      <c r="E782" s="6" t="n"/>
      <c r="F782" s="6" t="n"/>
      <c r="G782" s="6" t="n"/>
      <c r="H782" s="6" t="n"/>
      <c r="I782" s="6" t="n"/>
    </row>
    <row r="783" ht="15.75" customHeight="1" s="1411">
      <c r="A783" s="6" t="n"/>
      <c r="B783" s="6" t="n"/>
      <c r="C783" s="6" t="n"/>
      <c r="D783" s="6" t="n"/>
      <c r="E783" s="6" t="n"/>
      <c r="F783" s="6" t="n"/>
      <c r="G783" s="6" t="n"/>
      <c r="H783" s="6" t="n"/>
      <c r="I783" s="6" t="n"/>
    </row>
    <row r="784" ht="15.75" customHeight="1" s="1411">
      <c r="A784" s="6" t="n"/>
      <c r="B784" s="6" t="n"/>
      <c r="C784" s="6" t="n"/>
      <c r="D784" s="6" t="n"/>
      <c r="E784" s="6" t="n"/>
      <c r="F784" s="6" t="n"/>
      <c r="G784" s="6" t="n"/>
      <c r="H784" s="6" t="n"/>
      <c r="I784" s="6" t="n"/>
    </row>
    <row r="785" ht="15.75" customHeight="1" s="1411">
      <c r="A785" s="6" t="n"/>
      <c r="B785" s="6" t="n"/>
      <c r="C785" s="6" t="n"/>
      <c r="D785" s="6" t="n"/>
      <c r="E785" s="6" t="n"/>
      <c r="F785" s="6" t="n"/>
      <c r="G785" s="6" t="n"/>
      <c r="H785" s="6" t="n"/>
      <c r="I785" s="6" t="n"/>
    </row>
    <row r="786" ht="15.75" customHeight="1" s="1411">
      <c r="A786" s="6" t="n"/>
      <c r="B786" s="6" t="n"/>
      <c r="C786" s="6" t="n"/>
      <c r="D786" s="6" t="n"/>
      <c r="E786" s="6" t="n"/>
      <c r="F786" s="6" t="n"/>
      <c r="G786" s="6" t="n"/>
      <c r="H786" s="6" t="n"/>
      <c r="I786" s="6" t="n"/>
    </row>
    <row r="787" ht="15.75" customHeight="1" s="1411">
      <c r="A787" s="6" t="n"/>
      <c r="B787" s="6" t="n"/>
      <c r="C787" s="6" t="n"/>
      <c r="D787" s="6" t="n"/>
      <c r="E787" s="6" t="n"/>
      <c r="F787" s="6" t="n"/>
      <c r="G787" s="6" t="n"/>
      <c r="H787" s="6" t="n"/>
      <c r="I787" s="6" t="n"/>
    </row>
    <row r="788" ht="15.75" customHeight="1" s="1411">
      <c r="A788" s="6" t="n"/>
      <c r="B788" s="6" t="n"/>
      <c r="C788" s="6" t="n"/>
      <c r="D788" s="6" t="n"/>
      <c r="E788" s="6" t="n"/>
      <c r="F788" s="6" t="n"/>
      <c r="G788" s="6" t="n"/>
      <c r="H788" s="6" t="n"/>
      <c r="I788" s="6" t="n"/>
    </row>
    <row r="789" ht="15.75" customHeight="1" s="1411">
      <c r="A789" s="6" t="n"/>
      <c r="B789" s="6" t="n"/>
      <c r="C789" s="6" t="n"/>
      <c r="D789" s="6" t="n"/>
      <c r="E789" s="6" t="n"/>
      <c r="F789" s="6" t="n"/>
      <c r="G789" s="6" t="n"/>
      <c r="H789" s="6" t="n"/>
      <c r="I789" s="6" t="n"/>
    </row>
    <row r="790" ht="15.75" customHeight="1" s="1411">
      <c r="A790" s="6" t="n"/>
      <c r="B790" s="6" t="n"/>
      <c r="C790" s="6" t="n"/>
      <c r="D790" s="6" t="n"/>
      <c r="E790" s="6" t="n"/>
      <c r="F790" s="6" t="n"/>
      <c r="G790" s="6" t="n"/>
      <c r="H790" s="6" t="n"/>
      <c r="I790" s="6" t="n"/>
    </row>
    <row r="791" ht="15.75" customHeight="1" s="1411">
      <c r="A791" s="6" t="n"/>
      <c r="B791" s="6" t="n"/>
      <c r="C791" s="6" t="n"/>
      <c r="D791" s="6" t="n"/>
      <c r="E791" s="6" t="n"/>
      <c r="F791" s="6" t="n"/>
      <c r="G791" s="6" t="n"/>
      <c r="H791" s="6" t="n"/>
      <c r="I791" s="6" t="n"/>
    </row>
    <row r="792" ht="15.75" customHeight="1" s="1411">
      <c r="A792" s="6" t="n"/>
      <c r="B792" s="6" t="n"/>
      <c r="C792" s="6" t="n"/>
      <c r="D792" s="6" t="n"/>
      <c r="E792" s="6" t="n"/>
      <c r="F792" s="6" t="n"/>
      <c r="G792" s="6" t="n"/>
      <c r="H792" s="6" t="n"/>
      <c r="I792" s="6" t="n"/>
    </row>
    <row r="793" ht="15.75" customHeight="1" s="1411">
      <c r="A793" s="6" t="n"/>
      <c r="B793" s="6" t="n"/>
      <c r="C793" s="6" t="n"/>
      <c r="D793" s="6" t="n"/>
      <c r="E793" s="6" t="n"/>
      <c r="F793" s="6" t="n"/>
      <c r="G793" s="6" t="n"/>
      <c r="H793" s="6" t="n"/>
      <c r="I793" s="6" t="n"/>
    </row>
    <row r="794" ht="15.75" customHeight="1" s="1411">
      <c r="A794" s="6" t="n"/>
      <c r="B794" s="6" t="n"/>
      <c r="C794" s="6" t="n"/>
      <c r="D794" s="6" t="n"/>
      <c r="E794" s="6" t="n"/>
      <c r="F794" s="6" t="n"/>
      <c r="G794" s="6" t="n"/>
      <c r="H794" s="6" t="n"/>
      <c r="I794" s="6" t="n"/>
    </row>
    <row r="795" ht="15.75" customHeight="1" s="1411">
      <c r="A795" s="6" t="n"/>
      <c r="B795" s="6" t="n"/>
      <c r="C795" s="6" t="n"/>
      <c r="D795" s="6" t="n"/>
      <c r="E795" s="6" t="n"/>
      <c r="F795" s="6" t="n"/>
      <c r="G795" s="6" t="n"/>
      <c r="H795" s="6" t="n"/>
      <c r="I795" s="6" t="n"/>
    </row>
    <row r="796" ht="15.75" customHeight="1" s="1411">
      <c r="A796" s="6" t="n"/>
      <c r="B796" s="6" t="n"/>
      <c r="C796" s="6" t="n"/>
      <c r="D796" s="6" t="n"/>
      <c r="E796" s="6" t="n"/>
      <c r="F796" s="6" t="n"/>
      <c r="G796" s="6" t="n"/>
      <c r="H796" s="6" t="n"/>
      <c r="I796" s="6" t="n"/>
    </row>
    <row r="797" ht="15.75" customHeight="1" s="1411">
      <c r="A797" s="6" t="n"/>
      <c r="B797" s="6" t="n"/>
      <c r="C797" s="6" t="n"/>
      <c r="D797" s="6" t="n"/>
      <c r="E797" s="6" t="n"/>
      <c r="F797" s="6" t="n"/>
      <c r="G797" s="6" t="n"/>
      <c r="H797" s="6" t="n"/>
      <c r="I797" s="6" t="n"/>
    </row>
    <row r="798" ht="15.75" customHeight="1" s="1411">
      <c r="A798" s="6" t="n"/>
      <c r="B798" s="6" t="n"/>
      <c r="C798" s="6" t="n"/>
      <c r="D798" s="6" t="n"/>
      <c r="E798" s="6" t="n"/>
      <c r="F798" s="6" t="n"/>
      <c r="G798" s="6" t="n"/>
      <c r="H798" s="6" t="n"/>
      <c r="I798" s="6" t="n"/>
    </row>
    <row r="799" ht="15.75" customHeight="1" s="1411">
      <c r="A799" s="6" t="n"/>
      <c r="B799" s="6" t="n"/>
      <c r="C799" s="6" t="n"/>
      <c r="D799" s="6" t="n"/>
      <c r="E799" s="6" t="n"/>
      <c r="F799" s="6" t="n"/>
      <c r="G799" s="6" t="n"/>
      <c r="H799" s="6" t="n"/>
      <c r="I799" s="6" t="n"/>
    </row>
    <row r="800" ht="15.75" customHeight="1" s="1411">
      <c r="A800" s="6" t="n"/>
      <c r="B800" s="6" t="n"/>
      <c r="C800" s="6" t="n"/>
      <c r="D800" s="6" t="n"/>
      <c r="E800" s="6" t="n"/>
      <c r="F800" s="6" t="n"/>
      <c r="G800" s="6" t="n"/>
      <c r="H800" s="6" t="n"/>
      <c r="I800" s="6" t="n"/>
    </row>
    <row r="801" ht="15.75" customHeight="1" s="1411">
      <c r="A801" s="6" t="n"/>
      <c r="B801" s="6" t="n"/>
      <c r="C801" s="6" t="n"/>
      <c r="D801" s="6" t="n"/>
      <c r="E801" s="6" t="n"/>
      <c r="F801" s="6" t="n"/>
      <c r="G801" s="6" t="n"/>
      <c r="H801" s="6" t="n"/>
      <c r="I801" s="6" t="n"/>
    </row>
    <row r="802" ht="15.75" customHeight="1" s="1411">
      <c r="A802" s="6" t="n"/>
      <c r="B802" s="6" t="n"/>
      <c r="C802" s="6" t="n"/>
      <c r="D802" s="6" t="n"/>
      <c r="E802" s="6" t="n"/>
      <c r="F802" s="6" t="n"/>
      <c r="G802" s="6" t="n"/>
      <c r="H802" s="6" t="n"/>
      <c r="I802" s="6" t="n"/>
    </row>
    <row r="803" ht="15.75" customHeight="1" s="1411">
      <c r="A803" s="6" t="n"/>
      <c r="B803" s="6" t="n"/>
      <c r="C803" s="6" t="n"/>
      <c r="D803" s="6" t="n"/>
      <c r="E803" s="6" t="n"/>
      <c r="F803" s="6" t="n"/>
      <c r="G803" s="6" t="n"/>
      <c r="H803" s="6" t="n"/>
      <c r="I803" s="6" t="n"/>
    </row>
    <row r="804" ht="15.75" customHeight="1" s="1411">
      <c r="A804" s="6" t="n"/>
      <c r="B804" s="6" t="n"/>
      <c r="C804" s="6" t="n"/>
      <c r="D804" s="6" t="n"/>
      <c r="E804" s="6" t="n"/>
      <c r="F804" s="6" t="n"/>
      <c r="G804" s="6" t="n"/>
      <c r="H804" s="6" t="n"/>
      <c r="I804" s="6" t="n"/>
    </row>
    <row r="805" ht="15.75" customHeight="1" s="1411">
      <c r="A805" s="6" t="n"/>
      <c r="B805" s="6" t="n"/>
      <c r="C805" s="6" t="n"/>
      <c r="D805" s="6" t="n"/>
      <c r="E805" s="6" t="n"/>
      <c r="F805" s="6" t="n"/>
      <c r="G805" s="6" t="n"/>
      <c r="H805" s="6" t="n"/>
      <c r="I805" s="6" t="n"/>
    </row>
    <row r="806" ht="15.75" customHeight="1" s="1411">
      <c r="A806" s="6" t="n"/>
      <c r="B806" s="6" t="n"/>
      <c r="C806" s="6" t="n"/>
      <c r="D806" s="6" t="n"/>
      <c r="E806" s="6" t="n"/>
      <c r="F806" s="6" t="n"/>
      <c r="G806" s="6" t="n"/>
      <c r="H806" s="6" t="n"/>
      <c r="I806" s="6" t="n"/>
    </row>
    <row r="807" ht="15.75" customHeight="1" s="1411">
      <c r="A807" s="6" t="n"/>
      <c r="B807" s="6" t="n"/>
      <c r="C807" s="6" t="n"/>
      <c r="D807" s="6" t="n"/>
      <c r="E807" s="6" t="n"/>
      <c r="F807" s="6" t="n"/>
      <c r="G807" s="6" t="n"/>
      <c r="H807" s="6" t="n"/>
      <c r="I807" s="6" t="n"/>
    </row>
    <row r="808" ht="15.75" customHeight="1" s="1411">
      <c r="A808" s="6" t="n"/>
      <c r="B808" s="6" t="n"/>
      <c r="C808" s="6" t="n"/>
      <c r="D808" s="6" t="n"/>
      <c r="E808" s="6" t="n"/>
      <c r="F808" s="6" t="n"/>
      <c r="G808" s="6" t="n"/>
      <c r="H808" s="6" t="n"/>
      <c r="I808" s="6" t="n"/>
    </row>
    <row r="809" ht="15.75" customHeight="1" s="1411">
      <c r="A809" s="6" t="n"/>
      <c r="B809" s="6" t="n"/>
      <c r="C809" s="6" t="n"/>
      <c r="D809" s="6" t="n"/>
      <c r="E809" s="6" t="n"/>
      <c r="F809" s="6" t="n"/>
      <c r="G809" s="6" t="n"/>
      <c r="H809" s="6" t="n"/>
      <c r="I809" s="6" t="n"/>
    </row>
    <row r="810" ht="15.75" customHeight="1" s="1411">
      <c r="A810" s="6" t="n"/>
      <c r="B810" s="6" t="n"/>
      <c r="C810" s="6" t="n"/>
      <c r="D810" s="6" t="n"/>
      <c r="E810" s="6" t="n"/>
      <c r="F810" s="6" t="n"/>
      <c r="G810" s="6" t="n"/>
      <c r="H810" s="6" t="n"/>
      <c r="I810" s="6" t="n"/>
    </row>
    <row r="811" ht="15.75" customHeight="1" s="1411">
      <c r="A811" s="6" t="n"/>
      <c r="B811" s="6" t="n"/>
      <c r="C811" s="6" t="n"/>
      <c r="D811" s="6" t="n"/>
      <c r="E811" s="6" t="n"/>
      <c r="F811" s="6" t="n"/>
      <c r="G811" s="6" t="n"/>
      <c r="H811" s="6" t="n"/>
      <c r="I811" s="6" t="n"/>
    </row>
    <row r="812" ht="15.75" customHeight="1" s="1411">
      <c r="A812" s="6" t="n"/>
      <c r="B812" s="6" t="n"/>
      <c r="C812" s="6" t="n"/>
      <c r="D812" s="6" t="n"/>
      <c r="E812" s="6" t="n"/>
      <c r="F812" s="6" t="n"/>
      <c r="G812" s="6" t="n"/>
      <c r="H812" s="6" t="n"/>
      <c r="I812" s="6" t="n"/>
    </row>
    <row r="813" ht="15.75" customHeight="1" s="1411">
      <c r="A813" s="6" t="n"/>
      <c r="B813" s="6" t="n"/>
      <c r="C813" s="6" t="n"/>
      <c r="D813" s="6" t="n"/>
      <c r="E813" s="6" t="n"/>
      <c r="F813" s="6" t="n"/>
      <c r="G813" s="6" t="n"/>
      <c r="H813" s="6" t="n"/>
      <c r="I813" s="6" t="n"/>
    </row>
    <row r="814" ht="15.75" customHeight="1" s="1411">
      <c r="A814" s="6" t="n"/>
      <c r="B814" s="6" t="n"/>
      <c r="C814" s="6" t="n"/>
      <c r="D814" s="6" t="n"/>
      <c r="E814" s="6" t="n"/>
      <c r="F814" s="6" t="n"/>
      <c r="G814" s="6" t="n"/>
      <c r="H814" s="6" t="n"/>
      <c r="I814" s="6" t="n"/>
    </row>
    <row r="815" ht="15.75" customHeight="1" s="1411">
      <c r="A815" s="6" t="n"/>
      <c r="B815" s="6" t="n"/>
      <c r="C815" s="6" t="n"/>
      <c r="D815" s="6" t="n"/>
      <c r="E815" s="6" t="n"/>
      <c r="F815" s="6" t="n"/>
      <c r="G815" s="6" t="n"/>
      <c r="H815" s="6" t="n"/>
      <c r="I815" s="6" t="n"/>
    </row>
    <row r="816" ht="15.75" customHeight="1" s="1411">
      <c r="A816" s="6" t="n"/>
      <c r="B816" s="6" t="n"/>
      <c r="C816" s="6" t="n"/>
      <c r="D816" s="6" t="n"/>
      <c r="E816" s="6" t="n"/>
      <c r="F816" s="6" t="n"/>
      <c r="G816" s="6" t="n"/>
      <c r="H816" s="6" t="n"/>
      <c r="I816" s="6" t="n"/>
    </row>
    <row r="817" ht="15.75" customHeight="1" s="1411">
      <c r="A817" s="6" t="n"/>
      <c r="B817" s="6" t="n"/>
      <c r="C817" s="6" t="n"/>
      <c r="D817" s="6" t="n"/>
      <c r="E817" s="6" t="n"/>
      <c r="F817" s="6" t="n"/>
      <c r="G817" s="6" t="n"/>
      <c r="H817" s="6" t="n"/>
      <c r="I817" s="6" t="n"/>
    </row>
    <row r="818" ht="15.75" customHeight="1" s="1411">
      <c r="A818" s="6" t="n"/>
      <c r="B818" s="6" t="n"/>
      <c r="C818" s="6" t="n"/>
      <c r="D818" s="6" t="n"/>
      <c r="E818" s="6" t="n"/>
      <c r="F818" s="6" t="n"/>
      <c r="G818" s="6" t="n"/>
      <c r="H818" s="6" t="n"/>
      <c r="I818" s="6" t="n"/>
    </row>
    <row r="819" ht="15.75" customHeight="1" s="1411">
      <c r="A819" s="6" t="n"/>
      <c r="B819" s="6" t="n"/>
      <c r="C819" s="6" t="n"/>
      <c r="D819" s="6" t="n"/>
      <c r="E819" s="6" t="n"/>
      <c r="F819" s="6" t="n"/>
      <c r="G819" s="6" t="n"/>
      <c r="H819" s="6" t="n"/>
      <c r="I819" s="6" t="n"/>
    </row>
    <row r="820" ht="15.75" customHeight="1" s="1411">
      <c r="A820" s="6" t="n"/>
      <c r="B820" s="6" t="n"/>
      <c r="C820" s="6" t="n"/>
      <c r="D820" s="6" t="n"/>
      <c r="E820" s="6" t="n"/>
      <c r="F820" s="6" t="n"/>
      <c r="G820" s="6" t="n"/>
      <c r="H820" s="6" t="n"/>
      <c r="I820" s="6" t="n"/>
    </row>
    <row r="821" ht="15.75" customHeight="1" s="1411">
      <c r="A821" s="6" t="n"/>
      <c r="B821" s="6" t="n"/>
      <c r="C821" s="6" t="n"/>
      <c r="D821" s="6" t="n"/>
      <c r="E821" s="6" t="n"/>
      <c r="F821" s="6" t="n"/>
      <c r="G821" s="6" t="n"/>
      <c r="H821" s="6" t="n"/>
      <c r="I821" s="6" t="n"/>
    </row>
    <row r="822" ht="15.75" customHeight="1" s="1411">
      <c r="A822" s="6" t="n"/>
      <c r="B822" s="6" t="n"/>
      <c r="C822" s="6" t="n"/>
      <c r="D822" s="6" t="n"/>
      <c r="E822" s="6" t="n"/>
      <c r="F822" s="6" t="n"/>
      <c r="G822" s="6" t="n"/>
      <c r="H822" s="6" t="n"/>
      <c r="I822" s="6" t="n"/>
    </row>
    <row r="823" ht="15.75" customHeight="1" s="1411">
      <c r="A823" s="6" t="n"/>
      <c r="B823" s="6" t="n"/>
      <c r="C823" s="6" t="n"/>
      <c r="D823" s="6" t="n"/>
      <c r="E823" s="6" t="n"/>
      <c r="F823" s="6" t="n"/>
      <c r="G823" s="6" t="n"/>
      <c r="H823" s="6" t="n"/>
      <c r="I823" s="6" t="n"/>
    </row>
    <row r="824" ht="15.75" customHeight="1" s="1411">
      <c r="A824" s="6" t="n"/>
      <c r="B824" s="6" t="n"/>
      <c r="C824" s="6" t="n"/>
      <c r="D824" s="6" t="n"/>
      <c r="E824" s="6" t="n"/>
      <c r="F824" s="6" t="n"/>
      <c r="G824" s="6" t="n"/>
      <c r="H824" s="6" t="n"/>
      <c r="I824" s="6" t="n"/>
    </row>
    <row r="825" ht="15.75" customHeight="1" s="1411">
      <c r="A825" s="6" t="n"/>
      <c r="B825" s="6" t="n"/>
      <c r="C825" s="6" t="n"/>
      <c r="D825" s="6" t="n"/>
      <c r="E825" s="6" t="n"/>
      <c r="F825" s="6" t="n"/>
      <c r="G825" s="6" t="n"/>
      <c r="H825" s="6" t="n"/>
      <c r="I825" s="6" t="n"/>
    </row>
    <row r="826" ht="15.75" customHeight="1" s="1411">
      <c r="A826" s="6" t="n"/>
      <c r="B826" s="6" t="n"/>
      <c r="C826" s="6" t="n"/>
      <c r="D826" s="6" t="n"/>
      <c r="E826" s="6" t="n"/>
      <c r="F826" s="6" t="n"/>
      <c r="G826" s="6" t="n"/>
      <c r="H826" s="6" t="n"/>
      <c r="I826" s="6" t="n"/>
    </row>
    <row r="827" ht="15.75" customHeight="1" s="1411">
      <c r="A827" s="6" t="n"/>
      <c r="B827" s="6" t="n"/>
      <c r="C827" s="6" t="n"/>
      <c r="D827" s="6" t="n"/>
      <c r="E827" s="6" t="n"/>
      <c r="F827" s="6" t="n"/>
      <c r="G827" s="6" t="n"/>
      <c r="H827" s="6" t="n"/>
      <c r="I827" s="6" t="n"/>
    </row>
    <row r="828" ht="15.75" customHeight="1" s="1411">
      <c r="A828" s="6" t="n"/>
      <c r="B828" s="6" t="n"/>
      <c r="C828" s="6" t="n"/>
      <c r="D828" s="6" t="n"/>
      <c r="E828" s="6" t="n"/>
      <c r="F828" s="6" t="n"/>
      <c r="G828" s="6" t="n"/>
      <c r="H828" s="6" t="n"/>
      <c r="I828" s="6" t="n"/>
    </row>
    <row r="829" ht="15.75" customHeight="1" s="1411">
      <c r="A829" s="6" t="n"/>
      <c r="B829" s="6" t="n"/>
      <c r="C829" s="6" t="n"/>
      <c r="D829" s="6" t="n"/>
      <c r="E829" s="6" t="n"/>
      <c r="F829" s="6" t="n"/>
      <c r="G829" s="6" t="n"/>
      <c r="H829" s="6" t="n"/>
      <c r="I829" s="6" t="n"/>
    </row>
    <row r="830" ht="15.75" customHeight="1" s="1411">
      <c r="A830" s="6" t="n"/>
      <c r="B830" s="6" t="n"/>
      <c r="C830" s="6" t="n"/>
      <c r="D830" s="6" t="n"/>
      <c r="E830" s="6" t="n"/>
      <c r="F830" s="6" t="n"/>
      <c r="G830" s="6" t="n"/>
      <c r="H830" s="6" t="n"/>
      <c r="I830" s="6" t="n"/>
    </row>
    <row r="831" ht="15.75" customHeight="1" s="1411">
      <c r="A831" s="6" t="n"/>
      <c r="B831" s="6" t="n"/>
      <c r="C831" s="6" t="n"/>
      <c r="D831" s="6" t="n"/>
      <c r="E831" s="6" t="n"/>
      <c r="F831" s="6" t="n"/>
      <c r="G831" s="6" t="n"/>
      <c r="H831" s="6" t="n"/>
      <c r="I831" s="6" t="n"/>
    </row>
    <row r="832" ht="15.75" customHeight="1" s="1411">
      <c r="A832" s="6" t="n"/>
      <c r="B832" s="6" t="n"/>
      <c r="C832" s="6" t="n"/>
      <c r="D832" s="6" t="n"/>
      <c r="E832" s="6" t="n"/>
      <c r="F832" s="6" t="n"/>
      <c r="G832" s="6" t="n"/>
      <c r="H832" s="6" t="n"/>
      <c r="I832" s="6" t="n"/>
    </row>
    <row r="833" ht="15.75" customHeight="1" s="1411">
      <c r="A833" s="6" t="n"/>
      <c r="B833" s="6" t="n"/>
      <c r="C833" s="6" t="n"/>
      <c r="D833" s="6" t="n"/>
      <c r="E833" s="6" t="n"/>
      <c r="F833" s="6" t="n"/>
      <c r="G833" s="6" t="n"/>
      <c r="H833" s="6" t="n"/>
      <c r="I833" s="6" t="n"/>
    </row>
    <row r="834" ht="15.75" customHeight="1" s="1411">
      <c r="A834" s="6" t="n"/>
      <c r="B834" s="6" t="n"/>
      <c r="C834" s="6" t="n"/>
      <c r="D834" s="6" t="n"/>
      <c r="E834" s="6" t="n"/>
      <c r="F834" s="6" t="n"/>
      <c r="G834" s="6" t="n"/>
      <c r="H834" s="6" t="n"/>
      <c r="I834" s="6" t="n"/>
    </row>
    <row r="835" ht="15.75" customHeight="1" s="1411">
      <c r="A835" s="6" t="n"/>
      <c r="B835" s="6" t="n"/>
      <c r="C835" s="6" t="n"/>
      <c r="D835" s="6" t="n"/>
      <c r="E835" s="6" t="n"/>
      <c r="F835" s="6" t="n"/>
      <c r="G835" s="6" t="n"/>
      <c r="H835" s="6" t="n"/>
      <c r="I835" s="6" t="n"/>
    </row>
    <row r="836" ht="15.75" customHeight="1" s="1411">
      <c r="A836" s="6" t="n"/>
      <c r="B836" s="6" t="n"/>
      <c r="C836" s="6" t="n"/>
      <c r="D836" s="6" t="n"/>
      <c r="E836" s="6" t="n"/>
      <c r="F836" s="6" t="n"/>
      <c r="G836" s="6" t="n"/>
      <c r="H836" s="6" t="n"/>
      <c r="I836" s="6" t="n"/>
    </row>
    <row r="837" ht="15.75" customHeight="1" s="1411">
      <c r="A837" s="6" t="n"/>
      <c r="B837" s="6" t="n"/>
      <c r="C837" s="6" t="n"/>
      <c r="D837" s="6" t="n"/>
      <c r="E837" s="6" t="n"/>
      <c r="F837" s="6" t="n"/>
      <c r="G837" s="6" t="n"/>
      <c r="H837" s="6" t="n"/>
      <c r="I837" s="6" t="n"/>
    </row>
    <row r="838" ht="15.75" customHeight="1" s="1411">
      <c r="A838" s="6" t="n"/>
      <c r="B838" s="6" t="n"/>
      <c r="C838" s="6" t="n"/>
      <c r="D838" s="6" t="n"/>
      <c r="E838" s="6" t="n"/>
      <c r="F838" s="6" t="n"/>
      <c r="G838" s="6" t="n"/>
      <c r="H838" s="6" t="n"/>
      <c r="I838" s="6" t="n"/>
    </row>
    <row r="839" ht="15.75" customHeight="1" s="1411">
      <c r="A839" s="6" t="n"/>
      <c r="B839" s="6" t="n"/>
      <c r="C839" s="6" t="n"/>
      <c r="D839" s="6" t="n"/>
      <c r="E839" s="6" t="n"/>
      <c r="F839" s="6" t="n"/>
      <c r="G839" s="6" t="n"/>
      <c r="H839" s="6" t="n"/>
      <c r="I839" s="6" t="n"/>
    </row>
    <row r="840" ht="15.75" customHeight="1" s="1411">
      <c r="A840" s="6" t="n"/>
      <c r="B840" s="6" t="n"/>
      <c r="C840" s="6" t="n"/>
      <c r="D840" s="6" t="n"/>
      <c r="E840" s="6" t="n"/>
      <c r="F840" s="6" t="n"/>
      <c r="G840" s="6" t="n"/>
      <c r="H840" s="6" t="n"/>
      <c r="I840" s="6" t="n"/>
    </row>
    <row r="841" ht="15.75" customHeight="1" s="1411">
      <c r="A841" s="6" t="n"/>
      <c r="B841" s="6" t="n"/>
      <c r="C841" s="6" t="n"/>
      <c r="D841" s="6" t="n"/>
      <c r="E841" s="6" t="n"/>
      <c r="F841" s="6" t="n"/>
      <c r="G841" s="6" t="n"/>
      <c r="H841" s="6" t="n"/>
      <c r="I841" s="6" t="n"/>
    </row>
    <row r="842" ht="15.75" customHeight="1" s="1411">
      <c r="A842" s="6" t="n"/>
      <c r="B842" s="6" t="n"/>
      <c r="C842" s="6" t="n"/>
      <c r="D842" s="6" t="n"/>
      <c r="E842" s="6" t="n"/>
      <c r="F842" s="6" t="n"/>
      <c r="G842" s="6" t="n"/>
      <c r="H842" s="6" t="n"/>
      <c r="I842" s="6" t="n"/>
    </row>
    <row r="843" ht="15.75" customHeight="1" s="1411">
      <c r="A843" s="6" t="n"/>
      <c r="B843" s="6" t="n"/>
      <c r="C843" s="6" t="n"/>
      <c r="D843" s="6" t="n"/>
      <c r="E843" s="6" t="n"/>
      <c r="F843" s="6" t="n"/>
      <c r="G843" s="6" t="n"/>
      <c r="H843" s="6" t="n"/>
      <c r="I843" s="6" t="n"/>
    </row>
    <row r="844" ht="15.75" customHeight="1" s="1411">
      <c r="A844" s="6" t="n"/>
      <c r="B844" s="6" t="n"/>
      <c r="C844" s="6" t="n"/>
      <c r="D844" s="6" t="n"/>
      <c r="E844" s="6" t="n"/>
      <c r="F844" s="6" t="n"/>
      <c r="G844" s="6" t="n"/>
      <c r="H844" s="6" t="n"/>
      <c r="I844" s="6" t="n"/>
    </row>
    <row r="845" ht="15.75" customHeight="1" s="1411">
      <c r="A845" s="6" t="n"/>
      <c r="B845" s="6" t="n"/>
      <c r="C845" s="6" t="n"/>
      <c r="D845" s="6" t="n"/>
      <c r="E845" s="6" t="n"/>
      <c r="F845" s="6" t="n"/>
      <c r="G845" s="6" t="n"/>
      <c r="H845" s="6" t="n"/>
      <c r="I845" s="6" t="n"/>
    </row>
    <row r="846" ht="15.75" customHeight="1" s="1411">
      <c r="A846" s="6" t="n"/>
      <c r="B846" s="6" t="n"/>
      <c r="C846" s="6" t="n"/>
      <c r="D846" s="6" t="n"/>
      <c r="E846" s="6" t="n"/>
      <c r="F846" s="6" t="n"/>
      <c r="G846" s="6" t="n"/>
      <c r="H846" s="6" t="n"/>
      <c r="I846" s="6" t="n"/>
    </row>
    <row r="847" ht="15.75" customHeight="1" s="1411">
      <c r="A847" s="6" t="n"/>
      <c r="B847" s="6" t="n"/>
      <c r="C847" s="6" t="n"/>
      <c r="D847" s="6" t="n"/>
      <c r="E847" s="6" t="n"/>
      <c r="F847" s="6" t="n"/>
      <c r="G847" s="6" t="n"/>
      <c r="H847" s="6" t="n"/>
      <c r="I847" s="6" t="n"/>
    </row>
    <row r="848" ht="15.75" customHeight="1" s="1411">
      <c r="A848" s="6" t="n"/>
      <c r="B848" s="6" t="n"/>
      <c r="C848" s="6" t="n"/>
      <c r="D848" s="6" t="n"/>
      <c r="E848" s="6" t="n"/>
      <c r="F848" s="6" t="n"/>
      <c r="G848" s="6" t="n"/>
      <c r="H848" s="6" t="n"/>
      <c r="I848" s="6" t="n"/>
    </row>
    <row r="849" ht="15.75" customHeight="1" s="1411">
      <c r="A849" s="6" t="n"/>
      <c r="B849" s="6" t="n"/>
      <c r="C849" s="6" t="n"/>
      <c r="D849" s="6" t="n"/>
      <c r="E849" s="6" t="n"/>
      <c r="F849" s="6" t="n"/>
      <c r="G849" s="6" t="n"/>
      <c r="H849" s="6" t="n"/>
      <c r="I849" s="6" t="n"/>
    </row>
    <row r="850" ht="15.75" customHeight="1" s="1411">
      <c r="A850" s="6" t="n"/>
      <c r="B850" s="6" t="n"/>
      <c r="C850" s="6" t="n"/>
      <c r="D850" s="6" t="n"/>
      <c r="E850" s="6" t="n"/>
      <c r="F850" s="6" t="n"/>
      <c r="G850" s="6" t="n"/>
      <c r="H850" s="6" t="n"/>
      <c r="I850" s="6" t="n"/>
    </row>
    <row r="851" ht="15.75" customHeight="1" s="1411">
      <c r="A851" s="6" t="n"/>
      <c r="B851" s="6" t="n"/>
      <c r="C851" s="6" t="n"/>
      <c r="D851" s="6" t="n"/>
      <c r="E851" s="6" t="n"/>
      <c r="F851" s="6" t="n"/>
      <c r="G851" s="6" t="n"/>
      <c r="H851" s="6" t="n"/>
      <c r="I851" s="6" t="n"/>
    </row>
    <row r="852" ht="15.75" customHeight="1" s="1411">
      <c r="A852" s="6" t="n"/>
      <c r="B852" s="6" t="n"/>
      <c r="C852" s="6" t="n"/>
      <c r="D852" s="6" t="n"/>
      <c r="E852" s="6" t="n"/>
      <c r="F852" s="6" t="n"/>
      <c r="G852" s="6" t="n"/>
      <c r="H852" s="6" t="n"/>
      <c r="I852" s="6" t="n"/>
    </row>
    <row r="853" ht="15.75" customHeight="1" s="1411">
      <c r="A853" s="6" t="n"/>
      <c r="B853" s="6" t="n"/>
      <c r="C853" s="6" t="n"/>
      <c r="D853" s="6" t="n"/>
      <c r="E853" s="6" t="n"/>
      <c r="F853" s="6" t="n"/>
      <c r="G853" s="6" t="n"/>
      <c r="H853" s="6" t="n"/>
      <c r="I853" s="6" t="n"/>
    </row>
    <row r="854" ht="15.75" customHeight="1" s="1411">
      <c r="A854" s="6" t="n"/>
      <c r="B854" s="6" t="n"/>
      <c r="C854" s="6" t="n"/>
      <c r="D854" s="6" t="n"/>
      <c r="E854" s="6" t="n"/>
      <c r="F854" s="6" t="n"/>
      <c r="G854" s="6" t="n"/>
      <c r="H854" s="6" t="n"/>
      <c r="I854" s="6" t="n"/>
    </row>
    <row r="855" ht="15.75" customHeight="1" s="1411">
      <c r="A855" s="6" t="n"/>
      <c r="B855" s="6" t="n"/>
      <c r="C855" s="6" t="n"/>
      <c r="D855" s="6" t="n"/>
      <c r="E855" s="6" t="n"/>
      <c r="F855" s="6" t="n"/>
      <c r="G855" s="6" t="n"/>
      <c r="H855" s="6" t="n"/>
      <c r="I855" s="6" t="n"/>
    </row>
    <row r="856" ht="15.75" customHeight="1" s="1411">
      <c r="A856" s="6" t="n"/>
      <c r="B856" s="6" t="n"/>
      <c r="C856" s="6" t="n"/>
      <c r="D856" s="6" t="n"/>
      <c r="E856" s="6" t="n"/>
      <c r="F856" s="6" t="n"/>
      <c r="G856" s="6" t="n"/>
      <c r="H856" s="6" t="n"/>
      <c r="I856" s="6" t="n"/>
    </row>
    <row r="857" ht="15.75" customHeight="1" s="1411">
      <c r="A857" s="6" t="n"/>
      <c r="B857" s="6" t="n"/>
      <c r="C857" s="6" t="n"/>
      <c r="D857" s="6" t="n"/>
      <c r="E857" s="6" t="n"/>
      <c r="F857" s="6" t="n"/>
      <c r="G857" s="6" t="n"/>
      <c r="H857" s="6" t="n"/>
      <c r="I857" s="6" t="n"/>
    </row>
    <row r="858" ht="15.75" customHeight="1" s="1411">
      <c r="A858" s="6" t="n"/>
      <c r="B858" s="6" t="n"/>
      <c r="C858" s="6" t="n"/>
      <c r="D858" s="6" t="n"/>
      <c r="E858" s="6" t="n"/>
      <c r="F858" s="6" t="n"/>
      <c r="G858" s="6" t="n"/>
      <c r="H858" s="6" t="n"/>
      <c r="I858" s="6" t="n"/>
    </row>
    <row r="859" ht="15.75" customHeight="1" s="1411">
      <c r="A859" s="6" t="n"/>
      <c r="B859" s="6" t="n"/>
      <c r="C859" s="6" t="n"/>
      <c r="D859" s="6" t="n"/>
      <c r="E859" s="6" t="n"/>
      <c r="F859" s="6" t="n"/>
      <c r="G859" s="6" t="n"/>
      <c r="H859" s="6" t="n"/>
      <c r="I859" s="6" t="n"/>
    </row>
    <row r="860" ht="15.75" customHeight="1" s="1411">
      <c r="A860" s="6" t="n"/>
      <c r="B860" s="6" t="n"/>
      <c r="C860" s="6" t="n"/>
      <c r="D860" s="6" t="n"/>
      <c r="E860" s="6" t="n"/>
      <c r="F860" s="6" t="n"/>
      <c r="G860" s="6" t="n"/>
      <c r="H860" s="6" t="n"/>
      <c r="I860" s="6" t="n"/>
    </row>
    <row r="861" ht="15.75" customHeight="1" s="1411">
      <c r="A861" s="6" t="n"/>
      <c r="B861" s="6" t="n"/>
      <c r="C861" s="6" t="n"/>
      <c r="D861" s="6" t="n"/>
      <c r="E861" s="6" t="n"/>
      <c r="F861" s="6" t="n"/>
      <c r="G861" s="6" t="n"/>
      <c r="H861" s="6" t="n"/>
      <c r="I861" s="6" t="n"/>
    </row>
    <row r="862" ht="15.75" customHeight="1" s="1411">
      <c r="A862" s="6" t="n"/>
      <c r="B862" s="6" t="n"/>
      <c r="C862" s="6" t="n"/>
      <c r="D862" s="6" t="n"/>
      <c r="E862" s="6" t="n"/>
      <c r="F862" s="6" t="n"/>
      <c r="G862" s="6" t="n"/>
      <c r="H862" s="6" t="n"/>
      <c r="I862" s="6" t="n"/>
    </row>
    <row r="863" ht="15.75" customHeight="1" s="1411">
      <c r="A863" s="6" t="n"/>
      <c r="B863" s="6" t="n"/>
      <c r="C863" s="6" t="n"/>
      <c r="D863" s="6" t="n"/>
      <c r="E863" s="6" t="n"/>
      <c r="F863" s="6" t="n"/>
      <c r="G863" s="6" t="n"/>
      <c r="H863" s="6" t="n"/>
      <c r="I863" s="6" t="n"/>
    </row>
    <row r="864" ht="15.75" customHeight="1" s="1411">
      <c r="A864" s="6" t="n"/>
      <c r="B864" s="6" t="n"/>
      <c r="C864" s="6" t="n"/>
      <c r="D864" s="6" t="n"/>
      <c r="E864" s="6" t="n"/>
      <c r="F864" s="6" t="n"/>
      <c r="G864" s="6" t="n"/>
      <c r="H864" s="6" t="n"/>
      <c r="I864" s="6" t="n"/>
    </row>
    <row r="865" ht="15.75" customHeight="1" s="1411">
      <c r="A865" s="6" t="n"/>
      <c r="B865" s="6" t="n"/>
      <c r="C865" s="6" t="n"/>
      <c r="D865" s="6" t="n"/>
      <c r="E865" s="6" t="n"/>
      <c r="F865" s="6" t="n"/>
      <c r="G865" s="6" t="n"/>
      <c r="H865" s="6" t="n"/>
      <c r="I865" s="6" t="n"/>
    </row>
    <row r="866" ht="15.75" customHeight="1" s="1411">
      <c r="A866" s="6" t="n"/>
      <c r="B866" s="6" t="n"/>
      <c r="C866" s="6" t="n"/>
      <c r="D866" s="6" t="n"/>
      <c r="E866" s="6" t="n"/>
      <c r="F866" s="6" t="n"/>
      <c r="G866" s="6" t="n"/>
      <c r="H866" s="6" t="n"/>
      <c r="I866" s="6" t="n"/>
    </row>
    <row r="867" ht="15.75" customHeight="1" s="1411">
      <c r="A867" s="6" t="n"/>
      <c r="B867" s="6" t="n"/>
      <c r="C867" s="6" t="n"/>
      <c r="D867" s="6" t="n"/>
      <c r="E867" s="6" t="n"/>
      <c r="F867" s="6" t="n"/>
      <c r="G867" s="6" t="n"/>
      <c r="H867" s="6" t="n"/>
      <c r="I867" s="6" t="n"/>
    </row>
    <row r="868" ht="15.75" customHeight="1" s="1411">
      <c r="A868" s="6" t="n"/>
      <c r="B868" s="6" t="n"/>
      <c r="C868" s="6" t="n"/>
      <c r="D868" s="6" t="n"/>
      <c r="E868" s="6" t="n"/>
      <c r="F868" s="6" t="n"/>
      <c r="G868" s="6" t="n"/>
      <c r="H868" s="6" t="n"/>
      <c r="I868" s="6" t="n"/>
    </row>
    <row r="869" ht="15.75" customHeight="1" s="1411">
      <c r="A869" s="6" t="n"/>
      <c r="B869" s="6" t="n"/>
      <c r="C869" s="6" t="n"/>
      <c r="D869" s="6" t="n"/>
      <c r="E869" s="6" t="n"/>
      <c r="F869" s="6" t="n"/>
      <c r="G869" s="6" t="n"/>
      <c r="H869" s="6" t="n"/>
      <c r="I869" s="6" t="n"/>
    </row>
    <row r="870" ht="15.75" customHeight="1" s="1411">
      <c r="A870" s="6" t="n"/>
      <c r="B870" s="6" t="n"/>
      <c r="C870" s="6" t="n"/>
      <c r="D870" s="6" t="n"/>
      <c r="E870" s="6" t="n"/>
      <c r="F870" s="6" t="n"/>
      <c r="G870" s="6" t="n"/>
      <c r="H870" s="6" t="n"/>
      <c r="I870" s="6" t="n"/>
    </row>
    <row r="871" ht="15.75" customHeight="1" s="1411">
      <c r="A871" s="6" t="n"/>
      <c r="B871" s="6" t="n"/>
      <c r="C871" s="6" t="n"/>
      <c r="D871" s="6" t="n"/>
      <c r="E871" s="6" t="n"/>
      <c r="F871" s="6" t="n"/>
      <c r="G871" s="6" t="n"/>
      <c r="H871" s="6" t="n"/>
      <c r="I871" s="6" t="n"/>
    </row>
    <row r="872" ht="15.75" customHeight="1" s="1411">
      <c r="A872" s="6" t="n"/>
      <c r="B872" s="6" t="n"/>
      <c r="C872" s="6" t="n"/>
      <c r="D872" s="6" t="n"/>
      <c r="E872" s="6" t="n"/>
      <c r="F872" s="6" t="n"/>
      <c r="G872" s="6" t="n"/>
      <c r="H872" s="6" t="n"/>
      <c r="I872" s="6" t="n"/>
    </row>
    <row r="873" ht="15.75" customHeight="1" s="1411">
      <c r="A873" s="6" t="n"/>
      <c r="B873" s="6" t="n"/>
      <c r="C873" s="6" t="n"/>
      <c r="D873" s="6" t="n"/>
      <c r="E873" s="6" t="n"/>
      <c r="F873" s="6" t="n"/>
      <c r="G873" s="6" t="n"/>
      <c r="H873" s="6" t="n"/>
      <c r="I873" s="6" t="n"/>
    </row>
    <row r="874" ht="15.75" customHeight="1" s="1411">
      <c r="A874" s="6" t="n"/>
      <c r="B874" s="6" t="n"/>
      <c r="C874" s="6" t="n"/>
      <c r="D874" s="6" t="n"/>
      <c r="E874" s="6" t="n"/>
      <c r="F874" s="6" t="n"/>
      <c r="G874" s="6" t="n"/>
      <c r="H874" s="6" t="n"/>
      <c r="I874" s="6" t="n"/>
    </row>
    <row r="875" ht="15.75" customHeight="1" s="1411">
      <c r="A875" s="6" t="n"/>
      <c r="B875" s="6" t="n"/>
      <c r="C875" s="6" t="n"/>
      <c r="D875" s="6" t="n"/>
      <c r="E875" s="6" t="n"/>
      <c r="F875" s="6" t="n"/>
      <c r="G875" s="6" t="n"/>
      <c r="H875" s="6" t="n"/>
      <c r="I875" s="6" t="n"/>
    </row>
    <row r="876" ht="15.75" customHeight="1" s="1411">
      <c r="A876" s="6" t="n"/>
      <c r="B876" s="6" t="n"/>
      <c r="C876" s="6" t="n"/>
      <c r="D876" s="6" t="n"/>
      <c r="E876" s="6" t="n"/>
      <c r="F876" s="6" t="n"/>
      <c r="G876" s="6" t="n"/>
      <c r="H876" s="6" t="n"/>
      <c r="I876" s="6" t="n"/>
    </row>
    <row r="877" ht="15.75" customHeight="1" s="1411">
      <c r="A877" s="6" t="n"/>
      <c r="B877" s="6" t="n"/>
      <c r="C877" s="6" t="n"/>
      <c r="D877" s="6" t="n"/>
      <c r="E877" s="6" t="n"/>
      <c r="F877" s="6" t="n"/>
      <c r="G877" s="6" t="n"/>
      <c r="H877" s="6" t="n"/>
      <c r="I877" s="6" t="n"/>
    </row>
    <row r="878" ht="15.75" customHeight="1" s="1411">
      <c r="A878" s="6" t="n"/>
      <c r="B878" s="6" t="n"/>
      <c r="C878" s="6" t="n"/>
      <c r="D878" s="6" t="n"/>
      <c r="E878" s="6" t="n"/>
      <c r="F878" s="6" t="n"/>
      <c r="G878" s="6" t="n"/>
      <c r="H878" s="6" t="n"/>
      <c r="I878" s="6" t="n"/>
    </row>
    <row r="879" ht="15.75" customHeight="1" s="1411">
      <c r="A879" s="6" t="n"/>
      <c r="B879" s="6" t="n"/>
      <c r="C879" s="6" t="n"/>
      <c r="D879" s="6" t="n"/>
      <c r="E879" s="6" t="n"/>
      <c r="F879" s="6" t="n"/>
      <c r="G879" s="6" t="n"/>
      <c r="H879" s="6" t="n"/>
      <c r="I879" s="6" t="n"/>
    </row>
    <row r="880" ht="15.75" customHeight="1" s="1411">
      <c r="A880" s="6" t="n"/>
      <c r="B880" s="6" t="n"/>
      <c r="C880" s="6" t="n"/>
      <c r="D880" s="6" t="n"/>
      <c r="E880" s="6" t="n"/>
      <c r="F880" s="6" t="n"/>
      <c r="G880" s="6" t="n"/>
      <c r="H880" s="6" t="n"/>
      <c r="I880" s="6" t="n"/>
    </row>
    <row r="881" ht="15.75" customHeight="1" s="1411">
      <c r="A881" s="6" t="n"/>
      <c r="B881" s="6" t="n"/>
      <c r="C881" s="6" t="n"/>
      <c r="D881" s="6" t="n"/>
      <c r="E881" s="6" t="n"/>
      <c r="F881" s="6" t="n"/>
      <c r="G881" s="6" t="n"/>
      <c r="H881" s="6" t="n"/>
      <c r="I881" s="6" t="n"/>
    </row>
    <row r="882" ht="15.75" customHeight="1" s="1411">
      <c r="A882" s="6" t="n"/>
      <c r="B882" s="6" t="n"/>
      <c r="C882" s="6" t="n"/>
      <c r="D882" s="6" t="n"/>
      <c r="E882" s="6" t="n"/>
      <c r="F882" s="6" t="n"/>
      <c r="G882" s="6" t="n"/>
      <c r="H882" s="6" t="n"/>
      <c r="I882" s="6" t="n"/>
    </row>
    <row r="883" ht="15.75" customHeight="1" s="1411">
      <c r="A883" s="6" t="n"/>
      <c r="B883" s="6" t="n"/>
      <c r="C883" s="6" t="n"/>
      <c r="D883" s="6" t="n"/>
      <c r="E883" s="6" t="n"/>
      <c r="F883" s="6" t="n"/>
      <c r="G883" s="6" t="n"/>
      <c r="H883" s="6" t="n"/>
      <c r="I883" s="6" t="n"/>
    </row>
    <row r="884" ht="15.75" customHeight="1" s="1411">
      <c r="A884" s="6" t="n"/>
      <c r="B884" s="6" t="n"/>
      <c r="C884" s="6" t="n"/>
      <c r="D884" s="6" t="n"/>
      <c r="E884" s="6" t="n"/>
      <c r="F884" s="6" t="n"/>
      <c r="G884" s="6" t="n"/>
      <c r="H884" s="6" t="n"/>
      <c r="I884" s="6" t="n"/>
    </row>
    <row r="885" ht="15.75" customHeight="1" s="1411">
      <c r="A885" s="6" t="n"/>
      <c r="B885" s="6" t="n"/>
      <c r="C885" s="6" t="n"/>
      <c r="D885" s="6" t="n"/>
      <c r="E885" s="6" t="n"/>
      <c r="F885" s="6" t="n"/>
      <c r="G885" s="6" t="n"/>
      <c r="H885" s="6" t="n"/>
      <c r="I885" s="6" t="n"/>
    </row>
    <row r="886" ht="15.75" customHeight="1" s="1411">
      <c r="A886" s="6" t="n"/>
      <c r="B886" s="6" t="n"/>
      <c r="C886" s="6" t="n"/>
      <c r="D886" s="6" t="n"/>
      <c r="E886" s="6" t="n"/>
      <c r="F886" s="6" t="n"/>
      <c r="G886" s="6" t="n"/>
      <c r="H886" s="6" t="n"/>
      <c r="I886" s="6" t="n"/>
    </row>
    <row r="887" ht="15.75" customHeight="1" s="1411">
      <c r="A887" s="6" t="n"/>
      <c r="B887" s="6" t="n"/>
      <c r="C887" s="6" t="n"/>
      <c r="D887" s="6" t="n"/>
      <c r="E887" s="6" t="n"/>
      <c r="F887" s="6" t="n"/>
      <c r="G887" s="6" t="n"/>
      <c r="H887" s="6" t="n"/>
      <c r="I887" s="6" t="n"/>
    </row>
    <row r="888" ht="15.75" customHeight="1" s="1411">
      <c r="A888" s="6" t="n"/>
      <c r="B888" s="6" t="n"/>
      <c r="C888" s="6" t="n"/>
      <c r="D888" s="6" t="n"/>
      <c r="E888" s="6" t="n"/>
      <c r="F888" s="6" t="n"/>
      <c r="G888" s="6" t="n"/>
      <c r="H888" s="6" t="n"/>
      <c r="I888" s="6" t="n"/>
    </row>
    <row r="889" ht="15.75" customHeight="1" s="1411">
      <c r="A889" s="6" t="n"/>
      <c r="B889" s="6" t="n"/>
      <c r="C889" s="6" t="n"/>
      <c r="D889" s="6" t="n"/>
      <c r="E889" s="6" t="n"/>
      <c r="F889" s="6" t="n"/>
      <c r="G889" s="6" t="n"/>
      <c r="H889" s="6" t="n"/>
      <c r="I889" s="6" t="n"/>
    </row>
    <row r="890" ht="15.75" customHeight="1" s="1411">
      <c r="A890" s="6" t="n"/>
      <c r="B890" s="6" t="n"/>
      <c r="C890" s="6" t="n"/>
      <c r="D890" s="6" t="n"/>
      <c r="E890" s="6" t="n"/>
      <c r="F890" s="6" t="n"/>
      <c r="G890" s="6" t="n"/>
      <c r="H890" s="6" t="n"/>
      <c r="I890" s="6" t="n"/>
    </row>
    <row r="891" ht="15.75" customHeight="1" s="1411">
      <c r="A891" s="6" t="n"/>
      <c r="B891" s="6" t="n"/>
      <c r="C891" s="6" t="n"/>
      <c r="D891" s="6" t="n"/>
      <c r="E891" s="6" t="n"/>
      <c r="F891" s="6" t="n"/>
      <c r="G891" s="6" t="n"/>
      <c r="H891" s="6" t="n"/>
      <c r="I891" s="6" t="n"/>
    </row>
    <row r="892" ht="15.75" customHeight="1" s="1411">
      <c r="A892" s="6" t="n"/>
      <c r="B892" s="6" t="n"/>
      <c r="C892" s="6" t="n"/>
      <c r="D892" s="6" t="n"/>
      <c r="E892" s="6" t="n"/>
      <c r="F892" s="6" t="n"/>
      <c r="G892" s="6" t="n"/>
      <c r="H892" s="6" t="n"/>
      <c r="I892" s="6" t="n"/>
    </row>
    <row r="893" ht="15.75" customHeight="1" s="1411">
      <c r="A893" s="6" t="n"/>
      <c r="B893" s="6" t="n"/>
      <c r="C893" s="6" t="n"/>
      <c r="D893" s="6" t="n"/>
      <c r="E893" s="6" t="n"/>
      <c r="F893" s="6" t="n"/>
      <c r="G893" s="6" t="n"/>
      <c r="H893" s="6" t="n"/>
      <c r="I893" s="6" t="n"/>
    </row>
    <row r="894" ht="15.75" customHeight="1" s="1411">
      <c r="A894" s="6" t="n"/>
      <c r="B894" s="6" t="n"/>
      <c r="C894" s="6" t="n"/>
      <c r="D894" s="6" t="n"/>
      <c r="E894" s="6" t="n"/>
      <c r="F894" s="6" t="n"/>
      <c r="G894" s="6" t="n"/>
      <c r="H894" s="6" t="n"/>
      <c r="I894" s="6" t="n"/>
    </row>
    <row r="895" ht="15.75" customHeight="1" s="1411">
      <c r="A895" s="6" t="n"/>
      <c r="B895" s="6" t="n"/>
      <c r="C895" s="6" t="n"/>
      <c r="D895" s="6" t="n"/>
      <c r="E895" s="6" t="n"/>
      <c r="F895" s="6" t="n"/>
      <c r="G895" s="6" t="n"/>
      <c r="H895" s="6" t="n"/>
      <c r="I895" s="6" t="n"/>
    </row>
    <row r="896" ht="15.75" customHeight="1" s="1411">
      <c r="A896" s="6" t="n"/>
      <c r="B896" s="6" t="n"/>
      <c r="C896" s="6" t="n"/>
      <c r="D896" s="6" t="n"/>
      <c r="E896" s="6" t="n"/>
      <c r="F896" s="6" t="n"/>
      <c r="G896" s="6" t="n"/>
      <c r="H896" s="6" t="n"/>
      <c r="I896" s="6" t="n"/>
    </row>
    <row r="897" ht="15.75" customHeight="1" s="1411">
      <c r="A897" s="6" t="n"/>
      <c r="B897" s="6" t="n"/>
      <c r="C897" s="6" t="n"/>
      <c r="D897" s="6" t="n"/>
      <c r="E897" s="6" t="n"/>
      <c r="F897" s="6" t="n"/>
      <c r="G897" s="6" t="n"/>
      <c r="H897" s="6" t="n"/>
      <c r="I897" s="6" t="n"/>
    </row>
    <row r="898" ht="15.75" customHeight="1" s="1411">
      <c r="A898" s="6" t="n"/>
      <c r="B898" s="6" t="n"/>
      <c r="C898" s="6" t="n"/>
      <c r="D898" s="6" t="n"/>
      <c r="E898" s="6" t="n"/>
      <c r="F898" s="6" t="n"/>
      <c r="G898" s="6" t="n"/>
      <c r="H898" s="6" t="n"/>
      <c r="I898" s="6" t="n"/>
    </row>
    <row r="899" ht="15.75" customHeight="1" s="1411">
      <c r="A899" s="6" t="n"/>
      <c r="B899" s="6" t="n"/>
      <c r="C899" s="6" t="n"/>
      <c r="D899" s="6" t="n"/>
      <c r="E899" s="6" t="n"/>
      <c r="F899" s="6" t="n"/>
      <c r="G899" s="6" t="n"/>
      <c r="H899" s="6" t="n"/>
      <c r="I899" s="6" t="n"/>
    </row>
    <row r="900" ht="15.75" customHeight="1" s="1411">
      <c r="A900" s="6" t="n"/>
      <c r="B900" s="6" t="n"/>
      <c r="C900" s="6" t="n"/>
      <c r="D900" s="6" t="n"/>
      <c r="E900" s="6" t="n"/>
      <c r="F900" s="6" t="n"/>
      <c r="G900" s="6" t="n"/>
      <c r="H900" s="6" t="n"/>
      <c r="I900" s="6" t="n"/>
    </row>
    <row r="901" ht="15.75" customHeight="1" s="1411">
      <c r="A901" s="6" t="n"/>
      <c r="B901" s="6" t="n"/>
      <c r="C901" s="6" t="n"/>
      <c r="D901" s="6" t="n"/>
      <c r="E901" s="6" t="n"/>
      <c r="F901" s="6" t="n"/>
      <c r="G901" s="6" t="n"/>
      <c r="H901" s="6" t="n"/>
      <c r="I901" s="6" t="n"/>
    </row>
    <row r="902" ht="15.75" customHeight="1" s="1411">
      <c r="A902" s="6" t="n"/>
      <c r="B902" s="6" t="n"/>
      <c r="C902" s="6" t="n"/>
      <c r="D902" s="6" t="n"/>
      <c r="E902" s="6" t="n"/>
      <c r="F902" s="6" t="n"/>
      <c r="G902" s="6" t="n"/>
      <c r="H902" s="6" t="n"/>
      <c r="I902" s="6" t="n"/>
    </row>
    <row r="903" ht="15.75" customHeight="1" s="1411">
      <c r="A903" s="6" t="n"/>
      <c r="B903" s="6" t="n"/>
      <c r="C903" s="6" t="n"/>
      <c r="D903" s="6" t="n"/>
      <c r="E903" s="6" t="n"/>
      <c r="F903" s="6" t="n"/>
      <c r="G903" s="6" t="n"/>
      <c r="H903" s="6" t="n"/>
      <c r="I903" s="6" t="n"/>
    </row>
    <row r="904" ht="15.75" customHeight="1" s="1411">
      <c r="A904" s="6" t="n"/>
      <c r="B904" s="6" t="n"/>
      <c r="C904" s="6" t="n"/>
      <c r="D904" s="6" t="n"/>
      <c r="E904" s="6" t="n"/>
      <c r="F904" s="6" t="n"/>
      <c r="G904" s="6" t="n"/>
      <c r="H904" s="6" t="n"/>
      <c r="I904" s="6" t="n"/>
    </row>
    <row r="905" ht="15.75" customHeight="1" s="1411">
      <c r="A905" s="6" t="n"/>
      <c r="B905" s="6" t="n"/>
      <c r="C905" s="6" t="n"/>
      <c r="D905" s="6" t="n"/>
      <c r="E905" s="6" t="n"/>
      <c r="F905" s="6" t="n"/>
      <c r="G905" s="6" t="n"/>
      <c r="H905" s="6" t="n"/>
      <c r="I905" s="6" t="n"/>
    </row>
    <row r="906" ht="15.75" customHeight="1" s="1411">
      <c r="A906" s="6" t="n"/>
      <c r="B906" s="6" t="n"/>
      <c r="C906" s="6" t="n"/>
      <c r="D906" s="6" t="n"/>
      <c r="E906" s="6" t="n"/>
      <c r="F906" s="6" t="n"/>
      <c r="G906" s="6" t="n"/>
      <c r="H906" s="6" t="n"/>
      <c r="I906" s="6" t="n"/>
    </row>
    <row r="907" ht="15.75" customHeight="1" s="1411">
      <c r="A907" s="6" t="n"/>
      <c r="B907" s="6" t="n"/>
      <c r="C907" s="6" t="n"/>
      <c r="D907" s="6" t="n"/>
      <c r="E907" s="6" t="n"/>
      <c r="F907" s="6" t="n"/>
      <c r="G907" s="6" t="n"/>
      <c r="H907" s="6" t="n"/>
      <c r="I907" s="6" t="n"/>
    </row>
    <row r="908" ht="15.75" customHeight="1" s="1411">
      <c r="A908" s="6" t="n"/>
      <c r="B908" s="6" t="n"/>
      <c r="C908" s="6" t="n"/>
      <c r="D908" s="6" t="n"/>
      <c r="E908" s="6" t="n"/>
      <c r="F908" s="6" t="n"/>
      <c r="G908" s="6" t="n"/>
      <c r="H908" s="6" t="n"/>
      <c r="I908" s="6" t="n"/>
    </row>
    <row r="909" ht="15.75" customHeight="1" s="1411">
      <c r="A909" s="6" t="n"/>
      <c r="B909" s="6" t="n"/>
      <c r="C909" s="6" t="n"/>
      <c r="D909" s="6" t="n"/>
      <c r="E909" s="6" t="n"/>
      <c r="F909" s="6" t="n"/>
      <c r="G909" s="6" t="n"/>
      <c r="H909" s="6" t="n"/>
      <c r="I909" s="6" t="n"/>
    </row>
    <row r="910" ht="15.75" customHeight="1" s="1411">
      <c r="A910" s="6" t="n"/>
      <c r="B910" s="6" t="n"/>
      <c r="C910" s="6" t="n"/>
      <c r="D910" s="6" t="n"/>
      <c r="E910" s="6" t="n"/>
      <c r="F910" s="6" t="n"/>
      <c r="G910" s="6" t="n"/>
      <c r="H910" s="6" t="n"/>
      <c r="I910" s="6" t="n"/>
    </row>
    <row r="911" ht="15.75" customHeight="1" s="1411">
      <c r="A911" s="6" t="n"/>
      <c r="B911" s="6" t="n"/>
      <c r="C911" s="6" t="n"/>
      <c r="D911" s="6" t="n"/>
      <c r="E911" s="6" t="n"/>
      <c r="F911" s="6" t="n"/>
      <c r="G911" s="6" t="n"/>
      <c r="H911" s="6" t="n"/>
      <c r="I911" s="6" t="n"/>
    </row>
    <row r="912" ht="15.75" customHeight="1" s="1411">
      <c r="A912" s="6" t="n"/>
      <c r="B912" s="6" t="n"/>
      <c r="C912" s="6" t="n"/>
      <c r="D912" s="6" t="n"/>
      <c r="E912" s="6" t="n"/>
      <c r="F912" s="6" t="n"/>
      <c r="G912" s="6" t="n"/>
      <c r="H912" s="6" t="n"/>
      <c r="I912" s="6" t="n"/>
    </row>
    <row r="913" ht="15.75" customHeight="1" s="1411">
      <c r="A913" s="6" t="n"/>
      <c r="B913" s="6" t="n"/>
      <c r="C913" s="6" t="n"/>
      <c r="D913" s="6" t="n"/>
      <c r="E913" s="6" t="n"/>
      <c r="F913" s="6" t="n"/>
      <c r="G913" s="6" t="n"/>
      <c r="H913" s="6" t="n"/>
      <c r="I913" s="6" t="n"/>
    </row>
    <row r="914" ht="15.75" customHeight="1" s="1411">
      <c r="A914" s="6" t="n"/>
      <c r="B914" s="6" t="n"/>
      <c r="C914" s="6" t="n"/>
      <c r="D914" s="6" t="n"/>
      <c r="E914" s="6" t="n"/>
      <c r="F914" s="6" t="n"/>
      <c r="G914" s="6" t="n"/>
      <c r="H914" s="6" t="n"/>
      <c r="I914" s="6" t="n"/>
    </row>
    <row r="915" ht="15.75" customHeight="1" s="1411">
      <c r="A915" s="6" t="n"/>
      <c r="B915" s="6" t="n"/>
      <c r="C915" s="6" t="n"/>
      <c r="D915" s="6" t="n"/>
      <c r="E915" s="6" t="n"/>
      <c r="F915" s="6" t="n"/>
      <c r="G915" s="6" t="n"/>
      <c r="H915" s="6" t="n"/>
      <c r="I915" s="6" t="n"/>
    </row>
    <row r="916" ht="15.75" customHeight="1" s="1411">
      <c r="A916" s="6" t="n"/>
      <c r="B916" s="6" t="n"/>
      <c r="C916" s="6" t="n"/>
      <c r="D916" s="6" t="n"/>
      <c r="E916" s="6" t="n"/>
      <c r="F916" s="6" t="n"/>
      <c r="G916" s="6" t="n"/>
      <c r="H916" s="6" t="n"/>
      <c r="I916" s="6" t="n"/>
    </row>
    <row r="917" ht="15.75" customHeight="1" s="1411">
      <c r="A917" s="6" t="n"/>
      <c r="B917" s="6" t="n"/>
      <c r="C917" s="6" t="n"/>
      <c r="D917" s="6" t="n"/>
      <c r="E917" s="6" t="n"/>
      <c r="F917" s="6" t="n"/>
      <c r="G917" s="6" t="n"/>
      <c r="H917" s="6" t="n"/>
      <c r="I917" s="6" t="n"/>
    </row>
    <row r="918" ht="15.75" customHeight="1" s="1411">
      <c r="A918" s="6" t="n"/>
      <c r="B918" s="6" t="n"/>
      <c r="C918" s="6" t="n"/>
      <c r="D918" s="6" t="n"/>
      <c r="E918" s="6" t="n"/>
      <c r="F918" s="6" t="n"/>
      <c r="G918" s="6" t="n"/>
      <c r="H918" s="6" t="n"/>
      <c r="I918" s="6" t="n"/>
    </row>
    <row r="919" ht="15.75" customHeight="1" s="1411">
      <c r="A919" s="6" t="n"/>
      <c r="B919" s="6" t="n"/>
      <c r="C919" s="6" t="n"/>
      <c r="D919" s="6" t="n"/>
      <c r="E919" s="6" t="n"/>
      <c r="F919" s="6" t="n"/>
      <c r="G919" s="6" t="n"/>
      <c r="H919" s="6" t="n"/>
      <c r="I919" s="6" t="n"/>
    </row>
    <row r="920" ht="15.75" customHeight="1" s="1411">
      <c r="A920" s="6" t="n"/>
      <c r="B920" s="6" t="n"/>
      <c r="C920" s="6" t="n"/>
      <c r="D920" s="6" t="n"/>
      <c r="E920" s="6" t="n"/>
      <c r="F920" s="6" t="n"/>
      <c r="G920" s="6" t="n"/>
      <c r="H920" s="6" t="n"/>
      <c r="I920" s="6" t="n"/>
    </row>
    <row r="921" ht="15.75" customHeight="1" s="1411">
      <c r="A921" s="6" t="n"/>
      <c r="B921" s="6" t="n"/>
      <c r="C921" s="6" t="n"/>
      <c r="D921" s="6" t="n"/>
      <c r="E921" s="6" t="n"/>
      <c r="F921" s="6" t="n"/>
      <c r="G921" s="6" t="n"/>
      <c r="H921" s="6" t="n"/>
      <c r="I921" s="6" t="n"/>
    </row>
    <row r="922" ht="15.75" customHeight="1" s="1411">
      <c r="A922" s="6" t="n"/>
      <c r="B922" s="6" t="n"/>
      <c r="C922" s="6" t="n"/>
      <c r="D922" s="6" t="n"/>
      <c r="E922" s="6" t="n"/>
      <c r="F922" s="6" t="n"/>
      <c r="G922" s="6" t="n"/>
      <c r="H922" s="6" t="n"/>
      <c r="I922" s="6" t="n"/>
    </row>
    <row r="923" ht="15.75" customHeight="1" s="1411">
      <c r="A923" s="6" t="n"/>
      <c r="B923" s="6" t="n"/>
      <c r="C923" s="6" t="n"/>
      <c r="D923" s="6" t="n"/>
      <c r="E923" s="6" t="n"/>
      <c r="F923" s="6" t="n"/>
      <c r="G923" s="6" t="n"/>
      <c r="H923" s="6" t="n"/>
      <c r="I923" s="6" t="n"/>
    </row>
    <row r="924" ht="15.75" customHeight="1" s="1411">
      <c r="A924" s="6" t="n"/>
      <c r="B924" s="6" t="n"/>
      <c r="C924" s="6" t="n"/>
      <c r="D924" s="6" t="n"/>
      <c r="E924" s="6" t="n"/>
      <c r="F924" s="6" t="n"/>
      <c r="G924" s="6" t="n"/>
      <c r="H924" s="6" t="n"/>
      <c r="I924" s="6" t="n"/>
    </row>
    <row r="925" ht="15.75" customHeight="1" s="1411">
      <c r="A925" s="6" t="n"/>
      <c r="B925" s="6" t="n"/>
      <c r="C925" s="6" t="n"/>
      <c r="D925" s="6" t="n"/>
      <c r="E925" s="6" t="n"/>
      <c r="F925" s="6" t="n"/>
      <c r="G925" s="6" t="n"/>
      <c r="H925" s="6" t="n"/>
      <c r="I925" s="6" t="n"/>
    </row>
    <row r="926" ht="15.75" customHeight="1" s="1411">
      <c r="A926" s="6" t="n"/>
      <c r="B926" s="6" t="n"/>
      <c r="C926" s="6" t="n"/>
      <c r="D926" s="6" t="n"/>
      <c r="E926" s="6" t="n"/>
      <c r="F926" s="6" t="n"/>
      <c r="G926" s="6" t="n"/>
      <c r="H926" s="6" t="n"/>
      <c r="I926" s="6" t="n"/>
    </row>
    <row r="927" ht="15.75" customHeight="1" s="1411">
      <c r="A927" s="6" t="n"/>
      <c r="B927" s="6" t="n"/>
      <c r="C927" s="6" t="n"/>
      <c r="D927" s="6" t="n"/>
      <c r="E927" s="6" t="n"/>
      <c r="F927" s="6" t="n"/>
      <c r="G927" s="6" t="n"/>
      <c r="H927" s="6" t="n"/>
      <c r="I927" s="6" t="n"/>
    </row>
    <row r="928" ht="15.75" customHeight="1" s="1411">
      <c r="A928" s="6" t="n"/>
      <c r="B928" s="6" t="n"/>
      <c r="C928" s="6" t="n"/>
      <c r="D928" s="6" t="n"/>
      <c r="E928" s="6" t="n"/>
      <c r="F928" s="6" t="n"/>
      <c r="G928" s="6" t="n"/>
      <c r="H928" s="6" t="n"/>
      <c r="I928" s="6" t="n"/>
    </row>
    <row r="929" ht="15.75" customHeight="1" s="1411">
      <c r="A929" s="6" t="n"/>
      <c r="B929" s="6" t="n"/>
      <c r="C929" s="6" t="n"/>
      <c r="D929" s="6" t="n"/>
      <c r="E929" s="6" t="n"/>
      <c r="F929" s="6" t="n"/>
      <c r="G929" s="6" t="n"/>
      <c r="H929" s="6" t="n"/>
      <c r="I929" s="6" t="n"/>
    </row>
    <row r="930" ht="15.75" customHeight="1" s="1411">
      <c r="A930" s="6" t="n"/>
      <c r="B930" s="6" t="n"/>
      <c r="C930" s="6" t="n"/>
      <c r="D930" s="6" t="n"/>
      <c r="E930" s="6" t="n"/>
      <c r="F930" s="6" t="n"/>
      <c r="G930" s="6" t="n"/>
      <c r="H930" s="6" t="n"/>
      <c r="I930" s="6" t="n"/>
    </row>
    <row r="931" ht="15.75" customHeight="1" s="1411">
      <c r="A931" s="6" t="n"/>
      <c r="B931" s="6" t="n"/>
      <c r="C931" s="6" t="n"/>
      <c r="D931" s="6" t="n"/>
      <c r="E931" s="6" t="n"/>
      <c r="F931" s="6" t="n"/>
      <c r="G931" s="6" t="n"/>
      <c r="H931" s="6" t="n"/>
      <c r="I931" s="6" t="n"/>
    </row>
    <row r="932" ht="15.75" customHeight="1" s="1411">
      <c r="A932" s="6" t="n"/>
      <c r="B932" s="6" t="n"/>
      <c r="C932" s="6" t="n"/>
      <c r="D932" s="6" t="n"/>
      <c r="E932" s="6" t="n"/>
      <c r="F932" s="6" t="n"/>
      <c r="G932" s="6" t="n"/>
      <c r="H932" s="6" t="n"/>
      <c r="I932" s="6" t="n"/>
    </row>
    <row r="933" ht="15.75" customHeight="1" s="1411">
      <c r="A933" s="6" t="n"/>
      <c r="B933" s="6" t="n"/>
      <c r="C933" s="6" t="n"/>
      <c r="D933" s="6" t="n"/>
      <c r="E933" s="6" t="n"/>
      <c r="F933" s="6" t="n"/>
      <c r="G933" s="6" t="n"/>
      <c r="H933" s="6" t="n"/>
      <c r="I933" s="6" t="n"/>
    </row>
    <row r="934" ht="15.75" customHeight="1" s="1411">
      <c r="A934" s="6" t="n"/>
      <c r="B934" s="6" t="n"/>
      <c r="C934" s="6" t="n"/>
      <c r="D934" s="6" t="n"/>
      <c r="E934" s="6" t="n"/>
      <c r="F934" s="6" t="n"/>
      <c r="G934" s="6" t="n"/>
      <c r="H934" s="6" t="n"/>
      <c r="I934" s="6" t="n"/>
    </row>
    <row r="935" ht="15.75" customHeight="1" s="1411">
      <c r="A935" s="6" t="n"/>
      <c r="B935" s="6" t="n"/>
      <c r="C935" s="6" t="n"/>
      <c r="D935" s="6" t="n"/>
      <c r="E935" s="6" t="n"/>
      <c r="F935" s="6" t="n"/>
      <c r="G935" s="6" t="n"/>
      <c r="H935" s="6" t="n"/>
      <c r="I935" s="6" t="n"/>
    </row>
    <row r="936" ht="15.75" customHeight="1" s="1411">
      <c r="A936" s="6" t="n"/>
      <c r="B936" s="6" t="n"/>
      <c r="C936" s="6" t="n"/>
      <c r="D936" s="6" t="n"/>
      <c r="E936" s="6" t="n"/>
      <c r="F936" s="6" t="n"/>
      <c r="G936" s="6" t="n"/>
      <c r="H936" s="6" t="n"/>
      <c r="I936" s="6" t="n"/>
    </row>
    <row r="937" ht="15.75" customHeight="1" s="1411">
      <c r="A937" s="6" t="n"/>
      <c r="B937" s="6" t="n"/>
      <c r="C937" s="6" t="n"/>
      <c r="D937" s="6" t="n"/>
      <c r="E937" s="6" t="n"/>
      <c r="F937" s="6" t="n"/>
      <c r="G937" s="6" t="n"/>
      <c r="H937" s="6" t="n"/>
      <c r="I937" s="6" t="n"/>
    </row>
    <row r="938" ht="15.75" customHeight="1" s="1411">
      <c r="A938" s="6" t="n"/>
      <c r="B938" s="6" t="n"/>
      <c r="C938" s="6" t="n"/>
      <c r="D938" s="6" t="n"/>
      <c r="E938" s="6" t="n"/>
      <c r="F938" s="6" t="n"/>
      <c r="G938" s="6" t="n"/>
      <c r="H938" s="6" t="n"/>
      <c r="I938" s="6" t="n"/>
    </row>
    <row r="939" ht="15.75" customHeight="1" s="1411">
      <c r="A939" s="6" t="n"/>
      <c r="B939" s="6" t="n"/>
      <c r="C939" s="6" t="n"/>
      <c r="D939" s="6" t="n"/>
      <c r="E939" s="6" t="n"/>
      <c r="F939" s="6" t="n"/>
      <c r="G939" s="6" t="n"/>
      <c r="H939" s="6" t="n"/>
      <c r="I939" s="6" t="n"/>
    </row>
    <row r="940" ht="15.75" customHeight="1" s="1411">
      <c r="A940" s="6" t="n"/>
      <c r="B940" s="6" t="n"/>
      <c r="C940" s="6" t="n"/>
      <c r="D940" s="6" t="n"/>
      <c r="E940" s="6" t="n"/>
      <c r="F940" s="6" t="n"/>
      <c r="G940" s="6" t="n"/>
      <c r="H940" s="6" t="n"/>
      <c r="I940" s="6" t="n"/>
    </row>
    <row r="941" ht="15.75" customHeight="1" s="1411">
      <c r="A941" s="6" t="n"/>
      <c r="B941" s="6" t="n"/>
      <c r="C941" s="6" t="n"/>
      <c r="D941" s="6" t="n"/>
      <c r="E941" s="6" t="n"/>
      <c r="F941" s="6" t="n"/>
      <c r="G941" s="6" t="n"/>
      <c r="H941" s="6" t="n"/>
      <c r="I941" s="6" t="n"/>
    </row>
    <row r="942" ht="15.75" customHeight="1" s="1411">
      <c r="A942" s="6" t="n"/>
      <c r="B942" s="6" t="n"/>
      <c r="C942" s="6" t="n"/>
      <c r="D942" s="6" t="n"/>
      <c r="E942" s="6" t="n"/>
      <c r="F942" s="6" t="n"/>
      <c r="G942" s="6" t="n"/>
      <c r="H942" s="6" t="n"/>
      <c r="I942" s="6" t="n"/>
    </row>
    <row r="943" ht="15.75" customHeight="1" s="1411">
      <c r="A943" s="6" t="n"/>
      <c r="B943" s="6" t="n"/>
      <c r="C943" s="6" t="n"/>
      <c r="D943" s="6" t="n"/>
      <c r="E943" s="6" t="n"/>
      <c r="F943" s="6" t="n"/>
      <c r="G943" s="6" t="n"/>
      <c r="H943" s="6" t="n"/>
      <c r="I943" s="6" t="n"/>
    </row>
    <row r="944" ht="15.75" customHeight="1" s="1411">
      <c r="A944" s="6" t="n"/>
      <c r="B944" s="6" t="n"/>
      <c r="C944" s="6" t="n"/>
      <c r="D944" s="6" t="n"/>
      <c r="E944" s="6" t="n"/>
      <c r="F944" s="6" t="n"/>
      <c r="G944" s="6" t="n"/>
      <c r="H944" s="6" t="n"/>
      <c r="I944" s="6" t="n"/>
    </row>
    <row r="945" ht="15.75" customHeight="1" s="1411">
      <c r="A945" s="6" t="n"/>
      <c r="B945" s="6" t="n"/>
      <c r="C945" s="6" t="n"/>
      <c r="D945" s="6" t="n"/>
      <c r="E945" s="6" t="n"/>
      <c r="F945" s="6" t="n"/>
      <c r="G945" s="6" t="n"/>
      <c r="H945" s="6" t="n"/>
      <c r="I945" s="6" t="n"/>
    </row>
    <row r="946" ht="15.75" customHeight="1" s="1411">
      <c r="A946" s="6" t="n"/>
      <c r="B946" s="6" t="n"/>
      <c r="C946" s="6" t="n"/>
      <c r="D946" s="6" t="n"/>
      <c r="E946" s="6" t="n"/>
      <c r="F946" s="6" t="n"/>
      <c r="G946" s="6" t="n"/>
      <c r="H946" s="6" t="n"/>
      <c r="I946" s="6" t="n"/>
    </row>
    <row r="947" ht="15.75" customHeight="1" s="1411">
      <c r="A947" s="6" t="n"/>
      <c r="B947" s="6" t="n"/>
      <c r="C947" s="6" t="n"/>
      <c r="D947" s="6" t="n"/>
      <c r="E947" s="6" t="n"/>
      <c r="F947" s="6" t="n"/>
      <c r="G947" s="6" t="n"/>
      <c r="H947" s="6" t="n"/>
      <c r="I947" s="6" t="n"/>
    </row>
    <row r="948" ht="15.75" customHeight="1" s="1411">
      <c r="A948" s="6" t="n"/>
      <c r="B948" s="6" t="n"/>
      <c r="C948" s="6" t="n"/>
      <c r="D948" s="6" t="n"/>
      <c r="E948" s="6" t="n"/>
      <c r="F948" s="6" t="n"/>
      <c r="G948" s="6" t="n"/>
      <c r="H948" s="6" t="n"/>
      <c r="I948" s="6" t="n"/>
    </row>
    <row r="949" ht="15.75" customHeight="1" s="1411">
      <c r="A949" s="6" t="n"/>
      <c r="B949" s="6" t="n"/>
      <c r="C949" s="6" t="n"/>
      <c r="D949" s="6" t="n"/>
      <c r="E949" s="6" t="n"/>
      <c r="F949" s="6" t="n"/>
      <c r="G949" s="6" t="n"/>
      <c r="H949" s="6" t="n"/>
      <c r="I949" s="6" t="n"/>
    </row>
    <row r="950" ht="15.75" customHeight="1" s="1411">
      <c r="A950" s="6" t="n"/>
      <c r="B950" s="6" t="n"/>
      <c r="C950" s="6" t="n"/>
      <c r="D950" s="6" t="n"/>
      <c r="E950" s="6" t="n"/>
      <c r="F950" s="6" t="n"/>
      <c r="G950" s="6" t="n"/>
      <c r="H950" s="6" t="n"/>
      <c r="I950" s="6" t="n"/>
    </row>
    <row r="951" ht="15.75" customHeight="1" s="1411">
      <c r="A951" s="6" t="n"/>
      <c r="B951" s="6" t="n"/>
      <c r="C951" s="6" t="n"/>
      <c r="D951" s="6" t="n"/>
      <c r="E951" s="6" t="n"/>
      <c r="F951" s="6" t="n"/>
      <c r="G951" s="6" t="n"/>
      <c r="H951" s="6" t="n"/>
      <c r="I951" s="6" t="n"/>
    </row>
    <row r="952" ht="15.75" customHeight="1" s="1411">
      <c r="A952" s="6" t="n"/>
      <c r="B952" s="6" t="n"/>
      <c r="C952" s="6" t="n"/>
      <c r="D952" s="6" t="n"/>
      <c r="E952" s="6" t="n"/>
      <c r="F952" s="6" t="n"/>
      <c r="G952" s="6" t="n"/>
      <c r="H952" s="6" t="n"/>
      <c r="I952" s="6" t="n"/>
    </row>
    <row r="953" ht="15.75" customHeight="1" s="1411">
      <c r="A953" s="6" t="n"/>
      <c r="B953" s="6" t="n"/>
      <c r="C953" s="6" t="n"/>
      <c r="D953" s="6" t="n"/>
      <c r="E953" s="6" t="n"/>
      <c r="F953" s="6" t="n"/>
      <c r="G953" s="6" t="n"/>
      <c r="H953" s="6" t="n"/>
      <c r="I953" s="6" t="n"/>
    </row>
    <row r="954" ht="15.75" customHeight="1" s="1411">
      <c r="A954" s="6" t="n"/>
      <c r="B954" s="6" t="n"/>
      <c r="C954" s="6" t="n"/>
      <c r="D954" s="6" t="n"/>
      <c r="E954" s="6" t="n"/>
      <c r="F954" s="6" t="n"/>
      <c r="G954" s="6" t="n"/>
      <c r="H954" s="6" t="n"/>
      <c r="I954" s="6" t="n"/>
    </row>
    <row r="955" ht="15.75" customHeight="1" s="1411">
      <c r="A955" s="6" t="n"/>
      <c r="B955" s="6" t="n"/>
      <c r="C955" s="6" t="n"/>
      <c r="D955" s="6" t="n"/>
      <c r="E955" s="6" t="n"/>
      <c r="F955" s="6" t="n"/>
      <c r="G955" s="6" t="n"/>
      <c r="H955" s="6" t="n"/>
      <c r="I955" s="6" t="n"/>
    </row>
    <row r="956" ht="15.75" customHeight="1" s="1411">
      <c r="A956" s="6" t="n"/>
      <c r="B956" s="6" t="n"/>
      <c r="C956" s="6" t="n"/>
      <c r="D956" s="6" t="n"/>
      <c r="E956" s="6" t="n"/>
      <c r="F956" s="6" t="n"/>
      <c r="G956" s="6" t="n"/>
      <c r="H956" s="6" t="n"/>
      <c r="I956" s="6" t="n"/>
    </row>
    <row r="957" ht="15.75" customHeight="1" s="1411">
      <c r="A957" s="6" t="n"/>
      <c r="B957" s="6" t="n"/>
      <c r="C957" s="6" t="n"/>
      <c r="D957" s="6" t="n"/>
      <c r="E957" s="6" t="n"/>
      <c r="F957" s="6" t="n"/>
      <c r="G957" s="6" t="n"/>
      <c r="H957" s="6" t="n"/>
      <c r="I957" s="6" t="n"/>
    </row>
    <row r="958" ht="15.75" customHeight="1" s="1411">
      <c r="A958" s="6" t="n"/>
      <c r="B958" s="6" t="n"/>
      <c r="C958" s="6" t="n"/>
      <c r="D958" s="6" t="n"/>
      <c r="E958" s="6" t="n"/>
      <c r="F958" s="6" t="n"/>
      <c r="G958" s="6" t="n"/>
      <c r="H958" s="6" t="n"/>
      <c r="I958" s="6" t="n"/>
    </row>
    <row r="959" ht="15.75" customHeight="1" s="1411">
      <c r="A959" s="6" t="n"/>
      <c r="B959" s="6" t="n"/>
      <c r="C959" s="6" t="n"/>
      <c r="D959" s="6" t="n"/>
      <c r="E959" s="6" t="n"/>
      <c r="F959" s="6" t="n"/>
      <c r="G959" s="6" t="n"/>
      <c r="H959" s="6" t="n"/>
      <c r="I959" s="6" t="n"/>
    </row>
    <row r="960" ht="15.75" customHeight="1" s="1411">
      <c r="A960" s="6" t="n"/>
      <c r="B960" s="6" t="n"/>
      <c r="C960" s="6" t="n"/>
      <c r="D960" s="6" t="n"/>
      <c r="E960" s="6" t="n"/>
      <c r="F960" s="6" t="n"/>
      <c r="G960" s="6" t="n"/>
      <c r="H960" s="6" t="n"/>
      <c r="I960" s="6" t="n"/>
    </row>
    <row r="961" ht="15.75" customHeight="1" s="1411">
      <c r="A961" s="6" t="n"/>
      <c r="B961" s="6" t="n"/>
      <c r="C961" s="6" t="n"/>
      <c r="D961" s="6" t="n"/>
      <c r="E961" s="6" t="n"/>
      <c r="F961" s="6" t="n"/>
      <c r="G961" s="6" t="n"/>
      <c r="H961" s="6" t="n"/>
      <c r="I961" s="6" t="n"/>
    </row>
    <row r="962" ht="15.75" customHeight="1" s="1411">
      <c r="A962" s="6" t="n"/>
      <c r="B962" s="6" t="n"/>
      <c r="C962" s="6" t="n"/>
      <c r="D962" s="6" t="n"/>
      <c r="E962" s="6" t="n"/>
      <c r="F962" s="6" t="n"/>
      <c r="G962" s="6" t="n"/>
      <c r="H962" s="6" t="n"/>
      <c r="I962" s="6" t="n"/>
    </row>
    <row r="963" ht="15.75" customHeight="1" s="1411">
      <c r="A963" s="6" t="n"/>
      <c r="B963" s="6" t="n"/>
      <c r="C963" s="6" t="n"/>
      <c r="D963" s="6" t="n"/>
      <c r="E963" s="6" t="n"/>
      <c r="F963" s="6" t="n"/>
      <c r="G963" s="6" t="n"/>
      <c r="H963" s="6" t="n"/>
      <c r="I963" s="6" t="n"/>
    </row>
    <row r="964" ht="15.75" customHeight="1" s="1411">
      <c r="A964" s="6" t="n"/>
      <c r="B964" s="6" t="n"/>
      <c r="C964" s="6" t="n"/>
      <c r="D964" s="6" t="n"/>
      <c r="E964" s="6" t="n"/>
      <c r="F964" s="6" t="n"/>
      <c r="G964" s="6" t="n"/>
      <c r="H964" s="6" t="n"/>
      <c r="I964" s="6" t="n"/>
    </row>
    <row r="965" ht="15.75" customHeight="1" s="1411">
      <c r="A965" s="6" t="n"/>
      <c r="B965" s="6" t="n"/>
      <c r="C965" s="6" t="n"/>
      <c r="D965" s="6" t="n"/>
      <c r="E965" s="6" t="n"/>
      <c r="F965" s="6" t="n"/>
      <c r="G965" s="6" t="n"/>
      <c r="H965" s="6" t="n"/>
      <c r="I965" s="6" t="n"/>
    </row>
    <row r="966" ht="15.75" customHeight="1" s="1411">
      <c r="A966" s="6" t="n"/>
      <c r="B966" s="6" t="n"/>
      <c r="C966" s="6" t="n"/>
      <c r="D966" s="6" t="n"/>
      <c r="E966" s="6" t="n"/>
      <c r="F966" s="6" t="n"/>
      <c r="G966" s="6" t="n"/>
      <c r="H966" s="6" t="n"/>
      <c r="I966" s="6" t="n"/>
    </row>
    <row r="967" ht="15.75" customHeight="1" s="1411">
      <c r="A967" s="6" t="n"/>
      <c r="B967" s="6" t="n"/>
      <c r="C967" s="6" t="n"/>
      <c r="D967" s="6" t="n"/>
      <c r="E967" s="6" t="n"/>
      <c r="F967" s="6" t="n"/>
      <c r="G967" s="6" t="n"/>
      <c r="H967" s="6" t="n"/>
      <c r="I967" s="6" t="n"/>
    </row>
    <row r="968" ht="15.75" customHeight="1" s="1411">
      <c r="A968" s="6" t="n"/>
      <c r="B968" s="6" t="n"/>
      <c r="C968" s="6" t="n"/>
      <c r="D968" s="6" t="n"/>
      <c r="E968" s="6" t="n"/>
      <c r="F968" s="6" t="n"/>
      <c r="G968" s="6" t="n"/>
      <c r="H968" s="6" t="n"/>
      <c r="I968" s="6" t="n"/>
    </row>
    <row r="969" ht="15.75" customHeight="1" s="1411">
      <c r="A969" s="6" t="n"/>
      <c r="B969" s="6" t="n"/>
      <c r="C969" s="6" t="n"/>
      <c r="D969" s="6" t="n"/>
      <c r="E969" s="6" t="n"/>
      <c r="F969" s="6" t="n"/>
      <c r="G969" s="6" t="n"/>
      <c r="H969" s="6" t="n"/>
      <c r="I969" s="6" t="n"/>
    </row>
    <row r="970" ht="15.75" customHeight="1" s="1411">
      <c r="A970" s="6" t="n"/>
      <c r="B970" s="6" t="n"/>
      <c r="C970" s="6" t="n"/>
      <c r="D970" s="6" t="n"/>
      <c r="E970" s="6" t="n"/>
      <c r="F970" s="6" t="n"/>
      <c r="G970" s="6" t="n"/>
      <c r="H970" s="6" t="n"/>
      <c r="I970" s="6" t="n"/>
    </row>
    <row r="971" ht="15.75" customHeight="1" s="1411">
      <c r="A971" s="6" t="n"/>
      <c r="B971" s="6" t="n"/>
      <c r="C971" s="6" t="n"/>
      <c r="D971" s="6" t="n"/>
      <c r="E971" s="6" t="n"/>
      <c r="F971" s="6" t="n"/>
      <c r="G971" s="6" t="n"/>
      <c r="H971" s="6" t="n"/>
      <c r="I971" s="6" t="n"/>
    </row>
    <row r="972" ht="15.75" customHeight="1" s="1411">
      <c r="A972" s="6" t="n"/>
      <c r="B972" s="6" t="n"/>
      <c r="C972" s="6" t="n"/>
      <c r="D972" s="6" t="n"/>
      <c r="E972" s="6" t="n"/>
      <c r="F972" s="6" t="n"/>
      <c r="G972" s="6" t="n"/>
      <c r="H972" s="6" t="n"/>
      <c r="I972" s="6" t="n"/>
    </row>
    <row r="973" ht="15.75" customHeight="1" s="1411">
      <c r="A973" s="6" t="n"/>
      <c r="B973" s="6" t="n"/>
      <c r="C973" s="6" t="n"/>
      <c r="D973" s="6" t="n"/>
      <c r="E973" s="6" t="n"/>
      <c r="F973" s="6" t="n"/>
      <c r="G973" s="6" t="n"/>
      <c r="H973" s="6" t="n"/>
      <c r="I973" s="6" t="n"/>
    </row>
    <row r="974" ht="15.75" customHeight="1" s="1411">
      <c r="A974" s="6" t="n"/>
      <c r="B974" s="6" t="n"/>
      <c r="C974" s="6" t="n"/>
      <c r="D974" s="6" t="n"/>
      <c r="E974" s="6" t="n"/>
      <c r="F974" s="6" t="n"/>
      <c r="G974" s="6" t="n"/>
      <c r="H974" s="6" t="n"/>
      <c r="I974" s="6" t="n"/>
    </row>
    <row r="975" ht="15.75" customHeight="1" s="1411">
      <c r="A975" s="6" t="n"/>
      <c r="B975" s="6" t="n"/>
      <c r="C975" s="6" t="n"/>
      <c r="D975" s="6" t="n"/>
      <c r="E975" s="6" t="n"/>
      <c r="F975" s="6" t="n"/>
      <c r="G975" s="6" t="n"/>
      <c r="H975" s="6" t="n"/>
      <c r="I975" s="6" t="n"/>
    </row>
    <row r="976" ht="15.75" customHeight="1" s="1411">
      <c r="A976" s="6" t="n"/>
      <c r="B976" s="6" t="n"/>
      <c r="C976" s="6" t="n"/>
      <c r="D976" s="6" t="n"/>
      <c r="E976" s="6" t="n"/>
      <c r="F976" s="6" t="n"/>
      <c r="G976" s="6" t="n"/>
      <c r="H976" s="6" t="n"/>
      <c r="I976" s="6" t="n"/>
    </row>
    <row r="977" ht="15.75" customHeight="1" s="1411">
      <c r="A977" s="6" t="n"/>
      <c r="B977" s="6" t="n"/>
      <c r="C977" s="6" t="n"/>
      <c r="D977" s="6" t="n"/>
      <c r="E977" s="6" t="n"/>
      <c r="F977" s="6" t="n"/>
      <c r="G977" s="6" t="n"/>
      <c r="H977" s="6" t="n"/>
      <c r="I977" s="6" t="n"/>
    </row>
    <row r="978" ht="15.75" customHeight="1" s="1411">
      <c r="A978" s="6" t="n"/>
      <c r="B978" s="6" t="n"/>
      <c r="C978" s="6" t="n"/>
      <c r="D978" s="6" t="n"/>
      <c r="E978" s="6" t="n"/>
      <c r="F978" s="6" t="n"/>
      <c r="G978" s="6" t="n"/>
      <c r="H978" s="6" t="n"/>
      <c r="I978" s="6" t="n"/>
    </row>
    <row r="979" ht="15.75" customHeight="1" s="1411">
      <c r="A979" s="6" t="n"/>
      <c r="B979" s="6" t="n"/>
      <c r="C979" s="6" t="n"/>
      <c r="D979" s="6" t="n"/>
      <c r="E979" s="6" t="n"/>
      <c r="F979" s="6" t="n"/>
      <c r="G979" s="6" t="n"/>
      <c r="H979" s="6" t="n"/>
      <c r="I979" s="6" t="n"/>
    </row>
    <row r="980" ht="15.75" customHeight="1" s="1411">
      <c r="A980" s="6" t="n"/>
      <c r="B980" s="6" t="n"/>
      <c r="C980" s="6" t="n"/>
      <c r="D980" s="6" t="n"/>
      <c r="E980" s="6" t="n"/>
      <c r="F980" s="6" t="n"/>
      <c r="G980" s="6" t="n"/>
      <c r="H980" s="6" t="n"/>
      <c r="I980" s="6" t="n"/>
    </row>
    <row r="981" ht="15.75" customHeight="1" s="1411">
      <c r="A981" s="6" t="n"/>
      <c r="B981" s="6" t="n"/>
      <c r="C981" s="6" t="n"/>
      <c r="D981" s="6" t="n"/>
      <c r="E981" s="6" t="n"/>
      <c r="F981" s="6" t="n"/>
      <c r="G981" s="6" t="n"/>
      <c r="H981" s="6" t="n"/>
      <c r="I981" s="6" t="n"/>
    </row>
    <row r="982" ht="15.75" customHeight="1" s="1411">
      <c r="A982" s="6" t="n"/>
      <c r="B982" s="6" t="n"/>
      <c r="C982" s="6" t="n"/>
      <c r="D982" s="6" t="n"/>
      <c r="E982" s="6" t="n"/>
      <c r="F982" s="6" t="n"/>
      <c r="G982" s="6" t="n"/>
      <c r="H982" s="6" t="n"/>
      <c r="I982" s="6" t="n"/>
    </row>
    <row r="983" ht="15.75" customHeight="1" s="1411">
      <c r="A983" s="6" t="n"/>
      <c r="B983" s="6" t="n"/>
      <c r="C983" s="6" t="n"/>
      <c r="D983" s="6" t="n"/>
      <c r="E983" s="6" t="n"/>
      <c r="F983" s="6" t="n"/>
      <c r="G983" s="6" t="n"/>
      <c r="H983" s="6" t="n"/>
      <c r="I983" s="6" t="n"/>
    </row>
    <row r="984" ht="15.75" customHeight="1" s="1411">
      <c r="A984" s="6" t="n"/>
      <c r="B984" s="6" t="n"/>
      <c r="C984" s="6" t="n"/>
      <c r="D984" s="6" t="n"/>
      <c r="E984" s="6" t="n"/>
      <c r="F984" s="6" t="n"/>
      <c r="G984" s="6" t="n"/>
      <c r="H984" s="6" t="n"/>
      <c r="I984" s="6" t="n"/>
    </row>
    <row r="985" ht="15.75" customHeight="1" s="1411">
      <c r="A985" s="6" t="n"/>
      <c r="B985" s="6" t="n"/>
      <c r="C985" s="6" t="n"/>
      <c r="D985" s="6" t="n"/>
      <c r="E985" s="6" t="n"/>
      <c r="F985" s="6" t="n"/>
      <c r="G985" s="6" t="n"/>
      <c r="H985" s="6" t="n"/>
      <c r="I985" s="6" t="n"/>
    </row>
    <row r="986" ht="15.75" customHeight="1" s="1411">
      <c r="A986" s="6" t="n"/>
      <c r="B986" s="6" t="n"/>
      <c r="C986" s="6" t="n"/>
      <c r="D986" s="6" t="n"/>
      <c r="E986" s="6" t="n"/>
      <c r="F986" s="6" t="n"/>
      <c r="G986" s="6" t="n"/>
      <c r="H986" s="6" t="n"/>
      <c r="I986" s="6" t="n"/>
    </row>
    <row r="987" ht="15.75" customHeight="1" s="1411">
      <c r="A987" s="6" t="n"/>
      <c r="B987" s="6" t="n"/>
      <c r="C987" s="6" t="n"/>
      <c r="D987" s="6" t="n"/>
      <c r="E987" s="6" t="n"/>
      <c r="F987" s="6" t="n"/>
      <c r="G987" s="6" t="n"/>
      <c r="H987" s="6" t="n"/>
      <c r="I987" s="6" t="n"/>
    </row>
    <row r="988" ht="15.75" customHeight="1" s="1411">
      <c r="A988" s="6" t="n"/>
      <c r="B988" s="6" t="n"/>
      <c r="C988" s="6" t="n"/>
      <c r="D988" s="6" t="n"/>
      <c r="E988" s="6" t="n"/>
      <c r="F988" s="6" t="n"/>
      <c r="G988" s="6" t="n"/>
      <c r="H988" s="6" t="n"/>
      <c r="I988" s="6" t="n"/>
    </row>
    <row r="989" ht="15.75" customHeight="1" s="1411">
      <c r="A989" s="6" t="n"/>
      <c r="B989" s="6" t="n"/>
      <c r="C989" s="6" t="n"/>
      <c r="D989" s="6" t="n"/>
      <c r="E989" s="6" t="n"/>
      <c r="F989" s="6" t="n"/>
      <c r="G989" s="6" t="n"/>
      <c r="H989" s="6" t="n"/>
      <c r="I989" s="6" t="n"/>
    </row>
    <row r="990" ht="15.75" customHeight="1" s="1411">
      <c r="A990" s="6" t="n"/>
      <c r="B990" s="6" t="n"/>
      <c r="C990" s="6" t="n"/>
      <c r="D990" s="6" t="n"/>
      <c r="E990" s="6" t="n"/>
      <c r="F990" s="6" t="n"/>
      <c r="G990" s="6" t="n"/>
      <c r="H990" s="6" t="n"/>
      <c r="I990" s="6" t="n"/>
    </row>
    <row r="991" ht="15.75" customHeight="1" s="1411">
      <c r="A991" s="6" t="n"/>
      <c r="B991" s="6" t="n"/>
      <c r="C991" s="6" t="n"/>
      <c r="D991" s="6" t="n"/>
      <c r="E991" s="6" t="n"/>
      <c r="F991" s="6" t="n"/>
      <c r="G991" s="6" t="n"/>
      <c r="H991" s="6" t="n"/>
      <c r="I991" s="6" t="n"/>
    </row>
    <row r="992" ht="15.75" customHeight="1" s="1411">
      <c r="A992" s="6" t="n"/>
      <c r="B992" s="6" t="n"/>
      <c r="C992" s="6" t="n"/>
      <c r="D992" s="6" t="n"/>
      <c r="E992" s="6" t="n"/>
      <c r="F992" s="6" t="n"/>
      <c r="G992" s="6" t="n"/>
      <c r="H992" s="6" t="n"/>
      <c r="I992" s="6" t="n"/>
    </row>
    <row r="993" ht="15.75" customHeight="1" s="1411">
      <c r="A993" s="6" t="n"/>
      <c r="B993" s="6" t="n"/>
      <c r="C993" s="6" t="n"/>
      <c r="D993" s="6" t="n"/>
      <c r="E993" s="6" t="n"/>
      <c r="F993" s="6" t="n"/>
      <c r="G993" s="6" t="n"/>
      <c r="H993" s="6" t="n"/>
      <c r="I993" s="6" t="n"/>
    </row>
    <row r="994" ht="15.75" customHeight="1" s="1411">
      <c r="A994" s="6" t="n"/>
      <c r="B994" s="6" t="n"/>
      <c r="C994" s="6" t="n"/>
      <c r="D994" s="6" t="n"/>
      <c r="E994" s="6" t="n"/>
      <c r="F994" s="6" t="n"/>
      <c r="G994" s="6" t="n"/>
      <c r="H994" s="6" t="n"/>
      <c r="I994" s="6" t="n"/>
    </row>
    <row r="995" ht="15.75" customHeight="1" s="1411">
      <c r="A995" s="6" t="n"/>
      <c r="B995" s="6" t="n"/>
      <c r="C995" s="6" t="n"/>
      <c r="D995" s="6" t="n"/>
      <c r="E995" s="6" t="n"/>
      <c r="F995" s="6" t="n"/>
      <c r="G995" s="6" t="n"/>
      <c r="H995" s="6" t="n"/>
      <c r="I995" s="6" t="n"/>
    </row>
    <row r="996" ht="15.75" customHeight="1" s="1411">
      <c r="A996" s="6" t="n"/>
      <c r="B996" s="6" t="n"/>
      <c r="C996" s="6" t="n"/>
      <c r="D996" s="6" t="n"/>
      <c r="E996" s="6" t="n"/>
      <c r="F996" s="6" t="n"/>
      <c r="G996" s="6" t="n"/>
      <c r="H996" s="6" t="n"/>
      <c r="I996" s="6" t="n"/>
    </row>
    <row r="997" ht="15.75" customHeight="1" s="1411">
      <c r="A997" s="6" t="n"/>
      <c r="B997" s="6" t="n"/>
      <c r="C997" s="6" t="n"/>
      <c r="D997" s="6" t="n"/>
      <c r="E997" s="6" t="n"/>
      <c r="F997" s="6" t="n"/>
      <c r="G997" s="6" t="n"/>
      <c r="H997" s="6" t="n"/>
      <c r="I997" s="6" t="n"/>
    </row>
    <row r="998" ht="15.75" customHeight="1" s="1411">
      <c r="A998" s="6" t="n"/>
      <c r="B998" s="6" t="n"/>
      <c r="C998" s="6" t="n"/>
      <c r="D998" s="6" t="n"/>
      <c r="E998" s="6" t="n"/>
      <c r="F998" s="6" t="n"/>
      <c r="G998" s="6" t="n"/>
      <c r="H998" s="6" t="n"/>
      <c r="I998" s="6" t="n"/>
    </row>
    <row r="999" ht="15.75" customHeight="1" s="1411">
      <c r="A999" s="6" t="n"/>
      <c r="B999" s="6" t="n"/>
      <c r="C999" s="6" t="n"/>
      <c r="D999" s="6" t="n"/>
      <c r="E999" s="6" t="n"/>
      <c r="F999" s="6" t="n"/>
      <c r="G999" s="6" t="n"/>
      <c r="H999" s="6" t="n"/>
      <c r="I999" s="6" t="n"/>
    </row>
    <row r="1000" ht="15.75" customHeight="1" s="1411">
      <c r="A1000" s="6" t="n"/>
      <c r="B1000" s="6" t="n"/>
      <c r="C1000" s="6" t="n"/>
      <c r="D1000" s="6" t="n"/>
      <c r="E1000" s="6" t="n"/>
      <c r="F1000" s="6" t="n"/>
      <c r="G1000" s="6" t="n"/>
      <c r="H1000" s="6" t="n"/>
      <c r="I1000" s="6" t="n"/>
    </row>
  </sheetData>
  <mergeCells count="1">
    <mergeCell ref="A1:I1"/>
  </mergeCells>
  <pageMargins left="0.75" right="0.75" top="1" bottom="1" header="0" footer="0"/>
  <pageSetup orientation="portrait" paperSize="9"/>
</worksheet>
</file>

<file path=xl/worksheets/sheet36.xml><?xml version="1.0" encoding="utf-8"?>
<worksheet xmlns="http://schemas.openxmlformats.org/spreadsheetml/2006/main">
  <sheetPr>
    <outlinePr summaryBelow="1" summaryRight="1"/>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14" customWidth="1" style="1411" min="1" max="1"/>
    <col width="8" customWidth="1" style="1411" min="2" max="2"/>
    <col width="13" customWidth="1" style="1411" min="3" max="10"/>
  </cols>
  <sheetData>
    <row r="1" ht="31.5" customHeight="1" s="1411">
      <c r="A1" s="1379" t="inlineStr">
        <is>
          <t>Borough Bar  —  Weekly Sales Data 2025</t>
        </is>
      </c>
      <c r="J1" s="1400" t="n"/>
      <c r="K1" s="268" t="n"/>
      <c r="L1" s="268" t="n"/>
      <c r="M1" s="268" t="n"/>
      <c r="N1" s="268" t="n"/>
      <c r="O1" s="268" t="n"/>
      <c r="P1" s="268" t="n"/>
      <c r="Q1" s="268" t="n"/>
      <c r="R1" s="268" t="n"/>
      <c r="S1" s="268" t="n"/>
      <c r="T1" s="268" t="n"/>
      <c r="U1" s="268" t="n"/>
      <c r="V1" s="268" t="n"/>
      <c r="W1" s="268" t="n"/>
      <c r="X1" s="268" t="n"/>
      <c r="Y1" s="268" t="n"/>
      <c r="Z1" s="268" t="n"/>
      <c r="AA1" s="6" t="n"/>
      <c r="AB1" s="6" t="n"/>
      <c r="AC1" s="6" t="n"/>
    </row>
    <row r="2" ht="21.75" customHeight="1" s="1411">
      <c r="A2" s="1391" t="inlineStr">
        <is>
          <t>Month</t>
        </is>
      </c>
      <c r="B2" s="1391" t="inlineStr">
        <is>
          <t>Wk</t>
        </is>
      </c>
      <c r="C2" s="1391" t="inlineStr">
        <is>
          <t>Income</t>
        </is>
      </c>
      <c r="D2" s="1391" t="inlineStr">
        <is>
          <t>All Costs</t>
        </is>
      </c>
      <c r="E2" s="1391" t="inlineStr">
        <is>
          <t>Fixed Costs</t>
        </is>
      </c>
      <c r="F2" s="1391" t="inlineStr">
        <is>
          <t>Variable Costs</t>
        </is>
      </c>
      <c r="G2" s="1391" t="inlineStr">
        <is>
          <t>Wages</t>
        </is>
      </c>
      <c r="H2" s="1391" t="inlineStr">
        <is>
          <t>VAT Diff</t>
        </is>
      </c>
      <c r="I2" s="1391" t="inlineStr">
        <is>
          <t>Profit</t>
        </is>
      </c>
      <c r="J2" s="1391" t="inlineStr">
        <is>
          <t>Profit + Costs After VAT</t>
        </is>
      </c>
      <c r="K2" s="268" t="n"/>
      <c r="L2" s="268" t="n"/>
      <c r="M2" s="268" t="n"/>
      <c r="N2" s="268" t="n"/>
      <c r="O2" s="268" t="n"/>
      <c r="P2" s="268" t="n"/>
      <c r="Q2" s="268" t="n"/>
      <c r="R2" s="268" t="n"/>
      <c r="S2" s="268" t="n"/>
      <c r="T2" s="268" t="n"/>
      <c r="U2" s="268" t="n"/>
      <c r="V2" s="268" t="n"/>
      <c r="W2" s="268" t="n"/>
      <c r="X2" s="268" t="n"/>
      <c r="Y2" s="268" t="n"/>
      <c r="Z2" s="268" t="n"/>
      <c r="AA2" s="6" t="n"/>
      <c r="AB2" s="6" t="n"/>
      <c r="AC2" s="6" t="n"/>
    </row>
    <row r="3" ht="18" customHeight="1" s="1411">
      <c r="A3" s="1401" t="inlineStr">
        <is>
          <t>January</t>
        </is>
      </c>
      <c r="B3" s="1392" t="n">
        <v>1</v>
      </c>
      <c r="C3" s="1396" t="n">
        <v>9733.780000000001</v>
      </c>
      <c r="D3" s="1396" t="n">
        <v>7914.53</v>
      </c>
      <c r="E3" s="1396" t="n">
        <v>2781.53</v>
      </c>
      <c r="F3" s="1396" t="n">
        <v>1024.13</v>
      </c>
      <c r="G3" s="1396" t="n">
        <v>3333.61</v>
      </c>
      <c r="H3" s="1396" t="n">
        <v>988.02</v>
      </c>
      <c r="I3" s="280">
        <f>C3-D3-H3</f>
        <v/>
      </c>
      <c r="J3" s="1402">
        <f>C3-H3</f>
        <v/>
      </c>
      <c r="K3" s="268" t="n"/>
      <c r="L3" s="268" t="n"/>
      <c r="M3" s="268" t="n"/>
      <c r="N3" s="268" t="n"/>
      <c r="O3" s="268" t="n"/>
      <c r="P3" s="268" t="n"/>
      <c r="Q3" s="268" t="n"/>
      <c r="R3" s="268" t="n"/>
      <c r="S3" s="268" t="n"/>
      <c r="T3" s="268" t="n"/>
      <c r="U3" s="268" t="n"/>
      <c r="V3" s="268" t="n"/>
      <c r="W3" s="268" t="n"/>
      <c r="X3" s="268" t="n"/>
      <c r="Y3" s="268" t="n"/>
      <c r="Z3" s="268" t="n"/>
      <c r="AA3" s="6" t="n"/>
      <c r="AB3" s="6" t="n"/>
      <c r="AC3" s="6" t="n"/>
    </row>
    <row r="4" ht="18" customHeight="1" s="1411">
      <c r="A4" s="297" t="inlineStr">
        <is>
          <t>January</t>
        </is>
      </c>
      <c r="B4" s="1394" t="n">
        <v>2</v>
      </c>
      <c r="C4" s="1396" t="n">
        <v>8665.9</v>
      </c>
      <c r="D4" s="1396" t="n">
        <v>8500.559999999999</v>
      </c>
      <c r="E4" s="1396" t="n">
        <v>2621.34</v>
      </c>
      <c r="F4" s="1396" t="n">
        <v>932.64</v>
      </c>
      <c r="G4" s="1396" t="n">
        <v>4091.61</v>
      </c>
      <c r="H4" s="1396" t="n">
        <v>851.99</v>
      </c>
      <c r="I4" s="284">
        <f>C4-D4-H4</f>
        <v/>
      </c>
      <c r="J4" s="1403">
        <f>C4-H4</f>
        <v/>
      </c>
      <c r="K4" s="268" t="n"/>
      <c r="L4" s="268" t="n"/>
      <c r="M4" s="268" t="n"/>
      <c r="N4" s="268" t="n"/>
      <c r="O4" s="268" t="n"/>
      <c r="P4" s="268" t="n"/>
      <c r="Q4" s="268" t="n"/>
      <c r="R4" s="268" t="n"/>
      <c r="S4" s="268" t="n"/>
      <c r="T4" s="268" t="n"/>
      <c r="U4" s="268" t="n"/>
      <c r="V4" s="268" t="n"/>
      <c r="W4" s="268" t="n"/>
      <c r="X4" s="268" t="n"/>
      <c r="Y4" s="268" t="n"/>
      <c r="Z4" s="268" t="n"/>
      <c r="AA4" s="6" t="n"/>
      <c r="AB4" s="6" t="n"/>
      <c r="AC4" s="6" t="n"/>
    </row>
    <row r="5" ht="18" customHeight="1" s="1411">
      <c r="A5" s="1401" t="inlineStr">
        <is>
          <t>January</t>
        </is>
      </c>
      <c r="B5" s="1392" t="n">
        <v>3</v>
      </c>
      <c r="C5" s="1396" t="n">
        <v>11870.42</v>
      </c>
      <c r="D5" s="1396" t="n">
        <v>9964.25</v>
      </c>
      <c r="E5" s="1396" t="n">
        <v>3102.02</v>
      </c>
      <c r="F5" s="1396" t="n">
        <v>1350.35</v>
      </c>
      <c r="G5" s="1396" t="n">
        <v>3915.17</v>
      </c>
      <c r="H5" s="1396" t="n">
        <v>1236.34</v>
      </c>
      <c r="I5" s="280">
        <f>C5-D5-H5</f>
        <v/>
      </c>
      <c r="J5" s="1402">
        <f>C5-H5</f>
        <v/>
      </c>
      <c r="K5" s="268" t="n"/>
      <c r="L5" s="268" t="n"/>
      <c r="M5" s="268" t="n"/>
      <c r="N5" s="268" t="n"/>
      <c r="O5" s="268" t="n"/>
      <c r="P5" s="268" t="n"/>
      <c r="Q5" s="268" t="n"/>
      <c r="R5" s="268" t="n"/>
      <c r="S5" s="268" t="n"/>
      <c r="T5" s="268" t="n"/>
      <c r="U5" s="268" t="n"/>
      <c r="V5" s="268" t="n"/>
      <c r="W5" s="268" t="n"/>
      <c r="X5" s="268" t="n"/>
      <c r="Y5" s="268" t="n"/>
      <c r="Z5" s="268" t="n"/>
      <c r="AA5" s="6" t="n"/>
      <c r="AB5" s="6" t="n"/>
      <c r="AC5" s="6" t="n"/>
    </row>
    <row r="6" ht="18" customHeight="1" s="1411">
      <c r="A6" s="297" t="inlineStr">
        <is>
          <t>January</t>
        </is>
      </c>
      <c r="B6" s="1394" t="n">
        <v>4</v>
      </c>
      <c r="C6" s="1396" t="n">
        <v>14057.82</v>
      </c>
      <c r="D6" s="1396" t="n">
        <v>10191.24</v>
      </c>
      <c r="E6" s="1396" t="n">
        <v>3430.13</v>
      </c>
      <c r="F6" s="1396" t="n">
        <v>1725.68</v>
      </c>
      <c r="G6" s="1396" t="n">
        <v>3782.45</v>
      </c>
      <c r="H6" s="1396" t="n">
        <v>1483.67</v>
      </c>
      <c r="I6" s="284">
        <f>C6-D6-H6</f>
        <v/>
      </c>
      <c r="J6" s="1403">
        <f>C6-H6</f>
        <v/>
      </c>
      <c r="K6" s="268" t="n"/>
      <c r="L6" s="268" t="n"/>
      <c r="M6" s="268" t="n"/>
      <c r="N6" s="268" t="n"/>
      <c r="O6" s="268" t="n"/>
      <c r="P6" s="268" t="n"/>
      <c r="Q6" s="268" t="n"/>
      <c r="R6" s="268" t="n"/>
      <c r="S6" s="268" t="n"/>
      <c r="T6" s="268" t="n"/>
      <c r="U6" s="268" t="n"/>
      <c r="V6" s="268" t="n"/>
      <c r="W6" s="268" t="n"/>
      <c r="X6" s="268" t="n"/>
      <c r="Y6" s="268" t="n"/>
      <c r="Z6" s="268" t="n"/>
      <c r="AA6" s="6" t="n"/>
      <c r="AB6" s="6" t="n"/>
      <c r="AC6" s="6" t="n"/>
    </row>
    <row r="7" ht="18" customHeight="1" s="1411">
      <c r="A7" s="1401" t="inlineStr">
        <is>
          <t>February</t>
        </is>
      </c>
      <c r="B7" s="1392" t="n">
        <v>1</v>
      </c>
      <c r="C7" s="1396" t="n">
        <v>11896.72</v>
      </c>
      <c r="D7" s="1396" t="n">
        <v>10296.47</v>
      </c>
      <c r="E7" s="1396" t="n">
        <v>3105.97</v>
      </c>
      <c r="F7" s="1396" t="n">
        <v>2000.36</v>
      </c>
      <c r="G7" s="1396" t="n">
        <v>4278.61</v>
      </c>
      <c r="H7" s="1396" t="n">
        <v>1131.73</v>
      </c>
      <c r="I7" s="280">
        <f>C7-D7-H7</f>
        <v/>
      </c>
      <c r="J7" s="1402">
        <f>C7-H7</f>
        <v/>
      </c>
      <c r="K7" s="268" t="n"/>
      <c r="L7" s="268" t="n"/>
      <c r="M7" s="268" t="n"/>
      <c r="N7" s="268" t="n"/>
      <c r="O7" s="268" t="n"/>
      <c r="P7" s="268" t="n"/>
      <c r="Q7" s="268" t="n"/>
      <c r="R7" s="268" t="n"/>
      <c r="S7" s="268" t="n"/>
      <c r="T7" s="268" t="n"/>
      <c r="U7" s="268" t="n"/>
      <c r="V7" s="268" t="n"/>
      <c r="W7" s="268" t="n"/>
      <c r="X7" s="268" t="n"/>
      <c r="Y7" s="268" t="n"/>
      <c r="Z7" s="268" t="n"/>
      <c r="AA7" s="6" t="n"/>
      <c r="AB7" s="6" t="n"/>
      <c r="AC7" s="6" t="n"/>
    </row>
    <row r="8" ht="18" customHeight="1" s="1411">
      <c r="A8" s="297" t="inlineStr">
        <is>
          <t>February</t>
        </is>
      </c>
      <c r="B8" s="1394" t="n">
        <v>2</v>
      </c>
      <c r="C8" s="1396" t="n">
        <v>12349.31</v>
      </c>
      <c r="D8" s="1396" t="n">
        <v>10783.58</v>
      </c>
      <c r="E8" s="1396" t="n">
        <v>3173.86</v>
      </c>
      <c r="F8" s="1396" t="n">
        <v>1401.41</v>
      </c>
      <c r="G8" s="1396" t="n">
        <v>4192.26</v>
      </c>
      <c r="H8" s="1396" t="n">
        <v>1295.67</v>
      </c>
      <c r="I8" s="284">
        <f>C8-D8-H8</f>
        <v/>
      </c>
      <c r="J8" s="1403">
        <f>C8-H8</f>
        <v/>
      </c>
      <c r="K8" s="268" t="n"/>
      <c r="L8" s="268" t="n"/>
      <c r="M8" s="268" t="n"/>
      <c r="N8" s="268" t="n"/>
      <c r="O8" s="268" t="n"/>
      <c r="P8" s="268" t="n"/>
      <c r="Q8" s="268" t="n"/>
      <c r="R8" s="268" t="n"/>
      <c r="S8" s="268" t="n"/>
      <c r="T8" s="268" t="n"/>
      <c r="U8" s="268" t="n"/>
      <c r="V8" s="268" t="n"/>
      <c r="W8" s="268" t="n"/>
      <c r="X8" s="268" t="n"/>
      <c r="Y8" s="268" t="n"/>
      <c r="Z8" s="268" t="n"/>
      <c r="AA8" s="6" t="n"/>
      <c r="AB8" s="6" t="n"/>
      <c r="AC8" s="6" t="n"/>
    </row>
    <row r="9" ht="18" customHeight="1" s="1411">
      <c r="A9" s="1401" t="inlineStr">
        <is>
          <t>February</t>
        </is>
      </c>
      <c r="B9" s="1392" t="n">
        <v>3</v>
      </c>
      <c r="C9" s="1396" t="n">
        <v>10887.6</v>
      </c>
      <c r="D9" s="1396" t="n">
        <v>7972.85</v>
      </c>
      <c r="E9" s="1396" t="n">
        <v>2954.6</v>
      </c>
      <c r="F9" s="1396" t="n">
        <v>492.86</v>
      </c>
      <c r="G9" s="1396" t="n">
        <v>3795.12</v>
      </c>
      <c r="H9" s="1396" t="n">
        <v>1240.02</v>
      </c>
      <c r="I9" s="280">
        <f>C9-D9-H9</f>
        <v/>
      </c>
      <c r="J9" s="1402">
        <f>C9-H9</f>
        <v/>
      </c>
      <c r="K9" s="268" t="n"/>
      <c r="L9" s="268" t="n"/>
      <c r="M9" s="268" t="n"/>
      <c r="N9" s="268" t="n"/>
      <c r="O9" s="268" t="n"/>
      <c r="P9" s="268" t="n"/>
      <c r="Q9" s="268" t="n"/>
      <c r="R9" s="268" t="n"/>
      <c r="S9" s="268" t="n"/>
      <c r="T9" s="268" t="n"/>
      <c r="U9" s="268" t="n"/>
      <c r="V9" s="268" t="n"/>
      <c r="W9" s="268" t="n"/>
      <c r="X9" s="268" t="n"/>
      <c r="Y9" s="268" t="n"/>
      <c r="Z9" s="268" t="n"/>
      <c r="AA9" s="6" t="n"/>
      <c r="AB9" s="6" t="n"/>
      <c r="AC9" s="6" t="n"/>
    </row>
    <row r="10" ht="18" customHeight="1" s="1411">
      <c r="A10" s="297" t="inlineStr">
        <is>
          <t>February</t>
        </is>
      </c>
      <c r="B10" s="1394" t="n">
        <v>4</v>
      </c>
      <c r="C10" s="1396" t="n">
        <v>19259.85</v>
      </c>
      <c r="D10" s="1396" t="n">
        <v>12477.54</v>
      </c>
      <c r="E10" s="1396" t="n">
        <v>4210.44</v>
      </c>
      <c r="F10" s="1396" t="n">
        <v>3110.7</v>
      </c>
      <c r="G10" s="1396" t="n">
        <v>4308.8</v>
      </c>
      <c r="H10" s="1396" t="n">
        <v>1989.79</v>
      </c>
      <c r="I10" s="284">
        <f>C10-D10-H10</f>
        <v/>
      </c>
      <c r="J10" s="1403">
        <f>C10-H10</f>
        <v/>
      </c>
      <c r="K10" s="268" t="n"/>
      <c r="L10" s="268" t="n"/>
      <c r="M10" s="268" t="n"/>
      <c r="N10" s="268" t="n"/>
      <c r="O10" s="268" t="n"/>
      <c r="P10" s="268" t="n"/>
      <c r="Q10" s="268" t="n"/>
      <c r="R10" s="268" t="n"/>
      <c r="S10" s="268" t="n"/>
      <c r="T10" s="268" t="n"/>
      <c r="U10" s="268" t="n"/>
      <c r="V10" s="268" t="n"/>
      <c r="W10" s="268" t="n"/>
      <c r="X10" s="268" t="n"/>
      <c r="Y10" s="268" t="n"/>
      <c r="Z10" s="268" t="n"/>
      <c r="AA10" s="6" t="n"/>
      <c r="AB10" s="6" t="n"/>
      <c r="AC10" s="6" t="n"/>
    </row>
    <row r="11" ht="18" customHeight="1" s="1411">
      <c r="A11" s="1401" t="inlineStr">
        <is>
          <t>March</t>
        </is>
      </c>
      <c r="B11" s="1392" t="n">
        <v>1</v>
      </c>
      <c r="C11" s="1396" t="n">
        <v>13816.77</v>
      </c>
      <c r="D11" s="1396" t="n">
        <v>11992.13</v>
      </c>
      <c r="E11" s="1396" t="n">
        <v>3393.98</v>
      </c>
      <c r="F11" s="1396" t="n">
        <v>2056.38</v>
      </c>
      <c r="G11" s="1396" t="n">
        <v>4260.07</v>
      </c>
      <c r="H11" s="1396" t="n">
        <v>1394.4</v>
      </c>
      <c r="I11" s="280">
        <f>C11-D11-H11</f>
        <v/>
      </c>
      <c r="J11" s="1402">
        <f>C11-H11</f>
        <v/>
      </c>
      <c r="K11" s="268" t="n"/>
      <c r="L11" s="268" t="n"/>
      <c r="M11" s="268" t="n"/>
      <c r="N11" s="268" t="n"/>
      <c r="O11" s="268" t="n"/>
      <c r="P11" s="268" t="n"/>
      <c r="Q11" s="268" t="n"/>
      <c r="R11" s="268" t="n"/>
      <c r="S11" s="268" t="n"/>
      <c r="T11" s="268" t="n"/>
      <c r="U11" s="268" t="n"/>
      <c r="V11" s="268" t="n"/>
      <c r="W11" s="268" t="n"/>
      <c r="X11" s="268" t="n"/>
      <c r="Y11" s="268" t="n"/>
      <c r="Z11" s="268" t="n"/>
      <c r="AA11" s="6" t="n"/>
      <c r="AB11" s="6" t="n"/>
      <c r="AC11" s="6" t="n"/>
    </row>
    <row r="12" ht="18" customHeight="1" s="1411">
      <c r="A12" s="297" t="inlineStr">
        <is>
          <t>March</t>
        </is>
      </c>
      <c r="B12" s="1394" t="n">
        <v>2</v>
      </c>
      <c r="C12" s="1396" t="n">
        <v>10182.3</v>
      </c>
      <c r="D12" s="1396" t="n">
        <v>10340.25</v>
      </c>
      <c r="E12" s="1396" t="n">
        <v>2848.8</v>
      </c>
      <c r="F12" s="1396" t="n">
        <v>1857.75</v>
      </c>
      <c r="G12" s="1396" t="n">
        <v>4696.07</v>
      </c>
      <c r="H12" s="1396" t="n">
        <v>912.62</v>
      </c>
      <c r="I12" s="284">
        <f>C12-D12-H12</f>
        <v/>
      </c>
      <c r="J12" s="1403">
        <f>C12-H12</f>
        <v/>
      </c>
      <c r="K12" s="268" t="n"/>
      <c r="L12" s="268" t="n"/>
      <c r="M12" s="268" t="n"/>
      <c r="N12" s="268" t="n"/>
      <c r="O12" s="268" t="n"/>
      <c r="P12" s="268" t="n"/>
      <c r="Q12" s="268" t="n"/>
      <c r="R12" s="268" t="n"/>
      <c r="S12" s="268" t="n"/>
      <c r="T12" s="268" t="n"/>
      <c r="U12" s="268" t="n"/>
      <c r="V12" s="268" t="n"/>
      <c r="W12" s="268" t="n"/>
      <c r="X12" s="268" t="n"/>
      <c r="Y12" s="268" t="n"/>
      <c r="Z12" s="268" t="n"/>
      <c r="AA12" s="6" t="n"/>
      <c r="AB12" s="6" t="n"/>
      <c r="AC12" s="6" t="n"/>
    </row>
    <row r="13" ht="18" customHeight="1" s="1411">
      <c r="A13" s="1401" t="inlineStr">
        <is>
          <t>March</t>
        </is>
      </c>
      <c r="B13" s="1392" t="n">
        <v>3</v>
      </c>
      <c r="C13" s="1396" t="n">
        <v>9975.040000000001</v>
      </c>
      <c r="D13" s="1396" t="n">
        <v>10211.53</v>
      </c>
      <c r="E13" s="1396" t="n">
        <v>2817.72</v>
      </c>
      <c r="F13" s="1396" t="n">
        <v>963.6</v>
      </c>
      <c r="G13" s="1396" t="n">
        <v>5049.43</v>
      </c>
      <c r="H13" s="1396" t="n">
        <v>1032.29</v>
      </c>
      <c r="I13" s="280">
        <f>C13-D13-H13</f>
        <v/>
      </c>
      <c r="J13" s="1402">
        <f>C13-H13</f>
        <v/>
      </c>
      <c r="K13" s="268" t="n"/>
      <c r="L13" s="268" t="n"/>
      <c r="M13" s="268" t="n"/>
      <c r="N13" s="268" t="n"/>
      <c r="O13" s="268" t="n"/>
      <c r="P13" s="268" t="n"/>
      <c r="Q13" s="268" t="n"/>
      <c r="R13" s="268" t="n"/>
      <c r="S13" s="268" t="n"/>
      <c r="T13" s="268" t="n"/>
      <c r="U13" s="268" t="n"/>
      <c r="V13" s="268" t="n"/>
      <c r="W13" s="268" t="n"/>
      <c r="X13" s="268" t="n"/>
      <c r="Y13" s="268" t="n"/>
      <c r="Z13" s="268" t="n"/>
      <c r="AA13" s="6" t="n"/>
      <c r="AB13" s="6" t="n"/>
      <c r="AC13" s="6" t="n"/>
    </row>
    <row r="14" ht="18" customHeight="1" s="1411">
      <c r="A14" s="297" t="inlineStr">
        <is>
          <t>March</t>
        </is>
      </c>
      <c r="B14" s="1394" t="n">
        <v>4</v>
      </c>
      <c r="C14" s="1396" t="n">
        <v>14619.07</v>
      </c>
      <c r="D14" s="1396" t="n">
        <v>9122.35</v>
      </c>
      <c r="E14" s="1396" t="n">
        <v>3514.32</v>
      </c>
      <c r="F14" s="1396" t="n">
        <v>443.92</v>
      </c>
      <c r="G14" s="1396" t="n">
        <v>4406.86</v>
      </c>
      <c r="H14" s="1396" t="n">
        <v>1776.8</v>
      </c>
      <c r="I14" s="284">
        <f>C14-D14-H14</f>
        <v/>
      </c>
      <c r="J14" s="1403">
        <f>C14-H14</f>
        <v/>
      </c>
      <c r="K14" s="268" t="n"/>
      <c r="L14" s="268" t="n"/>
      <c r="M14" s="268" t="n"/>
      <c r="N14" s="268" t="n"/>
      <c r="O14" s="268" t="n"/>
      <c r="P14" s="268" t="n"/>
      <c r="Q14" s="268" t="n"/>
      <c r="R14" s="268" t="n"/>
      <c r="S14" s="268" t="n"/>
      <c r="T14" s="268" t="n"/>
      <c r="U14" s="268" t="n"/>
      <c r="V14" s="268" t="n"/>
      <c r="W14" s="268" t="n"/>
      <c r="X14" s="268" t="n"/>
      <c r="Y14" s="268" t="n"/>
      <c r="Z14" s="268" t="n"/>
      <c r="AA14" s="6" t="n"/>
      <c r="AB14" s="6" t="n"/>
      <c r="AC14" s="6" t="n"/>
    </row>
    <row r="15" ht="18" customHeight="1" s="1411">
      <c r="A15" s="1401" t="inlineStr">
        <is>
          <t>March</t>
        </is>
      </c>
      <c r="B15" s="1392" t="n">
        <v>5</v>
      </c>
      <c r="C15" s="1396" t="n">
        <v>12196.68</v>
      </c>
      <c r="D15" s="1396" t="n">
        <v>10944.65</v>
      </c>
      <c r="E15" s="1396" t="n">
        <v>3150.96</v>
      </c>
      <c r="F15" s="1396" t="n">
        <v>1232.93</v>
      </c>
      <c r="G15" s="1396" t="n">
        <v>5484.66</v>
      </c>
      <c r="H15" s="1396" t="n">
        <v>1302.13</v>
      </c>
      <c r="I15" s="280">
        <f>C15-D15-H15</f>
        <v/>
      </c>
      <c r="J15" s="1402">
        <f>C15-H15</f>
        <v/>
      </c>
      <c r="K15" s="268" t="n"/>
      <c r="L15" s="268" t="n"/>
      <c r="M15" s="268" t="n"/>
      <c r="N15" s="268" t="n"/>
      <c r="O15" s="268" t="n"/>
      <c r="P15" s="268" t="n"/>
      <c r="Q15" s="268" t="n"/>
      <c r="R15" s="268" t="n"/>
      <c r="S15" s="268" t="n"/>
      <c r="T15" s="268" t="n"/>
      <c r="U15" s="268" t="n"/>
      <c r="V15" s="268" t="n"/>
      <c r="W15" s="268" t="n"/>
      <c r="X15" s="268" t="n"/>
      <c r="Y15" s="268" t="n"/>
      <c r="Z15" s="268" t="n"/>
      <c r="AA15" s="6" t="n"/>
      <c r="AB15" s="6" t="n"/>
      <c r="AC15" s="6" t="n"/>
    </row>
    <row r="16" ht="18" customHeight="1" s="1411">
      <c r="A16" s="297" t="inlineStr">
        <is>
          <t>April</t>
        </is>
      </c>
      <c r="B16" s="1394" t="n">
        <v>1</v>
      </c>
      <c r="C16" s="1396" t="n">
        <v>11245.16</v>
      </c>
      <c r="D16" s="1396" t="n">
        <v>10172.05</v>
      </c>
      <c r="E16" s="1396" t="n">
        <v>3008.23</v>
      </c>
      <c r="F16" s="1396" t="n">
        <v>1223.47</v>
      </c>
      <c r="G16" s="1396" t="n">
        <v>4984.68</v>
      </c>
      <c r="H16" s="1396" t="n">
        <v>1168.91</v>
      </c>
      <c r="I16" s="284">
        <f>C16-D16-H16</f>
        <v/>
      </c>
      <c r="J16" s="1403">
        <f>C16-H16</f>
        <v/>
      </c>
      <c r="K16" s="268" t="n"/>
      <c r="L16" s="268" t="n"/>
      <c r="M16" s="268" t="n"/>
      <c r="N16" s="268" t="n"/>
      <c r="O16" s="268" t="n"/>
      <c r="P16" s="268" t="n"/>
      <c r="Q16" s="268" t="n"/>
      <c r="R16" s="268" t="n"/>
      <c r="S16" s="268" t="n"/>
      <c r="T16" s="268" t="n"/>
      <c r="U16" s="268" t="n"/>
      <c r="V16" s="268" t="n"/>
      <c r="W16" s="268" t="n"/>
      <c r="X16" s="268" t="n"/>
      <c r="Y16" s="268" t="n"/>
      <c r="Z16" s="268" t="n"/>
      <c r="AA16" s="6" t="n"/>
      <c r="AB16" s="6" t="n"/>
      <c r="AC16" s="6" t="n"/>
    </row>
    <row r="17" ht="18" customHeight="1" s="1411">
      <c r="A17" s="1401" t="inlineStr">
        <is>
          <t>April</t>
        </is>
      </c>
      <c r="B17" s="1392" t="n">
        <v>2</v>
      </c>
      <c r="C17" s="1396" t="n">
        <v>13747.06</v>
      </c>
      <c r="D17" s="1396" t="n">
        <v>11666.5</v>
      </c>
      <c r="E17" s="1396" t="n">
        <v>3383.52</v>
      </c>
      <c r="F17" s="1396" t="n">
        <v>1288.1</v>
      </c>
      <c r="G17" s="1396" t="n">
        <v>5605.79</v>
      </c>
      <c r="H17" s="1396" t="n">
        <v>1512.57</v>
      </c>
      <c r="I17" s="280">
        <f>C17-D17-H17</f>
        <v/>
      </c>
      <c r="J17" s="1402">
        <f>C17-H17</f>
        <v/>
      </c>
      <c r="K17" s="268" t="n"/>
      <c r="L17" s="268" t="n"/>
      <c r="M17" s="268" t="n"/>
      <c r="N17" s="268" t="n"/>
      <c r="O17" s="268" t="n"/>
      <c r="P17" s="268" t="n"/>
      <c r="Q17" s="268" t="n"/>
      <c r="R17" s="268" t="n"/>
      <c r="S17" s="268" t="n"/>
      <c r="T17" s="268" t="n"/>
      <c r="U17" s="268" t="n"/>
      <c r="V17" s="268" t="n"/>
      <c r="W17" s="268" t="n"/>
      <c r="X17" s="268" t="n"/>
      <c r="Y17" s="268" t="n"/>
      <c r="Z17" s="268" t="n"/>
      <c r="AA17" s="6" t="n"/>
      <c r="AB17" s="6" t="n"/>
      <c r="AC17" s="6" t="n"/>
    </row>
    <row r="18" ht="18" customHeight="1" s="1411">
      <c r="A18" s="297" t="inlineStr">
        <is>
          <t>April</t>
        </is>
      </c>
      <c r="B18" s="1394" t="n">
        <v>3</v>
      </c>
      <c r="C18" s="1396" t="n">
        <v>13765.98</v>
      </c>
      <c r="D18" s="1396" t="n">
        <v>12836.75</v>
      </c>
      <c r="E18" s="1396" t="n">
        <v>3386.36</v>
      </c>
      <c r="F18" s="1396" t="n">
        <v>2287.96</v>
      </c>
      <c r="G18" s="1396" t="n">
        <v>5298.38</v>
      </c>
      <c r="H18" s="1396" t="n">
        <v>1348.61</v>
      </c>
      <c r="I18" s="284">
        <f>C18-D18-H18</f>
        <v/>
      </c>
      <c r="J18" s="1403">
        <f>C18-H18</f>
        <v/>
      </c>
      <c r="K18" s="268" t="n"/>
      <c r="L18" s="268" t="n"/>
      <c r="M18" s="268" t="n"/>
      <c r="N18" s="268" t="n"/>
      <c r="O18" s="268" t="n"/>
      <c r="P18" s="268" t="n"/>
      <c r="Q18" s="268" t="n"/>
      <c r="R18" s="268" t="n"/>
      <c r="S18" s="268" t="n"/>
      <c r="T18" s="268" t="n"/>
      <c r="U18" s="268" t="n"/>
      <c r="V18" s="268" t="n"/>
      <c r="W18" s="268" t="n"/>
      <c r="X18" s="268" t="n"/>
      <c r="Y18" s="268" t="n"/>
      <c r="Z18" s="268" t="n"/>
      <c r="AA18" s="6" t="n"/>
      <c r="AB18" s="6" t="n"/>
      <c r="AC18" s="6" t="n"/>
    </row>
    <row r="19" ht="18" customHeight="1" s="1411">
      <c r="A19" s="1401" t="inlineStr">
        <is>
          <t>April</t>
        </is>
      </c>
      <c r="B19" s="1392" t="n">
        <v>4</v>
      </c>
      <c r="C19" s="1396" t="n">
        <v>12707.27</v>
      </c>
      <c r="D19" s="1396" t="n">
        <v>9381.450000000001</v>
      </c>
      <c r="E19" s="1396" t="n">
        <v>3227.55</v>
      </c>
      <c r="F19" s="1396" t="n">
        <v>0</v>
      </c>
      <c r="G19" s="1396" t="n">
        <v>5447.52</v>
      </c>
      <c r="H19" s="1396" t="n">
        <v>1579.95</v>
      </c>
      <c r="I19" s="280">
        <f>C19-D19-H19</f>
        <v/>
      </c>
      <c r="J19" s="1402">
        <f>C19-H19</f>
        <v/>
      </c>
      <c r="K19" s="268" t="n"/>
      <c r="L19" s="268" t="n"/>
      <c r="M19" s="268" t="n"/>
      <c r="N19" s="268" t="n"/>
      <c r="O19" s="268" t="n"/>
      <c r="P19" s="268" t="n"/>
      <c r="Q19" s="268" t="n"/>
      <c r="R19" s="268" t="n"/>
      <c r="S19" s="268" t="n"/>
      <c r="T19" s="268" t="n"/>
      <c r="U19" s="268" t="n"/>
      <c r="V19" s="268" t="n"/>
      <c r="W19" s="268" t="n"/>
      <c r="X19" s="268" t="n"/>
      <c r="Y19" s="268" t="n"/>
      <c r="Z19" s="268" t="n"/>
      <c r="AA19" s="6" t="n"/>
      <c r="AB19" s="6" t="n"/>
      <c r="AC19" s="6" t="n"/>
    </row>
    <row r="20" ht="18" customHeight="1" s="1411">
      <c r="A20" s="297" t="inlineStr">
        <is>
          <t>May</t>
        </is>
      </c>
      <c r="B20" s="1394" t="n">
        <v>1</v>
      </c>
      <c r="C20" s="1396" t="n">
        <v>13054.22</v>
      </c>
      <c r="D20" s="1396" t="n">
        <v>11633.13</v>
      </c>
      <c r="E20" s="1396" t="n">
        <v>3279.59</v>
      </c>
      <c r="F20" s="1396" t="n">
        <v>1439.47</v>
      </c>
      <c r="G20" s="1396" t="n">
        <v>5472.42</v>
      </c>
      <c r="H20" s="1396" t="n">
        <v>1389.19</v>
      </c>
      <c r="I20" s="284">
        <f>C20-D20-H20</f>
        <v/>
      </c>
      <c r="J20" s="1403">
        <f>C20-H20</f>
        <v/>
      </c>
      <c r="K20" s="268" t="n"/>
      <c r="L20" s="268" t="n"/>
      <c r="M20" s="268" t="n"/>
      <c r="N20" s="268" t="n"/>
      <c r="O20" s="268" t="n"/>
      <c r="P20" s="268" t="n"/>
      <c r="Q20" s="268" t="n"/>
      <c r="R20" s="268" t="n"/>
      <c r="S20" s="268" t="n"/>
      <c r="T20" s="268" t="n"/>
      <c r="U20" s="268" t="n"/>
      <c r="V20" s="268" t="n"/>
      <c r="W20" s="268" t="n"/>
      <c r="X20" s="268" t="n"/>
      <c r="Y20" s="268" t="n"/>
      <c r="Z20" s="268" t="n"/>
      <c r="AA20" s="6" t="n"/>
      <c r="AB20" s="6" t="n"/>
      <c r="AC20" s="6" t="n"/>
    </row>
    <row r="21" ht="18" customHeight="1" s="1411">
      <c r="A21" s="1401" t="inlineStr">
        <is>
          <t>May</t>
        </is>
      </c>
      <c r="B21" s="1392" t="n">
        <v>2</v>
      </c>
      <c r="C21" s="1396" t="n">
        <v>8557.139999999999</v>
      </c>
      <c r="D21" s="1396" t="n">
        <v>12031.06</v>
      </c>
      <c r="E21" s="1396" t="n">
        <v>2605.03</v>
      </c>
      <c r="F21" s="1396" t="n">
        <v>2291.82</v>
      </c>
      <c r="G21" s="1396" t="n">
        <v>5930.98</v>
      </c>
      <c r="H21" s="1396" t="n">
        <v>610.05</v>
      </c>
      <c r="I21" s="280">
        <f>C21-D21-H21</f>
        <v/>
      </c>
      <c r="J21" s="1402">
        <f>C21-H21</f>
        <v/>
      </c>
      <c r="K21" s="268" t="n"/>
      <c r="L21" s="268" t="n"/>
      <c r="M21" s="268" t="n"/>
      <c r="N21" s="268" t="n"/>
      <c r="O21" s="268" t="n"/>
      <c r="P21" s="268" t="n"/>
      <c r="Q21" s="268" t="n"/>
      <c r="R21" s="268" t="n"/>
      <c r="S21" s="268" t="n"/>
      <c r="T21" s="268" t="n"/>
      <c r="U21" s="268" t="n"/>
      <c r="V21" s="268" t="n"/>
      <c r="W21" s="268" t="n"/>
      <c r="X21" s="268" t="n"/>
      <c r="Y21" s="268" t="n"/>
      <c r="Z21" s="268" t="n"/>
      <c r="AA21" s="6" t="n"/>
      <c r="AB21" s="6" t="n"/>
      <c r="AC21" s="6" t="n"/>
    </row>
    <row r="22" ht="18" customHeight="1" s="1411">
      <c r="A22" s="297" t="inlineStr">
        <is>
          <t>May</t>
        </is>
      </c>
      <c r="B22" s="1394" t="n">
        <v>3</v>
      </c>
      <c r="C22" s="1396" t="n">
        <v>9194.370000000001</v>
      </c>
      <c r="D22" s="1396" t="n">
        <v>8760.25</v>
      </c>
      <c r="E22" s="1396" t="n">
        <v>2700.62</v>
      </c>
      <c r="F22" s="1396" t="n">
        <v>415.74</v>
      </c>
      <c r="G22" s="1396" t="n">
        <v>4596.83</v>
      </c>
      <c r="H22" s="1396" t="n">
        <v>1013</v>
      </c>
      <c r="I22" s="284">
        <f>C22-D22-H22</f>
        <v/>
      </c>
      <c r="J22" s="1403">
        <f>C22-H22</f>
        <v/>
      </c>
      <c r="K22" s="268" t="n"/>
      <c r="L22" s="268" t="n"/>
      <c r="M22" s="268" t="n"/>
      <c r="N22" s="268" t="n"/>
      <c r="O22" s="268" t="n"/>
      <c r="P22" s="268" t="n"/>
      <c r="Q22" s="268" t="n"/>
      <c r="R22" s="268" t="n"/>
      <c r="S22" s="268" t="n"/>
      <c r="T22" s="268" t="n"/>
      <c r="U22" s="268" t="n"/>
      <c r="V22" s="268" t="n"/>
      <c r="W22" s="268" t="n"/>
      <c r="X22" s="268" t="n"/>
      <c r="Y22" s="268" t="n"/>
      <c r="Z22" s="268" t="n"/>
      <c r="AA22" s="6" t="n"/>
      <c r="AB22" s="6" t="n"/>
      <c r="AC22" s="6" t="n"/>
    </row>
    <row r="23" ht="18" customHeight="1" s="1411">
      <c r="A23" s="1401" t="inlineStr">
        <is>
          <t>May</t>
        </is>
      </c>
      <c r="B23" s="1392" t="n">
        <v>4</v>
      </c>
      <c r="C23" s="1396" t="n">
        <v>14441.41</v>
      </c>
      <c r="D23" s="1396" t="n">
        <v>12221.93</v>
      </c>
      <c r="E23" s="1396" t="n">
        <v>3487.67</v>
      </c>
      <c r="F23" s="1396" t="n">
        <v>2797.39</v>
      </c>
      <c r="G23" s="1396" t="n">
        <v>4543.74</v>
      </c>
      <c r="H23" s="1396" t="n">
        <v>1359.39</v>
      </c>
      <c r="I23" s="280">
        <f>C23-D23-H23</f>
        <v/>
      </c>
      <c r="J23" s="1402">
        <f>C23-H23</f>
        <v/>
      </c>
      <c r="K23" s="268" t="n"/>
      <c r="L23" s="268" t="n"/>
      <c r="M23" s="268" t="n"/>
      <c r="N23" s="268" t="n"/>
      <c r="O23" s="268" t="n"/>
      <c r="P23" s="268" t="n"/>
      <c r="Q23" s="268" t="n"/>
      <c r="R23" s="268" t="n"/>
      <c r="S23" s="268" t="n"/>
      <c r="T23" s="268" t="n"/>
      <c r="U23" s="268" t="n"/>
      <c r="V23" s="268" t="n"/>
      <c r="W23" s="268" t="n"/>
      <c r="X23" s="268" t="n"/>
      <c r="Y23" s="268" t="n"/>
      <c r="Z23" s="268" t="n"/>
      <c r="AA23" s="6" t="n"/>
      <c r="AB23" s="6" t="n"/>
      <c r="AC23" s="6" t="n"/>
    </row>
    <row r="24" ht="18" customHeight="1" s="1411">
      <c r="A24" s="297" t="inlineStr">
        <is>
          <t>May</t>
        </is>
      </c>
      <c r="B24" s="1394" t="n">
        <v>5</v>
      </c>
      <c r="C24" s="1396" t="n">
        <v>14319.64</v>
      </c>
      <c r="D24" s="1396" t="n">
        <v>11765.44</v>
      </c>
      <c r="E24" s="1396" t="n">
        <v>3469.41</v>
      </c>
      <c r="F24" s="1396" t="n">
        <v>1554.72</v>
      </c>
      <c r="G24" s="1396" t="n">
        <v>5808.97</v>
      </c>
      <c r="H24" s="1396" t="n">
        <v>1549.25</v>
      </c>
      <c r="I24" s="284">
        <f>C24-D24-H24</f>
        <v/>
      </c>
      <c r="J24" s="1403">
        <f>C24-H24</f>
        <v/>
      </c>
      <c r="K24" s="268" t="n"/>
      <c r="L24" s="268" t="n"/>
      <c r="M24" s="268" t="n"/>
      <c r="N24" s="268" t="n"/>
      <c r="O24" s="268" t="n"/>
      <c r="P24" s="268" t="n"/>
      <c r="Q24" s="268" t="n"/>
      <c r="R24" s="268" t="n"/>
      <c r="S24" s="268" t="n"/>
      <c r="T24" s="268" t="n"/>
      <c r="U24" s="268" t="n"/>
      <c r="V24" s="268" t="n"/>
      <c r="W24" s="268" t="n"/>
      <c r="X24" s="268" t="n"/>
      <c r="Y24" s="268" t="n"/>
      <c r="Z24" s="268" t="n"/>
      <c r="AA24" s="6" t="n"/>
      <c r="AB24" s="6" t="n"/>
      <c r="AC24" s="6" t="n"/>
    </row>
    <row r="25" ht="18" customHeight="1" s="1411">
      <c r="A25" s="1401" t="inlineStr">
        <is>
          <t>June</t>
        </is>
      </c>
      <c r="B25" s="1392" t="n">
        <v>1</v>
      </c>
      <c r="C25" s="1396" t="n">
        <v>12065.15</v>
      </c>
      <c r="D25" s="1396" t="n">
        <v>11811.02</v>
      </c>
      <c r="E25" s="1396" t="n">
        <v>3131.23</v>
      </c>
      <c r="F25" s="1396" t="n">
        <v>2042.51</v>
      </c>
      <c r="G25" s="1396" t="n">
        <v>5380.68</v>
      </c>
      <c r="H25" s="1396" t="n">
        <v>1148.57</v>
      </c>
      <c r="I25" s="280">
        <f>C25-D25-H25</f>
        <v/>
      </c>
      <c r="J25" s="1402">
        <f>C25-H25</f>
        <v/>
      </c>
      <c r="K25" s="268" t="n"/>
      <c r="L25" s="268" t="n"/>
      <c r="M25" s="268" t="n"/>
      <c r="N25" s="268" t="n"/>
      <c r="O25" s="268" t="n"/>
      <c r="P25" s="268" t="n"/>
      <c r="Q25" s="268" t="n"/>
      <c r="R25" s="268" t="n"/>
      <c r="S25" s="268" t="n"/>
      <c r="T25" s="268" t="n"/>
      <c r="U25" s="268" t="n"/>
      <c r="V25" s="268" t="n"/>
      <c r="W25" s="268" t="n"/>
      <c r="X25" s="268" t="n"/>
      <c r="Y25" s="268" t="n"/>
      <c r="Z25" s="268" t="n"/>
      <c r="AA25" s="6" t="n"/>
      <c r="AB25" s="6" t="n"/>
      <c r="AC25" s="6" t="n"/>
    </row>
    <row r="26" ht="18" customHeight="1" s="1411">
      <c r="A26" s="297" t="inlineStr">
        <is>
          <t>June</t>
        </is>
      </c>
      <c r="B26" s="1394" t="n">
        <v>2</v>
      </c>
      <c r="C26" s="1396" t="n">
        <v>9211.379999999999</v>
      </c>
      <c r="D26" s="1396" t="n">
        <v>11611.2</v>
      </c>
      <c r="E26" s="1396" t="n">
        <v>2703.17</v>
      </c>
      <c r="F26" s="1396" t="n">
        <v>2320.52</v>
      </c>
      <c r="G26" s="1396" t="n">
        <v>4916.46</v>
      </c>
      <c r="H26" s="1396" t="n">
        <v>697.95</v>
      </c>
      <c r="I26" s="284">
        <f>C26-D26-H26</f>
        <v/>
      </c>
      <c r="J26" s="1403">
        <f>C26-H26</f>
        <v/>
      </c>
      <c r="K26" s="268" t="n"/>
      <c r="L26" s="268" t="n"/>
      <c r="M26" s="268" t="n"/>
      <c r="N26" s="268" t="n"/>
      <c r="O26" s="268" t="n"/>
      <c r="P26" s="268" t="n"/>
      <c r="Q26" s="268" t="n"/>
      <c r="R26" s="268" t="n"/>
      <c r="S26" s="268" t="n"/>
      <c r="T26" s="268" t="n"/>
      <c r="U26" s="268" t="n"/>
      <c r="V26" s="268" t="n"/>
      <c r="W26" s="268" t="n"/>
      <c r="X26" s="268" t="n"/>
      <c r="Y26" s="268" t="n"/>
      <c r="Z26" s="268" t="n"/>
      <c r="AA26" s="6" t="n"/>
      <c r="AB26" s="6" t="n"/>
      <c r="AC26" s="6" t="n"/>
    </row>
    <row r="27" ht="18" customHeight="1" s="1411">
      <c r="A27" s="1401" t="inlineStr">
        <is>
          <t>June</t>
        </is>
      </c>
      <c r="B27" s="1392" t="n">
        <v>3</v>
      </c>
      <c r="C27" s="1396" t="n">
        <v>14444.41</v>
      </c>
      <c r="D27" s="1396" t="n">
        <v>11052.05</v>
      </c>
      <c r="E27" s="1396" t="n">
        <v>3488.12</v>
      </c>
      <c r="F27" s="1396" t="n">
        <v>1237.77</v>
      </c>
      <c r="G27" s="1396" t="n">
        <v>5444.68</v>
      </c>
      <c r="H27" s="1396" t="n">
        <v>1619.75</v>
      </c>
      <c r="I27" s="280">
        <f>C27-D27-H27</f>
        <v/>
      </c>
      <c r="J27" s="1402">
        <f>C27-H27</f>
        <v/>
      </c>
      <c r="K27" s="268" t="n"/>
      <c r="L27" s="268" t="n"/>
      <c r="M27" s="268" t="n"/>
      <c r="N27" s="268" t="n"/>
      <c r="O27" s="268" t="n"/>
      <c r="P27" s="268" t="n"/>
      <c r="Q27" s="268" t="n"/>
      <c r="R27" s="268" t="n"/>
      <c r="S27" s="268" t="n"/>
      <c r="T27" s="268" t="n"/>
      <c r="U27" s="268" t="n"/>
      <c r="V27" s="268" t="n"/>
      <c r="W27" s="268" t="n"/>
      <c r="X27" s="268" t="n"/>
      <c r="Y27" s="268" t="n"/>
      <c r="Z27" s="268" t="n"/>
      <c r="AA27" s="6" t="n"/>
      <c r="AB27" s="6" t="n"/>
      <c r="AC27" s="6" t="n"/>
    </row>
    <row r="28" ht="18" customHeight="1" s="1411">
      <c r="A28" s="297" t="inlineStr">
        <is>
          <t>June</t>
        </is>
      </c>
      <c r="B28" s="1394" t="n">
        <v>4</v>
      </c>
      <c r="C28" s="1396" t="n">
        <v>11948.69</v>
      </c>
      <c r="D28" s="1396" t="n">
        <v>10952.96</v>
      </c>
      <c r="E28" s="1396" t="n">
        <v>3113.76</v>
      </c>
      <c r="F28" s="1396" t="n">
        <v>1898.45</v>
      </c>
      <c r="G28" s="1396" t="n">
        <v>5099.5</v>
      </c>
      <c r="H28" s="1396" t="n">
        <v>1156.08</v>
      </c>
      <c r="I28" s="284">
        <f>C28-D28-H28</f>
        <v/>
      </c>
      <c r="J28" s="1403">
        <f>C28-H28</f>
        <v/>
      </c>
      <c r="K28" s="268" t="n"/>
      <c r="L28" s="268" t="n"/>
      <c r="M28" s="268" t="n"/>
      <c r="N28" s="268" t="n"/>
      <c r="O28" s="268" t="n"/>
      <c r="P28" s="268" t="n"/>
      <c r="Q28" s="268" t="n"/>
      <c r="R28" s="268" t="n"/>
      <c r="S28" s="268" t="n"/>
      <c r="T28" s="268" t="n"/>
      <c r="U28" s="268" t="n"/>
      <c r="V28" s="268" t="n"/>
      <c r="W28" s="268" t="n"/>
      <c r="X28" s="268" t="n"/>
      <c r="Y28" s="268" t="n"/>
      <c r="Z28" s="268" t="n"/>
      <c r="AA28" s="6" t="n"/>
      <c r="AB28" s="6" t="n"/>
      <c r="AC28" s="6" t="n"/>
    </row>
    <row r="29" ht="18" customHeight="1" s="1411">
      <c r="A29" s="1401" t="inlineStr">
        <is>
          <t>July</t>
        </is>
      </c>
      <c r="B29" s="1392" t="n">
        <v>1</v>
      </c>
      <c r="C29" s="1396" t="n">
        <v>12205.76</v>
      </c>
      <c r="D29" s="1396" t="n">
        <v>9867.700000000001</v>
      </c>
      <c r="E29" s="1396" t="n">
        <v>3152.32</v>
      </c>
      <c r="F29" s="1396" t="n">
        <v>1150.22</v>
      </c>
      <c r="G29" s="1396" t="n">
        <v>4551.79</v>
      </c>
      <c r="H29" s="1396" t="n">
        <v>1317.2</v>
      </c>
      <c r="I29" s="280">
        <f>C29-D29-H29</f>
        <v/>
      </c>
      <c r="J29" s="1402">
        <f>C29-H29</f>
        <v/>
      </c>
      <c r="K29" s="268" t="n"/>
      <c r="L29" s="268" t="n"/>
      <c r="M29" s="268" t="n"/>
      <c r="N29" s="268" t="n"/>
      <c r="O29" s="268" t="n"/>
      <c r="P29" s="268" t="n"/>
      <c r="Q29" s="268" t="n"/>
      <c r="R29" s="268" t="n"/>
      <c r="S29" s="268" t="n"/>
      <c r="T29" s="268" t="n"/>
      <c r="U29" s="268" t="n"/>
      <c r="V29" s="268" t="n"/>
      <c r="W29" s="268" t="n"/>
      <c r="X29" s="268" t="n"/>
      <c r="Y29" s="268" t="n"/>
      <c r="Z29" s="268" t="n"/>
      <c r="AA29" s="6" t="n"/>
      <c r="AB29" s="6" t="n"/>
      <c r="AC29" s="6" t="n"/>
    </row>
    <row r="30" ht="18" customHeight="1" s="1411">
      <c r="A30" s="297" t="inlineStr">
        <is>
          <t>July</t>
        </is>
      </c>
      <c r="B30" s="1394" t="n">
        <v>2</v>
      </c>
      <c r="C30" s="1396" t="n">
        <v>10942.6</v>
      </c>
      <c r="D30" s="1396" t="n">
        <v>12657.87</v>
      </c>
      <c r="E30" s="1396" t="n">
        <v>2962.85</v>
      </c>
      <c r="F30" s="1396" t="n">
        <v>3132.26</v>
      </c>
      <c r="G30" s="1396" t="n">
        <v>4770.41</v>
      </c>
      <c r="H30" s="1396" t="n">
        <v>807.91</v>
      </c>
      <c r="I30" s="284">
        <f>C30-D30-H30</f>
        <v/>
      </c>
      <c r="J30" s="1403">
        <f>C30-H30</f>
        <v/>
      </c>
      <c r="K30" s="268" t="n"/>
      <c r="L30" s="268" t="n"/>
      <c r="M30" s="268" t="n"/>
      <c r="N30" s="268" t="n"/>
      <c r="O30" s="268" t="n"/>
      <c r="P30" s="268" t="n"/>
      <c r="Q30" s="268" t="n"/>
      <c r="R30" s="268" t="n"/>
      <c r="S30" s="268" t="n"/>
      <c r="T30" s="268" t="n"/>
      <c r="U30" s="268" t="n"/>
      <c r="V30" s="268" t="n"/>
      <c r="W30" s="268" t="n"/>
      <c r="X30" s="268" t="n"/>
      <c r="Y30" s="268" t="n"/>
      <c r="Z30" s="268" t="n"/>
      <c r="AA30" s="6" t="n"/>
      <c r="AB30" s="6" t="n"/>
      <c r="AC30" s="6" t="n"/>
    </row>
    <row r="31" ht="18" customHeight="1" s="1411">
      <c r="A31" s="1401" t="inlineStr">
        <is>
          <t>July</t>
        </is>
      </c>
      <c r="B31" s="1392" t="n">
        <v>3</v>
      </c>
      <c r="C31" s="1396" t="n">
        <v>11813.18</v>
      </c>
      <c r="D31" s="1396" t="n">
        <v>9302.959999999999</v>
      </c>
      <c r="E31" s="1396" t="n">
        <v>3093.44</v>
      </c>
      <c r="F31" s="1396" t="n">
        <v>1794.9</v>
      </c>
      <c r="G31" s="1396" t="n">
        <v>3764.72</v>
      </c>
      <c r="H31" s="1396" t="n">
        <v>1154.14</v>
      </c>
      <c r="I31" s="280">
        <f>C31-D31-H31</f>
        <v/>
      </c>
      <c r="J31" s="1402">
        <f>C31-H31</f>
        <v/>
      </c>
      <c r="K31" s="268" t="n"/>
      <c r="L31" s="268" t="n"/>
      <c r="M31" s="268" t="n"/>
      <c r="N31" s="268" t="n"/>
      <c r="O31" s="268" t="n"/>
      <c r="P31" s="268" t="n"/>
      <c r="Q31" s="268" t="n"/>
      <c r="R31" s="268" t="n"/>
      <c r="S31" s="268" t="n"/>
      <c r="T31" s="268" t="n"/>
      <c r="U31" s="268" t="n"/>
      <c r="V31" s="268" t="n"/>
      <c r="W31" s="268" t="n"/>
      <c r="X31" s="268" t="n"/>
      <c r="Y31" s="268" t="n"/>
      <c r="Z31" s="268" t="n"/>
      <c r="AA31" s="6" t="n"/>
      <c r="AB31" s="6" t="n"/>
      <c r="AC31" s="6" t="n"/>
    </row>
    <row r="32" ht="18" customHeight="1" s="1411">
      <c r="A32" s="297" t="inlineStr">
        <is>
          <t>July</t>
        </is>
      </c>
      <c r="B32" s="1394" t="n">
        <v>4</v>
      </c>
      <c r="C32" s="1396" t="n">
        <v>11602.57</v>
      </c>
      <c r="D32" s="1396" t="n">
        <v>10460.83</v>
      </c>
      <c r="E32" s="1396" t="n">
        <v>3061.85</v>
      </c>
      <c r="F32" s="1396" t="n">
        <v>2272.5</v>
      </c>
      <c r="G32" s="1396" t="n">
        <v>4426.97</v>
      </c>
      <c r="H32" s="1396" t="n">
        <v>1044.7</v>
      </c>
      <c r="I32" s="284">
        <f>C32-D32-H32</f>
        <v/>
      </c>
      <c r="J32" s="1403">
        <f>C32-H32</f>
        <v/>
      </c>
      <c r="K32" s="268" t="n"/>
      <c r="L32" s="268" t="n"/>
      <c r="M32" s="268" t="n"/>
      <c r="N32" s="268" t="n"/>
      <c r="O32" s="268" t="n"/>
      <c r="P32" s="268" t="n"/>
      <c r="Q32" s="268" t="n"/>
      <c r="R32" s="268" t="n"/>
      <c r="S32" s="268" t="n"/>
      <c r="T32" s="268" t="n"/>
      <c r="U32" s="268" t="n"/>
      <c r="V32" s="268" t="n"/>
      <c r="W32" s="268" t="n"/>
      <c r="X32" s="268" t="n"/>
      <c r="Y32" s="268" t="n"/>
      <c r="Z32" s="268" t="n"/>
      <c r="AA32" s="6" t="n"/>
      <c r="AB32" s="6" t="n"/>
      <c r="AC32" s="6" t="n"/>
    </row>
    <row r="33" ht="18" customHeight="1" s="1411">
      <c r="A33" s="1401" t="inlineStr">
        <is>
          <t>August</t>
        </is>
      </c>
      <c r="B33" s="1392" t="n">
        <v>1</v>
      </c>
      <c r="C33" s="1396" t="n">
        <v>14993.3</v>
      </c>
      <c r="D33" s="1396" t="n">
        <v>11021.85</v>
      </c>
      <c r="E33" s="1396" t="n">
        <v>3570.45</v>
      </c>
      <c r="F33" s="1396" t="n">
        <v>1169.7</v>
      </c>
      <c r="G33" s="1396" t="n">
        <v>4732.45</v>
      </c>
      <c r="H33" s="1396" t="n">
        <v>1708.86</v>
      </c>
      <c r="I33" s="280">
        <f>C33-D33-H33</f>
        <v/>
      </c>
      <c r="J33" s="1402">
        <f>C33-H33</f>
        <v/>
      </c>
      <c r="K33" s="268" t="n"/>
      <c r="L33" s="268" t="n"/>
      <c r="M33" s="268" t="n"/>
      <c r="N33" s="268" t="n"/>
      <c r="O33" s="268" t="n"/>
      <c r="P33" s="268" t="n"/>
      <c r="Q33" s="268" t="n"/>
      <c r="R33" s="268" t="n"/>
      <c r="S33" s="268" t="n"/>
      <c r="T33" s="268" t="n"/>
      <c r="U33" s="268" t="n"/>
      <c r="V33" s="268" t="n"/>
      <c r="W33" s="268" t="n"/>
      <c r="X33" s="268" t="n"/>
      <c r="Y33" s="268" t="n"/>
      <c r="Z33" s="268" t="n"/>
      <c r="AA33" s="6" t="n"/>
      <c r="AB33" s="6" t="n"/>
      <c r="AC33" s="6" t="n"/>
    </row>
    <row r="34" ht="18" customHeight="1" s="1411">
      <c r="A34" s="297" t="inlineStr">
        <is>
          <t>August</t>
        </is>
      </c>
      <c r="B34" s="1394" t="n">
        <v>2</v>
      </c>
      <c r="C34" s="1396" t="n">
        <v>11549.53</v>
      </c>
      <c r="D34" s="1396" t="n">
        <v>10534.21</v>
      </c>
      <c r="E34" s="1396" t="n">
        <v>3053.89</v>
      </c>
      <c r="F34" s="1396" t="n">
        <v>1833.06</v>
      </c>
      <c r="G34" s="1396" t="n">
        <v>4665.52</v>
      </c>
      <c r="H34" s="1396" t="n">
        <v>1110.43</v>
      </c>
      <c r="I34" s="284">
        <f>C34-D34-H34</f>
        <v/>
      </c>
      <c r="J34" s="1403">
        <f>C34-H34</f>
        <v/>
      </c>
      <c r="K34" s="268" t="n"/>
      <c r="L34" s="268" t="n"/>
      <c r="M34" s="268" t="n"/>
      <c r="N34" s="268" t="n"/>
      <c r="O34" s="268" t="n"/>
      <c r="P34" s="268" t="n"/>
      <c r="Q34" s="268" t="n"/>
      <c r="R34" s="268" t="n"/>
      <c r="S34" s="268" t="n"/>
      <c r="T34" s="268" t="n"/>
      <c r="U34" s="268" t="n"/>
      <c r="V34" s="268" t="n"/>
      <c r="W34" s="268" t="n"/>
      <c r="X34" s="268" t="n"/>
      <c r="Y34" s="268" t="n"/>
      <c r="Z34" s="268" t="n"/>
      <c r="AA34" s="6" t="n"/>
      <c r="AB34" s="6" t="n"/>
      <c r="AC34" s="6" t="n"/>
    </row>
    <row r="35" ht="18" customHeight="1" s="1411">
      <c r="A35" s="1401" t="inlineStr">
        <is>
          <t>August</t>
        </is>
      </c>
      <c r="B35" s="1392" t="n">
        <v>3</v>
      </c>
      <c r="C35" s="1396" t="n">
        <v>11713.25</v>
      </c>
      <c r="D35" s="1396" t="n">
        <v>10558.78</v>
      </c>
      <c r="E35" s="1396" t="n">
        <v>3078.45</v>
      </c>
      <c r="F35" s="1396" t="n">
        <v>1197.96</v>
      </c>
      <c r="G35" s="1396" t="n">
        <v>5414.19</v>
      </c>
      <c r="H35" s="1396" t="n">
        <v>1239.47</v>
      </c>
      <c r="I35" s="280">
        <f>C35-D35-H35</f>
        <v/>
      </c>
      <c r="J35" s="1402">
        <f>C35-H35</f>
        <v/>
      </c>
      <c r="K35" s="268" t="n"/>
      <c r="L35" s="268" t="n"/>
      <c r="M35" s="268" t="n"/>
      <c r="N35" s="268" t="n"/>
      <c r="O35" s="268" t="n"/>
      <c r="P35" s="268" t="n"/>
      <c r="Q35" s="268" t="n"/>
      <c r="R35" s="268" t="n"/>
      <c r="S35" s="268" t="n"/>
      <c r="T35" s="268" t="n"/>
      <c r="U35" s="268" t="n"/>
      <c r="V35" s="268" t="n"/>
      <c r="W35" s="268" t="n"/>
      <c r="X35" s="268" t="n"/>
      <c r="Y35" s="268" t="n"/>
      <c r="Z35" s="268" t="n"/>
      <c r="AA35" s="6" t="n"/>
      <c r="AB35" s="6" t="n"/>
      <c r="AC35" s="6" t="n"/>
    </row>
    <row r="36" ht="18" customHeight="1" s="1411">
      <c r="A36" s="297" t="inlineStr">
        <is>
          <t>August</t>
        </is>
      </c>
      <c r="B36" s="1394" t="n">
        <v>4</v>
      </c>
      <c r="C36" s="1396" t="n">
        <v>12558.1</v>
      </c>
      <c r="D36" s="1396" t="n">
        <v>11425.83</v>
      </c>
      <c r="E36" s="1396" t="n">
        <v>3205.18</v>
      </c>
      <c r="F36" s="1396" t="n">
        <v>1655.82</v>
      </c>
      <c r="G36" s="1396" t="n">
        <v>5049.68</v>
      </c>
      <c r="H36" s="1396" t="n">
        <v>1282.85</v>
      </c>
      <c r="I36" s="284">
        <f>C36-D36-H36</f>
        <v/>
      </c>
      <c r="J36" s="1403">
        <f>C36-H36</f>
        <v/>
      </c>
      <c r="K36" s="268" t="n"/>
      <c r="L36" s="268" t="n"/>
      <c r="M36" s="268" t="n"/>
      <c r="N36" s="268" t="n"/>
      <c r="O36" s="268" t="n"/>
      <c r="P36" s="268" t="n"/>
      <c r="Q36" s="268" t="n"/>
      <c r="R36" s="268" t="n"/>
      <c r="S36" s="268" t="n"/>
      <c r="T36" s="268" t="n"/>
      <c r="U36" s="268" t="n"/>
      <c r="V36" s="268" t="n"/>
      <c r="W36" s="268" t="n"/>
      <c r="X36" s="268" t="n"/>
      <c r="Y36" s="268" t="n"/>
      <c r="Z36" s="268" t="n"/>
      <c r="AA36" s="6" t="n"/>
      <c r="AB36" s="6" t="n"/>
      <c r="AC36" s="6" t="n"/>
    </row>
    <row r="37" ht="18" customHeight="1" s="1411">
      <c r="A37" s="1401" t="inlineStr">
        <is>
          <t>August</t>
        </is>
      </c>
      <c r="B37" s="1392" t="n">
        <v>5</v>
      </c>
      <c r="C37" s="1396" t="n">
        <v>15280</v>
      </c>
      <c r="D37" s="1396" t="n">
        <v>11108.49</v>
      </c>
      <c r="E37" s="1396" t="n">
        <v>3613.46</v>
      </c>
      <c r="F37" s="1396" t="n">
        <v>1385.2</v>
      </c>
      <c r="G37" s="1396" t="n">
        <v>5299.71</v>
      </c>
      <c r="H37" s="1396" t="n">
        <v>1713.56</v>
      </c>
      <c r="I37" s="280">
        <f>C37-D37-H37</f>
        <v/>
      </c>
      <c r="J37" s="1402">
        <f>C37-H37</f>
        <v/>
      </c>
      <c r="K37" s="268" t="n"/>
      <c r="L37" s="268" t="n"/>
      <c r="M37" s="268" t="n"/>
      <c r="N37" s="268" t="n"/>
      <c r="O37" s="268" t="n"/>
      <c r="P37" s="268" t="n"/>
      <c r="Q37" s="268" t="n"/>
      <c r="R37" s="268" t="n"/>
      <c r="S37" s="268" t="n"/>
      <c r="T37" s="268" t="n"/>
      <c r="U37" s="268" t="n"/>
      <c r="V37" s="268" t="n"/>
      <c r="W37" s="268" t="n"/>
      <c r="X37" s="268" t="n"/>
      <c r="Y37" s="268" t="n"/>
      <c r="Z37" s="268" t="n"/>
      <c r="AA37" s="6" t="n"/>
      <c r="AB37" s="6" t="n"/>
      <c r="AC37" s="6" t="n"/>
    </row>
    <row r="38" ht="18" customHeight="1" s="1411">
      <c r="A38" s="297" t="inlineStr">
        <is>
          <t>September</t>
        </is>
      </c>
      <c r="B38" s="1394" t="n">
        <v>1</v>
      </c>
      <c r="C38" s="1396" t="n">
        <v>16662.92</v>
      </c>
      <c r="D38" s="1396" t="n">
        <v>12739.43</v>
      </c>
      <c r="E38" s="1396" t="n">
        <v>3820.9</v>
      </c>
      <c r="F38" s="1396" t="n">
        <v>2403.49</v>
      </c>
      <c r="G38" s="1396" t="n">
        <v>4799.44</v>
      </c>
      <c r="H38" s="1396" t="n">
        <v>1739.76</v>
      </c>
      <c r="I38" s="284">
        <f>C38-D38-H38</f>
        <v/>
      </c>
      <c r="J38" s="1403">
        <f>C38-H38</f>
        <v/>
      </c>
      <c r="K38" s="268" t="n"/>
      <c r="L38" s="268" t="n"/>
      <c r="M38" s="268" t="n"/>
      <c r="N38" s="268" t="n"/>
      <c r="O38" s="268" t="n"/>
      <c r="P38" s="268" t="n"/>
      <c r="Q38" s="268" t="n"/>
      <c r="R38" s="268" t="n"/>
      <c r="S38" s="268" t="n"/>
      <c r="T38" s="268" t="n"/>
      <c r="U38" s="268" t="n"/>
      <c r="V38" s="268" t="n"/>
      <c r="W38" s="268" t="n"/>
      <c r="X38" s="268" t="n"/>
      <c r="Y38" s="268" t="n"/>
      <c r="Z38" s="268" t="n"/>
      <c r="AA38" s="6" t="n"/>
      <c r="AB38" s="6" t="n"/>
      <c r="AC38" s="6" t="n"/>
    </row>
    <row r="39" ht="18" customHeight="1" s="1411">
      <c r="A39" s="1401" t="inlineStr">
        <is>
          <t>September</t>
        </is>
      </c>
      <c r="B39" s="1392" t="n">
        <v>2</v>
      </c>
      <c r="C39" s="1396" t="n">
        <v>11028.16</v>
      </c>
      <c r="D39" s="1396" t="n">
        <v>11051.3</v>
      </c>
      <c r="E39" s="1396" t="n">
        <v>2975.68</v>
      </c>
      <c r="F39" s="1396" t="n">
        <v>2494.09</v>
      </c>
      <c r="G39" s="1396" t="n">
        <v>4851.8</v>
      </c>
      <c r="H39" s="1396" t="n">
        <v>926.4</v>
      </c>
      <c r="I39" s="280">
        <f>C39-D39-H39</f>
        <v/>
      </c>
      <c r="J39" s="1402">
        <f>C39-H39</f>
        <v/>
      </c>
      <c r="K39" s="268" t="n"/>
      <c r="L39" s="268" t="n"/>
      <c r="M39" s="268" t="n"/>
      <c r="N39" s="268" t="n"/>
      <c r="O39" s="268" t="n"/>
      <c r="P39" s="268" t="n"/>
      <c r="Q39" s="268" t="n"/>
      <c r="R39" s="268" t="n"/>
      <c r="S39" s="268" t="n"/>
      <c r="T39" s="268" t="n"/>
      <c r="U39" s="268" t="n"/>
      <c r="V39" s="268" t="n"/>
      <c r="W39" s="268" t="n"/>
      <c r="X39" s="268" t="n"/>
      <c r="Y39" s="268" t="n"/>
      <c r="Z39" s="268" t="n"/>
      <c r="AA39" s="6" t="n"/>
      <c r="AB39" s="6" t="n"/>
      <c r="AC39" s="6" t="n"/>
    </row>
    <row r="40" ht="18" customHeight="1" s="1411">
      <c r="A40" s="297" t="inlineStr">
        <is>
          <t>September</t>
        </is>
      </c>
      <c r="B40" s="1394" t="n">
        <v>3</v>
      </c>
      <c r="C40" s="1396" t="n">
        <v>12205.57</v>
      </c>
      <c r="D40" s="1396" t="n">
        <v>9212.58</v>
      </c>
      <c r="E40" s="1396" t="n">
        <v>3152.3</v>
      </c>
      <c r="F40" s="1396" t="n">
        <v>469.3</v>
      </c>
      <c r="G40" s="1396" t="n">
        <v>4918.05</v>
      </c>
      <c r="H40" s="1396" t="n">
        <v>1430.66</v>
      </c>
      <c r="I40" s="284">
        <f>C40-D40-H40</f>
        <v/>
      </c>
      <c r="J40" s="1403">
        <f>C40-H40</f>
        <v/>
      </c>
      <c r="K40" s="268" t="n"/>
      <c r="L40" s="268" t="n"/>
      <c r="M40" s="268" t="n"/>
      <c r="N40" s="268" t="n"/>
      <c r="O40" s="268" t="n"/>
      <c r="P40" s="268" t="n"/>
      <c r="Q40" s="268" t="n"/>
      <c r="R40" s="268" t="n"/>
      <c r="S40" s="268" t="n"/>
      <c r="T40" s="268" t="n"/>
      <c r="U40" s="268" t="n"/>
      <c r="V40" s="268" t="n"/>
      <c r="W40" s="268" t="n"/>
      <c r="X40" s="268" t="n"/>
      <c r="Y40" s="268" t="n"/>
      <c r="Z40" s="268" t="n"/>
      <c r="AA40" s="6" t="n"/>
      <c r="AB40" s="6" t="n"/>
      <c r="AC40" s="6" t="n"/>
    </row>
    <row r="41" ht="18" customHeight="1" s="1411">
      <c r="A41" s="1401" t="inlineStr">
        <is>
          <t>September</t>
        </is>
      </c>
      <c r="B41" s="1392" t="n">
        <v>4</v>
      </c>
      <c r="C41" s="1396" t="n">
        <v>16458.38</v>
      </c>
      <c r="D41" s="1396" t="n">
        <v>13927.42</v>
      </c>
      <c r="E41" s="1396" t="n">
        <v>3790.22</v>
      </c>
      <c r="F41" s="1396" t="n">
        <v>2400.38</v>
      </c>
      <c r="G41" s="1396" t="n">
        <v>4881.88</v>
      </c>
      <c r="H41" s="1396" t="n">
        <v>1711.3</v>
      </c>
      <c r="I41" s="280">
        <f>C41-D41-H41</f>
        <v/>
      </c>
      <c r="J41" s="1402">
        <f>C41-H41</f>
        <v/>
      </c>
      <c r="K41" s="268" t="n"/>
      <c r="L41" s="268" t="n"/>
      <c r="M41" s="268" t="n"/>
      <c r="N41" s="268" t="n"/>
      <c r="O41" s="268" t="n"/>
      <c r="P41" s="268" t="n"/>
      <c r="Q41" s="268" t="n"/>
      <c r="R41" s="268" t="n"/>
      <c r="S41" s="268" t="n"/>
      <c r="T41" s="268" t="n"/>
      <c r="U41" s="268" t="n"/>
      <c r="V41" s="268" t="n"/>
      <c r="W41" s="268" t="n"/>
      <c r="X41" s="268" t="n"/>
      <c r="Y41" s="268" t="n"/>
      <c r="Z41" s="268" t="n"/>
      <c r="AA41" s="6" t="n"/>
      <c r="AB41" s="6" t="n"/>
      <c r="AC41" s="6" t="n"/>
    </row>
    <row r="42" ht="18" customHeight="1" s="1411">
      <c r="A42" s="297" t="inlineStr">
        <is>
          <t>October</t>
        </is>
      </c>
      <c r="B42" s="1394" t="n">
        <v>1</v>
      </c>
      <c r="C42" s="1396" t="n">
        <v>16554.32</v>
      </c>
      <c r="D42" s="1396" t="n">
        <v>10546.26</v>
      </c>
      <c r="E42" s="1396" t="n">
        <v>3804.61</v>
      </c>
      <c r="F42" s="1396" t="n">
        <v>1177.28</v>
      </c>
      <c r="G42" s="1396" t="n">
        <v>4657.17</v>
      </c>
      <c r="H42" s="1396" t="n">
        <v>1928.74</v>
      </c>
      <c r="I42" s="284">
        <f>C42-D42-H42</f>
        <v/>
      </c>
      <c r="J42" s="1403">
        <f>C42-H42</f>
        <v/>
      </c>
      <c r="K42" s="268" t="n"/>
      <c r="L42" s="268" t="n"/>
      <c r="M42" s="268" t="n"/>
      <c r="N42" s="268" t="n"/>
      <c r="O42" s="268" t="n"/>
      <c r="P42" s="268" t="n"/>
      <c r="Q42" s="268" t="n"/>
      <c r="R42" s="268" t="n"/>
      <c r="S42" s="268" t="n"/>
      <c r="T42" s="268" t="n"/>
      <c r="U42" s="268" t="n"/>
      <c r="V42" s="268" t="n"/>
      <c r="W42" s="268" t="n"/>
      <c r="X42" s="268" t="n"/>
      <c r="Y42" s="268" t="n"/>
      <c r="Z42" s="268" t="n"/>
      <c r="AA42" s="6" t="n"/>
      <c r="AB42" s="6" t="n"/>
      <c r="AC42" s="6" t="n"/>
    </row>
    <row r="43" ht="18" customHeight="1" s="1411">
      <c r="A43" s="1401" t="inlineStr">
        <is>
          <t>October</t>
        </is>
      </c>
      <c r="B43" s="1392" t="n">
        <v>2</v>
      </c>
      <c r="C43" s="1396" t="n">
        <v>17289.84</v>
      </c>
      <c r="D43" s="1396" t="n">
        <v>11492.84</v>
      </c>
      <c r="E43" s="1396" t="n">
        <v>3893.97</v>
      </c>
      <c r="F43" s="1396" t="n">
        <v>1512.53</v>
      </c>
      <c r="G43" s="1396" t="n">
        <v>5337.51</v>
      </c>
      <c r="H43" s="1396" t="n">
        <v>1980.56</v>
      </c>
      <c r="I43" s="280">
        <f>C43-D43-H43</f>
        <v/>
      </c>
      <c r="J43" s="1402">
        <f>C43-H43</f>
        <v/>
      </c>
      <c r="K43" s="268" t="n"/>
      <c r="L43" s="268" t="n"/>
      <c r="M43" s="268" t="n"/>
      <c r="N43" s="268" t="n"/>
      <c r="O43" s="268" t="n"/>
      <c r="P43" s="268" t="n"/>
      <c r="Q43" s="268" t="n"/>
      <c r="R43" s="268" t="n"/>
      <c r="S43" s="268" t="n"/>
      <c r="T43" s="268" t="n"/>
      <c r="U43" s="268" t="n"/>
      <c r="V43" s="268" t="n"/>
      <c r="W43" s="268" t="n"/>
      <c r="X43" s="268" t="n"/>
      <c r="Y43" s="268" t="n"/>
      <c r="Z43" s="268" t="n"/>
      <c r="AA43" s="6" t="n"/>
      <c r="AB43" s="6" t="n"/>
      <c r="AC43" s="6" t="n"/>
    </row>
    <row r="44" ht="18" customHeight="1" s="1411">
      <c r="A44" s="297" t="inlineStr">
        <is>
          <t>October</t>
        </is>
      </c>
      <c r="B44" s="1394" t="n">
        <v>3</v>
      </c>
      <c r="C44" s="1396" t="n">
        <v>14347.18</v>
      </c>
      <c r="D44" s="1396" t="n">
        <v>10843.82</v>
      </c>
      <c r="E44" s="1396" t="n">
        <v>3452.57</v>
      </c>
      <c r="F44" s="1396" t="n">
        <v>1369.82</v>
      </c>
      <c r="G44" s="1396" t="n">
        <v>4453.5</v>
      </c>
      <c r="H44" s="1396" t="n">
        <v>1587.47</v>
      </c>
      <c r="I44" s="284">
        <f>C44-D44-H44</f>
        <v/>
      </c>
      <c r="J44" s="1403">
        <f>C44-H44</f>
        <v/>
      </c>
      <c r="K44" s="268" t="n"/>
      <c r="L44" s="268" t="n"/>
      <c r="M44" s="268" t="n"/>
      <c r="N44" s="268" t="n"/>
      <c r="O44" s="268" t="n"/>
      <c r="P44" s="268" t="n"/>
      <c r="Q44" s="268" t="n"/>
      <c r="R44" s="268" t="n"/>
      <c r="S44" s="268" t="n"/>
      <c r="T44" s="268" t="n"/>
      <c r="U44" s="268" t="n"/>
      <c r="V44" s="268" t="n"/>
      <c r="W44" s="268" t="n"/>
      <c r="X44" s="268" t="n"/>
      <c r="Y44" s="268" t="n"/>
      <c r="Z44" s="268" t="n"/>
      <c r="AA44" s="6" t="n"/>
      <c r="AB44" s="6" t="n"/>
      <c r="AC44" s="6" t="n"/>
    </row>
    <row r="45" ht="18" customHeight="1" s="1411">
      <c r="A45" s="1401" t="inlineStr">
        <is>
          <t>October</t>
        </is>
      </c>
      <c r="B45" s="1392" t="n">
        <v>4</v>
      </c>
      <c r="C45" s="1396" t="n">
        <v>10727.73</v>
      </c>
      <c r="D45" s="1396" t="n">
        <v>11391.14</v>
      </c>
      <c r="E45" s="1396" t="n">
        <v>2909.65</v>
      </c>
      <c r="F45" s="1396" t="n">
        <v>3207.96</v>
      </c>
      <c r="G45" s="1396" t="n">
        <v>4323.33</v>
      </c>
      <c r="H45" s="1396" t="n">
        <v>768.35</v>
      </c>
      <c r="I45" s="280">
        <f>C45-D45-H45</f>
        <v/>
      </c>
      <c r="J45" s="1402">
        <f>C45-H45</f>
        <v/>
      </c>
      <c r="K45" s="268" t="n"/>
      <c r="L45" s="268" t="n"/>
      <c r="M45" s="268" t="n"/>
      <c r="N45" s="268" t="n"/>
      <c r="O45" s="268" t="n"/>
      <c r="P45" s="268" t="n"/>
      <c r="Q45" s="268" t="n"/>
      <c r="R45" s="268" t="n"/>
      <c r="S45" s="268" t="n"/>
      <c r="T45" s="268" t="n"/>
      <c r="U45" s="268" t="n"/>
      <c r="V45" s="268" t="n"/>
      <c r="W45" s="268" t="n"/>
      <c r="X45" s="268" t="n"/>
      <c r="Y45" s="268" t="n"/>
      <c r="Z45" s="268" t="n"/>
      <c r="AA45" s="6" t="n"/>
      <c r="AB45" s="6" t="n"/>
      <c r="AC45" s="6" t="n"/>
    </row>
    <row r="46" ht="18" customHeight="1" s="1411">
      <c r="A46" s="297" t="inlineStr">
        <is>
          <t>November</t>
        </is>
      </c>
      <c r="B46" s="1394" t="n">
        <v>1</v>
      </c>
      <c r="C46" s="1396" t="n">
        <v>10847.95</v>
      </c>
      <c r="D46" s="1396" t="n">
        <v>9595.93</v>
      </c>
      <c r="E46" s="1396" t="n">
        <v>2967.3</v>
      </c>
      <c r="F46" s="1396" t="n">
        <v>2739.39</v>
      </c>
      <c r="G46" s="1396" t="n">
        <v>3305.51</v>
      </c>
      <c r="H46" s="1396" t="n">
        <v>856.88</v>
      </c>
      <c r="I46" s="284">
        <f>C46-D46-H46</f>
        <v/>
      </c>
      <c r="J46" s="1403">
        <f>C46-H46</f>
        <v/>
      </c>
      <c r="K46" s="268" t="n"/>
      <c r="L46" s="268" t="n"/>
      <c r="M46" s="268" t="n"/>
      <c r="N46" s="268" t="n"/>
      <c r="O46" s="268" t="n"/>
      <c r="P46" s="268" t="n"/>
      <c r="Q46" s="268" t="n"/>
      <c r="R46" s="268" t="n"/>
      <c r="S46" s="268" t="n"/>
      <c r="T46" s="268" t="n"/>
      <c r="U46" s="268" t="n"/>
      <c r="V46" s="268" t="n"/>
      <c r="W46" s="268" t="n"/>
      <c r="X46" s="268" t="n"/>
      <c r="Y46" s="268" t="n"/>
      <c r="Z46" s="268" t="n"/>
      <c r="AA46" s="6" t="n"/>
      <c r="AB46" s="6" t="n"/>
      <c r="AC46" s="6" t="n"/>
    </row>
    <row r="47" ht="18" customHeight="1" s="1411">
      <c r="A47" s="1401" t="inlineStr">
        <is>
          <t>November</t>
        </is>
      </c>
      <c r="B47" s="1392" t="n">
        <v>2</v>
      </c>
      <c r="C47" s="1396" t="n">
        <v>12283.43</v>
      </c>
      <c r="D47" s="1396" t="n">
        <v>8919.629999999999</v>
      </c>
      <c r="E47" s="1396" t="n">
        <v>3182.62</v>
      </c>
      <c r="F47" s="1396" t="n">
        <v>1349.32</v>
      </c>
      <c r="G47" s="1396" t="n">
        <v>3794.43</v>
      </c>
      <c r="H47" s="1396" t="n">
        <v>1291.91</v>
      </c>
      <c r="I47" s="280">
        <f>C47-D47-H47</f>
        <v/>
      </c>
      <c r="J47" s="1402">
        <f>C47-H47</f>
        <v/>
      </c>
      <c r="K47" s="268" t="n"/>
      <c r="L47" s="268" t="n"/>
      <c r="M47" s="268" t="n"/>
      <c r="N47" s="268" t="n"/>
      <c r="O47" s="268" t="n"/>
      <c r="P47" s="268" t="n"/>
      <c r="Q47" s="268" t="n"/>
      <c r="R47" s="268" t="n"/>
      <c r="S47" s="268" t="n"/>
      <c r="T47" s="268" t="n"/>
      <c r="U47" s="268" t="n"/>
      <c r="V47" s="268" t="n"/>
      <c r="W47" s="268" t="n"/>
      <c r="X47" s="268" t="n"/>
      <c r="Y47" s="268" t="n"/>
      <c r="Z47" s="268" t="n"/>
      <c r="AA47" s="6" t="n"/>
      <c r="AB47" s="6" t="n"/>
      <c r="AC47" s="6" t="n"/>
    </row>
    <row r="48" ht="18" customHeight="1" s="1411">
      <c r="A48" s="297" t="inlineStr">
        <is>
          <t>November</t>
        </is>
      </c>
      <c r="B48" s="1394" t="n">
        <v>3</v>
      </c>
      <c r="C48" s="1396" t="n">
        <v>11378.31</v>
      </c>
      <c r="D48" s="1396" t="n">
        <v>12605</v>
      </c>
      <c r="E48" s="1396" t="n">
        <v>3046.86</v>
      </c>
      <c r="F48" s="1396" t="n">
        <v>3533.8</v>
      </c>
      <c r="G48" s="1396" t="n">
        <v>4231.18</v>
      </c>
      <c r="H48" s="1396" t="n">
        <v>799.61</v>
      </c>
      <c r="I48" s="284">
        <f>C48-D48-H48</f>
        <v/>
      </c>
      <c r="J48" s="1403">
        <f>C48-H48</f>
        <v/>
      </c>
      <c r="K48" s="268" t="n"/>
      <c r="L48" s="268" t="n"/>
      <c r="M48" s="268" t="n"/>
      <c r="N48" s="268" t="n"/>
      <c r="O48" s="268" t="n"/>
      <c r="P48" s="268" t="n"/>
      <c r="Q48" s="268" t="n"/>
      <c r="R48" s="268" t="n"/>
      <c r="S48" s="268" t="n"/>
      <c r="T48" s="268" t="n"/>
      <c r="U48" s="268" t="n"/>
      <c r="V48" s="268" t="n"/>
      <c r="W48" s="268" t="n"/>
      <c r="X48" s="268" t="n"/>
      <c r="Y48" s="268" t="n"/>
      <c r="Z48" s="268" t="n"/>
      <c r="AA48" s="6" t="n"/>
      <c r="AB48" s="6" t="n"/>
      <c r="AC48" s="6" t="n"/>
    </row>
    <row r="49" ht="18" customHeight="1" s="1411">
      <c r="A49" s="1401" t="inlineStr">
        <is>
          <t>November</t>
        </is>
      </c>
      <c r="B49" s="1392" t="n">
        <v>4</v>
      </c>
      <c r="C49" s="1396" t="n">
        <v>12845.27</v>
      </c>
      <c r="D49" s="1396" t="n">
        <v>10648.13</v>
      </c>
      <c r="E49" s="1396" t="n">
        <v>3266.9</v>
      </c>
      <c r="F49" s="1396" t="n">
        <v>2482.66</v>
      </c>
      <c r="G49" s="1396" t="n">
        <v>3754.46</v>
      </c>
      <c r="H49" s="1396" t="n">
        <v>1182.62</v>
      </c>
      <c r="I49" s="280">
        <f>C49-D49-H49</f>
        <v/>
      </c>
      <c r="J49" s="1402">
        <f>C49-H49</f>
        <v/>
      </c>
      <c r="K49" s="268" t="n"/>
      <c r="L49" s="268" t="n"/>
      <c r="M49" s="268" t="n"/>
      <c r="N49" s="268" t="n"/>
      <c r="O49" s="268" t="n"/>
      <c r="P49" s="268" t="n"/>
      <c r="Q49" s="268" t="n"/>
      <c r="R49" s="268" t="n"/>
      <c r="S49" s="268" t="n"/>
      <c r="T49" s="268" t="n"/>
      <c r="U49" s="268" t="n"/>
      <c r="V49" s="268" t="n"/>
      <c r="W49" s="268" t="n"/>
      <c r="X49" s="268" t="n"/>
      <c r="Y49" s="268" t="n"/>
      <c r="Z49" s="268" t="n"/>
      <c r="AA49" s="6" t="n"/>
      <c r="AB49" s="6" t="n"/>
      <c r="AC49" s="6" t="n"/>
    </row>
    <row r="50" ht="18" customHeight="1" s="1411">
      <c r="A50" s="297" t="inlineStr">
        <is>
          <t>November</t>
        </is>
      </c>
      <c r="B50" s="1394" t="n">
        <v>5</v>
      </c>
      <c r="C50" s="1396" t="n">
        <v>26385.33</v>
      </c>
      <c r="D50" s="1396" t="n">
        <v>13133.56</v>
      </c>
      <c r="E50" s="1396" t="n">
        <v>5297.91</v>
      </c>
      <c r="F50" s="1396" t="n">
        <v>2536.36</v>
      </c>
      <c r="G50" s="1396" t="n">
        <v>4329.77</v>
      </c>
      <c r="H50" s="1396" t="n">
        <v>3091.84</v>
      </c>
      <c r="I50" s="284">
        <f>C50-D50-H50</f>
        <v/>
      </c>
      <c r="J50" s="1403">
        <f>C50-H50</f>
        <v/>
      </c>
      <c r="K50" s="268" t="n"/>
      <c r="L50" s="268" t="n"/>
      <c r="M50" s="268" t="n"/>
      <c r="N50" s="268" t="n"/>
      <c r="O50" s="268" t="n"/>
      <c r="P50" s="268" t="n"/>
      <c r="Q50" s="268" t="n"/>
      <c r="R50" s="268" t="n"/>
      <c r="S50" s="268" t="n"/>
      <c r="T50" s="268" t="n"/>
      <c r="U50" s="268" t="n"/>
      <c r="V50" s="268" t="n"/>
      <c r="W50" s="268" t="n"/>
      <c r="X50" s="268" t="n"/>
      <c r="Y50" s="268" t="n"/>
      <c r="Z50" s="268" t="n"/>
      <c r="AA50" s="6" t="n"/>
      <c r="AB50" s="6" t="n"/>
      <c r="AC50" s="6" t="n"/>
    </row>
    <row r="51" ht="18" customHeight="1" s="1411">
      <c r="A51" s="1401" t="inlineStr">
        <is>
          <t>December</t>
        </is>
      </c>
      <c r="B51" s="1392" t="n">
        <v>1</v>
      </c>
      <c r="C51" s="1396" t="n">
        <v>43000.03</v>
      </c>
      <c r="D51" s="1396" t="n">
        <v>17470.05</v>
      </c>
      <c r="E51" s="1396" t="n">
        <v>7790.11</v>
      </c>
      <c r="F51" s="1396" t="n">
        <v>1482.17</v>
      </c>
      <c r="G51" s="1396" t="n">
        <v>5774.4</v>
      </c>
      <c r="H51" s="1396" t="n">
        <v>5621.29</v>
      </c>
      <c r="I51" s="280">
        <f>C51-D51-H51</f>
        <v/>
      </c>
      <c r="J51" s="1402">
        <f>C51-H51</f>
        <v/>
      </c>
      <c r="K51" s="268" t="n"/>
      <c r="L51" s="268" t="n"/>
      <c r="M51" s="268" t="n"/>
      <c r="N51" s="268" t="n"/>
      <c r="O51" s="268" t="n"/>
      <c r="P51" s="268" t="n"/>
      <c r="Q51" s="268" t="n"/>
      <c r="R51" s="268" t="n"/>
      <c r="S51" s="268" t="n"/>
      <c r="T51" s="268" t="n"/>
      <c r="U51" s="268" t="n"/>
      <c r="V51" s="268" t="n"/>
      <c r="W51" s="268" t="n"/>
      <c r="X51" s="268" t="n"/>
      <c r="Y51" s="268" t="n"/>
      <c r="Z51" s="268" t="n"/>
      <c r="AA51" s="6" t="n"/>
      <c r="AB51" s="6" t="n"/>
      <c r="AC51" s="6" t="n"/>
    </row>
    <row r="52" ht="18" customHeight="1" s="1411">
      <c r="A52" s="297" t="inlineStr">
        <is>
          <t>December</t>
        </is>
      </c>
      <c r="B52" s="1394" t="n">
        <v>2</v>
      </c>
      <c r="C52" s="1396" t="n">
        <v>47248.54</v>
      </c>
      <c r="D52" s="1396" t="n">
        <v>17908.43</v>
      </c>
      <c r="E52" s="1396" t="n">
        <v>8427.389999999999</v>
      </c>
      <c r="F52" s="1396" t="n">
        <v>2870.59</v>
      </c>
      <c r="G52" s="1396" t="n">
        <v>5438.72</v>
      </c>
      <c r="H52" s="1396" t="n">
        <v>5991.76</v>
      </c>
      <c r="I52" s="284">
        <f>C52-D52-H52</f>
        <v/>
      </c>
      <c r="J52" s="1403">
        <f>C52-H52</f>
        <v/>
      </c>
      <c r="K52" s="268" t="n"/>
      <c r="L52" s="268" t="n"/>
      <c r="M52" s="268" t="n"/>
      <c r="N52" s="268" t="n"/>
      <c r="O52" s="268" t="n"/>
      <c r="P52" s="268" t="n"/>
      <c r="Q52" s="268" t="n"/>
      <c r="R52" s="268" t="n"/>
      <c r="S52" s="268" t="n"/>
      <c r="T52" s="268" t="n"/>
      <c r="U52" s="268" t="n"/>
      <c r="V52" s="268" t="n"/>
      <c r="W52" s="268" t="n"/>
      <c r="X52" s="268" t="n"/>
      <c r="Y52" s="268" t="n"/>
      <c r="Z52" s="268" t="n"/>
      <c r="AA52" s="6" t="n"/>
      <c r="AB52" s="6" t="n"/>
      <c r="AC52" s="6" t="n"/>
    </row>
    <row r="53" ht="18" customHeight="1" s="1411">
      <c r="A53" s="1401" t="inlineStr">
        <is>
          <t>December</t>
        </is>
      </c>
      <c r="B53" s="1392" t="n">
        <v>3</v>
      </c>
      <c r="C53" s="1396" t="n">
        <v>22340.28</v>
      </c>
      <c r="D53" s="1396" t="n">
        <v>9629.93</v>
      </c>
      <c r="E53" s="1396" t="n">
        <v>4691.15</v>
      </c>
      <c r="F53" s="1396" t="n">
        <v>0</v>
      </c>
      <c r="G53" s="1396" t="n">
        <v>4097.46</v>
      </c>
      <c r="H53" s="1396" t="n">
        <v>2941.52</v>
      </c>
      <c r="I53" s="280">
        <f>C53-D53-H53</f>
        <v/>
      </c>
      <c r="J53" s="1402">
        <f>C53-H53</f>
        <v/>
      </c>
      <c r="K53" s="268" t="n"/>
      <c r="L53" s="268" t="n"/>
      <c r="M53" s="268" t="n"/>
      <c r="N53" s="268" t="n"/>
      <c r="O53" s="268" t="n"/>
      <c r="P53" s="268" t="n"/>
      <c r="Q53" s="268" t="n"/>
      <c r="R53" s="268" t="n"/>
      <c r="S53" s="268" t="n"/>
      <c r="T53" s="268" t="n"/>
      <c r="U53" s="268" t="n"/>
      <c r="V53" s="268" t="n"/>
      <c r="W53" s="268" t="n"/>
      <c r="X53" s="268" t="n"/>
      <c r="Y53" s="268" t="n"/>
      <c r="Z53" s="268" t="n"/>
      <c r="AA53" s="6" t="n"/>
      <c r="AB53" s="6" t="n"/>
      <c r="AC53" s="6" t="n"/>
    </row>
    <row r="54" ht="18" customHeight="1" s="1411">
      <c r="A54" s="297" t="inlineStr">
        <is>
          <t>December</t>
        </is>
      </c>
      <c r="B54" s="1394" t="n">
        <v>4</v>
      </c>
      <c r="C54" s="1396" t="n">
        <v>9169.549999999999</v>
      </c>
      <c r="D54" s="1396" t="n">
        <v>5938.58</v>
      </c>
      <c r="E54" s="1396" t="n">
        <v>2715.54</v>
      </c>
      <c r="F54" s="1396" t="n">
        <v>0</v>
      </c>
      <c r="G54" s="1396" t="n">
        <v>2620.42</v>
      </c>
      <c r="H54" s="1396" t="n">
        <v>1075.67</v>
      </c>
      <c r="I54" s="284">
        <f>C54-D54-H54</f>
        <v/>
      </c>
      <c r="J54" s="1403">
        <f>C54-H54</f>
        <v/>
      </c>
      <c r="K54" s="268" t="n"/>
      <c r="L54" s="268" t="n"/>
      <c r="M54" s="268" t="n"/>
      <c r="N54" s="268" t="n"/>
      <c r="O54" s="268" t="n"/>
      <c r="P54" s="268" t="n"/>
      <c r="Q54" s="268" t="n"/>
      <c r="R54" s="268" t="n"/>
      <c r="S54" s="268" t="n"/>
      <c r="T54" s="268" t="n"/>
      <c r="U54" s="268" t="n"/>
      <c r="V54" s="268" t="n"/>
      <c r="W54" s="268" t="n"/>
      <c r="X54" s="268" t="n"/>
      <c r="Y54" s="268" t="n"/>
      <c r="Z54" s="268" t="n"/>
      <c r="AA54" s="6" t="n"/>
      <c r="AB54" s="6" t="n"/>
      <c r="AC54" s="6" t="n"/>
    </row>
    <row r="55" ht="18" customHeight="1" s="1411">
      <c r="A55" s="319" t="n"/>
      <c r="B55" s="319" t="n"/>
      <c r="C55" s="319" t="n"/>
      <c r="D55" s="319" t="n"/>
      <c r="E55" s="319" t="n"/>
      <c r="F55" s="319" t="n"/>
      <c r="G55" s="319" t="n"/>
      <c r="H55" s="319" t="n"/>
      <c r="I55" s="319" t="n"/>
      <c r="J55" s="319" t="n"/>
      <c r="K55" s="319" t="n"/>
      <c r="L55" s="319" t="n"/>
      <c r="M55" s="319" t="n"/>
      <c r="N55" s="319" t="n"/>
      <c r="O55" s="319" t="n"/>
      <c r="P55" s="319" t="n"/>
      <c r="Q55" s="319" t="n"/>
      <c r="R55" s="319" t="n"/>
      <c r="S55" s="319" t="n"/>
      <c r="T55" s="319" t="n"/>
      <c r="U55" s="319" t="n"/>
      <c r="V55" s="319" t="n"/>
      <c r="W55" s="319" t="n"/>
      <c r="X55" s="319" t="n"/>
      <c r="Y55" s="319" t="n"/>
      <c r="Z55" s="319" t="n"/>
      <c r="AA55" s="319" t="n"/>
      <c r="AB55" s="319" t="n"/>
      <c r="AC55" s="319" t="n"/>
    </row>
    <row r="56" ht="18" customHeight="1" s="1411">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c r="AA56" s="319" t="n"/>
      <c r="AB56" s="319" t="n"/>
      <c r="AC56" s="319" t="n"/>
    </row>
    <row r="57" ht="18" customHeight="1" s="1411">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c r="AA57" s="319" t="n"/>
      <c r="AB57" s="319" t="n"/>
      <c r="AC57" s="319" t="n"/>
    </row>
    <row r="58" ht="18" customHeight="1" s="1411">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c r="AA58" s="319" t="n"/>
      <c r="AB58" s="319" t="n"/>
      <c r="AC58" s="319" t="n"/>
    </row>
    <row r="59" ht="18" customHeight="1" s="1411">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c r="AA59" s="319" t="n"/>
      <c r="AB59" s="319" t="n"/>
      <c r="AC59" s="319" t="n"/>
    </row>
    <row r="60" ht="18" customHeight="1" s="1411">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c r="AA60" s="319" t="n"/>
      <c r="AB60" s="319" t="n"/>
      <c r="AC60" s="319" t="n"/>
    </row>
    <row r="61" ht="18" customHeight="1" s="141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c r="AA61" s="319" t="n"/>
      <c r="AB61" s="319" t="n"/>
      <c r="AC61" s="319" t="n"/>
    </row>
    <row r="62" ht="18" customHeight="1" s="1411">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c r="AA62" s="319" t="n"/>
      <c r="AB62" s="319" t="n"/>
      <c r="AC62" s="319" t="n"/>
    </row>
    <row r="63" ht="18" customHeight="1" s="1411">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c r="AA63" s="319" t="n"/>
      <c r="AB63" s="319" t="n"/>
      <c r="AC63" s="319" t="n"/>
    </row>
    <row r="64" ht="18" customHeight="1" s="1411">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c r="AA64" s="319" t="n"/>
      <c r="AB64" s="319" t="n"/>
      <c r="AC64" s="319" t="n"/>
    </row>
    <row r="65" ht="18" customHeight="1" s="1411">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c r="AA65" s="319" t="n"/>
      <c r="AB65" s="319" t="n"/>
      <c r="AC65" s="319" t="n"/>
    </row>
    <row r="66" ht="18" customHeight="1" s="1411">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c r="AA66" s="319" t="n"/>
      <c r="AB66" s="319" t="n"/>
      <c r="AC66" s="319" t="n"/>
    </row>
    <row r="67" ht="18" customHeight="1" s="1411">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c r="AA67" s="319" t="n"/>
      <c r="AB67" s="319" t="n"/>
      <c r="AC67" s="319" t="n"/>
    </row>
    <row r="68" ht="18" customHeight="1" s="1411">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c r="AA68" s="319" t="n"/>
      <c r="AB68" s="319" t="n"/>
      <c r="AC68" s="319" t="n"/>
    </row>
    <row r="69" ht="18" customHeight="1" s="1411">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c r="AA69" s="319" t="n"/>
      <c r="AB69" s="319" t="n"/>
      <c r="AC69" s="319" t="n"/>
    </row>
    <row r="70" ht="18" customHeight="1" s="1411">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c r="AA70" s="319" t="n"/>
      <c r="AB70" s="319" t="n"/>
      <c r="AC70" s="319" t="n"/>
    </row>
    <row r="71" ht="18" customHeight="1" s="141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c r="AA71" s="319" t="n"/>
      <c r="AB71" s="319" t="n"/>
      <c r="AC71" s="319" t="n"/>
    </row>
    <row r="72" ht="18" customHeight="1" s="1411">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c r="AA72" s="319" t="n"/>
      <c r="AB72" s="319" t="n"/>
      <c r="AC72" s="319" t="n"/>
    </row>
    <row r="73" ht="18" customHeight="1" s="1411">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c r="AA73" s="319" t="n"/>
      <c r="AB73" s="319" t="n"/>
      <c r="AC73" s="319" t="n"/>
    </row>
    <row r="74" ht="18" customHeight="1" s="1411">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c r="AA74" s="319" t="n"/>
      <c r="AB74" s="319" t="n"/>
      <c r="AC74" s="319" t="n"/>
    </row>
    <row r="75" ht="18" customHeight="1" s="1411">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c r="AA75" s="319" t="n"/>
      <c r="AB75" s="319" t="n"/>
      <c r="AC75" s="319" t="n"/>
    </row>
    <row r="76" ht="18" customHeight="1" s="1411">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c r="AA76" s="319" t="n"/>
      <c r="AB76" s="319" t="n"/>
      <c r="AC76" s="319" t="n"/>
    </row>
    <row r="77" ht="18" customHeight="1" s="1411">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c r="AA77" s="319" t="n"/>
      <c r="AB77" s="319" t="n"/>
      <c r="AC77" s="319" t="n"/>
    </row>
    <row r="78" ht="18" customHeight="1" s="1411">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c r="AA78" s="319" t="n"/>
      <c r="AB78" s="319" t="n"/>
      <c r="AC78" s="319" t="n"/>
    </row>
    <row r="79" ht="18" customHeight="1" s="1411">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c r="AA79" s="319" t="n"/>
      <c r="AB79" s="319" t="n"/>
      <c r="AC79" s="319" t="n"/>
    </row>
    <row r="80" ht="18" customHeight="1" s="1411">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c r="AA80" s="319" t="n"/>
      <c r="AB80" s="319" t="n"/>
      <c r="AC80" s="319" t="n"/>
    </row>
    <row r="81" ht="18" customHeight="1" s="141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c r="AA81" s="319" t="n"/>
      <c r="AB81" s="319" t="n"/>
      <c r="AC81" s="319" t="n"/>
    </row>
    <row r="82" ht="18" customHeight="1" s="1411">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c r="AA82" s="319" t="n"/>
      <c r="AB82" s="319" t="n"/>
      <c r="AC82" s="319" t="n"/>
    </row>
    <row r="83" ht="18" customHeight="1" s="1411">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c r="AA83" s="319" t="n"/>
      <c r="AB83" s="319" t="n"/>
      <c r="AC83" s="319" t="n"/>
    </row>
    <row r="84" ht="18" customHeight="1" s="1411">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c r="AA84" s="319" t="n"/>
      <c r="AB84" s="319" t="n"/>
      <c r="AC84" s="319" t="n"/>
    </row>
    <row r="85" ht="18" customHeight="1" s="1411">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c r="AA85" s="319" t="n"/>
      <c r="AB85" s="319" t="n"/>
      <c r="AC85" s="319" t="n"/>
    </row>
    <row r="86" ht="18" customHeight="1" s="1411">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c r="AA86" s="319" t="n"/>
      <c r="AB86" s="319" t="n"/>
      <c r="AC86" s="319" t="n"/>
    </row>
    <row r="87" ht="18" customHeight="1" s="1411">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c r="AA87" s="319" t="n"/>
      <c r="AB87" s="319" t="n"/>
      <c r="AC87" s="319" t="n"/>
    </row>
    <row r="88" ht="18" customHeight="1" s="1411">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c r="AA88" s="319" t="n"/>
      <c r="AB88" s="319" t="n"/>
      <c r="AC88" s="319" t="n"/>
    </row>
    <row r="89" ht="18" customHeight="1" s="1411">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c r="AA89" s="319" t="n"/>
      <c r="AB89" s="319" t="n"/>
      <c r="AC89" s="319" t="n"/>
    </row>
    <row r="90" ht="18" customHeight="1" s="1411">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c r="AA90" s="319" t="n"/>
      <c r="AB90" s="319" t="n"/>
      <c r="AC90" s="319" t="n"/>
    </row>
    <row r="91" ht="18" customHeight="1" s="141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c r="AA91" s="319" t="n"/>
      <c r="AB91" s="319" t="n"/>
      <c r="AC91" s="319" t="n"/>
    </row>
    <row r="92" ht="18" customHeight="1" s="1411">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c r="AA92" s="319" t="n"/>
      <c r="AB92" s="319" t="n"/>
      <c r="AC92" s="319" t="n"/>
    </row>
    <row r="93" ht="18" customHeight="1" s="1411">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c r="AA93" s="319" t="n"/>
      <c r="AB93" s="319" t="n"/>
      <c r="AC93" s="319" t="n"/>
    </row>
    <row r="94" ht="18" customHeight="1" s="1411">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c r="AA94" s="319" t="n"/>
      <c r="AB94" s="319" t="n"/>
      <c r="AC94" s="319" t="n"/>
    </row>
    <row r="95" ht="18" customHeight="1" s="1411">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c r="AA95" s="319" t="n"/>
      <c r="AB95" s="319" t="n"/>
      <c r="AC95" s="319" t="n"/>
    </row>
    <row r="96" ht="18" customHeight="1" s="1411">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c r="AA96" s="319" t="n"/>
      <c r="AB96" s="319" t="n"/>
      <c r="AC96" s="319" t="n"/>
    </row>
    <row r="97" ht="18" customHeight="1" s="1411">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c r="AA97" s="319" t="n"/>
      <c r="AB97" s="319" t="n"/>
      <c r="AC97" s="319" t="n"/>
    </row>
    <row r="98" ht="18" customHeight="1" s="1411">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c r="AA98" s="319" t="n"/>
      <c r="AB98" s="319" t="n"/>
      <c r="AC98" s="319" t="n"/>
    </row>
    <row r="99" ht="18" customHeight="1" s="1411">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c r="AA99" s="319" t="n"/>
      <c r="AB99" s="319" t="n"/>
      <c r="AC99" s="319" t="n"/>
    </row>
    <row r="100" ht="18" customHeight="1" s="1411">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c r="AA100" s="319" t="n"/>
      <c r="AB100" s="319" t="n"/>
      <c r="AC100" s="319" t="n"/>
    </row>
    <row r="101" ht="18" customHeight="1" s="141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c r="AA101" s="319" t="n"/>
      <c r="AB101" s="319" t="n"/>
      <c r="AC101" s="319" t="n"/>
    </row>
    <row r="102" ht="18" customHeight="1" s="1411">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c r="AA102" s="319" t="n"/>
      <c r="AB102" s="319" t="n"/>
      <c r="AC102" s="319" t="n"/>
    </row>
    <row r="103" ht="18" customHeight="1" s="1411">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c r="AA103" s="319" t="n"/>
      <c r="AB103" s="319" t="n"/>
      <c r="AC103" s="319" t="n"/>
    </row>
    <row r="104" ht="18" customHeight="1" s="1411">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c r="AA104" s="319" t="n"/>
      <c r="AB104" s="319" t="n"/>
      <c r="AC104" s="319" t="n"/>
    </row>
    <row r="105" ht="18" customHeight="1" s="1411">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c r="AA105" s="319" t="n"/>
      <c r="AB105" s="319" t="n"/>
      <c r="AC105" s="319" t="n"/>
    </row>
    <row r="106" ht="18" customHeight="1" s="1411">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c r="AA106" s="319" t="n"/>
      <c r="AB106" s="319" t="n"/>
      <c r="AC106" s="319" t="n"/>
    </row>
    <row r="107" ht="18" customHeight="1" s="1411">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c r="AA107" s="319" t="n"/>
      <c r="AB107" s="319" t="n"/>
      <c r="AC107" s="319" t="n"/>
    </row>
    <row r="108" ht="18" customHeight="1" s="1411">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c r="AA108" s="319" t="n"/>
      <c r="AB108" s="319" t="n"/>
      <c r="AC108" s="319" t="n"/>
    </row>
    <row r="109" ht="18" customHeight="1" s="1411">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c r="AA109" s="319" t="n"/>
      <c r="AB109" s="319" t="n"/>
      <c r="AC109" s="319" t="n"/>
    </row>
    <row r="110" ht="18" customHeight="1" s="1411">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c r="AA110" s="319" t="n"/>
      <c r="AB110" s="319" t="n"/>
      <c r="AC110" s="319" t="n"/>
    </row>
    <row r="111" ht="18" customHeight="1" s="14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c r="AA111" s="319" t="n"/>
      <c r="AB111" s="319" t="n"/>
      <c r="AC111" s="319" t="n"/>
    </row>
    <row r="112" ht="18" customHeight="1" s="1411">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c r="AA112" s="319" t="n"/>
      <c r="AB112" s="319" t="n"/>
      <c r="AC112" s="319" t="n"/>
    </row>
    <row r="113" ht="18" customHeight="1" s="1411">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c r="AA113" s="319" t="n"/>
      <c r="AB113" s="319" t="n"/>
      <c r="AC113" s="319" t="n"/>
    </row>
    <row r="114" ht="18" customHeight="1" s="1411">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c r="AA114" s="319" t="n"/>
      <c r="AB114" s="319" t="n"/>
      <c r="AC114" s="319" t="n"/>
    </row>
    <row r="115" ht="18" customHeight="1" s="1411">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c r="AA115" s="319" t="n"/>
      <c r="AB115" s="319" t="n"/>
      <c r="AC115" s="319" t="n"/>
    </row>
    <row r="116" ht="18" customHeight="1" s="1411">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c r="AA116" s="319" t="n"/>
      <c r="AB116" s="319" t="n"/>
      <c r="AC116" s="319" t="n"/>
    </row>
    <row r="117" ht="18" customHeight="1" s="1411">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c r="AA117" s="319" t="n"/>
      <c r="AB117" s="319" t="n"/>
      <c r="AC117" s="319" t="n"/>
    </row>
    <row r="118" ht="18" customHeight="1" s="1411">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c r="AA118" s="319" t="n"/>
      <c r="AB118" s="319" t="n"/>
      <c r="AC118" s="319" t="n"/>
    </row>
    <row r="119" ht="18" customHeight="1" s="1411">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c r="AA119" s="319" t="n"/>
      <c r="AB119" s="319" t="n"/>
      <c r="AC119" s="319" t="n"/>
    </row>
    <row r="120" ht="18" customHeight="1" s="1411">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c r="AA120" s="319" t="n"/>
      <c r="AB120" s="319" t="n"/>
      <c r="AC120" s="319" t="n"/>
    </row>
    <row r="121" ht="18" customHeight="1" s="141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c r="AA121" s="319" t="n"/>
      <c r="AB121" s="319" t="n"/>
      <c r="AC121" s="319" t="n"/>
    </row>
    <row r="122" ht="18" customHeight="1" s="1411">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c r="AA122" s="319" t="n"/>
      <c r="AB122" s="319" t="n"/>
      <c r="AC122" s="319" t="n"/>
    </row>
    <row r="123" ht="18" customHeight="1" s="1411">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c r="AA123" s="319" t="n"/>
      <c r="AB123" s="319" t="n"/>
      <c r="AC123" s="319" t="n"/>
    </row>
    <row r="124" ht="18" customHeight="1" s="1411">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c r="AA124" s="319" t="n"/>
      <c r="AB124" s="319" t="n"/>
      <c r="AC124" s="319" t="n"/>
    </row>
    <row r="125" ht="18" customHeight="1" s="1411">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c r="AA125" s="319" t="n"/>
      <c r="AB125" s="319" t="n"/>
      <c r="AC125" s="319" t="n"/>
    </row>
    <row r="126" ht="18" customHeight="1" s="1411">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c r="AA126" s="319" t="n"/>
      <c r="AB126" s="319" t="n"/>
      <c r="AC126" s="319" t="n"/>
    </row>
    <row r="127" ht="18" customHeight="1" s="1411">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c r="AA127" s="319" t="n"/>
      <c r="AB127" s="319" t="n"/>
      <c r="AC127" s="319" t="n"/>
    </row>
    <row r="128" ht="18" customHeight="1" s="1411">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c r="AA128" s="319" t="n"/>
      <c r="AB128" s="319" t="n"/>
      <c r="AC128" s="319" t="n"/>
    </row>
    <row r="129" ht="18" customHeight="1" s="1411">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c r="AA129" s="319" t="n"/>
      <c r="AB129" s="319" t="n"/>
      <c r="AC129" s="319" t="n"/>
    </row>
    <row r="130" ht="18" customHeight="1" s="1411">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c r="AA130" s="319" t="n"/>
      <c r="AB130" s="319" t="n"/>
      <c r="AC130" s="319" t="n"/>
    </row>
    <row r="131" ht="18" customHeight="1" s="141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c r="AA131" s="319" t="n"/>
      <c r="AB131" s="319" t="n"/>
      <c r="AC131" s="319" t="n"/>
    </row>
    <row r="132" ht="18" customHeight="1" s="1411">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c r="AA132" s="319" t="n"/>
      <c r="AB132" s="319" t="n"/>
      <c r="AC132" s="319" t="n"/>
    </row>
    <row r="133" ht="18" customHeight="1" s="1411">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c r="AA133" s="319" t="n"/>
      <c r="AB133" s="319" t="n"/>
      <c r="AC133" s="319" t="n"/>
    </row>
    <row r="134" ht="18" customHeight="1" s="1411">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c r="AA134" s="319" t="n"/>
      <c r="AB134" s="319" t="n"/>
      <c r="AC134" s="319" t="n"/>
    </row>
    <row r="135" ht="18" customHeight="1" s="1411">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c r="AA135" s="319" t="n"/>
      <c r="AB135" s="319" t="n"/>
      <c r="AC135" s="319" t="n"/>
    </row>
    <row r="136" ht="18" customHeight="1" s="1411">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c r="AA136" s="319" t="n"/>
      <c r="AB136" s="319" t="n"/>
      <c r="AC136" s="319" t="n"/>
    </row>
    <row r="137" ht="18" customHeight="1" s="1411">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c r="AA137" s="319" t="n"/>
      <c r="AB137" s="319" t="n"/>
      <c r="AC137" s="319" t="n"/>
    </row>
    <row r="138" ht="18" customHeight="1" s="1411">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c r="AA138" s="319" t="n"/>
      <c r="AB138" s="319" t="n"/>
      <c r="AC138" s="319" t="n"/>
    </row>
    <row r="139" ht="18" customHeight="1" s="1411">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c r="AA139" s="319" t="n"/>
      <c r="AB139" s="319" t="n"/>
      <c r="AC139" s="319" t="n"/>
    </row>
    <row r="140" ht="18" customHeight="1" s="1411">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c r="AA140" s="319" t="n"/>
      <c r="AB140" s="319" t="n"/>
      <c r="AC140" s="319" t="n"/>
    </row>
    <row r="141" ht="18" customHeight="1" s="141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c r="AA141" s="319" t="n"/>
      <c r="AB141" s="319" t="n"/>
      <c r="AC141" s="319" t="n"/>
    </row>
    <row r="142" ht="18" customHeight="1" s="1411">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c r="AA142" s="319" t="n"/>
      <c r="AB142" s="319" t="n"/>
      <c r="AC142" s="319" t="n"/>
    </row>
    <row r="143" ht="18" customHeight="1" s="1411">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c r="AA143" s="319" t="n"/>
      <c r="AB143" s="319" t="n"/>
      <c r="AC143" s="319" t="n"/>
    </row>
    <row r="144" ht="18" customHeight="1" s="1411">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c r="AA144" s="319" t="n"/>
      <c r="AB144" s="319" t="n"/>
      <c r="AC144" s="319" t="n"/>
    </row>
    <row r="145" ht="18" customHeight="1" s="1411">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c r="AA145" s="319" t="n"/>
      <c r="AB145" s="319" t="n"/>
      <c r="AC145" s="319" t="n"/>
    </row>
    <row r="146" ht="18" customHeight="1" s="1411">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c r="AA146" s="319" t="n"/>
      <c r="AB146" s="319" t="n"/>
      <c r="AC146" s="319" t="n"/>
    </row>
    <row r="147" ht="18" customHeight="1" s="1411">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c r="AA147" s="319" t="n"/>
      <c r="AB147" s="319" t="n"/>
      <c r="AC147" s="319" t="n"/>
    </row>
    <row r="148" ht="18" customHeight="1" s="1411">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c r="AA148" s="319" t="n"/>
      <c r="AB148" s="319" t="n"/>
      <c r="AC148" s="319" t="n"/>
    </row>
    <row r="149" ht="18" customHeight="1" s="1411">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c r="AA149" s="319" t="n"/>
      <c r="AB149" s="319" t="n"/>
      <c r="AC149" s="319" t="n"/>
    </row>
    <row r="150" ht="18" customHeight="1" s="1411">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c r="AA150" s="319" t="n"/>
      <c r="AB150" s="319" t="n"/>
      <c r="AC150" s="319" t="n"/>
    </row>
    <row r="151" ht="18" customHeight="1" s="141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c r="AA151" s="319" t="n"/>
      <c r="AB151" s="319" t="n"/>
      <c r="AC151" s="319" t="n"/>
    </row>
    <row r="152" ht="18" customHeight="1" s="1411">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c r="AA152" s="319" t="n"/>
      <c r="AB152" s="319" t="n"/>
      <c r="AC152" s="319" t="n"/>
    </row>
    <row r="153" ht="18" customHeight="1" s="1411">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c r="AA153" s="319" t="n"/>
      <c r="AB153" s="319" t="n"/>
      <c r="AC153" s="319" t="n"/>
    </row>
    <row r="154" ht="18" customHeight="1" s="1411">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c r="AA154" s="319" t="n"/>
      <c r="AB154" s="319" t="n"/>
      <c r="AC154" s="319" t="n"/>
    </row>
    <row r="155" ht="18" customHeight="1" s="1411">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c r="AA155" s="319" t="n"/>
      <c r="AB155" s="319" t="n"/>
      <c r="AC155" s="319" t="n"/>
    </row>
    <row r="156" ht="18" customHeight="1" s="1411">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c r="AA156" s="319" t="n"/>
      <c r="AB156" s="319" t="n"/>
      <c r="AC156" s="319" t="n"/>
    </row>
    <row r="157" ht="18" customHeight="1" s="1411">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c r="AA157" s="319" t="n"/>
      <c r="AB157" s="319" t="n"/>
      <c r="AC157" s="319" t="n"/>
    </row>
    <row r="158" ht="18" customHeight="1" s="1411">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c r="AA158" s="319" t="n"/>
      <c r="AB158" s="319" t="n"/>
      <c r="AC158" s="319" t="n"/>
    </row>
    <row r="159" ht="18" customHeight="1" s="1411">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c r="AA159" s="319" t="n"/>
      <c r="AB159" s="319" t="n"/>
      <c r="AC159" s="319" t="n"/>
    </row>
    <row r="160" ht="18" customHeight="1" s="1411">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c r="AA160" s="319" t="n"/>
      <c r="AB160" s="319" t="n"/>
      <c r="AC160" s="319" t="n"/>
    </row>
    <row r="161" ht="18" customHeight="1" s="141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c r="AA161" s="319" t="n"/>
      <c r="AB161" s="319" t="n"/>
      <c r="AC161" s="319" t="n"/>
    </row>
    <row r="162" ht="18" customHeight="1" s="1411">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c r="AA162" s="319" t="n"/>
      <c r="AB162" s="319" t="n"/>
      <c r="AC162" s="319" t="n"/>
    </row>
    <row r="163" ht="18" customHeight="1" s="1411">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c r="AA163" s="319" t="n"/>
      <c r="AB163" s="319" t="n"/>
      <c r="AC163" s="319" t="n"/>
    </row>
    <row r="164" ht="18" customHeight="1" s="1411">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c r="AA164" s="319" t="n"/>
      <c r="AB164" s="319" t="n"/>
      <c r="AC164" s="319" t="n"/>
    </row>
    <row r="165" ht="18" customHeight="1" s="1411">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c r="AA165" s="319" t="n"/>
      <c r="AB165" s="319" t="n"/>
      <c r="AC165" s="319" t="n"/>
    </row>
    <row r="166" ht="18" customHeight="1" s="1411">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c r="AA166" s="319" t="n"/>
      <c r="AB166" s="319" t="n"/>
      <c r="AC166" s="319" t="n"/>
    </row>
    <row r="167" ht="18" customHeight="1" s="1411">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c r="AA167" s="319" t="n"/>
      <c r="AB167" s="319" t="n"/>
      <c r="AC167" s="319" t="n"/>
    </row>
    <row r="168" ht="18" customHeight="1" s="1411">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c r="AA168" s="319" t="n"/>
      <c r="AB168" s="319" t="n"/>
      <c r="AC168" s="319" t="n"/>
    </row>
    <row r="169" ht="18" customHeight="1" s="1411">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c r="AA169" s="319" t="n"/>
      <c r="AB169" s="319" t="n"/>
      <c r="AC169" s="319" t="n"/>
    </row>
    <row r="170" ht="18" customHeight="1" s="1411">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c r="AA170" s="319" t="n"/>
      <c r="AB170" s="319" t="n"/>
      <c r="AC170" s="319" t="n"/>
    </row>
    <row r="171" ht="18" customHeight="1" s="141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c r="AA171" s="319" t="n"/>
      <c r="AB171" s="319" t="n"/>
      <c r="AC171" s="319" t="n"/>
    </row>
    <row r="172" ht="18" customHeight="1" s="1411">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c r="AA172" s="319" t="n"/>
      <c r="AB172" s="319" t="n"/>
      <c r="AC172" s="319" t="n"/>
    </row>
    <row r="173" ht="18" customHeight="1" s="1411">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c r="AA173" s="319" t="n"/>
      <c r="AB173" s="319" t="n"/>
      <c r="AC173" s="319" t="n"/>
    </row>
    <row r="174" ht="18" customHeight="1" s="1411">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c r="AA174" s="319" t="n"/>
      <c r="AB174" s="319" t="n"/>
      <c r="AC174" s="319" t="n"/>
    </row>
    <row r="175" ht="18" customHeight="1" s="1411">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c r="AA175" s="319" t="n"/>
      <c r="AB175" s="319" t="n"/>
      <c r="AC175" s="319" t="n"/>
    </row>
    <row r="176" ht="18" customHeight="1" s="1411">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c r="AA176" s="319" t="n"/>
      <c r="AB176" s="319" t="n"/>
      <c r="AC176" s="319" t="n"/>
    </row>
    <row r="177" ht="18" customHeight="1" s="1411">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c r="AA177" s="319" t="n"/>
      <c r="AB177" s="319" t="n"/>
      <c r="AC177" s="319" t="n"/>
    </row>
    <row r="178" ht="18" customHeight="1" s="1411">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c r="AA178" s="319" t="n"/>
      <c r="AB178" s="319" t="n"/>
      <c r="AC178" s="319" t="n"/>
    </row>
    <row r="179" ht="18" customHeight="1" s="1411">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c r="AA179" s="319" t="n"/>
      <c r="AB179" s="319" t="n"/>
      <c r="AC179" s="319" t="n"/>
    </row>
    <row r="180" ht="18" customHeight="1" s="1411">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c r="AA180" s="319" t="n"/>
      <c r="AB180" s="319" t="n"/>
      <c r="AC180" s="319" t="n"/>
    </row>
    <row r="181" ht="18" customHeight="1" s="141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c r="AA181" s="319" t="n"/>
      <c r="AB181" s="319" t="n"/>
      <c r="AC181" s="319" t="n"/>
    </row>
    <row r="182" ht="18" customHeight="1" s="1411">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c r="AA182" s="319" t="n"/>
      <c r="AB182" s="319" t="n"/>
      <c r="AC182" s="319" t="n"/>
    </row>
    <row r="183" ht="18" customHeight="1" s="1411">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c r="AA183" s="319" t="n"/>
      <c r="AB183" s="319" t="n"/>
      <c r="AC183" s="319" t="n"/>
    </row>
    <row r="184" ht="18" customHeight="1" s="1411">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c r="AA184" s="319" t="n"/>
      <c r="AB184" s="319" t="n"/>
      <c r="AC184" s="319" t="n"/>
    </row>
    <row r="185" ht="18" customHeight="1" s="1411">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c r="AA185" s="319" t="n"/>
      <c r="AB185" s="319" t="n"/>
      <c r="AC185" s="319" t="n"/>
    </row>
    <row r="186" ht="18" customHeight="1" s="1411">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c r="AA186" s="319" t="n"/>
      <c r="AB186" s="319" t="n"/>
      <c r="AC186" s="319" t="n"/>
    </row>
    <row r="187" ht="18" customHeight="1" s="1411">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c r="AA187" s="319" t="n"/>
      <c r="AB187" s="319" t="n"/>
      <c r="AC187" s="319" t="n"/>
    </row>
    <row r="188" ht="18" customHeight="1" s="1411">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c r="AA188" s="319" t="n"/>
      <c r="AB188" s="319" t="n"/>
      <c r="AC188" s="319" t="n"/>
    </row>
    <row r="189" ht="18" customHeight="1" s="1411">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c r="AA189" s="319" t="n"/>
      <c r="AB189" s="319" t="n"/>
      <c r="AC189" s="319" t="n"/>
    </row>
    <row r="190" ht="18" customHeight="1" s="1411">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c r="AA190" s="319" t="n"/>
      <c r="AB190" s="319" t="n"/>
      <c r="AC190" s="319" t="n"/>
    </row>
    <row r="191" ht="18" customHeight="1" s="141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c r="AA191" s="319" t="n"/>
      <c r="AB191" s="319" t="n"/>
      <c r="AC191" s="319" t="n"/>
    </row>
    <row r="192" ht="18" customHeight="1" s="1411">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c r="AA192" s="319" t="n"/>
      <c r="AB192" s="319" t="n"/>
      <c r="AC192" s="319" t="n"/>
    </row>
    <row r="193" ht="18" customHeight="1" s="1411">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c r="AA193" s="319" t="n"/>
      <c r="AB193" s="319" t="n"/>
      <c r="AC193" s="319" t="n"/>
    </row>
    <row r="194" ht="18" customHeight="1" s="1411">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c r="AA194" s="319" t="n"/>
      <c r="AB194" s="319" t="n"/>
      <c r="AC194" s="319" t="n"/>
    </row>
    <row r="195" ht="18" customHeight="1" s="1411">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c r="AA195" s="319" t="n"/>
      <c r="AB195" s="319" t="n"/>
      <c r="AC195" s="319" t="n"/>
    </row>
    <row r="196" ht="18" customHeight="1" s="1411">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c r="AA196" s="319" t="n"/>
      <c r="AB196" s="319" t="n"/>
      <c r="AC196" s="319" t="n"/>
    </row>
    <row r="197" ht="18" customHeight="1" s="1411">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c r="AA197" s="319" t="n"/>
      <c r="AB197" s="319" t="n"/>
      <c r="AC197" s="319" t="n"/>
    </row>
    <row r="198" ht="18" customHeight="1" s="1411">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c r="AA198" s="319" t="n"/>
      <c r="AB198" s="319" t="n"/>
      <c r="AC198" s="319" t="n"/>
    </row>
    <row r="199" ht="18" customHeight="1" s="1411">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c r="AA199" s="319" t="n"/>
      <c r="AB199" s="319" t="n"/>
      <c r="AC199" s="319" t="n"/>
    </row>
    <row r="200" ht="18" customHeight="1" s="1411">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c r="AA200" s="319" t="n"/>
      <c r="AB200" s="319" t="n"/>
      <c r="AC200" s="319" t="n"/>
    </row>
    <row r="201" ht="18" customHeight="1" s="141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c r="AA201" s="319" t="n"/>
      <c r="AB201" s="319" t="n"/>
      <c r="AC201" s="319" t="n"/>
    </row>
    <row r="202" ht="18" customHeight="1" s="1411">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c r="AA202" s="319" t="n"/>
      <c r="AB202" s="319" t="n"/>
      <c r="AC202" s="319" t="n"/>
    </row>
    <row r="203" ht="18" customHeight="1" s="1411">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c r="AA203" s="319" t="n"/>
      <c r="AB203" s="319" t="n"/>
      <c r="AC203" s="319" t="n"/>
    </row>
    <row r="204" ht="18" customHeight="1" s="1411">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c r="AA204" s="319" t="n"/>
      <c r="AB204" s="319" t="n"/>
      <c r="AC204" s="319" t="n"/>
    </row>
    <row r="205" ht="18" customHeight="1" s="1411">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c r="AA205" s="319" t="n"/>
      <c r="AB205" s="319" t="n"/>
      <c r="AC205" s="319" t="n"/>
    </row>
    <row r="206" ht="18" customHeight="1" s="1411">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c r="AA206" s="319" t="n"/>
      <c r="AB206" s="319" t="n"/>
      <c r="AC206" s="319" t="n"/>
    </row>
    <row r="207" ht="18" customHeight="1" s="1411">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c r="AA207" s="319" t="n"/>
      <c r="AB207" s="319" t="n"/>
      <c r="AC207" s="319" t="n"/>
    </row>
    <row r="208" ht="18" customHeight="1" s="1411">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c r="AA208" s="319" t="n"/>
      <c r="AB208" s="319" t="n"/>
      <c r="AC208" s="319" t="n"/>
    </row>
    <row r="209" ht="18" customHeight="1" s="1411">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c r="AA209" s="319" t="n"/>
      <c r="AB209" s="319" t="n"/>
      <c r="AC209" s="319" t="n"/>
    </row>
    <row r="210" ht="18" customHeight="1" s="1411">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c r="AA210" s="319" t="n"/>
      <c r="AB210" s="319" t="n"/>
      <c r="AC210" s="319" t="n"/>
    </row>
    <row r="211" ht="18" customHeight="1" s="14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c r="AA211" s="319" t="n"/>
      <c r="AB211" s="319" t="n"/>
      <c r="AC211" s="319" t="n"/>
    </row>
    <row r="212" ht="18" customHeight="1" s="1411">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c r="AA212" s="319" t="n"/>
      <c r="AB212" s="319" t="n"/>
      <c r="AC212" s="319" t="n"/>
    </row>
    <row r="213" ht="18" customHeight="1" s="1411">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c r="AA213" s="319" t="n"/>
      <c r="AB213" s="319" t="n"/>
      <c r="AC213" s="319" t="n"/>
    </row>
    <row r="214" ht="18" customHeight="1" s="1411">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c r="AA214" s="319" t="n"/>
      <c r="AB214" s="319" t="n"/>
      <c r="AC214" s="319" t="n"/>
    </row>
    <row r="215" ht="18" customHeight="1" s="1411">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c r="AA215" s="319" t="n"/>
      <c r="AB215" s="319" t="n"/>
      <c r="AC215" s="319" t="n"/>
    </row>
    <row r="216" ht="18" customHeight="1" s="1411">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c r="AA216" s="319" t="n"/>
      <c r="AB216" s="319" t="n"/>
      <c r="AC216" s="319" t="n"/>
    </row>
    <row r="217" ht="18" customHeight="1" s="1411">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c r="AA217" s="319" t="n"/>
      <c r="AB217" s="319" t="n"/>
      <c r="AC217" s="319" t="n"/>
    </row>
    <row r="218" ht="18" customHeight="1" s="1411">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c r="AA218" s="319" t="n"/>
      <c r="AB218" s="319" t="n"/>
      <c r="AC218" s="319" t="n"/>
    </row>
    <row r="219" ht="18" customHeight="1" s="1411">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c r="AA219" s="319" t="n"/>
      <c r="AB219" s="319" t="n"/>
      <c r="AC219" s="319" t="n"/>
    </row>
    <row r="220" ht="18" customHeight="1" s="1411">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c r="AA220" s="319" t="n"/>
      <c r="AB220" s="319" t="n"/>
      <c r="AC220" s="319" t="n"/>
    </row>
    <row r="221" ht="18" customHeight="1" s="1411">
      <c r="A221" s="319" t="n"/>
      <c r="B221" s="319" t="n"/>
      <c r="C221" s="319" t="n"/>
      <c r="D221" s="319" t="n"/>
      <c r="E221" s="319" t="n"/>
      <c r="F221" s="319" t="n"/>
      <c r="G221" s="319" t="n"/>
      <c r="H221" s="319" t="n"/>
      <c r="I221" s="319" t="n"/>
      <c r="J221" s="319" t="n"/>
      <c r="K221" s="319" t="n"/>
      <c r="L221" s="319" t="n"/>
      <c r="M221" s="319" t="n"/>
      <c r="N221" s="319" t="n"/>
      <c r="O221" s="319" t="n"/>
      <c r="P221" s="319" t="n"/>
      <c r="Q221" s="319" t="n"/>
      <c r="R221" s="319" t="n"/>
      <c r="S221" s="319" t="n"/>
      <c r="T221" s="319" t="n"/>
      <c r="U221" s="319" t="n"/>
      <c r="V221" s="319" t="n"/>
      <c r="W221" s="319" t="n"/>
      <c r="X221" s="319" t="n"/>
      <c r="Y221" s="319" t="n"/>
      <c r="Z221" s="319" t="n"/>
      <c r="AA221" s="319" t="n"/>
      <c r="AB221" s="319" t="n"/>
      <c r="AC221" s="319" t="n"/>
    </row>
    <row r="222" ht="18" customHeight="1" s="1411">
      <c r="A222" s="319" t="n"/>
      <c r="B222" s="319" t="n"/>
      <c r="C222" s="319" t="n"/>
      <c r="D222" s="319" t="n"/>
      <c r="E222" s="319" t="n"/>
      <c r="F222" s="319" t="n"/>
      <c r="G222" s="319" t="n"/>
      <c r="H222" s="319" t="n"/>
      <c r="I222" s="319" t="n"/>
      <c r="J222" s="319" t="n"/>
      <c r="K222" s="319" t="n"/>
      <c r="L222" s="319" t="n"/>
      <c r="M222" s="319" t="n"/>
      <c r="N222" s="319" t="n"/>
      <c r="O222" s="319" t="n"/>
      <c r="P222" s="319" t="n"/>
      <c r="Q222" s="319" t="n"/>
      <c r="R222" s="319" t="n"/>
      <c r="S222" s="319" t="n"/>
      <c r="T222" s="319" t="n"/>
      <c r="U222" s="319" t="n"/>
      <c r="V222" s="319" t="n"/>
      <c r="W222" s="319" t="n"/>
      <c r="X222" s="319" t="n"/>
      <c r="Y222" s="319" t="n"/>
      <c r="Z222" s="319" t="n"/>
      <c r="AA222" s="319" t="n"/>
      <c r="AB222" s="319" t="n"/>
      <c r="AC222" s="319" t="n"/>
    </row>
    <row r="223" ht="18" customHeight="1" s="1411">
      <c r="A223" s="319" t="n"/>
      <c r="B223" s="319" t="n"/>
      <c r="C223" s="319" t="n"/>
      <c r="D223" s="319" t="n"/>
      <c r="E223" s="319" t="n"/>
      <c r="F223" s="319" t="n"/>
      <c r="G223" s="319" t="n"/>
      <c r="H223" s="319" t="n"/>
      <c r="I223" s="319" t="n"/>
      <c r="J223" s="319" t="n"/>
      <c r="K223" s="319" t="n"/>
      <c r="L223" s="319" t="n"/>
      <c r="M223" s="319" t="n"/>
      <c r="N223" s="319" t="n"/>
      <c r="O223" s="319" t="n"/>
      <c r="P223" s="319" t="n"/>
      <c r="Q223" s="319" t="n"/>
      <c r="R223" s="319" t="n"/>
      <c r="S223" s="319" t="n"/>
      <c r="T223" s="319" t="n"/>
      <c r="U223" s="319" t="n"/>
      <c r="V223" s="319" t="n"/>
      <c r="W223" s="319" t="n"/>
      <c r="X223" s="319" t="n"/>
      <c r="Y223" s="319" t="n"/>
      <c r="Z223" s="319" t="n"/>
      <c r="AA223" s="319" t="n"/>
      <c r="AB223" s="319" t="n"/>
      <c r="AC223" s="319" t="n"/>
    </row>
    <row r="224" ht="18" customHeight="1" s="1411">
      <c r="A224" s="319" t="n"/>
      <c r="B224" s="319" t="n"/>
      <c r="C224" s="319" t="n"/>
      <c r="D224" s="319" t="n"/>
      <c r="E224" s="319" t="n"/>
      <c r="F224" s="319" t="n"/>
      <c r="G224" s="319" t="n"/>
      <c r="H224" s="319" t="n"/>
      <c r="I224" s="319" t="n"/>
      <c r="J224" s="319" t="n"/>
      <c r="K224" s="319" t="n"/>
      <c r="L224" s="319" t="n"/>
      <c r="M224" s="319" t="n"/>
      <c r="N224" s="319" t="n"/>
      <c r="O224" s="319" t="n"/>
      <c r="P224" s="319" t="n"/>
      <c r="Q224" s="319" t="n"/>
      <c r="R224" s="319" t="n"/>
      <c r="S224" s="319" t="n"/>
      <c r="T224" s="319" t="n"/>
      <c r="U224" s="319" t="n"/>
      <c r="V224" s="319" t="n"/>
      <c r="W224" s="319" t="n"/>
      <c r="X224" s="319" t="n"/>
      <c r="Y224" s="319" t="n"/>
      <c r="Z224" s="319" t="n"/>
      <c r="AA224" s="319" t="n"/>
      <c r="AB224" s="319" t="n"/>
      <c r="AC224" s="319" t="n"/>
    </row>
    <row r="225" ht="18" customHeight="1" s="1411">
      <c r="A225" s="319" t="n"/>
      <c r="B225" s="319" t="n"/>
      <c r="C225" s="319" t="n"/>
      <c r="D225" s="319" t="n"/>
      <c r="E225" s="319" t="n"/>
      <c r="F225" s="319" t="n"/>
      <c r="G225" s="319" t="n"/>
      <c r="H225" s="319" t="n"/>
      <c r="I225" s="319" t="n"/>
      <c r="J225" s="319" t="n"/>
      <c r="K225" s="319" t="n"/>
      <c r="L225" s="319" t="n"/>
      <c r="M225" s="319" t="n"/>
      <c r="N225" s="319" t="n"/>
      <c r="O225" s="319" t="n"/>
      <c r="P225" s="319" t="n"/>
      <c r="Q225" s="319" t="n"/>
      <c r="R225" s="319" t="n"/>
      <c r="S225" s="319" t="n"/>
      <c r="T225" s="319" t="n"/>
      <c r="U225" s="319" t="n"/>
      <c r="V225" s="319" t="n"/>
      <c r="W225" s="319" t="n"/>
      <c r="X225" s="319" t="n"/>
      <c r="Y225" s="319" t="n"/>
      <c r="Z225" s="319" t="n"/>
      <c r="AA225" s="319" t="n"/>
      <c r="AB225" s="319" t="n"/>
      <c r="AC225" s="319" t="n"/>
    </row>
    <row r="226" ht="18" customHeight="1" s="1411">
      <c r="A226" s="319" t="n"/>
      <c r="B226" s="319" t="n"/>
      <c r="C226" s="319" t="n"/>
      <c r="D226" s="319" t="n"/>
      <c r="E226" s="319" t="n"/>
      <c r="F226" s="319" t="n"/>
      <c r="G226" s="319" t="n"/>
      <c r="H226" s="319" t="n"/>
      <c r="I226" s="319" t="n"/>
      <c r="J226" s="319" t="n"/>
      <c r="K226" s="319" t="n"/>
      <c r="L226" s="319" t="n"/>
      <c r="M226" s="319" t="n"/>
      <c r="N226" s="319" t="n"/>
      <c r="O226" s="319" t="n"/>
      <c r="P226" s="319" t="n"/>
      <c r="Q226" s="319" t="n"/>
      <c r="R226" s="319" t="n"/>
      <c r="S226" s="319" t="n"/>
      <c r="T226" s="319" t="n"/>
      <c r="U226" s="319" t="n"/>
      <c r="V226" s="319" t="n"/>
      <c r="W226" s="319" t="n"/>
      <c r="X226" s="319" t="n"/>
      <c r="Y226" s="319" t="n"/>
      <c r="Z226" s="319" t="n"/>
      <c r="AA226" s="319" t="n"/>
      <c r="AB226" s="319" t="n"/>
      <c r="AC226" s="319" t="n"/>
    </row>
    <row r="227" ht="18" customHeight="1" s="1411">
      <c r="A227" s="319" t="n"/>
      <c r="B227" s="319" t="n"/>
      <c r="C227" s="319" t="n"/>
      <c r="D227" s="319" t="n"/>
      <c r="E227" s="319" t="n"/>
      <c r="F227" s="319" t="n"/>
      <c r="G227" s="319" t="n"/>
      <c r="H227" s="319" t="n"/>
      <c r="I227" s="319" t="n"/>
      <c r="J227" s="319" t="n"/>
      <c r="K227" s="319" t="n"/>
      <c r="L227" s="319" t="n"/>
      <c r="M227" s="319" t="n"/>
      <c r="N227" s="319" t="n"/>
      <c r="O227" s="319" t="n"/>
      <c r="P227" s="319" t="n"/>
      <c r="Q227" s="319" t="n"/>
      <c r="R227" s="319" t="n"/>
      <c r="S227" s="319" t="n"/>
      <c r="T227" s="319" t="n"/>
      <c r="U227" s="319" t="n"/>
      <c r="V227" s="319" t="n"/>
      <c r="W227" s="319" t="n"/>
      <c r="X227" s="319" t="n"/>
      <c r="Y227" s="319" t="n"/>
      <c r="Z227" s="319" t="n"/>
      <c r="AA227" s="319" t="n"/>
      <c r="AB227" s="319" t="n"/>
      <c r="AC227" s="319" t="n"/>
    </row>
    <row r="228" ht="18" customHeight="1" s="1411">
      <c r="A228" s="319" t="n"/>
      <c r="B228" s="319" t="n"/>
      <c r="C228" s="319" t="n"/>
      <c r="D228" s="319" t="n"/>
      <c r="E228" s="319" t="n"/>
      <c r="F228" s="319" t="n"/>
      <c r="G228" s="319" t="n"/>
      <c r="H228" s="319" t="n"/>
      <c r="I228" s="319" t="n"/>
      <c r="J228" s="319" t="n"/>
      <c r="K228" s="319" t="n"/>
      <c r="L228" s="319" t="n"/>
      <c r="M228" s="319" t="n"/>
      <c r="N228" s="319" t="n"/>
      <c r="O228" s="319" t="n"/>
      <c r="P228" s="319" t="n"/>
      <c r="Q228" s="319" t="n"/>
      <c r="R228" s="319" t="n"/>
      <c r="S228" s="319" t="n"/>
      <c r="T228" s="319" t="n"/>
      <c r="U228" s="319" t="n"/>
      <c r="V228" s="319" t="n"/>
      <c r="W228" s="319" t="n"/>
      <c r="X228" s="319" t="n"/>
      <c r="Y228" s="319" t="n"/>
      <c r="Z228" s="319" t="n"/>
      <c r="AA228" s="319" t="n"/>
      <c r="AB228" s="319" t="n"/>
      <c r="AC228" s="319" t="n"/>
    </row>
    <row r="229" ht="18" customHeight="1" s="1411">
      <c r="A229" s="319" t="n"/>
      <c r="B229" s="319" t="n"/>
      <c r="C229" s="319" t="n"/>
      <c r="D229" s="319" t="n"/>
      <c r="E229" s="319" t="n"/>
      <c r="F229" s="319" t="n"/>
      <c r="G229" s="319" t="n"/>
      <c r="H229" s="319" t="n"/>
      <c r="I229" s="319" t="n"/>
      <c r="J229" s="319" t="n"/>
      <c r="K229" s="319" t="n"/>
      <c r="L229" s="319" t="n"/>
      <c r="M229" s="319" t="n"/>
      <c r="N229" s="319" t="n"/>
      <c r="O229" s="319" t="n"/>
      <c r="P229" s="319" t="n"/>
      <c r="Q229" s="319" t="n"/>
      <c r="R229" s="319" t="n"/>
      <c r="S229" s="319" t="n"/>
      <c r="T229" s="319" t="n"/>
      <c r="U229" s="319" t="n"/>
      <c r="V229" s="319" t="n"/>
      <c r="W229" s="319" t="n"/>
      <c r="X229" s="319" t="n"/>
      <c r="Y229" s="319" t="n"/>
      <c r="Z229" s="319" t="n"/>
      <c r="AA229" s="319" t="n"/>
      <c r="AB229" s="319" t="n"/>
      <c r="AC229" s="319" t="n"/>
    </row>
    <row r="230" ht="18" customHeight="1" s="1411">
      <c r="A230" s="319" t="n"/>
      <c r="B230" s="319" t="n"/>
      <c r="C230" s="319" t="n"/>
      <c r="D230" s="319" t="n"/>
      <c r="E230" s="319" t="n"/>
      <c r="F230" s="319" t="n"/>
      <c r="G230" s="319" t="n"/>
      <c r="H230" s="319" t="n"/>
      <c r="I230" s="319" t="n"/>
      <c r="J230" s="319" t="n"/>
      <c r="K230" s="319" t="n"/>
      <c r="L230" s="319" t="n"/>
      <c r="M230" s="319" t="n"/>
      <c r="N230" s="319" t="n"/>
      <c r="O230" s="319" t="n"/>
      <c r="P230" s="319" t="n"/>
      <c r="Q230" s="319" t="n"/>
      <c r="R230" s="319" t="n"/>
      <c r="S230" s="319" t="n"/>
      <c r="T230" s="319" t="n"/>
      <c r="U230" s="319" t="n"/>
      <c r="V230" s="319" t="n"/>
      <c r="W230" s="319" t="n"/>
      <c r="X230" s="319" t="n"/>
      <c r="Y230" s="319" t="n"/>
      <c r="Z230" s="319" t="n"/>
      <c r="AA230" s="319" t="n"/>
      <c r="AB230" s="319" t="n"/>
      <c r="AC230" s="319" t="n"/>
    </row>
    <row r="231" ht="18" customHeight="1" s="1411">
      <c r="A231" s="319" t="n"/>
      <c r="B231" s="319" t="n"/>
      <c r="C231" s="319" t="n"/>
      <c r="D231" s="319" t="n"/>
      <c r="E231" s="319" t="n"/>
      <c r="F231" s="319" t="n"/>
      <c r="G231" s="319" t="n"/>
      <c r="H231" s="319" t="n"/>
      <c r="I231" s="319" t="n"/>
      <c r="J231" s="319" t="n"/>
      <c r="K231" s="319" t="n"/>
      <c r="L231" s="319" t="n"/>
      <c r="M231" s="319" t="n"/>
      <c r="N231" s="319" t="n"/>
      <c r="O231" s="319" t="n"/>
      <c r="P231" s="319" t="n"/>
      <c r="Q231" s="319" t="n"/>
      <c r="R231" s="319" t="n"/>
      <c r="S231" s="319" t="n"/>
      <c r="T231" s="319" t="n"/>
      <c r="U231" s="319" t="n"/>
      <c r="V231" s="319" t="n"/>
      <c r="W231" s="319" t="n"/>
      <c r="X231" s="319" t="n"/>
      <c r="Y231" s="319" t="n"/>
      <c r="Z231" s="319" t="n"/>
      <c r="AA231" s="319" t="n"/>
      <c r="AB231" s="319" t="n"/>
      <c r="AC231" s="319" t="n"/>
    </row>
    <row r="232" ht="18" customHeight="1" s="1411">
      <c r="A232" s="319" t="n"/>
      <c r="B232" s="319" t="n"/>
      <c r="C232" s="319" t="n"/>
      <c r="D232" s="319" t="n"/>
      <c r="E232" s="319" t="n"/>
      <c r="F232" s="319" t="n"/>
      <c r="G232" s="319" t="n"/>
      <c r="H232" s="319" t="n"/>
      <c r="I232" s="319" t="n"/>
      <c r="J232" s="319" t="n"/>
      <c r="K232" s="319" t="n"/>
      <c r="L232" s="319" t="n"/>
      <c r="M232" s="319" t="n"/>
      <c r="N232" s="319" t="n"/>
      <c r="O232" s="319" t="n"/>
      <c r="P232" s="319" t="n"/>
      <c r="Q232" s="319" t="n"/>
      <c r="R232" s="319" t="n"/>
      <c r="S232" s="319" t="n"/>
      <c r="T232" s="319" t="n"/>
      <c r="U232" s="319" t="n"/>
      <c r="V232" s="319" t="n"/>
      <c r="W232" s="319" t="n"/>
      <c r="X232" s="319" t="n"/>
      <c r="Y232" s="319" t="n"/>
      <c r="Z232" s="319" t="n"/>
      <c r="AA232" s="319" t="n"/>
      <c r="AB232" s="319" t="n"/>
      <c r="AC232" s="319" t="n"/>
    </row>
    <row r="233" ht="18" customHeight="1" s="1411">
      <c r="A233" s="319" t="n"/>
      <c r="B233" s="319" t="n"/>
      <c r="C233" s="319" t="n"/>
      <c r="D233" s="319" t="n"/>
      <c r="E233" s="319" t="n"/>
      <c r="F233" s="319" t="n"/>
      <c r="G233" s="319" t="n"/>
      <c r="H233" s="319" t="n"/>
      <c r="I233" s="319" t="n"/>
      <c r="J233" s="319" t="n"/>
      <c r="K233" s="319" t="n"/>
      <c r="L233" s="319" t="n"/>
      <c r="M233" s="319" t="n"/>
      <c r="N233" s="319" t="n"/>
      <c r="O233" s="319" t="n"/>
      <c r="P233" s="319" t="n"/>
      <c r="Q233" s="319" t="n"/>
      <c r="R233" s="319" t="n"/>
      <c r="S233" s="319" t="n"/>
      <c r="T233" s="319" t="n"/>
      <c r="U233" s="319" t="n"/>
      <c r="V233" s="319" t="n"/>
      <c r="W233" s="319" t="n"/>
      <c r="X233" s="319" t="n"/>
      <c r="Y233" s="319" t="n"/>
      <c r="Z233" s="319" t="n"/>
      <c r="AA233" s="319" t="n"/>
      <c r="AB233" s="319" t="n"/>
      <c r="AC233" s="319" t="n"/>
    </row>
    <row r="234" ht="18" customHeight="1" s="1411">
      <c r="A234" s="319" t="n"/>
      <c r="B234" s="319" t="n"/>
      <c r="C234" s="319" t="n"/>
      <c r="D234" s="319" t="n"/>
      <c r="E234" s="319" t="n"/>
      <c r="F234" s="319" t="n"/>
      <c r="G234" s="319" t="n"/>
      <c r="H234" s="319" t="n"/>
      <c r="I234" s="319" t="n"/>
      <c r="J234" s="319" t="n"/>
      <c r="K234" s="319" t="n"/>
      <c r="L234" s="319" t="n"/>
      <c r="M234" s="319" t="n"/>
      <c r="N234" s="319" t="n"/>
      <c r="O234" s="319" t="n"/>
      <c r="P234" s="319" t="n"/>
      <c r="Q234" s="319" t="n"/>
      <c r="R234" s="319" t="n"/>
      <c r="S234" s="319" t="n"/>
      <c r="T234" s="319" t="n"/>
      <c r="U234" s="319" t="n"/>
      <c r="V234" s="319" t="n"/>
      <c r="W234" s="319" t="n"/>
      <c r="X234" s="319" t="n"/>
      <c r="Y234" s="319" t="n"/>
      <c r="Z234" s="319" t="n"/>
      <c r="AA234" s="319" t="n"/>
      <c r="AB234" s="319" t="n"/>
      <c r="AC234" s="319" t="n"/>
    </row>
    <row r="235" ht="18" customHeight="1" s="1411">
      <c r="A235" s="319" t="n"/>
      <c r="B235" s="319" t="n"/>
      <c r="C235" s="319" t="n"/>
      <c r="D235" s="319" t="n"/>
      <c r="E235" s="319" t="n"/>
      <c r="F235" s="319" t="n"/>
      <c r="G235" s="319" t="n"/>
      <c r="H235" s="319" t="n"/>
      <c r="I235" s="319" t="n"/>
      <c r="J235" s="319" t="n"/>
      <c r="K235" s="319" t="n"/>
      <c r="L235" s="319" t="n"/>
      <c r="M235" s="319" t="n"/>
      <c r="N235" s="319" t="n"/>
      <c r="O235" s="319" t="n"/>
      <c r="P235" s="319" t="n"/>
      <c r="Q235" s="319" t="n"/>
      <c r="R235" s="319" t="n"/>
      <c r="S235" s="319" t="n"/>
      <c r="T235" s="319" t="n"/>
      <c r="U235" s="319" t="n"/>
      <c r="V235" s="319" t="n"/>
      <c r="W235" s="319" t="n"/>
      <c r="X235" s="319" t="n"/>
      <c r="Y235" s="319" t="n"/>
      <c r="Z235" s="319" t="n"/>
      <c r="AA235" s="319" t="n"/>
      <c r="AB235" s="319" t="n"/>
      <c r="AC235" s="319" t="n"/>
    </row>
    <row r="236" ht="18" customHeight="1" s="1411">
      <c r="A236" s="319" t="n"/>
      <c r="B236" s="319" t="n"/>
      <c r="C236" s="319" t="n"/>
      <c r="D236" s="319" t="n"/>
      <c r="E236" s="319" t="n"/>
      <c r="F236" s="319" t="n"/>
      <c r="G236" s="319" t="n"/>
      <c r="H236" s="319" t="n"/>
      <c r="I236" s="319" t="n"/>
      <c r="J236" s="319" t="n"/>
      <c r="K236" s="319" t="n"/>
      <c r="L236" s="319" t="n"/>
      <c r="M236" s="319" t="n"/>
      <c r="N236" s="319" t="n"/>
      <c r="O236" s="319" t="n"/>
      <c r="P236" s="319" t="n"/>
      <c r="Q236" s="319" t="n"/>
      <c r="R236" s="319" t="n"/>
      <c r="S236" s="319" t="n"/>
      <c r="T236" s="319" t="n"/>
      <c r="U236" s="319" t="n"/>
      <c r="V236" s="319" t="n"/>
      <c r="W236" s="319" t="n"/>
      <c r="X236" s="319" t="n"/>
      <c r="Y236" s="319" t="n"/>
      <c r="Z236" s="319" t="n"/>
      <c r="AA236" s="319" t="n"/>
      <c r="AB236" s="319" t="n"/>
      <c r="AC236" s="319" t="n"/>
    </row>
    <row r="237" ht="18" customHeight="1" s="1411">
      <c r="A237" s="319" t="n"/>
      <c r="B237" s="319" t="n"/>
      <c r="C237" s="319" t="n"/>
      <c r="D237" s="319" t="n"/>
      <c r="E237" s="319" t="n"/>
      <c r="F237" s="319" t="n"/>
      <c r="G237" s="319" t="n"/>
      <c r="H237" s="319" t="n"/>
      <c r="I237" s="319" t="n"/>
      <c r="J237" s="319" t="n"/>
      <c r="K237" s="319" t="n"/>
      <c r="L237" s="319" t="n"/>
      <c r="M237" s="319" t="n"/>
      <c r="N237" s="319" t="n"/>
      <c r="O237" s="319" t="n"/>
      <c r="P237" s="319" t="n"/>
      <c r="Q237" s="319" t="n"/>
      <c r="R237" s="319" t="n"/>
      <c r="S237" s="319" t="n"/>
      <c r="T237" s="319" t="n"/>
      <c r="U237" s="319" t="n"/>
      <c r="V237" s="319" t="n"/>
      <c r="W237" s="319" t="n"/>
      <c r="X237" s="319" t="n"/>
      <c r="Y237" s="319" t="n"/>
      <c r="Z237" s="319" t="n"/>
      <c r="AA237" s="319" t="n"/>
      <c r="AB237" s="319" t="n"/>
      <c r="AC237" s="319" t="n"/>
    </row>
    <row r="238" ht="18" customHeight="1" s="1411">
      <c r="A238" s="319" t="n"/>
      <c r="B238" s="319" t="n"/>
      <c r="C238" s="319" t="n"/>
      <c r="D238" s="319" t="n"/>
      <c r="E238" s="319" t="n"/>
      <c r="F238" s="319" t="n"/>
      <c r="G238" s="319" t="n"/>
      <c r="H238" s="319" t="n"/>
      <c r="I238" s="319" t="n"/>
      <c r="J238" s="319" t="n"/>
      <c r="K238" s="319" t="n"/>
      <c r="L238" s="319" t="n"/>
      <c r="M238" s="319" t="n"/>
      <c r="N238" s="319" t="n"/>
      <c r="O238" s="319" t="n"/>
      <c r="P238" s="319" t="n"/>
      <c r="Q238" s="319" t="n"/>
      <c r="R238" s="319" t="n"/>
      <c r="S238" s="319" t="n"/>
      <c r="T238" s="319" t="n"/>
      <c r="U238" s="319" t="n"/>
      <c r="V238" s="319" t="n"/>
      <c r="W238" s="319" t="n"/>
      <c r="X238" s="319" t="n"/>
      <c r="Y238" s="319" t="n"/>
      <c r="Z238" s="319" t="n"/>
      <c r="AA238" s="319" t="n"/>
      <c r="AB238" s="319" t="n"/>
      <c r="AC238" s="319" t="n"/>
    </row>
    <row r="239" ht="18" customHeight="1" s="1411">
      <c r="A239" s="319" t="n"/>
      <c r="B239" s="319" t="n"/>
      <c r="C239" s="319" t="n"/>
      <c r="D239" s="319" t="n"/>
      <c r="E239" s="319" t="n"/>
      <c r="F239" s="319" t="n"/>
      <c r="G239" s="319" t="n"/>
      <c r="H239" s="319" t="n"/>
      <c r="I239" s="319" t="n"/>
      <c r="J239" s="319" t="n"/>
      <c r="K239" s="319" t="n"/>
      <c r="L239" s="319" t="n"/>
      <c r="M239" s="319" t="n"/>
      <c r="N239" s="319" t="n"/>
      <c r="O239" s="319" t="n"/>
      <c r="P239" s="319" t="n"/>
      <c r="Q239" s="319" t="n"/>
      <c r="R239" s="319" t="n"/>
      <c r="S239" s="319" t="n"/>
      <c r="T239" s="319" t="n"/>
      <c r="U239" s="319" t="n"/>
      <c r="V239" s="319" t="n"/>
      <c r="W239" s="319" t="n"/>
      <c r="X239" s="319" t="n"/>
      <c r="Y239" s="319" t="n"/>
      <c r="Z239" s="319" t="n"/>
      <c r="AA239" s="319" t="n"/>
      <c r="AB239" s="319" t="n"/>
      <c r="AC239" s="319" t="n"/>
    </row>
    <row r="240" ht="18" customHeight="1" s="1411">
      <c r="A240" s="319" t="n"/>
      <c r="B240" s="319" t="n"/>
      <c r="C240" s="319" t="n"/>
      <c r="D240" s="319" t="n"/>
      <c r="E240" s="319" t="n"/>
      <c r="F240" s="319" t="n"/>
      <c r="G240" s="319" t="n"/>
      <c r="H240" s="319" t="n"/>
      <c r="I240" s="319" t="n"/>
      <c r="J240" s="319" t="n"/>
      <c r="K240" s="319" t="n"/>
      <c r="L240" s="319" t="n"/>
      <c r="M240" s="319" t="n"/>
      <c r="N240" s="319" t="n"/>
      <c r="O240" s="319" t="n"/>
      <c r="P240" s="319" t="n"/>
      <c r="Q240" s="319" t="n"/>
      <c r="R240" s="319" t="n"/>
      <c r="S240" s="319" t="n"/>
      <c r="T240" s="319" t="n"/>
      <c r="U240" s="319" t="n"/>
      <c r="V240" s="319" t="n"/>
      <c r="W240" s="319" t="n"/>
      <c r="X240" s="319" t="n"/>
      <c r="Y240" s="319" t="n"/>
      <c r="Z240" s="319" t="n"/>
      <c r="AA240" s="319" t="n"/>
      <c r="AB240" s="319" t="n"/>
      <c r="AC240" s="319" t="n"/>
    </row>
    <row r="241" ht="18" customHeight="1" s="1411">
      <c r="A241" s="319" t="n"/>
      <c r="B241" s="319" t="n"/>
      <c r="C241" s="319" t="n"/>
      <c r="D241" s="319" t="n"/>
      <c r="E241" s="319" t="n"/>
      <c r="F241" s="319" t="n"/>
      <c r="G241" s="319" t="n"/>
      <c r="H241" s="319" t="n"/>
      <c r="I241" s="319" t="n"/>
      <c r="J241" s="319" t="n"/>
      <c r="K241" s="319" t="n"/>
      <c r="L241" s="319" t="n"/>
      <c r="M241" s="319" t="n"/>
      <c r="N241" s="319" t="n"/>
      <c r="O241" s="319" t="n"/>
      <c r="P241" s="319" t="n"/>
      <c r="Q241" s="319" t="n"/>
      <c r="R241" s="319" t="n"/>
      <c r="S241" s="319" t="n"/>
      <c r="T241" s="319" t="n"/>
      <c r="U241" s="319" t="n"/>
      <c r="V241" s="319" t="n"/>
      <c r="W241" s="319" t="n"/>
      <c r="X241" s="319" t="n"/>
      <c r="Y241" s="319" t="n"/>
      <c r="Z241" s="319" t="n"/>
      <c r="AA241" s="319" t="n"/>
      <c r="AB241" s="319" t="n"/>
      <c r="AC241" s="319" t="n"/>
    </row>
    <row r="242" ht="18" customHeight="1" s="1411">
      <c r="A242" s="319" t="n"/>
      <c r="B242" s="319" t="n"/>
      <c r="C242" s="319" t="n"/>
      <c r="D242" s="319" t="n"/>
      <c r="E242" s="319" t="n"/>
      <c r="F242" s="319" t="n"/>
      <c r="G242" s="319" t="n"/>
      <c r="H242" s="319" t="n"/>
      <c r="I242" s="319" t="n"/>
      <c r="J242" s="319" t="n"/>
      <c r="K242" s="319" t="n"/>
      <c r="L242" s="319" t="n"/>
      <c r="M242" s="319" t="n"/>
      <c r="N242" s="319" t="n"/>
      <c r="O242" s="319" t="n"/>
      <c r="P242" s="319" t="n"/>
      <c r="Q242" s="319" t="n"/>
      <c r="R242" s="319" t="n"/>
      <c r="S242" s="319" t="n"/>
      <c r="T242" s="319" t="n"/>
      <c r="U242" s="319" t="n"/>
      <c r="V242" s="319" t="n"/>
      <c r="W242" s="319" t="n"/>
      <c r="X242" s="319" t="n"/>
      <c r="Y242" s="319" t="n"/>
      <c r="Z242" s="319" t="n"/>
      <c r="AA242" s="319" t="n"/>
      <c r="AB242" s="319" t="n"/>
      <c r="AC242" s="319" t="n"/>
    </row>
    <row r="243" ht="18" customHeight="1" s="1411">
      <c r="A243" s="319" t="n"/>
      <c r="B243" s="319" t="n"/>
      <c r="C243" s="319" t="n"/>
      <c r="D243" s="319" t="n"/>
      <c r="E243" s="319" t="n"/>
      <c r="F243" s="319" t="n"/>
      <c r="G243" s="319" t="n"/>
      <c r="H243" s="319" t="n"/>
      <c r="I243" s="319" t="n"/>
      <c r="J243" s="319" t="n"/>
      <c r="K243" s="319" t="n"/>
      <c r="L243" s="319" t="n"/>
      <c r="M243" s="319" t="n"/>
      <c r="N243" s="319" t="n"/>
      <c r="O243" s="319" t="n"/>
      <c r="P243" s="319" t="n"/>
      <c r="Q243" s="319" t="n"/>
      <c r="R243" s="319" t="n"/>
      <c r="S243" s="319" t="n"/>
      <c r="T243" s="319" t="n"/>
      <c r="U243" s="319" t="n"/>
      <c r="V243" s="319" t="n"/>
      <c r="W243" s="319" t="n"/>
      <c r="X243" s="319" t="n"/>
      <c r="Y243" s="319" t="n"/>
      <c r="Z243" s="319" t="n"/>
      <c r="AA243" s="319" t="n"/>
      <c r="AB243" s="319" t="n"/>
      <c r="AC243" s="319" t="n"/>
    </row>
    <row r="244" ht="18" customHeight="1" s="1411">
      <c r="A244" s="319" t="n"/>
      <c r="B244" s="319" t="n"/>
      <c r="C244" s="319" t="n"/>
      <c r="D244" s="319" t="n"/>
      <c r="E244" s="319" t="n"/>
      <c r="F244" s="319" t="n"/>
      <c r="G244" s="319" t="n"/>
      <c r="H244" s="319" t="n"/>
      <c r="I244" s="319" t="n"/>
      <c r="J244" s="319" t="n"/>
      <c r="K244" s="319" t="n"/>
      <c r="L244" s="319" t="n"/>
      <c r="M244" s="319" t="n"/>
      <c r="N244" s="319" t="n"/>
      <c r="O244" s="319" t="n"/>
      <c r="P244" s="319" t="n"/>
      <c r="Q244" s="319" t="n"/>
      <c r="R244" s="319" t="n"/>
      <c r="S244" s="319" t="n"/>
      <c r="T244" s="319" t="n"/>
      <c r="U244" s="319" t="n"/>
      <c r="V244" s="319" t="n"/>
      <c r="W244" s="319" t="n"/>
      <c r="X244" s="319" t="n"/>
      <c r="Y244" s="319" t="n"/>
      <c r="Z244" s="319" t="n"/>
      <c r="AA244" s="319" t="n"/>
      <c r="AB244" s="319" t="n"/>
      <c r="AC244" s="319" t="n"/>
    </row>
    <row r="245" ht="18" customHeight="1" s="1411">
      <c r="A245" s="319" t="n"/>
      <c r="B245" s="319" t="n"/>
      <c r="C245" s="319" t="n"/>
      <c r="D245" s="319" t="n"/>
      <c r="E245" s="319" t="n"/>
      <c r="F245" s="319" t="n"/>
      <c r="G245" s="319" t="n"/>
      <c r="H245" s="319" t="n"/>
      <c r="I245" s="319" t="n"/>
      <c r="J245" s="319" t="n"/>
      <c r="K245" s="319" t="n"/>
      <c r="L245" s="319" t="n"/>
      <c r="M245" s="319" t="n"/>
      <c r="N245" s="319" t="n"/>
      <c r="O245" s="319" t="n"/>
      <c r="P245" s="319" t="n"/>
      <c r="Q245" s="319" t="n"/>
      <c r="R245" s="319" t="n"/>
      <c r="S245" s="319" t="n"/>
      <c r="T245" s="319" t="n"/>
      <c r="U245" s="319" t="n"/>
      <c r="V245" s="319" t="n"/>
      <c r="W245" s="319" t="n"/>
      <c r="X245" s="319" t="n"/>
      <c r="Y245" s="319" t="n"/>
      <c r="Z245" s="319" t="n"/>
      <c r="AA245" s="319" t="n"/>
      <c r="AB245" s="319" t="n"/>
      <c r="AC245" s="319" t="n"/>
    </row>
    <row r="246" ht="18" customHeight="1" s="1411">
      <c r="A246" s="319" t="n"/>
      <c r="B246" s="319" t="n"/>
      <c r="C246" s="319" t="n"/>
      <c r="D246" s="319" t="n"/>
      <c r="E246" s="319" t="n"/>
      <c r="F246" s="319" t="n"/>
      <c r="G246" s="319" t="n"/>
      <c r="H246" s="319" t="n"/>
      <c r="I246" s="319" t="n"/>
      <c r="J246" s="319" t="n"/>
      <c r="K246" s="319" t="n"/>
      <c r="L246" s="319" t="n"/>
      <c r="M246" s="319" t="n"/>
      <c r="N246" s="319" t="n"/>
      <c r="O246" s="319" t="n"/>
      <c r="P246" s="319" t="n"/>
      <c r="Q246" s="319" t="n"/>
      <c r="R246" s="319" t="n"/>
      <c r="S246" s="319" t="n"/>
      <c r="T246" s="319" t="n"/>
      <c r="U246" s="319" t="n"/>
      <c r="V246" s="319" t="n"/>
      <c r="W246" s="319" t="n"/>
      <c r="X246" s="319" t="n"/>
      <c r="Y246" s="319" t="n"/>
      <c r="Z246" s="319" t="n"/>
      <c r="AA246" s="319" t="n"/>
      <c r="AB246" s="319" t="n"/>
      <c r="AC246" s="319" t="n"/>
    </row>
    <row r="247" ht="18" customHeight="1" s="1411">
      <c r="A247" s="319" t="n"/>
      <c r="B247" s="319" t="n"/>
      <c r="C247" s="319" t="n"/>
      <c r="D247" s="319" t="n"/>
      <c r="E247" s="319" t="n"/>
      <c r="F247" s="319" t="n"/>
      <c r="G247" s="319" t="n"/>
      <c r="H247" s="319" t="n"/>
      <c r="I247" s="319" t="n"/>
      <c r="J247" s="319" t="n"/>
      <c r="K247" s="319" t="n"/>
      <c r="L247" s="319" t="n"/>
      <c r="M247" s="319" t="n"/>
      <c r="N247" s="319" t="n"/>
      <c r="O247" s="319" t="n"/>
      <c r="P247" s="319" t="n"/>
      <c r="Q247" s="319" t="n"/>
      <c r="R247" s="319" t="n"/>
      <c r="S247" s="319" t="n"/>
      <c r="T247" s="319" t="n"/>
      <c r="U247" s="319" t="n"/>
      <c r="V247" s="319" t="n"/>
      <c r="W247" s="319" t="n"/>
      <c r="X247" s="319" t="n"/>
      <c r="Y247" s="319" t="n"/>
      <c r="Z247" s="319" t="n"/>
      <c r="AA247" s="319" t="n"/>
      <c r="AB247" s="319" t="n"/>
      <c r="AC247" s="319" t="n"/>
    </row>
    <row r="248" ht="18" customHeight="1" s="1411">
      <c r="A248" s="319" t="n"/>
      <c r="B248" s="319" t="n"/>
      <c r="C248" s="319" t="n"/>
      <c r="D248" s="319" t="n"/>
      <c r="E248" s="319" t="n"/>
      <c r="F248" s="319" t="n"/>
      <c r="G248" s="319" t="n"/>
      <c r="H248" s="319" t="n"/>
      <c r="I248" s="319" t="n"/>
      <c r="J248" s="319" t="n"/>
      <c r="K248" s="319" t="n"/>
      <c r="L248" s="319" t="n"/>
      <c r="M248" s="319" t="n"/>
      <c r="N248" s="319" t="n"/>
      <c r="O248" s="319" t="n"/>
      <c r="P248" s="319" t="n"/>
      <c r="Q248" s="319" t="n"/>
      <c r="R248" s="319" t="n"/>
      <c r="S248" s="319" t="n"/>
      <c r="T248" s="319" t="n"/>
      <c r="U248" s="319" t="n"/>
      <c r="V248" s="319" t="n"/>
      <c r="W248" s="319" t="n"/>
      <c r="X248" s="319" t="n"/>
      <c r="Y248" s="319" t="n"/>
      <c r="Z248" s="319" t="n"/>
      <c r="AA248" s="319" t="n"/>
      <c r="AB248" s="319" t="n"/>
      <c r="AC248" s="319" t="n"/>
    </row>
    <row r="249" ht="18" customHeight="1" s="1411">
      <c r="A249" s="319" t="n"/>
      <c r="B249" s="319" t="n"/>
      <c r="C249" s="319" t="n"/>
      <c r="D249" s="319" t="n"/>
      <c r="E249" s="319" t="n"/>
      <c r="F249" s="319" t="n"/>
      <c r="G249" s="319" t="n"/>
      <c r="H249" s="319" t="n"/>
      <c r="I249" s="319" t="n"/>
      <c r="J249" s="319" t="n"/>
      <c r="K249" s="319" t="n"/>
      <c r="L249" s="319" t="n"/>
      <c r="M249" s="319" t="n"/>
      <c r="N249" s="319" t="n"/>
      <c r="O249" s="319" t="n"/>
      <c r="P249" s="319" t="n"/>
      <c r="Q249" s="319" t="n"/>
      <c r="R249" s="319" t="n"/>
      <c r="S249" s="319" t="n"/>
      <c r="T249" s="319" t="n"/>
      <c r="U249" s="319" t="n"/>
      <c r="V249" s="319" t="n"/>
      <c r="W249" s="319" t="n"/>
      <c r="X249" s="319" t="n"/>
      <c r="Y249" s="319" t="n"/>
      <c r="Z249" s="319" t="n"/>
      <c r="AA249" s="319" t="n"/>
      <c r="AB249" s="319" t="n"/>
      <c r="AC249" s="319" t="n"/>
    </row>
    <row r="250" ht="18" customHeight="1" s="1411">
      <c r="A250" s="319" t="n"/>
      <c r="B250" s="319" t="n"/>
      <c r="C250" s="319" t="n"/>
      <c r="D250" s="319" t="n"/>
      <c r="E250" s="319" t="n"/>
      <c r="F250" s="319" t="n"/>
      <c r="G250" s="319" t="n"/>
      <c r="H250" s="319" t="n"/>
      <c r="I250" s="319" t="n"/>
      <c r="J250" s="319" t="n"/>
      <c r="K250" s="319" t="n"/>
      <c r="L250" s="319" t="n"/>
      <c r="M250" s="319" t="n"/>
      <c r="N250" s="319" t="n"/>
      <c r="O250" s="319" t="n"/>
      <c r="P250" s="319" t="n"/>
      <c r="Q250" s="319" t="n"/>
      <c r="R250" s="319" t="n"/>
      <c r="S250" s="319" t="n"/>
      <c r="T250" s="319" t="n"/>
      <c r="U250" s="319" t="n"/>
      <c r="V250" s="319" t="n"/>
      <c r="W250" s="319" t="n"/>
      <c r="X250" s="319" t="n"/>
      <c r="Y250" s="319" t="n"/>
      <c r="Z250" s="319" t="n"/>
      <c r="AA250" s="319" t="n"/>
      <c r="AB250" s="319" t="n"/>
      <c r="AC250" s="319" t="n"/>
    </row>
    <row r="251" ht="18" customHeight="1" s="1411">
      <c r="A251" s="319" t="n"/>
      <c r="B251" s="319" t="n"/>
      <c r="C251" s="319" t="n"/>
      <c r="D251" s="319" t="n"/>
      <c r="E251" s="319" t="n"/>
      <c r="F251" s="319" t="n"/>
      <c r="G251" s="319" t="n"/>
      <c r="H251" s="319" t="n"/>
      <c r="I251" s="319" t="n"/>
      <c r="J251" s="319" t="n"/>
      <c r="K251" s="319" t="n"/>
      <c r="L251" s="319" t="n"/>
      <c r="M251" s="319" t="n"/>
      <c r="N251" s="319" t="n"/>
      <c r="O251" s="319" t="n"/>
      <c r="P251" s="319" t="n"/>
      <c r="Q251" s="319" t="n"/>
      <c r="R251" s="319" t="n"/>
      <c r="S251" s="319" t="n"/>
      <c r="T251" s="319" t="n"/>
      <c r="U251" s="319" t="n"/>
      <c r="V251" s="319" t="n"/>
      <c r="W251" s="319" t="n"/>
      <c r="X251" s="319" t="n"/>
      <c r="Y251" s="319" t="n"/>
      <c r="Z251" s="319" t="n"/>
      <c r="AA251" s="319" t="n"/>
      <c r="AB251" s="319" t="n"/>
      <c r="AC251" s="319" t="n"/>
    </row>
    <row r="252" ht="18" customHeight="1" s="1411">
      <c r="A252" s="319" t="n"/>
      <c r="B252" s="319" t="n"/>
      <c r="C252" s="319" t="n"/>
      <c r="D252" s="319" t="n"/>
      <c r="E252" s="319" t="n"/>
      <c r="F252" s="319" t="n"/>
      <c r="G252" s="319" t="n"/>
      <c r="H252" s="319" t="n"/>
      <c r="I252" s="319" t="n"/>
      <c r="J252" s="319" t="n"/>
      <c r="K252" s="319" t="n"/>
      <c r="L252" s="319" t="n"/>
      <c r="M252" s="319" t="n"/>
      <c r="N252" s="319" t="n"/>
      <c r="O252" s="319" t="n"/>
      <c r="P252" s="319" t="n"/>
      <c r="Q252" s="319" t="n"/>
      <c r="R252" s="319" t="n"/>
      <c r="S252" s="319" t="n"/>
      <c r="T252" s="319" t="n"/>
      <c r="U252" s="319" t="n"/>
      <c r="V252" s="319" t="n"/>
      <c r="W252" s="319" t="n"/>
      <c r="X252" s="319" t="n"/>
      <c r="Y252" s="319" t="n"/>
      <c r="Z252" s="319" t="n"/>
      <c r="AA252" s="319" t="n"/>
      <c r="AB252" s="319" t="n"/>
      <c r="AC252" s="319" t="n"/>
    </row>
    <row r="253" ht="18" customHeight="1" s="1411">
      <c r="A253" s="319" t="n"/>
      <c r="B253" s="319" t="n"/>
      <c r="C253" s="319" t="n"/>
      <c r="D253" s="319" t="n"/>
      <c r="E253" s="319" t="n"/>
      <c r="F253" s="319" t="n"/>
      <c r="G253" s="319" t="n"/>
      <c r="H253" s="319" t="n"/>
      <c r="I253" s="319" t="n"/>
      <c r="J253" s="319" t="n"/>
      <c r="K253" s="319" t="n"/>
      <c r="L253" s="319" t="n"/>
      <c r="M253" s="319" t="n"/>
      <c r="N253" s="319" t="n"/>
      <c r="O253" s="319" t="n"/>
      <c r="P253" s="319" t="n"/>
      <c r="Q253" s="319" t="n"/>
      <c r="R253" s="319" t="n"/>
      <c r="S253" s="319" t="n"/>
      <c r="T253" s="319" t="n"/>
      <c r="U253" s="319" t="n"/>
      <c r="V253" s="319" t="n"/>
      <c r="W253" s="319" t="n"/>
      <c r="X253" s="319" t="n"/>
      <c r="Y253" s="319" t="n"/>
      <c r="Z253" s="319" t="n"/>
      <c r="AA253" s="319" t="n"/>
      <c r="AB253" s="319" t="n"/>
      <c r="AC253" s="319" t="n"/>
    </row>
    <row r="254" ht="18" customHeight="1" s="1411">
      <c r="A254" s="319" t="n"/>
      <c r="B254" s="319" t="n"/>
      <c r="C254" s="319" t="n"/>
      <c r="D254" s="319" t="n"/>
      <c r="E254" s="319" t="n"/>
      <c r="F254" s="319" t="n"/>
      <c r="G254" s="319" t="n"/>
      <c r="H254" s="319" t="n"/>
      <c r="I254" s="319" t="n"/>
      <c r="J254" s="319" t="n"/>
      <c r="K254" s="319" t="n"/>
      <c r="L254" s="319" t="n"/>
      <c r="M254" s="319" t="n"/>
      <c r="N254" s="319" t="n"/>
      <c r="O254" s="319" t="n"/>
      <c r="P254" s="319" t="n"/>
      <c r="Q254" s="319" t="n"/>
      <c r="R254" s="319" t="n"/>
      <c r="S254" s="319" t="n"/>
      <c r="T254" s="319" t="n"/>
      <c r="U254" s="319" t="n"/>
      <c r="V254" s="319" t="n"/>
      <c r="W254" s="319" t="n"/>
      <c r="X254" s="319" t="n"/>
      <c r="Y254" s="319" t="n"/>
      <c r="Z254" s="319" t="n"/>
      <c r="AA254" s="319" t="n"/>
      <c r="AB254" s="319" t="n"/>
      <c r="AC254" s="319" t="n"/>
    </row>
    <row r="255" ht="15.75" customHeight="1" s="1411">
      <c r="A255" s="6" t="n"/>
      <c r="B255" s="6" t="n"/>
      <c r="C255" s="6" t="n"/>
      <c r="D255" s="6" t="n"/>
      <c r="E255" s="6" t="n"/>
      <c r="F255" s="6" t="n"/>
      <c r="G255" s="6" t="n"/>
      <c r="H255" s="6" t="n"/>
      <c r="I255" s="6" t="n"/>
      <c r="J255" s="6" t="n"/>
    </row>
    <row r="256" ht="15.75" customHeight="1" s="1411">
      <c r="A256" s="6" t="n"/>
      <c r="B256" s="6" t="n"/>
      <c r="C256" s="6" t="n"/>
      <c r="D256" s="6" t="n"/>
      <c r="E256" s="6" t="n"/>
      <c r="F256" s="6" t="n"/>
      <c r="G256" s="6" t="n"/>
      <c r="H256" s="6" t="n"/>
      <c r="I256" s="6" t="n"/>
      <c r="J256" s="6" t="n"/>
    </row>
    <row r="257" ht="15.75" customHeight="1" s="1411">
      <c r="A257" s="6" t="n"/>
      <c r="B257" s="6" t="n"/>
      <c r="C257" s="6" t="n"/>
      <c r="D257" s="6" t="n"/>
      <c r="E257" s="6" t="n"/>
      <c r="F257" s="6" t="n"/>
      <c r="G257" s="6" t="n"/>
      <c r="H257" s="6" t="n"/>
      <c r="I257" s="6" t="n"/>
      <c r="J257" s="6" t="n"/>
    </row>
    <row r="258" ht="15.75" customHeight="1" s="1411">
      <c r="A258" s="6" t="n"/>
      <c r="B258" s="6" t="n"/>
      <c r="C258" s="6" t="n"/>
      <c r="D258" s="6" t="n"/>
      <c r="E258" s="6" t="n"/>
      <c r="F258" s="6" t="n"/>
      <c r="G258" s="6" t="n"/>
      <c r="H258" s="6" t="n"/>
      <c r="I258" s="6" t="n"/>
      <c r="J258" s="6" t="n"/>
    </row>
    <row r="259" ht="15.75" customHeight="1" s="1411">
      <c r="A259" s="6" t="n"/>
      <c r="B259" s="6" t="n"/>
      <c r="C259" s="6" t="n"/>
      <c r="D259" s="6" t="n"/>
      <c r="E259" s="6" t="n"/>
      <c r="F259" s="6" t="n"/>
      <c r="G259" s="6" t="n"/>
      <c r="H259" s="6" t="n"/>
      <c r="I259" s="6" t="n"/>
      <c r="J259" s="6" t="n"/>
    </row>
    <row r="260" ht="15.75" customHeight="1" s="1411">
      <c r="A260" s="6" t="n"/>
      <c r="B260" s="6" t="n"/>
      <c r="C260" s="6" t="n"/>
      <c r="D260" s="6" t="n"/>
      <c r="E260" s="6" t="n"/>
      <c r="F260" s="6" t="n"/>
      <c r="G260" s="6" t="n"/>
      <c r="H260" s="6" t="n"/>
      <c r="I260" s="6" t="n"/>
      <c r="J260" s="6" t="n"/>
    </row>
    <row r="261" ht="15.75" customHeight="1" s="1411">
      <c r="A261" s="6" t="n"/>
      <c r="B261" s="6" t="n"/>
      <c r="C261" s="6" t="n"/>
      <c r="D261" s="6" t="n"/>
      <c r="E261" s="6" t="n"/>
      <c r="F261" s="6" t="n"/>
      <c r="G261" s="6" t="n"/>
      <c r="H261" s="6" t="n"/>
      <c r="I261" s="6" t="n"/>
      <c r="J261" s="6" t="n"/>
    </row>
    <row r="262" ht="15.75" customHeight="1" s="1411">
      <c r="A262" s="6" t="n"/>
      <c r="B262" s="6" t="n"/>
      <c r="C262" s="6" t="n"/>
      <c r="D262" s="6" t="n"/>
      <c r="E262" s="6" t="n"/>
      <c r="F262" s="6" t="n"/>
      <c r="G262" s="6" t="n"/>
      <c r="H262" s="6" t="n"/>
      <c r="I262" s="6" t="n"/>
      <c r="J262" s="6" t="n"/>
    </row>
    <row r="263" ht="15.75" customHeight="1" s="1411">
      <c r="A263" s="6" t="n"/>
      <c r="B263" s="6" t="n"/>
      <c r="C263" s="6" t="n"/>
      <c r="D263" s="6" t="n"/>
      <c r="E263" s="6" t="n"/>
      <c r="F263" s="6" t="n"/>
      <c r="G263" s="6" t="n"/>
      <c r="H263" s="6" t="n"/>
      <c r="I263" s="6" t="n"/>
      <c r="J263" s="6" t="n"/>
    </row>
    <row r="264" ht="15.75" customHeight="1" s="1411">
      <c r="A264" s="6" t="n"/>
      <c r="B264" s="6" t="n"/>
      <c r="C264" s="6" t="n"/>
      <c r="D264" s="6" t="n"/>
      <c r="E264" s="6" t="n"/>
      <c r="F264" s="6" t="n"/>
      <c r="G264" s="6" t="n"/>
      <c r="H264" s="6" t="n"/>
      <c r="I264" s="6" t="n"/>
      <c r="J264" s="6" t="n"/>
    </row>
    <row r="265" ht="15.75" customHeight="1" s="1411">
      <c r="A265" s="6" t="n"/>
      <c r="B265" s="6" t="n"/>
      <c r="C265" s="6" t="n"/>
      <c r="D265" s="6" t="n"/>
      <c r="E265" s="6" t="n"/>
      <c r="F265" s="6" t="n"/>
      <c r="G265" s="6" t="n"/>
      <c r="H265" s="6" t="n"/>
      <c r="I265" s="6" t="n"/>
      <c r="J265" s="6" t="n"/>
    </row>
    <row r="266" ht="15.75" customHeight="1" s="1411">
      <c r="A266" s="6" t="n"/>
      <c r="B266" s="6" t="n"/>
      <c r="C266" s="6" t="n"/>
      <c r="D266" s="6" t="n"/>
      <c r="E266" s="6" t="n"/>
      <c r="F266" s="6" t="n"/>
      <c r="G266" s="6" t="n"/>
      <c r="H266" s="6" t="n"/>
      <c r="I266" s="6" t="n"/>
      <c r="J266" s="6" t="n"/>
    </row>
    <row r="267" ht="15.75" customHeight="1" s="1411">
      <c r="A267" s="6" t="n"/>
      <c r="B267" s="6" t="n"/>
      <c r="C267" s="6" t="n"/>
      <c r="D267" s="6" t="n"/>
      <c r="E267" s="6" t="n"/>
      <c r="F267" s="6" t="n"/>
      <c r="G267" s="6" t="n"/>
      <c r="H267" s="6" t="n"/>
      <c r="I267" s="6" t="n"/>
      <c r="J267" s="6" t="n"/>
    </row>
    <row r="268" ht="15.75" customHeight="1" s="1411">
      <c r="A268" s="6" t="n"/>
      <c r="B268" s="6" t="n"/>
      <c r="C268" s="6" t="n"/>
      <c r="D268" s="6" t="n"/>
      <c r="E268" s="6" t="n"/>
      <c r="F268" s="6" t="n"/>
      <c r="G268" s="6" t="n"/>
      <c r="H268" s="6" t="n"/>
      <c r="I268" s="6" t="n"/>
      <c r="J268" s="6" t="n"/>
    </row>
    <row r="269" ht="15.75" customHeight="1" s="1411">
      <c r="A269" s="6" t="n"/>
      <c r="B269" s="6" t="n"/>
      <c r="C269" s="6" t="n"/>
      <c r="D269" s="6" t="n"/>
      <c r="E269" s="6" t="n"/>
      <c r="F269" s="6" t="n"/>
      <c r="G269" s="6" t="n"/>
      <c r="H269" s="6" t="n"/>
      <c r="I269" s="6" t="n"/>
      <c r="J269" s="6" t="n"/>
    </row>
    <row r="270" ht="15.75" customHeight="1" s="1411">
      <c r="A270" s="6" t="n"/>
      <c r="B270" s="6" t="n"/>
      <c r="C270" s="6" t="n"/>
      <c r="D270" s="6" t="n"/>
      <c r="E270" s="6" t="n"/>
      <c r="F270" s="6" t="n"/>
      <c r="G270" s="6" t="n"/>
      <c r="H270" s="6" t="n"/>
      <c r="I270" s="6" t="n"/>
      <c r="J270" s="6" t="n"/>
    </row>
    <row r="271" ht="15.75" customHeight="1" s="1411">
      <c r="A271" s="6" t="n"/>
      <c r="B271" s="6" t="n"/>
      <c r="C271" s="6" t="n"/>
      <c r="D271" s="6" t="n"/>
      <c r="E271" s="6" t="n"/>
      <c r="F271" s="6" t="n"/>
      <c r="G271" s="6" t="n"/>
      <c r="H271" s="6" t="n"/>
      <c r="I271" s="6" t="n"/>
      <c r="J271" s="6" t="n"/>
    </row>
    <row r="272" ht="15.75" customHeight="1" s="1411">
      <c r="A272" s="6" t="n"/>
      <c r="B272" s="6" t="n"/>
      <c r="C272" s="6" t="n"/>
      <c r="D272" s="6" t="n"/>
      <c r="E272" s="6" t="n"/>
      <c r="F272" s="6" t="n"/>
      <c r="G272" s="6" t="n"/>
      <c r="H272" s="6" t="n"/>
      <c r="I272" s="6" t="n"/>
      <c r="J272" s="6" t="n"/>
    </row>
    <row r="273" ht="15.75" customHeight="1" s="1411">
      <c r="A273" s="6" t="n"/>
      <c r="B273" s="6" t="n"/>
      <c r="C273" s="6" t="n"/>
      <c r="D273" s="6" t="n"/>
      <c r="E273" s="6" t="n"/>
      <c r="F273" s="6" t="n"/>
      <c r="G273" s="6" t="n"/>
      <c r="H273" s="6" t="n"/>
      <c r="I273" s="6" t="n"/>
      <c r="J273" s="6" t="n"/>
    </row>
    <row r="274" ht="15.75" customHeight="1" s="1411">
      <c r="A274" s="6" t="n"/>
      <c r="B274" s="6" t="n"/>
      <c r="C274" s="6" t="n"/>
      <c r="D274" s="6" t="n"/>
      <c r="E274" s="6" t="n"/>
      <c r="F274" s="6" t="n"/>
      <c r="G274" s="6" t="n"/>
      <c r="H274" s="6" t="n"/>
      <c r="I274" s="6" t="n"/>
      <c r="J274" s="6" t="n"/>
    </row>
    <row r="275" ht="15.75" customHeight="1" s="1411">
      <c r="A275" s="6" t="n"/>
      <c r="B275" s="6" t="n"/>
      <c r="C275" s="6" t="n"/>
      <c r="D275" s="6" t="n"/>
      <c r="E275" s="6" t="n"/>
      <c r="F275" s="6" t="n"/>
      <c r="G275" s="6" t="n"/>
      <c r="H275" s="6" t="n"/>
      <c r="I275" s="6" t="n"/>
      <c r="J275" s="6" t="n"/>
    </row>
    <row r="276" ht="15.75" customHeight="1" s="1411">
      <c r="A276" s="6" t="n"/>
      <c r="B276" s="6" t="n"/>
      <c r="C276" s="6" t="n"/>
      <c r="D276" s="6" t="n"/>
      <c r="E276" s="6" t="n"/>
      <c r="F276" s="6" t="n"/>
      <c r="G276" s="6" t="n"/>
      <c r="H276" s="6" t="n"/>
      <c r="I276" s="6" t="n"/>
      <c r="J276" s="6" t="n"/>
    </row>
    <row r="277" ht="15.75" customHeight="1" s="1411">
      <c r="A277" s="6" t="n"/>
      <c r="B277" s="6" t="n"/>
      <c r="C277" s="6" t="n"/>
      <c r="D277" s="6" t="n"/>
      <c r="E277" s="6" t="n"/>
      <c r="F277" s="6" t="n"/>
      <c r="G277" s="6" t="n"/>
      <c r="H277" s="6" t="n"/>
      <c r="I277" s="6" t="n"/>
      <c r="J277" s="6" t="n"/>
    </row>
    <row r="278" ht="15.75" customHeight="1" s="1411">
      <c r="A278" s="6" t="n"/>
      <c r="B278" s="6" t="n"/>
      <c r="C278" s="6" t="n"/>
      <c r="D278" s="6" t="n"/>
      <c r="E278" s="6" t="n"/>
      <c r="F278" s="6" t="n"/>
      <c r="G278" s="6" t="n"/>
      <c r="H278" s="6" t="n"/>
      <c r="I278" s="6" t="n"/>
      <c r="J278" s="6" t="n"/>
    </row>
    <row r="279" ht="15.75" customHeight="1" s="1411">
      <c r="A279" s="6" t="n"/>
      <c r="B279" s="6" t="n"/>
      <c r="C279" s="6" t="n"/>
      <c r="D279" s="6" t="n"/>
      <c r="E279" s="6" t="n"/>
      <c r="F279" s="6" t="n"/>
      <c r="G279" s="6" t="n"/>
      <c r="H279" s="6" t="n"/>
      <c r="I279" s="6" t="n"/>
      <c r="J279" s="6" t="n"/>
    </row>
    <row r="280" ht="15.75" customHeight="1" s="1411">
      <c r="A280" s="6" t="n"/>
      <c r="B280" s="6" t="n"/>
      <c r="C280" s="6" t="n"/>
      <c r="D280" s="6" t="n"/>
      <c r="E280" s="6" t="n"/>
      <c r="F280" s="6" t="n"/>
      <c r="G280" s="6" t="n"/>
      <c r="H280" s="6" t="n"/>
      <c r="I280" s="6" t="n"/>
      <c r="J280" s="6" t="n"/>
    </row>
    <row r="281" ht="15.75" customHeight="1" s="1411">
      <c r="A281" s="6" t="n"/>
      <c r="B281" s="6" t="n"/>
      <c r="C281" s="6" t="n"/>
      <c r="D281" s="6" t="n"/>
      <c r="E281" s="6" t="n"/>
      <c r="F281" s="6" t="n"/>
      <c r="G281" s="6" t="n"/>
      <c r="H281" s="6" t="n"/>
      <c r="I281" s="6" t="n"/>
      <c r="J281" s="6" t="n"/>
    </row>
    <row r="282" ht="15.75" customHeight="1" s="1411">
      <c r="A282" s="6" t="n"/>
      <c r="B282" s="6" t="n"/>
      <c r="C282" s="6" t="n"/>
      <c r="D282" s="6" t="n"/>
      <c r="E282" s="6" t="n"/>
      <c r="F282" s="6" t="n"/>
      <c r="G282" s="6" t="n"/>
      <c r="H282" s="6" t="n"/>
      <c r="I282" s="6" t="n"/>
      <c r="J282" s="6" t="n"/>
    </row>
    <row r="283" ht="15.75" customHeight="1" s="1411">
      <c r="A283" s="6" t="n"/>
      <c r="B283" s="6" t="n"/>
      <c r="C283" s="6" t="n"/>
      <c r="D283" s="6" t="n"/>
      <c r="E283" s="6" t="n"/>
      <c r="F283" s="6" t="n"/>
      <c r="G283" s="6" t="n"/>
      <c r="H283" s="6" t="n"/>
      <c r="I283" s="6" t="n"/>
      <c r="J283" s="6" t="n"/>
    </row>
    <row r="284" ht="15.75" customHeight="1" s="1411">
      <c r="A284" s="6" t="n"/>
      <c r="B284" s="6" t="n"/>
      <c r="C284" s="6" t="n"/>
      <c r="D284" s="6" t="n"/>
      <c r="E284" s="6" t="n"/>
      <c r="F284" s="6" t="n"/>
      <c r="G284" s="6" t="n"/>
      <c r="H284" s="6" t="n"/>
      <c r="I284" s="6" t="n"/>
      <c r="J284" s="6" t="n"/>
    </row>
    <row r="285" ht="15.75" customHeight="1" s="1411">
      <c r="A285" s="6" t="n"/>
      <c r="B285" s="6" t="n"/>
      <c r="C285" s="6" t="n"/>
      <c r="D285" s="6" t="n"/>
      <c r="E285" s="6" t="n"/>
      <c r="F285" s="6" t="n"/>
      <c r="G285" s="6" t="n"/>
      <c r="H285" s="6" t="n"/>
      <c r="I285" s="6" t="n"/>
      <c r="J285" s="6" t="n"/>
    </row>
    <row r="286" ht="15.75" customHeight="1" s="1411">
      <c r="A286" s="6" t="n"/>
      <c r="B286" s="6" t="n"/>
      <c r="C286" s="6" t="n"/>
      <c r="D286" s="6" t="n"/>
      <c r="E286" s="6" t="n"/>
      <c r="F286" s="6" t="n"/>
      <c r="G286" s="6" t="n"/>
      <c r="H286" s="6" t="n"/>
      <c r="I286" s="6" t="n"/>
      <c r="J286" s="6" t="n"/>
    </row>
    <row r="287" ht="15.75" customHeight="1" s="1411">
      <c r="A287" s="6" t="n"/>
      <c r="B287" s="6" t="n"/>
      <c r="C287" s="6" t="n"/>
      <c r="D287" s="6" t="n"/>
      <c r="E287" s="6" t="n"/>
      <c r="F287" s="6" t="n"/>
      <c r="G287" s="6" t="n"/>
      <c r="H287" s="6" t="n"/>
      <c r="I287" s="6" t="n"/>
      <c r="J287" s="6" t="n"/>
    </row>
    <row r="288" ht="15.75" customHeight="1" s="1411">
      <c r="A288" s="6" t="n"/>
      <c r="B288" s="6" t="n"/>
      <c r="C288" s="6" t="n"/>
      <c r="D288" s="6" t="n"/>
      <c r="E288" s="6" t="n"/>
      <c r="F288" s="6" t="n"/>
      <c r="G288" s="6" t="n"/>
      <c r="H288" s="6" t="n"/>
      <c r="I288" s="6" t="n"/>
      <c r="J288" s="6" t="n"/>
    </row>
    <row r="289" ht="15.75" customHeight="1" s="1411">
      <c r="A289" s="6" t="n"/>
      <c r="B289" s="6" t="n"/>
      <c r="C289" s="6" t="n"/>
      <c r="D289" s="6" t="n"/>
      <c r="E289" s="6" t="n"/>
      <c r="F289" s="6" t="n"/>
      <c r="G289" s="6" t="n"/>
      <c r="H289" s="6" t="n"/>
      <c r="I289" s="6" t="n"/>
      <c r="J289" s="6" t="n"/>
    </row>
    <row r="290" ht="15.75" customHeight="1" s="1411">
      <c r="A290" s="6" t="n"/>
      <c r="B290" s="6" t="n"/>
      <c r="C290" s="6" t="n"/>
      <c r="D290" s="6" t="n"/>
      <c r="E290" s="6" t="n"/>
      <c r="F290" s="6" t="n"/>
      <c r="G290" s="6" t="n"/>
      <c r="H290" s="6" t="n"/>
      <c r="I290" s="6" t="n"/>
      <c r="J290" s="6" t="n"/>
    </row>
    <row r="291" ht="15.75" customHeight="1" s="1411">
      <c r="A291" s="6" t="n"/>
      <c r="B291" s="6" t="n"/>
      <c r="C291" s="6" t="n"/>
      <c r="D291" s="6" t="n"/>
      <c r="E291" s="6" t="n"/>
      <c r="F291" s="6" t="n"/>
      <c r="G291" s="6" t="n"/>
      <c r="H291" s="6" t="n"/>
      <c r="I291" s="6" t="n"/>
      <c r="J291" s="6" t="n"/>
    </row>
    <row r="292" ht="15.75" customHeight="1" s="1411">
      <c r="A292" s="6" t="n"/>
      <c r="B292" s="6" t="n"/>
      <c r="C292" s="6" t="n"/>
      <c r="D292" s="6" t="n"/>
      <c r="E292" s="6" t="n"/>
      <c r="F292" s="6" t="n"/>
      <c r="G292" s="6" t="n"/>
      <c r="H292" s="6" t="n"/>
      <c r="I292" s="6" t="n"/>
      <c r="J292" s="6" t="n"/>
    </row>
    <row r="293" ht="15.75" customHeight="1" s="1411">
      <c r="A293" s="6" t="n"/>
      <c r="B293" s="6" t="n"/>
      <c r="C293" s="6" t="n"/>
      <c r="D293" s="6" t="n"/>
      <c r="E293" s="6" t="n"/>
      <c r="F293" s="6" t="n"/>
      <c r="G293" s="6" t="n"/>
      <c r="H293" s="6" t="n"/>
      <c r="I293" s="6" t="n"/>
      <c r="J293" s="6" t="n"/>
    </row>
    <row r="294" ht="15.75" customHeight="1" s="1411">
      <c r="A294" s="6" t="n"/>
      <c r="B294" s="6" t="n"/>
      <c r="C294" s="6" t="n"/>
      <c r="D294" s="6" t="n"/>
      <c r="E294" s="6" t="n"/>
      <c r="F294" s="6" t="n"/>
      <c r="G294" s="6" t="n"/>
      <c r="H294" s="6" t="n"/>
      <c r="I294" s="6" t="n"/>
      <c r="J294" s="6" t="n"/>
    </row>
    <row r="295" ht="15.75" customHeight="1" s="1411">
      <c r="A295" s="6" t="n"/>
      <c r="B295" s="6" t="n"/>
      <c r="C295" s="6" t="n"/>
      <c r="D295" s="6" t="n"/>
      <c r="E295" s="6" t="n"/>
      <c r="F295" s="6" t="n"/>
      <c r="G295" s="6" t="n"/>
      <c r="H295" s="6" t="n"/>
      <c r="I295" s="6" t="n"/>
      <c r="J295" s="6" t="n"/>
    </row>
    <row r="296" ht="15.75" customHeight="1" s="1411">
      <c r="A296" s="6" t="n"/>
      <c r="B296" s="6" t="n"/>
      <c r="C296" s="6" t="n"/>
      <c r="D296" s="6" t="n"/>
      <c r="E296" s="6" t="n"/>
      <c r="F296" s="6" t="n"/>
      <c r="G296" s="6" t="n"/>
      <c r="H296" s="6" t="n"/>
      <c r="I296" s="6" t="n"/>
      <c r="J296" s="6" t="n"/>
    </row>
    <row r="297" ht="15.75" customHeight="1" s="1411">
      <c r="A297" s="6" t="n"/>
      <c r="B297" s="6" t="n"/>
      <c r="C297" s="6" t="n"/>
      <c r="D297" s="6" t="n"/>
      <c r="E297" s="6" t="n"/>
      <c r="F297" s="6" t="n"/>
      <c r="G297" s="6" t="n"/>
      <c r="H297" s="6" t="n"/>
      <c r="I297" s="6" t="n"/>
      <c r="J297" s="6" t="n"/>
    </row>
    <row r="298" ht="15.75" customHeight="1" s="1411">
      <c r="A298" s="6" t="n"/>
      <c r="B298" s="6" t="n"/>
      <c r="C298" s="6" t="n"/>
      <c r="D298" s="6" t="n"/>
      <c r="E298" s="6" t="n"/>
      <c r="F298" s="6" t="n"/>
      <c r="G298" s="6" t="n"/>
      <c r="H298" s="6" t="n"/>
      <c r="I298" s="6" t="n"/>
      <c r="J298" s="6" t="n"/>
    </row>
    <row r="299" ht="15.75" customHeight="1" s="1411">
      <c r="A299" s="6" t="n"/>
      <c r="B299" s="6" t="n"/>
      <c r="C299" s="6" t="n"/>
      <c r="D299" s="6" t="n"/>
      <c r="E299" s="6" t="n"/>
      <c r="F299" s="6" t="n"/>
      <c r="G299" s="6" t="n"/>
      <c r="H299" s="6" t="n"/>
      <c r="I299" s="6" t="n"/>
      <c r="J299" s="6" t="n"/>
    </row>
    <row r="300" ht="15.75" customHeight="1" s="1411">
      <c r="A300" s="6" t="n"/>
      <c r="B300" s="6" t="n"/>
      <c r="C300" s="6" t="n"/>
      <c r="D300" s="6" t="n"/>
      <c r="E300" s="6" t="n"/>
      <c r="F300" s="6" t="n"/>
      <c r="G300" s="6" t="n"/>
      <c r="H300" s="6" t="n"/>
      <c r="I300" s="6" t="n"/>
      <c r="J300" s="6" t="n"/>
    </row>
    <row r="301" ht="15.75" customHeight="1" s="1411">
      <c r="A301" s="6" t="n"/>
      <c r="B301" s="6" t="n"/>
      <c r="C301" s="6" t="n"/>
      <c r="D301" s="6" t="n"/>
      <c r="E301" s="6" t="n"/>
      <c r="F301" s="6" t="n"/>
      <c r="G301" s="6" t="n"/>
      <c r="H301" s="6" t="n"/>
      <c r="I301" s="6" t="n"/>
      <c r="J301" s="6" t="n"/>
    </row>
    <row r="302" ht="15.75" customHeight="1" s="1411">
      <c r="A302" s="6" t="n"/>
      <c r="B302" s="6" t="n"/>
      <c r="C302" s="6" t="n"/>
      <c r="D302" s="6" t="n"/>
      <c r="E302" s="6" t="n"/>
      <c r="F302" s="6" t="n"/>
      <c r="G302" s="6" t="n"/>
      <c r="H302" s="6" t="n"/>
      <c r="I302" s="6" t="n"/>
      <c r="J302" s="6" t="n"/>
    </row>
    <row r="303" ht="15.75" customHeight="1" s="1411">
      <c r="A303" s="6" t="n"/>
      <c r="B303" s="6" t="n"/>
      <c r="C303" s="6" t="n"/>
      <c r="D303" s="6" t="n"/>
      <c r="E303" s="6" t="n"/>
      <c r="F303" s="6" t="n"/>
      <c r="G303" s="6" t="n"/>
      <c r="H303" s="6" t="n"/>
      <c r="I303" s="6" t="n"/>
      <c r="J303" s="6" t="n"/>
    </row>
    <row r="304" ht="15.75" customHeight="1" s="1411">
      <c r="A304" s="6" t="n"/>
      <c r="B304" s="6" t="n"/>
      <c r="C304" s="6" t="n"/>
      <c r="D304" s="6" t="n"/>
      <c r="E304" s="6" t="n"/>
      <c r="F304" s="6" t="n"/>
      <c r="G304" s="6" t="n"/>
      <c r="H304" s="6" t="n"/>
      <c r="I304" s="6" t="n"/>
      <c r="J304" s="6" t="n"/>
    </row>
    <row r="305" ht="15.75" customHeight="1" s="1411">
      <c r="A305" s="6" t="n"/>
      <c r="B305" s="6" t="n"/>
      <c r="C305" s="6" t="n"/>
      <c r="D305" s="6" t="n"/>
      <c r="E305" s="6" t="n"/>
      <c r="F305" s="6" t="n"/>
      <c r="G305" s="6" t="n"/>
      <c r="H305" s="6" t="n"/>
      <c r="I305" s="6" t="n"/>
      <c r="J305" s="6" t="n"/>
    </row>
    <row r="306" ht="15.75" customHeight="1" s="1411">
      <c r="A306" s="6" t="n"/>
      <c r="B306" s="6" t="n"/>
      <c r="C306" s="6" t="n"/>
      <c r="D306" s="6" t="n"/>
      <c r="E306" s="6" t="n"/>
      <c r="F306" s="6" t="n"/>
      <c r="G306" s="6" t="n"/>
      <c r="H306" s="6" t="n"/>
      <c r="I306" s="6" t="n"/>
      <c r="J306" s="6" t="n"/>
    </row>
    <row r="307" ht="15.75" customHeight="1" s="1411">
      <c r="A307" s="6" t="n"/>
      <c r="B307" s="6" t="n"/>
      <c r="C307" s="6" t="n"/>
      <c r="D307" s="6" t="n"/>
      <c r="E307" s="6" t="n"/>
      <c r="F307" s="6" t="n"/>
      <c r="G307" s="6" t="n"/>
      <c r="H307" s="6" t="n"/>
      <c r="I307" s="6" t="n"/>
      <c r="J307" s="6" t="n"/>
    </row>
    <row r="308" ht="15.75" customHeight="1" s="1411">
      <c r="A308" s="6" t="n"/>
      <c r="B308" s="6" t="n"/>
      <c r="C308" s="6" t="n"/>
      <c r="D308" s="6" t="n"/>
      <c r="E308" s="6" t="n"/>
      <c r="F308" s="6" t="n"/>
      <c r="G308" s="6" t="n"/>
      <c r="H308" s="6" t="n"/>
      <c r="I308" s="6" t="n"/>
      <c r="J308" s="6" t="n"/>
    </row>
    <row r="309" ht="15.75" customHeight="1" s="1411">
      <c r="A309" s="6" t="n"/>
      <c r="B309" s="6" t="n"/>
      <c r="C309" s="6" t="n"/>
      <c r="D309" s="6" t="n"/>
      <c r="E309" s="6" t="n"/>
      <c r="F309" s="6" t="n"/>
      <c r="G309" s="6" t="n"/>
      <c r="H309" s="6" t="n"/>
      <c r="I309" s="6" t="n"/>
      <c r="J309" s="6" t="n"/>
    </row>
    <row r="310" ht="15.75" customHeight="1" s="1411">
      <c r="A310" s="6" t="n"/>
      <c r="B310" s="6" t="n"/>
      <c r="C310" s="6" t="n"/>
      <c r="D310" s="6" t="n"/>
      <c r="E310" s="6" t="n"/>
      <c r="F310" s="6" t="n"/>
      <c r="G310" s="6" t="n"/>
      <c r="H310" s="6" t="n"/>
      <c r="I310" s="6" t="n"/>
      <c r="J310" s="6" t="n"/>
    </row>
    <row r="311" ht="15.75" customHeight="1" s="1411">
      <c r="A311" s="6" t="n"/>
      <c r="B311" s="6" t="n"/>
      <c r="C311" s="6" t="n"/>
      <c r="D311" s="6" t="n"/>
      <c r="E311" s="6" t="n"/>
      <c r="F311" s="6" t="n"/>
      <c r="G311" s="6" t="n"/>
      <c r="H311" s="6" t="n"/>
      <c r="I311" s="6" t="n"/>
      <c r="J311" s="6" t="n"/>
    </row>
    <row r="312" ht="15.75" customHeight="1" s="1411">
      <c r="A312" s="6" t="n"/>
      <c r="B312" s="6" t="n"/>
      <c r="C312" s="6" t="n"/>
      <c r="D312" s="6" t="n"/>
      <c r="E312" s="6" t="n"/>
      <c r="F312" s="6" t="n"/>
      <c r="G312" s="6" t="n"/>
      <c r="H312" s="6" t="n"/>
      <c r="I312" s="6" t="n"/>
      <c r="J312" s="6" t="n"/>
    </row>
    <row r="313" ht="15.75" customHeight="1" s="1411">
      <c r="A313" s="6" t="n"/>
      <c r="B313" s="6" t="n"/>
      <c r="C313" s="6" t="n"/>
      <c r="D313" s="6" t="n"/>
      <c r="E313" s="6" t="n"/>
      <c r="F313" s="6" t="n"/>
      <c r="G313" s="6" t="n"/>
      <c r="H313" s="6" t="n"/>
      <c r="I313" s="6" t="n"/>
      <c r="J313" s="6" t="n"/>
    </row>
    <row r="314" ht="15.75" customHeight="1" s="1411">
      <c r="A314" s="6" t="n"/>
      <c r="B314" s="6" t="n"/>
      <c r="C314" s="6" t="n"/>
      <c r="D314" s="6" t="n"/>
      <c r="E314" s="6" t="n"/>
      <c r="F314" s="6" t="n"/>
      <c r="G314" s="6" t="n"/>
      <c r="H314" s="6" t="n"/>
      <c r="I314" s="6" t="n"/>
      <c r="J314" s="6" t="n"/>
    </row>
    <row r="315" ht="15.75" customHeight="1" s="1411">
      <c r="A315" s="6" t="n"/>
      <c r="B315" s="6" t="n"/>
      <c r="C315" s="6" t="n"/>
      <c r="D315" s="6" t="n"/>
      <c r="E315" s="6" t="n"/>
      <c r="F315" s="6" t="n"/>
      <c r="G315" s="6" t="n"/>
      <c r="H315" s="6" t="n"/>
      <c r="I315" s="6" t="n"/>
      <c r="J315" s="6" t="n"/>
    </row>
    <row r="316" ht="15.75" customHeight="1" s="1411">
      <c r="A316" s="6" t="n"/>
      <c r="B316" s="6" t="n"/>
      <c r="C316" s="6" t="n"/>
      <c r="D316" s="6" t="n"/>
      <c r="E316" s="6" t="n"/>
      <c r="F316" s="6" t="n"/>
      <c r="G316" s="6" t="n"/>
      <c r="H316" s="6" t="n"/>
      <c r="I316" s="6" t="n"/>
      <c r="J316" s="6" t="n"/>
    </row>
    <row r="317" ht="15.75" customHeight="1" s="1411">
      <c r="A317" s="6" t="n"/>
      <c r="B317" s="6" t="n"/>
      <c r="C317" s="6" t="n"/>
      <c r="D317" s="6" t="n"/>
      <c r="E317" s="6" t="n"/>
      <c r="F317" s="6" t="n"/>
      <c r="G317" s="6" t="n"/>
      <c r="H317" s="6" t="n"/>
      <c r="I317" s="6" t="n"/>
      <c r="J317" s="6" t="n"/>
    </row>
    <row r="318" ht="15.75" customHeight="1" s="1411">
      <c r="A318" s="6" t="n"/>
      <c r="B318" s="6" t="n"/>
      <c r="C318" s="6" t="n"/>
      <c r="D318" s="6" t="n"/>
      <c r="E318" s="6" t="n"/>
      <c r="F318" s="6" t="n"/>
      <c r="G318" s="6" t="n"/>
      <c r="H318" s="6" t="n"/>
      <c r="I318" s="6" t="n"/>
      <c r="J318" s="6" t="n"/>
    </row>
    <row r="319" ht="15.75" customHeight="1" s="1411">
      <c r="A319" s="6" t="n"/>
      <c r="B319" s="6" t="n"/>
      <c r="C319" s="6" t="n"/>
      <c r="D319" s="6" t="n"/>
      <c r="E319" s="6" t="n"/>
      <c r="F319" s="6" t="n"/>
      <c r="G319" s="6" t="n"/>
      <c r="H319" s="6" t="n"/>
      <c r="I319" s="6" t="n"/>
      <c r="J319" s="6" t="n"/>
    </row>
    <row r="320" ht="15.75" customHeight="1" s="1411">
      <c r="A320" s="6" t="n"/>
      <c r="B320" s="6" t="n"/>
      <c r="C320" s="6" t="n"/>
      <c r="D320" s="6" t="n"/>
      <c r="E320" s="6" t="n"/>
      <c r="F320" s="6" t="n"/>
      <c r="G320" s="6" t="n"/>
      <c r="H320" s="6" t="n"/>
      <c r="I320" s="6" t="n"/>
      <c r="J320" s="6" t="n"/>
    </row>
    <row r="321" ht="15.75" customHeight="1" s="1411">
      <c r="A321" s="6" t="n"/>
      <c r="B321" s="6" t="n"/>
      <c r="C321" s="6" t="n"/>
      <c r="D321" s="6" t="n"/>
      <c r="E321" s="6" t="n"/>
      <c r="F321" s="6" t="n"/>
      <c r="G321" s="6" t="n"/>
      <c r="H321" s="6" t="n"/>
      <c r="I321" s="6" t="n"/>
      <c r="J321" s="6" t="n"/>
    </row>
    <row r="322" ht="15.75" customHeight="1" s="1411">
      <c r="A322" s="6" t="n"/>
      <c r="B322" s="6" t="n"/>
      <c r="C322" s="6" t="n"/>
      <c r="D322" s="6" t="n"/>
      <c r="E322" s="6" t="n"/>
      <c r="F322" s="6" t="n"/>
      <c r="G322" s="6" t="n"/>
      <c r="H322" s="6" t="n"/>
      <c r="I322" s="6" t="n"/>
      <c r="J322" s="6" t="n"/>
    </row>
    <row r="323" ht="15.75" customHeight="1" s="1411">
      <c r="A323" s="6" t="n"/>
      <c r="B323" s="6" t="n"/>
      <c r="C323" s="6" t="n"/>
      <c r="D323" s="6" t="n"/>
      <c r="E323" s="6" t="n"/>
      <c r="F323" s="6" t="n"/>
      <c r="G323" s="6" t="n"/>
      <c r="H323" s="6" t="n"/>
      <c r="I323" s="6" t="n"/>
      <c r="J323" s="6" t="n"/>
    </row>
    <row r="324" ht="15.75" customHeight="1" s="1411">
      <c r="A324" s="6" t="n"/>
      <c r="B324" s="6" t="n"/>
      <c r="C324" s="6" t="n"/>
      <c r="D324" s="6" t="n"/>
      <c r="E324" s="6" t="n"/>
      <c r="F324" s="6" t="n"/>
      <c r="G324" s="6" t="n"/>
      <c r="H324" s="6" t="n"/>
      <c r="I324" s="6" t="n"/>
      <c r="J324" s="6" t="n"/>
    </row>
    <row r="325" ht="15.75" customHeight="1" s="1411">
      <c r="A325" s="6" t="n"/>
      <c r="B325" s="6" t="n"/>
      <c r="C325" s="6" t="n"/>
      <c r="D325" s="6" t="n"/>
      <c r="E325" s="6" t="n"/>
      <c r="F325" s="6" t="n"/>
      <c r="G325" s="6" t="n"/>
      <c r="H325" s="6" t="n"/>
      <c r="I325" s="6" t="n"/>
      <c r="J325" s="6" t="n"/>
    </row>
    <row r="326" ht="15.75" customHeight="1" s="1411">
      <c r="A326" s="6" t="n"/>
      <c r="B326" s="6" t="n"/>
      <c r="C326" s="6" t="n"/>
      <c r="D326" s="6" t="n"/>
      <c r="E326" s="6" t="n"/>
      <c r="F326" s="6" t="n"/>
      <c r="G326" s="6" t="n"/>
      <c r="H326" s="6" t="n"/>
      <c r="I326" s="6" t="n"/>
      <c r="J326" s="6" t="n"/>
    </row>
    <row r="327" ht="15.75" customHeight="1" s="1411">
      <c r="A327" s="6" t="n"/>
      <c r="B327" s="6" t="n"/>
      <c r="C327" s="6" t="n"/>
      <c r="D327" s="6" t="n"/>
      <c r="E327" s="6" t="n"/>
      <c r="F327" s="6" t="n"/>
      <c r="G327" s="6" t="n"/>
      <c r="H327" s="6" t="n"/>
      <c r="I327" s="6" t="n"/>
      <c r="J327" s="6" t="n"/>
    </row>
    <row r="328" ht="15.75" customHeight="1" s="1411">
      <c r="A328" s="6" t="n"/>
      <c r="B328" s="6" t="n"/>
      <c r="C328" s="6" t="n"/>
      <c r="D328" s="6" t="n"/>
      <c r="E328" s="6" t="n"/>
      <c r="F328" s="6" t="n"/>
      <c r="G328" s="6" t="n"/>
      <c r="H328" s="6" t="n"/>
      <c r="I328" s="6" t="n"/>
      <c r="J328" s="6" t="n"/>
    </row>
    <row r="329" ht="15.75" customHeight="1" s="1411">
      <c r="A329" s="6" t="n"/>
      <c r="B329" s="6" t="n"/>
      <c r="C329" s="6" t="n"/>
      <c r="D329" s="6" t="n"/>
      <c r="E329" s="6" t="n"/>
      <c r="F329" s="6" t="n"/>
      <c r="G329" s="6" t="n"/>
      <c r="H329" s="6" t="n"/>
      <c r="I329" s="6" t="n"/>
      <c r="J329" s="6" t="n"/>
    </row>
    <row r="330" ht="15.75" customHeight="1" s="1411">
      <c r="A330" s="6" t="n"/>
      <c r="B330" s="6" t="n"/>
      <c r="C330" s="6" t="n"/>
      <c r="D330" s="6" t="n"/>
      <c r="E330" s="6" t="n"/>
      <c r="F330" s="6" t="n"/>
      <c r="G330" s="6" t="n"/>
      <c r="H330" s="6" t="n"/>
      <c r="I330" s="6" t="n"/>
      <c r="J330" s="6" t="n"/>
    </row>
    <row r="331" ht="15.75" customHeight="1" s="1411">
      <c r="A331" s="6" t="n"/>
      <c r="B331" s="6" t="n"/>
      <c r="C331" s="6" t="n"/>
      <c r="D331" s="6" t="n"/>
      <c r="E331" s="6" t="n"/>
      <c r="F331" s="6" t="n"/>
      <c r="G331" s="6" t="n"/>
      <c r="H331" s="6" t="n"/>
      <c r="I331" s="6" t="n"/>
      <c r="J331" s="6" t="n"/>
    </row>
    <row r="332" ht="15.75" customHeight="1" s="1411">
      <c r="A332" s="6" t="n"/>
      <c r="B332" s="6" t="n"/>
      <c r="C332" s="6" t="n"/>
      <c r="D332" s="6" t="n"/>
      <c r="E332" s="6" t="n"/>
      <c r="F332" s="6" t="n"/>
      <c r="G332" s="6" t="n"/>
      <c r="H332" s="6" t="n"/>
      <c r="I332" s="6" t="n"/>
      <c r="J332" s="6" t="n"/>
    </row>
    <row r="333" ht="15.75" customHeight="1" s="1411">
      <c r="A333" s="6" t="n"/>
      <c r="B333" s="6" t="n"/>
      <c r="C333" s="6" t="n"/>
      <c r="D333" s="6" t="n"/>
      <c r="E333" s="6" t="n"/>
      <c r="F333" s="6" t="n"/>
      <c r="G333" s="6" t="n"/>
      <c r="H333" s="6" t="n"/>
      <c r="I333" s="6" t="n"/>
      <c r="J333" s="6" t="n"/>
    </row>
    <row r="334" ht="15.75" customHeight="1" s="1411">
      <c r="A334" s="6" t="n"/>
      <c r="B334" s="6" t="n"/>
      <c r="C334" s="6" t="n"/>
      <c r="D334" s="6" t="n"/>
      <c r="E334" s="6" t="n"/>
      <c r="F334" s="6" t="n"/>
      <c r="G334" s="6" t="n"/>
      <c r="H334" s="6" t="n"/>
      <c r="I334" s="6" t="n"/>
      <c r="J334" s="6" t="n"/>
    </row>
    <row r="335" ht="15.75" customHeight="1" s="1411">
      <c r="A335" s="6" t="n"/>
      <c r="B335" s="6" t="n"/>
      <c r="C335" s="6" t="n"/>
      <c r="D335" s="6" t="n"/>
      <c r="E335" s="6" t="n"/>
      <c r="F335" s="6" t="n"/>
      <c r="G335" s="6" t="n"/>
      <c r="H335" s="6" t="n"/>
      <c r="I335" s="6" t="n"/>
      <c r="J335" s="6" t="n"/>
    </row>
    <row r="336" ht="15.75" customHeight="1" s="1411">
      <c r="A336" s="6" t="n"/>
      <c r="B336" s="6" t="n"/>
      <c r="C336" s="6" t="n"/>
      <c r="D336" s="6" t="n"/>
      <c r="E336" s="6" t="n"/>
      <c r="F336" s="6" t="n"/>
      <c r="G336" s="6" t="n"/>
      <c r="H336" s="6" t="n"/>
      <c r="I336" s="6" t="n"/>
      <c r="J336" s="6" t="n"/>
    </row>
    <row r="337" ht="15.75" customHeight="1" s="1411">
      <c r="A337" s="6" t="n"/>
      <c r="B337" s="6" t="n"/>
      <c r="C337" s="6" t="n"/>
      <c r="D337" s="6" t="n"/>
      <c r="E337" s="6" t="n"/>
      <c r="F337" s="6" t="n"/>
      <c r="G337" s="6" t="n"/>
      <c r="H337" s="6" t="n"/>
      <c r="I337" s="6" t="n"/>
      <c r="J337" s="6" t="n"/>
    </row>
    <row r="338" ht="15.75" customHeight="1" s="1411">
      <c r="A338" s="6" t="n"/>
      <c r="B338" s="6" t="n"/>
      <c r="C338" s="6" t="n"/>
      <c r="D338" s="6" t="n"/>
      <c r="E338" s="6" t="n"/>
      <c r="F338" s="6" t="n"/>
      <c r="G338" s="6" t="n"/>
      <c r="H338" s="6" t="n"/>
      <c r="I338" s="6" t="n"/>
      <c r="J338" s="6" t="n"/>
    </row>
    <row r="339" ht="15.75" customHeight="1" s="1411">
      <c r="A339" s="6" t="n"/>
      <c r="B339" s="6" t="n"/>
      <c r="C339" s="6" t="n"/>
      <c r="D339" s="6" t="n"/>
      <c r="E339" s="6" t="n"/>
      <c r="F339" s="6" t="n"/>
      <c r="G339" s="6" t="n"/>
      <c r="H339" s="6" t="n"/>
      <c r="I339" s="6" t="n"/>
      <c r="J339" s="6" t="n"/>
    </row>
    <row r="340" ht="15.75" customHeight="1" s="1411">
      <c r="A340" s="6" t="n"/>
      <c r="B340" s="6" t="n"/>
      <c r="C340" s="6" t="n"/>
      <c r="D340" s="6" t="n"/>
      <c r="E340" s="6" t="n"/>
      <c r="F340" s="6" t="n"/>
      <c r="G340" s="6" t="n"/>
      <c r="H340" s="6" t="n"/>
      <c r="I340" s="6" t="n"/>
      <c r="J340" s="6" t="n"/>
    </row>
    <row r="341" ht="15.75" customHeight="1" s="1411">
      <c r="A341" s="6" t="n"/>
      <c r="B341" s="6" t="n"/>
      <c r="C341" s="6" t="n"/>
      <c r="D341" s="6" t="n"/>
      <c r="E341" s="6" t="n"/>
      <c r="F341" s="6" t="n"/>
      <c r="G341" s="6" t="n"/>
      <c r="H341" s="6" t="n"/>
      <c r="I341" s="6" t="n"/>
      <c r="J341" s="6" t="n"/>
    </row>
    <row r="342" ht="15.75" customHeight="1" s="1411">
      <c r="A342" s="6" t="n"/>
      <c r="B342" s="6" t="n"/>
      <c r="C342" s="6" t="n"/>
      <c r="D342" s="6" t="n"/>
      <c r="E342" s="6" t="n"/>
      <c r="F342" s="6" t="n"/>
      <c r="G342" s="6" t="n"/>
      <c r="H342" s="6" t="n"/>
      <c r="I342" s="6" t="n"/>
      <c r="J342" s="6" t="n"/>
    </row>
    <row r="343" ht="15.75" customHeight="1" s="1411">
      <c r="A343" s="6" t="n"/>
      <c r="B343" s="6" t="n"/>
      <c r="C343" s="6" t="n"/>
      <c r="D343" s="6" t="n"/>
      <c r="E343" s="6" t="n"/>
      <c r="F343" s="6" t="n"/>
      <c r="G343" s="6" t="n"/>
      <c r="H343" s="6" t="n"/>
      <c r="I343" s="6" t="n"/>
      <c r="J343" s="6" t="n"/>
    </row>
    <row r="344" ht="15.75" customHeight="1" s="1411">
      <c r="A344" s="6" t="n"/>
      <c r="B344" s="6" t="n"/>
      <c r="C344" s="6" t="n"/>
      <c r="D344" s="6" t="n"/>
      <c r="E344" s="6" t="n"/>
      <c r="F344" s="6" t="n"/>
      <c r="G344" s="6" t="n"/>
      <c r="H344" s="6" t="n"/>
      <c r="I344" s="6" t="n"/>
      <c r="J344" s="6" t="n"/>
    </row>
    <row r="345" ht="15.75" customHeight="1" s="1411">
      <c r="A345" s="6" t="n"/>
      <c r="B345" s="6" t="n"/>
      <c r="C345" s="6" t="n"/>
      <c r="D345" s="6" t="n"/>
      <c r="E345" s="6" t="n"/>
      <c r="F345" s="6" t="n"/>
      <c r="G345" s="6" t="n"/>
      <c r="H345" s="6" t="n"/>
      <c r="I345" s="6" t="n"/>
      <c r="J345" s="6" t="n"/>
    </row>
    <row r="346" ht="15.75" customHeight="1" s="1411">
      <c r="A346" s="6" t="n"/>
      <c r="B346" s="6" t="n"/>
      <c r="C346" s="6" t="n"/>
      <c r="D346" s="6" t="n"/>
      <c r="E346" s="6" t="n"/>
      <c r="F346" s="6" t="n"/>
      <c r="G346" s="6" t="n"/>
      <c r="H346" s="6" t="n"/>
      <c r="I346" s="6" t="n"/>
      <c r="J346" s="6" t="n"/>
    </row>
    <row r="347" ht="15.75" customHeight="1" s="1411">
      <c r="A347" s="6" t="n"/>
      <c r="B347" s="6" t="n"/>
      <c r="C347" s="6" t="n"/>
      <c r="D347" s="6" t="n"/>
      <c r="E347" s="6" t="n"/>
      <c r="F347" s="6" t="n"/>
      <c r="G347" s="6" t="n"/>
      <c r="H347" s="6" t="n"/>
      <c r="I347" s="6" t="n"/>
      <c r="J347" s="6" t="n"/>
    </row>
    <row r="348" ht="15.75" customHeight="1" s="1411">
      <c r="A348" s="6" t="n"/>
      <c r="B348" s="6" t="n"/>
      <c r="C348" s="6" t="n"/>
      <c r="D348" s="6" t="n"/>
      <c r="E348" s="6" t="n"/>
      <c r="F348" s="6" t="n"/>
      <c r="G348" s="6" t="n"/>
      <c r="H348" s="6" t="n"/>
      <c r="I348" s="6" t="n"/>
      <c r="J348" s="6" t="n"/>
    </row>
    <row r="349" ht="15.75" customHeight="1" s="1411">
      <c r="A349" s="6" t="n"/>
      <c r="B349" s="6" t="n"/>
      <c r="C349" s="6" t="n"/>
      <c r="D349" s="6" t="n"/>
      <c r="E349" s="6" t="n"/>
      <c r="F349" s="6" t="n"/>
      <c r="G349" s="6" t="n"/>
      <c r="H349" s="6" t="n"/>
      <c r="I349" s="6" t="n"/>
      <c r="J349" s="6" t="n"/>
    </row>
    <row r="350" ht="15.75" customHeight="1" s="1411">
      <c r="A350" s="6" t="n"/>
      <c r="B350" s="6" t="n"/>
      <c r="C350" s="6" t="n"/>
      <c r="D350" s="6" t="n"/>
      <c r="E350" s="6" t="n"/>
      <c r="F350" s="6" t="n"/>
      <c r="G350" s="6" t="n"/>
      <c r="H350" s="6" t="n"/>
      <c r="I350" s="6" t="n"/>
      <c r="J350" s="6" t="n"/>
    </row>
    <row r="351" ht="15.75" customHeight="1" s="1411">
      <c r="A351" s="6" t="n"/>
      <c r="B351" s="6" t="n"/>
      <c r="C351" s="6" t="n"/>
      <c r="D351" s="6" t="n"/>
      <c r="E351" s="6" t="n"/>
      <c r="F351" s="6" t="n"/>
      <c r="G351" s="6" t="n"/>
      <c r="H351" s="6" t="n"/>
      <c r="I351" s="6" t="n"/>
      <c r="J351" s="6" t="n"/>
    </row>
    <row r="352" ht="15.75" customHeight="1" s="1411">
      <c r="A352" s="6" t="n"/>
      <c r="B352" s="6" t="n"/>
      <c r="C352" s="6" t="n"/>
      <c r="D352" s="6" t="n"/>
      <c r="E352" s="6" t="n"/>
      <c r="F352" s="6" t="n"/>
      <c r="G352" s="6" t="n"/>
      <c r="H352" s="6" t="n"/>
      <c r="I352" s="6" t="n"/>
      <c r="J352" s="6" t="n"/>
    </row>
    <row r="353" ht="15.75" customHeight="1" s="1411">
      <c r="A353" s="6" t="n"/>
      <c r="B353" s="6" t="n"/>
      <c r="C353" s="6" t="n"/>
      <c r="D353" s="6" t="n"/>
      <c r="E353" s="6" t="n"/>
      <c r="F353" s="6" t="n"/>
      <c r="G353" s="6" t="n"/>
      <c r="H353" s="6" t="n"/>
      <c r="I353" s="6" t="n"/>
      <c r="J353" s="6" t="n"/>
    </row>
    <row r="354" ht="15.75" customHeight="1" s="1411">
      <c r="A354" s="6" t="n"/>
      <c r="B354" s="6" t="n"/>
      <c r="C354" s="6" t="n"/>
      <c r="D354" s="6" t="n"/>
      <c r="E354" s="6" t="n"/>
      <c r="F354" s="6" t="n"/>
      <c r="G354" s="6" t="n"/>
      <c r="H354" s="6" t="n"/>
      <c r="I354" s="6" t="n"/>
      <c r="J354" s="6" t="n"/>
    </row>
    <row r="355" ht="15.75" customHeight="1" s="1411">
      <c r="A355" s="6" t="n"/>
      <c r="B355" s="6" t="n"/>
      <c r="C355" s="6" t="n"/>
      <c r="D355" s="6" t="n"/>
      <c r="E355" s="6" t="n"/>
      <c r="F355" s="6" t="n"/>
      <c r="G355" s="6" t="n"/>
      <c r="H355" s="6" t="n"/>
      <c r="I355" s="6" t="n"/>
      <c r="J355" s="6" t="n"/>
    </row>
    <row r="356" ht="15.75" customHeight="1" s="1411">
      <c r="A356" s="6" t="n"/>
      <c r="B356" s="6" t="n"/>
      <c r="C356" s="6" t="n"/>
      <c r="D356" s="6" t="n"/>
      <c r="E356" s="6" t="n"/>
      <c r="F356" s="6" t="n"/>
      <c r="G356" s="6" t="n"/>
      <c r="H356" s="6" t="n"/>
      <c r="I356" s="6" t="n"/>
      <c r="J356" s="6" t="n"/>
    </row>
    <row r="357" ht="15.75" customHeight="1" s="1411">
      <c r="A357" s="6" t="n"/>
      <c r="B357" s="6" t="n"/>
      <c r="C357" s="6" t="n"/>
      <c r="D357" s="6" t="n"/>
      <c r="E357" s="6" t="n"/>
      <c r="F357" s="6" t="n"/>
      <c r="G357" s="6" t="n"/>
      <c r="H357" s="6" t="n"/>
      <c r="I357" s="6" t="n"/>
      <c r="J357" s="6" t="n"/>
    </row>
    <row r="358" ht="15.75" customHeight="1" s="1411">
      <c r="A358" s="6" t="n"/>
      <c r="B358" s="6" t="n"/>
      <c r="C358" s="6" t="n"/>
      <c r="D358" s="6" t="n"/>
      <c r="E358" s="6" t="n"/>
      <c r="F358" s="6" t="n"/>
      <c r="G358" s="6" t="n"/>
      <c r="H358" s="6" t="n"/>
      <c r="I358" s="6" t="n"/>
      <c r="J358" s="6" t="n"/>
    </row>
    <row r="359" ht="15.75" customHeight="1" s="1411">
      <c r="A359" s="6" t="n"/>
      <c r="B359" s="6" t="n"/>
      <c r="C359" s="6" t="n"/>
      <c r="D359" s="6" t="n"/>
      <c r="E359" s="6" t="n"/>
      <c r="F359" s="6" t="n"/>
      <c r="G359" s="6" t="n"/>
      <c r="H359" s="6" t="n"/>
      <c r="I359" s="6" t="n"/>
      <c r="J359" s="6" t="n"/>
    </row>
    <row r="360" ht="15.75" customHeight="1" s="1411">
      <c r="A360" s="6" t="n"/>
      <c r="B360" s="6" t="n"/>
      <c r="C360" s="6" t="n"/>
      <c r="D360" s="6" t="n"/>
      <c r="E360" s="6" t="n"/>
      <c r="F360" s="6" t="n"/>
      <c r="G360" s="6" t="n"/>
      <c r="H360" s="6" t="n"/>
      <c r="I360" s="6" t="n"/>
      <c r="J360" s="6" t="n"/>
    </row>
    <row r="361" ht="15.75" customHeight="1" s="1411">
      <c r="A361" s="6" t="n"/>
      <c r="B361" s="6" t="n"/>
      <c r="C361" s="6" t="n"/>
      <c r="D361" s="6" t="n"/>
      <c r="E361" s="6" t="n"/>
      <c r="F361" s="6" t="n"/>
      <c r="G361" s="6" t="n"/>
      <c r="H361" s="6" t="n"/>
      <c r="I361" s="6" t="n"/>
      <c r="J361" s="6" t="n"/>
    </row>
    <row r="362" ht="15.75" customHeight="1" s="1411">
      <c r="A362" s="6" t="n"/>
      <c r="B362" s="6" t="n"/>
      <c r="C362" s="6" t="n"/>
      <c r="D362" s="6" t="n"/>
      <c r="E362" s="6" t="n"/>
      <c r="F362" s="6" t="n"/>
      <c r="G362" s="6" t="n"/>
      <c r="H362" s="6" t="n"/>
      <c r="I362" s="6" t="n"/>
      <c r="J362" s="6" t="n"/>
    </row>
    <row r="363" ht="15.75" customHeight="1" s="1411">
      <c r="A363" s="6" t="n"/>
      <c r="B363" s="6" t="n"/>
      <c r="C363" s="6" t="n"/>
      <c r="D363" s="6" t="n"/>
      <c r="E363" s="6" t="n"/>
      <c r="F363" s="6" t="n"/>
      <c r="G363" s="6" t="n"/>
      <c r="H363" s="6" t="n"/>
      <c r="I363" s="6" t="n"/>
      <c r="J363" s="6" t="n"/>
    </row>
    <row r="364" ht="15.75" customHeight="1" s="1411">
      <c r="A364" s="6" t="n"/>
      <c r="B364" s="6" t="n"/>
      <c r="C364" s="6" t="n"/>
      <c r="D364" s="6" t="n"/>
      <c r="E364" s="6" t="n"/>
      <c r="F364" s="6" t="n"/>
      <c r="G364" s="6" t="n"/>
      <c r="H364" s="6" t="n"/>
      <c r="I364" s="6" t="n"/>
      <c r="J364" s="6" t="n"/>
    </row>
    <row r="365" ht="15.75" customHeight="1" s="1411">
      <c r="A365" s="6" t="n"/>
      <c r="B365" s="6" t="n"/>
      <c r="C365" s="6" t="n"/>
      <c r="D365" s="6" t="n"/>
      <c r="E365" s="6" t="n"/>
      <c r="F365" s="6" t="n"/>
      <c r="G365" s="6" t="n"/>
      <c r="H365" s="6" t="n"/>
      <c r="I365" s="6" t="n"/>
      <c r="J365" s="6" t="n"/>
    </row>
    <row r="366" ht="15.75" customHeight="1" s="1411">
      <c r="A366" s="6" t="n"/>
      <c r="B366" s="6" t="n"/>
      <c r="C366" s="6" t="n"/>
      <c r="D366" s="6" t="n"/>
      <c r="E366" s="6" t="n"/>
      <c r="F366" s="6" t="n"/>
      <c r="G366" s="6" t="n"/>
      <c r="H366" s="6" t="n"/>
      <c r="I366" s="6" t="n"/>
      <c r="J366" s="6" t="n"/>
    </row>
    <row r="367" ht="15.75" customHeight="1" s="1411">
      <c r="A367" s="6" t="n"/>
      <c r="B367" s="6" t="n"/>
      <c r="C367" s="6" t="n"/>
      <c r="D367" s="6" t="n"/>
      <c r="E367" s="6" t="n"/>
      <c r="F367" s="6" t="n"/>
      <c r="G367" s="6" t="n"/>
      <c r="H367" s="6" t="n"/>
      <c r="I367" s="6" t="n"/>
      <c r="J367" s="6" t="n"/>
    </row>
    <row r="368" ht="15.75" customHeight="1" s="1411">
      <c r="A368" s="6" t="n"/>
      <c r="B368" s="6" t="n"/>
      <c r="C368" s="6" t="n"/>
      <c r="D368" s="6" t="n"/>
      <c r="E368" s="6" t="n"/>
      <c r="F368" s="6" t="n"/>
      <c r="G368" s="6" t="n"/>
      <c r="H368" s="6" t="n"/>
      <c r="I368" s="6" t="n"/>
      <c r="J368" s="6" t="n"/>
    </row>
    <row r="369" ht="15.75" customHeight="1" s="1411">
      <c r="A369" s="6" t="n"/>
      <c r="B369" s="6" t="n"/>
      <c r="C369" s="6" t="n"/>
      <c r="D369" s="6" t="n"/>
      <c r="E369" s="6" t="n"/>
      <c r="F369" s="6" t="n"/>
      <c r="G369" s="6" t="n"/>
      <c r="H369" s="6" t="n"/>
      <c r="I369" s="6" t="n"/>
      <c r="J369" s="6" t="n"/>
    </row>
    <row r="370" ht="15.75" customHeight="1" s="1411">
      <c r="A370" s="6" t="n"/>
      <c r="B370" s="6" t="n"/>
      <c r="C370" s="6" t="n"/>
      <c r="D370" s="6" t="n"/>
      <c r="E370" s="6" t="n"/>
      <c r="F370" s="6" t="n"/>
      <c r="G370" s="6" t="n"/>
      <c r="H370" s="6" t="n"/>
      <c r="I370" s="6" t="n"/>
      <c r="J370" s="6" t="n"/>
    </row>
    <row r="371" ht="15.75" customHeight="1" s="1411">
      <c r="A371" s="6" t="n"/>
      <c r="B371" s="6" t="n"/>
      <c r="C371" s="6" t="n"/>
      <c r="D371" s="6" t="n"/>
      <c r="E371" s="6" t="n"/>
      <c r="F371" s="6" t="n"/>
      <c r="G371" s="6" t="n"/>
      <c r="H371" s="6" t="n"/>
      <c r="I371" s="6" t="n"/>
      <c r="J371" s="6" t="n"/>
    </row>
    <row r="372" ht="15.75" customHeight="1" s="1411">
      <c r="A372" s="6" t="n"/>
      <c r="B372" s="6" t="n"/>
      <c r="C372" s="6" t="n"/>
      <c r="D372" s="6" t="n"/>
      <c r="E372" s="6" t="n"/>
      <c r="F372" s="6" t="n"/>
      <c r="G372" s="6" t="n"/>
      <c r="H372" s="6" t="n"/>
      <c r="I372" s="6" t="n"/>
      <c r="J372" s="6" t="n"/>
    </row>
    <row r="373" ht="15.75" customHeight="1" s="1411">
      <c r="A373" s="6" t="n"/>
      <c r="B373" s="6" t="n"/>
      <c r="C373" s="6" t="n"/>
      <c r="D373" s="6" t="n"/>
      <c r="E373" s="6" t="n"/>
      <c r="F373" s="6" t="n"/>
      <c r="G373" s="6" t="n"/>
      <c r="H373" s="6" t="n"/>
      <c r="I373" s="6" t="n"/>
      <c r="J373" s="6" t="n"/>
    </row>
    <row r="374" ht="15.75" customHeight="1" s="1411">
      <c r="A374" s="6" t="n"/>
      <c r="B374" s="6" t="n"/>
      <c r="C374" s="6" t="n"/>
      <c r="D374" s="6" t="n"/>
      <c r="E374" s="6" t="n"/>
      <c r="F374" s="6" t="n"/>
      <c r="G374" s="6" t="n"/>
      <c r="H374" s="6" t="n"/>
      <c r="I374" s="6" t="n"/>
      <c r="J374" s="6" t="n"/>
    </row>
    <row r="375" ht="15.75" customHeight="1" s="1411">
      <c r="A375" s="6" t="n"/>
      <c r="B375" s="6" t="n"/>
      <c r="C375" s="6" t="n"/>
      <c r="D375" s="6" t="n"/>
      <c r="E375" s="6" t="n"/>
      <c r="F375" s="6" t="n"/>
      <c r="G375" s="6" t="n"/>
      <c r="H375" s="6" t="n"/>
      <c r="I375" s="6" t="n"/>
      <c r="J375" s="6" t="n"/>
    </row>
    <row r="376" ht="15.75" customHeight="1" s="1411">
      <c r="A376" s="6" t="n"/>
      <c r="B376" s="6" t="n"/>
      <c r="C376" s="6" t="n"/>
      <c r="D376" s="6" t="n"/>
      <c r="E376" s="6" t="n"/>
      <c r="F376" s="6" t="n"/>
      <c r="G376" s="6" t="n"/>
      <c r="H376" s="6" t="n"/>
      <c r="I376" s="6" t="n"/>
      <c r="J376" s="6" t="n"/>
    </row>
    <row r="377" ht="15.75" customHeight="1" s="1411">
      <c r="A377" s="6" t="n"/>
      <c r="B377" s="6" t="n"/>
      <c r="C377" s="6" t="n"/>
      <c r="D377" s="6" t="n"/>
      <c r="E377" s="6" t="n"/>
      <c r="F377" s="6" t="n"/>
      <c r="G377" s="6" t="n"/>
      <c r="H377" s="6" t="n"/>
      <c r="I377" s="6" t="n"/>
      <c r="J377" s="6" t="n"/>
    </row>
    <row r="378" ht="15.75" customHeight="1" s="1411">
      <c r="A378" s="6" t="n"/>
      <c r="B378" s="6" t="n"/>
      <c r="C378" s="6" t="n"/>
      <c r="D378" s="6" t="n"/>
      <c r="E378" s="6" t="n"/>
      <c r="F378" s="6" t="n"/>
      <c r="G378" s="6" t="n"/>
      <c r="H378" s="6" t="n"/>
      <c r="I378" s="6" t="n"/>
      <c r="J378" s="6" t="n"/>
    </row>
    <row r="379" ht="15.75" customHeight="1" s="1411">
      <c r="A379" s="6" t="n"/>
      <c r="B379" s="6" t="n"/>
      <c r="C379" s="6" t="n"/>
      <c r="D379" s="6" t="n"/>
      <c r="E379" s="6" t="n"/>
      <c r="F379" s="6" t="n"/>
      <c r="G379" s="6" t="n"/>
      <c r="H379" s="6" t="n"/>
      <c r="I379" s="6" t="n"/>
      <c r="J379" s="6" t="n"/>
    </row>
    <row r="380" ht="15.75" customHeight="1" s="1411">
      <c r="A380" s="6" t="n"/>
      <c r="B380" s="6" t="n"/>
      <c r="C380" s="6" t="n"/>
      <c r="D380" s="6" t="n"/>
      <c r="E380" s="6" t="n"/>
      <c r="F380" s="6" t="n"/>
      <c r="G380" s="6" t="n"/>
      <c r="H380" s="6" t="n"/>
      <c r="I380" s="6" t="n"/>
      <c r="J380" s="6" t="n"/>
    </row>
    <row r="381" ht="15.75" customHeight="1" s="1411">
      <c r="A381" s="6" t="n"/>
      <c r="B381" s="6" t="n"/>
      <c r="C381" s="6" t="n"/>
      <c r="D381" s="6" t="n"/>
      <c r="E381" s="6" t="n"/>
      <c r="F381" s="6" t="n"/>
      <c r="G381" s="6" t="n"/>
      <c r="H381" s="6" t="n"/>
      <c r="I381" s="6" t="n"/>
      <c r="J381" s="6" t="n"/>
    </row>
    <row r="382" ht="15.75" customHeight="1" s="1411">
      <c r="A382" s="6" t="n"/>
      <c r="B382" s="6" t="n"/>
      <c r="C382" s="6" t="n"/>
      <c r="D382" s="6" t="n"/>
      <c r="E382" s="6" t="n"/>
      <c r="F382" s="6" t="n"/>
      <c r="G382" s="6" t="n"/>
      <c r="H382" s="6" t="n"/>
      <c r="I382" s="6" t="n"/>
      <c r="J382" s="6" t="n"/>
    </row>
    <row r="383" ht="15.75" customHeight="1" s="1411">
      <c r="A383" s="6" t="n"/>
      <c r="B383" s="6" t="n"/>
      <c r="C383" s="6" t="n"/>
      <c r="D383" s="6" t="n"/>
      <c r="E383" s="6" t="n"/>
      <c r="F383" s="6" t="n"/>
      <c r="G383" s="6" t="n"/>
      <c r="H383" s="6" t="n"/>
      <c r="I383" s="6" t="n"/>
      <c r="J383" s="6" t="n"/>
    </row>
    <row r="384" ht="15.75" customHeight="1" s="1411">
      <c r="A384" s="6" t="n"/>
      <c r="B384" s="6" t="n"/>
      <c r="C384" s="6" t="n"/>
      <c r="D384" s="6" t="n"/>
      <c r="E384" s="6" t="n"/>
      <c r="F384" s="6" t="n"/>
      <c r="G384" s="6" t="n"/>
      <c r="H384" s="6" t="n"/>
      <c r="I384" s="6" t="n"/>
      <c r="J384" s="6" t="n"/>
    </row>
    <row r="385" ht="15.75" customHeight="1" s="1411">
      <c r="A385" s="6" t="n"/>
      <c r="B385" s="6" t="n"/>
      <c r="C385" s="6" t="n"/>
      <c r="D385" s="6" t="n"/>
      <c r="E385" s="6" t="n"/>
      <c r="F385" s="6" t="n"/>
      <c r="G385" s="6" t="n"/>
      <c r="H385" s="6" t="n"/>
      <c r="I385" s="6" t="n"/>
      <c r="J385" s="6" t="n"/>
    </row>
    <row r="386" ht="15.75" customHeight="1" s="1411">
      <c r="A386" s="6" t="n"/>
      <c r="B386" s="6" t="n"/>
      <c r="C386" s="6" t="n"/>
      <c r="D386" s="6" t="n"/>
      <c r="E386" s="6" t="n"/>
      <c r="F386" s="6" t="n"/>
      <c r="G386" s="6" t="n"/>
      <c r="H386" s="6" t="n"/>
      <c r="I386" s="6" t="n"/>
      <c r="J386" s="6" t="n"/>
    </row>
    <row r="387" ht="15.75" customHeight="1" s="1411">
      <c r="A387" s="6" t="n"/>
      <c r="B387" s="6" t="n"/>
      <c r="C387" s="6" t="n"/>
      <c r="D387" s="6" t="n"/>
      <c r="E387" s="6" t="n"/>
      <c r="F387" s="6" t="n"/>
      <c r="G387" s="6" t="n"/>
      <c r="H387" s="6" t="n"/>
      <c r="I387" s="6" t="n"/>
      <c r="J387" s="6" t="n"/>
    </row>
    <row r="388" ht="15.75" customHeight="1" s="1411">
      <c r="A388" s="6" t="n"/>
      <c r="B388" s="6" t="n"/>
      <c r="C388" s="6" t="n"/>
      <c r="D388" s="6" t="n"/>
      <c r="E388" s="6" t="n"/>
      <c r="F388" s="6" t="n"/>
      <c r="G388" s="6" t="n"/>
      <c r="H388" s="6" t="n"/>
      <c r="I388" s="6" t="n"/>
      <c r="J388" s="6" t="n"/>
    </row>
    <row r="389" ht="15.75" customHeight="1" s="1411">
      <c r="A389" s="6" t="n"/>
      <c r="B389" s="6" t="n"/>
      <c r="C389" s="6" t="n"/>
      <c r="D389" s="6" t="n"/>
      <c r="E389" s="6" t="n"/>
      <c r="F389" s="6" t="n"/>
      <c r="G389" s="6" t="n"/>
      <c r="H389" s="6" t="n"/>
      <c r="I389" s="6" t="n"/>
      <c r="J389" s="6" t="n"/>
    </row>
    <row r="390" ht="15.75" customHeight="1" s="1411">
      <c r="A390" s="6" t="n"/>
      <c r="B390" s="6" t="n"/>
      <c r="C390" s="6" t="n"/>
      <c r="D390" s="6" t="n"/>
      <c r="E390" s="6" t="n"/>
      <c r="F390" s="6" t="n"/>
      <c r="G390" s="6" t="n"/>
      <c r="H390" s="6" t="n"/>
      <c r="I390" s="6" t="n"/>
      <c r="J390" s="6" t="n"/>
    </row>
    <row r="391" ht="15.75" customHeight="1" s="1411">
      <c r="A391" s="6" t="n"/>
      <c r="B391" s="6" t="n"/>
      <c r="C391" s="6" t="n"/>
      <c r="D391" s="6" t="n"/>
      <c r="E391" s="6" t="n"/>
      <c r="F391" s="6" t="n"/>
      <c r="G391" s="6" t="n"/>
      <c r="H391" s="6" t="n"/>
      <c r="I391" s="6" t="n"/>
      <c r="J391" s="6" t="n"/>
    </row>
    <row r="392" ht="15.75" customHeight="1" s="1411">
      <c r="A392" s="6" t="n"/>
      <c r="B392" s="6" t="n"/>
      <c r="C392" s="6" t="n"/>
      <c r="D392" s="6" t="n"/>
      <c r="E392" s="6" t="n"/>
      <c r="F392" s="6" t="n"/>
      <c r="G392" s="6" t="n"/>
      <c r="H392" s="6" t="n"/>
      <c r="I392" s="6" t="n"/>
      <c r="J392" s="6" t="n"/>
    </row>
    <row r="393" ht="15.75" customHeight="1" s="1411">
      <c r="A393" s="6" t="n"/>
      <c r="B393" s="6" t="n"/>
      <c r="C393" s="6" t="n"/>
      <c r="D393" s="6" t="n"/>
      <c r="E393" s="6" t="n"/>
      <c r="F393" s="6" t="n"/>
      <c r="G393" s="6" t="n"/>
      <c r="H393" s="6" t="n"/>
      <c r="I393" s="6" t="n"/>
      <c r="J393" s="6" t="n"/>
    </row>
    <row r="394" ht="15.75" customHeight="1" s="1411">
      <c r="A394" s="6" t="n"/>
      <c r="B394" s="6" t="n"/>
      <c r="C394" s="6" t="n"/>
      <c r="D394" s="6" t="n"/>
      <c r="E394" s="6" t="n"/>
      <c r="F394" s="6" t="n"/>
      <c r="G394" s="6" t="n"/>
      <c r="H394" s="6" t="n"/>
      <c r="I394" s="6" t="n"/>
      <c r="J394" s="6" t="n"/>
    </row>
    <row r="395" ht="15.75" customHeight="1" s="1411">
      <c r="A395" s="6" t="n"/>
      <c r="B395" s="6" t="n"/>
      <c r="C395" s="6" t="n"/>
      <c r="D395" s="6" t="n"/>
      <c r="E395" s="6" t="n"/>
      <c r="F395" s="6" t="n"/>
      <c r="G395" s="6" t="n"/>
      <c r="H395" s="6" t="n"/>
      <c r="I395" s="6" t="n"/>
      <c r="J395" s="6" t="n"/>
    </row>
    <row r="396" ht="15.75" customHeight="1" s="1411">
      <c r="A396" s="6" t="n"/>
      <c r="B396" s="6" t="n"/>
      <c r="C396" s="6" t="n"/>
      <c r="D396" s="6" t="n"/>
      <c r="E396" s="6" t="n"/>
      <c r="F396" s="6" t="n"/>
      <c r="G396" s="6" t="n"/>
      <c r="H396" s="6" t="n"/>
      <c r="I396" s="6" t="n"/>
      <c r="J396" s="6" t="n"/>
    </row>
    <row r="397" ht="15.75" customHeight="1" s="1411">
      <c r="A397" s="6" t="n"/>
      <c r="B397" s="6" t="n"/>
      <c r="C397" s="6" t="n"/>
      <c r="D397" s="6" t="n"/>
      <c r="E397" s="6" t="n"/>
      <c r="F397" s="6" t="n"/>
      <c r="G397" s="6" t="n"/>
      <c r="H397" s="6" t="n"/>
      <c r="I397" s="6" t="n"/>
      <c r="J397" s="6" t="n"/>
    </row>
    <row r="398" ht="15.75" customHeight="1" s="1411">
      <c r="A398" s="6" t="n"/>
      <c r="B398" s="6" t="n"/>
      <c r="C398" s="6" t="n"/>
      <c r="D398" s="6" t="n"/>
      <c r="E398" s="6" t="n"/>
      <c r="F398" s="6" t="n"/>
      <c r="G398" s="6" t="n"/>
      <c r="H398" s="6" t="n"/>
      <c r="I398" s="6" t="n"/>
      <c r="J398" s="6" t="n"/>
    </row>
    <row r="399" ht="15.75" customHeight="1" s="1411">
      <c r="A399" s="6" t="n"/>
      <c r="B399" s="6" t="n"/>
      <c r="C399" s="6" t="n"/>
      <c r="D399" s="6" t="n"/>
      <c r="E399" s="6" t="n"/>
      <c r="F399" s="6" t="n"/>
      <c r="G399" s="6" t="n"/>
      <c r="H399" s="6" t="n"/>
      <c r="I399" s="6" t="n"/>
      <c r="J399" s="6" t="n"/>
    </row>
    <row r="400" ht="15.75" customHeight="1" s="1411">
      <c r="A400" s="6" t="n"/>
      <c r="B400" s="6" t="n"/>
      <c r="C400" s="6" t="n"/>
      <c r="D400" s="6" t="n"/>
      <c r="E400" s="6" t="n"/>
      <c r="F400" s="6" t="n"/>
      <c r="G400" s="6" t="n"/>
      <c r="H400" s="6" t="n"/>
      <c r="I400" s="6" t="n"/>
      <c r="J400" s="6" t="n"/>
    </row>
    <row r="401" ht="15.75" customHeight="1" s="1411">
      <c r="A401" s="6" t="n"/>
      <c r="B401" s="6" t="n"/>
      <c r="C401" s="6" t="n"/>
      <c r="D401" s="6" t="n"/>
      <c r="E401" s="6" t="n"/>
      <c r="F401" s="6" t="n"/>
      <c r="G401" s="6" t="n"/>
      <c r="H401" s="6" t="n"/>
      <c r="I401" s="6" t="n"/>
      <c r="J401" s="6" t="n"/>
    </row>
    <row r="402" ht="15.75" customHeight="1" s="1411">
      <c r="A402" s="6" t="n"/>
      <c r="B402" s="6" t="n"/>
      <c r="C402" s="6" t="n"/>
      <c r="D402" s="6" t="n"/>
      <c r="E402" s="6" t="n"/>
      <c r="F402" s="6" t="n"/>
      <c r="G402" s="6" t="n"/>
      <c r="H402" s="6" t="n"/>
      <c r="I402" s="6" t="n"/>
      <c r="J402" s="6" t="n"/>
    </row>
    <row r="403" ht="15.75" customHeight="1" s="1411">
      <c r="A403" s="6" t="n"/>
      <c r="B403" s="6" t="n"/>
      <c r="C403" s="6" t="n"/>
      <c r="D403" s="6" t="n"/>
      <c r="E403" s="6" t="n"/>
      <c r="F403" s="6" t="n"/>
      <c r="G403" s="6" t="n"/>
      <c r="H403" s="6" t="n"/>
      <c r="I403" s="6" t="n"/>
      <c r="J403" s="6" t="n"/>
    </row>
    <row r="404" ht="15.75" customHeight="1" s="1411">
      <c r="A404" s="6" t="n"/>
      <c r="B404" s="6" t="n"/>
      <c r="C404" s="6" t="n"/>
      <c r="D404" s="6" t="n"/>
      <c r="E404" s="6" t="n"/>
      <c r="F404" s="6" t="n"/>
      <c r="G404" s="6" t="n"/>
      <c r="H404" s="6" t="n"/>
      <c r="I404" s="6" t="n"/>
      <c r="J404" s="6" t="n"/>
    </row>
    <row r="405" ht="15.75" customHeight="1" s="1411">
      <c r="A405" s="6" t="n"/>
      <c r="B405" s="6" t="n"/>
      <c r="C405" s="6" t="n"/>
      <c r="D405" s="6" t="n"/>
      <c r="E405" s="6" t="n"/>
      <c r="F405" s="6" t="n"/>
      <c r="G405" s="6" t="n"/>
      <c r="H405" s="6" t="n"/>
      <c r="I405" s="6" t="n"/>
      <c r="J405" s="6" t="n"/>
    </row>
    <row r="406" ht="15.75" customHeight="1" s="1411">
      <c r="A406" s="6" t="n"/>
      <c r="B406" s="6" t="n"/>
      <c r="C406" s="6" t="n"/>
      <c r="D406" s="6" t="n"/>
      <c r="E406" s="6" t="n"/>
      <c r="F406" s="6" t="n"/>
      <c r="G406" s="6" t="n"/>
      <c r="H406" s="6" t="n"/>
      <c r="I406" s="6" t="n"/>
      <c r="J406" s="6" t="n"/>
    </row>
    <row r="407" ht="15.75" customHeight="1" s="1411">
      <c r="A407" s="6" t="n"/>
      <c r="B407" s="6" t="n"/>
      <c r="C407" s="6" t="n"/>
      <c r="D407" s="6" t="n"/>
      <c r="E407" s="6" t="n"/>
      <c r="F407" s="6" t="n"/>
      <c r="G407" s="6" t="n"/>
      <c r="H407" s="6" t="n"/>
      <c r="I407" s="6" t="n"/>
      <c r="J407" s="6" t="n"/>
    </row>
    <row r="408" ht="15.75" customHeight="1" s="1411">
      <c r="A408" s="6" t="n"/>
      <c r="B408" s="6" t="n"/>
      <c r="C408" s="6" t="n"/>
      <c r="D408" s="6" t="n"/>
      <c r="E408" s="6" t="n"/>
      <c r="F408" s="6" t="n"/>
      <c r="G408" s="6" t="n"/>
      <c r="H408" s="6" t="n"/>
      <c r="I408" s="6" t="n"/>
      <c r="J408" s="6" t="n"/>
    </row>
    <row r="409" ht="15.75" customHeight="1" s="1411">
      <c r="A409" s="6" t="n"/>
      <c r="B409" s="6" t="n"/>
      <c r="C409" s="6" t="n"/>
      <c r="D409" s="6" t="n"/>
      <c r="E409" s="6" t="n"/>
      <c r="F409" s="6" t="n"/>
      <c r="G409" s="6" t="n"/>
      <c r="H409" s="6" t="n"/>
      <c r="I409" s="6" t="n"/>
      <c r="J409" s="6" t="n"/>
    </row>
    <row r="410" ht="15.75" customHeight="1" s="1411">
      <c r="A410" s="6" t="n"/>
      <c r="B410" s="6" t="n"/>
      <c r="C410" s="6" t="n"/>
      <c r="D410" s="6" t="n"/>
      <c r="E410" s="6" t="n"/>
      <c r="F410" s="6" t="n"/>
      <c r="G410" s="6" t="n"/>
      <c r="H410" s="6" t="n"/>
      <c r="I410" s="6" t="n"/>
      <c r="J410" s="6" t="n"/>
    </row>
    <row r="411" ht="15.75" customHeight="1" s="1411">
      <c r="A411" s="6" t="n"/>
      <c r="B411" s="6" t="n"/>
      <c r="C411" s="6" t="n"/>
      <c r="D411" s="6" t="n"/>
      <c r="E411" s="6" t="n"/>
      <c r="F411" s="6" t="n"/>
      <c r="G411" s="6" t="n"/>
      <c r="H411" s="6" t="n"/>
      <c r="I411" s="6" t="n"/>
      <c r="J411" s="6" t="n"/>
    </row>
    <row r="412" ht="15.75" customHeight="1" s="1411">
      <c r="A412" s="6" t="n"/>
      <c r="B412" s="6" t="n"/>
      <c r="C412" s="6" t="n"/>
      <c r="D412" s="6" t="n"/>
      <c r="E412" s="6" t="n"/>
      <c r="F412" s="6" t="n"/>
      <c r="G412" s="6" t="n"/>
      <c r="H412" s="6" t="n"/>
      <c r="I412" s="6" t="n"/>
      <c r="J412" s="6" t="n"/>
    </row>
    <row r="413" ht="15.75" customHeight="1" s="1411">
      <c r="A413" s="6" t="n"/>
      <c r="B413" s="6" t="n"/>
      <c r="C413" s="6" t="n"/>
      <c r="D413" s="6" t="n"/>
      <c r="E413" s="6" t="n"/>
      <c r="F413" s="6" t="n"/>
      <c r="G413" s="6" t="n"/>
      <c r="H413" s="6" t="n"/>
      <c r="I413" s="6" t="n"/>
      <c r="J413" s="6" t="n"/>
    </row>
    <row r="414" ht="15.75" customHeight="1" s="1411">
      <c r="A414" s="6" t="n"/>
      <c r="B414" s="6" t="n"/>
      <c r="C414" s="6" t="n"/>
      <c r="D414" s="6" t="n"/>
      <c r="E414" s="6" t="n"/>
      <c r="F414" s="6" t="n"/>
      <c r="G414" s="6" t="n"/>
      <c r="H414" s="6" t="n"/>
      <c r="I414" s="6" t="n"/>
      <c r="J414" s="6" t="n"/>
    </row>
    <row r="415" ht="15.75" customHeight="1" s="1411">
      <c r="A415" s="6" t="n"/>
      <c r="B415" s="6" t="n"/>
      <c r="C415" s="6" t="n"/>
      <c r="D415" s="6" t="n"/>
      <c r="E415" s="6" t="n"/>
      <c r="F415" s="6" t="n"/>
      <c r="G415" s="6" t="n"/>
      <c r="H415" s="6" t="n"/>
      <c r="I415" s="6" t="n"/>
      <c r="J415" s="6" t="n"/>
    </row>
    <row r="416" ht="15.75" customHeight="1" s="1411">
      <c r="A416" s="6" t="n"/>
      <c r="B416" s="6" t="n"/>
      <c r="C416" s="6" t="n"/>
      <c r="D416" s="6" t="n"/>
      <c r="E416" s="6" t="n"/>
      <c r="F416" s="6" t="n"/>
      <c r="G416" s="6" t="n"/>
      <c r="H416" s="6" t="n"/>
      <c r="I416" s="6" t="n"/>
      <c r="J416" s="6" t="n"/>
    </row>
    <row r="417" ht="15.75" customHeight="1" s="1411">
      <c r="A417" s="6" t="n"/>
      <c r="B417" s="6" t="n"/>
      <c r="C417" s="6" t="n"/>
      <c r="D417" s="6" t="n"/>
      <c r="E417" s="6" t="n"/>
      <c r="F417" s="6" t="n"/>
      <c r="G417" s="6" t="n"/>
      <c r="H417" s="6" t="n"/>
      <c r="I417" s="6" t="n"/>
      <c r="J417" s="6" t="n"/>
    </row>
    <row r="418" ht="15.75" customHeight="1" s="1411">
      <c r="A418" s="6" t="n"/>
      <c r="B418" s="6" t="n"/>
      <c r="C418" s="6" t="n"/>
      <c r="D418" s="6" t="n"/>
      <c r="E418" s="6" t="n"/>
      <c r="F418" s="6" t="n"/>
      <c r="G418" s="6" t="n"/>
      <c r="H418" s="6" t="n"/>
      <c r="I418" s="6" t="n"/>
      <c r="J418" s="6" t="n"/>
    </row>
    <row r="419" ht="15.75" customHeight="1" s="1411">
      <c r="A419" s="6" t="n"/>
      <c r="B419" s="6" t="n"/>
      <c r="C419" s="6" t="n"/>
      <c r="D419" s="6" t="n"/>
      <c r="E419" s="6" t="n"/>
      <c r="F419" s="6" t="n"/>
      <c r="G419" s="6" t="n"/>
      <c r="H419" s="6" t="n"/>
      <c r="I419" s="6" t="n"/>
      <c r="J419" s="6" t="n"/>
    </row>
    <row r="420" ht="15.75" customHeight="1" s="1411">
      <c r="A420" s="6" t="n"/>
      <c r="B420" s="6" t="n"/>
      <c r="C420" s="6" t="n"/>
      <c r="D420" s="6" t="n"/>
      <c r="E420" s="6" t="n"/>
      <c r="F420" s="6" t="n"/>
      <c r="G420" s="6" t="n"/>
      <c r="H420" s="6" t="n"/>
      <c r="I420" s="6" t="n"/>
      <c r="J420" s="6" t="n"/>
    </row>
    <row r="421" ht="15.75" customHeight="1" s="1411">
      <c r="A421" s="6" t="n"/>
      <c r="B421" s="6" t="n"/>
      <c r="C421" s="6" t="n"/>
      <c r="D421" s="6" t="n"/>
      <c r="E421" s="6" t="n"/>
      <c r="F421" s="6" t="n"/>
      <c r="G421" s="6" t="n"/>
      <c r="H421" s="6" t="n"/>
      <c r="I421" s="6" t="n"/>
      <c r="J421" s="6" t="n"/>
    </row>
    <row r="422" ht="15.75" customHeight="1" s="1411">
      <c r="A422" s="6" t="n"/>
      <c r="B422" s="6" t="n"/>
      <c r="C422" s="6" t="n"/>
      <c r="D422" s="6" t="n"/>
      <c r="E422" s="6" t="n"/>
      <c r="F422" s="6" t="n"/>
      <c r="G422" s="6" t="n"/>
      <c r="H422" s="6" t="n"/>
      <c r="I422" s="6" t="n"/>
      <c r="J422" s="6" t="n"/>
    </row>
    <row r="423" ht="15.75" customHeight="1" s="1411">
      <c r="A423" s="6" t="n"/>
      <c r="B423" s="6" t="n"/>
      <c r="C423" s="6" t="n"/>
      <c r="D423" s="6" t="n"/>
      <c r="E423" s="6" t="n"/>
      <c r="F423" s="6" t="n"/>
      <c r="G423" s="6" t="n"/>
      <c r="H423" s="6" t="n"/>
      <c r="I423" s="6" t="n"/>
      <c r="J423" s="6" t="n"/>
    </row>
    <row r="424" ht="15.75" customHeight="1" s="1411">
      <c r="A424" s="6" t="n"/>
      <c r="B424" s="6" t="n"/>
      <c r="C424" s="6" t="n"/>
      <c r="D424" s="6" t="n"/>
      <c r="E424" s="6" t="n"/>
      <c r="F424" s="6" t="n"/>
      <c r="G424" s="6" t="n"/>
      <c r="H424" s="6" t="n"/>
      <c r="I424" s="6" t="n"/>
      <c r="J424" s="6" t="n"/>
    </row>
    <row r="425" ht="15.75" customHeight="1" s="1411">
      <c r="A425" s="6" t="n"/>
      <c r="B425" s="6" t="n"/>
      <c r="C425" s="6" t="n"/>
      <c r="D425" s="6" t="n"/>
      <c r="E425" s="6" t="n"/>
      <c r="F425" s="6" t="n"/>
      <c r="G425" s="6" t="n"/>
      <c r="H425" s="6" t="n"/>
      <c r="I425" s="6" t="n"/>
      <c r="J425" s="6" t="n"/>
    </row>
    <row r="426" ht="15.75" customHeight="1" s="1411">
      <c r="A426" s="6" t="n"/>
      <c r="B426" s="6" t="n"/>
      <c r="C426" s="6" t="n"/>
      <c r="D426" s="6" t="n"/>
      <c r="E426" s="6" t="n"/>
      <c r="F426" s="6" t="n"/>
      <c r="G426" s="6" t="n"/>
      <c r="H426" s="6" t="n"/>
      <c r="I426" s="6" t="n"/>
      <c r="J426" s="6" t="n"/>
    </row>
    <row r="427" ht="15.75" customHeight="1" s="1411">
      <c r="A427" s="6" t="n"/>
      <c r="B427" s="6" t="n"/>
      <c r="C427" s="6" t="n"/>
      <c r="D427" s="6" t="n"/>
      <c r="E427" s="6" t="n"/>
      <c r="F427" s="6" t="n"/>
      <c r="G427" s="6" t="n"/>
      <c r="H427" s="6" t="n"/>
      <c r="I427" s="6" t="n"/>
      <c r="J427" s="6" t="n"/>
    </row>
    <row r="428" ht="15.75" customHeight="1" s="1411">
      <c r="A428" s="6" t="n"/>
      <c r="B428" s="6" t="n"/>
      <c r="C428" s="6" t="n"/>
      <c r="D428" s="6" t="n"/>
      <c r="E428" s="6" t="n"/>
      <c r="F428" s="6" t="n"/>
      <c r="G428" s="6" t="n"/>
      <c r="H428" s="6" t="n"/>
      <c r="I428" s="6" t="n"/>
      <c r="J428" s="6" t="n"/>
    </row>
    <row r="429" ht="15.75" customHeight="1" s="1411">
      <c r="A429" s="6" t="n"/>
      <c r="B429" s="6" t="n"/>
      <c r="C429" s="6" t="n"/>
      <c r="D429" s="6" t="n"/>
      <c r="E429" s="6" t="n"/>
      <c r="F429" s="6" t="n"/>
      <c r="G429" s="6" t="n"/>
      <c r="H429" s="6" t="n"/>
      <c r="I429" s="6" t="n"/>
      <c r="J429" s="6" t="n"/>
    </row>
    <row r="430" ht="15.75" customHeight="1" s="1411">
      <c r="A430" s="6" t="n"/>
      <c r="B430" s="6" t="n"/>
      <c r="C430" s="6" t="n"/>
      <c r="D430" s="6" t="n"/>
      <c r="E430" s="6" t="n"/>
      <c r="F430" s="6" t="n"/>
      <c r="G430" s="6" t="n"/>
      <c r="H430" s="6" t="n"/>
      <c r="I430" s="6" t="n"/>
      <c r="J430" s="6" t="n"/>
    </row>
    <row r="431" ht="15.75" customHeight="1" s="1411">
      <c r="A431" s="6" t="n"/>
      <c r="B431" s="6" t="n"/>
      <c r="C431" s="6" t="n"/>
      <c r="D431" s="6" t="n"/>
      <c r="E431" s="6" t="n"/>
      <c r="F431" s="6" t="n"/>
      <c r="G431" s="6" t="n"/>
      <c r="H431" s="6" t="n"/>
      <c r="I431" s="6" t="n"/>
      <c r="J431" s="6" t="n"/>
    </row>
    <row r="432" ht="15.75" customHeight="1" s="1411">
      <c r="A432" s="6" t="n"/>
      <c r="B432" s="6" t="n"/>
      <c r="C432" s="6" t="n"/>
      <c r="D432" s="6" t="n"/>
      <c r="E432" s="6" t="n"/>
      <c r="F432" s="6" t="n"/>
      <c r="G432" s="6" t="n"/>
      <c r="H432" s="6" t="n"/>
      <c r="I432" s="6" t="n"/>
      <c r="J432" s="6" t="n"/>
    </row>
    <row r="433" ht="15.75" customHeight="1" s="1411">
      <c r="A433" s="6" t="n"/>
      <c r="B433" s="6" t="n"/>
      <c r="C433" s="6" t="n"/>
      <c r="D433" s="6" t="n"/>
      <c r="E433" s="6" t="n"/>
      <c r="F433" s="6" t="n"/>
      <c r="G433" s="6" t="n"/>
      <c r="H433" s="6" t="n"/>
      <c r="I433" s="6" t="n"/>
      <c r="J433" s="6" t="n"/>
    </row>
    <row r="434" ht="15.75" customHeight="1" s="1411">
      <c r="A434" s="6" t="n"/>
      <c r="B434" s="6" t="n"/>
      <c r="C434" s="6" t="n"/>
      <c r="D434" s="6" t="n"/>
      <c r="E434" s="6" t="n"/>
      <c r="F434" s="6" t="n"/>
      <c r="G434" s="6" t="n"/>
      <c r="H434" s="6" t="n"/>
      <c r="I434" s="6" t="n"/>
      <c r="J434" s="6" t="n"/>
    </row>
    <row r="435" ht="15.75" customHeight="1" s="1411">
      <c r="A435" s="6" t="n"/>
      <c r="B435" s="6" t="n"/>
      <c r="C435" s="6" t="n"/>
      <c r="D435" s="6" t="n"/>
      <c r="E435" s="6" t="n"/>
      <c r="F435" s="6" t="n"/>
      <c r="G435" s="6" t="n"/>
      <c r="H435" s="6" t="n"/>
      <c r="I435" s="6" t="n"/>
      <c r="J435" s="6" t="n"/>
    </row>
    <row r="436" ht="15.75" customHeight="1" s="1411">
      <c r="A436" s="6" t="n"/>
      <c r="B436" s="6" t="n"/>
      <c r="C436" s="6" t="n"/>
      <c r="D436" s="6" t="n"/>
      <c r="E436" s="6" t="n"/>
      <c r="F436" s="6" t="n"/>
      <c r="G436" s="6" t="n"/>
      <c r="H436" s="6" t="n"/>
      <c r="I436" s="6" t="n"/>
      <c r="J436" s="6" t="n"/>
    </row>
    <row r="437" ht="15.75" customHeight="1" s="1411">
      <c r="A437" s="6" t="n"/>
      <c r="B437" s="6" t="n"/>
      <c r="C437" s="6" t="n"/>
      <c r="D437" s="6" t="n"/>
      <c r="E437" s="6" t="n"/>
      <c r="F437" s="6" t="n"/>
      <c r="G437" s="6" t="n"/>
      <c r="H437" s="6" t="n"/>
      <c r="I437" s="6" t="n"/>
      <c r="J437" s="6" t="n"/>
    </row>
    <row r="438" ht="15.75" customHeight="1" s="1411">
      <c r="A438" s="6" t="n"/>
      <c r="B438" s="6" t="n"/>
      <c r="C438" s="6" t="n"/>
      <c r="D438" s="6" t="n"/>
      <c r="E438" s="6" t="n"/>
      <c r="F438" s="6" t="n"/>
      <c r="G438" s="6" t="n"/>
      <c r="H438" s="6" t="n"/>
      <c r="I438" s="6" t="n"/>
      <c r="J438" s="6" t="n"/>
    </row>
    <row r="439" ht="15.75" customHeight="1" s="1411">
      <c r="A439" s="6" t="n"/>
      <c r="B439" s="6" t="n"/>
      <c r="C439" s="6" t="n"/>
      <c r="D439" s="6" t="n"/>
      <c r="E439" s="6" t="n"/>
      <c r="F439" s="6" t="n"/>
      <c r="G439" s="6" t="n"/>
      <c r="H439" s="6" t="n"/>
      <c r="I439" s="6" t="n"/>
      <c r="J439" s="6" t="n"/>
    </row>
    <row r="440" ht="15.75" customHeight="1" s="1411">
      <c r="A440" s="6" t="n"/>
      <c r="B440" s="6" t="n"/>
      <c r="C440" s="6" t="n"/>
      <c r="D440" s="6" t="n"/>
      <c r="E440" s="6" t="n"/>
      <c r="F440" s="6" t="n"/>
      <c r="G440" s="6" t="n"/>
      <c r="H440" s="6" t="n"/>
      <c r="I440" s="6" t="n"/>
      <c r="J440" s="6" t="n"/>
    </row>
    <row r="441" ht="15.75" customHeight="1" s="1411">
      <c r="A441" s="6" t="n"/>
      <c r="B441" s="6" t="n"/>
      <c r="C441" s="6" t="n"/>
      <c r="D441" s="6" t="n"/>
      <c r="E441" s="6" t="n"/>
      <c r="F441" s="6" t="n"/>
      <c r="G441" s="6" t="n"/>
      <c r="H441" s="6" t="n"/>
      <c r="I441" s="6" t="n"/>
      <c r="J441" s="6" t="n"/>
    </row>
    <row r="442" ht="15.75" customHeight="1" s="1411">
      <c r="A442" s="6" t="n"/>
      <c r="B442" s="6" t="n"/>
      <c r="C442" s="6" t="n"/>
      <c r="D442" s="6" t="n"/>
      <c r="E442" s="6" t="n"/>
      <c r="F442" s="6" t="n"/>
      <c r="G442" s="6" t="n"/>
      <c r="H442" s="6" t="n"/>
      <c r="I442" s="6" t="n"/>
      <c r="J442" s="6" t="n"/>
    </row>
    <row r="443" ht="15.75" customHeight="1" s="1411">
      <c r="A443" s="6" t="n"/>
      <c r="B443" s="6" t="n"/>
      <c r="C443" s="6" t="n"/>
      <c r="D443" s="6" t="n"/>
      <c r="E443" s="6" t="n"/>
      <c r="F443" s="6" t="n"/>
      <c r="G443" s="6" t="n"/>
      <c r="H443" s="6" t="n"/>
      <c r="I443" s="6" t="n"/>
      <c r="J443" s="6" t="n"/>
    </row>
    <row r="444" ht="15.75" customHeight="1" s="1411">
      <c r="A444" s="6" t="n"/>
      <c r="B444" s="6" t="n"/>
      <c r="C444" s="6" t="n"/>
      <c r="D444" s="6" t="n"/>
      <c r="E444" s="6" t="n"/>
      <c r="F444" s="6" t="n"/>
      <c r="G444" s="6" t="n"/>
      <c r="H444" s="6" t="n"/>
      <c r="I444" s="6" t="n"/>
      <c r="J444" s="6" t="n"/>
    </row>
    <row r="445" ht="15.75" customHeight="1" s="1411">
      <c r="A445" s="6" t="n"/>
      <c r="B445" s="6" t="n"/>
      <c r="C445" s="6" t="n"/>
      <c r="D445" s="6" t="n"/>
      <c r="E445" s="6" t="n"/>
      <c r="F445" s="6" t="n"/>
      <c r="G445" s="6" t="n"/>
      <c r="H445" s="6" t="n"/>
      <c r="I445" s="6" t="n"/>
      <c r="J445" s="6" t="n"/>
    </row>
    <row r="446" ht="15.75" customHeight="1" s="1411">
      <c r="A446" s="6" t="n"/>
      <c r="B446" s="6" t="n"/>
      <c r="C446" s="6" t="n"/>
      <c r="D446" s="6" t="n"/>
      <c r="E446" s="6" t="n"/>
      <c r="F446" s="6" t="n"/>
      <c r="G446" s="6" t="n"/>
      <c r="H446" s="6" t="n"/>
      <c r="I446" s="6" t="n"/>
      <c r="J446" s="6" t="n"/>
    </row>
    <row r="447" ht="15.75" customHeight="1" s="1411">
      <c r="A447" s="6" t="n"/>
      <c r="B447" s="6" t="n"/>
      <c r="C447" s="6" t="n"/>
      <c r="D447" s="6" t="n"/>
      <c r="E447" s="6" t="n"/>
      <c r="F447" s="6" t="n"/>
      <c r="G447" s="6" t="n"/>
      <c r="H447" s="6" t="n"/>
      <c r="I447" s="6" t="n"/>
      <c r="J447" s="6" t="n"/>
    </row>
    <row r="448" ht="15.75" customHeight="1" s="1411">
      <c r="A448" s="6" t="n"/>
      <c r="B448" s="6" t="n"/>
      <c r="C448" s="6" t="n"/>
      <c r="D448" s="6" t="n"/>
      <c r="E448" s="6" t="n"/>
      <c r="F448" s="6" t="n"/>
      <c r="G448" s="6" t="n"/>
      <c r="H448" s="6" t="n"/>
      <c r="I448" s="6" t="n"/>
      <c r="J448" s="6" t="n"/>
    </row>
    <row r="449" ht="15.75" customHeight="1" s="1411">
      <c r="A449" s="6" t="n"/>
      <c r="B449" s="6" t="n"/>
      <c r="C449" s="6" t="n"/>
      <c r="D449" s="6" t="n"/>
      <c r="E449" s="6" t="n"/>
      <c r="F449" s="6" t="n"/>
      <c r="G449" s="6" t="n"/>
      <c r="H449" s="6" t="n"/>
      <c r="I449" s="6" t="n"/>
      <c r="J449" s="6" t="n"/>
    </row>
    <row r="450" ht="15.75" customHeight="1" s="1411">
      <c r="A450" s="6" t="n"/>
      <c r="B450" s="6" t="n"/>
      <c r="C450" s="6" t="n"/>
      <c r="D450" s="6" t="n"/>
      <c r="E450" s="6" t="n"/>
      <c r="F450" s="6" t="n"/>
      <c r="G450" s="6" t="n"/>
      <c r="H450" s="6" t="n"/>
      <c r="I450" s="6" t="n"/>
      <c r="J450" s="6" t="n"/>
    </row>
    <row r="451" ht="15.75" customHeight="1" s="1411">
      <c r="A451" s="6" t="n"/>
      <c r="B451" s="6" t="n"/>
      <c r="C451" s="6" t="n"/>
      <c r="D451" s="6" t="n"/>
      <c r="E451" s="6" t="n"/>
      <c r="F451" s="6" t="n"/>
      <c r="G451" s="6" t="n"/>
      <c r="H451" s="6" t="n"/>
      <c r="I451" s="6" t="n"/>
      <c r="J451" s="6" t="n"/>
    </row>
    <row r="452" ht="15.75" customHeight="1" s="1411">
      <c r="A452" s="6" t="n"/>
      <c r="B452" s="6" t="n"/>
      <c r="C452" s="6" t="n"/>
      <c r="D452" s="6" t="n"/>
      <c r="E452" s="6" t="n"/>
      <c r="F452" s="6" t="n"/>
      <c r="G452" s="6" t="n"/>
      <c r="H452" s="6" t="n"/>
      <c r="I452" s="6" t="n"/>
      <c r="J452" s="6" t="n"/>
    </row>
    <row r="453" ht="15.75" customHeight="1" s="1411">
      <c r="A453" s="6" t="n"/>
      <c r="B453" s="6" t="n"/>
      <c r="C453" s="6" t="n"/>
      <c r="D453" s="6" t="n"/>
      <c r="E453" s="6" t="n"/>
      <c r="F453" s="6" t="n"/>
      <c r="G453" s="6" t="n"/>
      <c r="H453" s="6" t="n"/>
      <c r="I453" s="6" t="n"/>
      <c r="J453" s="6" t="n"/>
    </row>
    <row r="454" ht="15.75" customHeight="1" s="1411">
      <c r="A454" s="6" t="n"/>
      <c r="B454" s="6" t="n"/>
      <c r="C454" s="6" t="n"/>
      <c r="D454" s="6" t="n"/>
      <c r="E454" s="6" t="n"/>
      <c r="F454" s="6" t="n"/>
      <c r="G454" s="6" t="n"/>
      <c r="H454" s="6" t="n"/>
      <c r="I454" s="6" t="n"/>
      <c r="J454" s="6" t="n"/>
    </row>
    <row r="455" ht="15.75" customHeight="1" s="1411">
      <c r="A455" s="6" t="n"/>
      <c r="B455" s="6" t="n"/>
      <c r="C455" s="6" t="n"/>
      <c r="D455" s="6" t="n"/>
      <c r="E455" s="6" t="n"/>
      <c r="F455" s="6" t="n"/>
      <c r="G455" s="6" t="n"/>
      <c r="H455" s="6" t="n"/>
      <c r="I455" s="6" t="n"/>
      <c r="J455" s="6" t="n"/>
    </row>
    <row r="456" ht="15.75" customHeight="1" s="1411">
      <c r="A456" s="6" t="n"/>
      <c r="B456" s="6" t="n"/>
      <c r="C456" s="6" t="n"/>
      <c r="D456" s="6" t="n"/>
      <c r="E456" s="6" t="n"/>
      <c r="F456" s="6" t="n"/>
      <c r="G456" s="6" t="n"/>
      <c r="H456" s="6" t="n"/>
      <c r="I456" s="6" t="n"/>
      <c r="J456" s="6" t="n"/>
    </row>
    <row r="457" ht="15.75" customHeight="1" s="1411">
      <c r="A457" s="6" t="n"/>
      <c r="B457" s="6" t="n"/>
      <c r="C457" s="6" t="n"/>
      <c r="D457" s="6" t="n"/>
      <c r="E457" s="6" t="n"/>
      <c r="F457" s="6" t="n"/>
      <c r="G457" s="6" t="n"/>
      <c r="H457" s="6" t="n"/>
      <c r="I457" s="6" t="n"/>
      <c r="J457" s="6" t="n"/>
    </row>
    <row r="458" ht="15.75" customHeight="1" s="1411">
      <c r="A458" s="6" t="n"/>
      <c r="B458" s="6" t="n"/>
      <c r="C458" s="6" t="n"/>
      <c r="D458" s="6" t="n"/>
      <c r="E458" s="6" t="n"/>
      <c r="F458" s="6" t="n"/>
      <c r="G458" s="6" t="n"/>
      <c r="H458" s="6" t="n"/>
      <c r="I458" s="6" t="n"/>
      <c r="J458" s="6" t="n"/>
    </row>
    <row r="459" ht="15.75" customHeight="1" s="1411">
      <c r="A459" s="6" t="n"/>
      <c r="B459" s="6" t="n"/>
      <c r="C459" s="6" t="n"/>
      <c r="D459" s="6" t="n"/>
      <c r="E459" s="6" t="n"/>
      <c r="F459" s="6" t="n"/>
      <c r="G459" s="6" t="n"/>
      <c r="H459" s="6" t="n"/>
      <c r="I459" s="6" t="n"/>
      <c r="J459" s="6" t="n"/>
    </row>
    <row r="460" ht="15.75" customHeight="1" s="1411">
      <c r="A460" s="6" t="n"/>
      <c r="B460" s="6" t="n"/>
      <c r="C460" s="6" t="n"/>
      <c r="D460" s="6" t="n"/>
      <c r="E460" s="6" t="n"/>
      <c r="F460" s="6" t="n"/>
      <c r="G460" s="6" t="n"/>
      <c r="H460" s="6" t="n"/>
      <c r="I460" s="6" t="n"/>
      <c r="J460" s="6" t="n"/>
    </row>
    <row r="461" ht="15.75" customHeight="1" s="1411">
      <c r="A461" s="6" t="n"/>
      <c r="B461" s="6" t="n"/>
      <c r="C461" s="6" t="n"/>
      <c r="D461" s="6" t="n"/>
      <c r="E461" s="6" t="n"/>
      <c r="F461" s="6" t="n"/>
      <c r="G461" s="6" t="n"/>
      <c r="H461" s="6" t="n"/>
      <c r="I461" s="6" t="n"/>
      <c r="J461" s="6" t="n"/>
    </row>
    <row r="462" ht="15.75" customHeight="1" s="1411">
      <c r="A462" s="6" t="n"/>
      <c r="B462" s="6" t="n"/>
      <c r="C462" s="6" t="n"/>
      <c r="D462" s="6" t="n"/>
      <c r="E462" s="6" t="n"/>
      <c r="F462" s="6" t="n"/>
      <c r="G462" s="6" t="n"/>
      <c r="H462" s="6" t="n"/>
      <c r="I462" s="6" t="n"/>
      <c r="J462" s="6" t="n"/>
    </row>
    <row r="463" ht="15.75" customHeight="1" s="1411">
      <c r="A463" s="6" t="n"/>
      <c r="B463" s="6" t="n"/>
      <c r="C463" s="6" t="n"/>
      <c r="D463" s="6" t="n"/>
      <c r="E463" s="6" t="n"/>
      <c r="F463" s="6" t="n"/>
      <c r="G463" s="6" t="n"/>
      <c r="H463" s="6" t="n"/>
      <c r="I463" s="6" t="n"/>
      <c r="J463" s="6" t="n"/>
    </row>
    <row r="464" ht="15.75" customHeight="1" s="1411">
      <c r="A464" s="6" t="n"/>
      <c r="B464" s="6" t="n"/>
      <c r="C464" s="6" t="n"/>
      <c r="D464" s="6" t="n"/>
      <c r="E464" s="6" t="n"/>
      <c r="F464" s="6" t="n"/>
      <c r="G464" s="6" t="n"/>
      <c r="H464" s="6" t="n"/>
      <c r="I464" s="6" t="n"/>
      <c r="J464" s="6" t="n"/>
    </row>
    <row r="465" ht="15.75" customHeight="1" s="1411">
      <c r="A465" s="6" t="n"/>
      <c r="B465" s="6" t="n"/>
      <c r="C465" s="6" t="n"/>
      <c r="D465" s="6" t="n"/>
      <c r="E465" s="6" t="n"/>
      <c r="F465" s="6" t="n"/>
      <c r="G465" s="6" t="n"/>
      <c r="H465" s="6" t="n"/>
      <c r="I465" s="6" t="n"/>
      <c r="J465" s="6" t="n"/>
    </row>
    <row r="466" ht="15.75" customHeight="1" s="1411">
      <c r="A466" s="6" t="n"/>
      <c r="B466" s="6" t="n"/>
      <c r="C466" s="6" t="n"/>
      <c r="D466" s="6" t="n"/>
      <c r="E466" s="6" t="n"/>
      <c r="F466" s="6" t="n"/>
      <c r="G466" s="6" t="n"/>
      <c r="H466" s="6" t="n"/>
      <c r="I466" s="6" t="n"/>
      <c r="J466" s="6" t="n"/>
    </row>
    <row r="467" ht="15.75" customHeight="1" s="1411">
      <c r="A467" s="6" t="n"/>
      <c r="B467" s="6" t="n"/>
      <c r="C467" s="6" t="n"/>
      <c r="D467" s="6" t="n"/>
      <c r="E467" s="6" t="n"/>
      <c r="F467" s="6" t="n"/>
      <c r="G467" s="6" t="n"/>
      <c r="H467" s="6" t="n"/>
      <c r="I467" s="6" t="n"/>
      <c r="J467" s="6" t="n"/>
    </row>
    <row r="468" ht="15.75" customHeight="1" s="1411">
      <c r="A468" s="6" t="n"/>
      <c r="B468" s="6" t="n"/>
      <c r="C468" s="6" t="n"/>
      <c r="D468" s="6" t="n"/>
      <c r="E468" s="6" t="n"/>
      <c r="F468" s="6" t="n"/>
      <c r="G468" s="6" t="n"/>
      <c r="H468" s="6" t="n"/>
      <c r="I468" s="6" t="n"/>
      <c r="J468" s="6" t="n"/>
    </row>
    <row r="469" ht="15.75" customHeight="1" s="1411">
      <c r="A469" s="6" t="n"/>
      <c r="B469" s="6" t="n"/>
      <c r="C469" s="6" t="n"/>
      <c r="D469" s="6" t="n"/>
      <c r="E469" s="6" t="n"/>
      <c r="F469" s="6" t="n"/>
      <c r="G469" s="6" t="n"/>
      <c r="H469" s="6" t="n"/>
      <c r="I469" s="6" t="n"/>
      <c r="J469" s="6" t="n"/>
    </row>
    <row r="470" ht="15.75" customHeight="1" s="1411">
      <c r="A470" s="6" t="n"/>
      <c r="B470" s="6" t="n"/>
      <c r="C470" s="6" t="n"/>
      <c r="D470" s="6" t="n"/>
      <c r="E470" s="6" t="n"/>
      <c r="F470" s="6" t="n"/>
      <c r="G470" s="6" t="n"/>
      <c r="H470" s="6" t="n"/>
      <c r="I470" s="6" t="n"/>
      <c r="J470" s="6" t="n"/>
    </row>
    <row r="471" ht="15.75" customHeight="1" s="1411">
      <c r="A471" s="6" t="n"/>
      <c r="B471" s="6" t="n"/>
      <c r="C471" s="6" t="n"/>
      <c r="D471" s="6" t="n"/>
      <c r="E471" s="6" t="n"/>
      <c r="F471" s="6" t="n"/>
      <c r="G471" s="6" t="n"/>
      <c r="H471" s="6" t="n"/>
      <c r="I471" s="6" t="n"/>
      <c r="J471" s="6" t="n"/>
    </row>
    <row r="472" ht="15.75" customHeight="1" s="1411">
      <c r="A472" s="6" t="n"/>
      <c r="B472" s="6" t="n"/>
      <c r="C472" s="6" t="n"/>
      <c r="D472" s="6" t="n"/>
      <c r="E472" s="6" t="n"/>
      <c r="F472" s="6" t="n"/>
      <c r="G472" s="6" t="n"/>
      <c r="H472" s="6" t="n"/>
      <c r="I472" s="6" t="n"/>
      <c r="J472" s="6" t="n"/>
    </row>
    <row r="473" ht="15.75" customHeight="1" s="1411">
      <c r="A473" s="6" t="n"/>
      <c r="B473" s="6" t="n"/>
      <c r="C473" s="6" t="n"/>
      <c r="D473" s="6" t="n"/>
      <c r="E473" s="6" t="n"/>
      <c r="F473" s="6" t="n"/>
      <c r="G473" s="6" t="n"/>
      <c r="H473" s="6" t="n"/>
      <c r="I473" s="6" t="n"/>
      <c r="J473" s="6" t="n"/>
    </row>
    <row r="474" ht="15.75" customHeight="1" s="1411">
      <c r="A474" s="6" t="n"/>
      <c r="B474" s="6" t="n"/>
      <c r="C474" s="6" t="n"/>
      <c r="D474" s="6" t="n"/>
      <c r="E474" s="6" t="n"/>
      <c r="F474" s="6" t="n"/>
      <c r="G474" s="6" t="n"/>
      <c r="H474" s="6" t="n"/>
      <c r="I474" s="6" t="n"/>
      <c r="J474" s="6" t="n"/>
    </row>
    <row r="475" ht="15.75" customHeight="1" s="1411">
      <c r="A475" s="6" t="n"/>
      <c r="B475" s="6" t="n"/>
      <c r="C475" s="6" t="n"/>
      <c r="D475" s="6" t="n"/>
      <c r="E475" s="6" t="n"/>
      <c r="F475" s="6" t="n"/>
      <c r="G475" s="6" t="n"/>
      <c r="H475" s="6" t="n"/>
      <c r="I475" s="6" t="n"/>
      <c r="J475" s="6" t="n"/>
    </row>
    <row r="476" ht="15.75" customHeight="1" s="1411">
      <c r="A476" s="6" t="n"/>
      <c r="B476" s="6" t="n"/>
      <c r="C476" s="6" t="n"/>
      <c r="D476" s="6" t="n"/>
      <c r="E476" s="6" t="n"/>
      <c r="F476" s="6" t="n"/>
      <c r="G476" s="6" t="n"/>
      <c r="H476" s="6" t="n"/>
      <c r="I476" s="6" t="n"/>
      <c r="J476" s="6" t="n"/>
    </row>
    <row r="477" ht="15.75" customHeight="1" s="1411">
      <c r="A477" s="6" t="n"/>
      <c r="B477" s="6" t="n"/>
      <c r="C477" s="6" t="n"/>
      <c r="D477" s="6" t="n"/>
      <c r="E477" s="6" t="n"/>
      <c r="F477" s="6" t="n"/>
      <c r="G477" s="6" t="n"/>
      <c r="H477" s="6" t="n"/>
      <c r="I477" s="6" t="n"/>
      <c r="J477" s="6" t="n"/>
    </row>
    <row r="478" ht="15.75" customHeight="1" s="1411">
      <c r="A478" s="6" t="n"/>
      <c r="B478" s="6" t="n"/>
      <c r="C478" s="6" t="n"/>
      <c r="D478" s="6" t="n"/>
      <c r="E478" s="6" t="n"/>
      <c r="F478" s="6" t="n"/>
      <c r="G478" s="6" t="n"/>
      <c r="H478" s="6" t="n"/>
      <c r="I478" s="6" t="n"/>
      <c r="J478" s="6" t="n"/>
    </row>
    <row r="479" ht="15.75" customHeight="1" s="1411">
      <c r="A479" s="6" t="n"/>
      <c r="B479" s="6" t="n"/>
      <c r="C479" s="6" t="n"/>
      <c r="D479" s="6" t="n"/>
      <c r="E479" s="6" t="n"/>
      <c r="F479" s="6" t="n"/>
      <c r="G479" s="6" t="n"/>
      <c r="H479" s="6" t="n"/>
      <c r="I479" s="6" t="n"/>
      <c r="J479" s="6" t="n"/>
    </row>
    <row r="480" ht="15.75" customHeight="1" s="1411">
      <c r="A480" s="6" t="n"/>
      <c r="B480" s="6" t="n"/>
      <c r="C480" s="6" t="n"/>
      <c r="D480" s="6" t="n"/>
      <c r="E480" s="6" t="n"/>
      <c r="F480" s="6" t="n"/>
      <c r="G480" s="6" t="n"/>
      <c r="H480" s="6" t="n"/>
      <c r="I480" s="6" t="n"/>
      <c r="J480" s="6" t="n"/>
    </row>
    <row r="481" ht="15.75" customHeight="1" s="1411">
      <c r="A481" s="6" t="n"/>
      <c r="B481" s="6" t="n"/>
      <c r="C481" s="6" t="n"/>
      <c r="D481" s="6" t="n"/>
      <c r="E481" s="6" t="n"/>
      <c r="F481" s="6" t="n"/>
      <c r="G481" s="6" t="n"/>
      <c r="H481" s="6" t="n"/>
      <c r="I481" s="6" t="n"/>
      <c r="J481" s="6" t="n"/>
    </row>
    <row r="482" ht="15.75" customHeight="1" s="1411">
      <c r="A482" s="6" t="n"/>
      <c r="B482" s="6" t="n"/>
      <c r="C482" s="6" t="n"/>
      <c r="D482" s="6" t="n"/>
      <c r="E482" s="6" t="n"/>
      <c r="F482" s="6" t="n"/>
      <c r="G482" s="6" t="n"/>
      <c r="H482" s="6" t="n"/>
      <c r="I482" s="6" t="n"/>
      <c r="J482" s="6" t="n"/>
    </row>
    <row r="483" ht="15.75" customHeight="1" s="1411">
      <c r="A483" s="6" t="n"/>
      <c r="B483" s="6" t="n"/>
      <c r="C483" s="6" t="n"/>
      <c r="D483" s="6" t="n"/>
      <c r="E483" s="6" t="n"/>
      <c r="F483" s="6" t="n"/>
      <c r="G483" s="6" t="n"/>
      <c r="H483" s="6" t="n"/>
      <c r="I483" s="6" t="n"/>
      <c r="J483" s="6" t="n"/>
    </row>
    <row r="484" ht="15.75" customHeight="1" s="1411">
      <c r="A484" s="6" t="n"/>
      <c r="B484" s="6" t="n"/>
      <c r="C484" s="6" t="n"/>
      <c r="D484" s="6" t="n"/>
      <c r="E484" s="6" t="n"/>
      <c r="F484" s="6" t="n"/>
      <c r="G484" s="6" t="n"/>
      <c r="H484" s="6" t="n"/>
      <c r="I484" s="6" t="n"/>
      <c r="J484" s="6" t="n"/>
    </row>
    <row r="485" ht="15.75" customHeight="1" s="1411">
      <c r="A485" s="6" t="n"/>
      <c r="B485" s="6" t="n"/>
      <c r="C485" s="6" t="n"/>
      <c r="D485" s="6" t="n"/>
      <c r="E485" s="6" t="n"/>
      <c r="F485" s="6" t="n"/>
      <c r="G485" s="6" t="n"/>
      <c r="H485" s="6" t="n"/>
      <c r="I485" s="6" t="n"/>
      <c r="J485" s="6" t="n"/>
    </row>
    <row r="486" ht="15.75" customHeight="1" s="1411">
      <c r="A486" s="6" t="n"/>
      <c r="B486" s="6" t="n"/>
      <c r="C486" s="6" t="n"/>
      <c r="D486" s="6" t="n"/>
      <c r="E486" s="6" t="n"/>
      <c r="F486" s="6" t="n"/>
      <c r="G486" s="6" t="n"/>
      <c r="H486" s="6" t="n"/>
      <c r="I486" s="6" t="n"/>
      <c r="J486" s="6" t="n"/>
    </row>
    <row r="487" ht="15.75" customHeight="1" s="1411">
      <c r="A487" s="6" t="n"/>
      <c r="B487" s="6" t="n"/>
      <c r="C487" s="6" t="n"/>
      <c r="D487" s="6" t="n"/>
      <c r="E487" s="6" t="n"/>
      <c r="F487" s="6" t="n"/>
      <c r="G487" s="6" t="n"/>
      <c r="H487" s="6" t="n"/>
      <c r="I487" s="6" t="n"/>
      <c r="J487" s="6" t="n"/>
    </row>
    <row r="488" ht="15.75" customHeight="1" s="1411">
      <c r="A488" s="6" t="n"/>
      <c r="B488" s="6" t="n"/>
      <c r="C488" s="6" t="n"/>
      <c r="D488" s="6" t="n"/>
      <c r="E488" s="6" t="n"/>
      <c r="F488" s="6" t="n"/>
      <c r="G488" s="6" t="n"/>
      <c r="H488" s="6" t="n"/>
      <c r="I488" s="6" t="n"/>
      <c r="J488" s="6" t="n"/>
    </row>
    <row r="489" ht="15.75" customHeight="1" s="1411">
      <c r="A489" s="6" t="n"/>
      <c r="B489" s="6" t="n"/>
      <c r="C489" s="6" t="n"/>
      <c r="D489" s="6" t="n"/>
      <c r="E489" s="6" t="n"/>
      <c r="F489" s="6" t="n"/>
      <c r="G489" s="6" t="n"/>
      <c r="H489" s="6" t="n"/>
      <c r="I489" s="6" t="n"/>
      <c r="J489" s="6" t="n"/>
    </row>
    <row r="490" ht="15.75" customHeight="1" s="1411">
      <c r="A490" s="6" t="n"/>
      <c r="B490" s="6" t="n"/>
      <c r="C490" s="6" t="n"/>
      <c r="D490" s="6" t="n"/>
      <c r="E490" s="6" t="n"/>
      <c r="F490" s="6" t="n"/>
      <c r="G490" s="6" t="n"/>
      <c r="H490" s="6" t="n"/>
      <c r="I490" s="6" t="n"/>
      <c r="J490" s="6" t="n"/>
    </row>
    <row r="491" ht="15.75" customHeight="1" s="1411">
      <c r="A491" s="6" t="n"/>
      <c r="B491" s="6" t="n"/>
      <c r="C491" s="6" t="n"/>
      <c r="D491" s="6" t="n"/>
      <c r="E491" s="6" t="n"/>
      <c r="F491" s="6" t="n"/>
      <c r="G491" s="6" t="n"/>
      <c r="H491" s="6" t="n"/>
      <c r="I491" s="6" t="n"/>
      <c r="J491" s="6" t="n"/>
    </row>
    <row r="492" ht="15.75" customHeight="1" s="1411">
      <c r="A492" s="6" t="n"/>
      <c r="B492" s="6" t="n"/>
      <c r="C492" s="6" t="n"/>
      <c r="D492" s="6" t="n"/>
      <c r="E492" s="6" t="n"/>
      <c r="F492" s="6" t="n"/>
      <c r="G492" s="6" t="n"/>
      <c r="H492" s="6" t="n"/>
      <c r="I492" s="6" t="n"/>
      <c r="J492" s="6" t="n"/>
    </row>
    <row r="493" ht="15.75" customHeight="1" s="1411">
      <c r="A493" s="6" t="n"/>
      <c r="B493" s="6" t="n"/>
      <c r="C493" s="6" t="n"/>
      <c r="D493" s="6" t="n"/>
      <c r="E493" s="6" t="n"/>
      <c r="F493" s="6" t="n"/>
      <c r="G493" s="6" t="n"/>
      <c r="H493" s="6" t="n"/>
      <c r="I493" s="6" t="n"/>
      <c r="J493" s="6" t="n"/>
    </row>
    <row r="494" ht="15.75" customHeight="1" s="1411">
      <c r="A494" s="6" t="n"/>
      <c r="B494" s="6" t="n"/>
      <c r="C494" s="6" t="n"/>
      <c r="D494" s="6" t="n"/>
      <c r="E494" s="6" t="n"/>
      <c r="F494" s="6" t="n"/>
      <c r="G494" s="6" t="n"/>
      <c r="H494" s="6" t="n"/>
      <c r="I494" s="6" t="n"/>
      <c r="J494" s="6" t="n"/>
    </row>
    <row r="495" ht="15.75" customHeight="1" s="1411">
      <c r="A495" s="6" t="n"/>
      <c r="B495" s="6" t="n"/>
      <c r="C495" s="6" t="n"/>
      <c r="D495" s="6" t="n"/>
      <c r="E495" s="6" t="n"/>
      <c r="F495" s="6" t="n"/>
      <c r="G495" s="6" t="n"/>
      <c r="H495" s="6" t="n"/>
      <c r="I495" s="6" t="n"/>
      <c r="J495" s="6" t="n"/>
    </row>
    <row r="496" ht="15.75" customHeight="1" s="1411">
      <c r="A496" s="6" t="n"/>
      <c r="B496" s="6" t="n"/>
      <c r="C496" s="6" t="n"/>
      <c r="D496" s="6" t="n"/>
      <c r="E496" s="6" t="n"/>
      <c r="F496" s="6" t="n"/>
      <c r="G496" s="6" t="n"/>
      <c r="H496" s="6" t="n"/>
      <c r="I496" s="6" t="n"/>
      <c r="J496" s="6" t="n"/>
    </row>
    <row r="497" ht="15.75" customHeight="1" s="1411">
      <c r="A497" s="6" t="n"/>
      <c r="B497" s="6" t="n"/>
      <c r="C497" s="6" t="n"/>
      <c r="D497" s="6" t="n"/>
      <c r="E497" s="6" t="n"/>
      <c r="F497" s="6" t="n"/>
      <c r="G497" s="6" t="n"/>
      <c r="H497" s="6" t="n"/>
      <c r="I497" s="6" t="n"/>
      <c r="J497" s="6" t="n"/>
    </row>
    <row r="498" ht="15.75" customHeight="1" s="1411">
      <c r="A498" s="6" t="n"/>
      <c r="B498" s="6" t="n"/>
      <c r="C498" s="6" t="n"/>
      <c r="D498" s="6" t="n"/>
      <c r="E498" s="6" t="n"/>
      <c r="F498" s="6" t="n"/>
      <c r="G498" s="6" t="n"/>
      <c r="H498" s="6" t="n"/>
      <c r="I498" s="6" t="n"/>
      <c r="J498" s="6" t="n"/>
    </row>
    <row r="499" ht="15.75" customHeight="1" s="1411">
      <c r="A499" s="6" t="n"/>
      <c r="B499" s="6" t="n"/>
      <c r="C499" s="6" t="n"/>
      <c r="D499" s="6" t="n"/>
      <c r="E499" s="6" t="n"/>
      <c r="F499" s="6" t="n"/>
      <c r="G499" s="6" t="n"/>
      <c r="H499" s="6" t="n"/>
      <c r="I499" s="6" t="n"/>
      <c r="J499" s="6" t="n"/>
    </row>
    <row r="500" ht="15.75" customHeight="1" s="1411">
      <c r="A500" s="6" t="n"/>
      <c r="B500" s="6" t="n"/>
      <c r="C500" s="6" t="n"/>
      <c r="D500" s="6" t="n"/>
      <c r="E500" s="6" t="n"/>
      <c r="F500" s="6" t="n"/>
      <c r="G500" s="6" t="n"/>
      <c r="H500" s="6" t="n"/>
      <c r="I500" s="6" t="n"/>
      <c r="J500" s="6" t="n"/>
    </row>
    <row r="501" ht="15.75" customHeight="1" s="1411">
      <c r="A501" s="6" t="n"/>
      <c r="B501" s="6" t="n"/>
      <c r="C501" s="6" t="n"/>
      <c r="D501" s="6" t="n"/>
      <c r="E501" s="6" t="n"/>
      <c r="F501" s="6" t="n"/>
      <c r="G501" s="6" t="n"/>
      <c r="H501" s="6" t="n"/>
      <c r="I501" s="6" t="n"/>
      <c r="J501" s="6" t="n"/>
    </row>
    <row r="502" ht="15.75" customHeight="1" s="1411">
      <c r="A502" s="6" t="n"/>
      <c r="B502" s="6" t="n"/>
      <c r="C502" s="6" t="n"/>
      <c r="D502" s="6" t="n"/>
      <c r="E502" s="6" t="n"/>
      <c r="F502" s="6" t="n"/>
      <c r="G502" s="6" t="n"/>
      <c r="H502" s="6" t="n"/>
      <c r="I502" s="6" t="n"/>
      <c r="J502" s="6" t="n"/>
    </row>
    <row r="503" ht="15.75" customHeight="1" s="1411">
      <c r="A503" s="6" t="n"/>
      <c r="B503" s="6" t="n"/>
      <c r="C503" s="6" t="n"/>
      <c r="D503" s="6" t="n"/>
      <c r="E503" s="6" t="n"/>
      <c r="F503" s="6" t="n"/>
      <c r="G503" s="6" t="n"/>
      <c r="H503" s="6" t="n"/>
      <c r="I503" s="6" t="n"/>
      <c r="J503" s="6" t="n"/>
    </row>
    <row r="504" ht="15.75" customHeight="1" s="1411">
      <c r="A504" s="6" t="n"/>
      <c r="B504" s="6" t="n"/>
      <c r="C504" s="6" t="n"/>
      <c r="D504" s="6" t="n"/>
      <c r="E504" s="6" t="n"/>
      <c r="F504" s="6" t="n"/>
      <c r="G504" s="6" t="n"/>
      <c r="H504" s="6" t="n"/>
      <c r="I504" s="6" t="n"/>
      <c r="J504" s="6" t="n"/>
    </row>
    <row r="505" ht="15.75" customHeight="1" s="1411">
      <c r="A505" s="6" t="n"/>
      <c r="B505" s="6" t="n"/>
      <c r="C505" s="6" t="n"/>
      <c r="D505" s="6" t="n"/>
      <c r="E505" s="6" t="n"/>
      <c r="F505" s="6" t="n"/>
      <c r="G505" s="6" t="n"/>
      <c r="H505" s="6" t="n"/>
      <c r="I505" s="6" t="n"/>
      <c r="J505" s="6" t="n"/>
    </row>
    <row r="506" ht="15.75" customHeight="1" s="1411">
      <c r="A506" s="6" t="n"/>
      <c r="B506" s="6" t="n"/>
      <c r="C506" s="6" t="n"/>
      <c r="D506" s="6" t="n"/>
      <c r="E506" s="6" t="n"/>
      <c r="F506" s="6" t="n"/>
      <c r="G506" s="6" t="n"/>
      <c r="H506" s="6" t="n"/>
      <c r="I506" s="6" t="n"/>
      <c r="J506" s="6" t="n"/>
    </row>
    <row r="507" ht="15.75" customHeight="1" s="1411">
      <c r="A507" s="6" t="n"/>
      <c r="B507" s="6" t="n"/>
      <c r="C507" s="6" t="n"/>
      <c r="D507" s="6" t="n"/>
      <c r="E507" s="6" t="n"/>
      <c r="F507" s="6" t="n"/>
      <c r="G507" s="6" t="n"/>
      <c r="H507" s="6" t="n"/>
      <c r="I507" s="6" t="n"/>
      <c r="J507" s="6" t="n"/>
    </row>
    <row r="508" ht="15.75" customHeight="1" s="1411">
      <c r="A508" s="6" t="n"/>
      <c r="B508" s="6" t="n"/>
      <c r="C508" s="6" t="n"/>
      <c r="D508" s="6" t="n"/>
      <c r="E508" s="6" t="n"/>
      <c r="F508" s="6" t="n"/>
      <c r="G508" s="6" t="n"/>
      <c r="H508" s="6" t="n"/>
      <c r="I508" s="6" t="n"/>
      <c r="J508" s="6" t="n"/>
    </row>
    <row r="509" ht="15.75" customHeight="1" s="1411">
      <c r="A509" s="6" t="n"/>
      <c r="B509" s="6" t="n"/>
      <c r="C509" s="6" t="n"/>
      <c r="D509" s="6" t="n"/>
      <c r="E509" s="6" t="n"/>
      <c r="F509" s="6" t="n"/>
      <c r="G509" s="6" t="n"/>
      <c r="H509" s="6" t="n"/>
      <c r="I509" s="6" t="n"/>
      <c r="J509" s="6" t="n"/>
    </row>
    <row r="510" ht="15.75" customHeight="1" s="1411">
      <c r="A510" s="6" t="n"/>
      <c r="B510" s="6" t="n"/>
      <c r="C510" s="6" t="n"/>
      <c r="D510" s="6" t="n"/>
      <c r="E510" s="6" t="n"/>
      <c r="F510" s="6" t="n"/>
      <c r="G510" s="6" t="n"/>
      <c r="H510" s="6" t="n"/>
      <c r="I510" s="6" t="n"/>
      <c r="J510" s="6" t="n"/>
    </row>
    <row r="511" ht="15.75" customHeight="1" s="1411">
      <c r="A511" s="6" t="n"/>
      <c r="B511" s="6" t="n"/>
      <c r="C511" s="6" t="n"/>
      <c r="D511" s="6" t="n"/>
      <c r="E511" s="6" t="n"/>
      <c r="F511" s="6" t="n"/>
      <c r="G511" s="6" t="n"/>
      <c r="H511" s="6" t="n"/>
      <c r="I511" s="6" t="n"/>
      <c r="J511" s="6" t="n"/>
    </row>
    <row r="512" ht="15.75" customHeight="1" s="1411">
      <c r="A512" s="6" t="n"/>
      <c r="B512" s="6" t="n"/>
      <c r="C512" s="6" t="n"/>
      <c r="D512" s="6" t="n"/>
      <c r="E512" s="6" t="n"/>
      <c r="F512" s="6" t="n"/>
      <c r="G512" s="6" t="n"/>
      <c r="H512" s="6" t="n"/>
      <c r="I512" s="6" t="n"/>
      <c r="J512" s="6" t="n"/>
    </row>
    <row r="513" ht="15.75" customHeight="1" s="1411">
      <c r="A513" s="6" t="n"/>
      <c r="B513" s="6" t="n"/>
      <c r="C513" s="6" t="n"/>
      <c r="D513" s="6" t="n"/>
      <c r="E513" s="6" t="n"/>
      <c r="F513" s="6" t="n"/>
      <c r="G513" s="6" t="n"/>
      <c r="H513" s="6" t="n"/>
      <c r="I513" s="6" t="n"/>
      <c r="J513" s="6" t="n"/>
    </row>
    <row r="514" ht="15.75" customHeight="1" s="1411">
      <c r="A514" s="6" t="n"/>
      <c r="B514" s="6" t="n"/>
      <c r="C514" s="6" t="n"/>
      <c r="D514" s="6" t="n"/>
      <c r="E514" s="6" t="n"/>
      <c r="F514" s="6" t="n"/>
      <c r="G514" s="6" t="n"/>
      <c r="H514" s="6" t="n"/>
      <c r="I514" s="6" t="n"/>
      <c r="J514" s="6" t="n"/>
    </row>
    <row r="515" ht="15.75" customHeight="1" s="1411">
      <c r="A515" s="6" t="n"/>
      <c r="B515" s="6" t="n"/>
      <c r="C515" s="6" t="n"/>
      <c r="D515" s="6" t="n"/>
      <c r="E515" s="6" t="n"/>
      <c r="F515" s="6" t="n"/>
      <c r="G515" s="6" t="n"/>
      <c r="H515" s="6" t="n"/>
      <c r="I515" s="6" t="n"/>
      <c r="J515" s="6" t="n"/>
    </row>
    <row r="516" ht="15.75" customHeight="1" s="1411">
      <c r="A516" s="6" t="n"/>
      <c r="B516" s="6" t="n"/>
      <c r="C516" s="6" t="n"/>
      <c r="D516" s="6" t="n"/>
      <c r="E516" s="6" t="n"/>
      <c r="F516" s="6" t="n"/>
      <c r="G516" s="6" t="n"/>
      <c r="H516" s="6" t="n"/>
      <c r="I516" s="6" t="n"/>
      <c r="J516" s="6" t="n"/>
    </row>
    <row r="517" ht="15.75" customHeight="1" s="1411">
      <c r="A517" s="6" t="n"/>
      <c r="B517" s="6" t="n"/>
      <c r="C517" s="6" t="n"/>
      <c r="D517" s="6" t="n"/>
      <c r="E517" s="6" t="n"/>
      <c r="F517" s="6" t="n"/>
      <c r="G517" s="6" t="n"/>
      <c r="H517" s="6" t="n"/>
      <c r="I517" s="6" t="n"/>
      <c r="J517" s="6" t="n"/>
    </row>
    <row r="518" ht="15.75" customHeight="1" s="1411">
      <c r="A518" s="6" t="n"/>
      <c r="B518" s="6" t="n"/>
      <c r="C518" s="6" t="n"/>
      <c r="D518" s="6" t="n"/>
      <c r="E518" s="6" t="n"/>
      <c r="F518" s="6" t="n"/>
      <c r="G518" s="6" t="n"/>
      <c r="H518" s="6" t="n"/>
      <c r="I518" s="6" t="n"/>
      <c r="J518" s="6" t="n"/>
    </row>
    <row r="519" ht="15.75" customHeight="1" s="1411">
      <c r="A519" s="6" t="n"/>
      <c r="B519" s="6" t="n"/>
      <c r="C519" s="6" t="n"/>
      <c r="D519" s="6" t="n"/>
      <c r="E519" s="6" t="n"/>
      <c r="F519" s="6" t="n"/>
      <c r="G519" s="6" t="n"/>
      <c r="H519" s="6" t="n"/>
      <c r="I519" s="6" t="n"/>
      <c r="J519" s="6" t="n"/>
    </row>
    <row r="520" ht="15.75" customHeight="1" s="1411">
      <c r="A520" s="6" t="n"/>
      <c r="B520" s="6" t="n"/>
      <c r="C520" s="6" t="n"/>
      <c r="D520" s="6" t="n"/>
      <c r="E520" s="6" t="n"/>
      <c r="F520" s="6" t="n"/>
      <c r="G520" s="6" t="n"/>
      <c r="H520" s="6" t="n"/>
      <c r="I520" s="6" t="n"/>
      <c r="J520" s="6" t="n"/>
    </row>
    <row r="521" ht="15.75" customHeight="1" s="1411">
      <c r="A521" s="6" t="n"/>
      <c r="B521" s="6" t="n"/>
      <c r="C521" s="6" t="n"/>
      <c r="D521" s="6" t="n"/>
      <c r="E521" s="6" t="n"/>
      <c r="F521" s="6" t="n"/>
      <c r="G521" s="6" t="n"/>
      <c r="H521" s="6" t="n"/>
      <c r="I521" s="6" t="n"/>
      <c r="J521" s="6" t="n"/>
    </row>
    <row r="522" ht="15.75" customHeight="1" s="1411">
      <c r="A522" s="6" t="n"/>
      <c r="B522" s="6" t="n"/>
      <c r="C522" s="6" t="n"/>
      <c r="D522" s="6" t="n"/>
      <c r="E522" s="6" t="n"/>
      <c r="F522" s="6" t="n"/>
      <c r="G522" s="6" t="n"/>
      <c r="H522" s="6" t="n"/>
      <c r="I522" s="6" t="n"/>
      <c r="J522" s="6" t="n"/>
    </row>
    <row r="523" ht="15.75" customHeight="1" s="1411">
      <c r="A523" s="6" t="n"/>
      <c r="B523" s="6" t="n"/>
      <c r="C523" s="6" t="n"/>
      <c r="D523" s="6" t="n"/>
      <c r="E523" s="6" t="n"/>
      <c r="F523" s="6" t="n"/>
      <c r="G523" s="6" t="n"/>
      <c r="H523" s="6" t="n"/>
      <c r="I523" s="6" t="n"/>
      <c r="J523" s="6" t="n"/>
    </row>
    <row r="524" ht="15.75" customHeight="1" s="1411">
      <c r="A524" s="6" t="n"/>
      <c r="B524" s="6" t="n"/>
      <c r="C524" s="6" t="n"/>
      <c r="D524" s="6" t="n"/>
      <c r="E524" s="6" t="n"/>
      <c r="F524" s="6" t="n"/>
      <c r="G524" s="6" t="n"/>
      <c r="H524" s="6" t="n"/>
      <c r="I524" s="6" t="n"/>
      <c r="J524" s="6" t="n"/>
    </row>
    <row r="525" ht="15.75" customHeight="1" s="1411">
      <c r="A525" s="6" t="n"/>
      <c r="B525" s="6" t="n"/>
      <c r="C525" s="6" t="n"/>
      <c r="D525" s="6" t="n"/>
      <c r="E525" s="6" t="n"/>
      <c r="F525" s="6" t="n"/>
      <c r="G525" s="6" t="n"/>
      <c r="H525" s="6" t="n"/>
      <c r="I525" s="6" t="n"/>
      <c r="J525" s="6" t="n"/>
    </row>
    <row r="526" ht="15.75" customHeight="1" s="1411">
      <c r="A526" s="6" t="n"/>
      <c r="B526" s="6" t="n"/>
      <c r="C526" s="6" t="n"/>
      <c r="D526" s="6" t="n"/>
      <c r="E526" s="6" t="n"/>
      <c r="F526" s="6" t="n"/>
      <c r="G526" s="6" t="n"/>
      <c r="H526" s="6" t="n"/>
      <c r="I526" s="6" t="n"/>
      <c r="J526" s="6" t="n"/>
    </row>
    <row r="527" ht="15.75" customHeight="1" s="1411">
      <c r="A527" s="6" t="n"/>
      <c r="B527" s="6" t="n"/>
      <c r="C527" s="6" t="n"/>
      <c r="D527" s="6" t="n"/>
      <c r="E527" s="6" t="n"/>
      <c r="F527" s="6" t="n"/>
      <c r="G527" s="6" t="n"/>
      <c r="H527" s="6" t="n"/>
      <c r="I527" s="6" t="n"/>
      <c r="J527" s="6" t="n"/>
    </row>
    <row r="528" ht="15.75" customHeight="1" s="1411">
      <c r="A528" s="6" t="n"/>
      <c r="B528" s="6" t="n"/>
      <c r="C528" s="6" t="n"/>
      <c r="D528" s="6" t="n"/>
      <c r="E528" s="6" t="n"/>
      <c r="F528" s="6" t="n"/>
      <c r="G528" s="6" t="n"/>
      <c r="H528" s="6" t="n"/>
      <c r="I528" s="6" t="n"/>
      <c r="J528" s="6" t="n"/>
    </row>
    <row r="529" ht="15.75" customHeight="1" s="1411">
      <c r="A529" s="6" t="n"/>
      <c r="B529" s="6" t="n"/>
      <c r="C529" s="6" t="n"/>
      <c r="D529" s="6" t="n"/>
      <c r="E529" s="6" t="n"/>
      <c r="F529" s="6" t="n"/>
      <c r="G529" s="6" t="n"/>
      <c r="H529" s="6" t="n"/>
      <c r="I529" s="6" t="n"/>
      <c r="J529" s="6" t="n"/>
    </row>
    <row r="530" ht="15.75" customHeight="1" s="1411">
      <c r="A530" s="6" t="n"/>
      <c r="B530" s="6" t="n"/>
      <c r="C530" s="6" t="n"/>
      <c r="D530" s="6" t="n"/>
      <c r="E530" s="6" t="n"/>
      <c r="F530" s="6" t="n"/>
      <c r="G530" s="6" t="n"/>
      <c r="H530" s="6" t="n"/>
      <c r="I530" s="6" t="n"/>
      <c r="J530" s="6" t="n"/>
    </row>
    <row r="531" ht="15.75" customHeight="1" s="1411">
      <c r="A531" s="6" t="n"/>
      <c r="B531" s="6" t="n"/>
      <c r="C531" s="6" t="n"/>
      <c r="D531" s="6" t="n"/>
      <c r="E531" s="6" t="n"/>
      <c r="F531" s="6" t="n"/>
      <c r="G531" s="6" t="n"/>
      <c r="H531" s="6" t="n"/>
      <c r="I531" s="6" t="n"/>
      <c r="J531" s="6" t="n"/>
    </row>
    <row r="532" ht="15.75" customHeight="1" s="1411">
      <c r="A532" s="6" t="n"/>
      <c r="B532" s="6" t="n"/>
      <c r="C532" s="6" t="n"/>
      <c r="D532" s="6" t="n"/>
      <c r="E532" s="6" t="n"/>
      <c r="F532" s="6" t="n"/>
      <c r="G532" s="6" t="n"/>
      <c r="H532" s="6" t="n"/>
      <c r="I532" s="6" t="n"/>
      <c r="J532" s="6" t="n"/>
    </row>
    <row r="533" ht="15.75" customHeight="1" s="1411">
      <c r="A533" s="6" t="n"/>
      <c r="B533" s="6" t="n"/>
      <c r="C533" s="6" t="n"/>
      <c r="D533" s="6" t="n"/>
      <c r="E533" s="6" t="n"/>
      <c r="F533" s="6" t="n"/>
      <c r="G533" s="6" t="n"/>
      <c r="H533" s="6" t="n"/>
      <c r="I533" s="6" t="n"/>
      <c r="J533" s="6" t="n"/>
    </row>
    <row r="534" ht="15.75" customHeight="1" s="1411">
      <c r="A534" s="6" t="n"/>
      <c r="B534" s="6" t="n"/>
      <c r="C534" s="6" t="n"/>
      <c r="D534" s="6" t="n"/>
      <c r="E534" s="6" t="n"/>
      <c r="F534" s="6" t="n"/>
      <c r="G534" s="6" t="n"/>
      <c r="H534" s="6" t="n"/>
      <c r="I534" s="6" t="n"/>
      <c r="J534" s="6" t="n"/>
    </row>
    <row r="535" ht="15.75" customHeight="1" s="1411">
      <c r="A535" s="6" t="n"/>
      <c r="B535" s="6" t="n"/>
      <c r="C535" s="6" t="n"/>
      <c r="D535" s="6" t="n"/>
      <c r="E535" s="6" t="n"/>
      <c r="F535" s="6" t="n"/>
      <c r="G535" s="6" t="n"/>
      <c r="H535" s="6" t="n"/>
      <c r="I535" s="6" t="n"/>
      <c r="J535" s="6" t="n"/>
    </row>
    <row r="536" ht="15.75" customHeight="1" s="1411">
      <c r="A536" s="6" t="n"/>
      <c r="B536" s="6" t="n"/>
      <c r="C536" s="6" t="n"/>
      <c r="D536" s="6" t="n"/>
      <c r="E536" s="6" t="n"/>
      <c r="F536" s="6" t="n"/>
      <c r="G536" s="6" t="n"/>
      <c r="H536" s="6" t="n"/>
      <c r="I536" s="6" t="n"/>
      <c r="J536" s="6" t="n"/>
    </row>
    <row r="537" ht="15.75" customHeight="1" s="1411">
      <c r="A537" s="6" t="n"/>
      <c r="B537" s="6" t="n"/>
      <c r="C537" s="6" t="n"/>
      <c r="D537" s="6" t="n"/>
      <c r="E537" s="6" t="n"/>
      <c r="F537" s="6" t="n"/>
      <c r="G537" s="6" t="n"/>
      <c r="H537" s="6" t="n"/>
      <c r="I537" s="6" t="n"/>
      <c r="J537" s="6" t="n"/>
    </row>
    <row r="538" ht="15.75" customHeight="1" s="1411">
      <c r="A538" s="6" t="n"/>
      <c r="B538" s="6" t="n"/>
      <c r="C538" s="6" t="n"/>
      <c r="D538" s="6" t="n"/>
      <c r="E538" s="6" t="n"/>
      <c r="F538" s="6" t="n"/>
      <c r="G538" s="6" t="n"/>
      <c r="H538" s="6" t="n"/>
      <c r="I538" s="6" t="n"/>
      <c r="J538" s="6" t="n"/>
    </row>
    <row r="539" ht="15.75" customHeight="1" s="1411">
      <c r="A539" s="6" t="n"/>
      <c r="B539" s="6" t="n"/>
      <c r="C539" s="6" t="n"/>
      <c r="D539" s="6" t="n"/>
      <c r="E539" s="6" t="n"/>
      <c r="F539" s="6" t="n"/>
      <c r="G539" s="6" t="n"/>
      <c r="H539" s="6" t="n"/>
      <c r="I539" s="6" t="n"/>
      <c r="J539" s="6" t="n"/>
    </row>
    <row r="540" ht="15.75" customHeight="1" s="1411">
      <c r="A540" s="6" t="n"/>
      <c r="B540" s="6" t="n"/>
      <c r="C540" s="6" t="n"/>
      <c r="D540" s="6" t="n"/>
      <c r="E540" s="6" t="n"/>
      <c r="F540" s="6" t="n"/>
      <c r="G540" s="6" t="n"/>
      <c r="H540" s="6" t="n"/>
      <c r="I540" s="6" t="n"/>
      <c r="J540" s="6" t="n"/>
    </row>
    <row r="541" ht="15.75" customHeight="1" s="1411">
      <c r="A541" s="6" t="n"/>
      <c r="B541" s="6" t="n"/>
      <c r="C541" s="6" t="n"/>
      <c r="D541" s="6" t="n"/>
      <c r="E541" s="6" t="n"/>
      <c r="F541" s="6" t="n"/>
      <c r="G541" s="6" t="n"/>
      <c r="H541" s="6" t="n"/>
      <c r="I541" s="6" t="n"/>
      <c r="J541" s="6" t="n"/>
    </row>
    <row r="542" ht="15.75" customHeight="1" s="1411">
      <c r="A542" s="6" t="n"/>
      <c r="B542" s="6" t="n"/>
      <c r="C542" s="6" t="n"/>
      <c r="D542" s="6" t="n"/>
      <c r="E542" s="6" t="n"/>
      <c r="F542" s="6" t="n"/>
      <c r="G542" s="6" t="n"/>
      <c r="H542" s="6" t="n"/>
      <c r="I542" s="6" t="n"/>
      <c r="J542" s="6" t="n"/>
    </row>
    <row r="543" ht="15.75" customHeight="1" s="1411">
      <c r="A543" s="6" t="n"/>
      <c r="B543" s="6" t="n"/>
      <c r="C543" s="6" t="n"/>
      <c r="D543" s="6" t="n"/>
      <c r="E543" s="6" t="n"/>
      <c r="F543" s="6" t="n"/>
      <c r="G543" s="6" t="n"/>
      <c r="H543" s="6" t="n"/>
      <c r="I543" s="6" t="n"/>
      <c r="J543" s="6" t="n"/>
    </row>
    <row r="544" ht="15.75" customHeight="1" s="1411">
      <c r="A544" s="6" t="n"/>
      <c r="B544" s="6" t="n"/>
      <c r="C544" s="6" t="n"/>
      <c r="D544" s="6" t="n"/>
      <c r="E544" s="6" t="n"/>
      <c r="F544" s="6" t="n"/>
      <c r="G544" s="6" t="n"/>
      <c r="H544" s="6" t="n"/>
      <c r="I544" s="6" t="n"/>
      <c r="J544" s="6" t="n"/>
    </row>
    <row r="545" ht="15.75" customHeight="1" s="1411">
      <c r="A545" s="6" t="n"/>
      <c r="B545" s="6" t="n"/>
      <c r="C545" s="6" t="n"/>
      <c r="D545" s="6" t="n"/>
      <c r="E545" s="6" t="n"/>
      <c r="F545" s="6" t="n"/>
      <c r="G545" s="6" t="n"/>
      <c r="H545" s="6" t="n"/>
      <c r="I545" s="6" t="n"/>
      <c r="J545" s="6" t="n"/>
    </row>
    <row r="546" ht="15.75" customHeight="1" s="1411">
      <c r="A546" s="6" t="n"/>
      <c r="B546" s="6" t="n"/>
      <c r="C546" s="6" t="n"/>
      <c r="D546" s="6" t="n"/>
      <c r="E546" s="6" t="n"/>
      <c r="F546" s="6" t="n"/>
      <c r="G546" s="6" t="n"/>
      <c r="H546" s="6" t="n"/>
      <c r="I546" s="6" t="n"/>
      <c r="J546" s="6" t="n"/>
    </row>
    <row r="547" ht="15.75" customHeight="1" s="1411">
      <c r="A547" s="6" t="n"/>
      <c r="B547" s="6" t="n"/>
      <c r="C547" s="6" t="n"/>
      <c r="D547" s="6" t="n"/>
      <c r="E547" s="6" t="n"/>
      <c r="F547" s="6" t="n"/>
      <c r="G547" s="6" t="n"/>
      <c r="H547" s="6" t="n"/>
      <c r="I547" s="6" t="n"/>
      <c r="J547" s="6" t="n"/>
    </row>
    <row r="548" ht="15.75" customHeight="1" s="1411">
      <c r="A548" s="6" t="n"/>
      <c r="B548" s="6" t="n"/>
      <c r="C548" s="6" t="n"/>
      <c r="D548" s="6" t="n"/>
      <c r="E548" s="6" t="n"/>
      <c r="F548" s="6" t="n"/>
      <c r="G548" s="6" t="n"/>
      <c r="H548" s="6" t="n"/>
      <c r="I548" s="6" t="n"/>
      <c r="J548" s="6" t="n"/>
    </row>
    <row r="549" ht="15.75" customHeight="1" s="1411">
      <c r="A549" s="6" t="n"/>
      <c r="B549" s="6" t="n"/>
      <c r="C549" s="6" t="n"/>
      <c r="D549" s="6" t="n"/>
      <c r="E549" s="6" t="n"/>
      <c r="F549" s="6" t="n"/>
      <c r="G549" s="6" t="n"/>
      <c r="H549" s="6" t="n"/>
      <c r="I549" s="6" t="n"/>
      <c r="J549" s="6" t="n"/>
    </row>
    <row r="550" ht="15.75" customHeight="1" s="1411">
      <c r="A550" s="6" t="n"/>
      <c r="B550" s="6" t="n"/>
      <c r="C550" s="6" t="n"/>
      <c r="D550" s="6" t="n"/>
      <c r="E550" s="6" t="n"/>
      <c r="F550" s="6" t="n"/>
      <c r="G550" s="6" t="n"/>
      <c r="H550" s="6" t="n"/>
      <c r="I550" s="6" t="n"/>
      <c r="J550" s="6" t="n"/>
    </row>
    <row r="551" ht="15.75" customHeight="1" s="1411">
      <c r="A551" s="6" t="n"/>
      <c r="B551" s="6" t="n"/>
      <c r="C551" s="6" t="n"/>
      <c r="D551" s="6" t="n"/>
      <c r="E551" s="6" t="n"/>
      <c r="F551" s="6" t="n"/>
      <c r="G551" s="6" t="n"/>
      <c r="H551" s="6" t="n"/>
      <c r="I551" s="6" t="n"/>
      <c r="J551" s="6" t="n"/>
    </row>
    <row r="552" ht="15.75" customHeight="1" s="1411">
      <c r="A552" s="6" t="n"/>
      <c r="B552" s="6" t="n"/>
      <c r="C552" s="6" t="n"/>
      <c r="D552" s="6" t="n"/>
      <c r="E552" s="6" t="n"/>
      <c r="F552" s="6" t="n"/>
      <c r="G552" s="6" t="n"/>
      <c r="H552" s="6" t="n"/>
      <c r="I552" s="6" t="n"/>
      <c r="J552" s="6" t="n"/>
    </row>
    <row r="553" ht="15.75" customHeight="1" s="1411">
      <c r="A553" s="6" t="n"/>
      <c r="B553" s="6" t="n"/>
      <c r="C553" s="6" t="n"/>
      <c r="D553" s="6" t="n"/>
      <c r="E553" s="6" t="n"/>
      <c r="F553" s="6" t="n"/>
      <c r="G553" s="6" t="n"/>
      <c r="H553" s="6" t="n"/>
      <c r="I553" s="6" t="n"/>
      <c r="J553" s="6" t="n"/>
    </row>
    <row r="554" ht="15.75" customHeight="1" s="1411">
      <c r="A554" s="6" t="n"/>
      <c r="B554" s="6" t="n"/>
      <c r="C554" s="6" t="n"/>
      <c r="D554" s="6" t="n"/>
      <c r="E554" s="6" t="n"/>
      <c r="F554" s="6" t="n"/>
      <c r="G554" s="6" t="n"/>
      <c r="H554" s="6" t="n"/>
      <c r="I554" s="6" t="n"/>
      <c r="J554" s="6" t="n"/>
    </row>
    <row r="555" ht="15.75" customHeight="1" s="1411">
      <c r="A555" s="6" t="n"/>
      <c r="B555" s="6" t="n"/>
      <c r="C555" s="6" t="n"/>
      <c r="D555" s="6" t="n"/>
      <c r="E555" s="6" t="n"/>
      <c r="F555" s="6" t="n"/>
      <c r="G555" s="6" t="n"/>
      <c r="H555" s="6" t="n"/>
      <c r="I555" s="6" t="n"/>
      <c r="J555" s="6" t="n"/>
    </row>
    <row r="556" ht="15.75" customHeight="1" s="1411">
      <c r="A556" s="6" t="n"/>
      <c r="B556" s="6" t="n"/>
      <c r="C556" s="6" t="n"/>
      <c r="D556" s="6" t="n"/>
      <c r="E556" s="6" t="n"/>
      <c r="F556" s="6" t="n"/>
      <c r="G556" s="6" t="n"/>
      <c r="H556" s="6" t="n"/>
      <c r="I556" s="6" t="n"/>
      <c r="J556" s="6" t="n"/>
    </row>
    <row r="557" ht="15.75" customHeight="1" s="1411">
      <c r="A557" s="6" t="n"/>
      <c r="B557" s="6" t="n"/>
      <c r="C557" s="6" t="n"/>
      <c r="D557" s="6" t="n"/>
      <c r="E557" s="6" t="n"/>
      <c r="F557" s="6" t="n"/>
      <c r="G557" s="6" t="n"/>
      <c r="H557" s="6" t="n"/>
      <c r="I557" s="6" t="n"/>
      <c r="J557" s="6" t="n"/>
    </row>
    <row r="558" ht="15.75" customHeight="1" s="1411">
      <c r="A558" s="6" t="n"/>
      <c r="B558" s="6" t="n"/>
      <c r="C558" s="6" t="n"/>
      <c r="D558" s="6" t="n"/>
      <c r="E558" s="6" t="n"/>
      <c r="F558" s="6" t="n"/>
      <c r="G558" s="6" t="n"/>
      <c r="H558" s="6" t="n"/>
      <c r="I558" s="6" t="n"/>
      <c r="J558" s="6" t="n"/>
    </row>
    <row r="559" ht="15.75" customHeight="1" s="1411">
      <c r="A559" s="6" t="n"/>
      <c r="B559" s="6" t="n"/>
      <c r="C559" s="6" t="n"/>
      <c r="D559" s="6" t="n"/>
      <c r="E559" s="6" t="n"/>
      <c r="F559" s="6" t="n"/>
      <c r="G559" s="6" t="n"/>
      <c r="H559" s="6" t="n"/>
      <c r="I559" s="6" t="n"/>
      <c r="J559" s="6" t="n"/>
    </row>
    <row r="560" ht="15.75" customHeight="1" s="1411">
      <c r="A560" s="6" t="n"/>
      <c r="B560" s="6" t="n"/>
      <c r="C560" s="6" t="n"/>
      <c r="D560" s="6" t="n"/>
      <c r="E560" s="6" t="n"/>
      <c r="F560" s="6" t="n"/>
      <c r="G560" s="6" t="n"/>
      <c r="H560" s="6" t="n"/>
      <c r="I560" s="6" t="n"/>
      <c r="J560" s="6" t="n"/>
    </row>
    <row r="561" ht="15.75" customHeight="1" s="1411">
      <c r="A561" s="6" t="n"/>
      <c r="B561" s="6" t="n"/>
      <c r="C561" s="6" t="n"/>
      <c r="D561" s="6" t="n"/>
      <c r="E561" s="6" t="n"/>
      <c r="F561" s="6" t="n"/>
      <c r="G561" s="6" t="n"/>
      <c r="H561" s="6" t="n"/>
      <c r="I561" s="6" t="n"/>
      <c r="J561" s="6" t="n"/>
    </row>
    <row r="562" ht="15.75" customHeight="1" s="1411">
      <c r="A562" s="6" t="n"/>
      <c r="B562" s="6" t="n"/>
      <c r="C562" s="6" t="n"/>
      <c r="D562" s="6" t="n"/>
      <c r="E562" s="6" t="n"/>
      <c r="F562" s="6" t="n"/>
      <c r="G562" s="6" t="n"/>
      <c r="H562" s="6" t="n"/>
      <c r="I562" s="6" t="n"/>
      <c r="J562" s="6" t="n"/>
    </row>
    <row r="563" ht="15.75" customHeight="1" s="1411">
      <c r="A563" s="6" t="n"/>
      <c r="B563" s="6" t="n"/>
      <c r="C563" s="6" t="n"/>
      <c r="D563" s="6" t="n"/>
      <c r="E563" s="6" t="n"/>
      <c r="F563" s="6" t="n"/>
      <c r="G563" s="6" t="n"/>
      <c r="H563" s="6" t="n"/>
      <c r="I563" s="6" t="n"/>
      <c r="J563" s="6" t="n"/>
    </row>
    <row r="564" ht="15.75" customHeight="1" s="1411">
      <c r="A564" s="6" t="n"/>
      <c r="B564" s="6" t="n"/>
      <c r="C564" s="6" t="n"/>
      <c r="D564" s="6" t="n"/>
      <c r="E564" s="6" t="n"/>
      <c r="F564" s="6" t="n"/>
      <c r="G564" s="6" t="n"/>
      <c r="H564" s="6" t="n"/>
      <c r="I564" s="6" t="n"/>
      <c r="J564" s="6" t="n"/>
    </row>
    <row r="565" ht="15.75" customHeight="1" s="1411">
      <c r="A565" s="6" t="n"/>
      <c r="B565" s="6" t="n"/>
      <c r="C565" s="6" t="n"/>
      <c r="D565" s="6" t="n"/>
      <c r="E565" s="6" t="n"/>
      <c r="F565" s="6" t="n"/>
      <c r="G565" s="6" t="n"/>
      <c r="H565" s="6" t="n"/>
      <c r="I565" s="6" t="n"/>
      <c r="J565" s="6" t="n"/>
    </row>
    <row r="566" ht="15.75" customHeight="1" s="1411">
      <c r="A566" s="6" t="n"/>
      <c r="B566" s="6" t="n"/>
      <c r="C566" s="6" t="n"/>
      <c r="D566" s="6" t="n"/>
      <c r="E566" s="6" t="n"/>
      <c r="F566" s="6" t="n"/>
      <c r="G566" s="6" t="n"/>
      <c r="H566" s="6" t="n"/>
      <c r="I566" s="6" t="n"/>
      <c r="J566" s="6" t="n"/>
    </row>
    <row r="567" ht="15.75" customHeight="1" s="1411">
      <c r="A567" s="6" t="n"/>
      <c r="B567" s="6" t="n"/>
      <c r="C567" s="6" t="n"/>
      <c r="D567" s="6" t="n"/>
      <c r="E567" s="6" t="n"/>
      <c r="F567" s="6" t="n"/>
      <c r="G567" s="6" t="n"/>
      <c r="H567" s="6" t="n"/>
      <c r="I567" s="6" t="n"/>
      <c r="J567" s="6" t="n"/>
    </row>
    <row r="568" ht="15.75" customHeight="1" s="1411">
      <c r="A568" s="6" t="n"/>
      <c r="B568" s="6" t="n"/>
      <c r="C568" s="6" t="n"/>
      <c r="D568" s="6" t="n"/>
      <c r="E568" s="6" t="n"/>
      <c r="F568" s="6" t="n"/>
      <c r="G568" s="6" t="n"/>
      <c r="H568" s="6" t="n"/>
      <c r="I568" s="6" t="n"/>
      <c r="J568" s="6" t="n"/>
    </row>
    <row r="569" ht="15.75" customHeight="1" s="1411">
      <c r="A569" s="6" t="n"/>
      <c r="B569" s="6" t="n"/>
      <c r="C569" s="6" t="n"/>
      <c r="D569" s="6" t="n"/>
      <c r="E569" s="6" t="n"/>
      <c r="F569" s="6" t="n"/>
      <c r="G569" s="6" t="n"/>
      <c r="H569" s="6" t="n"/>
      <c r="I569" s="6" t="n"/>
      <c r="J569" s="6" t="n"/>
    </row>
    <row r="570" ht="15.75" customHeight="1" s="1411">
      <c r="A570" s="6" t="n"/>
      <c r="B570" s="6" t="n"/>
      <c r="C570" s="6" t="n"/>
      <c r="D570" s="6" t="n"/>
      <c r="E570" s="6" t="n"/>
      <c r="F570" s="6" t="n"/>
      <c r="G570" s="6" t="n"/>
      <c r="H570" s="6" t="n"/>
      <c r="I570" s="6" t="n"/>
      <c r="J570" s="6" t="n"/>
    </row>
    <row r="571" ht="15.75" customHeight="1" s="1411">
      <c r="A571" s="6" t="n"/>
      <c r="B571" s="6" t="n"/>
      <c r="C571" s="6" t="n"/>
      <c r="D571" s="6" t="n"/>
      <c r="E571" s="6" t="n"/>
      <c r="F571" s="6" t="n"/>
      <c r="G571" s="6" t="n"/>
      <c r="H571" s="6" t="n"/>
      <c r="I571" s="6" t="n"/>
      <c r="J571" s="6" t="n"/>
    </row>
    <row r="572" ht="15.75" customHeight="1" s="1411">
      <c r="A572" s="6" t="n"/>
      <c r="B572" s="6" t="n"/>
      <c r="C572" s="6" t="n"/>
      <c r="D572" s="6" t="n"/>
      <c r="E572" s="6" t="n"/>
      <c r="F572" s="6" t="n"/>
      <c r="G572" s="6" t="n"/>
      <c r="H572" s="6" t="n"/>
      <c r="I572" s="6" t="n"/>
      <c r="J572" s="6" t="n"/>
    </row>
    <row r="573" ht="15.75" customHeight="1" s="1411">
      <c r="A573" s="6" t="n"/>
      <c r="B573" s="6" t="n"/>
      <c r="C573" s="6" t="n"/>
      <c r="D573" s="6" t="n"/>
      <c r="E573" s="6" t="n"/>
      <c r="F573" s="6" t="n"/>
      <c r="G573" s="6" t="n"/>
      <c r="H573" s="6" t="n"/>
      <c r="I573" s="6" t="n"/>
      <c r="J573" s="6" t="n"/>
    </row>
    <row r="574" ht="15.75" customHeight="1" s="1411">
      <c r="A574" s="6" t="n"/>
      <c r="B574" s="6" t="n"/>
      <c r="C574" s="6" t="n"/>
      <c r="D574" s="6" t="n"/>
      <c r="E574" s="6" t="n"/>
      <c r="F574" s="6" t="n"/>
      <c r="G574" s="6" t="n"/>
      <c r="H574" s="6" t="n"/>
      <c r="I574" s="6" t="n"/>
      <c r="J574" s="6" t="n"/>
    </row>
    <row r="575" ht="15.75" customHeight="1" s="1411">
      <c r="A575" s="6" t="n"/>
      <c r="B575" s="6" t="n"/>
      <c r="C575" s="6" t="n"/>
      <c r="D575" s="6" t="n"/>
      <c r="E575" s="6" t="n"/>
      <c r="F575" s="6" t="n"/>
      <c r="G575" s="6" t="n"/>
      <c r="H575" s="6" t="n"/>
      <c r="I575" s="6" t="n"/>
      <c r="J575" s="6" t="n"/>
    </row>
    <row r="576" ht="15.75" customHeight="1" s="1411">
      <c r="A576" s="6" t="n"/>
      <c r="B576" s="6" t="n"/>
      <c r="C576" s="6" t="n"/>
      <c r="D576" s="6" t="n"/>
      <c r="E576" s="6" t="n"/>
      <c r="F576" s="6" t="n"/>
      <c r="G576" s="6" t="n"/>
      <c r="H576" s="6" t="n"/>
      <c r="I576" s="6" t="n"/>
      <c r="J576" s="6" t="n"/>
    </row>
    <row r="577" ht="15.75" customHeight="1" s="1411">
      <c r="A577" s="6" t="n"/>
      <c r="B577" s="6" t="n"/>
      <c r="C577" s="6" t="n"/>
      <c r="D577" s="6" t="n"/>
      <c r="E577" s="6" t="n"/>
      <c r="F577" s="6" t="n"/>
      <c r="G577" s="6" t="n"/>
      <c r="H577" s="6" t="n"/>
      <c r="I577" s="6" t="n"/>
      <c r="J577" s="6" t="n"/>
    </row>
    <row r="578" ht="15.75" customHeight="1" s="1411">
      <c r="A578" s="6" t="n"/>
      <c r="B578" s="6" t="n"/>
      <c r="C578" s="6" t="n"/>
      <c r="D578" s="6" t="n"/>
      <c r="E578" s="6" t="n"/>
      <c r="F578" s="6" t="n"/>
      <c r="G578" s="6" t="n"/>
      <c r="H578" s="6" t="n"/>
      <c r="I578" s="6" t="n"/>
      <c r="J578" s="6" t="n"/>
    </row>
    <row r="579" ht="15.75" customHeight="1" s="1411">
      <c r="A579" s="6" t="n"/>
      <c r="B579" s="6" t="n"/>
      <c r="C579" s="6" t="n"/>
      <c r="D579" s="6" t="n"/>
      <c r="E579" s="6" t="n"/>
      <c r="F579" s="6" t="n"/>
      <c r="G579" s="6" t="n"/>
      <c r="H579" s="6" t="n"/>
      <c r="I579" s="6" t="n"/>
      <c r="J579" s="6" t="n"/>
    </row>
    <row r="580" ht="15.75" customHeight="1" s="1411">
      <c r="A580" s="6" t="n"/>
      <c r="B580" s="6" t="n"/>
      <c r="C580" s="6" t="n"/>
      <c r="D580" s="6" t="n"/>
      <c r="E580" s="6" t="n"/>
      <c r="F580" s="6" t="n"/>
      <c r="G580" s="6" t="n"/>
      <c r="H580" s="6" t="n"/>
      <c r="I580" s="6" t="n"/>
      <c r="J580" s="6" t="n"/>
    </row>
    <row r="581" ht="15.75" customHeight="1" s="1411">
      <c r="A581" s="6" t="n"/>
      <c r="B581" s="6" t="n"/>
      <c r="C581" s="6" t="n"/>
      <c r="D581" s="6" t="n"/>
      <c r="E581" s="6" t="n"/>
      <c r="F581" s="6" t="n"/>
      <c r="G581" s="6" t="n"/>
      <c r="H581" s="6" t="n"/>
      <c r="I581" s="6" t="n"/>
      <c r="J581" s="6" t="n"/>
    </row>
    <row r="582" ht="15.75" customHeight="1" s="1411">
      <c r="A582" s="6" t="n"/>
      <c r="B582" s="6" t="n"/>
      <c r="C582" s="6" t="n"/>
      <c r="D582" s="6" t="n"/>
      <c r="E582" s="6" t="n"/>
      <c r="F582" s="6" t="n"/>
      <c r="G582" s="6" t="n"/>
      <c r="H582" s="6" t="n"/>
      <c r="I582" s="6" t="n"/>
      <c r="J582" s="6" t="n"/>
    </row>
    <row r="583" ht="15.75" customHeight="1" s="1411">
      <c r="A583" s="6" t="n"/>
      <c r="B583" s="6" t="n"/>
      <c r="C583" s="6" t="n"/>
      <c r="D583" s="6" t="n"/>
      <c r="E583" s="6" t="n"/>
      <c r="F583" s="6" t="n"/>
      <c r="G583" s="6" t="n"/>
      <c r="H583" s="6" t="n"/>
      <c r="I583" s="6" t="n"/>
      <c r="J583" s="6" t="n"/>
    </row>
    <row r="584" ht="15.75" customHeight="1" s="1411">
      <c r="A584" s="6" t="n"/>
      <c r="B584" s="6" t="n"/>
      <c r="C584" s="6" t="n"/>
      <c r="D584" s="6" t="n"/>
      <c r="E584" s="6" t="n"/>
      <c r="F584" s="6" t="n"/>
      <c r="G584" s="6" t="n"/>
      <c r="H584" s="6" t="n"/>
      <c r="I584" s="6" t="n"/>
      <c r="J584" s="6" t="n"/>
    </row>
    <row r="585" ht="15.75" customHeight="1" s="1411">
      <c r="A585" s="6" t="n"/>
      <c r="B585" s="6" t="n"/>
      <c r="C585" s="6" t="n"/>
      <c r="D585" s="6" t="n"/>
      <c r="E585" s="6" t="n"/>
      <c r="F585" s="6" t="n"/>
      <c r="G585" s="6" t="n"/>
      <c r="H585" s="6" t="n"/>
      <c r="I585" s="6" t="n"/>
      <c r="J585" s="6" t="n"/>
    </row>
    <row r="586" ht="15.75" customHeight="1" s="1411">
      <c r="A586" s="6" t="n"/>
      <c r="B586" s="6" t="n"/>
      <c r="C586" s="6" t="n"/>
      <c r="D586" s="6" t="n"/>
      <c r="E586" s="6" t="n"/>
      <c r="F586" s="6" t="n"/>
      <c r="G586" s="6" t="n"/>
      <c r="H586" s="6" t="n"/>
      <c r="I586" s="6" t="n"/>
      <c r="J586" s="6" t="n"/>
    </row>
    <row r="587" ht="15.75" customHeight="1" s="1411">
      <c r="A587" s="6" t="n"/>
      <c r="B587" s="6" t="n"/>
      <c r="C587" s="6" t="n"/>
      <c r="D587" s="6" t="n"/>
      <c r="E587" s="6" t="n"/>
      <c r="F587" s="6" t="n"/>
      <c r="G587" s="6" t="n"/>
      <c r="H587" s="6" t="n"/>
      <c r="I587" s="6" t="n"/>
      <c r="J587" s="6" t="n"/>
    </row>
    <row r="588" ht="15.75" customHeight="1" s="1411">
      <c r="A588" s="6" t="n"/>
      <c r="B588" s="6" t="n"/>
      <c r="C588" s="6" t="n"/>
      <c r="D588" s="6" t="n"/>
      <c r="E588" s="6" t="n"/>
      <c r="F588" s="6" t="n"/>
      <c r="G588" s="6" t="n"/>
      <c r="H588" s="6" t="n"/>
      <c r="I588" s="6" t="n"/>
      <c r="J588" s="6" t="n"/>
    </row>
    <row r="589" ht="15.75" customHeight="1" s="1411">
      <c r="A589" s="6" t="n"/>
      <c r="B589" s="6" t="n"/>
      <c r="C589" s="6" t="n"/>
      <c r="D589" s="6" t="n"/>
      <c r="E589" s="6" t="n"/>
      <c r="F589" s="6" t="n"/>
      <c r="G589" s="6" t="n"/>
      <c r="H589" s="6" t="n"/>
      <c r="I589" s="6" t="n"/>
      <c r="J589" s="6" t="n"/>
    </row>
    <row r="590" ht="15.75" customHeight="1" s="1411">
      <c r="A590" s="6" t="n"/>
      <c r="B590" s="6" t="n"/>
      <c r="C590" s="6" t="n"/>
      <c r="D590" s="6" t="n"/>
      <c r="E590" s="6" t="n"/>
      <c r="F590" s="6" t="n"/>
      <c r="G590" s="6" t="n"/>
      <c r="H590" s="6" t="n"/>
      <c r="I590" s="6" t="n"/>
      <c r="J590" s="6" t="n"/>
    </row>
    <row r="591" ht="15.75" customHeight="1" s="1411">
      <c r="A591" s="6" t="n"/>
      <c r="B591" s="6" t="n"/>
      <c r="C591" s="6" t="n"/>
      <c r="D591" s="6" t="n"/>
      <c r="E591" s="6" t="n"/>
      <c r="F591" s="6" t="n"/>
      <c r="G591" s="6" t="n"/>
      <c r="H591" s="6" t="n"/>
      <c r="I591" s="6" t="n"/>
      <c r="J591" s="6" t="n"/>
    </row>
    <row r="592" ht="15.75" customHeight="1" s="1411">
      <c r="A592" s="6" t="n"/>
      <c r="B592" s="6" t="n"/>
      <c r="C592" s="6" t="n"/>
      <c r="D592" s="6" t="n"/>
      <c r="E592" s="6" t="n"/>
      <c r="F592" s="6" t="n"/>
      <c r="G592" s="6" t="n"/>
      <c r="H592" s="6" t="n"/>
      <c r="I592" s="6" t="n"/>
      <c r="J592" s="6" t="n"/>
    </row>
    <row r="593" ht="15.75" customHeight="1" s="1411">
      <c r="A593" s="6" t="n"/>
      <c r="B593" s="6" t="n"/>
      <c r="C593" s="6" t="n"/>
      <c r="D593" s="6" t="n"/>
      <c r="E593" s="6" t="n"/>
      <c r="F593" s="6" t="n"/>
      <c r="G593" s="6" t="n"/>
      <c r="H593" s="6" t="n"/>
      <c r="I593" s="6" t="n"/>
      <c r="J593" s="6" t="n"/>
    </row>
    <row r="594" ht="15.75" customHeight="1" s="1411">
      <c r="A594" s="6" t="n"/>
      <c r="B594" s="6" t="n"/>
      <c r="C594" s="6" t="n"/>
      <c r="D594" s="6" t="n"/>
      <c r="E594" s="6" t="n"/>
      <c r="F594" s="6" t="n"/>
      <c r="G594" s="6" t="n"/>
      <c r="H594" s="6" t="n"/>
      <c r="I594" s="6" t="n"/>
      <c r="J594" s="6" t="n"/>
    </row>
    <row r="595" ht="15.75" customHeight="1" s="1411">
      <c r="A595" s="6" t="n"/>
      <c r="B595" s="6" t="n"/>
      <c r="C595" s="6" t="n"/>
      <c r="D595" s="6" t="n"/>
      <c r="E595" s="6" t="n"/>
      <c r="F595" s="6" t="n"/>
      <c r="G595" s="6" t="n"/>
      <c r="H595" s="6" t="n"/>
      <c r="I595" s="6" t="n"/>
      <c r="J595" s="6" t="n"/>
    </row>
    <row r="596" ht="15.75" customHeight="1" s="1411">
      <c r="A596" s="6" t="n"/>
      <c r="B596" s="6" t="n"/>
      <c r="C596" s="6" t="n"/>
      <c r="D596" s="6" t="n"/>
      <c r="E596" s="6" t="n"/>
      <c r="F596" s="6" t="n"/>
      <c r="G596" s="6" t="n"/>
      <c r="H596" s="6" t="n"/>
      <c r="I596" s="6" t="n"/>
      <c r="J596" s="6" t="n"/>
    </row>
    <row r="597" ht="15.75" customHeight="1" s="1411">
      <c r="A597" s="6" t="n"/>
      <c r="B597" s="6" t="n"/>
      <c r="C597" s="6" t="n"/>
      <c r="D597" s="6" t="n"/>
      <c r="E597" s="6" t="n"/>
      <c r="F597" s="6" t="n"/>
      <c r="G597" s="6" t="n"/>
      <c r="H597" s="6" t="n"/>
      <c r="I597" s="6" t="n"/>
      <c r="J597" s="6" t="n"/>
    </row>
    <row r="598" ht="15.75" customHeight="1" s="1411">
      <c r="A598" s="6" t="n"/>
      <c r="B598" s="6" t="n"/>
      <c r="C598" s="6" t="n"/>
      <c r="D598" s="6" t="n"/>
      <c r="E598" s="6" t="n"/>
      <c r="F598" s="6" t="n"/>
      <c r="G598" s="6" t="n"/>
      <c r="H598" s="6" t="n"/>
      <c r="I598" s="6" t="n"/>
      <c r="J598" s="6" t="n"/>
    </row>
    <row r="599" ht="15.75" customHeight="1" s="1411">
      <c r="A599" s="6" t="n"/>
      <c r="B599" s="6" t="n"/>
      <c r="C599" s="6" t="n"/>
      <c r="D599" s="6" t="n"/>
      <c r="E599" s="6" t="n"/>
      <c r="F599" s="6" t="n"/>
      <c r="G599" s="6" t="n"/>
      <c r="H599" s="6" t="n"/>
      <c r="I599" s="6" t="n"/>
      <c r="J599" s="6" t="n"/>
    </row>
    <row r="600" ht="15.75" customHeight="1" s="1411">
      <c r="A600" s="6" t="n"/>
      <c r="B600" s="6" t="n"/>
      <c r="C600" s="6" t="n"/>
      <c r="D600" s="6" t="n"/>
      <c r="E600" s="6" t="n"/>
      <c r="F600" s="6" t="n"/>
      <c r="G600" s="6" t="n"/>
      <c r="H600" s="6" t="n"/>
      <c r="I600" s="6" t="n"/>
      <c r="J600" s="6" t="n"/>
    </row>
    <row r="601" ht="15.75" customHeight="1" s="1411">
      <c r="A601" s="6" t="n"/>
      <c r="B601" s="6" t="n"/>
      <c r="C601" s="6" t="n"/>
      <c r="D601" s="6" t="n"/>
      <c r="E601" s="6" t="n"/>
      <c r="F601" s="6" t="n"/>
      <c r="G601" s="6" t="n"/>
      <c r="H601" s="6" t="n"/>
      <c r="I601" s="6" t="n"/>
      <c r="J601" s="6" t="n"/>
    </row>
    <row r="602" ht="15.75" customHeight="1" s="1411">
      <c r="A602" s="6" t="n"/>
      <c r="B602" s="6" t="n"/>
      <c r="C602" s="6" t="n"/>
      <c r="D602" s="6" t="n"/>
      <c r="E602" s="6" t="n"/>
      <c r="F602" s="6" t="n"/>
      <c r="G602" s="6" t="n"/>
      <c r="H602" s="6" t="n"/>
      <c r="I602" s="6" t="n"/>
      <c r="J602" s="6" t="n"/>
    </row>
    <row r="603" ht="15.75" customHeight="1" s="1411">
      <c r="A603" s="6" t="n"/>
      <c r="B603" s="6" t="n"/>
      <c r="C603" s="6" t="n"/>
      <c r="D603" s="6" t="n"/>
      <c r="E603" s="6" t="n"/>
      <c r="F603" s="6" t="n"/>
      <c r="G603" s="6" t="n"/>
      <c r="H603" s="6" t="n"/>
      <c r="I603" s="6" t="n"/>
      <c r="J603" s="6" t="n"/>
    </row>
    <row r="604" ht="15.75" customHeight="1" s="1411">
      <c r="A604" s="6" t="n"/>
      <c r="B604" s="6" t="n"/>
      <c r="C604" s="6" t="n"/>
      <c r="D604" s="6" t="n"/>
      <c r="E604" s="6" t="n"/>
      <c r="F604" s="6" t="n"/>
      <c r="G604" s="6" t="n"/>
      <c r="H604" s="6" t="n"/>
      <c r="I604" s="6" t="n"/>
      <c r="J604" s="6" t="n"/>
    </row>
    <row r="605" ht="15.75" customHeight="1" s="1411">
      <c r="A605" s="6" t="n"/>
      <c r="B605" s="6" t="n"/>
      <c r="C605" s="6" t="n"/>
      <c r="D605" s="6" t="n"/>
      <c r="E605" s="6" t="n"/>
      <c r="F605" s="6" t="n"/>
      <c r="G605" s="6" t="n"/>
      <c r="H605" s="6" t="n"/>
      <c r="I605" s="6" t="n"/>
      <c r="J605" s="6" t="n"/>
    </row>
    <row r="606" ht="15.75" customHeight="1" s="1411">
      <c r="A606" s="6" t="n"/>
      <c r="B606" s="6" t="n"/>
      <c r="C606" s="6" t="n"/>
      <c r="D606" s="6" t="n"/>
      <c r="E606" s="6" t="n"/>
      <c r="F606" s="6" t="n"/>
      <c r="G606" s="6" t="n"/>
      <c r="H606" s="6" t="n"/>
      <c r="I606" s="6" t="n"/>
      <c r="J606" s="6" t="n"/>
    </row>
    <row r="607" ht="15.75" customHeight="1" s="1411">
      <c r="A607" s="6" t="n"/>
      <c r="B607" s="6" t="n"/>
      <c r="C607" s="6" t="n"/>
      <c r="D607" s="6" t="n"/>
      <c r="E607" s="6" t="n"/>
      <c r="F607" s="6" t="n"/>
      <c r="G607" s="6" t="n"/>
      <c r="H607" s="6" t="n"/>
      <c r="I607" s="6" t="n"/>
      <c r="J607" s="6" t="n"/>
    </row>
    <row r="608" ht="15.75" customHeight="1" s="1411">
      <c r="A608" s="6" t="n"/>
      <c r="B608" s="6" t="n"/>
      <c r="C608" s="6" t="n"/>
      <c r="D608" s="6" t="n"/>
      <c r="E608" s="6" t="n"/>
      <c r="F608" s="6" t="n"/>
      <c r="G608" s="6" t="n"/>
      <c r="H608" s="6" t="n"/>
      <c r="I608" s="6" t="n"/>
      <c r="J608" s="6" t="n"/>
    </row>
    <row r="609" ht="15.75" customHeight="1" s="1411">
      <c r="A609" s="6" t="n"/>
      <c r="B609" s="6" t="n"/>
      <c r="C609" s="6" t="n"/>
      <c r="D609" s="6" t="n"/>
      <c r="E609" s="6" t="n"/>
      <c r="F609" s="6" t="n"/>
      <c r="G609" s="6" t="n"/>
      <c r="H609" s="6" t="n"/>
      <c r="I609" s="6" t="n"/>
      <c r="J609" s="6" t="n"/>
    </row>
    <row r="610" ht="15.75" customHeight="1" s="1411">
      <c r="A610" s="6" t="n"/>
      <c r="B610" s="6" t="n"/>
      <c r="C610" s="6" t="n"/>
      <c r="D610" s="6" t="n"/>
      <c r="E610" s="6" t="n"/>
      <c r="F610" s="6" t="n"/>
      <c r="G610" s="6" t="n"/>
      <c r="H610" s="6" t="n"/>
      <c r="I610" s="6" t="n"/>
      <c r="J610" s="6" t="n"/>
    </row>
    <row r="611" ht="15.75" customHeight="1" s="1411">
      <c r="A611" s="6" t="n"/>
      <c r="B611" s="6" t="n"/>
      <c r="C611" s="6" t="n"/>
      <c r="D611" s="6" t="n"/>
      <c r="E611" s="6" t="n"/>
      <c r="F611" s="6" t="n"/>
      <c r="G611" s="6" t="n"/>
      <c r="H611" s="6" t="n"/>
      <c r="I611" s="6" t="n"/>
      <c r="J611" s="6" t="n"/>
    </row>
    <row r="612" ht="15.75" customHeight="1" s="1411">
      <c r="A612" s="6" t="n"/>
      <c r="B612" s="6" t="n"/>
      <c r="C612" s="6" t="n"/>
      <c r="D612" s="6" t="n"/>
      <c r="E612" s="6" t="n"/>
      <c r="F612" s="6" t="n"/>
      <c r="G612" s="6" t="n"/>
      <c r="H612" s="6" t="n"/>
      <c r="I612" s="6" t="n"/>
      <c r="J612" s="6" t="n"/>
    </row>
    <row r="613" ht="15.75" customHeight="1" s="1411">
      <c r="A613" s="6" t="n"/>
      <c r="B613" s="6" t="n"/>
      <c r="C613" s="6" t="n"/>
      <c r="D613" s="6" t="n"/>
      <c r="E613" s="6" t="n"/>
      <c r="F613" s="6" t="n"/>
      <c r="G613" s="6" t="n"/>
      <c r="H613" s="6" t="n"/>
      <c r="I613" s="6" t="n"/>
      <c r="J613" s="6" t="n"/>
    </row>
    <row r="614" ht="15.75" customHeight="1" s="1411">
      <c r="A614" s="6" t="n"/>
      <c r="B614" s="6" t="n"/>
      <c r="C614" s="6" t="n"/>
      <c r="D614" s="6" t="n"/>
      <c r="E614" s="6" t="n"/>
      <c r="F614" s="6" t="n"/>
      <c r="G614" s="6" t="n"/>
      <c r="H614" s="6" t="n"/>
      <c r="I614" s="6" t="n"/>
      <c r="J614" s="6" t="n"/>
    </row>
    <row r="615" ht="15.75" customHeight="1" s="1411">
      <c r="A615" s="6" t="n"/>
      <c r="B615" s="6" t="n"/>
      <c r="C615" s="6" t="n"/>
      <c r="D615" s="6" t="n"/>
      <c r="E615" s="6" t="n"/>
      <c r="F615" s="6" t="n"/>
      <c r="G615" s="6" t="n"/>
      <c r="H615" s="6" t="n"/>
      <c r="I615" s="6" t="n"/>
      <c r="J615" s="6" t="n"/>
    </row>
    <row r="616" ht="15.75" customHeight="1" s="1411">
      <c r="A616" s="6" t="n"/>
      <c r="B616" s="6" t="n"/>
      <c r="C616" s="6" t="n"/>
      <c r="D616" s="6" t="n"/>
      <c r="E616" s="6" t="n"/>
      <c r="F616" s="6" t="n"/>
      <c r="G616" s="6" t="n"/>
      <c r="H616" s="6" t="n"/>
      <c r="I616" s="6" t="n"/>
      <c r="J616" s="6" t="n"/>
    </row>
    <row r="617" ht="15.75" customHeight="1" s="1411">
      <c r="A617" s="6" t="n"/>
      <c r="B617" s="6" t="n"/>
      <c r="C617" s="6" t="n"/>
      <c r="D617" s="6" t="n"/>
      <c r="E617" s="6" t="n"/>
      <c r="F617" s="6" t="n"/>
      <c r="G617" s="6" t="n"/>
      <c r="H617" s="6" t="n"/>
      <c r="I617" s="6" t="n"/>
      <c r="J617" s="6" t="n"/>
    </row>
    <row r="618" ht="15.75" customHeight="1" s="1411">
      <c r="A618" s="6" t="n"/>
      <c r="B618" s="6" t="n"/>
      <c r="C618" s="6" t="n"/>
      <c r="D618" s="6" t="n"/>
      <c r="E618" s="6" t="n"/>
      <c r="F618" s="6" t="n"/>
      <c r="G618" s="6" t="n"/>
      <c r="H618" s="6" t="n"/>
      <c r="I618" s="6" t="n"/>
      <c r="J618" s="6" t="n"/>
    </row>
    <row r="619" ht="15.75" customHeight="1" s="1411">
      <c r="A619" s="6" t="n"/>
      <c r="B619" s="6" t="n"/>
      <c r="C619" s="6" t="n"/>
      <c r="D619" s="6" t="n"/>
      <c r="E619" s="6" t="n"/>
      <c r="F619" s="6" t="n"/>
      <c r="G619" s="6" t="n"/>
      <c r="H619" s="6" t="n"/>
      <c r="I619" s="6" t="n"/>
      <c r="J619" s="6" t="n"/>
    </row>
    <row r="620" ht="15.75" customHeight="1" s="1411">
      <c r="A620" s="6" t="n"/>
      <c r="B620" s="6" t="n"/>
      <c r="C620" s="6" t="n"/>
      <c r="D620" s="6" t="n"/>
      <c r="E620" s="6" t="n"/>
      <c r="F620" s="6" t="n"/>
      <c r="G620" s="6" t="n"/>
      <c r="H620" s="6" t="n"/>
      <c r="I620" s="6" t="n"/>
      <c r="J620" s="6" t="n"/>
    </row>
    <row r="621" ht="15.75" customHeight="1" s="1411">
      <c r="A621" s="6" t="n"/>
      <c r="B621" s="6" t="n"/>
      <c r="C621" s="6" t="n"/>
      <c r="D621" s="6" t="n"/>
      <c r="E621" s="6" t="n"/>
      <c r="F621" s="6" t="n"/>
      <c r="G621" s="6" t="n"/>
      <c r="H621" s="6" t="n"/>
      <c r="I621" s="6" t="n"/>
      <c r="J621" s="6" t="n"/>
    </row>
    <row r="622" ht="15.75" customHeight="1" s="1411">
      <c r="A622" s="6" t="n"/>
      <c r="B622" s="6" t="n"/>
      <c r="C622" s="6" t="n"/>
      <c r="D622" s="6" t="n"/>
      <c r="E622" s="6" t="n"/>
      <c r="F622" s="6" t="n"/>
      <c r="G622" s="6" t="n"/>
      <c r="H622" s="6" t="n"/>
      <c r="I622" s="6" t="n"/>
      <c r="J622" s="6" t="n"/>
    </row>
    <row r="623" ht="15.75" customHeight="1" s="1411">
      <c r="A623" s="6" t="n"/>
      <c r="B623" s="6" t="n"/>
      <c r="C623" s="6" t="n"/>
      <c r="D623" s="6" t="n"/>
      <c r="E623" s="6" t="n"/>
      <c r="F623" s="6" t="n"/>
      <c r="G623" s="6" t="n"/>
      <c r="H623" s="6" t="n"/>
      <c r="I623" s="6" t="n"/>
      <c r="J623" s="6" t="n"/>
    </row>
    <row r="624" ht="15.75" customHeight="1" s="1411">
      <c r="A624" s="6" t="n"/>
      <c r="B624" s="6" t="n"/>
      <c r="C624" s="6" t="n"/>
      <c r="D624" s="6" t="n"/>
      <c r="E624" s="6" t="n"/>
      <c r="F624" s="6" t="n"/>
      <c r="G624" s="6" t="n"/>
      <c r="H624" s="6" t="n"/>
      <c r="I624" s="6" t="n"/>
      <c r="J624" s="6" t="n"/>
    </row>
    <row r="625" ht="15.75" customHeight="1" s="1411">
      <c r="A625" s="6" t="n"/>
      <c r="B625" s="6" t="n"/>
      <c r="C625" s="6" t="n"/>
      <c r="D625" s="6" t="n"/>
      <c r="E625" s="6" t="n"/>
      <c r="F625" s="6" t="n"/>
      <c r="G625" s="6" t="n"/>
      <c r="H625" s="6" t="n"/>
      <c r="I625" s="6" t="n"/>
      <c r="J625" s="6" t="n"/>
    </row>
    <row r="626" ht="15.75" customHeight="1" s="1411">
      <c r="A626" s="6" t="n"/>
      <c r="B626" s="6" t="n"/>
      <c r="C626" s="6" t="n"/>
      <c r="D626" s="6" t="n"/>
      <c r="E626" s="6" t="n"/>
      <c r="F626" s="6" t="n"/>
      <c r="G626" s="6" t="n"/>
      <c r="H626" s="6" t="n"/>
      <c r="I626" s="6" t="n"/>
      <c r="J626" s="6" t="n"/>
    </row>
    <row r="627" ht="15.75" customHeight="1" s="1411">
      <c r="A627" s="6" t="n"/>
      <c r="B627" s="6" t="n"/>
      <c r="C627" s="6" t="n"/>
      <c r="D627" s="6" t="n"/>
      <c r="E627" s="6" t="n"/>
      <c r="F627" s="6" t="n"/>
      <c r="G627" s="6" t="n"/>
      <c r="H627" s="6" t="n"/>
      <c r="I627" s="6" t="n"/>
      <c r="J627" s="6" t="n"/>
    </row>
    <row r="628" ht="15.75" customHeight="1" s="1411">
      <c r="A628" s="6" t="n"/>
      <c r="B628" s="6" t="n"/>
      <c r="C628" s="6" t="n"/>
      <c r="D628" s="6" t="n"/>
      <c r="E628" s="6" t="n"/>
      <c r="F628" s="6" t="n"/>
      <c r="G628" s="6" t="n"/>
      <c r="H628" s="6" t="n"/>
      <c r="I628" s="6" t="n"/>
      <c r="J628" s="6" t="n"/>
    </row>
    <row r="629" ht="15.75" customHeight="1" s="1411">
      <c r="A629" s="6" t="n"/>
      <c r="B629" s="6" t="n"/>
      <c r="C629" s="6" t="n"/>
      <c r="D629" s="6" t="n"/>
      <c r="E629" s="6" t="n"/>
      <c r="F629" s="6" t="n"/>
      <c r="G629" s="6" t="n"/>
      <c r="H629" s="6" t="n"/>
      <c r="I629" s="6" t="n"/>
      <c r="J629" s="6" t="n"/>
    </row>
    <row r="630" ht="15.75" customHeight="1" s="1411">
      <c r="A630" s="6" t="n"/>
      <c r="B630" s="6" t="n"/>
      <c r="C630" s="6" t="n"/>
      <c r="D630" s="6" t="n"/>
      <c r="E630" s="6" t="n"/>
      <c r="F630" s="6" t="n"/>
      <c r="G630" s="6" t="n"/>
      <c r="H630" s="6" t="n"/>
      <c r="I630" s="6" t="n"/>
      <c r="J630" s="6" t="n"/>
    </row>
    <row r="631" ht="15.75" customHeight="1" s="1411">
      <c r="A631" s="6" t="n"/>
      <c r="B631" s="6" t="n"/>
      <c r="C631" s="6" t="n"/>
      <c r="D631" s="6" t="n"/>
      <c r="E631" s="6" t="n"/>
      <c r="F631" s="6" t="n"/>
      <c r="G631" s="6" t="n"/>
      <c r="H631" s="6" t="n"/>
      <c r="I631" s="6" t="n"/>
      <c r="J631" s="6" t="n"/>
    </row>
    <row r="632" ht="15.75" customHeight="1" s="1411">
      <c r="A632" s="6" t="n"/>
      <c r="B632" s="6" t="n"/>
      <c r="C632" s="6" t="n"/>
      <c r="D632" s="6" t="n"/>
      <c r="E632" s="6" t="n"/>
      <c r="F632" s="6" t="n"/>
      <c r="G632" s="6" t="n"/>
      <c r="H632" s="6" t="n"/>
      <c r="I632" s="6" t="n"/>
      <c r="J632" s="6" t="n"/>
    </row>
    <row r="633" ht="15.75" customHeight="1" s="1411">
      <c r="A633" s="6" t="n"/>
      <c r="B633" s="6" t="n"/>
      <c r="C633" s="6" t="n"/>
      <c r="D633" s="6" t="n"/>
      <c r="E633" s="6" t="n"/>
      <c r="F633" s="6" t="n"/>
      <c r="G633" s="6" t="n"/>
      <c r="H633" s="6" t="n"/>
      <c r="I633" s="6" t="n"/>
      <c r="J633" s="6" t="n"/>
    </row>
    <row r="634" ht="15.75" customHeight="1" s="1411">
      <c r="A634" s="6" t="n"/>
      <c r="B634" s="6" t="n"/>
      <c r="C634" s="6" t="n"/>
      <c r="D634" s="6" t="n"/>
      <c r="E634" s="6" t="n"/>
      <c r="F634" s="6" t="n"/>
      <c r="G634" s="6" t="n"/>
      <c r="H634" s="6" t="n"/>
      <c r="I634" s="6" t="n"/>
      <c r="J634" s="6" t="n"/>
    </row>
    <row r="635" ht="15.75" customHeight="1" s="1411">
      <c r="A635" s="6" t="n"/>
      <c r="B635" s="6" t="n"/>
      <c r="C635" s="6" t="n"/>
      <c r="D635" s="6" t="n"/>
      <c r="E635" s="6" t="n"/>
      <c r="F635" s="6" t="n"/>
      <c r="G635" s="6" t="n"/>
      <c r="H635" s="6" t="n"/>
      <c r="I635" s="6" t="n"/>
      <c r="J635" s="6" t="n"/>
    </row>
    <row r="636" ht="15.75" customHeight="1" s="1411">
      <c r="A636" s="6" t="n"/>
      <c r="B636" s="6" t="n"/>
      <c r="C636" s="6" t="n"/>
      <c r="D636" s="6" t="n"/>
      <c r="E636" s="6" t="n"/>
      <c r="F636" s="6" t="n"/>
      <c r="G636" s="6" t="n"/>
      <c r="H636" s="6" t="n"/>
      <c r="I636" s="6" t="n"/>
      <c r="J636" s="6" t="n"/>
    </row>
    <row r="637" ht="15.75" customHeight="1" s="1411">
      <c r="A637" s="6" t="n"/>
      <c r="B637" s="6" t="n"/>
      <c r="C637" s="6" t="n"/>
      <c r="D637" s="6" t="n"/>
      <c r="E637" s="6" t="n"/>
      <c r="F637" s="6" t="n"/>
      <c r="G637" s="6" t="n"/>
      <c r="H637" s="6" t="n"/>
      <c r="I637" s="6" t="n"/>
      <c r="J637" s="6" t="n"/>
    </row>
    <row r="638" ht="15.75" customHeight="1" s="1411">
      <c r="A638" s="6" t="n"/>
      <c r="B638" s="6" t="n"/>
      <c r="C638" s="6" t="n"/>
      <c r="D638" s="6" t="n"/>
      <c r="E638" s="6" t="n"/>
      <c r="F638" s="6" t="n"/>
      <c r="G638" s="6" t="n"/>
      <c r="H638" s="6" t="n"/>
      <c r="I638" s="6" t="n"/>
      <c r="J638" s="6" t="n"/>
    </row>
    <row r="639" ht="15.75" customHeight="1" s="1411">
      <c r="A639" s="6" t="n"/>
      <c r="B639" s="6" t="n"/>
      <c r="C639" s="6" t="n"/>
      <c r="D639" s="6" t="n"/>
      <c r="E639" s="6" t="n"/>
      <c r="F639" s="6" t="n"/>
      <c r="G639" s="6" t="n"/>
      <c r="H639" s="6" t="n"/>
      <c r="I639" s="6" t="n"/>
      <c r="J639" s="6" t="n"/>
    </row>
    <row r="640" ht="15.75" customHeight="1" s="1411">
      <c r="A640" s="6" t="n"/>
      <c r="B640" s="6" t="n"/>
      <c r="C640" s="6" t="n"/>
      <c r="D640" s="6" t="n"/>
      <c r="E640" s="6" t="n"/>
      <c r="F640" s="6" t="n"/>
      <c r="G640" s="6" t="n"/>
      <c r="H640" s="6" t="n"/>
      <c r="I640" s="6" t="n"/>
      <c r="J640" s="6" t="n"/>
    </row>
    <row r="641" ht="15.75" customHeight="1" s="1411">
      <c r="A641" s="6" t="n"/>
      <c r="B641" s="6" t="n"/>
      <c r="C641" s="6" t="n"/>
      <c r="D641" s="6" t="n"/>
      <c r="E641" s="6" t="n"/>
      <c r="F641" s="6" t="n"/>
      <c r="G641" s="6" t="n"/>
      <c r="H641" s="6" t="n"/>
      <c r="I641" s="6" t="n"/>
      <c r="J641" s="6" t="n"/>
    </row>
    <row r="642" ht="15.75" customHeight="1" s="1411">
      <c r="A642" s="6" t="n"/>
      <c r="B642" s="6" t="n"/>
      <c r="C642" s="6" t="n"/>
      <c r="D642" s="6" t="n"/>
      <c r="E642" s="6" t="n"/>
      <c r="F642" s="6" t="n"/>
      <c r="G642" s="6" t="n"/>
      <c r="H642" s="6" t="n"/>
      <c r="I642" s="6" t="n"/>
      <c r="J642" s="6" t="n"/>
    </row>
    <row r="643" ht="15.75" customHeight="1" s="1411">
      <c r="A643" s="6" t="n"/>
      <c r="B643" s="6" t="n"/>
      <c r="C643" s="6" t="n"/>
      <c r="D643" s="6" t="n"/>
      <c r="E643" s="6" t="n"/>
      <c r="F643" s="6" t="n"/>
      <c r="G643" s="6" t="n"/>
      <c r="H643" s="6" t="n"/>
      <c r="I643" s="6" t="n"/>
      <c r="J643" s="6" t="n"/>
    </row>
    <row r="644" ht="15.75" customHeight="1" s="1411">
      <c r="A644" s="6" t="n"/>
      <c r="B644" s="6" t="n"/>
      <c r="C644" s="6" t="n"/>
      <c r="D644" s="6" t="n"/>
      <c r="E644" s="6" t="n"/>
      <c r="F644" s="6" t="n"/>
      <c r="G644" s="6" t="n"/>
      <c r="H644" s="6" t="n"/>
      <c r="I644" s="6" t="n"/>
      <c r="J644" s="6" t="n"/>
    </row>
    <row r="645" ht="15.75" customHeight="1" s="1411">
      <c r="A645" s="6" t="n"/>
      <c r="B645" s="6" t="n"/>
      <c r="C645" s="6" t="n"/>
      <c r="D645" s="6" t="n"/>
      <c r="E645" s="6" t="n"/>
      <c r="F645" s="6" t="n"/>
      <c r="G645" s="6" t="n"/>
      <c r="H645" s="6" t="n"/>
      <c r="I645" s="6" t="n"/>
      <c r="J645" s="6" t="n"/>
    </row>
    <row r="646" ht="15.75" customHeight="1" s="1411">
      <c r="A646" s="6" t="n"/>
      <c r="B646" s="6" t="n"/>
      <c r="C646" s="6" t="n"/>
      <c r="D646" s="6" t="n"/>
      <c r="E646" s="6" t="n"/>
      <c r="F646" s="6" t="n"/>
      <c r="G646" s="6" t="n"/>
      <c r="H646" s="6" t="n"/>
      <c r="I646" s="6" t="n"/>
      <c r="J646" s="6" t="n"/>
    </row>
    <row r="647" ht="15.75" customHeight="1" s="1411">
      <c r="A647" s="6" t="n"/>
      <c r="B647" s="6" t="n"/>
      <c r="C647" s="6" t="n"/>
      <c r="D647" s="6" t="n"/>
      <c r="E647" s="6" t="n"/>
      <c r="F647" s="6" t="n"/>
      <c r="G647" s="6" t="n"/>
      <c r="H647" s="6" t="n"/>
      <c r="I647" s="6" t="n"/>
      <c r="J647" s="6" t="n"/>
    </row>
    <row r="648" ht="15.75" customHeight="1" s="1411">
      <c r="A648" s="6" t="n"/>
      <c r="B648" s="6" t="n"/>
      <c r="C648" s="6" t="n"/>
      <c r="D648" s="6" t="n"/>
      <c r="E648" s="6" t="n"/>
      <c r="F648" s="6" t="n"/>
      <c r="G648" s="6" t="n"/>
      <c r="H648" s="6" t="n"/>
      <c r="I648" s="6" t="n"/>
      <c r="J648" s="6" t="n"/>
    </row>
    <row r="649" ht="15.75" customHeight="1" s="1411">
      <c r="A649" s="6" t="n"/>
      <c r="B649" s="6" t="n"/>
      <c r="C649" s="6" t="n"/>
      <c r="D649" s="6" t="n"/>
      <c r="E649" s="6" t="n"/>
      <c r="F649" s="6" t="n"/>
      <c r="G649" s="6" t="n"/>
      <c r="H649" s="6" t="n"/>
      <c r="I649" s="6" t="n"/>
      <c r="J649" s="6" t="n"/>
    </row>
    <row r="650" ht="15.75" customHeight="1" s="1411">
      <c r="A650" s="6" t="n"/>
      <c r="B650" s="6" t="n"/>
      <c r="C650" s="6" t="n"/>
      <c r="D650" s="6" t="n"/>
      <c r="E650" s="6" t="n"/>
      <c r="F650" s="6" t="n"/>
      <c r="G650" s="6" t="n"/>
      <c r="H650" s="6" t="n"/>
      <c r="I650" s="6" t="n"/>
      <c r="J650" s="6" t="n"/>
    </row>
    <row r="651" ht="15.75" customHeight="1" s="1411">
      <c r="A651" s="6" t="n"/>
      <c r="B651" s="6" t="n"/>
      <c r="C651" s="6" t="n"/>
      <c r="D651" s="6" t="n"/>
      <c r="E651" s="6" t="n"/>
      <c r="F651" s="6" t="n"/>
      <c r="G651" s="6" t="n"/>
      <c r="H651" s="6" t="n"/>
      <c r="I651" s="6" t="n"/>
      <c r="J651" s="6" t="n"/>
    </row>
    <row r="652" ht="15.75" customHeight="1" s="1411">
      <c r="A652" s="6" t="n"/>
      <c r="B652" s="6" t="n"/>
      <c r="C652" s="6" t="n"/>
      <c r="D652" s="6" t="n"/>
      <c r="E652" s="6" t="n"/>
      <c r="F652" s="6" t="n"/>
      <c r="G652" s="6" t="n"/>
      <c r="H652" s="6" t="n"/>
      <c r="I652" s="6" t="n"/>
      <c r="J652" s="6" t="n"/>
    </row>
    <row r="653" ht="15.75" customHeight="1" s="1411">
      <c r="A653" s="6" t="n"/>
      <c r="B653" s="6" t="n"/>
      <c r="C653" s="6" t="n"/>
      <c r="D653" s="6" t="n"/>
      <c r="E653" s="6" t="n"/>
      <c r="F653" s="6" t="n"/>
      <c r="G653" s="6" t="n"/>
      <c r="H653" s="6" t="n"/>
      <c r="I653" s="6" t="n"/>
      <c r="J653" s="6" t="n"/>
    </row>
    <row r="654" ht="15.75" customHeight="1" s="1411">
      <c r="A654" s="6" t="n"/>
      <c r="B654" s="6" t="n"/>
      <c r="C654" s="6" t="n"/>
      <c r="D654" s="6" t="n"/>
      <c r="E654" s="6" t="n"/>
      <c r="F654" s="6" t="n"/>
      <c r="G654" s="6" t="n"/>
      <c r="H654" s="6" t="n"/>
      <c r="I654" s="6" t="n"/>
      <c r="J654" s="6" t="n"/>
    </row>
    <row r="655" ht="15.75" customHeight="1" s="1411">
      <c r="A655" s="6" t="n"/>
      <c r="B655" s="6" t="n"/>
      <c r="C655" s="6" t="n"/>
      <c r="D655" s="6" t="n"/>
      <c r="E655" s="6" t="n"/>
      <c r="F655" s="6" t="n"/>
      <c r="G655" s="6" t="n"/>
      <c r="H655" s="6" t="n"/>
      <c r="I655" s="6" t="n"/>
      <c r="J655" s="6" t="n"/>
    </row>
    <row r="656" ht="15.75" customHeight="1" s="1411">
      <c r="A656" s="6" t="n"/>
      <c r="B656" s="6" t="n"/>
      <c r="C656" s="6" t="n"/>
      <c r="D656" s="6" t="n"/>
      <c r="E656" s="6" t="n"/>
      <c r="F656" s="6" t="n"/>
      <c r="G656" s="6" t="n"/>
      <c r="H656" s="6" t="n"/>
      <c r="I656" s="6" t="n"/>
      <c r="J656" s="6" t="n"/>
    </row>
    <row r="657" ht="15.75" customHeight="1" s="1411">
      <c r="A657" s="6" t="n"/>
      <c r="B657" s="6" t="n"/>
      <c r="C657" s="6" t="n"/>
      <c r="D657" s="6" t="n"/>
      <c r="E657" s="6" t="n"/>
      <c r="F657" s="6" t="n"/>
      <c r="G657" s="6" t="n"/>
      <c r="H657" s="6" t="n"/>
      <c r="I657" s="6" t="n"/>
      <c r="J657" s="6" t="n"/>
    </row>
    <row r="658" ht="15.75" customHeight="1" s="1411">
      <c r="A658" s="6" t="n"/>
      <c r="B658" s="6" t="n"/>
      <c r="C658" s="6" t="n"/>
      <c r="D658" s="6" t="n"/>
      <c r="E658" s="6" t="n"/>
      <c r="F658" s="6" t="n"/>
      <c r="G658" s="6" t="n"/>
      <c r="H658" s="6" t="n"/>
      <c r="I658" s="6" t="n"/>
      <c r="J658" s="6" t="n"/>
    </row>
    <row r="659" ht="15.75" customHeight="1" s="1411">
      <c r="A659" s="6" t="n"/>
      <c r="B659" s="6" t="n"/>
      <c r="C659" s="6" t="n"/>
      <c r="D659" s="6" t="n"/>
      <c r="E659" s="6" t="n"/>
      <c r="F659" s="6" t="n"/>
      <c r="G659" s="6" t="n"/>
      <c r="H659" s="6" t="n"/>
      <c r="I659" s="6" t="n"/>
      <c r="J659" s="6" t="n"/>
    </row>
    <row r="660" ht="15.75" customHeight="1" s="1411">
      <c r="A660" s="6" t="n"/>
      <c r="B660" s="6" t="n"/>
      <c r="C660" s="6" t="n"/>
      <c r="D660" s="6" t="n"/>
      <c r="E660" s="6" t="n"/>
      <c r="F660" s="6" t="n"/>
      <c r="G660" s="6" t="n"/>
      <c r="H660" s="6" t="n"/>
      <c r="I660" s="6" t="n"/>
      <c r="J660" s="6" t="n"/>
    </row>
    <row r="661" ht="15.75" customHeight="1" s="1411">
      <c r="A661" s="6" t="n"/>
      <c r="B661" s="6" t="n"/>
      <c r="C661" s="6" t="n"/>
      <c r="D661" s="6" t="n"/>
      <c r="E661" s="6" t="n"/>
      <c r="F661" s="6" t="n"/>
      <c r="G661" s="6" t="n"/>
      <c r="H661" s="6" t="n"/>
      <c r="I661" s="6" t="n"/>
      <c r="J661" s="6" t="n"/>
    </row>
    <row r="662" ht="15.75" customHeight="1" s="1411">
      <c r="A662" s="6" t="n"/>
      <c r="B662" s="6" t="n"/>
      <c r="C662" s="6" t="n"/>
      <c r="D662" s="6" t="n"/>
      <c r="E662" s="6" t="n"/>
      <c r="F662" s="6" t="n"/>
      <c r="G662" s="6" t="n"/>
      <c r="H662" s="6" t="n"/>
      <c r="I662" s="6" t="n"/>
      <c r="J662" s="6" t="n"/>
    </row>
    <row r="663" ht="15.75" customHeight="1" s="1411">
      <c r="A663" s="6" t="n"/>
      <c r="B663" s="6" t="n"/>
      <c r="C663" s="6" t="n"/>
      <c r="D663" s="6" t="n"/>
      <c r="E663" s="6" t="n"/>
      <c r="F663" s="6" t="n"/>
      <c r="G663" s="6" t="n"/>
      <c r="H663" s="6" t="n"/>
      <c r="I663" s="6" t="n"/>
      <c r="J663" s="6" t="n"/>
    </row>
    <row r="664" ht="15.75" customHeight="1" s="1411">
      <c r="A664" s="6" t="n"/>
      <c r="B664" s="6" t="n"/>
      <c r="C664" s="6" t="n"/>
      <c r="D664" s="6" t="n"/>
      <c r="E664" s="6" t="n"/>
      <c r="F664" s="6" t="n"/>
      <c r="G664" s="6" t="n"/>
      <c r="H664" s="6" t="n"/>
      <c r="I664" s="6" t="n"/>
      <c r="J664" s="6" t="n"/>
    </row>
    <row r="665" ht="15.75" customHeight="1" s="1411">
      <c r="A665" s="6" t="n"/>
      <c r="B665" s="6" t="n"/>
      <c r="C665" s="6" t="n"/>
      <c r="D665" s="6" t="n"/>
      <c r="E665" s="6" t="n"/>
      <c r="F665" s="6" t="n"/>
      <c r="G665" s="6" t="n"/>
      <c r="H665" s="6" t="n"/>
      <c r="I665" s="6" t="n"/>
      <c r="J665" s="6" t="n"/>
    </row>
    <row r="666" ht="15.75" customHeight="1" s="1411">
      <c r="A666" s="6" t="n"/>
      <c r="B666" s="6" t="n"/>
      <c r="C666" s="6" t="n"/>
      <c r="D666" s="6" t="n"/>
      <c r="E666" s="6" t="n"/>
      <c r="F666" s="6" t="n"/>
      <c r="G666" s="6" t="n"/>
      <c r="H666" s="6" t="n"/>
      <c r="I666" s="6" t="n"/>
      <c r="J666" s="6" t="n"/>
    </row>
    <row r="667" ht="15.75" customHeight="1" s="1411">
      <c r="A667" s="6" t="n"/>
      <c r="B667" s="6" t="n"/>
      <c r="C667" s="6" t="n"/>
      <c r="D667" s="6" t="n"/>
      <c r="E667" s="6" t="n"/>
      <c r="F667" s="6" t="n"/>
      <c r="G667" s="6" t="n"/>
      <c r="H667" s="6" t="n"/>
      <c r="I667" s="6" t="n"/>
      <c r="J667" s="6" t="n"/>
    </row>
    <row r="668" ht="15.75" customHeight="1" s="1411">
      <c r="A668" s="6" t="n"/>
      <c r="B668" s="6" t="n"/>
      <c r="C668" s="6" t="n"/>
      <c r="D668" s="6" t="n"/>
      <c r="E668" s="6" t="n"/>
      <c r="F668" s="6" t="n"/>
      <c r="G668" s="6" t="n"/>
      <c r="H668" s="6" t="n"/>
      <c r="I668" s="6" t="n"/>
      <c r="J668" s="6" t="n"/>
    </row>
    <row r="669" ht="15.75" customHeight="1" s="1411">
      <c r="A669" s="6" t="n"/>
      <c r="B669" s="6" t="n"/>
      <c r="C669" s="6" t="n"/>
      <c r="D669" s="6" t="n"/>
      <c r="E669" s="6" t="n"/>
      <c r="F669" s="6" t="n"/>
      <c r="G669" s="6" t="n"/>
      <c r="H669" s="6" t="n"/>
      <c r="I669" s="6" t="n"/>
      <c r="J669" s="6" t="n"/>
    </row>
    <row r="670" ht="15.75" customHeight="1" s="1411">
      <c r="A670" s="6" t="n"/>
      <c r="B670" s="6" t="n"/>
      <c r="C670" s="6" t="n"/>
      <c r="D670" s="6" t="n"/>
      <c r="E670" s="6" t="n"/>
      <c r="F670" s="6" t="n"/>
      <c r="G670" s="6" t="n"/>
      <c r="H670" s="6" t="n"/>
      <c r="I670" s="6" t="n"/>
      <c r="J670" s="6" t="n"/>
    </row>
    <row r="671" ht="15.75" customHeight="1" s="1411">
      <c r="A671" s="6" t="n"/>
      <c r="B671" s="6" t="n"/>
      <c r="C671" s="6" t="n"/>
      <c r="D671" s="6" t="n"/>
      <c r="E671" s="6" t="n"/>
      <c r="F671" s="6" t="n"/>
      <c r="G671" s="6" t="n"/>
      <c r="H671" s="6" t="n"/>
      <c r="I671" s="6" t="n"/>
      <c r="J671" s="6" t="n"/>
    </row>
    <row r="672" ht="15.75" customHeight="1" s="1411">
      <c r="A672" s="6" t="n"/>
      <c r="B672" s="6" t="n"/>
      <c r="C672" s="6" t="n"/>
      <c r="D672" s="6" t="n"/>
      <c r="E672" s="6" t="n"/>
      <c r="F672" s="6" t="n"/>
      <c r="G672" s="6" t="n"/>
      <c r="H672" s="6" t="n"/>
      <c r="I672" s="6" t="n"/>
      <c r="J672" s="6" t="n"/>
    </row>
    <row r="673" ht="15.75" customHeight="1" s="1411">
      <c r="A673" s="6" t="n"/>
      <c r="B673" s="6" t="n"/>
      <c r="C673" s="6" t="n"/>
      <c r="D673" s="6" t="n"/>
      <c r="E673" s="6" t="n"/>
      <c r="F673" s="6" t="n"/>
      <c r="G673" s="6" t="n"/>
      <c r="H673" s="6" t="n"/>
      <c r="I673" s="6" t="n"/>
      <c r="J673" s="6" t="n"/>
    </row>
    <row r="674" ht="15.75" customHeight="1" s="1411">
      <c r="A674" s="6" t="n"/>
      <c r="B674" s="6" t="n"/>
      <c r="C674" s="6" t="n"/>
      <c r="D674" s="6" t="n"/>
      <c r="E674" s="6" t="n"/>
      <c r="F674" s="6" t="n"/>
      <c r="G674" s="6" t="n"/>
      <c r="H674" s="6" t="n"/>
      <c r="I674" s="6" t="n"/>
      <c r="J674" s="6" t="n"/>
    </row>
    <row r="675" ht="15.75" customHeight="1" s="1411">
      <c r="A675" s="6" t="n"/>
      <c r="B675" s="6" t="n"/>
      <c r="C675" s="6" t="n"/>
      <c r="D675" s="6" t="n"/>
      <c r="E675" s="6" t="n"/>
      <c r="F675" s="6" t="n"/>
      <c r="G675" s="6" t="n"/>
      <c r="H675" s="6" t="n"/>
      <c r="I675" s="6" t="n"/>
      <c r="J675" s="6" t="n"/>
    </row>
    <row r="676" ht="15.75" customHeight="1" s="1411">
      <c r="A676" s="6" t="n"/>
      <c r="B676" s="6" t="n"/>
      <c r="C676" s="6" t="n"/>
      <c r="D676" s="6" t="n"/>
      <c r="E676" s="6" t="n"/>
      <c r="F676" s="6" t="n"/>
      <c r="G676" s="6" t="n"/>
      <c r="H676" s="6" t="n"/>
      <c r="I676" s="6" t="n"/>
      <c r="J676" s="6" t="n"/>
    </row>
    <row r="677" ht="15.75" customHeight="1" s="1411">
      <c r="A677" s="6" t="n"/>
      <c r="B677" s="6" t="n"/>
      <c r="C677" s="6" t="n"/>
      <c r="D677" s="6" t="n"/>
      <c r="E677" s="6" t="n"/>
      <c r="F677" s="6" t="n"/>
      <c r="G677" s="6" t="n"/>
      <c r="H677" s="6" t="n"/>
      <c r="I677" s="6" t="n"/>
      <c r="J677" s="6" t="n"/>
    </row>
    <row r="678" ht="15.75" customHeight="1" s="1411">
      <c r="A678" s="6" t="n"/>
      <c r="B678" s="6" t="n"/>
      <c r="C678" s="6" t="n"/>
      <c r="D678" s="6" t="n"/>
      <c r="E678" s="6" t="n"/>
      <c r="F678" s="6" t="n"/>
      <c r="G678" s="6" t="n"/>
      <c r="H678" s="6" t="n"/>
      <c r="I678" s="6" t="n"/>
      <c r="J678" s="6" t="n"/>
    </row>
    <row r="679" ht="15.75" customHeight="1" s="1411">
      <c r="A679" s="6" t="n"/>
      <c r="B679" s="6" t="n"/>
      <c r="C679" s="6" t="n"/>
      <c r="D679" s="6" t="n"/>
      <c r="E679" s="6" t="n"/>
      <c r="F679" s="6" t="n"/>
      <c r="G679" s="6" t="n"/>
      <c r="H679" s="6" t="n"/>
      <c r="I679" s="6" t="n"/>
      <c r="J679" s="6" t="n"/>
    </row>
    <row r="680" ht="15.75" customHeight="1" s="1411">
      <c r="A680" s="6" t="n"/>
      <c r="B680" s="6" t="n"/>
      <c r="C680" s="6" t="n"/>
      <c r="D680" s="6" t="n"/>
      <c r="E680" s="6" t="n"/>
      <c r="F680" s="6" t="n"/>
      <c r="G680" s="6" t="n"/>
      <c r="H680" s="6" t="n"/>
      <c r="I680" s="6" t="n"/>
      <c r="J680" s="6" t="n"/>
    </row>
    <row r="681" ht="15.75" customHeight="1" s="1411">
      <c r="A681" s="6" t="n"/>
      <c r="B681" s="6" t="n"/>
      <c r="C681" s="6" t="n"/>
      <c r="D681" s="6" t="n"/>
      <c r="E681" s="6" t="n"/>
      <c r="F681" s="6" t="n"/>
      <c r="G681" s="6" t="n"/>
      <c r="H681" s="6" t="n"/>
      <c r="I681" s="6" t="n"/>
      <c r="J681" s="6" t="n"/>
    </row>
    <row r="682" ht="15.75" customHeight="1" s="1411">
      <c r="A682" s="6" t="n"/>
      <c r="B682" s="6" t="n"/>
      <c r="C682" s="6" t="n"/>
      <c r="D682" s="6" t="n"/>
      <c r="E682" s="6" t="n"/>
      <c r="F682" s="6" t="n"/>
      <c r="G682" s="6" t="n"/>
      <c r="H682" s="6" t="n"/>
      <c r="I682" s="6" t="n"/>
      <c r="J682" s="6" t="n"/>
    </row>
    <row r="683" ht="15.75" customHeight="1" s="1411">
      <c r="A683" s="6" t="n"/>
      <c r="B683" s="6" t="n"/>
      <c r="C683" s="6" t="n"/>
      <c r="D683" s="6" t="n"/>
      <c r="E683" s="6" t="n"/>
      <c r="F683" s="6" t="n"/>
      <c r="G683" s="6" t="n"/>
      <c r="H683" s="6" t="n"/>
      <c r="I683" s="6" t="n"/>
      <c r="J683" s="6" t="n"/>
    </row>
    <row r="684" ht="15.75" customHeight="1" s="1411">
      <c r="A684" s="6" t="n"/>
      <c r="B684" s="6" t="n"/>
      <c r="C684" s="6" t="n"/>
      <c r="D684" s="6" t="n"/>
      <c r="E684" s="6" t="n"/>
      <c r="F684" s="6" t="n"/>
      <c r="G684" s="6" t="n"/>
      <c r="H684" s="6" t="n"/>
      <c r="I684" s="6" t="n"/>
      <c r="J684" s="6" t="n"/>
    </row>
    <row r="685" ht="15.75" customHeight="1" s="1411">
      <c r="A685" s="6" t="n"/>
      <c r="B685" s="6" t="n"/>
      <c r="C685" s="6" t="n"/>
      <c r="D685" s="6" t="n"/>
      <c r="E685" s="6" t="n"/>
      <c r="F685" s="6" t="n"/>
      <c r="G685" s="6" t="n"/>
      <c r="H685" s="6" t="n"/>
      <c r="I685" s="6" t="n"/>
      <c r="J685" s="6" t="n"/>
    </row>
    <row r="686" ht="15.75" customHeight="1" s="1411">
      <c r="A686" s="6" t="n"/>
      <c r="B686" s="6" t="n"/>
      <c r="C686" s="6" t="n"/>
      <c r="D686" s="6" t="n"/>
      <c r="E686" s="6" t="n"/>
      <c r="F686" s="6" t="n"/>
      <c r="G686" s="6" t="n"/>
      <c r="H686" s="6" t="n"/>
      <c r="I686" s="6" t="n"/>
      <c r="J686" s="6" t="n"/>
    </row>
    <row r="687" ht="15.75" customHeight="1" s="1411">
      <c r="A687" s="6" t="n"/>
      <c r="B687" s="6" t="n"/>
      <c r="C687" s="6" t="n"/>
      <c r="D687" s="6" t="n"/>
      <c r="E687" s="6" t="n"/>
      <c r="F687" s="6" t="n"/>
      <c r="G687" s="6" t="n"/>
      <c r="H687" s="6" t="n"/>
      <c r="I687" s="6" t="n"/>
      <c r="J687" s="6" t="n"/>
    </row>
    <row r="688" ht="15.75" customHeight="1" s="1411">
      <c r="A688" s="6" t="n"/>
      <c r="B688" s="6" t="n"/>
      <c r="C688" s="6" t="n"/>
      <c r="D688" s="6" t="n"/>
      <c r="E688" s="6" t="n"/>
      <c r="F688" s="6" t="n"/>
      <c r="G688" s="6" t="n"/>
      <c r="H688" s="6" t="n"/>
      <c r="I688" s="6" t="n"/>
      <c r="J688" s="6" t="n"/>
    </row>
    <row r="689" ht="15.75" customHeight="1" s="1411">
      <c r="A689" s="6" t="n"/>
      <c r="B689" s="6" t="n"/>
      <c r="C689" s="6" t="n"/>
      <c r="D689" s="6" t="n"/>
      <c r="E689" s="6" t="n"/>
      <c r="F689" s="6" t="n"/>
      <c r="G689" s="6" t="n"/>
      <c r="H689" s="6" t="n"/>
      <c r="I689" s="6" t="n"/>
      <c r="J689" s="6" t="n"/>
    </row>
    <row r="690" ht="15.75" customHeight="1" s="1411">
      <c r="A690" s="6" t="n"/>
      <c r="B690" s="6" t="n"/>
      <c r="C690" s="6" t="n"/>
      <c r="D690" s="6" t="n"/>
      <c r="E690" s="6" t="n"/>
      <c r="F690" s="6" t="n"/>
      <c r="G690" s="6" t="n"/>
      <c r="H690" s="6" t="n"/>
      <c r="I690" s="6" t="n"/>
      <c r="J690" s="6" t="n"/>
    </row>
    <row r="691" ht="15.75" customHeight="1" s="1411">
      <c r="A691" s="6" t="n"/>
      <c r="B691" s="6" t="n"/>
      <c r="C691" s="6" t="n"/>
      <c r="D691" s="6" t="n"/>
      <c r="E691" s="6" t="n"/>
      <c r="F691" s="6" t="n"/>
      <c r="G691" s="6" t="n"/>
      <c r="H691" s="6" t="n"/>
      <c r="I691" s="6" t="n"/>
      <c r="J691" s="6" t="n"/>
    </row>
    <row r="692" ht="15.75" customHeight="1" s="1411">
      <c r="A692" s="6" t="n"/>
      <c r="B692" s="6" t="n"/>
      <c r="C692" s="6" t="n"/>
      <c r="D692" s="6" t="n"/>
      <c r="E692" s="6" t="n"/>
      <c r="F692" s="6" t="n"/>
      <c r="G692" s="6" t="n"/>
      <c r="H692" s="6" t="n"/>
      <c r="I692" s="6" t="n"/>
      <c r="J692" s="6" t="n"/>
    </row>
    <row r="693" ht="15.75" customHeight="1" s="1411">
      <c r="A693" s="6" t="n"/>
      <c r="B693" s="6" t="n"/>
      <c r="C693" s="6" t="n"/>
      <c r="D693" s="6" t="n"/>
      <c r="E693" s="6" t="n"/>
      <c r="F693" s="6" t="n"/>
      <c r="G693" s="6" t="n"/>
      <c r="H693" s="6" t="n"/>
      <c r="I693" s="6" t="n"/>
      <c r="J693" s="6" t="n"/>
    </row>
    <row r="694" ht="15.75" customHeight="1" s="1411">
      <c r="A694" s="6" t="n"/>
      <c r="B694" s="6" t="n"/>
      <c r="C694" s="6" t="n"/>
      <c r="D694" s="6" t="n"/>
      <c r="E694" s="6" t="n"/>
      <c r="F694" s="6" t="n"/>
      <c r="G694" s="6" t="n"/>
      <c r="H694" s="6" t="n"/>
      <c r="I694" s="6" t="n"/>
      <c r="J694" s="6" t="n"/>
    </row>
    <row r="695" ht="15.75" customHeight="1" s="1411">
      <c r="A695" s="6" t="n"/>
      <c r="B695" s="6" t="n"/>
      <c r="C695" s="6" t="n"/>
      <c r="D695" s="6" t="n"/>
      <c r="E695" s="6" t="n"/>
      <c r="F695" s="6" t="n"/>
      <c r="G695" s="6" t="n"/>
      <c r="H695" s="6" t="n"/>
      <c r="I695" s="6" t="n"/>
      <c r="J695" s="6" t="n"/>
    </row>
    <row r="696" ht="15.75" customHeight="1" s="1411">
      <c r="A696" s="6" t="n"/>
      <c r="B696" s="6" t="n"/>
      <c r="C696" s="6" t="n"/>
      <c r="D696" s="6" t="n"/>
      <c r="E696" s="6" t="n"/>
      <c r="F696" s="6" t="n"/>
      <c r="G696" s="6" t="n"/>
      <c r="H696" s="6" t="n"/>
      <c r="I696" s="6" t="n"/>
      <c r="J696" s="6" t="n"/>
    </row>
    <row r="697" ht="15.75" customHeight="1" s="1411">
      <c r="A697" s="6" t="n"/>
      <c r="B697" s="6" t="n"/>
      <c r="C697" s="6" t="n"/>
      <c r="D697" s="6" t="n"/>
      <c r="E697" s="6" t="n"/>
      <c r="F697" s="6" t="n"/>
      <c r="G697" s="6" t="n"/>
      <c r="H697" s="6" t="n"/>
      <c r="I697" s="6" t="n"/>
      <c r="J697" s="6" t="n"/>
    </row>
    <row r="698" ht="15.75" customHeight="1" s="1411">
      <c r="A698" s="6" t="n"/>
      <c r="B698" s="6" t="n"/>
      <c r="C698" s="6" t="n"/>
      <c r="D698" s="6" t="n"/>
      <c r="E698" s="6" t="n"/>
      <c r="F698" s="6" t="n"/>
      <c r="G698" s="6" t="n"/>
      <c r="H698" s="6" t="n"/>
      <c r="I698" s="6" t="n"/>
      <c r="J698" s="6" t="n"/>
    </row>
    <row r="699" ht="15.75" customHeight="1" s="1411">
      <c r="A699" s="6" t="n"/>
      <c r="B699" s="6" t="n"/>
      <c r="C699" s="6" t="n"/>
      <c r="D699" s="6" t="n"/>
      <c r="E699" s="6" t="n"/>
      <c r="F699" s="6" t="n"/>
      <c r="G699" s="6" t="n"/>
      <c r="H699" s="6" t="n"/>
      <c r="I699" s="6" t="n"/>
      <c r="J699" s="6" t="n"/>
    </row>
    <row r="700" ht="15.75" customHeight="1" s="1411">
      <c r="A700" s="6" t="n"/>
      <c r="B700" s="6" t="n"/>
      <c r="C700" s="6" t="n"/>
      <c r="D700" s="6" t="n"/>
      <c r="E700" s="6" t="n"/>
      <c r="F700" s="6" t="n"/>
      <c r="G700" s="6" t="n"/>
      <c r="H700" s="6" t="n"/>
      <c r="I700" s="6" t="n"/>
      <c r="J700" s="6" t="n"/>
    </row>
    <row r="701" ht="15.75" customHeight="1" s="1411">
      <c r="A701" s="6" t="n"/>
      <c r="B701" s="6" t="n"/>
      <c r="C701" s="6" t="n"/>
      <c r="D701" s="6" t="n"/>
      <c r="E701" s="6" t="n"/>
      <c r="F701" s="6" t="n"/>
      <c r="G701" s="6" t="n"/>
      <c r="H701" s="6" t="n"/>
      <c r="I701" s="6" t="n"/>
      <c r="J701" s="6" t="n"/>
    </row>
    <row r="702" ht="15.75" customHeight="1" s="1411">
      <c r="A702" s="6" t="n"/>
      <c r="B702" s="6" t="n"/>
      <c r="C702" s="6" t="n"/>
      <c r="D702" s="6" t="n"/>
      <c r="E702" s="6" t="n"/>
      <c r="F702" s="6" t="n"/>
      <c r="G702" s="6" t="n"/>
      <c r="H702" s="6" t="n"/>
      <c r="I702" s="6" t="n"/>
      <c r="J702" s="6" t="n"/>
    </row>
    <row r="703" ht="15.75" customHeight="1" s="1411">
      <c r="A703" s="6" t="n"/>
      <c r="B703" s="6" t="n"/>
      <c r="C703" s="6" t="n"/>
      <c r="D703" s="6" t="n"/>
      <c r="E703" s="6" t="n"/>
      <c r="F703" s="6" t="n"/>
      <c r="G703" s="6" t="n"/>
      <c r="H703" s="6" t="n"/>
      <c r="I703" s="6" t="n"/>
      <c r="J703" s="6" t="n"/>
    </row>
    <row r="704" ht="15.75" customHeight="1" s="1411">
      <c r="A704" s="6" t="n"/>
      <c r="B704" s="6" t="n"/>
      <c r="C704" s="6" t="n"/>
      <c r="D704" s="6" t="n"/>
      <c r="E704" s="6" t="n"/>
      <c r="F704" s="6" t="n"/>
      <c r="G704" s="6" t="n"/>
      <c r="H704" s="6" t="n"/>
      <c r="I704" s="6" t="n"/>
      <c r="J704" s="6" t="n"/>
    </row>
    <row r="705" ht="15.75" customHeight="1" s="1411">
      <c r="A705" s="6" t="n"/>
      <c r="B705" s="6" t="n"/>
      <c r="C705" s="6" t="n"/>
      <c r="D705" s="6" t="n"/>
      <c r="E705" s="6" t="n"/>
      <c r="F705" s="6" t="n"/>
      <c r="G705" s="6" t="n"/>
      <c r="H705" s="6" t="n"/>
      <c r="I705" s="6" t="n"/>
      <c r="J705" s="6" t="n"/>
    </row>
    <row r="706" ht="15.75" customHeight="1" s="1411">
      <c r="A706" s="6" t="n"/>
      <c r="B706" s="6" t="n"/>
      <c r="C706" s="6" t="n"/>
      <c r="D706" s="6" t="n"/>
      <c r="E706" s="6" t="n"/>
      <c r="F706" s="6" t="n"/>
      <c r="G706" s="6" t="n"/>
      <c r="H706" s="6" t="n"/>
      <c r="I706" s="6" t="n"/>
      <c r="J706" s="6" t="n"/>
    </row>
    <row r="707" ht="15.75" customHeight="1" s="1411">
      <c r="A707" s="6" t="n"/>
      <c r="B707" s="6" t="n"/>
      <c r="C707" s="6" t="n"/>
      <c r="D707" s="6" t="n"/>
      <c r="E707" s="6" t="n"/>
      <c r="F707" s="6" t="n"/>
      <c r="G707" s="6" t="n"/>
      <c r="H707" s="6" t="n"/>
      <c r="I707" s="6" t="n"/>
      <c r="J707" s="6" t="n"/>
    </row>
    <row r="708" ht="15.75" customHeight="1" s="1411">
      <c r="A708" s="6" t="n"/>
      <c r="B708" s="6" t="n"/>
      <c r="C708" s="6" t="n"/>
      <c r="D708" s="6" t="n"/>
      <c r="E708" s="6" t="n"/>
      <c r="F708" s="6" t="n"/>
      <c r="G708" s="6" t="n"/>
      <c r="H708" s="6" t="n"/>
      <c r="I708" s="6" t="n"/>
      <c r="J708" s="6" t="n"/>
    </row>
    <row r="709" ht="15.75" customHeight="1" s="1411">
      <c r="A709" s="6" t="n"/>
      <c r="B709" s="6" t="n"/>
      <c r="C709" s="6" t="n"/>
      <c r="D709" s="6" t="n"/>
      <c r="E709" s="6" t="n"/>
      <c r="F709" s="6" t="n"/>
      <c r="G709" s="6" t="n"/>
      <c r="H709" s="6" t="n"/>
      <c r="I709" s="6" t="n"/>
      <c r="J709" s="6" t="n"/>
    </row>
    <row r="710" ht="15.75" customHeight="1" s="1411">
      <c r="A710" s="6" t="n"/>
      <c r="B710" s="6" t="n"/>
      <c r="C710" s="6" t="n"/>
      <c r="D710" s="6" t="n"/>
      <c r="E710" s="6" t="n"/>
      <c r="F710" s="6" t="n"/>
      <c r="G710" s="6" t="n"/>
      <c r="H710" s="6" t="n"/>
      <c r="I710" s="6" t="n"/>
      <c r="J710" s="6" t="n"/>
    </row>
    <row r="711" ht="15.75" customHeight="1" s="1411">
      <c r="A711" s="6" t="n"/>
      <c r="B711" s="6" t="n"/>
      <c r="C711" s="6" t="n"/>
      <c r="D711" s="6" t="n"/>
      <c r="E711" s="6" t="n"/>
      <c r="F711" s="6" t="n"/>
      <c r="G711" s="6" t="n"/>
      <c r="H711" s="6" t="n"/>
      <c r="I711" s="6" t="n"/>
      <c r="J711" s="6" t="n"/>
    </row>
    <row r="712" ht="15.75" customHeight="1" s="1411">
      <c r="A712" s="6" t="n"/>
      <c r="B712" s="6" t="n"/>
      <c r="C712" s="6" t="n"/>
      <c r="D712" s="6" t="n"/>
      <c r="E712" s="6" t="n"/>
      <c r="F712" s="6" t="n"/>
      <c r="G712" s="6" t="n"/>
      <c r="H712" s="6" t="n"/>
      <c r="I712" s="6" t="n"/>
      <c r="J712" s="6" t="n"/>
    </row>
    <row r="713" ht="15.75" customHeight="1" s="1411">
      <c r="A713" s="6" t="n"/>
      <c r="B713" s="6" t="n"/>
      <c r="C713" s="6" t="n"/>
      <c r="D713" s="6" t="n"/>
      <c r="E713" s="6" t="n"/>
      <c r="F713" s="6" t="n"/>
      <c r="G713" s="6" t="n"/>
      <c r="H713" s="6" t="n"/>
      <c r="I713" s="6" t="n"/>
      <c r="J713" s="6" t="n"/>
    </row>
    <row r="714" ht="15.75" customHeight="1" s="1411">
      <c r="A714" s="6" t="n"/>
      <c r="B714" s="6" t="n"/>
      <c r="C714" s="6" t="n"/>
      <c r="D714" s="6" t="n"/>
      <c r="E714" s="6" t="n"/>
      <c r="F714" s="6" t="n"/>
      <c r="G714" s="6" t="n"/>
      <c r="H714" s="6" t="n"/>
      <c r="I714" s="6" t="n"/>
      <c r="J714" s="6" t="n"/>
    </row>
    <row r="715" ht="15.75" customHeight="1" s="1411">
      <c r="A715" s="6" t="n"/>
      <c r="B715" s="6" t="n"/>
      <c r="C715" s="6" t="n"/>
      <c r="D715" s="6" t="n"/>
      <c r="E715" s="6" t="n"/>
      <c r="F715" s="6" t="n"/>
      <c r="G715" s="6" t="n"/>
      <c r="H715" s="6" t="n"/>
      <c r="I715" s="6" t="n"/>
      <c r="J715" s="6" t="n"/>
    </row>
    <row r="716" ht="15.75" customHeight="1" s="1411">
      <c r="A716" s="6" t="n"/>
      <c r="B716" s="6" t="n"/>
      <c r="C716" s="6" t="n"/>
      <c r="D716" s="6" t="n"/>
      <c r="E716" s="6" t="n"/>
      <c r="F716" s="6" t="n"/>
      <c r="G716" s="6" t="n"/>
      <c r="H716" s="6" t="n"/>
      <c r="I716" s="6" t="n"/>
      <c r="J716" s="6" t="n"/>
    </row>
    <row r="717" ht="15.75" customHeight="1" s="1411">
      <c r="A717" s="6" t="n"/>
      <c r="B717" s="6" t="n"/>
      <c r="C717" s="6" t="n"/>
      <c r="D717" s="6" t="n"/>
      <c r="E717" s="6" t="n"/>
      <c r="F717" s="6" t="n"/>
      <c r="G717" s="6" t="n"/>
      <c r="H717" s="6" t="n"/>
      <c r="I717" s="6" t="n"/>
      <c r="J717" s="6" t="n"/>
    </row>
    <row r="718" ht="15.75" customHeight="1" s="1411">
      <c r="A718" s="6" t="n"/>
      <c r="B718" s="6" t="n"/>
      <c r="C718" s="6" t="n"/>
      <c r="D718" s="6" t="n"/>
      <c r="E718" s="6" t="n"/>
      <c r="F718" s="6" t="n"/>
      <c r="G718" s="6" t="n"/>
      <c r="H718" s="6" t="n"/>
      <c r="I718" s="6" t="n"/>
      <c r="J718" s="6" t="n"/>
    </row>
    <row r="719" ht="15.75" customHeight="1" s="1411">
      <c r="A719" s="6" t="n"/>
      <c r="B719" s="6" t="n"/>
      <c r="C719" s="6" t="n"/>
      <c r="D719" s="6" t="n"/>
      <c r="E719" s="6" t="n"/>
      <c r="F719" s="6" t="n"/>
      <c r="G719" s="6" t="n"/>
      <c r="H719" s="6" t="n"/>
      <c r="I719" s="6" t="n"/>
      <c r="J719" s="6" t="n"/>
    </row>
    <row r="720" ht="15.75" customHeight="1" s="1411">
      <c r="A720" s="6" t="n"/>
      <c r="B720" s="6" t="n"/>
      <c r="C720" s="6" t="n"/>
      <c r="D720" s="6" t="n"/>
      <c r="E720" s="6" t="n"/>
      <c r="F720" s="6" t="n"/>
      <c r="G720" s="6" t="n"/>
      <c r="H720" s="6" t="n"/>
      <c r="I720" s="6" t="n"/>
      <c r="J720" s="6" t="n"/>
    </row>
    <row r="721" ht="15.75" customHeight="1" s="1411">
      <c r="A721" s="6" t="n"/>
      <c r="B721" s="6" t="n"/>
      <c r="C721" s="6" t="n"/>
      <c r="D721" s="6" t="n"/>
      <c r="E721" s="6" t="n"/>
      <c r="F721" s="6" t="n"/>
      <c r="G721" s="6" t="n"/>
      <c r="H721" s="6" t="n"/>
      <c r="I721" s="6" t="n"/>
      <c r="J721" s="6" t="n"/>
    </row>
    <row r="722" ht="15.75" customHeight="1" s="1411">
      <c r="A722" s="6" t="n"/>
      <c r="B722" s="6" t="n"/>
      <c r="C722" s="6" t="n"/>
      <c r="D722" s="6" t="n"/>
      <c r="E722" s="6" t="n"/>
      <c r="F722" s="6" t="n"/>
      <c r="G722" s="6" t="n"/>
      <c r="H722" s="6" t="n"/>
      <c r="I722" s="6" t="n"/>
      <c r="J722" s="6" t="n"/>
    </row>
    <row r="723" ht="15.75" customHeight="1" s="1411">
      <c r="A723" s="6" t="n"/>
      <c r="B723" s="6" t="n"/>
      <c r="C723" s="6" t="n"/>
      <c r="D723" s="6" t="n"/>
      <c r="E723" s="6" t="n"/>
      <c r="F723" s="6" t="n"/>
      <c r="G723" s="6" t="n"/>
      <c r="H723" s="6" t="n"/>
      <c r="I723" s="6" t="n"/>
      <c r="J723" s="6" t="n"/>
    </row>
    <row r="724" ht="15.75" customHeight="1" s="1411">
      <c r="A724" s="6" t="n"/>
      <c r="B724" s="6" t="n"/>
      <c r="C724" s="6" t="n"/>
      <c r="D724" s="6" t="n"/>
      <c r="E724" s="6" t="n"/>
      <c r="F724" s="6" t="n"/>
      <c r="G724" s="6" t="n"/>
      <c r="H724" s="6" t="n"/>
      <c r="I724" s="6" t="n"/>
      <c r="J724" s="6" t="n"/>
    </row>
    <row r="725" ht="15.75" customHeight="1" s="1411">
      <c r="A725" s="6" t="n"/>
      <c r="B725" s="6" t="n"/>
      <c r="C725" s="6" t="n"/>
      <c r="D725" s="6" t="n"/>
      <c r="E725" s="6" t="n"/>
      <c r="F725" s="6" t="n"/>
      <c r="G725" s="6" t="n"/>
      <c r="H725" s="6" t="n"/>
      <c r="I725" s="6" t="n"/>
      <c r="J725" s="6" t="n"/>
    </row>
    <row r="726" ht="15.75" customHeight="1" s="1411">
      <c r="A726" s="6" t="n"/>
      <c r="B726" s="6" t="n"/>
      <c r="C726" s="6" t="n"/>
      <c r="D726" s="6" t="n"/>
      <c r="E726" s="6" t="n"/>
      <c r="F726" s="6" t="n"/>
      <c r="G726" s="6" t="n"/>
      <c r="H726" s="6" t="n"/>
      <c r="I726" s="6" t="n"/>
      <c r="J726" s="6" t="n"/>
    </row>
    <row r="727" ht="15.75" customHeight="1" s="1411">
      <c r="A727" s="6" t="n"/>
      <c r="B727" s="6" t="n"/>
      <c r="C727" s="6" t="n"/>
      <c r="D727" s="6" t="n"/>
      <c r="E727" s="6" t="n"/>
      <c r="F727" s="6" t="n"/>
      <c r="G727" s="6" t="n"/>
      <c r="H727" s="6" t="n"/>
      <c r="I727" s="6" t="n"/>
      <c r="J727" s="6" t="n"/>
    </row>
    <row r="728" ht="15.75" customHeight="1" s="1411">
      <c r="A728" s="6" t="n"/>
      <c r="B728" s="6" t="n"/>
      <c r="C728" s="6" t="n"/>
      <c r="D728" s="6" t="n"/>
      <c r="E728" s="6" t="n"/>
      <c r="F728" s="6" t="n"/>
      <c r="G728" s="6" t="n"/>
      <c r="H728" s="6" t="n"/>
      <c r="I728" s="6" t="n"/>
      <c r="J728" s="6" t="n"/>
    </row>
    <row r="729" ht="15.75" customHeight="1" s="1411">
      <c r="A729" s="6" t="n"/>
      <c r="B729" s="6" t="n"/>
      <c r="C729" s="6" t="n"/>
      <c r="D729" s="6" t="n"/>
      <c r="E729" s="6" t="n"/>
      <c r="F729" s="6" t="n"/>
      <c r="G729" s="6" t="n"/>
      <c r="H729" s="6" t="n"/>
      <c r="I729" s="6" t="n"/>
      <c r="J729" s="6" t="n"/>
    </row>
    <row r="730" ht="15.75" customHeight="1" s="1411">
      <c r="A730" s="6" t="n"/>
      <c r="B730" s="6" t="n"/>
      <c r="C730" s="6" t="n"/>
      <c r="D730" s="6" t="n"/>
      <c r="E730" s="6" t="n"/>
      <c r="F730" s="6" t="n"/>
      <c r="G730" s="6" t="n"/>
      <c r="H730" s="6" t="n"/>
      <c r="I730" s="6" t="n"/>
      <c r="J730" s="6" t="n"/>
    </row>
    <row r="731" ht="15.75" customHeight="1" s="1411">
      <c r="A731" s="6" t="n"/>
      <c r="B731" s="6" t="n"/>
      <c r="C731" s="6" t="n"/>
      <c r="D731" s="6" t="n"/>
      <c r="E731" s="6" t="n"/>
      <c r="F731" s="6" t="n"/>
      <c r="G731" s="6" t="n"/>
      <c r="H731" s="6" t="n"/>
      <c r="I731" s="6" t="n"/>
      <c r="J731" s="6" t="n"/>
    </row>
    <row r="732" ht="15.75" customHeight="1" s="1411">
      <c r="A732" s="6" t="n"/>
      <c r="B732" s="6" t="n"/>
      <c r="C732" s="6" t="n"/>
      <c r="D732" s="6" t="n"/>
      <c r="E732" s="6" t="n"/>
      <c r="F732" s="6" t="n"/>
      <c r="G732" s="6" t="n"/>
      <c r="H732" s="6" t="n"/>
      <c r="I732" s="6" t="n"/>
      <c r="J732" s="6" t="n"/>
    </row>
    <row r="733" ht="15.75" customHeight="1" s="1411">
      <c r="A733" s="6" t="n"/>
      <c r="B733" s="6" t="n"/>
      <c r="C733" s="6" t="n"/>
      <c r="D733" s="6" t="n"/>
      <c r="E733" s="6" t="n"/>
      <c r="F733" s="6" t="n"/>
      <c r="G733" s="6" t="n"/>
      <c r="H733" s="6" t="n"/>
      <c r="I733" s="6" t="n"/>
      <c r="J733" s="6" t="n"/>
    </row>
    <row r="734" ht="15.75" customHeight="1" s="1411">
      <c r="A734" s="6" t="n"/>
      <c r="B734" s="6" t="n"/>
      <c r="C734" s="6" t="n"/>
      <c r="D734" s="6" t="n"/>
      <c r="E734" s="6" t="n"/>
      <c r="F734" s="6" t="n"/>
      <c r="G734" s="6" t="n"/>
      <c r="H734" s="6" t="n"/>
      <c r="I734" s="6" t="n"/>
      <c r="J734" s="6" t="n"/>
    </row>
    <row r="735" ht="15.75" customHeight="1" s="1411">
      <c r="A735" s="6" t="n"/>
      <c r="B735" s="6" t="n"/>
      <c r="C735" s="6" t="n"/>
      <c r="D735" s="6" t="n"/>
      <c r="E735" s="6" t="n"/>
      <c r="F735" s="6" t="n"/>
      <c r="G735" s="6" t="n"/>
      <c r="H735" s="6" t="n"/>
      <c r="I735" s="6" t="n"/>
      <c r="J735" s="6" t="n"/>
    </row>
    <row r="736" ht="15.75" customHeight="1" s="1411">
      <c r="A736" s="6" t="n"/>
      <c r="B736" s="6" t="n"/>
      <c r="C736" s="6" t="n"/>
      <c r="D736" s="6" t="n"/>
      <c r="E736" s="6" t="n"/>
      <c r="F736" s="6" t="n"/>
      <c r="G736" s="6" t="n"/>
      <c r="H736" s="6" t="n"/>
      <c r="I736" s="6" t="n"/>
      <c r="J736" s="6" t="n"/>
    </row>
    <row r="737" ht="15.75" customHeight="1" s="1411">
      <c r="A737" s="6" t="n"/>
      <c r="B737" s="6" t="n"/>
      <c r="C737" s="6" t="n"/>
      <c r="D737" s="6" t="n"/>
      <c r="E737" s="6" t="n"/>
      <c r="F737" s="6" t="n"/>
      <c r="G737" s="6" t="n"/>
      <c r="H737" s="6" t="n"/>
      <c r="I737" s="6" t="n"/>
      <c r="J737" s="6" t="n"/>
    </row>
    <row r="738" ht="15.75" customHeight="1" s="1411">
      <c r="A738" s="6" t="n"/>
      <c r="B738" s="6" t="n"/>
      <c r="C738" s="6" t="n"/>
      <c r="D738" s="6" t="n"/>
      <c r="E738" s="6" t="n"/>
      <c r="F738" s="6" t="n"/>
      <c r="G738" s="6" t="n"/>
      <c r="H738" s="6" t="n"/>
      <c r="I738" s="6" t="n"/>
      <c r="J738" s="6" t="n"/>
    </row>
    <row r="739" ht="15.75" customHeight="1" s="1411">
      <c r="A739" s="6" t="n"/>
      <c r="B739" s="6" t="n"/>
      <c r="C739" s="6" t="n"/>
      <c r="D739" s="6" t="n"/>
      <c r="E739" s="6" t="n"/>
      <c r="F739" s="6" t="n"/>
      <c r="G739" s="6" t="n"/>
      <c r="H739" s="6" t="n"/>
      <c r="I739" s="6" t="n"/>
      <c r="J739" s="6" t="n"/>
    </row>
    <row r="740" ht="15.75" customHeight="1" s="1411">
      <c r="A740" s="6" t="n"/>
      <c r="B740" s="6" t="n"/>
      <c r="C740" s="6" t="n"/>
      <c r="D740" s="6" t="n"/>
      <c r="E740" s="6" t="n"/>
      <c r="F740" s="6" t="n"/>
      <c r="G740" s="6" t="n"/>
      <c r="H740" s="6" t="n"/>
      <c r="I740" s="6" t="n"/>
      <c r="J740" s="6" t="n"/>
    </row>
    <row r="741" ht="15.75" customHeight="1" s="1411">
      <c r="A741" s="6" t="n"/>
      <c r="B741" s="6" t="n"/>
      <c r="C741" s="6" t="n"/>
      <c r="D741" s="6" t="n"/>
      <c r="E741" s="6" t="n"/>
      <c r="F741" s="6" t="n"/>
      <c r="G741" s="6" t="n"/>
      <c r="H741" s="6" t="n"/>
      <c r="I741" s="6" t="n"/>
      <c r="J741" s="6" t="n"/>
    </row>
    <row r="742" ht="15.75" customHeight="1" s="1411">
      <c r="A742" s="6" t="n"/>
      <c r="B742" s="6" t="n"/>
      <c r="C742" s="6" t="n"/>
      <c r="D742" s="6" t="n"/>
      <c r="E742" s="6" t="n"/>
      <c r="F742" s="6" t="n"/>
      <c r="G742" s="6" t="n"/>
      <c r="H742" s="6" t="n"/>
      <c r="I742" s="6" t="n"/>
      <c r="J742" s="6" t="n"/>
    </row>
    <row r="743" ht="15.75" customHeight="1" s="1411">
      <c r="A743" s="6" t="n"/>
      <c r="B743" s="6" t="n"/>
      <c r="C743" s="6" t="n"/>
      <c r="D743" s="6" t="n"/>
      <c r="E743" s="6" t="n"/>
      <c r="F743" s="6" t="n"/>
      <c r="G743" s="6" t="n"/>
      <c r="H743" s="6" t="n"/>
      <c r="I743" s="6" t="n"/>
      <c r="J743" s="6" t="n"/>
    </row>
    <row r="744" ht="15.75" customHeight="1" s="1411">
      <c r="A744" s="6" t="n"/>
      <c r="B744" s="6" t="n"/>
      <c r="C744" s="6" t="n"/>
      <c r="D744" s="6" t="n"/>
      <c r="E744" s="6" t="n"/>
      <c r="F744" s="6" t="n"/>
      <c r="G744" s="6" t="n"/>
      <c r="H744" s="6" t="n"/>
      <c r="I744" s="6" t="n"/>
      <c r="J744" s="6" t="n"/>
    </row>
    <row r="745" ht="15.75" customHeight="1" s="1411">
      <c r="A745" s="6" t="n"/>
      <c r="B745" s="6" t="n"/>
      <c r="C745" s="6" t="n"/>
      <c r="D745" s="6" t="n"/>
      <c r="E745" s="6" t="n"/>
      <c r="F745" s="6" t="n"/>
      <c r="G745" s="6" t="n"/>
      <c r="H745" s="6" t="n"/>
      <c r="I745" s="6" t="n"/>
      <c r="J745" s="6" t="n"/>
    </row>
    <row r="746" ht="15.75" customHeight="1" s="1411">
      <c r="A746" s="6" t="n"/>
      <c r="B746" s="6" t="n"/>
      <c r="C746" s="6" t="n"/>
      <c r="D746" s="6" t="n"/>
      <c r="E746" s="6" t="n"/>
      <c r="F746" s="6" t="n"/>
      <c r="G746" s="6" t="n"/>
      <c r="H746" s="6" t="n"/>
      <c r="I746" s="6" t="n"/>
      <c r="J746" s="6" t="n"/>
    </row>
    <row r="747" ht="15.75" customHeight="1" s="1411">
      <c r="A747" s="6" t="n"/>
      <c r="B747" s="6" t="n"/>
      <c r="C747" s="6" t="n"/>
      <c r="D747" s="6" t="n"/>
      <c r="E747" s="6" t="n"/>
      <c r="F747" s="6" t="n"/>
      <c r="G747" s="6" t="n"/>
      <c r="H747" s="6" t="n"/>
      <c r="I747" s="6" t="n"/>
      <c r="J747" s="6" t="n"/>
    </row>
    <row r="748" ht="15.75" customHeight="1" s="1411">
      <c r="A748" s="6" t="n"/>
      <c r="B748" s="6" t="n"/>
      <c r="C748" s="6" t="n"/>
      <c r="D748" s="6" t="n"/>
      <c r="E748" s="6" t="n"/>
      <c r="F748" s="6" t="n"/>
      <c r="G748" s="6" t="n"/>
      <c r="H748" s="6" t="n"/>
      <c r="I748" s="6" t="n"/>
      <c r="J748" s="6" t="n"/>
    </row>
    <row r="749" ht="15.75" customHeight="1" s="1411">
      <c r="A749" s="6" t="n"/>
      <c r="B749" s="6" t="n"/>
      <c r="C749" s="6" t="n"/>
      <c r="D749" s="6" t="n"/>
      <c r="E749" s="6" t="n"/>
      <c r="F749" s="6" t="n"/>
      <c r="G749" s="6" t="n"/>
      <c r="H749" s="6" t="n"/>
      <c r="I749" s="6" t="n"/>
      <c r="J749" s="6" t="n"/>
    </row>
    <row r="750" ht="15.75" customHeight="1" s="1411">
      <c r="A750" s="6" t="n"/>
      <c r="B750" s="6" t="n"/>
      <c r="C750" s="6" t="n"/>
      <c r="D750" s="6" t="n"/>
      <c r="E750" s="6" t="n"/>
      <c r="F750" s="6" t="n"/>
      <c r="G750" s="6" t="n"/>
      <c r="H750" s="6" t="n"/>
      <c r="I750" s="6" t="n"/>
      <c r="J750" s="6" t="n"/>
    </row>
    <row r="751" ht="15.75" customHeight="1" s="1411">
      <c r="A751" s="6" t="n"/>
      <c r="B751" s="6" t="n"/>
      <c r="C751" s="6" t="n"/>
      <c r="D751" s="6" t="n"/>
      <c r="E751" s="6" t="n"/>
      <c r="F751" s="6" t="n"/>
      <c r="G751" s="6" t="n"/>
      <c r="H751" s="6" t="n"/>
      <c r="I751" s="6" t="n"/>
      <c r="J751" s="6" t="n"/>
    </row>
    <row r="752" ht="15.75" customHeight="1" s="1411">
      <c r="A752" s="6" t="n"/>
      <c r="B752" s="6" t="n"/>
      <c r="C752" s="6" t="n"/>
      <c r="D752" s="6" t="n"/>
      <c r="E752" s="6" t="n"/>
      <c r="F752" s="6" t="n"/>
      <c r="G752" s="6" t="n"/>
      <c r="H752" s="6" t="n"/>
      <c r="I752" s="6" t="n"/>
      <c r="J752" s="6" t="n"/>
    </row>
    <row r="753" ht="15.75" customHeight="1" s="1411">
      <c r="A753" s="6" t="n"/>
      <c r="B753" s="6" t="n"/>
      <c r="C753" s="6" t="n"/>
      <c r="D753" s="6" t="n"/>
      <c r="E753" s="6" t="n"/>
      <c r="F753" s="6" t="n"/>
      <c r="G753" s="6" t="n"/>
      <c r="H753" s="6" t="n"/>
      <c r="I753" s="6" t="n"/>
      <c r="J753" s="6" t="n"/>
    </row>
    <row r="754" ht="15.75" customHeight="1" s="1411">
      <c r="A754" s="6" t="n"/>
      <c r="B754" s="6" t="n"/>
      <c r="C754" s="6" t="n"/>
      <c r="D754" s="6" t="n"/>
      <c r="E754" s="6" t="n"/>
      <c r="F754" s="6" t="n"/>
      <c r="G754" s="6" t="n"/>
      <c r="H754" s="6" t="n"/>
      <c r="I754" s="6" t="n"/>
      <c r="J754" s="6" t="n"/>
    </row>
    <row r="755" ht="15.75" customHeight="1" s="1411">
      <c r="A755" s="6" t="n"/>
      <c r="B755" s="6" t="n"/>
      <c r="C755" s="6" t="n"/>
      <c r="D755" s="6" t="n"/>
      <c r="E755" s="6" t="n"/>
      <c r="F755" s="6" t="n"/>
      <c r="G755" s="6" t="n"/>
      <c r="H755" s="6" t="n"/>
      <c r="I755" s="6" t="n"/>
      <c r="J755" s="6" t="n"/>
    </row>
    <row r="756" ht="15.75" customHeight="1" s="1411">
      <c r="A756" s="6" t="n"/>
      <c r="B756" s="6" t="n"/>
      <c r="C756" s="6" t="n"/>
      <c r="D756" s="6" t="n"/>
      <c r="E756" s="6" t="n"/>
      <c r="F756" s="6" t="n"/>
      <c r="G756" s="6" t="n"/>
      <c r="H756" s="6" t="n"/>
      <c r="I756" s="6" t="n"/>
      <c r="J756" s="6" t="n"/>
    </row>
    <row r="757" ht="15.75" customHeight="1" s="1411">
      <c r="A757" s="6" t="n"/>
      <c r="B757" s="6" t="n"/>
      <c r="C757" s="6" t="n"/>
      <c r="D757" s="6" t="n"/>
      <c r="E757" s="6" t="n"/>
      <c r="F757" s="6" t="n"/>
      <c r="G757" s="6" t="n"/>
      <c r="H757" s="6" t="n"/>
      <c r="I757" s="6" t="n"/>
      <c r="J757" s="6" t="n"/>
    </row>
    <row r="758" ht="15.75" customHeight="1" s="1411">
      <c r="A758" s="6" t="n"/>
      <c r="B758" s="6" t="n"/>
      <c r="C758" s="6" t="n"/>
      <c r="D758" s="6" t="n"/>
      <c r="E758" s="6" t="n"/>
      <c r="F758" s="6" t="n"/>
      <c r="G758" s="6" t="n"/>
      <c r="H758" s="6" t="n"/>
      <c r="I758" s="6" t="n"/>
      <c r="J758" s="6" t="n"/>
    </row>
    <row r="759" ht="15.75" customHeight="1" s="1411">
      <c r="A759" s="6" t="n"/>
      <c r="B759" s="6" t="n"/>
      <c r="C759" s="6" t="n"/>
      <c r="D759" s="6" t="n"/>
      <c r="E759" s="6" t="n"/>
      <c r="F759" s="6" t="n"/>
      <c r="G759" s="6" t="n"/>
      <c r="H759" s="6" t="n"/>
      <c r="I759" s="6" t="n"/>
      <c r="J759" s="6" t="n"/>
    </row>
    <row r="760" ht="15.75" customHeight="1" s="1411">
      <c r="A760" s="6" t="n"/>
      <c r="B760" s="6" t="n"/>
      <c r="C760" s="6" t="n"/>
      <c r="D760" s="6" t="n"/>
      <c r="E760" s="6" t="n"/>
      <c r="F760" s="6" t="n"/>
      <c r="G760" s="6" t="n"/>
      <c r="H760" s="6" t="n"/>
      <c r="I760" s="6" t="n"/>
      <c r="J760" s="6" t="n"/>
    </row>
    <row r="761" ht="15.75" customHeight="1" s="1411">
      <c r="A761" s="6" t="n"/>
      <c r="B761" s="6" t="n"/>
      <c r="C761" s="6" t="n"/>
      <c r="D761" s="6" t="n"/>
      <c r="E761" s="6" t="n"/>
      <c r="F761" s="6" t="n"/>
      <c r="G761" s="6" t="n"/>
      <c r="H761" s="6" t="n"/>
      <c r="I761" s="6" t="n"/>
      <c r="J761" s="6" t="n"/>
    </row>
    <row r="762" ht="15.75" customHeight="1" s="1411">
      <c r="A762" s="6" t="n"/>
      <c r="B762" s="6" t="n"/>
      <c r="C762" s="6" t="n"/>
      <c r="D762" s="6" t="n"/>
      <c r="E762" s="6" t="n"/>
      <c r="F762" s="6" t="n"/>
      <c r="G762" s="6" t="n"/>
      <c r="H762" s="6" t="n"/>
      <c r="I762" s="6" t="n"/>
      <c r="J762" s="6" t="n"/>
    </row>
    <row r="763" ht="15.75" customHeight="1" s="1411">
      <c r="A763" s="6" t="n"/>
      <c r="B763" s="6" t="n"/>
      <c r="C763" s="6" t="n"/>
      <c r="D763" s="6" t="n"/>
      <c r="E763" s="6" t="n"/>
      <c r="F763" s="6" t="n"/>
      <c r="G763" s="6" t="n"/>
      <c r="H763" s="6" t="n"/>
      <c r="I763" s="6" t="n"/>
      <c r="J763" s="6" t="n"/>
    </row>
    <row r="764" ht="15.75" customHeight="1" s="1411">
      <c r="A764" s="6" t="n"/>
      <c r="B764" s="6" t="n"/>
      <c r="C764" s="6" t="n"/>
      <c r="D764" s="6" t="n"/>
      <c r="E764" s="6" t="n"/>
      <c r="F764" s="6" t="n"/>
      <c r="G764" s="6" t="n"/>
      <c r="H764" s="6" t="n"/>
      <c r="I764" s="6" t="n"/>
      <c r="J764" s="6" t="n"/>
    </row>
    <row r="765" ht="15.75" customHeight="1" s="1411">
      <c r="A765" s="6" t="n"/>
      <c r="B765" s="6" t="n"/>
      <c r="C765" s="6" t="n"/>
      <c r="D765" s="6" t="n"/>
      <c r="E765" s="6" t="n"/>
      <c r="F765" s="6" t="n"/>
      <c r="G765" s="6" t="n"/>
      <c r="H765" s="6" t="n"/>
      <c r="I765" s="6" t="n"/>
      <c r="J765" s="6" t="n"/>
    </row>
    <row r="766" ht="15.75" customHeight="1" s="1411">
      <c r="A766" s="6" t="n"/>
      <c r="B766" s="6" t="n"/>
      <c r="C766" s="6" t="n"/>
      <c r="D766" s="6" t="n"/>
      <c r="E766" s="6" t="n"/>
      <c r="F766" s="6" t="n"/>
      <c r="G766" s="6" t="n"/>
      <c r="H766" s="6" t="n"/>
      <c r="I766" s="6" t="n"/>
      <c r="J766" s="6" t="n"/>
    </row>
    <row r="767" ht="15.75" customHeight="1" s="1411">
      <c r="A767" s="6" t="n"/>
      <c r="B767" s="6" t="n"/>
      <c r="C767" s="6" t="n"/>
      <c r="D767" s="6" t="n"/>
      <c r="E767" s="6" t="n"/>
      <c r="F767" s="6" t="n"/>
      <c r="G767" s="6" t="n"/>
      <c r="H767" s="6" t="n"/>
      <c r="I767" s="6" t="n"/>
      <c r="J767" s="6" t="n"/>
    </row>
    <row r="768" ht="15.75" customHeight="1" s="1411">
      <c r="A768" s="6" t="n"/>
      <c r="B768" s="6" t="n"/>
      <c r="C768" s="6" t="n"/>
      <c r="D768" s="6" t="n"/>
      <c r="E768" s="6" t="n"/>
      <c r="F768" s="6" t="n"/>
      <c r="G768" s="6" t="n"/>
      <c r="H768" s="6" t="n"/>
      <c r="I768" s="6" t="n"/>
      <c r="J768" s="6" t="n"/>
    </row>
    <row r="769" ht="15.75" customHeight="1" s="1411">
      <c r="A769" s="6" t="n"/>
      <c r="B769" s="6" t="n"/>
      <c r="C769" s="6" t="n"/>
      <c r="D769" s="6" t="n"/>
      <c r="E769" s="6" t="n"/>
      <c r="F769" s="6" t="n"/>
      <c r="G769" s="6" t="n"/>
      <c r="H769" s="6" t="n"/>
      <c r="I769" s="6" t="n"/>
      <c r="J769" s="6" t="n"/>
    </row>
    <row r="770" ht="15.75" customHeight="1" s="1411">
      <c r="A770" s="6" t="n"/>
      <c r="B770" s="6" t="n"/>
      <c r="C770" s="6" t="n"/>
      <c r="D770" s="6" t="n"/>
      <c r="E770" s="6" t="n"/>
      <c r="F770" s="6" t="n"/>
      <c r="G770" s="6" t="n"/>
      <c r="H770" s="6" t="n"/>
      <c r="I770" s="6" t="n"/>
      <c r="J770" s="6" t="n"/>
    </row>
    <row r="771" ht="15.75" customHeight="1" s="1411">
      <c r="A771" s="6" t="n"/>
      <c r="B771" s="6" t="n"/>
      <c r="C771" s="6" t="n"/>
      <c r="D771" s="6" t="n"/>
      <c r="E771" s="6" t="n"/>
      <c r="F771" s="6" t="n"/>
      <c r="G771" s="6" t="n"/>
      <c r="H771" s="6" t="n"/>
      <c r="I771" s="6" t="n"/>
      <c r="J771" s="6" t="n"/>
    </row>
    <row r="772" ht="15.75" customHeight="1" s="1411">
      <c r="A772" s="6" t="n"/>
      <c r="B772" s="6" t="n"/>
      <c r="C772" s="6" t="n"/>
      <c r="D772" s="6" t="n"/>
      <c r="E772" s="6" t="n"/>
      <c r="F772" s="6" t="n"/>
      <c r="G772" s="6" t="n"/>
      <c r="H772" s="6" t="n"/>
      <c r="I772" s="6" t="n"/>
      <c r="J772" s="6" t="n"/>
    </row>
    <row r="773" ht="15.75" customHeight="1" s="1411">
      <c r="A773" s="6" t="n"/>
      <c r="B773" s="6" t="n"/>
      <c r="C773" s="6" t="n"/>
      <c r="D773" s="6" t="n"/>
      <c r="E773" s="6" t="n"/>
      <c r="F773" s="6" t="n"/>
      <c r="G773" s="6" t="n"/>
      <c r="H773" s="6" t="n"/>
      <c r="I773" s="6" t="n"/>
      <c r="J773" s="6" t="n"/>
    </row>
    <row r="774" ht="15.75" customHeight="1" s="1411">
      <c r="A774" s="6" t="n"/>
      <c r="B774" s="6" t="n"/>
      <c r="C774" s="6" t="n"/>
      <c r="D774" s="6" t="n"/>
      <c r="E774" s="6" t="n"/>
      <c r="F774" s="6" t="n"/>
      <c r="G774" s="6" t="n"/>
      <c r="H774" s="6" t="n"/>
      <c r="I774" s="6" t="n"/>
      <c r="J774" s="6" t="n"/>
    </row>
    <row r="775" ht="15.75" customHeight="1" s="1411">
      <c r="A775" s="6" t="n"/>
      <c r="B775" s="6" t="n"/>
      <c r="C775" s="6" t="n"/>
      <c r="D775" s="6" t="n"/>
      <c r="E775" s="6" t="n"/>
      <c r="F775" s="6" t="n"/>
      <c r="G775" s="6" t="n"/>
      <c r="H775" s="6" t="n"/>
      <c r="I775" s="6" t="n"/>
      <c r="J775" s="6" t="n"/>
    </row>
    <row r="776" ht="15.75" customHeight="1" s="1411">
      <c r="A776" s="6" t="n"/>
      <c r="B776" s="6" t="n"/>
      <c r="C776" s="6" t="n"/>
      <c r="D776" s="6" t="n"/>
      <c r="E776" s="6" t="n"/>
      <c r="F776" s="6" t="n"/>
      <c r="G776" s="6" t="n"/>
      <c r="H776" s="6" t="n"/>
      <c r="I776" s="6" t="n"/>
      <c r="J776" s="6" t="n"/>
    </row>
    <row r="777" ht="15.75" customHeight="1" s="1411">
      <c r="A777" s="6" t="n"/>
      <c r="B777" s="6" t="n"/>
      <c r="C777" s="6" t="n"/>
      <c r="D777" s="6" t="n"/>
      <c r="E777" s="6" t="n"/>
      <c r="F777" s="6" t="n"/>
      <c r="G777" s="6" t="n"/>
      <c r="H777" s="6" t="n"/>
      <c r="I777" s="6" t="n"/>
      <c r="J777" s="6" t="n"/>
    </row>
    <row r="778" ht="15.75" customHeight="1" s="1411">
      <c r="A778" s="6" t="n"/>
      <c r="B778" s="6" t="n"/>
      <c r="C778" s="6" t="n"/>
      <c r="D778" s="6" t="n"/>
      <c r="E778" s="6" t="n"/>
      <c r="F778" s="6" t="n"/>
      <c r="G778" s="6" t="n"/>
      <c r="H778" s="6" t="n"/>
      <c r="I778" s="6" t="n"/>
      <c r="J778" s="6" t="n"/>
    </row>
    <row r="779" ht="15.75" customHeight="1" s="1411">
      <c r="A779" s="6" t="n"/>
      <c r="B779" s="6" t="n"/>
      <c r="C779" s="6" t="n"/>
      <c r="D779" s="6" t="n"/>
      <c r="E779" s="6" t="n"/>
      <c r="F779" s="6" t="n"/>
      <c r="G779" s="6" t="n"/>
      <c r="H779" s="6" t="n"/>
      <c r="I779" s="6" t="n"/>
      <c r="J779" s="6" t="n"/>
    </row>
    <row r="780" ht="15.75" customHeight="1" s="1411">
      <c r="A780" s="6" t="n"/>
      <c r="B780" s="6" t="n"/>
      <c r="C780" s="6" t="n"/>
      <c r="D780" s="6" t="n"/>
      <c r="E780" s="6" t="n"/>
      <c r="F780" s="6" t="n"/>
      <c r="G780" s="6" t="n"/>
      <c r="H780" s="6" t="n"/>
      <c r="I780" s="6" t="n"/>
      <c r="J780" s="6" t="n"/>
    </row>
    <row r="781" ht="15.75" customHeight="1" s="1411">
      <c r="A781" s="6" t="n"/>
      <c r="B781" s="6" t="n"/>
      <c r="C781" s="6" t="n"/>
      <c r="D781" s="6" t="n"/>
      <c r="E781" s="6" t="n"/>
      <c r="F781" s="6" t="n"/>
      <c r="G781" s="6" t="n"/>
      <c r="H781" s="6" t="n"/>
      <c r="I781" s="6" t="n"/>
      <c r="J781" s="6" t="n"/>
    </row>
    <row r="782" ht="15.75" customHeight="1" s="1411">
      <c r="A782" s="6" t="n"/>
      <c r="B782" s="6" t="n"/>
      <c r="C782" s="6" t="n"/>
      <c r="D782" s="6" t="n"/>
      <c r="E782" s="6" t="n"/>
      <c r="F782" s="6" t="n"/>
      <c r="G782" s="6" t="n"/>
      <c r="H782" s="6" t="n"/>
      <c r="I782" s="6" t="n"/>
      <c r="J782" s="6" t="n"/>
    </row>
    <row r="783" ht="15.75" customHeight="1" s="1411">
      <c r="A783" s="6" t="n"/>
      <c r="B783" s="6" t="n"/>
      <c r="C783" s="6" t="n"/>
      <c r="D783" s="6" t="n"/>
      <c r="E783" s="6" t="n"/>
      <c r="F783" s="6" t="n"/>
      <c r="G783" s="6" t="n"/>
      <c r="H783" s="6" t="n"/>
      <c r="I783" s="6" t="n"/>
      <c r="J783" s="6" t="n"/>
    </row>
    <row r="784" ht="15.75" customHeight="1" s="1411">
      <c r="A784" s="6" t="n"/>
      <c r="B784" s="6" t="n"/>
      <c r="C784" s="6" t="n"/>
      <c r="D784" s="6" t="n"/>
      <c r="E784" s="6" t="n"/>
      <c r="F784" s="6" t="n"/>
      <c r="G784" s="6" t="n"/>
      <c r="H784" s="6" t="n"/>
      <c r="I784" s="6" t="n"/>
      <c r="J784" s="6" t="n"/>
    </row>
    <row r="785" ht="15.75" customHeight="1" s="1411">
      <c r="A785" s="6" t="n"/>
      <c r="B785" s="6" t="n"/>
      <c r="C785" s="6" t="n"/>
      <c r="D785" s="6" t="n"/>
      <c r="E785" s="6" t="n"/>
      <c r="F785" s="6" t="n"/>
      <c r="G785" s="6" t="n"/>
      <c r="H785" s="6" t="n"/>
      <c r="I785" s="6" t="n"/>
      <c r="J785" s="6" t="n"/>
    </row>
    <row r="786" ht="15.75" customHeight="1" s="1411">
      <c r="A786" s="6" t="n"/>
      <c r="B786" s="6" t="n"/>
      <c r="C786" s="6" t="n"/>
      <c r="D786" s="6" t="n"/>
      <c r="E786" s="6" t="n"/>
      <c r="F786" s="6" t="n"/>
      <c r="G786" s="6" t="n"/>
      <c r="H786" s="6" t="n"/>
      <c r="I786" s="6" t="n"/>
      <c r="J786" s="6" t="n"/>
    </row>
    <row r="787" ht="15.75" customHeight="1" s="1411">
      <c r="A787" s="6" t="n"/>
      <c r="B787" s="6" t="n"/>
      <c r="C787" s="6" t="n"/>
      <c r="D787" s="6" t="n"/>
      <c r="E787" s="6" t="n"/>
      <c r="F787" s="6" t="n"/>
      <c r="G787" s="6" t="n"/>
      <c r="H787" s="6" t="n"/>
      <c r="I787" s="6" t="n"/>
      <c r="J787" s="6" t="n"/>
    </row>
    <row r="788" ht="15.75" customHeight="1" s="1411">
      <c r="A788" s="6" t="n"/>
      <c r="B788" s="6" t="n"/>
      <c r="C788" s="6" t="n"/>
      <c r="D788" s="6" t="n"/>
      <c r="E788" s="6" t="n"/>
      <c r="F788" s="6" t="n"/>
      <c r="G788" s="6" t="n"/>
      <c r="H788" s="6" t="n"/>
      <c r="I788" s="6" t="n"/>
      <c r="J788" s="6" t="n"/>
    </row>
    <row r="789" ht="15.75" customHeight="1" s="1411">
      <c r="A789" s="6" t="n"/>
      <c r="B789" s="6" t="n"/>
      <c r="C789" s="6" t="n"/>
      <c r="D789" s="6" t="n"/>
      <c r="E789" s="6" t="n"/>
      <c r="F789" s="6" t="n"/>
      <c r="G789" s="6" t="n"/>
      <c r="H789" s="6" t="n"/>
      <c r="I789" s="6" t="n"/>
      <c r="J789" s="6" t="n"/>
    </row>
    <row r="790" ht="15.75" customHeight="1" s="1411">
      <c r="A790" s="6" t="n"/>
      <c r="B790" s="6" t="n"/>
      <c r="C790" s="6" t="n"/>
      <c r="D790" s="6" t="n"/>
      <c r="E790" s="6" t="n"/>
      <c r="F790" s="6" t="n"/>
      <c r="G790" s="6" t="n"/>
      <c r="H790" s="6" t="n"/>
      <c r="I790" s="6" t="n"/>
      <c r="J790" s="6" t="n"/>
    </row>
    <row r="791" ht="15.75" customHeight="1" s="1411">
      <c r="A791" s="6" t="n"/>
      <c r="B791" s="6" t="n"/>
      <c r="C791" s="6" t="n"/>
      <c r="D791" s="6" t="n"/>
      <c r="E791" s="6" t="n"/>
      <c r="F791" s="6" t="n"/>
      <c r="G791" s="6" t="n"/>
      <c r="H791" s="6" t="n"/>
      <c r="I791" s="6" t="n"/>
      <c r="J791" s="6" t="n"/>
    </row>
    <row r="792" ht="15.75" customHeight="1" s="1411">
      <c r="A792" s="6" t="n"/>
      <c r="B792" s="6" t="n"/>
      <c r="C792" s="6" t="n"/>
      <c r="D792" s="6" t="n"/>
      <c r="E792" s="6" t="n"/>
      <c r="F792" s="6" t="n"/>
      <c r="G792" s="6" t="n"/>
      <c r="H792" s="6" t="n"/>
      <c r="I792" s="6" t="n"/>
      <c r="J792" s="6" t="n"/>
    </row>
    <row r="793" ht="15.75" customHeight="1" s="1411">
      <c r="A793" s="6" t="n"/>
      <c r="B793" s="6" t="n"/>
      <c r="C793" s="6" t="n"/>
      <c r="D793" s="6" t="n"/>
      <c r="E793" s="6" t="n"/>
      <c r="F793" s="6" t="n"/>
      <c r="G793" s="6" t="n"/>
      <c r="H793" s="6" t="n"/>
      <c r="I793" s="6" t="n"/>
      <c r="J793" s="6" t="n"/>
    </row>
    <row r="794" ht="15.75" customHeight="1" s="1411">
      <c r="A794" s="6" t="n"/>
      <c r="B794" s="6" t="n"/>
      <c r="C794" s="6" t="n"/>
      <c r="D794" s="6" t="n"/>
      <c r="E794" s="6" t="n"/>
      <c r="F794" s="6" t="n"/>
      <c r="G794" s="6" t="n"/>
      <c r="H794" s="6" t="n"/>
      <c r="I794" s="6" t="n"/>
      <c r="J794" s="6" t="n"/>
    </row>
    <row r="795" ht="15.75" customHeight="1" s="1411">
      <c r="A795" s="6" t="n"/>
      <c r="B795" s="6" t="n"/>
      <c r="C795" s="6" t="n"/>
      <c r="D795" s="6" t="n"/>
      <c r="E795" s="6" t="n"/>
      <c r="F795" s="6" t="n"/>
      <c r="G795" s="6" t="n"/>
      <c r="H795" s="6" t="n"/>
      <c r="I795" s="6" t="n"/>
      <c r="J795" s="6" t="n"/>
    </row>
    <row r="796" ht="15.75" customHeight="1" s="1411">
      <c r="A796" s="6" t="n"/>
      <c r="B796" s="6" t="n"/>
      <c r="C796" s="6" t="n"/>
      <c r="D796" s="6" t="n"/>
      <c r="E796" s="6" t="n"/>
      <c r="F796" s="6" t="n"/>
      <c r="G796" s="6" t="n"/>
      <c r="H796" s="6" t="n"/>
      <c r="I796" s="6" t="n"/>
      <c r="J796" s="6" t="n"/>
    </row>
    <row r="797" ht="15.75" customHeight="1" s="1411">
      <c r="A797" s="6" t="n"/>
      <c r="B797" s="6" t="n"/>
      <c r="C797" s="6" t="n"/>
      <c r="D797" s="6" t="n"/>
      <c r="E797" s="6" t="n"/>
      <c r="F797" s="6" t="n"/>
      <c r="G797" s="6" t="n"/>
      <c r="H797" s="6" t="n"/>
      <c r="I797" s="6" t="n"/>
      <c r="J797" s="6" t="n"/>
    </row>
    <row r="798" ht="15.75" customHeight="1" s="1411">
      <c r="A798" s="6" t="n"/>
      <c r="B798" s="6" t="n"/>
      <c r="C798" s="6" t="n"/>
      <c r="D798" s="6" t="n"/>
      <c r="E798" s="6" t="n"/>
      <c r="F798" s="6" t="n"/>
      <c r="G798" s="6" t="n"/>
      <c r="H798" s="6" t="n"/>
      <c r="I798" s="6" t="n"/>
      <c r="J798" s="6" t="n"/>
    </row>
    <row r="799" ht="15.75" customHeight="1" s="1411">
      <c r="A799" s="6" t="n"/>
      <c r="B799" s="6" t="n"/>
      <c r="C799" s="6" t="n"/>
      <c r="D799" s="6" t="n"/>
      <c r="E799" s="6" t="n"/>
      <c r="F799" s="6" t="n"/>
      <c r="G799" s="6" t="n"/>
      <c r="H799" s="6" t="n"/>
      <c r="I799" s="6" t="n"/>
      <c r="J799" s="6" t="n"/>
    </row>
    <row r="800" ht="15.75" customHeight="1" s="1411">
      <c r="A800" s="6" t="n"/>
      <c r="B800" s="6" t="n"/>
      <c r="C800" s="6" t="n"/>
      <c r="D800" s="6" t="n"/>
      <c r="E800" s="6" t="n"/>
      <c r="F800" s="6" t="n"/>
      <c r="G800" s="6" t="n"/>
      <c r="H800" s="6" t="n"/>
      <c r="I800" s="6" t="n"/>
      <c r="J800" s="6" t="n"/>
    </row>
    <row r="801" ht="15.75" customHeight="1" s="1411">
      <c r="A801" s="6" t="n"/>
      <c r="B801" s="6" t="n"/>
      <c r="C801" s="6" t="n"/>
      <c r="D801" s="6" t="n"/>
      <c r="E801" s="6" t="n"/>
      <c r="F801" s="6" t="n"/>
      <c r="G801" s="6" t="n"/>
      <c r="H801" s="6" t="n"/>
      <c r="I801" s="6" t="n"/>
      <c r="J801" s="6" t="n"/>
    </row>
    <row r="802" ht="15.75" customHeight="1" s="1411">
      <c r="A802" s="6" t="n"/>
      <c r="B802" s="6" t="n"/>
      <c r="C802" s="6" t="n"/>
      <c r="D802" s="6" t="n"/>
      <c r="E802" s="6" t="n"/>
      <c r="F802" s="6" t="n"/>
      <c r="G802" s="6" t="n"/>
      <c r="H802" s="6" t="n"/>
      <c r="I802" s="6" t="n"/>
      <c r="J802" s="6" t="n"/>
    </row>
    <row r="803" ht="15.75" customHeight="1" s="1411">
      <c r="A803" s="6" t="n"/>
      <c r="B803" s="6" t="n"/>
      <c r="C803" s="6" t="n"/>
      <c r="D803" s="6" t="n"/>
      <c r="E803" s="6" t="n"/>
      <c r="F803" s="6" t="n"/>
      <c r="G803" s="6" t="n"/>
      <c r="H803" s="6" t="n"/>
      <c r="I803" s="6" t="n"/>
      <c r="J803" s="6" t="n"/>
    </row>
    <row r="804" ht="15.75" customHeight="1" s="1411">
      <c r="A804" s="6" t="n"/>
      <c r="B804" s="6" t="n"/>
      <c r="C804" s="6" t="n"/>
      <c r="D804" s="6" t="n"/>
      <c r="E804" s="6" t="n"/>
      <c r="F804" s="6" t="n"/>
      <c r="G804" s="6" t="n"/>
      <c r="H804" s="6" t="n"/>
      <c r="I804" s="6" t="n"/>
      <c r="J804" s="6" t="n"/>
    </row>
    <row r="805" ht="15.75" customHeight="1" s="1411">
      <c r="A805" s="6" t="n"/>
      <c r="B805" s="6" t="n"/>
      <c r="C805" s="6" t="n"/>
      <c r="D805" s="6" t="n"/>
      <c r="E805" s="6" t="n"/>
      <c r="F805" s="6" t="n"/>
      <c r="G805" s="6" t="n"/>
      <c r="H805" s="6" t="n"/>
      <c r="I805" s="6" t="n"/>
      <c r="J805" s="6" t="n"/>
    </row>
    <row r="806" ht="15.75" customHeight="1" s="1411">
      <c r="A806" s="6" t="n"/>
      <c r="B806" s="6" t="n"/>
      <c r="C806" s="6" t="n"/>
      <c r="D806" s="6" t="n"/>
      <c r="E806" s="6" t="n"/>
      <c r="F806" s="6" t="n"/>
      <c r="G806" s="6" t="n"/>
      <c r="H806" s="6" t="n"/>
      <c r="I806" s="6" t="n"/>
      <c r="J806" s="6" t="n"/>
    </row>
    <row r="807" ht="15.75" customHeight="1" s="1411">
      <c r="A807" s="6" t="n"/>
      <c r="B807" s="6" t="n"/>
      <c r="C807" s="6" t="n"/>
      <c r="D807" s="6" t="n"/>
      <c r="E807" s="6" t="n"/>
      <c r="F807" s="6" t="n"/>
      <c r="G807" s="6" t="n"/>
      <c r="H807" s="6" t="n"/>
      <c r="I807" s="6" t="n"/>
      <c r="J807" s="6" t="n"/>
    </row>
    <row r="808" ht="15.75" customHeight="1" s="1411">
      <c r="A808" s="6" t="n"/>
      <c r="B808" s="6" t="n"/>
      <c r="C808" s="6" t="n"/>
      <c r="D808" s="6" t="n"/>
      <c r="E808" s="6" t="n"/>
      <c r="F808" s="6" t="n"/>
      <c r="G808" s="6" t="n"/>
      <c r="H808" s="6" t="n"/>
      <c r="I808" s="6" t="n"/>
      <c r="J808" s="6" t="n"/>
    </row>
    <row r="809" ht="15.75" customHeight="1" s="1411">
      <c r="A809" s="6" t="n"/>
      <c r="B809" s="6" t="n"/>
      <c r="C809" s="6" t="n"/>
      <c r="D809" s="6" t="n"/>
      <c r="E809" s="6" t="n"/>
      <c r="F809" s="6" t="n"/>
      <c r="G809" s="6" t="n"/>
      <c r="H809" s="6" t="n"/>
      <c r="I809" s="6" t="n"/>
      <c r="J809" s="6" t="n"/>
    </row>
    <row r="810" ht="15.75" customHeight="1" s="1411">
      <c r="A810" s="6" t="n"/>
      <c r="B810" s="6" t="n"/>
      <c r="C810" s="6" t="n"/>
      <c r="D810" s="6" t="n"/>
      <c r="E810" s="6" t="n"/>
      <c r="F810" s="6" t="n"/>
      <c r="G810" s="6" t="n"/>
      <c r="H810" s="6" t="n"/>
      <c r="I810" s="6" t="n"/>
      <c r="J810" s="6" t="n"/>
    </row>
    <row r="811" ht="15.75" customHeight="1" s="1411">
      <c r="A811" s="6" t="n"/>
      <c r="B811" s="6" t="n"/>
      <c r="C811" s="6" t="n"/>
      <c r="D811" s="6" t="n"/>
      <c r="E811" s="6" t="n"/>
      <c r="F811" s="6" t="n"/>
      <c r="G811" s="6" t="n"/>
      <c r="H811" s="6" t="n"/>
      <c r="I811" s="6" t="n"/>
      <c r="J811" s="6" t="n"/>
    </row>
    <row r="812" ht="15.75" customHeight="1" s="1411">
      <c r="A812" s="6" t="n"/>
      <c r="B812" s="6" t="n"/>
      <c r="C812" s="6" t="n"/>
      <c r="D812" s="6" t="n"/>
      <c r="E812" s="6" t="n"/>
      <c r="F812" s="6" t="n"/>
      <c r="G812" s="6" t="n"/>
      <c r="H812" s="6" t="n"/>
      <c r="I812" s="6" t="n"/>
      <c r="J812" s="6" t="n"/>
    </row>
    <row r="813" ht="15.75" customHeight="1" s="1411">
      <c r="A813" s="6" t="n"/>
      <c r="B813" s="6" t="n"/>
      <c r="C813" s="6" t="n"/>
      <c r="D813" s="6" t="n"/>
      <c r="E813" s="6" t="n"/>
      <c r="F813" s="6" t="n"/>
      <c r="G813" s="6" t="n"/>
      <c r="H813" s="6" t="n"/>
      <c r="I813" s="6" t="n"/>
      <c r="J813" s="6" t="n"/>
    </row>
    <row r="814" ht="15.75" customHeight="1" s="1411">
      <c r="A814" s="6" t="n"/>
      <c r="B814" s="6" t="n"/>
      <c r="C814" s="6" t="n"/>
      <c r="D814" s="6" t="n"/>
      <c r="E814" s="6" t="n"/>
      <c r="F814" s="6" t="n"/>
      <c r="G814" s="6" t="n"/>
      <c r="H814" s="6" t="n"/>
      <c r="I814" s="6" t="n"/>
      <c r="J814" s="6" t="n"/>
    </row>
    <row r="815" ht="15.75" customHeight="1" s="1411">
      <c r="A815" s="6" t="n"/>
      <c r="B815" s="6" t="n"/>
      <c r="C815" s="6" t="n"/>
      <c r="D815" s="6" t="n"/>
      <c r="E815" s="6" t="n"/>
      <c r="F815" s="6" t="n"/>
      <c r="G815" s="6" t="n"/>
      <c r="H815" s="6" t="n"/>
      <c r="I815" s="6" t="n"/>
      <c r="J815" s="6" t="n"/>
    </row>
    <row r="816" ht="15.75" customHeight="1" s="1411">
      <c r="A816" s="6" t="n"/>
      <c r="B816" s="6" t="n"/>
      <c r="C816" s="6" t="n"/>
      <c r="D816" s="6" t="n"/>
      <c r="E816" s="6" t="n"/>
      <c r="F816" s="6" t="n"/>
      <c r="G816" s="6" t="n"/>
      <c r="H816" s="6" t="n"/>
      <c r="I816" s="6" t="n"/>
      <c r="J816" s="6" t="n"/>
    </row>
    <row r="817" ht="15.75" customHeight="1" s="1411">
      <c r="A817" s="6" t="n"/>
      <c r="B817" s="6" t="n"/>
      <c r="C817" s="6" t="n"/>
      <c r="D817" s="6" t="n"/>
      <c r="E817" s="6" t="n"/>
      <c r="F817" s="6" t="n"/>
      <c r="G817" s="6" t="n"/>
      <c r="H817" s="6" t="n"/>
      <c r="I817" s="6" t="n"/>
      <c r="J817" s="6" t="n"/>
    </row>
    <row r="818" ht="15.75" customHeight="1" s="1411">
      <c r="A818" s="6" t="n"/>
      <c r="B818" s="6" t="n"/>
      <c r="C818" s="6" t="n"/>
      <c r="D818" s="6" t="n"/>
      <c r="E818" s="6" t="n"/>
      <c r="F818" s="6" t="n"/>
      <c r="G818" s="6" t="n"/>
      <c r="H818" s="6" t="n"/>
      <c r="I818" s="6" t="n"/>
      <c r="J818" s="6" t="n"/>
    </row>
    <row r="819" ht="15.75" customHeight="1" s="1411">
      <c r="A819" s="6" t="n"/>
      <c r="B819" s="6" t="n"/>
      <c r="C819" s="6" t="n"/>
      <c r="D819" s="6" t="n"/>
      <c r="E819" s="6" t="n"/>
      <c r="F819" s="6" t="n"/>
      <c r="G819" s="6" t="n"/>
      <c r="H819" s="6" t="n"/>
      <c r="I819" s="6" t="n"/>
      <c r="J819" s="6" t="n"/>
    </row>
    <row r="820" ht="15.75" customHeight="1" s="1411">
      <c r="A820" s="6" t="n"/>
      <c r="B820" s="6" t="n"/>
      <c r="C820" s="6" t="n"/>
      <c r="D820" s="6" t="n"/>
      <c r="E820" s="6" t="n"/>
      <c r="F820" s="6" t="n"/>
      <c r="G820" s="6" t="n"/>
      <c r="H820" s="6" t="n"/>
      <c r="I820" s="6" t="n"/>
      <c r="J820" s="6" t="n"/>
    </row>
    <row r="821" ht="15.75" customHeight="1" s="1411">
      <c r="A821" s="6" t="n"/>
      <c r="B821" s="6" t="n"/>
      <c r="C821" s="6" t="n"/>
      <c r="D821" s="6" t="n"/>
      <c r="E821" s="6" t="n"/>
      <c r="F821" s="6" t="n"/>
      <c r="G821" s="6" t="n"/>
      <c r="H821" s="6" t="n"/>
      <c r="I821" s="6" t="n"/>
      <c r="J821" s="6" t="n"/>
    </row>
    <row r="822" ht="15.75" customHeight="1" s="1411">
      <c r="A822" s="6" t="n"/>
      <c r="B822" s="6" t="n"/>
      <c r="C822" s="6" t="n"/>
      <c r="D822" s="6" t="n"/>
      <c r="E822" s="6" t="n"/>
      <c r="F822" s="6" t="n"/>
      <c r="G822" s="6" t="n"/>
      <c r="H822" s="6" t="n"/>
      <c r="I822" s="6" t="n"/>
      <c r="J822" s="6" t="n"/>
    </row>
    <row r="823" ht="15.75" customHeight="1" s="1411">
      <c r="A823" s="6" t="n"/>
      <c r="B823" s="6" t="n"/>
      <c r="C823" s="6" t="n"/>
      <c r="D823" s="6" t="n"/>
      <c r="E823" s="6" t="n"/>
      <c r="F823" s="6" t="n"/>
      <c r="G823" s="6" t="n"/>
      <c r="H823" s="6" t="n"/>
      <c r="I823" s="6" t="n"/>
      <c r="J823" s="6" t="n"/>
    </row>
    <row r="824" ht="15.75" customHeight="1" s="1411">
      <c r="A824" s="6" t="n"/>
      <c r="B824" s="6" t="n"/>
      <c r="C824" s="6" t="n"/>
      <c r="D824" s="6" t="n"/>
      <c r="E824" s="6" t="n"/>
      <c r="F824" s="6" t="n"/>
      <c r="G824" s="6" t="n"/>
      <c r="H824" s="6" t="n"/>
      <c r="I824" s="6" t="n"/>
      <c r="J824" s="6" t="n"/>
    </row>
    <row r="825" ht="15.75" customHeight="1" s="1411">
      <c r="A825" s="6" t="n"/>
      <c r="B825" s="6" t="n"/>
      <c r="C825" s="6" t="n"/>
      <c r="D825" s="6" t="n"/>
      <c r="E825" s="6" t="n"/>
      <c r="F825" s="6" t="n"/>
      <c r="G825" s="6" t="n"/>
      <c r="H825" s="6" t="n"/>
      <c r="I825" s="6" t="n"/>
      <c r="J825" s="6" t="n"/>
    </row>
    <row r="826" ht="15.75" customHeight="1" s="1411">
      <c r="A826" s="6" t="n"/>
      <c r="B826" s="6" t="n"/>
      <c r="C826" s="6" t="n"/>
      <c r="D826" s="6" t="n"/>
      <c r="E826" s="6" t="n"/>
      <c r="F826" s="6" t="n"/>
      <c r="G826" s="6" t="n"/>
      <c r="H826" s="6" t="n"/>
      <c r="I826" s="6" t="n"/>
      <c r="J826" s="6" t="n"/>
    </row>
    <row r="827" ht="15.75" customHeight="1" s="1411">
      <c r="A827" s="6" t="n"/>
      <c r="B827" s="6" t="n"/>
      <c r="C827" s="6" t="n"/>
      <c r="D827" s="6" t="n"/>
      <c r="E827" s="6" t="n"/>
      <c r="F827" s="6" t="n"/>
      <c r="G827" s="6" t="n"/>
      <c r="H827" s="6" t="n"/>
      <c r="I827" s="6" t="n"/>
      <c r="J827" s="6" t="n"/>
    </row>
    <row r="828" ht="15.75" customHeight="1" s="1411">
      <c r="A828" s="6" t="n"/>
      <c r="B828" s="6" t="n"/>
      <c r="C828" s="6" t="n"/>
      <c r="D828" s="6" t="n"/>
      <c r="E828" s="6" t="n"/>
      <c r="F828" s="6" t="n"/>
      <c r="G828" s="6" t="n"/>
      <c r="H828" s="6" t="n"/>
      <c r="I828" s="6" t="n"/>
      <c r="J828" s="6" t="n"/>
    </row>
    <row r="829" ht="15.75" customHeight="1" s="1411">
      <c r="A829" s="6" t="n"/>
      <c r="B829" s="6" t="n"/>
      <c r="C829" s="6" t="n"/>
      <c r="D829" s="6" t="n"/>
      <c r="E829" s="6" t="n"/>
      <c r="F829" s="6" t="n"/>
      <c r="G829" s="6" t="n"/>
      <c r="H829" s="6" t="n"/>
      <c r="I829" s="6" t="n"/>
      <c r="J829" s="6" t="n"/>
    </row>
    <row r="830" ht="15.75" customHeight="1" s="1411">
      <c r="A830" s="6" t="n"/>
      <c r="B830" s="6" t="n"/>
      <c r="C830" s="6" t="n"/>
      <c r="D830" s="6" t="n"/>
      <c r="E830" s="6" t="n"/>
      <c r="F830" s="6" t="n"/>
      <c r="G830" s="6" t="n"/>
      <c r="H830" s="6" t="n"/>
      <c r="I830" s="6" t="n"/>
      <c r="J830" s="6" t="n"/>
    </row>
    <row r="831" ht="15.75" customHeight="1" s="1411">
      <c r="A831" s="6" t="n"/>
      <c r="B831" s="6" t="n"/>
      <c r="C831" s="6" t="n"/>
      <c r="D831" s="6" t="n"/>
      <c r="E831" s="6" t="n"/>
      <c r="F831" s="6" t="n"/>
      <c r="G831" s="6" t="n"/>
      <c r="H831" s="6" t="n"/>
      <c r="I831" s="6" t="n"/>
      <c r="J831" s="6" t="n"/>
    </row>
    <row r="832" ht="15.75" customHeight="1" s="1411">
      <c r="A832" s="6" t="n"/>
      <c r="B832" s="6" t="n"/>
      <c r="C832" s="6" t="n"/>
      <c r="D832" s="6" t="n"/>
      <c r="E832" s="6" t="n"/>
      <c r="F832" s="6" t="n"/>
      <c r="G832" s="6" t="n"/>
      <c r="H832" s="6" t="n"/>
      <c r="I832" s="6" t="n"/>
      <c r="J832" s="6" t="n"/>
    </row>
    <row r="833" ht="15.75" customHeight="1" s="1411">
      <c r="A833" s="6" t="n"/>
      <c r="B833" s="6" t="n"/>
      <c r="C833" s="6" t="n"/>
      <c r="D833" s="6" t="n"/>
      <c r="E833" s="6" t="n"/>
      <c r="F833" s="6" t="n"/>
      <c r="G833" s="6" t="n"/>
      <c r="H833" s="6" t="n"/>
      <c r="I833" s="6" t="n"/>
      <c r="J833" s="6" t="n"/>
    </row>
    <row r="834" ht="15.75" customHeight="1" s="1411">
      <c r="A834" s="6" t="n"/>
      <c r="B834" s="6" t="n"/>
      <c r="C834" s="6" t="n"/>
      <c r="D834" s="6" t="n"/>
      <c r="E834" s="6" t="n"/>
      <c r="F834" s="6" t="n"/>
      <c r="G834" s="6" t="n"/>
      <c r="H834" s="6" t="n"/>
      <c r="I834" s="6" t="n"/>
      <c r="J834" s="6" t="n"/>
    </row>
    <row r="835" ht="15.75" customHeight="1" s="1411">
      <c r="A835" s="6" t="n"/>
      <c r="B835" s="6" t="n"/>
      <c r="C835" s="6" t="n"/>
      <c r="D835" s="6" t="n"/>
      <c r="E835" s="6" t="n"/>
      <c r="F835" s="6" t="n"/>
      <c r="G835" s="6" t="n"/>
      <c r="H835" s="6" t="n"/>
      <c r="I835" s="6" t="n"/>
      <c r="J835" s="6" t="n"/>
    </row>
    <row r="836" ht="15.75" customHeight="1" s="1411">
      <c r="A836" s="6" t="n"/>
      <c r="B836" s="6" t="n"/>
      <c r="C836" s="6" t="n"/>
      <c r="D836" s="6" t="n"/>
      <c r="E836" s="6" t="n"/>
      <c r="F836" s="6" t="n"/>
      <c r="G836" s="6" t="n"/>
      <c r="H836" s="6" t="n"/>
      <c r="I836" s="6" t="n"/>
      <c r="J836" s="6" t="n"/>
    </row>
    <row r="837" ht="15.75" customHeight="1" s="1411">
      <c r="A837" s="6" t="n"/>
      <c r="B837" s="6" t="n"/>
      <c r="C837" s="6" t="n"/>
      <c r="D837" s="6" t="n"/>
      <c r="E837" s="6" t="n"/>
      <c r="F837" s="6" t="n"/>
      <c r="G837" s="6" t="n"/>
      <c r="H837" s="6" t="n"/>
      <c r="I837" s="6" t="n"/>
      <c r="J837" s="6" t="n"/>
    </row>
    <row r="838" ht="15.75" customHeight="1" s="1411">
      <c r="A838" s="6" t="n"/>
      <c r="B838" s="6" t="n"/>
      <c r="C838" s="6" t="n"/>
      <c r="D838" s="6" t="n"/>
      <c r="E838" s="6" t="n"/>
      <c r="F838" s="6" t="n"/>
      <c r="G838" s="6" t="n"/>
      <c r="H838" s="6" t="n"/>
      <c r="I838" s="6" t="n"/>
      <c r="J838" s="6" t="n"/>
    </row>
    <row r="839" ht="15.75" customHeight="1" s="1411">
      <c r="A839" s="6" t="n"/>
      <c r="B839" s="6" t="n"/>
      <c r="C839" s="6" t="n"/>
      <c r="D839" s="6" t="n"/>
      <c r="E839" s="6" t="n"/>
      <c r="F839" s="6" t="n"/>
      <c r="G839" s="6" t="n"/>
      <c r="H839" s="6" t="n"/>
      <c r="I839" s="6" t="n"/>
      <c r="J839" s="6" t="n"/>
    </row>
    <row r="840" ht="15.75" customHeight="1" s="1411">
      <c r="A840" s="6" t="n"/>
      <c r="B840" s="6" t="n"/>
      <c r="C840" s="6" t="n"/>
      <c r="D840" s="6" t="n"/>
      <c r="E840" s="6" t="n"/>
      <c r="F840" s="6" t="n"/>
      <c r="G840" s="6" t="n"/>
      <c r="H840" s="6" t="n"/>
      <c r="I840" s="6" t="n"/>
      <c r="J840" s="6" t="n"/>
    </row>
    <row r="841" ht="15.75" customHeight="1" s="1411">
      <c r="A841" s="6" t="n"/>
      <c r="B841" s="6" t="n"/>
      <c r="C841" s="6" t="n"/>
      <c r="D841" s="6" t="n"/>
      <c r="E841" s="6" t="n"/>
      <c r="F841" s="6" t="n"/>
      <c r="G841" s="6" t="n"/>
      <c r="H841" s="6" t="n"/>
      <c r="I841" s="6" t="n"/>
      <c r="J841" s="6" t="n"/>
    </row>
    <row r="842" ht="15.75" customHeight="1" s="1411">
      <c r="A842" s="6" t="n"/>
      <c r="B842" s="6" t="n"/>
      <c r="C842" s="6" t="n"/>
      <c r="D842" s="6" t="n"/>
      <c r="E842" s="6" t="n"/>
      <c r="F842" s="6" t="n"/>
      <c r="G842" s="6" t="n"/>
      <c r="H842" s="6" t="n"/>
      <c r="I842" s="6" t="n"/>
      <c r="J842" s="6" t="n"/>
    </row>
    <row r="843" ht="15.75" customHeight="1" s="1411">
      <c r="A843" s="6" t="n"/>
      <c r="B843" s="6" t="n"/>
      <c r="C843" s="6" t="n"/>
      <c r="D843" s="6" t="n"/>
      <c r="E843" s="6" t="n"/>
      <c r="F843" s="6" t="n"/>
      <c r="G843" s="6" t="n"/>
      <c r="H843" s="6" t="n"/>
      <c r="I843" s="6" t="n"/>
      <c r="J843" s="6" t="n"/>
    </row>
    <row r="844" ht="15.75" customHeight="1" s="1411">
      <c r="A844" s="6" t="n"/>
      <c r="B844" s="6" t="n"/>
      <c r="C844" s="6" t="n"/>
      <c r="D844" s="6" t="n"/>
      <c r="E844" s="6" t="n"/>
      <c r="F844" s="6" t="n"/>
      <c r="G844" s="6" t="n"/>
      <c r="H844" s="6" t="n"/>
      <c r="I844" s="6" t="n"/>
      <c r="J844" s="6" t="n"/>
    </row>
    <row r="845" ht="15.75" customHeight="1" s="1411">
      <c r="A845" s="6" t="n"/>
      <c r="B845" s="6" t="n"/>
      <c r="C845" s="6" t="n"/>
      <c r="D845" s="6" t="n"/>
      <c r="E845" s="6" t="n"/>
      <c r="F845" s="6" t="n"/>
      <c r="G845" s="6" t="n"/>
      <c r="H845" s="6" t="n"/>
      <c r="I845" s="6" t="n"/>
      <c r="J845" s="6" t="n"/>
    </row>
    <row r="846" ht="15.75" customHeight="1" s="1411">
      <c r="A846" s="6" t="n"/>
      <c r="B846" s="6" t="n"/>
      <c r="C846" s="6" t="n"/>
      <c r="D846" s="6" t="n"/>
      <c r="E846" s="6" t="n"/>
      <c r="F846" s="6" t="n"/>
      <c r="G846" s="6" t="n"/>
      <c r="H846" s="6" t="n"/>
      <c r="I846" s="6" t="n"/>
      <c r="J846" s="6" t="n"/>
    </row>
    <row r="847" ht="15.75" customHeight="1" s="1411">
      <c r="A847" s="6" t="n"/>
      <c r="B847" s="6" t="n"/>
      <c r="C847" s="6" t="n"/>
      <c r="D847" s="6" t="n"/>
      <c r="E847" s="6" t="n"/>
      <c r="F847" s="6" t="n"/>
      <c r="G847" s="6" t="n"/>
      <c r="H847" s="6" t="n"/>
      <c r="I847" s="6" t="n"/>
      <c r="J847" s="6" t="n"/>
    </row>
    <row r="848" ht="15.75" customHeight="1" s="1411">
      <c r="A848" s="6" t="n"/>
      <c r="B848" s="6" t="n"/>
      <c r="C848" s="6" t="n"/>
      <c r="D848" s="6" t="n"/>
      <c r="E848" s="6" t="n"/>
      <c r="F848" s="6" t="n"/>
      <c r="G848" s="6" t="n"/>
      <c r="H848" s="6" t="n"/>
      <c r="I848" s="6" t="n"/>
      <c r="J848" s="6" t="n"/>
    </row>
    <row r="849" ht="15.75" customHeight="1" s="1411">
      <c r="A849" s="6" t="n"/>
      <c r="B849" s="6" t="n"/>
      <c r="C849" s="6" t="n"/>
      <c r="D849" s="6" t="n"/>
      <c r="E849" s="6" t="n"/>
      <c r="F849" s="6" t="n"/>
      <c r="G849" s="6" t="n"/>
      <c r="H849" s="6" t="n"/>
      <c r="I849" s="6" t="n"/>
      <c r="J849" s="6" t="n"/>
    </row>
    <row r="850" ht="15.75" customHeight="1" s="1411">
      <c r="A850" s="6" t="n"/>
      <c r="B850" s="6" t="n"/>
      <c r="C850" s="6" t="n"/>
      <c r="D850" s="6" t="n"/>
      <c r="E850" s="6" t="n"/>
      <c r="F850" s="6" t="n"/>
      <c r="G850" s="6" t="n"/>
      <c r="H850" s="6" t="n"/>
      <c r="I850" s="6" t="n"/>
      <c r="J850" s="6" t="n"/>
    </row>
    <row r="851" ht="15.75" customHeight="1" s="1411">
      <c r="A851" s="6" t="n"/>
      <c r="B851" s="6" t="n"/>
      <c r="C851" s="6" t="n"/>
      <c r="D851" s="6" t="n"/>
      <c r="E851" s="6" t="n"/>
      <c r="F851" s="6" t="n"/>
      <c r="G851" s="6" t="n"/>
      <c r="H851" s="6" t="n"/>
      <c r="I851" s="6" t="n"/>
      <c r="J851" s="6" t="n"/>
    </row>
    <row r="852" ht="15.75" customHeight="1" s="1411">
      <c r="A852" s="6" t="n"/>
      <c r="B852" s="6" t="n"/>
      <c r="C852" s="6" t="n"/>
      <c r="D852" s="6" t="n"/>
      <c r="E852" s="6" t="n"/>
      <c r="F852" s="6" t="n"/>
      <c r="G852" s="6" t="n"/>
      <c r="H852" s="6" t="n"/>
      <c r="I852" s="6" t="n"/>
      <c r="J852" s="6" t="n"/>
    </row>
    <row r="853" ht="15.75" customHeight="1" s="1411">
      <c r="A853" s="6" t="n"/>
      <c r="B853" s="6" t="n"/>
      <c r="C853" s="6" t="n"/>
      <c r="D853" s="6" t="n"/>
      <c r="E853" s="6" t="n"/>
      <c r="F853" s="6" t="n"/>
      <c r="G853" s="6" t="n"/>
      <c r="H853" s="6" t="n"/>
      <c r="I853" s="6" t="n"/>
      <c r="J853" s="6" t="n"/>
    </row>
    <row r="854" ht="15.75" customHeight="1" s="1411">
      <c r="A854" s="6" t="n"/>
      <c r="B854" s="6" t="n"/>
      <c r="C854" s="6" t="n"/>
      <c r="D854" s="6" t="n"/>
      <c r="E854" s="6" t="n"/>
      <c r="F854" s="6" t="n"/>
      <c r="G854" s="6" t="n"/>
      <c r="H854" s="6" t="n"/>
      <c r="I854" s="6" t="n"/>
      <c r="J854" s="6" t="n"/>
    </row>
    <row r="855" ht="15.75" customHeight="1" s="1411">
      <c r="A855" s="6" t="n"/>
      <c r="B855" s="6" t="n"/>
      <c r="C855" s="6" t="n"/>
      <c r="D855" s="6" t="n"/>
      <c r="E855" s="6" t="n"/>
      <c r="F855" s="6" t="n"/>
      <c r="G855" s="6" t="n"/>
      <c r="H855" s="6" t="n"/>
      <c r="I855" s="6" t="n"/>
      <c r="J855" s="6" t="n"/>
    </row>
    <row r="856" ht="15.75" customHeight="1" s="1411">
      <c r="A856" s="6" t="n"/>
      <c r="B856" s="6" t="n"/>
      <c r="C856" s="6" t="n"/>
      <c r="D856" s="6" t="n"/>
      <c r="E856" s="6" t="n"/>
      <c r="F856" s="6" t="n"/>
      <c r="G856" s="6" t="n"/>
      <c r="H856" s="6" t="n"/>
      <c r="I856" s="6" t="n"/>
      <c r="J856" s="6" t="n"/>
    </row>
    <row r="857" ht="15.75" customHeight="1" s="1411">
      <c r="A857" s="6" t="n"/>
      <c r="B857" s="6" t="n"/>
      <c r="C857" s="6" t="n"/>
      <c r="D857" s="6" t="n"/>
      <c r="E857" s="6" t="n"/>
      <c r="F857" s="6" t="n"/>
      <c r="G857" s="6" t="n"/>
      <c r="H857" s="6" t="n"/>
      <c r="I857" s="6" t="n"/>
      <c r="J857" s="6" t="n"/>
    </row>
    <row r="858" ht="15.75" customHeight="1" s="1411">
      <c r="A858" s="6" t="n"/>
      <c r="B858" s="6" t="n"/>
      <c r="C858" s="6" t="n"/>
      <c r="D858" s="6" t="n"/>
      <c r="E858" s="6" t="n"/>
      <c r="F858" s="6" t="n"/>
      <c r="G858" s="6" t="n"/>
      <c r="H858" s="6" t="n"/>
      <c r="I858" s="6" t="n"/>
      <c r="J858" s="6" t="n"/>
    </row>
    <row r="859" ht="15.75" customHeight="1" s="1411">
      <c r="A859" s="6" t="n"/>
      <c r="B859" s="6" t="n"/>
      <c r="C859" s="6" t="n"/>
      <c r="D859" s="6" t="n"/>
      <c r="E859" s="6" t="n"/>
      <c r="F859" s="6" t="n"/>
      <c r="G859" s="6" t="n"/>
      <c r="H859" s="6" t="n"/>
      <c r="I859" s="6" t="n"/>
      <c r="J859" s="6" t="n"/>
    </row>
    <row r="860" ht="15.75" customHeight="1" s="1411">
      <c r="A860" s="6" t="n"/>
      <c r="B860" s="6" t="n"/>
      <c r="C860" s="6" t="n"/>
      <c r="D860" s="6" t="n"/>
      <c r="E860" s="6" t="n"/>
      <c r="F860" s="6" t="n"/>
      <c r="G860" s="6" t="n"/>
      <c r="H860" s="6" t="n"/>
      <c r="I860" s="6" t="n"/>
      <c r="J860" s="6" t="n"/>
    </row>
    <row r="861" ht="15.75" customHeight="1" s="1411">
      <c r="A861" s="6" t="n"/>
      <c r="B861" s="6" t="n"/>
      <c r="C861" s="6" t="n"/>
      <c r="D861" s="6" t="n"/>
      <c r="E861" s="6" t="n"/>
      <c r="F861" s="6" t="n"/>
      <c r="G861" s="6" t="n"/>
      <c r="H861" s="6" t="n"/>
      <c r="I861" s="6" t="n"/>
      <c r="J861" s="6" t="n"/>
    </row>
    <row r="862" ht="15.75" customHeight="1" s="1411">
      <c r="A862" s="6" t="n"/>
      <c r="B862" s="6" t="n"/>
      <c r="C862" s="6" t="n"/>
      <c r="D862" s="6" t="n"/>
      <c r="E862" s="6" t="n"/>
      <c r="F862" s="6" t="n"/>
      <c r="G862" s="6" t="n"/>
      <c r="H862" s="6" t="n"/>
      <c r="I862" s="6" t="n"/>
      <c r="J862" s="6" t="n"/>
    </row>
    <row r="863" ht="15.75" customHeight="1" s="1411">
      <c r="A863" s="6" t="n"/>
      <c r="B863" s="6" t="n"/>
      <c r="C863" s="6" t="n"/>
      <c r="D863" s="6" t="n"/>
      <c r="E863" s="6" t="n"/>
      <c r="F863" s="6" t="n"/>
      <c r="G863" s="6" t="n"/>
      <c r="H863" s="6" t="n"/>
      <c r="I863" s="6" t="n"/>
      <c r="J863" s="6" t="n"/>
    </row>
    <row r="864" ht="15.75" customHeight="1" s="1411">
      <c r="A864" s="6" t="n"/>
      <c r="B864" s="6" t="n"/>
      <c r="C864" s="6" t="n"/>
      <c r="D864" s="6" t="n"/>
      <c r="E864" s="6" t="n"/>
      <c r="F864" s="6" t="n"/>
      <c r="G864" s="6" t="n"/>
      <c r="H864" s="6" t="n"/>
      <c r="I864" s="6" t="n"/>
      <c r="J864" s="6" t="n"/>
    </row>
    <row r="865" ht="15.75" customHeight="1" s="1411">
      <c r="A865" s="6" t="n"/>
      <c r="B865" s="6" t="n"/>
      <c r="C865" s="6" t="n"/>
      <c r="D865" s="6" t="n"/>
      <c r="E865" s="6" t="n"/>
      <c r="F865" s="6" t="n"/>
      <c r="G865" s="6" t="n"/>
      <c r="H865" s="6" t="n"/>
      <c r="I865" s="6" t="n"/>
      <c r="J865" s="6" t="n"/>
    </row>
    <row r="866" ht="15.75" customHeight="1" s="1411">
      <c r="A866" s="6" t="n"/>
      <c r="B866" s="6" t="n"/>
      <c r="C866" s="6" t="n"/>
      <c r="D866" s="6" t="n"/>
      <c r="E866" s="6" t="n"/>
      <c r="F866" s="6" t="n"/>
      <c r="G866" s="6" t="n"/>
      <c r="H866" s="6" t="n"/>
      <c r="I866" s="6" t="n"/>
      <c r="J866" s="6" t="n"/>
    </row>
    <row r="867" ht="15.75" customHeight="1" s="1411">
      <c r="A867" s="6" t="n"/>
      <c r="B867" s="6" t="n"/>
      <c r="C867" s="6" t="n"/>
      <c r="D867" s="6" t="n"/>
      <c r="E867" s="6" t="n"/>
      <c r="F867" s="6" t="n"/>
      <c r="G867" s="6" t="n"/>
      <c r="H867" s="6" t="n"/>
      <c r="I867" s="6" t="n"/>
      <c r="J867" s="6" t="n"/>
    </row>
    <row r="868" ht="15.75" customHeight="1" s="1411">
      <c r="A868" s="6" t="n"/>
      <c r="B868" s="6" t="n"/>
      <c r="C868" s="6" t="n"/>
      <c r="D868" s="6" t="n"/>
      <c r="E868" s="6" t="n"/>
      <c r="F868" s="6" t="n"/>
      <c r="G868" s="6" t="n"/>
      <c r="H868" s="6" t="n"/>
      <c r="I868" s="6" t="n"/>
      <c r="J868" s="6" t="n"/>
    </row>
    <row r="869" ht="15.75" customHeight="1" s="1411">
      <c r="A869" s="6" t="n"/>
      <c r="B869" s="6" t="n"/>
      <c r="C869" s="6" t="n"/>
      <c r="D869" s="6" t="n"/>
      <c r="E869" s="6" t="n"/>
      <c r="F869" s="6" t="n"/>
      <c r="G869" s="6" t="n"/>
      <c r="H869" s="6" t="n"/>
      <c r="I869" s="6" t="n"/>
      <c r="J869" s="6" t="n"/>
    </row>
    <row r="870" ht="15.75" customHeight="1" s="1411">
      <c r="A870" s="6" t="n"/>
      <c r="B870" s="6" t="n"/>
      <c r="C870" s="6" t="n"/>
      <c r="D870" s="6" t="n"/>
      <c r="E870" s="6" t="n"/>
      <c r="F870" s="6" t="n"/>
      <c r="G870" s="6" t="n"/>
      <c r="H870" s="6" t="n"/>
      <c r="I870" s="6" t="n"/>
      <c r="J870" s="6" t="n"/>
    </row>
    <row r="871" ht="15.75" customHeight="1" s="1411">
      <c r="A871" s="6" t="n"/>
      <c r="B871" s="6" t="n"/>
      <c r="C871" s="6" t="n"/>
      <c r="D871" s="6" t="n"/>
      <c r="E871" s="6" t="n"/>
      <c r="F871" s="6" t="n"/>
      <c r="G871" s="6" t="n"/>
      <c r="H871" s="6" t="n"/>
      <c r="I871" s="6" t="n"/>
      <c r="J871" s="6" t="n"/>
    </row>
    <row r="872" ht="15.75" customHeight="1" s="1411">
      <c r="A872" s="6" t="n"/>
      <c r="B872" s="6" t="n"/>
      <c r="C872" s="6" t="n"/>
      <c r="D872" s="6" t="n"/>
      <c r="E872" s="6" t="n"/>
      <c r="F872" s="6" t="n"/>
      <c r="G872" s="6" t="n"/>
      <c r="H872" s="6" t="n"/>
      <c r="I872" s="6" t="n"/>
      <c r="J872" s="6" t="n"/>
    </row>
    <row r="873" ht="15.75" customHeight="1" s="1411">
      <c r="A873" s="6" t="n"/>
      <c r="B873" s="6" t="n"/>
      <c r="C873" s="6" t="n"/>
      <c r="D873" s="6" t="n"/>
      <c r="E873" s="6" t="n"/>
      <c r="F873" s="6" t="n"/>
      <c r="G873" s="6" t="n"/>
      <c r="H873" s="6" t="n"/>
      <c r="I873" s="6" t="n"/>
      <c r="J873" s="6" t="n"/>
    </row>
    <row r="874" ht="15.75" customHeight="1" s="1411">
      <c r="A874" s="6" t="n"/>
      <c r="B874" s="6" t="n"/>
      <c r="C874" s="6" t="n"/>
      <c r="D874" s="6" t="n"/>
      <c r="E874" s="6" t="n"/>
      <c r="F874" s="6" t="n"/>
      <c r="G874" s="6" t="n"/>
      <c r="H874" s="6" t="n"/>
      <c r="I874" s="6" t="n"/>
      <c r="J874" s="6" t="n"/>
    </row>
    <row r="875" ht="15.75" customHeight="1" s="1411">
      <c r="A875" s="6" t="n"/>
      <c r="B875" s="6" t="n"/>
      <c r="C875" s="6" t="n"/>
      <c r="D875" s="6" t="n"/>
      <c r="E875" s="6" t="n"/>
      <c r="F875" s="6" t="n"/>
      <c r="G875" s="6" t="n"/>
      <c r="H875" s="6" t="n"/>
      <c r="I875" s="6" t="n"/>
      <c r="J875" s="6" t="n"/>
    </row>
    <row r="876" ht="15.75" customHeight="1" s="1411">
      <c r="A876" s="6" t="n"/>
      <c r="B876" s="6" t="n"/>
      <c r="C876" s="6" t="n"/>
      <c r="D876" s="6" t="n"/>
      <c r="E876" s="6" t="n"/>
      <c r="F876" s="6" t="n"/>
      <c r="G876" s="6" t="n"/>
      <c r="H876" s="6" t="n"/>
      <c r="I876" s="6" t="n"/>
      <c r="J876" s="6" t="n"/>
    </row>
    <row r="877" ht="15.75" customHeight="1" s="1411">
      <c r="A877" s="6" t="n"/>
      <c r="B877" s="6" t="n"/>
      <c r="C877" s="6" t="n"/>
      <c r="D877" s="6" t="n"/>
      <c r="E877" s="6" t="n"/>
      <c r="F877" s="6" t="n"/>
      <c r="G877" s="6" t="n"/>
      <c r="H877" s="6" t="n"/>
      <c r="I877" s="6" t="n"/>
      <c r="J877" s="6" t="n"/>
    </row>
    <row r="878" ht="15.75" customHeight="1" s="1411">
      <c r="A878" s="6" t="n"/>
      <c r="B878" s="6" t="n"/>
      <c r="C878" s="6" t="n"/>
      <c r="D878" s="6" t="n"/>
      <c r="E878" s="6" t="n"/>
      <c r="F878" s="6" t="n"/>
      <c r="G878" s="6" t="n"/>
      <c r="H878" s="6" t="n"/>
      <c r="I878" s="6" t="n"/>
      <c r="J878" s="6" t="n"/>
    </row>
    <row r="879" ht="15.75" customHeight="1" s="1411">
      <c r="A879" s="6" t="n"/>
      <c r="B879" s="6" t="n"/>
      <c r="C879" s="6" t="n"/>
      <c r="D879" s="6" t="n"/>
      <c r="E879" s="6" t="n"/>
      <c r="F879" s="6" t="n"/>
      <c r="G879" s="6" t="n"/>
      <c r="H879" s="6" t="n"/>
      <c r="I879" s="6" t="n"/>
      <c r="J879" s="6" t="n"/>
    </row>
    <row r="880" ht="15.75" customHeight="1" s="1411">
      <c r="A880" s="6" t="n"/>
      <c r="B880" s="6" t="n"/>
      <c r="C880" s="6" t="n"/>
      <c r="D880" s="6" t="n"/>
      <c r="E880" s="6" t="n"/>
      <c r="F880" s="6" t="n"/>
      <c r="G880" s="6" t="n"/>
      <c r="H880" s="6" t="n"/>
      <c r="I880" s="6" t="n"/>
      <c r="J880" s="6" t="n"/>
    </row>
    <row r="881" ht="15.75" customHeight="1" s="1411">
      <c r="A881" s="6" t="n"/>
      <c r="B881" s="6" t="n"/>
      <c r="C881" s="6" t="n"/>
      <c r="D881" s="6" t="n"/>
      <c r="E881" s="6" t="n"/>
      <c r="F881" s="6" t="n"/>
      <c r="G881" s="6" t="n"/>
      <c r="H881" s="6" t="n"/>
      <c r="I881" s="6" t="n"/>
      <c r="J881" s="6" t="n"/>
    </row>
    <row r="882" ht="15.75" customHeight="1" s="1411">
      <c r="A882" s="6" t="n"/>
      <c r="B882" s="6" t="n"/>
      <c r="C882" s="6" t="n"/>
      <c r="D882" s="6" t="n"/>
      <c r="E882" s="6" t="n"/>
      <c r="F882" s="6" t="n"/>
      <c r="G882" s="6" t="n"/>
      <c r="H882" s="6" t="n"/>
      <c r="I882" s="6" t="n"/>
      <c r="J882" s="6" t="n"/>
    </row>
    <row r="883" ht="15.75" customHeight="1" s="1411">
      <c r="A883" s="6" t="n"/>
      <c r="B883" s="6" t="n"/>
      <c r="C883" s="6" t="n"/>
      <c r="D883" s="6" t="n"/>
      <c r="E883" s="6" t="n"/>
      <c r="F883" s="6" t="n"/>
      <c r="G883" s="6" t="n"/>
      <c r="H883" s="6" t="n"/>
      <c r="I883" s="6" t="n"/>
      <c r="J883" s="6" t="n"/>
    </row>
    <row r="884" ht="15.75" customHeight="1" s="1411">
      <c r="A884" s="6" t="n"/>
      <c r="B884" s="6" t="n"/>
      <c r="C884" s="6" t="n"/>
      <c r="D884" s="6" t="n"/>
      <c r="E884" s="6" t="n"/>
      <c r="F884" s="6" t="n"/>
      <c r="G884" s="6" t="n"/>
      <c r="H884" s="6" t="n"/>
      <c r="I884" s="6" t="n"/>
      <c r="J884" s="6" t="n"/>
    </row>
    <row r="885" ht="15.75" customHeight="1" s="1411">
      <c r="A885" s="6" t="n"/>
      <c r="B885" s="6" t="n"/>
      <c r="C885" s="6" t="n"/>
      <c r="D885" s="6" t="n"/>
      <c r="E885" s="6" t="n"/>
      <c r="F885" s="6" t="n"/>
      <c r="G885" s="6" t="n"/>
      <c r="H885" s="6" t="n"/>
      <c r="I885" s="6" t="n"/>
      <c r="J885" s="6" t="n"/>
    </row>
    <row r="886" ht="15.75" customHeight="1" s="1411">
      <c r="A886" s="6" t="n"/>
      <c r="B886" s="6" t="n"/>
      <c r="C886" s="6" t="n"/>
      <c r="D886" s="6" t="n"/>
      <c r="E886" s="6" t="n"/>
      <c r="F886" s="6" t="n"/>
      <c r="G886" s="6" t="n"/>
      <c r="H886" s="6" t="n"/>
      <c r="I886" s="6" t="n"/>
      <c r="J886" s="6" t="n"/>
    </row>
    <row r="887" ht="15.75" customHeight="1" s="1411">
      <c r="A887" s="6" t="n"/>
      <c r="B887" s="6" t="n"/>
      <c r="C887" s="6" t="n"/>
      <c r="D887" s="6" t="n"/>
      <c r="E887" s="6" t="n"/>
      <c r="F887" s="6" t="n"/>
      <c r="G887" s="6" t="n"/>
      <c r="H887" s="6" t="n"/>
      <c r="I887" s="6" t="n"/>
      <c r="J887" s="6" t="n"/>
    </row>
    <row r="888" ht="15.75" customHeight="1" s="1411">
      <c r="A888" s="6" t="n"/>
      <c r="B888" s="6" t="n"/>
      <c r="C888" s="6" t="n"/>
      <c r="D888" s="6" t="n"/>
      <c r="E888" s="6" t="n"/>
      <c r="F888" s="6" t="n"/>
      <c r="G888" s="6" t="n"/>
      <c r="H888" s="6" t="n"/>
      <c r="I888" s="6" t="n"/>
      <c r="J888" s="6" t="n"/>
    </row>
    <row r="889" ht="15.75" customHeight="1" s="1411">
      <c r="A889" s="6" t="n"/>
      <c r="B889" s="6" t="n"/>
      <c r="C889" s="6" t="n"/>
      <c r="D889" s="6" t="n"/>
      <c r="E889" s="6" t="n"/>
      <c r="F889" s="6" t="n"/>
      <c r="G889" s="6" t="n"/>
      <c r="H889" s="6" t="n"/>
      <c r="I889" s="6" t="n"/>
      <c r="J889" s="6" t="n"/>
    </row>
    <row r="890" ht="15.75" customHeight="1" s="1411">
      <c r="A890" s="6" t="n"/>
      <c r="B890" s="6" t="n"/>
      <c r="C890" s="6" t="n"/>
      <c r="D890" s="6" t="n"/>
      <c r="E890" s="6" t="n"/>
      <c r="F890" s="6" t="n"/>
      <c r="G890" s="6" t="n"/>
      <c r="H890" s="6" t="n"/>
      <c r="I890" s="6" t="n"/>
      <c r="J890" s="6" t="n"/>
    </row>
    <row r="891" ht="15.75" customHeight="1" s="1411">
      <c r="A891" s="6" t="n"/>
      <c r="B891" s="6" t="n"/>
      <c r="C891" s="6" t="n"/>
      <c r="D891" s="6" t="n"/>
      <c r="E891" s="6" t="n"/>
      <c r="F891" s="6" t="n"/>
      <c r="G891" s="6" t="n"/>
      <c r="H891" s="6" t="n"/>
      <c r="I891" s="6" t="n"/>
      <c r="J891" s="6" t="n"/>
    </row>
    <row r="892" ht="15.75" customHeight="1" s="1411">
      <c r="A892" s="6" t="n"/>
      <c r="B892" s="6" t="n"/>
      <c r="C892" s="6" t="n"/>
      <c r="D892" s="6" t="n"/>
      <c r="E892" s="6" t="n"/>
      <c r="F892" s="6" t="n"/>
      <c r="G892" s="6" t="n"/>
      <c r="H892" s="6" t="n"/>
      <c r="I892" s="6" t="n"/>
      <c r="J892" s="6" t="n"/>
    </row>
    <row r="893" ht="15.75" customHeight="1" s="1411">
      <c r="A893" s="6" t="n"/>
      <c r="B893" s="6" t="n"/>
      <c r="C893" s="6" t="n"/>
      <c r="D893" s="6" t="n"/>
      <c r="E893" s="6" t="n"/>
      <c r="F893" s="6" t="n"/>
      <c r="G893" s="6" t="n"/>
      <c r="H893" s="6" t="n"/>
      <c r="I893" s="6" t="n"/>
      <c r="J893" s="6" t="n"/>
    </row>
    <row r="894" ht="15.75" customHeight="1" s="1411">
      <c r="A894" s="6" t="n"/>
      <c r="B894" s="6" t="n"/>
      <c r="C894" s="6" t="n"/>
      <c r="D894" s="6" t="n"/>
      <c r="E894" s="6" t="n"/>
      <c r="F894" s="6" t="n"/>
      <c r="G894" s="6" t="n"/>
      <c r="H894" s="6" t="n"/>
      <c r="I894" s="6" t="n"/>
      <c r="J894" s="6" t="n"/>
    </row>
    <row r="895" ht="15.75" customHeight="1" s="1411">
      <c r="A895" s="6" t="n"/>
      <c r="B895" s="6" t="n"/>
      <c r="C895" s="6" t="n"/>
      <c r="D895" s="6" t="n"/>
      <c r="E895" s="6" t="n"/>
      <c r="F895" s="6" t="n"/>
      <c r="G895" s="6" t="n"/>
      <c r="H895" s="6" t="n"/>
      <c r="I895" s="6" t="n"/>
      <c r="J895" s="6" t="n"/>
    </row>
    <row r="896" ht="15.75" customHeight="1" s="1411">
      <c r="A896" s="6" t="n"/>
      <c r="B896" s="6" t="n"/>
      <c r="C896" s="6" t="n"/>
      <c r="D896" s="6" t="n"/>
      <c r="E896" s="6" t="n"/>
      <c r="F896" s="6" t="n"/>
      <c r="G896" s="6" t="n"/>
      <c r="H896" s="6" t="n"/>
      <c r="I896" s="6" t="n"/>
      <c r="J896" s="6" t="n"/>
    </row>
    <row r="897" ht="15.75" customHeight="1" s="1411">
      <c r="A897" s="6" t="n"/>
      <c r="B897" s="6" t="n"/>
      <c r="C897" s="6" t="n"/>
      <c r="D897" s="6" t="n"/>
      <c r="E897" s="6" t="n"/>
      <c r="F897" s="6" t="n"/>
      <c r="G897" s="6" t="n"/>
      <c r="H897" s="6" t="n"/>
      <c r="I897" s="6" t="n"/>
      <c r="J897" s="6" t="n"/>
    </row>
    <row r="898" ht="15.75" customHeight="1" s="1411">
      <c r="A898" s="6" t="n"/>
      <c r="B898" s="6" t="n"/>
      <c r="C898" s="6" t="n"/>
      <c r="D898" s="6" t="n"/>
      <c r="E898" s="6" t="n"/>
      <c r="F898" s="6" t="n"/>
      <c r="G898" s="6" t="n"/>
      <c r="H898" s="6" t="n"/>
      <c r="I898" s="6" t="n"/>
      <c r="J898" s="6" t="n"/>
    </row>
    <row r="899" ht="15.75" customHeight="1" s="1411">
      <c r="A899" s="6" t="n"/>
      <c r="B899" s="6" t="n"/>
      <c r="C899" s="6" t="n"/>
      <c r="D899" s="6" t="n"/>
      <c r="E899" s="6" t="n"/>
      <c r="F899" s="6" t="n"/>
      <c r="G899" s="6" t="n"/>
      <c r="H899" s="6" t="n"/>
      <c r="I899" s="6" t="n"/>
      <c r="J899" s="6" t="n"/>
    </row>
    <row r="900" ht="15.75" customHeight="1" s="1411">
      <c r="A900" s="6" t="n"/>
      <c r="B900" s="6" t="n"/>
      <c r="C900" s="6" t="n"/>
      <c r="D900" s="6" t="n"/>
      <c r="E900" s="6" t="n"/>
      <c r="F900" s="6" t="n"/>
      <c r="G900" s="6" t="n"/>
      <c r="H900" s="6" t="n"/>
      <c r="I900" s="6" t="n"/>
      <c r="J900" s="6" t="n"/>
    </row>
    <row r="901" ht="15.75" customHeight="1" s="1411">
      <c r="A901" s="6" t="n"/>
      <c r="B901" s="6" t="n"/>
      <c r="C901" s="6" t="n"/>
      <c r="D901" s="6" t="n"/>
      <c r="E901" s="6" t="n"/>
      <c r="F901" s="6" t="n"/>
      <c r="G901" s="6" t="n"/>
      <c r="H901" s="6" t="n"/>
      <c r="I901" s="6" t="n"/>
      <c r="J901" s="6" t="n"/>
    </row>
    <row r="902" ht="15.75" customHeight="1" s="1411">
      <c r="A902" s="6" t="n"/>
      <c r="B902" s="6" t="n"/>
      <c r="C902" s="6" t="n"/>
      <c r="D902" s="6" t="n"/>
      <c r="E902" s="6" t="n"/>
      <c r="F902" s="6" t="n"/>
      <c r="G902" s="6" t="n"/>
      <c r="H902" s="6" t="n"/>
      <c r="I902" s="6" t="n"/>
      <c r="J902" s="6" t="n"/>
    </row>
    <row r="903" ht="15.75" customHeight="1" s="1411">
      <c r="A903" s="6" t="n"/>
      <c r="B903" s="6" t="n"/>
      <c r="C903" s="6" t="n"/>
      <c r="D903" s="6" t="n"/>
      <c r="E903" s="6" t="n"/>
      <c r="F903" s="6" t="n"/>
      <c r="G903" s="6" t="n"/>
      <c r="H903" s="6" t="n"/>
      <c r="I903" s="6" t="n"/>
      <c r="J903" s="6" t="n"/>
    </row>
    <row r="904" ht="15.75" customHeight="1" s="1411">
      <c r="A904" s="6" t="n"/>
      <c r="B904" s="6" t="n"/>
      <c r="C904" s="6" t="n"/>
      <c r="D904" s="6" t="n"/>
      <c r="E904" s="6" t="n"/>
      <c r="F904" s="6" t="n"/>
      <c r="G904" s="6" t="n"/>
      <c r="H904" s="6" t="n"/>
      <c r="I904" s="6" t="n"/>
      <c r="J904" s="6" t="n"/>
    </row>
    <row r="905" ht="15.75" customHeight="1" s="1411">
      <c r="A905" s="6" t="n"/>
      <c r="B905" s="6" t="n"/>
      <c r="C905" s="6" t="n"/>
      <c r="D905" s="6" t="n"/>
      <c r="E905" s="6" t="n"/>
      <c r="F905" s="6" t="n"/>
      <c r="G905" s="6" t="n"/>
      <c r="H905" s="6" t="n"/>
      <c r="I905" s="6" t="n"/>
      <c r="J905" s="6" t="n"/>
    </row>
    <row r="906" ht="15.75" customHeight="1" s="1411">
      <c r="A906" s="6" t="n"/>
      <c r="B906" s="6" t="n"/>
      <c r="C906" s="6" t="n"/>
      <c r="D906" s="6" t="n"/>
      <c r="E906" s="6" t="n"/>
      <c r="F906" s="6" t="n"/>
      <c r="G906" s="6" t="n"/>
      <c r="H906" s="6" t="n"/>
      <c r="I906" s="6" t="n"/>
      <c r="J906" s="6" t="n"/>
    </row>
    <row r="907" ht="15.75" customHeight="1" s="1411">
      <c r="A907" s="6" t="n"/>
      <c r="B907" s="6" t="n"/>
      <c r="C907" s="6" t="n"/>
      <c r="D907" s="6" t="n"/>
      <c r="E907" s="6" t="n"/>
      <c r="F907" s="6" t="n"/>
      <c r="G907" s="6" t="n"/>
      <c r="H907" s="6" t="n"/>
      <c r="I907" s="6" t="n"/>
      <c r="J907" s="6" t="n"/>
    </row>
    <row r="908" ht="15.75" customHeight="1" s="1411">
      <c r="A908" s="6" t="n"/>
      <c r="B908" s="6" t="n"/>
      <c r="C908" s="6" t="n"/>
      <c r="D908" s="6" t="n"/>
      <c r="E908" s="6" t="n"/>
      <c r="F908" s="6" t="n"/>
      <c r="G908" s="6" t="n"/>
      <c r="H908" s="6" t="n"/>
      <c r="I908" s="6" t="n"/>
      <c r="J908" s="6" t="n"/>
    </row>
    <row r="909" ht="15.75" customHeight="1" s="1411">
      <c r="A909" s="6" t="n"/>
      <c r="B909" s="6" t="n"/>
      <c r="C909" s="6" t="n"/>
      <c r="D909" s="6" t="n"/>
      <c r="E909" s="6" t="n"/>
      <c r="F909" s="6" t="n"/>
      <c r="G909" s="6" t="n"/>
      <c r="H909" s="6" t="n"/>
      <c r="I909" s="6" t="n"/>
      <c r="J909" s="6" t="n"/>
    </row>
    <row r="910" ht="15.75" customHeight="1" s="1411">
      <c r="A910" s="6" t="n"/>
      <c r="B910" s="6" t="n"/>
      <c r="C910" s="6" t="n"/>
      <c r="D910" s="6" t="n"/>
      <c r="E910" s="6" t="n"/>
      <c r="F910" s="6" t="n"/>
      <c r="G910" s="6" t="n"/>
      <c r="H910" s="6" t="n"/>
      <c r="I910" s="6" t="n"/>
      <c r="J910" s="6" t="n"/>
    </row>
    <row r="911" ht="15.75" customHeight="1" s="1411">
      <c r="A911" s="6" t="n"/>
      <c r="B911" s="6" t="n"/>
      <c r="C911" s="6" t="n"/>
      <c r="D911" s="6" t="n"/>
      <c r="E911" s="6" t="n"/>
      <c r="F911" s="6" t="n"/>
      <c r="G911" s="6" t="n"/>
      <c r="H911" s="6" t="n"/>
      <c r="I911" s="6" t="n"/>
      <c r="J911" s="6" t="n"/>
    </row>
    <row r="912" ht="15.75" customHeight="1" s="1411">
      <c r="A912" s="6" t="n"/>
      <c r="B912" s="6" t="n"/>
      <c r="C912" s="6" t="n"/>
      <c r="D912" s="6" t="n"/>
      <c r="E912" s="6" t="n"/>
      <c r="F912" s="6" t="n"/>
      <c r="G912" s="6" t="n"/>
      <c r="H912" s="6" t="n"/>
      <c r="I912" s="6" t="n"/>
      <c r="J912" s="6" t="n"/>
    </row>
    <row r="913" ht="15.75" customHeight="1" s="1411">
      <c r="A913" s="6" t="n"/>
      <c r="B913" s="6" t="n"/>
      <c r="C913" s="6" t="n"/>
      <c r="D913" s="6" t="n"/>
      <c r="E913" s="6" t="n"/>
      <c r="F913" s="6" t="n"/>
      <c r="G913" s="6" t="n"/>
      <c r="H913" s="6" t="n"/>
      <c r="I913" s="6" t="n"/>
      <c r="J913" s="6" t="n"/>
    </row>
    <row r="914" ht="15.75" customHeight="1" s="1411">
      <c r="A914" s="6" t="n"/>
      <c r="B914" s="6" t="n"/>
      <c r="C914" s="6" t="n"/>
      <c r="D914" s="6" t="n"/>
      <c r="E914" s="6" t="n"/>
      <c r="F914" s="6" t="n"/>
      <c r="G914" s="6" t="n"/>
      <c r="H914" s="6" t="n"/>
      <c r="I914" s="6" t="n"/>
      <c r="J914" s="6" t="n"/>
    </row>
    <row r="915" ht="15.75" customHeight="1" s="1411">
      <c r="A915" s="6" t="n"/>
      <c r="B915" s="6" t="n"/>
      <c r="C915" s="6" t="n"/>
      <c r="D915" s="6" t="n"/>
      <c r="E915" s="6" t="n"/>
      <c r="F915" s="6" t="n"/>
      <c r="G915" s="6" t="n"/>
      <c r="H915" s="6" t="n"/>
      <c r="I915" s="6" t="n"/>
      <c r="J915" s="6" t="n"/>
    </row>
    <row r="916" ht="15.75" customHeight="1" s="1411">
      <c r="A916" s="6" t="n"/>
      <c r="B916" s="6" t="n"/>
      <c r="C916" s="6" t="n"/>
      <c r="D916" s="6" t="n"/>
      <c r="E916" s="6" t="n"/>
      <c r="F916" s="6" t="n"/>
      <c r="G916" s="6" t="n"/>
      <c r="H916" s="6" t="n"/>
      <c r="I916" s="6" t="n"/>
      <c r="J916" s="6" t="n"/>
    </row>
    <row r="917" ht="15.75" customHeight="1" s="1411">
      <c r="A917" s="6" t="n"/>
      <c r="B917" s="6" t="n"/>
      <c r="C917" s="6" t="n"/>
      <c r="D917" s="6" t="n"/>
      <c r="E917" s="6" t="n"/>
      <c r="F917" s="6" t="n"/>
      <c r="G917" s="6" t="n"/>
      <c r="H917" s="6" t="n"/>
      <c r="I917" s="6" t="n"/>
      <c r="J917" s="6" t="n"/>
    </row>
    <row r="918" ht="15.75" customHeight="1" s="1411">
      <c r="A918" s="6" t="n"/>
      <c r="B918" s="6" t="n"/>
      <c r="C918" s="6" t="n"/>
      <c r="D918" s="6" t="n"/>
      <c r="E918" s="6" t="n"/>
      <c r="F918" s="6" t="n"/>
      <c r="G918" s="6" t="n"/>
      <c r="H918" s="6" t="n"/>
      <c r="I918" s="6" t="n"/>
      <c r="J918" s="6" t="n"/>
    </row>
    <row r="919" ht="15.75" customHeight="1" s="1411">
      <c r="A919" s="6" t="n"/>
      <c r="B919" s="6" t="n"/>
      <c r="C919" s="6" t="n"/>
      <c r="D919" s="6" t="n"/>
      <c r="E919" s="6" t="n"/>
      <c r="F919" s="6" t="n"/>
      <c r="G919" s="6" t="n"/>
      <c r="H919" s="6" t="n"/>
      <c r="I919" s="6" t="n"/>
      <c r="J919" s="6" t="n"/>
    </row>
    <row r="920" ht="15.75" customHeight="1" s="1411">
      <c r="A920" s="6" t="n"/>
      <c r="B920" s="6" t="n"/>
      <c r="C920" s="6" t="n"/>
      <c r="D920" s="6" t="n"/>
      <c r="E920" s="6" t="n"/>
      <c r="F920" s="6" t="n"/>
      <c r="G920" s="6" t="n"/>
      <c r="H920" s="6" t="n"/>
      <c r="I920" s="6" t="n"/>
      <c r="J920" s="6" t="n"/>
    </row>
    <row r="921" ht="15.75" customHeight="1" s="1411">
      <c r="A921" s="6" t="n"/>
      <c r="B921" s="6" t="n"/>
      <c r="C921" s="6" t="n"/>
      <c r="D921" s="6" t="n"/>
      <c r="E921" s="6" t="n"/>
      <c r="F921" s="6" t="n"/>
      <c r="G921" s="6" t="n"/>
      <c r="H921" s="6" t="n"/>
      <c r="I921" s="6" t="n"/>
      <c r="J921" s="6" t="n"/>
    </row>
    <row r="922" ht="15.75" customHeight="1" s="1411">
      <c r="A922" s="6" t="n"/>
      <c r="B922" s="6" t="n"/>
      <c r="C922" s="6" t="n"/>
      <c r="D922" s="6" t="n"/>
      <c r="E922" s="6" t="n"/>
      <c r="F922" s="6" t="n"/>
      <c r="G922" s="6" t="n"/>
      <c r="H922" s="6" t="n"/>
      <c r="I922" s="6" t="n"/>
      <c r="J922" s="6" t="n"/>
    </row>
    <row r="923" ht="15.75" customHeight="1" s="1411">
      <c r="A923" s="6" t="n"/>
      <c r="B923" s="6" t="n"/>
      <c r="C923" s="6" t="n"/>
      <c r="D923" s="6" t="n"/>
      <c r="E923" s="6" t="n"/>
      <c r="F923" s="6" t="n"/>
      <c r="G923" s="6" t="n"/>
      <c r="H923" s="6" t="n"/>
      <c r="I923" s="6" t="n"/>
      <c r="J923" s="6" t="n"/>
    </row>
    <row r="924" ht="15.75" customHeight="1" s="1411">
      <c r="A924" s="6" t="n"/>
      <c r="B924" s="6" t="n"/>
      <c r="C924" s="6" t="n"/>
      <c r="D924" s="6" t="n"/>
      <c r="E924" s="6" t="n"/>
      <c r="F924" s="6" t="n"/>
      <c r="G924" s="6" t="n"/>
      <c r="H924" s="6" t="n"/>
      <c r="I924" s="6" t="n"/>
      <c r="J924" s="6" t="n"/>
    </row>
    <row r="925" ht="15.75" customHeight="1" s="1411">
      <c r="A925" s="6" t="n"/>
      <c r="B925" s="6" t="n"/>
      <c r="C925" s="6" t="n"/>
      <c r="D925" s="6" t="n"/>
      <c r="E925" s="6" t="n"/>
      <c r="F925" s="6" t="n"/>
      <c r="G925" s="6" t="n"/>
      <c r="H925" s="6" t="n"/>
      <c r="I925" s="6" t="n"/>
      <c r="J925" s="6" t="n"/>
    </row>
    <row r="926" ht="15.75" customHeight="1" s="1411">
      <c r="A926" s="6" t="n"/>
      <c r="B926" s="6" t="n"/>
      <c r="C926" s="6" t="n"/>
      <c r="D926" s="6" t="n"/>
      <c r="E926" s="6" t="n"/>
      <c r="F926" s="6" t="n"/>
      <c r="G926" s="6" t="n"/>
      <c r="H926" s="6" t="n"/>
      <c r="I926" s="6" t="n"/>
      <c r="J926" s="6" t="n"/>
    </row>
    <row r="927" ht="15.75" customHeight="1" s="1411">
      <c r="A927" s="6" t="n"/>
      <c r="B927" s="6" t="n"/>
      <c r="C927" s="6" t="n"/>
      <c r="D927" s="6" t="n"/>
      <c r="E927" s="6" t="n"/>
      <c r="F927" s="6" t="n"/>
      <c r="G927" s="6" t="n"/>
      <c r="H927" s="6" t="n"/>
      <c r="I927" s="6" t="n"/>
      <c r="J927" s="6" t="n"/>
    </row>
    <row r="928" ht="15.75" customHeight="1" s="1411">
      <c r="A928" s="6" t="n"/>
      <c r="B928" s="6" t="n"/>
      <c r="C928" s="6" t="n"/>
      <c r="D928" s="6" t="n"/>
      <c r="E928" s="6" t="n"/>
      <c r="F928" s="6" t="n"/>
      <c r="G928" s="6" t="n"/>
      <c r="H928" s="6" t="n"/>
      <c r="I928" s="6" t="n"/>
      <c r="J928" s="6" t="n"/>
    </row>
    <row r="929" ht="15.75" customHeight="1" s="1411">
      <c r="A929" s="6" t="n"/>
      <c r="B929" s="6" t="n"/>
      <c r="C929" s="6" t="n"/>
      <c r="D929" s="6" t="n"/>
      <c r="E929" s="6" t="n"/>
      <c r="F929" s="6" t="n"/>
      <c r="G929" s="6" t="n"/>
      <c r="H929" s="6" t="n"/>
      <c r="I929" s="6" t="n"/>
      <c r="J929" s="6" t="n"/>
    </row>
    <row r="930" ht="15.75" customHeight="1" s="1411">
      <c r="A930" s="6" t="n"/>
      <c r="B930" s="6" t="n"/>
      <c r="C930" s="6" t="n"/>
      <c r="D930" s="6" t="n"/>
      <c r="E930" s="6" t="n"/>
      <c r="F930" s="6" t="n"/>
      <c r="G930" s="6" t="n"/>
      <c r="H930" s="6" t="n"/>
      <c r="I930" s="6" t="n"/>
      <c r="J930" s="6" t="n"/>
    </row>
    <row r="931" ht="15.75" customHeight="1" s="1411">
      <c r="A931" s="6" t="n"/>
      <c r="B931" s="6" t="n"/>
      <c r="C931" s="6" t="n"/>
      <c r="D931" s="6" t="n"/>
      <c r="E931" s="6" t="n"/>
      <c r="F931" s="6" t="n"/>
      <c r="G931" s="6" t="n"/>
      <c r="H931" s="6" t="n"/>
      <c r="I931" s="6" t="n"/>
      <c r="J931" s="6" t="n"/>
    </row>
    <row r="932" ht="15.75" customHeight="1" s="1411">
      <c r="A932" s="6" t="n"/>
      <c r="B932" s="6" t="n"/>
      <c r="C932" s="6" t="n"/>
      <c r="D932" s="6" t="n"/>
      <c r="E932" s="6" t="n"/>
      <c r="F932" s="6" t="n"/>
      <c r="G932" s="6" t="n"/>
      <c r="H932" s="6" t="n"/>
      <c r="I932" s="6" t="n"/>
      <c r="J932" s="6" t="n"/>
    </row>
    <row r="933" ht="15.75" customHeight="1" s="1411">
      <c r="A933" s="6" t="n"/>
      <c r="B933" s="6" t="n"/>
      <c r="C933" s="6" t="n"/>
      <c r="D933" s="6" t="n"/>
      <c r="E933" s="6" t="n"/>
      <c r="F933" s="6" t="n"/>
      <c r="G933" s="6" t="n"/>
      <c r="H933" s="6" t="n"/>
      <c r="I933" s="6" t="n"/>
      <c r="J933" s="6" t="n"/>
    </row>
    <row r="934" ht="15.75" customHeight="1" s="1411">
      <c r="A934" s="6" t="n"/>
      <c r="B934" s="6" t="n"/>
      <c r="C934" s="6" t="n"/>
      <c r="D934" s="6" t="n"/>
      <c r="E934" s="6" t="n"/>
      <c r="F934" s="6" t="n"/>
      <c r="G934" s="6" t="n"/>
      <c r="H934" s="6" t="n"/>
      <c r="I934" s="6" t="n"/>
      <c r="J934" s="6" t="n"/>
    </row>
    <row r="935" ht="15.75" customHeight="1" s="1411">
      <c r="A935" s="6" t="n"/>
      <c r="B935" s="6" t="n"/>
      <c r="C935" s="6" t="n"/>
      <c r="D935" s="6" t="n"/>
      <c r="E935" s="6" t="n"/>
      <c r="F935" s="6" t="n"/>
      <c r="G935" s="6" t="n"/>
      <c r="H935" s="6" t="n"/>
      <c r="I935" s="6" t="n"/>
      <c r="J935" s="6" t="n"/>
    </row>
    <row r="936" ht="15.75" customHeight="1" s="1411">
      <c r="A936" s="6" t="n"/>
      <c r="B936" s="6" t="n"/>
      <c r="C936" s="6" t="n"/>
      <c r="D936" s="6" t="n"/>
      <c r="E936" s="6" t="n"/>
      <c r="F936" s="6" t="n"/>
      <c r="G936" s="6" t="n"/>
      <c r="H936" s="6" t="n"/>
      <c r="I936" s="6" t="n"/>
      <c r="J936" s="6" t="n"/>
    </row>
    <row r="937" ht="15.75" customHeight="1" s="1411">
      <c r="A937" s="6" t="n"/>
      <c r="B937" s="6" t="n"/>
      <c r="C937" s="6" t="n"/>
      <c r="D937" s="6" t="n"/>
      <c r="E937" s="6" t="n"/>
      <c r="F937" s="6" t="n"/>
      <c r="G937" s="6" t="n"/>
      <c r="H937" s="6" t="n"/>
      <c r="I937" s="6" t="n"/>
      <c r="J937" s="6" t="n"/>
    </row>
    <row r="938" ht="15.75" customHeight="1" s="1411">
      <c r="A938" s="6" t="n"/>
      <c r="B938" s="6" t="n"/>
      <c r="C938" s="6" t="n"/>
      <c r="D938" s="6" t="n"/>
      <c r="E938" s="6" t="n"/>
      <c r="F938" s="6" t="n"/>
      <c r="G938" s="6" t="n"/>
      <c r="H938" s="6" t="n"/>
      <c r="I938" s="6" t="n"/>
      <c r="J938" s="6" t="n"/>
    </row>
    <row r="939" ht="15.75" customHeight="1" s="1411">
      <c r="A939" s="6" t="n"/>
      <c r="B939" s="6" t="n"/>
      <c r="C939" s="6" t="n"/>
      <c r="D939" s="6" t="n"/>
      <c r="E939" s="6" t="n"/>
      <c r="F939" s="6" t="n"/>
      <c r="G939" s="6" t="n"/>
      <c r="H939" s="6" t="n"/>
      <c r="I939" s="6" t="n"/>
      <c r="J939" s="6" t="n"/>
    </row>
    <row r="940" ht="15.75" customHeight="1" s="1411">
      <c r="A940" s="6" t="n"/>
      <c r="B940" s="6" t="n"/>
      <c r="C940" s="6" t="n"/>
      <c r="D940" s="6" t="n"/>
      <c r="E940" s="6" t="n"/>
      <c r="F940" s="6" t="n"/>
      <c r="G940" s="6" t="n"/>
      <c r="H940" s="6" t="n"/>
      <c r="I940" s="6" t="n"/>
      <c r="J940" s="6" t="n"/>
    </row>
    <row r="941" ht="15.75" customHeight="1" s="1411">
      <c r="A941" s="6" t="n"/>
      <c r="B941" s="6" t="n"/>
      <c r="C941" s="6" t="n"/>
      <c r="D941" s="6" t="n"/>
      <c r="E941" s="6" t="n"/>
      <c r="F941" s="6" t="n"/>
      <c r="G941" s="6" t="n"/>
      <c r="H941" s="6" t="n"/>
      <c r="I941" s="6" t="n"/>
      <c r="J941" s="6" t="n"/>
    </row>
    <row r="942" ht="15.75" customHeight="1" s="1411">
      <c r="A942" s="6" t="n"/>
      <c r="B942" s="6" t="n"/>
      <c r="C942" s="6" t="n"/>
      <c r="D942" s="6" t="n"/>
      <c r="E942" s="6" t="n"/>
      <c r="F942" s="6" t="n"/>
      <c r="G942" s="6" t="n"/>
      <c r="H942" s="6" t="n"/>
      <c r="I942" s="6" t="n"/>
      <c r="J942" s="6" t="n"/>
    </row>
    <row r="943" ht="15.75" customHeight="1" s="1411">
      <c r="A943" s="6" t="n"/>
      <c r="B943" s="6" t="n"/>
      <c r="C943" s="6" t="n"/>
      <c r="D943" s="6" t="n"/>
      <c r="E943" s="6" t="n"/>
      <c r="F943" s="6" t="n"/>
      <c r="G943" s="6" t="n"/>
      <c r="H943" s="6" t="n"/>
      <c r="I943" s="6" t="n"/>
      <c r="J943" s="6" t="n"/>
    </row>
    <row r="944" ht="15.75" customHeight="1" s="1411">
      <c r="A944" s="6" t="n"/>
      <c r="B944" s="6" t="n"/>
      <c r="C944" s="6" t="n"/>
      <c r="D944" s="6" t="n"/>
      <c r="E944" s="6" t="n"/>
      <c r="F944" s="6" t="n"/>
      <c r="G944" s="6" t="n"/>
      <c r="H944" s="6" t="n"/>
      <c r="I944" s="6" t="n"/>
      <c r="J944" s="6" t="n"/>
    </row>
    <row r="945" ht="15.75" customHeight="1" s="1411">
      <c r="A945" s="6" t="n"/>
      <c r="B945" s="6" t="n"/>
      <c r="C945" s="6" t="n"/>
      <c r="D945" s="6" t="n"/>
      <c r="E945" s="6" t="n"/>
      <c r="F945" s="6" t="n"/>
      <c r="G945" s="6" t="n"/>
      <c r="H945" s="6" t="n"/>
      <c r="I945" s="6" t="n"/>
      <c r="J945" s="6" t="n"/>
    </row>
    <row r="946" ht="15.75" customHeight="1" s="1411">
      <c r="A946" s="6" t="n"/>
      <c r="B946" s="6" t="n"/>
      <c r="C946" s="6" t="n"/>
      <c r="D946" s="6" t="n"/>
      <c r="E946" s="6" t="n"/>
      <c r="F946" s="6" t="n"/>
      <c r="G946" s="6" t="n"/>
      <c r="H946" s="6" t="n"/>
      <c r="I946" s="6" t="n"/>
      <c r="J946" s="6" t="n"/>
    </row>
    <row r="947" ht="15.75" customHeight="1" s="1411">
      <c r="A947" s="6" t="n"/>
      <c r="B947" s="6" t="n"/>
      <c r="C947" s="6" t="n"/>
      <c r="D947" s="6" t="n"/>
      <c r="E947" s="6" t="n"/>
      <c r="F947" s="6" t="n"/>
      <c r="G947" s="6" t="n"/>
      <c r="H947" s="6" t="n"/>
      <c r="I947" s="6" t="n"/>
      <c r="J947" s="6" t="n"/>
    </row>
    <row r="948" ht="15.75" customHeight="1" s="1411">
      <c r="A948" s="6" t="n"/>
      <c r="B948" s="6" t="n"/>
      <c r="C948" s="6" t="n"/>
      <c r="D948" s="6" t="n"/>
      <c r="E948" s="6" t="n"/>
      <c r="F948" s="6" t="n"/>
      <c r="G948" s="6" t="n"/>
      <c r="H948" s="6" t="n"/>
      <c r="I948" s="6" t="n"/>
      <c r="J948" s="6" t="n"/>
    </row>
    <row r="949" ht="15.75" customHeight="1" s="1411">
      <c r="A949" s="6" t="n"/>
      <c r="B949" s="6" t="n"/>
      <c r="C949" s="6" t="n"/>
      <c r="D949" s="6" t="n"/>
      <c r="E949" s="6" t="n"/>
      <c r="F949" s="6" t="n"/>
      <c r="G949" s="6" t="n"/>
      <c r="H949" s="6" t="n"/>
      <c r="I949" s="6" t="n"/>
      <c r="J949" s="6" t="n"/>
    </row>
    <row r="950" ht="15.75" customHeight="1" s="1411">
      <c r="A950" s="6" t="n"/>
      <c r="B950" s="6" t="n"/>
      <c r="C950" s="6" t="n"/>
      <c r="D950" s="6" t="n"/>
      <c r="E950" s="6" t="n"/>
      <c r="F950" s="6" t="n"/>
      <c r="G950" s="6" t="n"/>
      <c r="H950" s="6" t="n"/>
      <c r="I950" s="6" t="n"/>
      <c r="J950" s="6" t="n"/>
    </row>
    <row r="951" ht="15.75" customHeight="1" s="1411">
      <c r="A951" s="6" t="n"/>
      <c r="B951" s="6" t="n"/>
      <c r="C951" s="6" t="n"/>
      <c r="D951" s="6" t="n"/>
      <c r="E951" s="6" t="n"/>
      <c r="F951" s="6" t="n"/>
      <c r="G951" s="6" t="n"/>
      <c r="H951" s="6" t="n"/>
      <c r="I951" s="6" t="n"/>
      <c r="J951" s="6" t="n"/>
    </row>
    <row r="952" ht="15.75" customHeight="1" s="1411">
      <c r="A952" s="6" t="n"/>
      <c r="B952" s="6" t="n"/>
      <c r="C952" s="6" t="n"/>
      <c r="D952" s="6" t="n"/>
      <c r="E952" s="6" t="n"/>
      <c r="F952" s="6" t="n"/>
      <c r="G952" s="6" t="n"/>
      <c r="H952" s="6" t="n"/>
      <c r="I952" s="6" t="n"/>
      <c r="J952" s="6" t="n"/>
    </row>
    <row r="953" ht="15.75" customHeight="1" s="1411">
      <c r="A953" s="6" t="n"/>
      <c r="B953" s="6" t="n"/>
      <c r="C953" s="6" t="n"/>
      <c r="D953" s="6" t="n"/>
      <c r="E953" s="6" t="n"/>
      <c r="F953" s="6" t="n"/>
      <c r="G953" s="6" t="n"/>
      <c r="H953" s="6" t="n"/>
      <c r="I953" s="6" t="n"/>
      <c r="J953" s="6" t="n"/>
    </row>
    <row r="954" ht="15.75" customHeight="1" s="1411">
      <c r="A954" s="6" t="n"/>
      <c r="B954" s="6" t="n"/>
      <c r="C954" s="6" t="n"/>
      <c r="D954" s="6" t="n"/>
      <c r="E954" s="6" t="n"/>
      <c r="F954" s="6" t="n"/>
      <c r="G954" s="6" t="n"/>
      <c r="H954" s="6" t="n"/>
      <c r="I954" s="6" t="n"/>
      <c r="J954" s="6" t="n"/>
    </row>
    <row r="955" ht="15.75" customHeight="1" s="1411">
      <c r="A955" s="6" t="n"/>
      <c r="B955" s="6" t="n"/>
      <c r="C955" s="6" t="n"/>
      <c r="D955" s="6" t="n"/>
      <c r="E955" s="6" t="n"/>
      <c r="F955" s="6" t="n"/>
      <c r="G955" s="6" t="n"/>
      <c r="H955" s="6" t="n"/>
      <c r="I955" s="6" t="n"/>
      <c r="J955" s="6" t="n"/>
    </row>
    <row r="956" ht="15.75" customHeight="1" s="1411">
      <c r="A956" s="6" t="n"/>
      <c r="B956" s="6" t="n"/>
      <c r="C956" s="6" t="n"/>
      <c r="D956" s="6" t="n"/>
      <c r="E956" s="6" t="n"/>
      <c r="F956" s="6" t="n"/>
      <c r="G956" s="6" t="n"/>
      <c r="H956" s="6" t="n"/>
      <c r="I956" s="6" t="n"/>
      <c r="J956" s="6" t="n"/>
    </row>
    <row r="957" ht="15.75" customHeight="1" s="1411">
      <c r="A957" s="6" t="n"/>
      <c r="B957" s="6" t="n"/>
      <c r="C957" s="6" t="n"/>
      <c r="D957" s="6" t="n"/>
      <c r="E957" s="6" t="n"/>
      <c r="F957" s="6" t="n"/>
      <c r="G957" s="6" t="n"/>
      <c r="H957" s="6" t="n"/>
      <c r="I957" s="6" t="n"/>
      <c r="J957" s="6" t="n"/>
    </row>
    <row r="958" ht="15.75" customHeight="1" s="1411">
      <c r="A958" s="6" t="n"/>
      <c r="B958" s="6" t="n"/>
      <c r="C958" s="6" t="n"/>
      <c r="D958" s="6" t="n"/>
      <c r="E958" s="6" t="n"/>
      <c r="F958" s="6" t="n"/>
      <c r="G958" s="6" t="n"/>
      <c r="H958" s="6" t="n"/>
      <c r="I958" s="6" t="n"/>
      <c r="J958" s="6" t="n"/>
    </row>
    <row r="959" ht="15.75" customHeight="1" s="1411">
      <c r="A959" s="6" t="n"/>
      <c r="B959" s="6" t="n"/>
      <c r="C959" s="6" t="n"/>
      <c r="D959" s="6" t="n"/>
      <c r="E959" s="6" t="n"/>
      <c r="F959" s="6" t="n"/>
      <c r="G959" s="6" t="n"/>
      <c r="H959" s="6" t="n"/>
      <c r="I959" s="6" t="n"/>
      <c r="J959" s="6" t="n"/>
    </row>
    <row r="960" ht="15.75" customHeight="1" s="1411">
      <c r="A960" s="6" t="n"/>
      <c r="B960" s="6" t="n"/>
      <c r="C960" s="6" t="n"/>
      <c r="D960" s="6" t="n"/>
      <c r="E960" s="6" t="n"/>
      <c r="F960" s="6" t="n"/>
      <c r="G960" s="6" t="n"/>
      <c r="H960" s="6" t="n"/>
      <c r="I960" s="6" t="n"/>
      <c r="J960" s="6" t="n"/>
    </row>
    <row r="961" ht="15.75" customHeight="1" s="1411">
      <c r="A961" s="6" t="n"/>
      <c r="B961" s="6" t="n"/>
      <c r="C961" s="6" t="n"/>
      <c r="D961" s="6" t="n"/>
      <c r="E961" s="6" t="n"/>
      <c r="F961" s="6" t="n"/>
      <c r="G961" s="6" t="n"/>
      <c r="H961" s="6" t="n"/>
      <c r="I961" s="6" t="n"/>
      <c r="J961" s="6" t="n"/>
    </row>
    <row r="962" ht="15.75" customHeight="1" s="1411">
      <c r="A962" s="6" t="n"/>
      <c r="B962" s="6" t="n"/>
      <c r="C962" s="6" t="n"/>
      <c r="D962" s="6" t="n"/>
      <c r="E962" s="6" t="n"/>
      <c r="F962" s="6" t="n"/>
      <c r="G962" s="6" t="n"/>
      <c r="H962" s="6" t="n"/>
      <c r="I962" s="6" t="n"/>
      <c r="J962" s="6" t="n"/>
    </row>
    <row r="963" ht="15.75" customHeight="1" s="1411">
      <c r="A963" s="6" t="n"/>
      <c r="B963" s="6" t="n"/>
      <c r="C963" s="6" t="n"/>
      <c r="D963" s="6" t="n"/>
      <c r="E963" s="6" t="n"/>
      <c r="F963" s="6" t="n"/>
      <c r="G963" s="6" t="n"/>
      <c r="H963" s="6" t="n"/>
      <c r="I963" s="6" t="n"/>
      <c r="J963" s="6" t="n"/>
    </row>
    <row r="964" ht="15.75" customHeight="1" s="1411">
      <c r="A964" s="6" t="n"/>
      <c r="B964" s="6" t="n"/>
      <c r="C964" s="6" t="n"/>
      <c r="D964" s="6" t="n"/>
      <c r="E964" s="6" t="n"/>
      <c r="F964" s="6" t="n"/>
      <c r="G964" s="6" t="n"/>
      <c r="H964" s="6" t="n"/>
      <c r="I964" s="6" t="n"/>
      <c r="J964" s="6" t="n"/>
    </row>
    <row r="965" ht="15.75" customHeight="1" s="1411">
      <c r="A965" s="6" t="n"/>
      <c r="B965" s="6" t="n"/>
      <c r="C965" s="6" t="n"/>
      <c r="D965" s="6" t="n"/>
      <c r="E965" s="6" t="n"/>
      <c r="F965" s="6" t="n"/>
      <c r="G965" s="6" t="n"/>
      <c r="H965" s="6" t="n"/>
      <c r="I965" s="6" t="n"/>
      <c r="J965" s="6" t="n"/>
    </row>
    <row r="966" ht="15.75" customHeight="1" s="1411">
      <c r="A966" s="6" t="n"/>
      <c r="B966" s="6" t="n"/>
      <c r="C966" s="6" t="n"/>
      <c r="D966" s="6" t="n"/>
      <c r="E966" s="6" t="n"/>
      <c r="F966" s="6" t="n"/>
      <c r="G966" s="6" t="n"/>
      <c r="H966" s="6" t="n"/>
      <c r="I966" s="6" t="n"/>
      <c r="J966" s="6" t="n"/>
    </row>
    <row r="967" ht="15.75" customHeight="1" s="1411">
      <c r="A967" s="6" t="n"/>
      <c r="B967" s="6" t="n"/>
      <c r="C967" s="6" t="n"/>
      <c r="D967" s="6" t="n"/>
      <c r="E967" s="6" t="n"/>
      <c r="F967" s="6" t="n"/>
      <c r="G967" s="6" t="n"/>
      <c r="H967" s="6" t="n"/>
      <c r="I967" s="6" t="n"/>
      <c r="J967" s="6" t="n"/>
    </row>
    <row r="968" ht="15.75" customHeight="1" s="1411">
      <c r="A968" s="6" t="n"/>
      <c r="B968" s="6" t="n"/>
      <c r="C968" s="6" t="n"/>
      <c r="D968" s="6" t="n"/>
      <c r="E968" s="6" t="n"/>
      <c r="F968" s="6" t="n"/>
      <c r="G968" s="6" t="n"/>
      <c r="H968" s="6" t="n"/>
      <c r="I968" s="6" t="n"/>
      <c r="J968" s="6" t="n"/>
    </row>
    <row r="969" ht="15.75" customHeight="1" s="1411">
      <c r="A969" s="6" t="n"/>
      <c r="B969" s="6" t="n"/>
      <c r="C969" s="6" t="n"/>
      <c r="D969" s="6" t="n"/>
      <c r="E969" s="6" t="n"/>
      <c r="F969" s="6" t="n"/>
      <c r="G969" s="6" t="n"/>
      <c r="H969" s="6" t="n"/>
      <c r="I969" s="6" t="n"/>
      <c r="J969" s="6" t="n"/>
    </row>
    <row r="970" ht="15.75" customHeight="1" s="1411">
      <c r="A970" s="6" t="n"/>
      <c r="B970" s="6" t="n"/>
      <c r="C970" s="6" t="n"/>
      <c r="D970" s="6" t="n"/>
      <c r="E970" s="6" t="n"/>
      <c r="F970" s="6" t="n"/>
      <c r="G970" s="6" t="n"/>
      <c r="H970" s="6" t="n"/>
      <c r="I970" s="6" t="n"/>
      <c r="J970" s="6" t="n"/>
    </row>
    <row r="971" ht="15.75" customHeight="1" s="1411">
      <c r="A971" s="6" t="n"/>
      <c r="B971" s="6" t="n"/>
      <c r="C971" s="6" t="n"/>
      <c r="D971" s="6" t="n"/>
      <c r="E971" s="6" t="n"/>
      <c r="F971" s="6" t="n"/>
      <c r="G971" s="6" t="n"/>
      <c r="H971" s="6" t="n"/>
      <c r="I971" s="6" t="n"/>
      <c r="J971" s="6" t="n"/>
    </row>
    <row r="972" ht="15.75" customHeight="1" s="1411">
      <c r="A972" s="6" t="n"/>
      <c r="B972" s="6" t="n"/>
      <c r="C972" s="6" t="n"/>
      <c r="D972" s="6" t="n"/>
      <c r="E972" s="6" t="n"/>
      <c r="F972" s="6" t="n"/>
      <c r="G972" s="6" t="n"/>
      <c r="H972" s="6" t="n"/>
      <c r="I972" s="6" t="n"/>
      <c r="J972" s="6" t="n"/>
    </row>
    <row r="973" ht="15.75" customHeight="1" s="1411">
      <c r="A973" s="6" t="n"/>
      <c r="B973" s="6" t="n"/>
      <c r="C973" s="6" t="n"/>
      <c r="D973" s="6" t="n"/>
      <c r="E973" s="6" t="n"/>
      <c r="F973" s="6" t="n"/>
      <c r="G973" s="6" t="n"/>
      <c r="H973" s="6" t="n"/>
      <c r="I973" s="6" t="n"/>
      <c r="J973" s="6" t="n"/>
    </row>
    <row r="974" ht="15.75" customHeight="1" s="1411">
      <c r="A974" s="6" t="n"/>
      <c r="B974" s="6" t="n"/>
      <c r="C974" s="6" t="n"/>
      <c r="D974" s="6" t="n"/>
      <c r="E974" s="6" t="n"/>
      <c r="F974" s="6" t="n"/>
      <c r="G974" s="6" t="n"/>
      <c r="H974" s="6" t="n"/>
      <c r="I974" s="6" t="n"/>
      <c r="J974" s="6" t="n"/>
    </row>
    <row r="975" ht="15.75" customHeight="1" s="1411">
      <c r="A975" s="6" t="n"/>
      <c r="B975" s="6" t="n"/>
      <c r="C975" s="6" t="n"/>
      <c r="D975" s="6" t="n"/>
      <c r="E975" s="6" t="n"/>
      <c r="F975" s="6" t="n"/>
      <c r="G975" s="6" t="n"/>
      <c r="H975" s="6" t="n"/>
      <c r="I975" s="6" t="n"/>
      <c r="J975" s="6" t="n"/>
    </row>
    <row r="976" ht="15.75" customHeight="1" s="1411">
      <c r="A976" s="6" t="n"/>
      <c r="B976" s="6" t="n"/>
      <c r="C976" s="6" t="n"/>
      <c r="D976" s="6" t="n"/>
      <c r="E976" s="6" t="n"/>
      <c r="F976" s="6" t="n"/>
      <c r="G976" s="6" t="n"/>
      <c r="H976" s="6" t="n"/>
      <c r="I976" s="6" t="n"/>
      <c r="J976" s="6" t="n"/>
    </row>
    <row r="977" ht="15.75" customHeight="1" s="1411">
      <c r="A977" s="6" t="n"/>
      <c r="B977" s="6" t="n"/>
      <c r="C977" s="6" t="n"/>
      <c r="D977" s="6" t="n"/>
      <c r="E977" s="6" t="n"/>
      <c r="F977" s="6" t="n"/>
      <c r="G977" s="6" t="n"/>
      <c r="H977" s="6" t="n"/>
      <c r="I977" s="6" t="n"/>
      <c r="J977" s="6" t="n"/>
    </row>
    <row r="978" ht="15.75" customHeight="1" s="1411">
      <c r="A978" s="6" t="n"/>
      <c r="B978" s="6" t="n"/>
      <c r="C978" s="6" t="n"/>
      <c r="D978" s="6" t="n"/>
      <c r="E978" s="6" t="n"/>
      <c r="F978" s="6" t="n"/>
      <c r="G978" s="6" t="n"/>
      <c r="H978" s="6" t="n"/>
      <c r="I978" s="6" t="n"/>
      <c r="J978" s="6" t="n"/>
    </row>
    <row r="979" ht="15.75" customHeight="1" s="1411">
      <c r="A979" s="6" t="n"/>
      <c r="B979" s="6" t="n"/>
      <c r="C979" s="6" t="n"/>
      <c r="D979" s="6" t="n"/>
      <c r="E979" s="6" t="n"/>
      <c r="F979" s="6" t="n"/>
      <c r="G979" s="6" t="n"/>
      <c r="H979" s="6" t="n"/>
      <c r="I979" s="6" t="n"/>
      <c r="J979" s="6" t="n"/>
    </row>
    <row r="980" ht="15.75" customHeight="1" s="1411">
      <c r="A980" s="6" t="n"/>
      <c r="B980" s="6" t="n"/>
      <c r="C980" s="6" t="n"/>
      <c r="D980" s="6" t="n"/>
      <c r="E980" s="6" t="n"/>
      <c r="F980" s="6" t="n"/>
      <c r="G980" s="6" t="n"/>
      <c r="H980" s="6" t="n"/>
      <c r="I980" s="6" t="n"/>
      <c r="J980" s="6" t="n"/>
    </row>
    <row r="981" ht="15.75" customHeight="1" s="1411">
      <c r="A981" s="6" t="n"/>
      <c r="B981" s="6" t="n"/>
      <c r="C981" s="6" t="n"/>
      <c r="D981" s="6" t="n"/>
      <c r="E981" s="6" t="n"/>
      <c r="F981" s="6" t="n"/>
      <c r="G981" s="6" t="n"/>
      <c r="H981" s="6" t="n"/>
      <c r="I981" s="6" t="n"/>
      <c r="J981" s="6" t="n"/>
    </row>
    <row r="982" ht="15.75" customHeight="1" s="1411">
      <c r="A982" s="6" t="n"/>
      <c r="B982" s="6" t="n"/>
      <c r="C982" s="6" t="n"/>
      <c r="D982" s="6" t="n"/>
      <c r="E982" s="6" t="n"/>
      <c r="F982" s="6" t="n"/>
      <c r="G982" s="6" t="n"/>
      <c r="H982" s="6" t="n"/>
      <c r="I982" s="6" t="n"/>
      <c r="J982" s="6" t="n"/>
    </row>
    <row r="983" ht="15.75" customHeight="1" s="1411">
      <c r="A983" s="6" t="n"/>
      <c r="B983" s="6" t="n"/>
      <c r="C983" s="6" t="n"/>
      <c r="D983" s="6" t="n"/>
      <c r="E983" s="6" t="n"/>
      <c r="F983" s="6" t="n"/>
      <c r="G983" s="6" t="n"/>
      <c r="H983" s="6" t="n"/>
      <c r="I983" s="6" t="n"/>
      <c r="J983" s="6" t="n"/>
    </row>
    <row r="984" ht="15.75" customHeight="1" s="1411">
      <c r="A984" s="6" t="n"/>
      <c r="B984" s="6" t="n"/>
      <c r="C984" s="6" t="n"/>
      <c r="D984" s="6" t="n"/>
      <c r="E984" s="6" t="n"/>
      <c r="F984" s="6" t="n"/>
      <c r="G984" s="6" t="n"/>
      <c r="H984" s="6" t="n"/>
      <c r="I984" s="6" t="n"/>
      <c r="J984" s="6" t="n"/>
    </row>
    <row r="985" ht="15.75" customHeight="1" s="1411">
      <c r="A985" s="6" t="n"/>
      <c r="B985" s="6" t="n"/>
      <c r="C985" s="6" t="n"/>
      <c r="D985" s="6" t="n"/>
      <c r="E985" s="6" t="n"/>
      <c r="F985" s="6" t="n"/>
      <c r="G985" s="6" t="n"/>
      <c r="H985" s="6" t="n"/>
      <c r="I985" s="6" t="n"/>
      <c r="J985" s="6" t="n"/>
    </row>
    <row r="986" ht="15.75" customHeight="1" s="1411">
      <c r="A986" s="6" t="n"/>
      <c r="B986" s="6" t="n"/>
      <c r="C986" s="6" t="n"/>
      <c r="D986" s="6" t="n"/>
      <c r="E986" s="6" t="n"/>
      <c r="F986" s="6" t="n"/>
      <c r="G986" s="6" t="n"/>
      <c r="H986" s="6" t="n"/>
      <c r="I986" s="6" t="n"/>
      <c r="J986" s="6" t="n"/>
    </row>
    <row r="987" ht="15.75" customHeight="1" s="1411">
      <c r="A987" s="6" t="n"/>
      <c r="B987" s="6" t="n"/>
      <c r="C987" s="6" t="n"/>
      <c r="D987" s="6" t="n"/>
      <c r="E987" s="6" t="n"/>
      <c r="F987" s="6" t="n"/>
      <c r="G987" s="6" t="n"/>
      <c r="H987" s="6" t="n"/>
      <c r="I987" s="6" t="n"/>
      <c r="J987" s="6" t="n"/>
    </row>
    <row r="988" ht="15.75" customHeight="1" s="1411">
      <c r="A988" s="6" t="n"/>
      <c r="B988" s="6" t="n"/>
      <c r="C988" s="6" t="n"/>
      <c r="D988" s="6" t="n"/>
      <c r="E988" s="6" t="n"/>
      <c r="F988" s="6" t="n"/>
      <c r="G988" s="6" t="n"/>
      <c r="H988" s="6" t="n"/>
      <c r="I988" s="6" t="n"/>
      <c r="J988" s="6" t="n"/>
    </row>
    <row r="989" ht="15.75" customHeight="1" s="1411">
      <c r="A989" s="6" t="n"/>
      <c r="B989" s="6" t="n"/>
      <c r="C989" s="6" t="n"/>
      <c r="D989" s="6" t="n"/>
      <c r="E989" s="6" t="n"/>
      <c r="F989" s="6" t="n"/>
      <c r="G989" s="6" t="n"/>
      <c r="H989" s="6" t="n"/>
      <c r="I989" s="6" t="n"/>
      <c r="J989" s="6" t="n"/>
    </row>
    <row r="990" ht="15.75" customHeight="1" s="1411">
      <c r="A990" s="6" t="n"/>
      <c r="B990" s="6" t="n"/>
      <c r="C990" s="6" t="n"/>
      <c r="D990" s="6" t="n"/>
      <c r="E990" s="6" t="n"/>
      <c r="F990" s="6" t="n"/>
      <c r="G990" s="6" t="n"/>
      <c r="H990" s="6" t="n"/>
      <c r="I990" s="6" t="n"/>
      <c r="J990" s="6" t="n"/>
    </row>
    <row r="991" ht="15.75" customHeight="1" s="1411">
      <c r="A991" s="6" t="n"/>
      <c r="B991" s="6" t="n"/>
      <c r="C991" s="6" t="n"/>
      <c r="D991" s="6" t="n"/>
      <c r="E991" s="6" t="n"/>
      <c r="F991" s="6" t="n"/>
      <c r="G991" s="6" t="n"/>
      <c r="H991" s="6" t="n"/>
      <c r="I991" s="6" t="n"/>
      <c r="J991" s="6" t="n"/>
    </row>
    <row r="992" ht="15.75" customHeight="1" s="1411">
      <c r="A992" s="6" t="n"/>
      <c r="B992" s="6" t="n"/>
      <c r="C992" s="6" t="n"/>
      <c r="D992" s="6" t="n"/>
      <c r="E992" s="6" t="n"/>
      <c r="F992" s="6" t="n"/>
      <c r="G992" s="6" t="n"/>
      <c r="H992" s="6" t="n"/>
      <c r="I992" s="6" t="n"/>
      <c r="J992" s="6" t="n"/>
    </row>
    <row r="993" ht="15.75" customHeight="1" s="1411">
      <c r="A993" s="6" t="n"/>
      <c r="B993" s="6" t="n"/>
      <c r="C993" s="6" t="n"/>
      <c r="D993" s="6" t="n"/>
      <c r="E993" s="6" t="n"/>
      <c r="F993" s="6" t="n"/>
      <c r="G993" s="6" t="n"/>
      <c r="H993" s="6" t="n"/>
      <c r="I993" s="6" t="n"/>
      <c r="J993" s="6" t="n"/>
    </row>
    <row r="994" ht="15.75" customHeight="1" s="1411">
      <c r="A994" s="6" t="n"/>
      <c r="B994" s="6" t="n"/>
      <c r="C994" s="6" t="n"/>
      <c r="D994" s="6" t="n"/>
      <c r="E994" s="6" t="n"/>
      <c r="F994" s="6" t="n"/>
      <c r="G994" s="6" t="n"/>
      <c r="H994" s="6" t="n"/>
      <c r="I994" s="6" t="n"/>
      <c r="J994" s="6" t="n"/>
    </row>
    <row r="995" ht="15.75" customHeight="1" s="1411">
      <c r="A995" s="6" t="n"/>
      <c r="B995" s="6" t="n"/>
      <c r="C995" s="6" t="n"/>
      <c r="D995" s="6" t="n"/>
      <c r="E995" s="6" t="n"/>
      <c r="F995" s="6" t="n"/>
      <c r="G995" s="6" t="n"/>
      <c r="H995" s="6" t="n"/>
      <c r="I995" s="6" t="n"/>
      <c r="J995" s="6" t="n"/>
    </row>
    <row r="996" ht="15.75" customHeight="1" s="1411">
      <c r="A996" s="6" t="n"/>
      <c r="B996" s="6" t="n"/>
      <c r="C996" s="6" t="n"/>
      <c r="D996" s="6" t="n"/>
      <c r="E996" s="6" t="n"/>
      <c r="F996" s="6" t="n"/>
      <c r="G996" s="6" t="n"/>
      <c r="H996" s="6" t="n"/>
      <c r="I996" s="6" t="n"/>
      <c r="J996" s="6" t="n"/>
    </row>
    <row r="997" ht="15.75" customHeight="1" s="1411">
      <c r="A997" s="6" t="n"/>
      <c r="B997" s="6" t="n"/>
      <c r="C997" s="6" t="n"/>
      <c r="D997" s="6" t="n"/>
      <c r="E997" s="6" t="n"/>
      <c r="F997" s="6" t="n"/>
      <c r="G997" s="6" t="n"/>
      <c r="H997" s="6" t="n"/>
      <c r="I997" s="6" t="n"/>
      <c r="J997" s="6" t="n"/>
    </row>
    <row r="998" ht="15.75" customHeight="1" s="1411">
      <c r="A998" s="6" t="n"/>
      <c r="B998" s="6" t="n"/>
      <c r="C998" s="6" t="n"/>
      <c r="D998" s="6" t="n"/>
      <c r="E998" s="6" t="n"/>
      <c r="F998" s="6" t="n"/>
      <c r="G998" s="6" t="n"/>
      <c r="H998" s="6" t="n"/>
      <c r="I998" s="6" t="n"/>
      <c r="J998" s="6" t="n"/>
    </row>
    <row r="999" ht="15.75" customHeight="1" s="1411">
      <c r="A999" s="6" t="n"/>
      <c r="B999" s="6" t="n"/>
      <c r="C999" s="6" t="n"/>
      <c r="D999" s="6" t="n"/>
      <c r="E999" s="6" t="n"/>
      <c r="F999" s="6" t="n"/>
      <c r="G999" s="6" t="n"/>
      <c r="H999" s="6" t="n"/>
      <c r="I999" s="6" t="n"/>
      <c r="J999" s="6" t="n"/>
    </row>
    <row r="1000" ht="15.75" customHeight="1" s="1411">
      <c r="A1000" s="6" t="n"/>
      <c r="B1000" s="6" t="n"/>
      <c r="C1000" s="6" t="n"/>
      <c r="D1000" s="6" t="n"/>
      <c r="E1000" s="6" t="n"/>
      <c r="F1000" s="6" t="n"/>
      <c r="G1000" s="6" t="n"/>
      <c r="H1000" s="6" t="n"/>
      <c r="I1000" s="6" t="n"/>
      <c r="J1000" s="6" t="n"/>
    </row>
  </sheetData>
  <mergeCells count="1">
    <mergeCell ref="A1:I1"/>
  </mergeCells>
  <pageMargins left="0.75" right="0.75" top="1" bottom="1" header="0" footer="0"/>
  <pageSetup orientation="portrait" paperSize="9"/>
</worksheet>
</file>

<file path=xl/worksheets/sheet37.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ColWidth="14.43" defaultRowHeight="15" customHeight="1"/>
  <cols>
    <col width="28" customWidth="1" style="1411" min="1" max="1"/>
    <col width="10" customWidth="1" style="1411" min="2" max="2"/>
    <col width="20" customWidth="1" style="1411" min="3" max="3"/>
    <col width="55" customWidth="1" style="1411" min="4" max="4"/>
    <col width="8.710000000000001" customWidth="1" style="1411" min="5" max="26"/>
  </cols>
  <sheetData>
    <row r="1" ht="31.5" customHeight="1" s="1411">
      <c r="A1" s="1747" t="inlineStr">
        <is>
          <t>NO DICE BOROUGH — MODEL ERROR LOG  |  Auto-generated audit</t>
        </is>
      </c>
    </row>
    <row r="2" ht="19.5" customHeight="1" s="1411">
      <c r="A2" s="1405" t="inlineStr">
        <is>
          <t>Sheet</t>
        </is>
      </c>
      <c r="B2" s="1405" t="inlineStr">
        <is>
          <t>Cell</t>
        </is>
      </c>
      <c r="C2" s="1405" t="inlineStr">
        <is>
          <t>Issue Type</t>
        </is>
      </c>
      <c r="D2" s="1405" t="inlineStr">
        <is>
          <t>Detail</t>
        </is>
      </c>
    </row>
    <row r="3" ht="18" customHeight="1" s="1411">
      <c r="A3" s="1406" t="inlineStr">
        <is>
          <t>Audit View</t>
        </is>
      </c>
      <c r="B3" s="1407" t="inlineStr">
        <is>
          <t>B16</t>
        </is>
      </c>
      <c r="C3" s="1406" t="inlineStr">
        <is>
          <t>HARDCODED VALUE</t>
        </is>
      </c>
      <c r="D3" s="1408" t="inlineStr">
        <is>
          <t>Embedded: ['30000'] in: =IF(MIN('Cash Flow Forecast'!B30:M30)&gt;=30000,"✓  OK","⚠  MON</t>
        </is>
      </c>
    </row>
    <row r="4" ht="18" customHeight="1" s="1411">
      <c r="A4" s="1406" t="inlineStr">
        <is>
          <t>Inputs</t>
        </is>
      </c>
      <c r="B4" s="1407" t="inlineStr">
        <is>
          <t>A3</t>
        </is>
      </c>
      <c r="C4" s="1406" t="inlineStr">
        <is>
          <t>HARDCODED VALUE</t>
        </is>
      </c>
      <c r="D4" s="1408" t="inlineStr">
        <is>
          <t xml:space="preserve">Embedded: ['2.0'] in: =IF(COUNTIF('Audit Dashboard'!D6:D18,"*ERROR*")&gt;0,"⚠  MODEL </t>
        </is>
      </c>
    </row>
    <row r="5" ht="18" customHeight="1" s="1411">
      <c r="A5" s="1406" t="inlineStr">
        <is>
          <t>Audit Dashboard</t>
        </is>
      </c>
      <c r="B5" s="1407" t="inlineStr">
        <is>
          <t>B12</t>
        </is>
      </c>
      <c r="C5" s="1406" t="inlineStr">
        <is>
          <t>HARDCODED VALUE</t>
        </is>
      </c>
      <c r="D5" s="1408" t="inlineStr">
        <is>
          <t>Embedded: ['700000'] in: =IF(AND(ISNUMBER('Base Case Forecast'!N6),'Base Case Forecas</t>
        </is>
      </c>
    </row>
    <row r="6" ht="18" customHeight="1" s="1411">
      <c r="A6" s="1406" t="inlineStr">
        <is>
          <t>Audit Dashboard</t>
        </is>
      </c>
      <c r="B6" s="1407" t="inlineStr">
        <is>
          <t>D55</t>
        </is>
      </c>
      <c r="C6" s="1406" t="inlineStr">
        <is>
          <t>HARDCODED VALUE</t>
        </is>
      </c>
      <c r="D6" s="1408" t="inlineStr">
        <is>
          <t>Embedded: ['30000'] in: =IF(MIN('Cash Flow Forecast'!B30:M30)&gt;=30000,"✓  OK — cash s</t>
        </is>
      </c>
    </row>
    <row r="7" ht="18" customHeight="1" s="1411">
      <c r="A7" s="1406" t="inlineStr">
        <is>
          <t>Marketing Budget</t>
        </is>
      </c>
      <c r="B7" s="1407" t="inlineStr">
        <is>
          <t>C16</t>
        </is>
      </c>
      <c r="C7" s="1406" t="inlineStr">
        <is>
          <t>HARDCODED VALUE</t>
        </is>
      </c>
      <c r="D7" s="1408" t="inlineStr">
        <is>
          <t>Embedded: ['500'] in: =500</t>
        </is>
      </c>
    </row>
    <row r="8" ht="18" customHeight="1" s="1411">
      <c r="A8" s="1406" t="inlineStr">
        <is>
          <t>Google Budget</t>
        </is>
      </c>
      <c r="B8" s="1407" t="inlineStr">
        <is>
          <t>D64</t>
        </is>
      </c>
      <c r="C8" s="1406" t="inlineStr">
        <is>
          <t>HARDCODED VALUE</t>
        </is>
      </c>
      <c r="D8" s="1408" t="inlineStr">
        <is>
          <t>Embedded: ['10000', '26000'] in: =IF(D63&lt;=10000,'Inputs'!B69,IF(D63&lt;=26000,'Inputs'!B70,'Inpu</t>
        </is>
      </c>
    </row>
    <row r="9" ht="18" customHeight="1" s="1411">
      <c r="A9" s="1406" t="inlineStr">
        <is>
          <t>Google Budget</t>
        </is>
      </c>
      <c r="B9" s="1407" t="inlineStr">
        <is>
          <t>F64</t>
        </is>
      </c>
      <c r="C9" s="1406" t="inlineStr">
        <is>
          <t>HARDCODED VALUE</t>
        </is>
      </c>
      <c r="D9" s="1408" t="inlineStr">
        <is>
          <t>Embedded: ['10000', '26000'] in: =IF(F63&lt;=10000,'Inputs'!C69,IF(F63&lt;=26000,'Inputs'!C70,'Inpu</t>
        </is>
      </c>
    </row>
    <row r="10" ht="18" customHeight="1" s="1411">
      <c r="A10" s="1406" t="inlineStr">
        <is>
          <t>Google Budget</t>
        </is>
      </c>
      <c r="B10" s="1407" t="inlineStr">
        <is>
          <t>H64</t>
        </is>
      </c>
      <c r="C10" s="1406" t="inlineStr">
        <is>
          <t>HARDCODED VALUE</t>
        </is>
      </c>
      <c r="D10" s="1408" t="inlineStr">
        <is>
          <t>Embedded: ['10000', '26000'] in: =IF(H63&lt;=10000,'Inputs'!D69,IF(H63&lt;=26000,'Inputs'!D70,'Inpu</t>
        </is>
      </c>
    </row>
    <row r="11" ht="18" customHeight="1" s="1411">
      <c r="A11" s="1406" t="inlineStr">
        <is>
          <t>Google Budget</t>
        </is>
      </c>
      <c r="B11" s="1407" t="inlineStr">
        <is>
          <t>B98</t>
        </is>
      </c>
      <c r="C11" s="1406" t="inlineStr">
        <is>
          <t>HARDCODED VALUE</t>
        </is>
      </c>
      <c r="D11" s="1408" t="inlineStr">
        <is>
          <t>Embedded: ['2.00'] in: =IF(AND(F65&gt;=0.20,F65&lt;=2.00),"✓  OK","✗  CHECK")</t>
        </is>
      </c>
    </row>
    <row r="12" ht="18" customHeight="1" s="1411">
      <c r="A12" s="1406" t="inlineStr">
        <is>
          <t>Google Budget</t>
        </is>
      </c>
      <c r="B12" s="1407" t="inlineStr">
        <is>
          <t>B100</t>
        </is>
      </c>
      <c r="C12" s="1406" t="inlineStr">
        <is>
          <t>HARDCODED VALUE</t>
        </is>
      </c>
      <c r="D12" s="1408" t="inlineStr">
        <is>
          <t>Embedded: ['30'] in: =IF(AND(F69&gt;=30,F69&lt;=200),"✓  OK","✗  CHECK")</t>
        </is>
      </c>
    </row>
    <row r="13" ht="18" customHeight="1" s="1411">
      <c r="A13" s="1406" t="inlineStr">
        <is>
          <t>Google Budget</t>
        </is>
      </c>
      <c r="B13" s="1407" t="inlineStr">
        <is>
          <t>B101</t>
        </is>
      </c>
      <c r="C13" s="1406" t="inlineStr">
        <is>
          <t>HARDCODED VALUE</t>
        </is>
      </c>
      <c r="D13" s="1408" t="inlineStr">
        <is>
          <t>Embedded: ['50'] in: =IF(AND(F84&gt;=5,F84&lt;=50),"✓  OK","✗  REVIEW")</t>
        </is>
      </c>
    </row>
    <row r="14" ht="18" customHeight="1" s="1411">
      <c r="A14" s="1406" t="inlineStr">
        <is>
          <t>Google Budget</t>
        </is>
      </c>
      <c r="B14" s="1407" t="inlineStr">
        <is>
          <t>B103</t>
        </is>
      </c>
      <c r="C14" s="1406" t="inlineStr">
        <is>
          <t>HARDCODED VALUE</t>
        </is>
      </c>
      <c r="D14" s="1408" t="inlineStr">
        <is>
          <t>Embedded: ['50', '50'] in: =IF(G92&gt;0,"✓  OK — profitable at 50% perf","✗  LOSS at 50% —</t>
        </is>
      </c>
    </row>
    <row r="15" ht="18" customHeight="1" s="1411">
      <c r="A15" s="1406" t="inlineStr">
        <is>
          <t>Google Budget</t>
        </is>
      </c>
      <c r="B15" s="1407" t="inlineStr">
        <is>
          <t>B104</t>
        </is>
      </c>
      <c r="C15" s="1406" t="inlineStr">
        <is>
          <t>HARDCODED VALUE</t>
        </is>
      </c>
      <c r="D15" s="1408" t="inlineStr">
        <is>
          <t>Embedded: ['50'] in: =IF(SENS_50_NET&gt;0,"✓  OK","✗  LOSS AT 50%")</t>
        </is>
      </c>
    </row>
    <row r="16" ht="18" customHeight="1" s="1411">
      <c r="A16" s="1406" t="inlineStr">
        <is>
          <t>Base Case Forecast</t>
        </is>
      </c>
      <c r="B16" s="1407" t="inlineStr">
        <is>
          <t>A6</t>
        </is>
      </c>
      <c r="C16" s="1406" t="inlineStr">
        <is>
          <t>HARDCODED VALUE</t>
        </is>
      </c>
      <c r="D16" s="1408" t="inlineStr">
        <is>
          <t>Embedded: ['2026', '2025'] in: =("2026/27 FORECAST INCOME (+"&amp;TEXT($B$52,"0%")&amp;" vs 2025 ba</t>
        </is>
      </c>
    </row>
    <row r="17" ht="18" customHeight="1" s="1411">
      <c r="A17" s="1406" t="inlineStr">
        <is>
          <t>Scenario Planning</t>
        </is>
      </c>
      <c r="B17" s="1407" t="inlineStr">
        <is>
          <t>A10</t>
        </is>
      </c>
      <c r="C17" s="1406" t="inlineStr">
        <is>
          <t>HARDCODED VALUE</t>
        </is>
      </c>
      <c r="D17" s="1408" t="inlineStr">
        <is>
          <t>Embedded: ['2025'] in: = PROFIT (equiv period 2025)</t>
        </is>
      </c>
    </row>
    <row r="18" ht="18" customHeight="1" s="1411">
      <c r="A18" s="1406" t="inlineStr">
        <is>
          <t>Scenario Planning</t>
        </is>
      </c>
      <c r="B18" s="1407" t="inlineStr">
        <is>
          <t>D29</t>
        </is>
      </c>
      <c r="C18" s="1406" t="inlineStr">
        <is>
          <t>HARDCODED VALUE</t>
        </is>
      </c>
      <c r="D18" s="1408" t="inlineStr">
        <is>
          <t>Embedded: ['2025'] in: =TEXT(P33,"vs 2025 Base: +£"&amp;TEXT(P33,"#,##0")&amp;" (+"&amp;TEXT(P3</t>
        </is>
      </c>
    </row>
    <row r="19" ht="18" customHeight="1" s="1411">
      <c r="A19" s="1406" t="inlineStr">
        <is>
          <t>Downside Scenario</t>
        </is>
      </c>
      <c r="B19" s="1407" t="inlineStr">
        <is>
          <t>F28</t>
        </is>
      </c>
      <c r="C19" s="1406" t="inlineStr">
        <is>
          <t>HARDCODED VALUE</t>
        </is>
      </c>
      <c r="D19" s="1408" t="inlineStr">
        <is>
          <t>Embedded: ['30000'] in: =MIN('Cash Flow Forecast'!B29:'Cash Flow Forecast'!M29)-3000</t>
        </is>
      </c>
    </row>
    <row r="20" ht="15" customHeight="1" s="1411">
      <c r="A20" s="6" t="n"/>
      <c r="B20" s="6" t="n"/>
      <c r="C20" s="6" t="n"/>
      <c r="D20" s="6" t="n"/>
    </row>
    <row r="21" ht="15" customHeight="1" s="1411">
      <c r="A21" s="1409" t="inlineStr">
        <is>
          <t>Total items logged: 17</t>
        </is>
      </c>
      <c r="B21" s="6" t="n"/>
      <c r="C21" s="6" t="n"/>
      <c r="D21" s="6" t="n"/>
    </row>
    <row r="22" ht="48" customHeight="1" s="1411">
      <c r="A22" s="1410" t="inlineStr">
        <is>
          <t>NOTE: Audit Dashboard baseline anchors (741644.22, 570600.30, 79094.23) are intentional — they are the verified 2025 actual totals used to detect data corruption. Tolerance values (0.01, 0.05) are rounding thresholds, not business assumptions. All other hardcoded values above should be reviewed for migration to Inputs sheet.</t>
        </is>
      </c>
    </row>
    <row r="23" ht="15.75" customHeight="1" s="1411">
      <c r="A23" s="6" t="n"/>
      <c r="B23" s="6" t="n"/>
      <c r="C23" s="6" t="n"/>
      <c r="D23" s="6" t="n"/>
    </row>
    <row r="24" ht="15.75" customHeight="1" s="1411">
      <c r="A24" s="6" t="n"/>
      <c r="B24" s="6" t="n"/>
      <c r="C24" s="6" t="n"/>
      <c r="D24" s="6" t="n"/>
    </row>
    <row r="25" ht="15.75" customHeight="1" s="1411">
      <c r="A25" s="6" t="n"/>
      <c r="B25" s="6" t="n"/>
      <c r="C25" s="6" t="n"/>
      <c r="D25" s="6" t="n"/>
    </row>
    <row r="26" ht="15.75" customHeight="1" s="1411">
      <c r="A26" s="6" t="n"/>
      <c r="B26" s="6" t="n"/>
      <c r="C26" s="6" t="n"/>
      <c r="D26" s="6" t="n"/>
    </row>
    <row r="27" ht="15.75" customHeight="1" s="1411">
      <c r="A27" s="6" t="n"/>
      <c r="B27" s="6" t="n"/>
      <c r="C27" s="6" t="n"/>
      <c r="D27" s="6" t="n"/>
    </row>
    <row r="28" ht="15.75" customHeight="1" s="1411">
      <c r="A28" s="6" t="n"/>
      <c r="B28" s="6" t="n"/>
      <c r="C28" s="6" t="n"/>
      <c r="D28" s="6" t="n"/>
    </row>
    <row r="29" ht="15.75" customHeight="1" s="1411">
      <c r="A29" s="6" t="n"/>
      <c r="B29" s="6" t="n"/>
      <c r="C29" s="6" t="n"/>
      <c r="D29" s="6" t="n"/>
    </row>
    <row r="30" ht="15.75" customHeight="1" s="1411">
      <c r="A30" s="6" t="n"/>
      <c r="B30" s="6" t="n"/>
      <c r="C30" s="6" t="n"/>
      <c r="D30" s="6" t="n"/>
    </row>
    <row r="31" ht="15.75" customHeight="1" s="1411">
      <c r="A31" s="6" t="n"/>
      <c r="B31" s="6" t="n"/>
      <c r="C31" s="6" t="n"/>
      <c r="D31" s="6" t="n"/>
    </row>
    <row r="32" ht="15.75" customHeight="1" s="1411">
      <c r="A32" s="6" t="n"/>
      <c r="B32" s="6" t="n"/>
      <c r="C32" s="6" t="n"/>
      <c r="D32" s="6" t="n"/>
    </row>
    <row r="33" ht="15.75" customHeight="1" s="1411">
      <c r="A33" s="6" t="n"/>
      <c r="B33" s="6" t="n"/>
      <c r="C33" s="6" t="n"/>
      <c r="D33" s="6" t="n"/>
    </row>
    <row r="34" ht="15.75" customHeight="1" s="1411">
      <c r="A34" s="6" t="n"/>
      <c r="B34" s="6" t="n"/>
      <c r="C34" s="6" t="n"/>
      <c r="D34" s="6" t="n"/>
    </row>
    <row r="35" ht="15.75" customHeight="1" s="1411">
      <c r="A35" s="6" t="n"/>
      <c r="B35" s="6" t="n"/>
      <c r="C35" s="6" t="n"/>
      <c r="D35" s="6" t="n"/>
    </row>
    <row r="36" ht="15.75" customHeight="1" s="1411">
      <c r="A36" s="6" t="n"/>
      <c r="B36" s="6" t="n"/>
      <c r="C36" s="6" t="n"/>
      <c r="D36" s="6" t="n"/>
    </row>
    <row r="37" ht="15.75" customHeight="1" s="1411">
      <c r="A37" s="6" t="n"/>
      <c r="B37" s="6" t="n"/>
      <c r="C37" s="6" t="n"/>
      <c r="D37" s="6" t="n"/>
    </row>
    <row r="38" ht="15.75" customHeight="1" s="1411">
      <c r="A38" s="6" t="n"/>
      <c r="B38" s="6" t="n"/>
      <c r="C38" s="6" t="n"/>
      <c r="D38" s="6" t="n"/>
    </row>
    <row r="39" ht="15.75" customHeight="1" s="1411">
      <c r="A39" s="6" t="n"/>
      <c r="B39" s="6" t="n"/>
      <c r="C39" s="6" t="n"/>
      <c r="D39" s="6" t="n"/>
    </row>
    <row r="40" ht="15.75" customHeight="1" s="1411">
      <c r="A40" s="6" t="n"/>
      <c r="B40" s="6" t="n"/>
      <c r="C40" s="6" t="n"/>
      <c r="D40" s="6" t="n"/>
    </row>
    <row r="41" ht="15.75" customHeight="1" s="1411">
      <c r="A41" s="6" t="n"/>
      <c r="B41" s="6" t="n"/>
      <c r="C41" s="6" t="n"/>
      <c r="D41" s="6" t="n"/>
    </row>
    <row r="42" ht="15.75" customHeight="1" s="1411">
      <c r="A42" s="6" t="n"/>
      <c r="B42" s="6" t="n"/>
      <c r="C42" s="6" t="n"/>
      <c r="D42" s="6" t="n"/>
    </row>
    <row r="43" ht="15.75" customHeight="1" s="1411">
      <c r="A43" s="6" t="n"/>
      <c r="B43" s="6" t="n"/>
      <c r="C43" s="6" t="n"/>
      <c r="D43" s="6" t="n"/>
    </row>
    <row r="44" ht="15.75" customHeight="1" s="1411">
      <c r="A44" s="6" t="n"/>
      <c r="B44" s="6" t="n"/>
      <c r="C44" s="6" t="n"/>
      <c r="D44" s="6" t="n"/>
    </row>
    <row r="45" ht="15.75" customHeight="1" s="1411">
      <c r="A45" s="6" t="n"/>
      <c r="B45" s="6" t="n"/>
      <c r="C45" s="6" t="n"/>
      <c r="D45" s="6" t="n"/>
    </row>
    <row r="46" ht="15.75" customHeight="1" s="1411">
      <c r="A46" s="6" t="n"/>
      <c r="B46" s="6" t="n"/>
      <c r="C46" s="6" t="n"/>
      <c r="D46" s="6" t="n"/>
    </row>
    <row r="47" ht="15.75" customHeight="1" s="1411">
      <c r="A47" s="6" t="n"/>
      <c r="B47" s="6" t="n"/>
      <c r="C47" s="6" t="n"/>
      <c r="D47" s="6" t="n"/>
    </row>
    <row r="48" ht="15.75" customHeight="1" s="1411">
      <c r="A48" s="6" t="n"/>
      <c r="B48" s="6" t="n"/>
      <c r="C48" s="6" t="n"/>
      <c r="D48" s="6" t="n"/>
    </row>
    <row r="49" ht="15.75" customHeight="1" s="1411">
      <c r="A49" s="6" t="n"/>
      <c r="B49" s="6" t="n"/>
      <c r="C49" s="6" t="n"/>
      <c r="D49" s="6" t="n"/>
    </row>
    <row r="50" ht="15.75" customHeight="1" s="1411">
      <c r="A50" s="6" t="n"/>
      <c r="B50" s="6" t="n"/>
      <c r="C50" s="6" t="n"/>
      <c r="D50" s="6" t="n"/>
    </row>
    <row r="51" ht="15.75" customHeight="1" s="1411">
      <c r="A51" s="6" t="n"/>
      <c r="B51" s="6" t="n"/>
      <c r="C51" s="6" t="n"/>
      <c r="D51" s="6" t="n"/>
    </row>
    <row r="52" ht="15.75" customHeight="1" s="1411">
      <c r="A52" s="6" t="n"/>
      <c r="B52" s="6" t="n"/>
      <c r="C52" s="6" t="n"/>
      <c r="D52" s="6" t="n"/>
    </row>
    <row r="53" ht="15.75" customHeight="1" s="1411">
      <c r="A53" s="6" t="n"/>
      <c r="B53" s="6" t="n"/>
      <c r="C53" s="6" t="n"/>
      <c r="D53" s="6" t="n"/>
    </row>
    <row r="54" ht="15.75" customHeight="1" s="1411">
      <c r="A54" s="6" t="n"/>
      <c r="B54" s="6" t="n"/>
      <c r="C54" s="6" t="n"/>
      <c r="D54" s="6" t="n"/>
    </row>
    <row r="55" ht="15.75" customHeight="1" s="1411">
      <c r="A55" s="6" t="n"/>
      <c r="B55" s="6" t="n"/>
      <c r="C55" s="6" t="n"/>
      <c r="D55" s="6" t="n"/>
    </row>
    <row r="56" ht="15.75" customHeight="1" s="1411">
      <c r="A56" s="6" t="n"/>
      <c r="B56" s="6" t="n"/>
      <c r="C56" s="6" t="n"/>
      <c r="D56" s="6" t="n"/>
    </row>
    <row r="57" ht="15.75" customHeight="1" s="1411">
      <c r="A57" s="6" t="n"/>
      <c r="B57" s="6" t="n"/>
      <c r="C57" s="6" t="n"/>
      <c r="D57" s="6" t="n"/>
    </row>
    <row r="58" ht="15.75" customHeight="1" s="1411">
      <c r="A58" s="6" t="n"/>
      <c r="B58" s="6" t="n"/>
      <c r="C58" s="6" t="n"/>
      <c r="D58" s="6" t="n"/>
    </row>
    <row r="59" ht="15.75" customHeight="1" s="1411">
      <c r="A59" s="6" t="n"/>
      <c r="B59" s="6" t="n"/>
      <c r="C59" s="6" t="n"/>
      <c r="D59" s="6" t="n"/>
    </row>
    <row r="60" ht="15.75" customHeight="1" s="1411">
      <c r="A60" s="6" t="n"/>
      <c r="B60" s="6" t="n"/>
      <c r="C60" s="6" t="n"/>
      <c r="D60" s="6" t="n"/>
    </row>
    <row r="61" ht="15.75" customHeight="1" s="1411">
      <c r="A61" s="6" t="n"/>
      <c r="B61" s="6" t="n"/>
      <c r="C61" s="6" t="n"/>
      <c r="D61" s="6" t="n"/>
    </row>
    <row r="62" ht="15.75" customHeight="1" s="1411">
      <c r="A62" s="6" t="n"/>
      <c r="B62" s="6" t="n"/>
      <c r="C62" s="6" t="n"/>
      <c r="D62" s="6" t="n"/>
    </row>
    <row r="63" ht="15.75" customHeight="1" s="1411">
      <c r="A63" s="6" t="n"/>
      <c r="B63" s="6" t="n"/>
      <c r="C63" s="6" t="n"/>
      <c r="D63" s="6" t="n"/>
    </row>
    <row r="64" ht="15.75" customHeight="1" s="1411">
      <c r="A64" s="6" t="n"/>
      <c r="B64" s="6" t="n"/>
      <c r="C64" s="6" t="n"/>
      <c r="D64" s="6" t="n"/>
    </row>
    <row r="65" ht="15.75" customHeight="1" s="1411">
      <c r="A65" s="6" t="n"/>
      <c r="B65" s="6" t="n"/>
      <c r="C65" s="6" t="n"/>
      <c r="D65" s="6" t="n"/>
    </row>
    <row r="66" ht="15.75" customHeight="1" s="1411">
      <c r="A66" s="6" t="n"/>
      <c r="B66" s="6" t="n"/>
      <c r="C66" s="6" t="n"/>
      <c r="D66" s="6" t="n"/>
    </row>
    <row r="67" ht="15.75" customHeight="1" s="1411">
      <c r="A67" s="6" t="n"/>
      <c r="B67" s="6" t="n"/>
      <c r="C67" s="6" t="n"/>
      <c r="D67" s="6" t="n"/>
    </row>
    <row r="68" ht="15.75" customHeight="1" s="1411">
      <c r="A68" s="6" t="n"/>
      <c r="B68" s="6" t="n"/>
      <c r="C68" s="6" t="n"/>
      <c r="D68" s="6" t="n"/>
    </row>
    <row r="69" ht="15.75" customHeight="1" s="1411">
      <c r="A69" s="6" t="n"/>
      <c r="B69" s="6" t="n"/>
      <c r="C69" s="6" t="n"/>
      <c r="D69" s="6" t="n"/>
    </row>
    <row r="70" ht="15.75" customHeight="1" s="1411">
      <c r="A70" s="6" t="n"/>
      <c r="B70" s="6" t="n"/>
      <c r="C70" s="6" t="n"/>
      <c r="D70" s="6" t="n"/>
    </row>
    <row r="71" ht="15.75" customHeight="1" s="1411">
      <c r="A71" s="6" t="n"/>
      <c r="B71" s="6" t="n"/>
      <c r="C71" s="6" t="n"/>
      <c r="D71" s="6" t="n"/>
    </row>
    <row r="72" ht="15.75" customHeight="1" s="1411">
      <c r="A72" s="6" t="n"/>
      <c r="B72" s="6" t="n"/>
      <c r="C72" s="6" t="n"/>
      <c r="D72" s="6" t="n"/>
    </row>
    <row r="73" ht="15.75" customHeight="1" s="1411">
      <c r="A73" s="6" t="n"/>
      <c r="B73" s="6" t="n"/>
      <c r="C73" s="6" t="n"/>
      <c r="D73" s="6" t="n"/>
    </row>
    <row r="74" ht="15.75" customHeight="1" s="1411">
      <c r="A74" s="6" t="n"/>
      <c r="B74" s="6" t="n"/>
      <c r="C74" s="6" t="n"/>
      <c r="D74" s="6" t="n"/>
    </row>
    <row r="75" ht="15.75" customHeight="1" s="1411">
      <c r="A75" s="6" t="n"/>
      <c r="B75" s="6" t="n"/>
      <c r="C75" s="6" t="n"/>
      <c r="D75" s="6" t="n"/>
    </row>
    <row r="76" ht="15.75" customHeight="1" s="1411">
      <c r="A76" s="6" t="n"/>
      <c r="B76" s="6" t="n"/>
      <c r="C76" s="6" t="n"/>
      <c r="D76" s="6" t="n"/>
    </row>
    <row r="77" ht="15.75" customHeight="1" s="1411">
      <c r="A77" s="6" t="n"/>
      <c r="B77" s="6" t="n"/>
      <c r="C77" s="6" t="n"/>
      <c r="D77" s="6" t="n"/>
    </row>
    <row r="78" ht="15.75" customHeight="1" s="1411">
      <c r="A78" s="6" t="n"/>
      <c r="B78" s="6" t="n"/>
      <c r="C78" s="6" t="n"/>
      <c r="D78" s="6" t="n"/>
    </row>
    <row r="79" ht="15.75" customHeight="1" s="1411">
      <c r="A79" s="6" t="n"/>
      <c r="B79" s="6" t="n"/>
      <c r="C79" s="6" t="n"/>
      <c r="D79" s="6" t="n"/>
    </row>
    <row r="80" ht="15.75" customHeight="1" s="1411">
      <c r="A80" s="6" t="n"/>
      <c r="B80" s="6" t="n"/>
      <c r="C80" s="6" t="n"/>
      <c r="D80" s="6" t="n"/>
    </row>
    <row r="81" ht="15.75" customHeight="1" s="1411">
      <c r="A81" s="6" t="n"/>
      <c r="B81" s="6" t="n"/>
      <c r="C81" s="6" t="n"/>
      <c r="D81" s="6" t="n"/>
    </row>
    <row r="82" ht="15.75" customHeight="1" s="1411">
      <c r="A82" s="6" t="n"/>
      <c r="B82" s="6" t="n"/>
      <c r="C82" s="6" t="n"/>
      <c r="D82" s="6" t="n"/>
    </row>
    <row r="83" ht="15.75" customHeight="1" s="1411">
      <c r="A83" s="6" t="n"/>
      <c r="B83" s="6" t="n"/>
      <c r="C83" s="6" t="n"/>
      <c r="D83" s="6" t="n"/>
    </row>
    <row r="84" ht="15.75" customHeight="1" s="1411">
      <c r="A84" s="6" t="n"/>
      <c r="B84" s="6" t="n"/>
      <c r="C84" s="6" t="n"/>
      <c r="D84" s="6" t="n"/>
    </row>
    <row r="85" ht="15.75" customHeight="1" s="1411">
      <c r="A85" s="6" t="n"/>
      <c r="B85" s="6" t="n"/>
      <c r="C85" s="6" t="n"/>
      <c r="D85" s="6" t="n"/>
    </row>
    <row r="86" ht="15.75" customHeight="1" s="1411">
      <c r="A86" s="6" t="n"/>
      <c r="B86" s="6" t="n"/>
      <c r="C86" s="6" t="n"/>
      <c r="D86" s="6" t="n"/>
    </row>
    <row r="87" ht="15.75" customHeight="1" s="1411">
      <c r="A87" s="6" t="n"/>
      <c r="B87" s="6" t="n"/>
      <c r="C87" s="6" t="n"/>
      <c r="D87" s="6" t="n"/>
    </row>
    <row r="88" ht="15.75" customHeight="1" s="1411">
      <c r="A88" s="6" t="n"/>
      <c r="B88" s="6" t="n"/>
      <c r="C88" s="6" t="n"/>
      <c r="D88" s="6" t="n"/>
    </row>
    <row r="89" ht="15.75" customHeight="1" s="1411">
      <c r="A89" s="6" t="n"/>
      <c r="B89" s="6" t="n"/>
      <c r="C89" s="6" t="n"/>
      <c r="D89" s="6" t="n"/>
    </row>
    <row r="90" ht="15.75" customHeight="1" s="1411">
      <c r="A90" s="6" t="n"/>
      <c r="B90" s="6" t="n"/>
      <c r="C90" s="6" t="n"/>
      <c r="D90" s="6" t="n"/>
    </row>
    <row r="91" ht="15.75" customHeight="1" s="1411">
      <c r="A91" s="6" t="n"/>
      <c r="B91" s="6" t="n"/>
      <c r="C91" s="6" t="n"/>
      <c r="D91" s="6" t="n"/>
    </row>
    <row r="92" ht="15.75" customHeight="1" s="1411">
      <c r="A92" s="6" t="n"/>
      <c r="B92" s="6" t="n"/>
      <c r="C92" s="6" t="n"/>
      <c r="D92" s="6" t="n"/>
    </row>
    <row r="93" ht="15.75" customHeight="1" s="1411">
      <c r="A93" s="6" t="n"/>
      <c r="B93" s="6" t="n"/>
      <c r="C93" s="6" t="n"/>
      <c r="D93" s="6" t="n"/>
    </row>
    <row r="94" ht="15.75" customHeight="1" s="1411">
      <c r="A94" s="6" t="n"/>
      <c r="B94" s="6" t="n"/>
      <c r="C94" s="6" t="n"/>
      <c r="D94" s="6" t="n"/>
    </row>
    <row r="95" ht="15.75" customHeight="1" s="1411">
      <c r="A95" s="6" t="n"/>
      <c r="B95" s="6" t="n"/>
      <c r="C95" s="6" t="n"/>
      <c r="D95" s="6" t="n"/>
    </row>
    <row r="96" ht="15.75" customHeight="1" s="1411">
      <c r="A96" s="6" t="n"/>
      <c r="B96" s="6" t="n"/>
      <c r="C96" s="6" t="n"/>
      <c r="D96" s="6" t="n"/>
    </row>
    <row r="97" ht="15.75" customHeight="1" s="1411">
      <c r="A97" s="6" t="n"/>
      <c r="B97" s="6" t="n"/>
      <c r="C97" s="6" t="n"/>
      <c r="D97" s="6" t="n"/>
    </row>
    <row r="98" ht="15.75" customHeight="1" s="1411">
      <c r="A98" s="6" t="n"/>
      <c r="B98" s="6" t="n"/>
      <c r="C98" s="6" t="n"/>
      <c r="D98" s="6" t="n"/>
    </row>
    <row r="99" ht="15.75" customHeight="1" s="1411">
      <c r="A99" s="6" t="n"/>
      <c r="B99" s="6" t="n"/>
      <c r="C99" s="6" t="n"/>
      <c r="D99" s="6" t="n"/>
    </row>
    <row r="100" ht="15.75" customHeight="1" s="1411">
      <c r="A100" s="6" t="n"/>
      <c r="B100" s="6" t="n"/>
      <c r="C100" s="6" t="n"/>
      <c r="D100" s="6" t="n"/>
    </row>
    <row r="101" ht="15.75" customHeight="1" s="1411">
      <c r="A101" s="6" t="n"/>
      <c r="B101" s="6" t="n"/>
      <c r="C101" s="6" t="n"/>
      <c r="D101" s="6" t="n"/>
    </row>
    <row r="102" ht="15.75" customHeight="1" s="1411">
      <c r="A102" s="6" t="n"/>
      <c r="B102" s="6" t="n"/>
      <c r="C102" s="6" t="n"/>
      <c r="D102" s="6" t="n"/>
    </row>
    <row r="103" ht="15.75" customHeight="1" s="1411">
      <c r="A103" s="6" t="n"/>
      <c r="B103" s="6" t="n"/>
      <c r="C103" s="6" t="n"/>
      <c r="D103" s="6" t="n"/>
    </row>
    <row r="104" ht="15.75" customHeight="1" s="1411">
      <c r="A104" s="6" t="n"/>
      <c r="B104" s="6" t="n"/>
      <c r="C104" s="6" t="n"/>
      <c r="D104" s="6" t="n"/>
    </row>
    <row r="105" ht="15.75" customHeight="1" s="1411">
      <c r="A105" s="6" t="n"/>
      <c r="B105" s="6" t="n"/>
      <c r="C105" s="6" t="n"/>
      <c r="D105" s="6" t="n"/>
    </row>
    <row r="106" ht="15.75" customHeight="1" s="1411">
      <c r="A106" s="6" t="n"/>
      <c r="B106" s="6" t="n"/>
      <c r="C106" s="6" t="n"/>
      <c r="D106" s="6" t="n"/>
    </row>
    <row r="107" ht="15.75" customHeight="1" s="1411">
      <c r="A107" s="6" t="n"/>
      <c r="B107" s="6" t="n"/>
      <c r="C107" s="6" t="n"/>
      <c r="D107" s="6" t="n"/>
    </row>
    <row r="108" ht="15.75" customHeight="1" s="1411">
      <c r="A108" s="6" t="n"/>
      <c r="B108" s="6" t="n"/>
      <c r="C108" s="6" t="n"/>
      <c r="D108" s="6" t="n"/>
    </row>
    <row r="109" ht="15.75" customHeight="1" s="1411">
      <c r="A109" s="6" t="n"/>
      <c r="B109" s="6" t="n"/>
      <c r="C109" s="6" t="n"/>
      <c r="D109" s="6" t="n"/>
    </row>
    <row r="110" ht="15.75" customHeight="1" s="1411">
      <c r="A110" s="6" t="n"/>
      <c r="B110" s="6" t="n"/>
      <c r="C110" s="6" t="n"/>
      <c r="D110" s="6" t="n"/>
    </row>
    <row r="111" ht="15.75" customHeight="1" s="1411">
      <c r="A111" s="6" t="n"/>
      <c r="B111" s="6" t="n"/>
      <c r="C111" s="6" t="n"/>
      <c r="D111" s="6" t="n"/>
    </row>
    <row r="112" ht="15.75" customHeight="1" s="1411">
      <c r="A112" s="6" t="n"/>
      <c r="B112" s="6" t="n"/>
      <c r="C112" s="6" t="n"/>
      <c r="D112" s="6" t="n"/>
    </row>
    <row r="113" ht="15.75" customHeight="1" s="1411">
      <c r="A113" s="6" t="n"/>
      <c r="B113" s="6" t="n"/>
      <c r="C113" s="6" t="n"/>
      <c r="D113" s="6" t="n"/>
    </row>
    <row r="114" ht="15.75" customHeight="1" s="1411">
      <c r="A114" s="6" t="n"/>
      <c r="B114" s="6" t="n"/>
      <c r="C114" s="6" t="n"/>
      <c r="D114" s="6" t="n"/>
    </row>
    <row r="115" ht="15.75" customHeight="1" s="1411">
      <c r="A115" s="6" t="n"/>
      <c r="B115" s="6" t="n"/>
      <c r="C115" s="6" t="n"/>
      <c r="D115" s="6" t="n"/>
    </row>
    <row r="116" ht="15.75" customHeight="1" s="1411">
      <c r="A116" s="6" t="n"/>
      <c r="B116" s="6" t="n"/>
      <c r="C116" s="6" t="n"/>
      <c r="D116" s="6" t="n"/>
    </row>
    <row r="117" ht="15.75" customHeight="1" s="1411">
      <c r="A117" s="6" t="n"/>
      <c r="B117" s="6" t="n"/>
      <c r="C117" s="6" t="n"/>
      <c r="D117" s="6" t="n"/>
    </row>
    <row r="118" ht="15.75" customHeight="1" s="1411">
      <c r="A118" s="6" t="n"/>
      <c r="B118" s="6" t="n"/>
      <c r="C118" s="6" t="n"/>
      <c r="D118" s="6" t="n"/>
    </row>
    <row r="119" ht="15.75" customHeight="1" s="1411">
      <c r="A119" s="6" t="n"/>
      <c r="B119" s="6" t="n"/>
      <c r="C119" s="6" t="n"/>
      <c r="D119" s="6" t="n"/>
    </row>
    <row r="120" ht="15.75" customHeight="1" s="1411">
      <c r="A120" s="6" t="n"/>
      <c r="B120" s="6" t="n"/>
      <c r="C120" s="6" t="n"/>
      <c r="D120" s="6" t="n"/>
    </row>
    <row r="121" ht="15.75" customHeight="1" s="1411">
      <c r="A121" s="6" t="n"/>
      <c r="B121" s="6" t="n"/>
      <c r="C121" s="6" t="n"/>
      <c r="D121" s="6" t="n"/>
    </row>
    <row r="122" ht="15.75" customHeight="1" s="1411">
      <c r="A122" s="6" t="n"/>
      <c r="B122" s="6" t="n"/>
      <c r="C122" s="6" t="n"/>
      <c r="D122" s="6" t="n"/>
    </row>
    <row r="123" ht="15.75" customHeight="1" s="1411">
      <c r="A123" s="6" t="n"/>
      <c r="B123" s="6" t="n"/>
      <c r="C123" s="6" t="n"/>
      <c r="D123" s="6" t="n"/>
    </row>
    <row r="124" ht="15.75" customHeight="1" s="1411">
      <c r="A124" s="6" t="n"/>
      <c r="B124" s="6" t="n"/>
      <c r="C124" s="6" t="n"/>
      <c r="D124" s="6" t="n"/>
    </row>
    <row r="125" ht="15.75" customHeight="1" s="1411">
      <c r="A125" s="6" t="n"/>
      <c r="B125" s="6" t="n"/>
      <c r="C125" s="6" t="n"/>
      <c r="D125" s="6" t="n"/>
    </row>
    <row r="126" ht="15.75" customHeight="1" s="1411">
      <c r="A126" s="6" t="n"/>
      <c r="B126" s="6" t="n"/>
      <c r="C126" s="6" t="n"/>
      <c r="D126" s="6" t="n"/>
    </row>
    <row r="127" ht="15.75" customHeight="1" s="1411">
      <c r="A127" s="6" t="n"/>
      <c r="B127" s="6" t="n"/>
      <c r="C127" s="6" t="n"/>
      <c r="D127" s="6" t="n"/>
    </row>
    <row r="128" ht="15.75" customHeight="1" s="1411">
      <c r="A128" s="6" t="n"/>
      <c r="B128" s="6" t="n"/>
      <c r="C128" s="6" t="n"/>
      <c r="D128" s="6" t="n"/>
    </row>
    <row r="129" ht="15.75" customHeight="1" s="1411">
      <c r="A129" s="6" t="n"/>
      <c r="B129" s="6" t="n"/>
      <c r="C129" s="6" t="n"/>
      <c r="D129" s="6" t="n"/>
    </row>
    <row r="130" ht="15.75" customHeight="1" s="1411">
      <c r="A130" s="6" t="n"/>
      <c r="B130" s="6" t="n"/>
      <c r="C130" s="6" t="n"/>
      <c r="D130" s="6" t="n"/>
    </row>
    <row r="131" ht="15.75" customHeight="1" s="1411">
      <c r="A131" s="6" t="n"/>
      <c r="B131" s="6" t="n"/>
      <c r="C131" s="6" t="n"/>
      <c r="D131" s="6" t="n"/>
    </row>
    <row r="132" ht="15.75" customHeight="1" s="1411">
      <c r="A132" s="6" t="n"/>
      <c r="B132" s="6" t="n"/>
      <c r="C132" s="6" t="n"/>
      <c r="D132" s="6" t="n"/>
    </row>
    <row r="133" ht="15.75" customHeight="1" s="1411">
      <c r="A133" s="6" t="n"/>
      <c r="B133" s="6" t="n"/>
      <c r="C133" s="6" t="n"/>
      <c r="D133" s="6" t="n"/>
    </row>
    <row r="134" ht="15.75" customHeight="1" s="1411">
      <c r="A134" s="6" t="n"/>
      <c r="B134" s="6" t="n"/>
      <c r="C134" s="6" t="n"/>
      <c r="D134" s="6" t="n"/>
    </row>
    <row r="135" ht="15.75" customHeight="1" s="1411">
      <c r="A135" s="6" t="n"/>
      <c r="B135" s="6" t="n"/>
      <c r="C135" s="6" t="n"/>
      <c r="D135" s="6" t="n"/>
    </row>
    <row r="136" ht="15.75" customHeight="1" s="1411">
      <c r="A136" s="6" t="n"/>
      <c r="B136" s="6" t="n"/>
      <c r="C136" s="6" t="n"/>
      <c r="D136" s="6" t="n"/>
    </row>
    <row r="137" ht="15.75" customHeight="1" s="1411">
      <c r="A137" s="6" t="n"/>
      <c r="B137" s="6" t="n"/>
      <c r="C137" s="6" t="n"/>
      <c r="D137" s="6" t="n"/>
    </row>
    <row r="138" ht="15.75" customHeight="1" s="1411">
      <c r="A138" s="6" t="n"/>
      <c r="B138" s="6" t="n"/>
      <c r="C138" s="6" t="n"/>
      <c r="D138" s="6" t="n"/>
    </row>
    <row r="139" ht="15.75" customHeight="1" s="1411">
      <c r="A139" s="6" t="n"/>
      <c r="B139" s="6" t="n"/>
      <c r="C139" s="6" t="n"/>
      <c r="D139" s="6" t="n"/>
    </row>
    <row r="140" ht="15.75" customHeight="1" s="1411">
      <c r="A140" s="6" t="n"/>
      <c r="B140" s="6" t="n"/>
      <c r="C140" s="6" t="n"/>
      <c r="D140" s="6" t="n"/>
    </row>
    <row r="141" ht="15.75" customHeight="1" s="1411">
      <c r="A141" s="6" t="n"/>
      <c r="B141" s="6" t="n"/>
      <c r="C141" s="6" t="n"/>
      <c r="D141" s="6" t="n"/>
    </row>
    <row r="142" ht="15.75" customHeight="1" s="1411">
      <c r="A142" s="6" t="n"/>
      <c r="B142" s="6" t="n"/>
      <c r="C142" s="6" t="n"/>
      <c r="D142" s="6" t="n"/>
    </row>
    <row r="143" ht="15.75" customHeight="1" s="1411">
      <c r="A143" s="6" t="n"/>
      <c r="B143" s="6" t="n"/>
      <c r="C143" s="6" t="n"/>
      <c r="D143" s="6" t="n"/>
    </row>
    <row r="144" ht="15.75" customHeight="1" s="1411">
      <c r="A144" s="6" t="n"/>
      <c r="B144" s="6" t="n"/>
      <c r="C144" s="6" t="n"/>
      <c r="D144" s="6" t="n"/>
    </row>
    <row r="145" ht="15.75" customHeight="1" s="1411">
      <c r="A145" s="6" t="n"/>
      <c r="B145" s="6" t="n"/>
      <c r="C145" s="6" t="n"/>
      <c r="D145" s="6" t="n"/>
    </row>
    <row r="146" ht="15.75" customHeight="1" s="1411">
      <c r="A146" s="6" t="n"/>
      <c r="B146" s="6" t="n"/>
      <c r="C146" s="6" t="n"/>
      <c r="D146" s="6" t="n"/>
    </row>
    <row r="147" ht="15.75" customHeight="1" s="1411">
      <c r="A147" s="6" t="n"/>
      <c r="B147" s="6" t="n"/>
      <c r="C147" s="6" t="n"/>
      <c r="D147" s="6" t="n"/>
    </row>
    <row r="148" ht="15.75" customHeight="1" s="1411">
      <c r="A148" s="6" t="n"/>
      <c r="B148" s="6" t="n"/>
      <c r="C148" s="6" t="n"/>
      <c r="D148" s="6" t="n"/>
    </row>
    <row r="149" ht="15.75" customHeight="1" s="1411">
      <c r="A149" s="6" t="n"/>
      <c r="B149" s="6" t="n"/>
      <c r="C149" s="6" t="n"/>
      <c r="D149" s="6" t="n"/>
    </row>
    <row r="150" ht="15.75" customHeight="1" s="1411">
      <c r="A150" s="6" t="n"/>
      <c r="B150" s="6" t="n"/>
      <c r="C150" s="6" t="n"/>
      <c r="D150" s="6" t="n"/>
    </row>
    <row r="151" ht="15.75" customHeight="1" s="1411">
      <c r="A151" s="6" t="n"/>
      <c r="B151" s="6" t="n"/>
      <c r="C151" s="6" t="n"/>
      <c r="D151" s="6" t="n"/>
    </row>
    <row r="152" ht="15.75" customHeight="1" s="1411">
      <c r="A152" s="6" t="n"/>
      <c r="B152" s="6" t="n"/>
      <c r="C152" s="6" t="n"/>
      <c r="D152" s="6" t="n"/>
    </row>
    <row r="153" ht="15.75" customHeight="1" s="1411">
      <c r="A153" s="6" t="n"/>
      <c r="B153" s="6" t="n"/>
      <c r="C153" s="6" t="n"/>
      <c r="D153" s="6" t="n"/>
    </row>
    <row r="154" ht="15.75" customHeight="1" s="1411">
      <c r="A154" s="6" t="n"/>
      <c r="B154" s="6" t="n"/>
      <c r="C154" s="6" t="n"/>
      <c r="D154" s="6" t="n"/>
    </row>
    <row r="155" ht="15.75" customHeight="1" s="1411">
      <c r="A155" s="6" t="n"/>
      <c r="B155" s="6" t="n"/>
      <c r="C155" s="6" t="n"/>
      <c r="D155" s="6" t="n"/>
    </row>
    <row r="156" ht="15.75" customHeight="1" s="1411">
      <c r="A156" s="6" t="n"/>
      <c r="B156" s="6" t="n"/>
      <c r="C156" s="6" t="n"/>
      <c r="D156" s="6" t="n"/>
    </row>
    <row r="157" ht="15.75" customHeight="1" s="1411">
      <c r="A157" s="6" t="n"/>
      <c r="B157" s="6" t="n"/>
      <c r="C157" s="6" t="n"/>
      <c r="D157" s="6" t="n"/>
    </row>
    <row r="158" ht="15.75" customHeight="1" s="1411">
      <c r="A158" s="6" t="n"/>
      <c r="B158" s="6" t="n"/>
      <c r="C158" s="6" t="n"/>
      <c r="D158" s="6" t="n"/>
    </row>
    <row r="159" ht="15.75" customHeight="1" s="1411">
      <c r="A159" s="6" t="n"/>
      <c r="B159" s="6" t="n"/>
      <c r="C159" s="6" t="n"/>
      <c r="D159" s="6" t="n"/>
    </row>
    <row r="160" ht="15.75" customHeight="1" s="1411">
      <c r="A160" s="6" t="n"/>
      <c r="B160" s="6" t="n"/>
      <c r="C160" s="6" t="n"/>
      <c r="D160" s="6" t="n"/>
    </row>
    <row r="161" ht="15.75" customHeight="1" s="1411">
      <c r="A161" s="6" t="n"/>
      <c r="B161" s="6" t="n"/>
      <c r="C161" s="6" t="n"/>
      <c r="D161" s="6" t="n"/>
    </row>
    <row r="162" ht="15.75" customHeight="1" s="1411">
      <c r="A162" s="6" t="n"/>
      <c r="B162" s="6" t="n"/>
      <c r="C162" s="6" t="n"/>
      <c r="D162" s="6" t="n"/>
    </row>
    <row r="163" ht="15.75" customHeight="1" s="1411">
      <c r="A163" s="6" t="n"/>
      <c r="B163" s="6" t="n"/>
      <c r="C163" s="6" t="n"/>
      <c r="D163" s="6" t="n"/>
    </row>
    <row r="164" ht="15.75" customHeight="1" s="1411">
      <c r="A164" s="6" t="n"/>
      <c r="B164" s="6" t="n"/>
      <c r="C164" s="6" t="n"/>
      <c r="D164" s="6" t="n"/>
    </row>
    <row r="165" ht="15.75" customHeight="1" s="1411">
      <c r="A165" s="6" t="n"/>
      <c r="B165" s="6" t="n"/>
      <c r="C165" s="6" t="n"/>
      <c r="D165" s="6" t="n"/>
    </row>
    <row r="166" ht="15.75" customHeight="1" s="1411">
      <c r="A166" s="6" t="n"/>
      <c r="B166" s="6" t="n"/>
      <c r="C166" s="6" t="n"/>
      <c r="D166" s="6" t="n"/>
    </row>
    <row r="167" ht="15.75" customHeight="1" s="1411">
      <c r="A167" s="6" t="n"/>
      <c r="B167" s="6" t="n"/>
      <c r="C167" s="6" t="n"/>
      <c r="D167" s="6" t="n"/>
    </row>
    <row r="168" ht="15.75" customHeight="1" s="1411">
      <c r="A168" s="6" t="n"/>
      <c r="B168" s="6" t="n"/>
      <c r="C168" s="6" t="n"/>
      <c r="D168" s="6" t="n"/>
    </row>
    <row r="169" ht="15.75" customHeight="1" s="1411">
      <c r="A169" s="6" t="n"/>
      <c r="B169" s="6" t="n"/>
      <c r="C169" s="6" t="n"/>
      <c r="D169" s="6" t="n"/>
    </row>
    <row r="170" ht="15.75" customHeight="1" s="1411">
      <c r="A170" s="6" t="n"/>
      <c r="B170" s="6" t="n"/>
      <c r="C170" s="6" t="n"/>
      <c r="D170" s="6" t="n"/>
    </row>
    <row r="171" ht="15.75" customHeight="1" s="1411">
      <c r="A171" s="6" t="n"/>
      <c r="B171" s="6" t="n"/>
      <c r="C171" s="6" t="n"/>
      <c r="D171" s="6" t="n"/>
    </row>
    <row r="172" ht="15.75" customHeight="1" s="1411">
      <c r="A172" s="6" t="n"/>
      <c r="B172" s="6" t="n"/>
      <c r="C172" s="6" t="n"/>
      <c r="D172" s="6" t="n"/>
    </row>
    <row r="173" ht="15.75" customHeight="1" s="1411">
      <c r="A173" s="6" t="n"/>
      <c r="B173" s="6" t="n"/>
      <c r="C173" s="6" t="n"/>
      <c r="D173" s="6" t="n"/>
    </row>
    <row r="174" ht="15.75" customHeight="1" s="1411">
      <c r="A174" s="6" t="n"/>
      <c r="B174" s="6" t="n"/>
      <c r="C174" s="6" t="n"/>
      <c r="D174" s="6" t="n"/>
    </row>
    <row r="175" ht="15.75" customHeight="1" s="1411">
      <c r="A175" s="6" t="n"/>
      <c r="B175" s="6" t="n"/>
      <c r="C175" s="6" t="n"/>
      <c r="D175" s="6" t="n"/>
    </row>
    <row r="176" ht="15.75" customHeight="1" s="1411">
      <c r="A176" s="6" t="n"/>
      <c r="B176" s="6" t="n"/>
      <c r="C176" s="6" t="n"/>
      <c r="D176" s="6" t="n"/>
    </row>
    <row r="177" ht="15.75" customHeight="1" s="1411">
      <c r="A177" s="6" t="n"/>
      <c r="B177" s="6" t="n"/>
      <c r="C177" s="6" t="n"/>
      <c r="D177" s="6" t="n"/>
    </row>
    <row r="178" ht="15.75" customHeight="1" s="1411">
      <c r="A178" s="6" t="n"/>
      <c r="B178" s="6" t="n"/>
      <c r="C178" s="6" t="n"/>
      <c r="D178" s="6" t="n"/>
    </row>
    <row r="179" ht="15.75" customHeight="1" s="1411">
      <c r="A179" s="6" t="n"/>
      <c r="B179" s="6" t="n"/>
      <c r="C179" s="6" t="n"/>
      <c r="D179" s="6" t="n"/>
    </row>
    <row r="180" ht="15.75" customHeight="1" s="1411">
      <c r="A180" s="6" t="n"/>
      <c r="B180" s="6" t="n"/>
      <c r="C180" s="6" t="n"/>
      <c r="D180" s="6" t="n"/>
    </row>
    <row r="181" ht="15.75" customHeight="1" s="1411">
      <c r="A181" s="6" t="n"/>
      <c r="B181" s="6" t="n"/>
      <c r="C181" s="6" t="n"/>
      <c r="D181" s="6" t="n"/>
    </row>
    <row r="182" ht="15.75" customHeight="1" s="1411">
      <c r="A182" s="6" t="n"/>
      <c r="B182" s="6" t="n"/>
      <c r="C182" s="6" t="n"/>
      <c r="D182" s="6" t="n"/>
    </row>
    <row r="183" ht="15.75" customHeight="1" s="1411">
      <c r="A183" s="6" t="n"/>
      <c r="B183" s="6" t="n"/>
      <c r="C183" s="6" t="n"/>
      <c r="D183" s="6" t="n"/>
    </row>
    <row r="184" ht="15.75" customHeight="1" s="1411">
      <c r="A184" s="6" t="n"/>
      <c r="B184" s="6" t="n"/>
      <c r="C184" s="6" t="n"/>
      <c r="D184" s="6" t="n"/>
    </row>
    <row r="185" ht="15.75" customHeight="1" s="1411">
      <c r="A185" s="6" t="n"/>
      <c r="B185" s="6" t="n"/>
      <c r="C185" s="6" t="n"/>
      <c r="D185" s="6" t="n"/>
    </row>
    <row r="186" ht="15.75" customHeight="1" s="1411">
      <c r="A186" s="6" t="n"/>
      <c r="B186" s="6" t="n"/>
      <c r="C186" s="6" t="n"/>
      <c r="D186" s="6" t="n"/>
    </row>
    <row r="187" ht="15.75" customHeight="1" s="1411">
      <c r="A187" s="6" t="n"/>
      <c r="B187" s="6" t="n"/>
      <c r="C187" s="6" t="n"/>
      <c r="D187" s="6" t="n"/>
    </row>
    <row r="188" ht="15.75" customHeight="1" s="1411">
      <c r="A188" s="6" t="n"/>
      <c r="B188" s="6" t="n"/>
      <c r="C188" s="6" t="n"/>
      <c r="D188" s="6" t="n"/>
    </row>
    <row r="189" ht="15.75" customHeight="1" s="1411">
      <c r="A189" s="6" t="n"/>
      <c r="B189" s="6" t="n"/>
      <c r="C189" s="6" t="n"/>
      <c r="D189" s="6" t="n"/>
    </row>
    <row r="190" ht="15.75" customHeight="1" s="1411">
      <c r="A190" s="6" t="n"/>
      <c r="B190" s="6" t="n"/>
      <c r="C190" s="6" t="n"/>
      <c r="D190" s="6" t="n"/>
    </row>
    <row r="191" ht="15.75" customHeight="1" s="1411">
      <c r="A191" s="6" t="n"/>
      <c r="B191" s="6" t="n"/>
      <c r="C191" s="6" t="n"/>
      <c r="D191" s="6" t="n"/>
    </row>
    <row r="192" ht="15.75" customHeight="1" s="1411">
      <c r="A192" s="6" t="n"/>
      <c r="B192" s="6" t="n"/>
      <c r="C192" s="6" t="n"/>
      <c r="D192" s="6" t="n"/>
    </row>
    <row r="193" ht="15.75" customHeight="1" s="1411">
      <c r="A193" s="6" t="n"/>
      <c r="B193" s="6" t="n"/>
      <c r="C193" s="6" t="n"/>
      <c r="D193" s="6" t="n"/>
    </row>
    <row r="194" ht="15.75" customHeight="1" s="1411">
      <c r="A194" s="6" t="n"/>
      <c r="B194" s="6" t="n"/>
      <c r="C194" s="6" t="n"/>
      <c r="D194" s="6" t="n"/>
    </row>
    <row r="195" ht="15.75" customHeight="1" s="1411">
      <c r="A195" s="6" t="n"/>
      <c r="B195" s="6" t="n"/>
      <c r="C195" s="6" t="n"/>
      <c r="D195" s="6" t="n"/>
    </row>
    <row r="196" ht="15.75" customHeight="1" s="1411">
      <c r="A196" s="6" t="n"/>
      <c r="B196" s="6" t="n"/>
      <c r="C196" s="6" t="n"/>
      <c r="D196" s="6" t="n"/>
    </row>
    <row r="197" ht="15.75" customHeight="1" s="1411">
      <c r="A197" s="6" t="n"/>
      <c r="B197" s="6" t="n"/>
      <c r="C197" s="6" t="n"/>
      <c r="D197" s="6" t="n"/>
    </row>
    <row r="198" ht="15.75" customHeight="1" s="1411">
      <c r="A198" s="6" t="n"/>
      <c r="B198" s="6" t="n"/>
      <c r="C198" s="6" t="n"/>
      <c r="D198" s="6" t="n"/>
    </row>
    <row r="199" ht="15.75" customHeight="1" s="1411">
      <c r="A199" s="6" t="n"/>
      <c r="B199" s="6" t="n"/>
      <c r="C199" s="6" t="n"/>
      <c r="D199" s="6" t="n"/>
    </row>
    <row r="200" ht="15.75" customHeight="1" s="1411">
      <c r="A200" s="6" t="n"/>
      <c r="B200" s="6" t="n"/>
      <c r="C200" s="6" t="n"/>
      <c r="D200" s="6" t="n"/>
    </row>
    <row r="201" ht="15.75" customHeight="1" s="1411">
      <c r="A201" s="6" t="n"/>
      <c r="B201" s="6" t="n"/>
      <c r="C201" s="6" t="n"/>
      <c r="D201" s="6" t="n"/>
    </row>
    <row r="202" ht="15.75" customHeight="1" s="1411">
      <c r="A202" s="6" t="n"/>
      <c r="B202" s="6" t="n"/>
      <c r="C202" s="6" t="n"/>
      <c r="D202" s="6" t="n"/>
    </row>
    <row r="203" ht="15.75" customHeight="1" s="1411">
      <c r="A203" s="6" t="n"/>
      <c r="B203" s="6" t="n"/>
      <c r="C203" s="6" t="n"/>
      <c r="D203" s="6" t="n"/>
    </row>
    <row r="204" ht="15.75" customHeight="1" s="1411">
      <c r="A204" s="6" t="n"/>
      <c r="B204" s="6" t="n"/>
      <c r="C204" s="6" t="n"/>
      <c r="D204" s="6" t="n"/>
    </row>
    <row r="205" ht="15.75" customHeight="1" s="1411">
      <c r="A205" s="6" t="n"/>
      <c r="B205" s="6" t="n"/>
      <c r="C205" s="6" t="n"/>
      <c r="D205" s="6" t="n"/>
    </row>
    <row r="206" ht="15.75" customHeight="1" s="1411">
      <c r="A206" s="6" t="n"/>
      <c r="B206" s="6" t="n"/>
      <c r="C206" s="6" t="n"/>
      <c r="D206" s="6" t="n"/>
    </row>
    <row r="207" ht="15.75" customHeight="1" s="1411">
      <c r="A207" s="6" t="n"/>
      <c r="B207" s="6" t="n"/>
      <c r="C207" s="6" t="n"/>
      <c r="D207" s="6" t="n"/>
    </row>
    <row r="208" ht="15.75" customHeight="1" s="1411">
      <c r="A208" s="6" t="n"/>
      <c r="B208" s="6" t="n"/>
      <c r="C208" s="6" t="n"/>
      <c r="D208" s="6" t="n"/>
    </row>
    <row r="209" ht="15.75" customHeight="1" s="1411">
      <c r="A209" s="6" t="n"/>
      <c r="B209" s="6" t="n"/>
      <c r="C209" s="6" t="n"/>
      <c r="D209" s="6" t="n"/>
    </row>
    <row r="210" ht="15.75" customHeight="1" s="1411">
      <c r="A210" s="6" t="n"/>
      <c r="B210" s="6" t="n"/>
      <c r="C210" s="6" t="n"/>
      <c r="D210" s="6" t="n"/>
    </row>
    <row r="211" ht="15.75" customHeight="1" s="1411">
      <c r="A211" s="6" t="n"/>
      <c r="B211" s="6" t="n"/>
      <c r="C211" s="6" t="n"/>
      <c r="D211" s="6" t="n"/>
    </row>
    <row r="212" ht="15.75" customHeight="1" s="1411">
      <c r="A212" s="6" t="n"/>
      <c r="B212" s="6" t="n"/>
      <c r="C212" s="6" t="n"/>
      <c r="D212" s="6" t="n"/>
    </row>
    <row r="213" ht="15.75" customHeight="1" s="1411">
      <c r="A213" s="6" t="n"/>
      <c r="B213" s="6" t="n"/>
      <c r="C213" s="6" t="n"/>
      <c r="D213" s="6" t="n"/>
    </row>
    <row r="214" ht="15.75" customHeight="1" s="1411">
      <c r="A214" s="6" t="n"/>
      <c r="B214" s="6" t="n"/>
      <c r="C214" s="6" t="n"/>
      <c r="D214" s="6" t="n"/>
    </row>
    <row r="215" ht="15.75" customHeight="1" s="1411">
      <c r="A215" s="6" t="n"/>
      <c r="B215" s="6" t="n"/>
      <c r="C215" s="6" t="n"/>
      <c r="D215" s="6" t="n"/>
    </row>
    <row r="216" ht="15.75" customHeight="1" s="1411">
      <c r="A216" s="6" t="n"/>
      <c r="B216" s="6" t="n"/>
      <c r="C216" s="6" t="n"/>
      <c r="D216" s="6" t="n"/>
    </row>
    <row r="217" ht="15.75" customHeight="1" s="1411">
      <c r="A217" s="6" t="n"/>
      <c r="B217" s="6" t="n"/>
      <c r="C217" s="6" t="n"/>
      <c r="D217" s="6" t="n"/>
    </row>
    <row r="218" ht="15.75" customHeight="1" s="1411">
      <c r="A218" s="6" t="n"/>
      <c r="B218" s="6" t="n"/>
      <c r="C218" s="6" t="n"/>
      <c r="D218" s="6" t="n"/>
    </row>
    <row r="219" ht="15.75" customHeight="1" s="1411">
      <c r="A219" s="6" t="n"/>
      <c r="B219" s="6" t="n"/>
      <c r="C219" s="6" t="n"/>
      <c r="D219" s="6" t="n"/>
    </row>
    <row r="220" ht="15.75" customHeight="1" s="1411">
      <c r="A220" s="6" t="n"/>
      <c r="B220" s="6" t="n"/>
      <c r="C220" s="6" t="n"/>
      <c r="D220" s="6" t="n"/>
    </row>
    <row r="221" ht="15.75" customHeight="1" s="1411">
      <c r="A221" s="6" t="n"/>
      <c r="B221" s="6" t="n"/>
      <c r="C221" s="6" t="n"/>
      <c r="D221" s="6" t="n"/>
    </row>
    <row r="222" ht="15.75" customHeight="1" s="1411">
      <c r="A222" s="6" t="n"/>
      <c r="B222" s="6" t="n"/>
      <c r="C222" s="6" t="n"/>
      <c r="D222" s="6" t="n"/>
    </row>
    <row r="223" ht="15.75" customHeight="1" s="1411">
      <c r="A223" s="6" t="n"/>
      <c r="B223" s="6" t="n"/>
      <c r="C223" s="6" t="n"/>
      <c r="D223" s="6" t="n"/>
    </row>
    <row r="224" ht="15.75" customHeight="1" s="1411">
      <c r="A224" s="6" t="n"/>
      <c r="B224" s="6" t="n"/>
      <c r="C224" s="6" t="n"/>
      <c r="D224" s="6" t="n"/>
    </row>
    <row r="225" ht="15.75" customHeight="1" s="1411">
      <c r="A225" s="6" t="n"/>
      <c r="B225" s="6" t="n"/>
      <c r="C225" s="6" t="n"/>
      <c r="D225" s="6" t="n"/>
    </row>
    <row r="226" ht="15.75" customHeight="1" s="1411">
      <c r="A226" s="6" t="n"/>
      <c r="B226" s="6" t="n"/>
      <c r="C226" s="6" t="n"/>
      <c r="D226" s="6" t="n"/>
    </row>
    <row r="227" ht="15.75" customHeight="1" s="1411">
      <c r="A227" s="6" t="n"/>
      <c r="B227" s="6" t="n"/>
      <c r="C227" s="6" t="n"/>
      <c r="D227" s="6" t="n"/>
    </row>
    <row r="228" ht="15.75" customHeight="1" s="1411">
      <c r="A228" s="6" t="n"/>
      <c r="B228" s="6" t="n"/>
      <c r="C228" s="6" t="n"/>
      <c r="D228" s="6" t="n"/>
    </row>
    <row r="229" ht="15.75" customHeight="1" s="1411">
      <c r="A229" s="6" t="n"/>
      <c r="B229" s="6" t="n"/>
      <c r="C229" s="6" t="n"/>
      <c r="D229" s="6" t="n"/>
    </row>
    <row r="230" ht="15.75" customHeight="1" s="1411">
      <c r="A230" s="6" t="n"/>
      <c r="B230" s="6" t="n"/>
      <c r="C230" s="6" t="n"/>
      <c r="D230" s="6" t="n"/>
    </row>
    <row r="231" ht="15.75" customHeight="1" s="1411">
      <c r="A231" s="6" t="n"/>
      <c r="B231" s="6" t="n"/>
      <c r="C231" s="6" t="n"/>
      <c r="D231" s="6" t="n"/>
    </row>
    <row r="232" ht="15.75" customHeight="1" s="1411">
      <c r="A232" s="6" t="n"/>
      <c r="B232" s="6" t="n"/>
      <c r="C232" s="6" t="n"/>
      <c r="D232" s="6" t="n"/>
    </row>
    <row r="233" ht="15.75" customHeight="1" s="1411">
      <c r="A233" s="6" t="n"/>
      <c r="B233" s="6" t="n"/>
      <c r="C233" s="6" t="n"/>
      <c r="D233" s="6" t="n"/>
    </row>
    <row r="234" ht="15.75" customHeight="1" s="1411">
      <c r="A234" s="6" t="n"/>
      <c r="B234" s="6" t="n"/>
      <c r="C234" s="6" t="n"/>
      <c r="D234" s="6" t="n"/>
    </row>
    <row r="235" ht="15.75" customHeight="1" s="1411">
      <c r="A235" s="6" t="n"/>
      <c r="B235" s="6" t="n"/>
      <c r="C235" s="6" t="n"/>
      <c r="D235" s="6" t="n"/>
    </row>
    <row r="236" ht="15.75" customHeight="1" s="1411">
      <c r="A236" s="6" t="n"/>
      <c r="B236" s="6" t="n"/>
      <c r="C236" s="6" t="n"/>
      <c r="D236" s="6" t="n"/>
    </row>
    <row r="237" ht="15.75" customHeight="1" s="1411">
      <c r="A237" s="6" t="n"/>
      <c r="B237" s="6" t="n"/>
      <c r="C237" s="6" t="n"/>
      <c r="D237" s="6" t="n"/>
    </row>
    <row r="238" ht="15.75" customHeight="1" s="1411">
      <c r="A238" s="6" t="n"/>
      <c r="B238" s="6" t="n"/>
      <c r="C238" s="6" t="n"/>
      <c r="D238" s="6" t="n"/>
    </row>
    <row r="239" ht="15.75" customHeight="1" s="1411">
      <c r="A239" s="6" t="n"/>
      <c r="B239" s="6" t="n"/>
      <c r="C239" s="6" t="n"/>
      <c r="D239" s="6" t="n"/>
    </row>
    <row r="240" ht="15.75" customHeight="1" s="1411">
      <c r="A240" s="6" t="n"/>
      <c r="B240" s="6" t="n"/>
      <c r="C240" s="6" t="n"/>
      <c r="D240" s="6" t="n"/>
    </row>
    <row r="241" ht="15.75" customHeight="1" s="1411">
      <c r="A241" s="6" t="n"/>
      <c r="B241" s="6" t="n"/>
      <c r="C241" s="6" t="n"/>
      <c r="D241" s="6" t="n"/>
    </row>
    <row r="242" ht="15.75" customHeight="1" s="1411">
      <c r="A242" s="6" t="n"/>
      <c r="B242" s="6" t="n"/>
      <c r="C242" s="6" t="n"/>
      <c r="D242" s="6" t="n"/>
    </row>
    <row r="243" ht="15.75" customHeight="1" s="1411">
      <c r="A243" s="6" t="n"/>
      <c r="B243" s="6" t="n"/>
      <c r="C243" s="6" t="n"/>
      <c r="D243" s="6" t="n"/>
    </row>
    <row r="244" ht="15.75" customHeight="1" s="1411">
      <c r="A244" s="6" t="n"/>
      <c r="B244" s="6" t="n"/>
      <c r="C244" s="6" t="n"/>
      <c r="D244" s="6" t="n"/>
    </row>
    <row r="245" ht="15.75" customHeight="1" s="1411">
      <c r="A245" s="6" t="n"/>
      <c r="B245" s="6" t="n"/>
      <c r="C245" s="6" t="n"/>
      <c r="D245" s="6" t="n"/>
    </row>
    <row r="246" ht="15.75" customHeight="1" s="1411">
      <c r="A246" s="6" t="n"/>
      <c r="B246" s="6" t="n"/>
      <c r="C246" s="6" t="n"/>
      <c r="D246" s="6" t="n"/>
    </row>
    <row r="247" ht="15.75" customHeight="1" s="1411">
      <c r="A247" s="6" t="n"/>
      <c r="B247" s="6" t="n"/>
      <c r="C247" s="6" t="n"/>
      <c r="D247" s="6" t="n"/>
    </row>
    <row r="248" ht="15.75" customHeight="1" s="1411">
      <c r="A248" s="6" t="n"/>
      <c r="B248" s="6" t="n"/>
      <c r="C248" s="6" t="n"/>
      <c r="D248" s="6" t="n"/>
    </row>
    <row r="249" ht="15.75" customHeight="1" s="1411">
      <c r="A249" s="6" t="n"/>
      <c r="B249" s="6" t="n"/>
      <c r="C249" s="6" t="n"/>
      <c r="D249" s="6" t="n"/>
    </row>
    <row r="250" ht="15.75" customHeight="1" s="1411">
      <c r="A250" s="6" t="n"/>
      <c r="B250" s="6" t="n"/>
      <c r="C250" s="6" t="n"/>
      <c r="D250" s="6" t="n"/>
    </row>
    <row r="251" ht="15.75" customHeight="1" s="1411">
      <c r="A251" s="6" t="n"/>
      <c r="B251" s="6" t="n"/>
      <c r="C251" s="6" t="n"/>
      <c r="D251" s="6" t="n"/>
    </row>
    <row r="252" ht="15.75" customHeight="1" s="1411">
      <c r="A252" s="6" t="n"/>
      <c r="B252" s="6" t="n"/>
      <c r="C252" s="6" t="n"/>
      <c r="D252" s="6" t="n"/>
    </row>
    <row r="253" ht="15.75" customHeight="1" s="1411">
      <c r="A253" s="6" t="n"/>
      <c r="B253" s="6" t="n"/>
      <c r="C253" s="6" t="n"/>
      <c r="D253" s="6" t="n"/>
    </row>
    <row r="254" ht="15.75" customHeight="1" s="1411">
      <c r="A254" s="6" t="n"/>
      <c r="B254" s="6" t="n"/>
      <c r="C254" s="6" t="n"/>
      <c r="D254" s="6" t="n"/>
    </row>
    <row r="255" ht="15.75" customHeight="1" s="1411">
      <c r="A255" s="6" t="n"/>
      <c r="B255" s="6" t="n"/>
      <c r="C255" s="6" t="n"/>
      <c r="D255" s="6" t="n"/>
    </row>
    <row r="256" ht="15.75" customHeight="1" s="1411">
      <c r="A256" s="6" t="n"/>
      <c r="B256" s="6" t="n"/>
      <c r="C256" s="6" t="n"/>
      <c r="D256" s="6" t="n"/>
    </row>
    <row r="257" ht="15.75" customHeight="1" s="1411">
      <c r="A257" s="6" t="n"/>
      <c r="B257" s="6" t="n"/>
      <c r="C257" s="6" t="n"/>
      <c r="D257" s="6" t="n"/>
    </row>
    <row r="258" ht="15.75" customHeight="1" s="1411">
      <c r="A258" s="6" t="n"/>
      <c r="B258" s="6" t="n"/>
      <c r="C258" s="6" t="n"/>
      <c r="D258" s="6" t="n"/>
    </row>
    <row r="259" ht="15.75" customHeight="1" s="1411">
      <c r="A259" s="6" t="n"/>
      <c r="B259" s="6" t="n"/>
      <c r="C259" s="6" t="n"/>
      <c r="D259" s="6" t="n"/>
    </row>
    <row r="260" ht="15.75" customHeight="1" s="1411">
      <c r="A260" s="6" t="n"/>
      <c r="B260" s="6" t="n"/>
      <c r="C260" s="6" t="n"/>
      <c r="D260" s="6" t="n"/>
    </row>
    <row r="261" ht="15.75" customHeight="1" s="1411">
      <c r="A261" s="6" t="n"/>
      <c r="B261" s="6" t="n"/>
      <c r="C261" s="6" t="n"/>
      <c r="D261" s="6" t="n"/>
    </row>
    <row r="262" ht="15.75" customHeight="1" s="1411">
      <c r="A262" s="6" t="n"/>
      <c r="B262" s="6" t="n"/>
      <c r="C262" s="6" t="n"/>
      <c r="D262" s="6" t="n"/>
    </row>
    <row r="263" ht="15.75" customHeight="1" s="1411">
      <c r="A263" s="6" t="n"/>
      <c r="B263" s="6" t="n"/>
      <c r="C263" s="6" t="n"/>
      <c r="D263" s="6" t="n"/>
    </row>
    <row r="264" ht="15.75" customHeight="1" s="1411">
      <c r="A264" s="6" t="n"/>
      <c r="B264" s="6" t="n"/>
      <c r="C264" s="6" t="n"/>
      <c r="D264" s="6" t="n"/>
    </row>
    <row r="265" ht="15.75" customHeight="1" s="1411">
      <c r="A265" s="6" t="n"/>
      <c r="B265" s="6" t="n"/>
      <c r="C265" s="6" t="n"/>
      <c r="D265" s="6" t="n"/>
    </row>
    <row r="266" ht="15.75" customHeight="1" s="1411">
      <c r="A266" s="6" t="n"/>
      <c r="B266" s="6" t="n"/>
      <c r="C266" s="6" t="n"/>
      <c r="D266" s="6" t="n"/>
    </row>
    <row r="267" ht="15.75" customHeight="1" s="1411">
      <c r="A267" s="6" t="n"/>
      <c r="B267" s="6" t="n"/>
      <c r="C267" s="6" t="n"/>
      <c r="D267" s="6" t="n"/>
    </row>
    <row r="268" ht="15.75" customHeight="1" s="1411">
      <c r="A268" s="6" t="n"/>
      <c r="B268" s="6" t="n"/>
      <c r="C268" s="6" t="n"/>
      <c r="D268" s="6" t="n"/>
    </row>
    <row r="269" ht="15.75" customHeight="1" s="1411">
      <c r="A269" s="6" t="n"/>
      <c r="B269" s="6" t="n"/>
      <c r="C269" s="6" t="n"/>
      <c r="D269" s="6" t="n"/>
    </row>
    <row r="270" ht="15.75" customHeight="1" s="1411">
      <c r="A270" s="6" t="n"/>
      <c r="B270" s="6" t="n"/>
      <c r="C270" s="6" t="n"/>
      <c r="D270" s="6" t="n"/>
    </row>
    <row r="271" ht="15.75" customHeight="1" s="1411">
      <c r="A271" s="6" t="n"/>
      <c r="B271" s="6" t="n"/>
      <c r="C271" s="6" t="n"/>
      <c r="D271" s="6" t="n"/>
    </row>
    <row r="272" ht="15.75" customHeight="1" s="1411">
      <c r="A272" s="6" t="n"/>
      <c r="B272" s="6" t="n"/>
      <c r="C272" s="6" t="n"/>
      <c r="D272" s="6" t="n"/>
    </row>
    <row r="273" ht="15.75" customHeight="1" s="1411">
      <c r="A273" s="6" t="n"/>
      <c r="B273" s="6" t="n"/>
      <c r="C273" s="6" t="n"/>
      <c r="D273" s="6" t="n"/>
    </row>
    <row r="274" ht="15.75" customHeight="1" s="1411">
      <c r="A274" s="6" t="n"/>
      <c r="B274" s="6" t="n"/>
      <c r="C274" s="6" t="n"/>
      <c r="D274" s="6" t="n"/>
    </row>
    <row r="275" ht="15.75" customHeight="1" s="1411">
      <c r="A275" s="6" t="n"/>
      <c r="B275" s="6" t="n"/>
      <c r="C275" s="6" t="n"/>
      <c r="D275" s="6" t="n"/>
    </row>
    <row r="276" ht="15.75" customHeight="1" s="1411">
      <c r="A276" s="6" t="n"/>
      <c r="B276" s="6" t="n"/>
      <c r="C276" s="6" t="n"/>
      <c r="D276" s="6" t="n"/>
    </row>
    <row r="277" ht="15.75" customHeight="1" s="1411">
      <c r="A277" s="6" t="n"/>
      <c r="B277" s="6" t="n"/>
      <c r="C277" s="6" t="n"/>
      <c r="D277" s="6" t="n"/>
    </row>
    <row r="278" ht="15.75" customHeight="1" s="1411">
      <c r="A278" s="6" t="n"/>
      <c r="B278" s="6" t="n"/>
      <c r="C278" s="6" t="n"/>
      <c r="D278" s="6" t="n"/>
    </row>
    <row r="279" ht="15.75" customHeight="1" s="1411">
      <c r="A279" s="6" t="n"/>
      <c r="B279" s="6" t="n"/>
      <c r="C279" s="6" t="n"/>
      <c r="D279" s="6" t="n"/>
    </row>
    <row r="280" ht="15.75" customHeight="1" s="1411">
      <c r="A280" s="6" t="n"/>
      <c r="B280" s="6" t="n"/>
      <c r="C280" s="6" t="n"/>
      <c r="D280" s="6" t="n"/>
    </row>
    <row r="281" ht="15.75" customHeight="1" s="1411">
      <c r="A281" s="6" t="n"/>
      <c r="B281" s="6" t="n"/>
      <c r="C281" s="6" t="n"/>
      <c r="D281" s="6" t="n"/>
    </row>
    <row r="282" ht="15.75" customHeight="1" s="1411">
      <c r="A282" s="6" t="n"/>
      <c r="B282" s="6" t="n"/>
      <c r="C282" s="6" t="n"/>
      <c r="D282" s="6" t="n"/>
    </row>
    <row r="283" ht="15.75" customHeight="1" s="1411">
      <c r="A283" s="6" t="n"/>
      <c r="B283" s="6" t="n"/>
      <c r="C283" s="6" t="n"/>
      <c r="D283" s="6" t="n"/>
    </row>
    <row r="284" ht="15.75" customHeight="1" s="1411">
      <c r="A284" s="6" t="n"/>
      <c r="B284" s="6" t="n"/>
      <c r="C284" s="6" t="n"/>
      <c r="D284" s="6" t="n"/>
    </row>
    <row r="285" ht="15.75" customHeight="1" s="1411">
      <c r="A285" s="6" t="n"/>
      <c r="B285" s="6" t="n"/>
      <c r="C285" s="6" t="n"/>
      <c r="D285" s="6" t="n"/>
    </row>
    <row r="286" ht="15.75" customHeight="1" s="1411">
      <c r="A286" s="6" t="n"/>
      <c r="B286" s="6" t="n"/>
      <c r="C286" s="6" t="n"/>
      <c r="D286" s="6" t="n"/>
    </row>
    <row r="287" ht="15.75" customHeight="1" s="1411">
      <c r="A287" s="6" t="n"/>
      <c r="B287" s="6" t="n"/>
      <c r="C287" s="6" t="n"/>
      <c r="D287" s="6" t="n"/>
    </row>
    <row r="288" ht="15.75" customHeight="1" s="1411">
      <c r="A288" s="6" t="n"/>
      <c r="B288" s="6" t="n"/>
      <c r="C288" s="6" t="n"/>
      <c r="D288" s="6" t="n"/>
    </row>
    <row r="289" ht="15.75" customHeight="1" s="1411">
      <c r="A289" s="6" t="n"/>
      <c r="B289" s="6" t="n"/>
      <c r="C289" s="6" t="n"/>
      <c r="D289" s="6" t="n"/>
    </row>
    <row r="290" ht="15.75" customHeight="1" s="1411">
      <c r="A290" s="6" t="n"/>
      <c r="B290" s="6" t="n"/>
      <c r="C290" s="6" t="n"/>
      <c r="D290" s="6" t="n"/>
    </row>
    <row r="291" ht="15.75" customHeight="1" s="1411">
      <c r="A291" s="6" t="n"/>
      <c r="B291" s="6" t="n"/>
      <c r="C291" s="6" t="n"/>
      <c r="D291" s="6" t="n"/>
    </row>
    <row r="292" ht="15.75" customHeight="1" s="1411">
      <c r="A292" s="6" t="n"/>
      <c r="B292" s="6" t="n"/>
      <c r="C292" s="6" t="n"/>
      <c r="D292" s="6" t="n"/>
    </row>
    <row r="293" ht="15.75" customHeight="1" s="1411">
      <c r="A293" s="6" t="n"/>
      <c r="B293" s="6" t="n"/>
      <c r="C293" s="6" t="n"/>
      <c r="D293" s="6" t="n"/>
    </row>
    <row r="294" ht="15.75" customHeight="1" s="1411">
      <c r="A294" s="6" t="n"/>
      <c r="B294" s="6" t="n"/>
      <c r="C294" s="6" t="n"/>
      <c r="D294" s="6" t="n"/>
    </row>
    <row r="295" ht="15.75" customHeight="1" s="1411">
      <c r="A295" s="6" t="n"/>
      <c r="B295" s="6" t="n"/>
      <c r="C295" s="6" t="n"/>
      <c r="D295" s="6" t="n"/>
    </row>
    <row r="296" ht="15.75" customHeight="1" s="1411">
      <c r="A296" s="6" t="n"/>
      <c r="B296" s="6" t="n"/>
      <c r="C296" s="6" t="n"/>
      <c r="D296" s="6" t="n"/>
    </row>
    <row r="297" ht="15.75" customHeight="1" s="1411">
      <c r="A297" s="6" t="n"/>
      <c r="B297" s="6" t="n"/>
      <c r="C297" s="6" t="n"/>
      <c r="D297" s="6" t="n"/>
    </row>
    <row r="298" ht="15.75" customHeight="1" s="1411">
      <c r="A298" s="6" t="n"/>
      <c r="B298" s="6" t="n"/>
      <c r="C298" s="6" t="n"/>
      <c r="D298" s="6" t="n"/>
    </row>
    <row r="299" ht="15.75" customHeight="1" s="1411">
      <c r="A299" s="6" t="n"/>
      <c r="B299" s="6" t="n"/>
      <c r="C299" s="6" t="n"/>
      <c r="D299" s="6" t="n"/>
    </row>
    <row r="300" ht="15.75" customHeight="1" s="1411">
      <c r="A300" s="6" t="n"/>
      <c r="B300" s="6" t="n"/>
      <c r="C300" s="6" t="n"/>
      <c r="D300" s="6" t="n"/>
    </row>
    <row r="301" ht="15.75" customHeight="1" s="1411">
      <c r="A301" s="6" t="n"/>
      <c r="B301" s="6" t="n"/>
      <c r="C301" s="6" t="n"/>
      <c r="D301" s="6" t="n"/>
    </row>
    <row r="302" ht="15.75" customHeight="1" s="1411">
      <c r="A302" s="6" t="n"/>
      <c r="B302" s="6" t="n"/>
      <c r="C302" s="6" t="n"/>
      <c r="D302" s="6" t="n"/>
    </row>
    <row r="303" ht="15.75" customHeight="1" s="1411">
      <c r="A303" s="6" t="n"/>
      <c r="B303" s="6" t="n"/>
      <c r="C303" s="6" t="n"/>
      <c r="D303" s="6" t="n"/>
    </row>
    <row r="304" ht="15.75" customHeight="1" s="1411">
      <c r="A304" s="6" t="n"/>
      <c r="B304" s="6" t="n"/>
      <c r="C304" s="6" t="n"/>
      <c r="D304" s="6" t="n"/>
    </row>
    <row r="305" ht="15.75" customHeight="1" s="1411">
      <c r="A305" s="6" t="n"/>
      <c r="B305" s="6" t="n"/>
      <c r="C305" s="6" t="n"/>
      <c r="D305" s="6" t="n"/>
    </row>
    <row r="306" ht="15.75" customHeight="1" s="1411">
      <c r="A306" s="6" t="n"/>
      <c r="B306" s="6" t="n"/>
      <c r="C306" s="6" t="n"/>
      <c r="D306" s="6" t="n"/>
    </row>
    <row r="307" ht="15.75" customHeight="1" s="1411">
      <c r="A307" s="6" t="n"/>
      <c r="B307" s="6" t="n"/>
      <c r="C307" s="6" t="n"/>
      <c r="D307" s="6" t="n"/>
    </row>
    <row r="308" ht="15.75" customHeight="1" s="1411">
      <c r="A308" s="6" t="n"/>
      <c r="B308" s="6" t="n"/>
      <c r="C308" s="6" t="n"/>
      <c r="D308" s="6" t="n"/>
    </row>
    <row r="309" ht="15.75" customHeight="1" s="1411">
      <c r="A309" s="6" t="n"/>
      <c r="B309" s="6" t="n"/>
      <c r="C309" s="6" t="n"/>
      <c r="D309" s="6" t="n"/>
    </row>
    <row r="310" ht="15.75" customHeight="1" s="1411">
      <c r="A310" s="6" t="n"/>
      <c r="B310" s="6" t="n"/>
      <c r="C310" s="6" t="n"/>
      <c r="D310" s="6" t="n"/>
    </row>
    <row r="311" ht="15.75" customHeight="1" s="1411">
      <c r="A311" s="6" t="n"/>
      <c r="B311" s="6" t="n"/>
      <c r="C311" s="6" t="n"/>
      <c r="D311" s="6" t="n"/>
    </row>
    <row r="312" ht="15.75" customHeight="1" s="1411">
      <c r="A312" s="6" t="n"/>
      <c r="B312" s="6" t="n"/>
      <c r="C312" s="6" t="n"/>
      <c r="D312" s="6" t="n"/>
    </row>
    <row r="313" ht="15.75" customHeight="1" s="1411">
      <c r="A313" s="6" t="n"/>
      <c r="B313" s="6" t="n"/>
      <c r="C313" s="6" t="n"/>
      <c r="D313" s="6" t="n"/>
    </row>
    <row r="314" ht="15.75" customHeight="1" s="1411">
      <c r="A314" s="6" t="n"/>
      <c r="B314" s="6" t="n"/>
      <c r="C314" s="6" t="n"/>
      <c r="D314" s="6" t="n"/>
    </row>
    <row r="315" ht="15.75" customHeight="1" s="1411">
      <c r="A315" s="6" t="n"/>
      <c r="B315" s="6" t="n"/>
      <c r="C315" s="6" t="n"/>
      <c r="D315" s="6" t="n"/>
    </row>
    <row r="316" ht="15.75" customHeight="1" s="1411">
      <c r="A316" s="6" t="n"/>
      <c r="B316" s="6" t="n"/>
      <c r="C316" s="6" t="n"/>
      <c r="D316" s="6" t="n"/>
    </row>
    <row r="317" ht="15.75" customHeight="1" s="1411">
      <c r="A317" s="6" t="n"/>
      <c r="B317" s="6" t="n"/>
      <c r="C317" s="6" t="n"/>
      <c r="D317" s="6" t="n"/>
    </row>
    <row r="318" ht="15.75" customHeight="1" s="1411">
      <c r="A318" s="6" t="n"/>
      <c r="B318" s="6" t="n"/>
      <c r="C318" s="6" t="n"/>
      <c r="D318" s="6" t="n"/>
    </row>
    <row r="319" ht="15.75" customHeight="1" s="1411">
      <c r="A319" s="6" t="n"/>
      <c r="B319" s="6" t="n"/>
      <c r="C319" s="6" t="n"/>
      <c r="D319" s="6" t="n"/>
    </row>
    <row r="320" ht="15.75" customHeight="1" s="1411">
      <c r="A320" s="6" t="n"/>
      <c r="B320" s="6" t="n"/>
      <c r="C320" s="6" t="n"/>
      <c r="D320" s="6" t="n"/>
    </row>
    <row r="321" ht="15.75" customHeight="1" s="1411">
      <c r="A321" s="6" t="n"/>
      <c r="B321" s="6" t="n"/>
      <c r="C321" s="6" t="n"/>
      <c r="D321" s="6" t="n"/>
    </row>
    <row r="322" ht="15.75" customHeight="1" s="1411">
      <c r="A322" s="6" t="n"/>
      <c r="B322" s="6" t="n"/>
      <c r="C322" s="6" t="n"/>
      <c r="D322" s="6" t="n"/>
    </row>
    <row r="323" ht="15.75" customHeight="1" s="1411">
      <c r="A323" s="6" t="n"/>
      <c r="B323" s="6" t="n"/>
      <c r="C323" s="6" t="n"/>
      <c r="D323" s="6" t="n"/>
    </row>
    <row r="324" ht="15.75" customHeight="1" s="1411">
      <c r="A324" s="6" t="n"/>
      <c r="B324" s="6" t="n"/>
      <c r="C324" s="6" t="n"/>
      <c r="D324" s="6" t="n"/>
    </row>
    <row r="325" ht="15.75" customHeight="1" s="1411">
      <c r="A325" s="6" t="n"/>
      <c r="B325" s="6" t="n"/>
      <c r="C325" s="6" t="n"/>
      <c r="D325" s="6" t="n"/>
    </row>
    <row r="326" ht="15.75" customHeight="1" s="1411">
      <c r="A326" s="6" t="n"/>
      <c r="B326" s="6" t="n"/>
      <c r="C326" s="6" t="n"/>
      <c r="D326" s="6" t="n"/>
    </row>
    <row r="327" ht="15.75" customHeight="1" s="1411">
      <c r="A327" s="6" t="n"/>
      <c r="B327" s="6" t="n"/>
      <c r="C327" s="6" t="n"/>
      <c r="D327" s="6" t="n"/>
    </row>
    <row r="328" ht="15.75" customHeight="1" s="1411">
      <c r="A328" s="6" t="n"/>
      <c r="B328" s="6" t="n"/>
      <c r="C328" s="6" t="n"/>
      <c r="D328" s="6" t="n"/>
    </row>
    <row r="329" ht="15.75" customHeight="1" s="1411">
      <c r="A329" s="6" t="n"/>
      <c r="B329" s="6" t="n"/>
      <c r="C329" s="6" t="n"/>
      <c r="D329" s="6" t="n"/>
    </row>
    <row r="330" ht="15.75" customHeight="1" s="1411">
      <c r="A330" s="6" t="n"/>
      <c r="B330" s="6" t="n"/>
      <c r="C330" s="6" t="n"/>
      <c r="D330" s="6" t="n"/>
    </row>
    <row r="331" ht="15.75" customHeight="1" s="1411">
      <c r="A331" s="6" t="n"/>
      <c r="B331" s="6" t="n"/>
      <c r="C331" s="6" t="n"/>
      <c r="D331" s="6" t="n"/>
    </row>
    <row r="332" ht="15.75" customHeight="1" s="1411">
      <c r="A332" s="6" t="n"/>
      <c r="B332" s="6" t="n"/>
      <c r="C332" s="6" t="n"/>
      <c r="D332" s="6" t="n"/>
    </row>
    <row r="333" ht="15.75" customHeight="1" s="1411">
      <c r="A333" s="6" t="n"/>
      <c r="B333" s="6" t="n"/>
      <c r="C333" s="6" t="n"/>
      <c r="D333" s="6" t="n"/>
    </row>
    <row r="334" ht="15.75" customHeight="1" s="1411">
      <c r="A334" s="6" t="n"/>
      <c r="B334" s="6" t="n"/>
      <c r="C334" s="6" t="n"/>
      <c r="D334" s="6" t="n"/>
    </row>
    <row r="335" ht="15.75" customHeight="1" s="1411">
      <c r="A335" s="6" t="n"/>
      <c r="B335" s="6" t="n"/>
      <c r="C335" s="6" t="n"/>
      <c r="D335" s="6" t="n"/>
    </row>
    <row r="336" ht="15.75" customHeight="1" s="1411">
      <c r="A336" s="6" t="n"/>
      <c r="B336" s="6" t="n"/>
      <c r="C336" s="6" t="n"/>
      <c r="D336" s="6" t="n"/>
    </row>
    <row r="337" ht="15.75" customHeight="1" s="1411">
      <c r="A337" s="6" t="n"/>
      <c r="B337" s="6" t="n"/>
      <c r="C337" s="6" t="n"/>
      <c r="D337" s="6" t="n"/>
    </row>
    <row r="338" ht="15.75" customHeight="1" s="1411">
      <c r="A338" s="6" t="n"/>
      <c r="B338" s="6" t="n"/>
      <c r="C338" s="6" t="n"/>
      <c r="D338" s="6" t="n"/>
    </row>
    <row r="339" ht="15.75" customHeight="1" s="1411">
      <c r="A339" s="6" t="n"/>
      <c r="B339" s="6" t="n"/>
      <c r="C339" s="6" t="n"/>
      <c r="D339" s="6" t="n"/>
    </row>
    <row r="340" ht="15.75" customHeight="1" s="1411">
      <c r="A340" s="6" t="n"/>
      <c r="B340" s="6" t="n"/>
      <c r="C340" s="6" t="n"/>
      <c r="D340" s="6" t="n"/>
    </row>
    <row r="341" ht="15.75" customHeight="1" s="1411">
      <c r="A341" s="6" t="n"/>
      <c r="B341" s="6" t="n"/>
      <c r="C341" s="6" t="n"/>
      <c r="D341" s="6" t="n"/>
    </row>
    <row r="342" ht="15.75" customHeight="1" s="1411">
      <c r="A342" s="6" t="n"/>
      <c r="B342" s="6" t="n"/>
      <c r="C342" s="6" t="n"/>
      <c r="D342" s="6" t="n"/>
    </row>
    <row r="343" ht="15.75" customHeight="1" s="1411">
      <c r="A343" s="6" t="n"/>
      <c r="B343" s="6" t="n"/>
      <c r="C343" s="6" t="n"/>
      <c r="D343" s="6" t="n"/>
    </row>
    <row r="344" ht="15.75" customHeight="1" s="1411">
      <c r="A344" s="6" t="n"/>
      <c r="B344" s="6" t="n"/>
      <c r="C344" s="6" t="n"/>
      <c r="D344" s="6" t="n"/>
    </row>
    <row r="345" ht="15.75" customHeight="1" s="1411">
      <c r="A345" s="6" t="n"/>
      <c r="B345" s="6" t="n"/>
      <c r="C345" s="6" t="n"/>
      <c r="D345" s="6" t="n"/>
    </row>
    <row r="346" ht="15.75" customHeight="1" s="1411">
      <c r="A346" s="6" t="n"/>
      <c r="B346" s="6" t="n"/>
      <c r="C346" s="6" t="n"/>
      <c r="D346" s="6" t="n"/>
    </row>
    <row r="347" ht="15.75" customHeight="1" s="1411">
      <c r="A347" s="6" t="n"/>
      <c r="B347" s="6" t="n"/>
      <c r="C347" s="6" t="n"/>
      <c r="D347" s="6" t="n"/>
    </row>
    <row r="348" ht="15.75" customHeight="1" s="1411">
      <c r="A348" s="6" t="n"/>
      <c r="B348" s="6" t="n"/>
      <c r="C348" s="6" t="n"/>
      <c r="D348" s="6" t="n"/>
    </row>
    <row r="349" ht="15.75" customHeight="1" s="1411">
      <c r="A349" s="6" t="n"/>
      <c r="B349" s="6" t="n"/>
      <c r="C349" s="6" t="n"/>
      <c r="D349" s="6" t="n"/>
    </row>
    <row r="350" ht="15.75" customHeight="1" s="1411">
      <c r="A350" s="6" t="n"/>
      <c r="B350" s="6" t="n"/>
      <c r="C350" s="6" t="n"/>
      <c r="D350" s="6" t="n"/>
    </row>
    <row r="351" ht="15.75" customHeight="1" s="1411">
      <c r="A351" s="6" t="n"/>
      <c r="B351" s="6" t="n"/>
      <c r="C351" s="6" t="n"/>
      <c r="D351" s="6" t="n"/>
    </row>
    <row r="352" ht="15.75" customHeight="1" s="1411">
      <c r="A352" s="6" t="n"/>
      <c r="B352" s="6" t="n"/>
      <c r="C352" s="6" t="n"/>
      <c r="D352" s="6" t="n"/>
    </row>
    <row r="353" ht="15.75" customHeight="1" s="1411">
      <c r="A353" s="6" t="n"/>
      <c r="B353" s="6" t="n"/>
      <c r="C353" s="6" t="n"/>
      <c r="D353" s="6" t="n"/>
    </row>
    <row r="354" ht="15.75" customHeight="1" s="1411">
      <c r="A354" s="6" t="n"/>
      <c r="B354" s="6" t="n"/>
      <c r="C354" s="6" t="n"/>
      <c r="D354" s="6" t="n"/>
    </row>
    <row r="355" ht="15.75" customHeight="1" s="1411">
      <c r="A355" s="6" t="n"/>
      <c r="B355" s="6" t="n"/>
      <c r="C355" s="6" t="n"/>
      <c r="D355" s="6" t="n"/>
    </row>
    <row r="356" ht="15.75" customHeight="1" s="1411">
      <c r="A356" s="6" t="n"/>
      <c r="B356" s="6" t="n"/>
      <c r="C356" s="6" t="n"/>
      <c r="D356" s="6" t="n"/>
    </row>
    <row r="357" ht="15.75" customHeight="1" s="1411">
      <c r="A357" s="6" t="n"/>
      <c r="B357" s="6" t="n"/>
      <c r="C357" s="6" t="n"/>
      <c r="D357" s="6" t="n"/>
    </row>
    <row r="358" ht="15.75" customHeight="1" s="1411">
      <c r="A358" s="6" t="n"/>
      <c r="B358" s="6" t="n"/>
      <c r="C358" s="6" t="n"/>
      <c r="D358" s="6" t="n"/>
    </row>
    <row r="359" ht="15.75" customHeight="1" s="1411">
      <c r="A359" s="6" t="n"/>
      <c r="B359" s="6" t="n"/>
      <c r="C359" s="6" t="n"/>
      <c r="D359" s="6" t="n"/>
    </row>
    <row r="360" ht="15.75" customHeight="1" s="1411">
      <c r="A360" s="6" t="n"/>
      <c r="B360" s="6" t="n"/>
      <c r="C360" s="6" t="n"/>
      <c r="D360" s="6" t="n"/>
    </row>
    <row r="361" ht="15.75" customHeight="1" s="1411">
      <c r="A361" s="6" t="n"/>
      <c r="B361" s="6" t="n"/>
      <c r="C361" s="6" t="n"/>
      <c r="D361" s="6" t="n"/>
    </row>
    <row r="362" ht="15.75" customHeight="1" s="1411">
      <c r="A362" s="6" t="n"/>
      <c r="B362" s="6" t="n"/>
      <c r="C362" s="6" t="n"/>
      <c r="D362" s="6" t="n"/>
    </row>
    <row r="363" ht="15.75" customHeight="1" s="1411">
      <c r="A363" s="6" t="n"/>
      <c r="B363" s="6" t="n"/>
      <c r="C363" s="6" t="n"/>
      <c r="D363" s="6" t="n"/>
    </row>
    <row r="364" ht="15.75" customHeight="1" s="1411">
      <c r="A364" s="6" t="n"/>
      <c r="B364" s="6" t="n"/>
      <c r="C364" s="6" t="n"/>
      <c r="D364" s="6" t="n"/>
    </row>
    <row r="365" ht="15.75" customHeight="1" s="1411">
      <c r="A365" s="6" t="n"/>
      <c r="B365" s="6" t="n"/>
      <c r="C365" s="6" t="n"/>
      <c r="D365" s="6" t="n"/>
    </row>
    <row r="366" ht="15.75" customHeight="1" s="1411">
      <c r="A366" s="6" t="n"/>
      <c r="B366" s="6" t="n"/>
      <c r="C366" s="6" t="n"/>
      <c r="D366" s="6" t="n"/>
    </row>
    <row r="367" ht="15.75" customHeight="1" s="1411">
      <c r="A367" s="6" t="n"/>
      <c r="B367" s="6" t="n"/>
      <c r="C367" s="6" t="n"/>
      <c r="D367" s="6" t="n"/>
    </row>
    <row r="368" ht="15.75" customHeight="1" s="1411">
      <c r="A368" s="6" t="n"/>
      <c r="B368" s="6" t="n"/>
      <c r="C368" s="6" t="n"/>
      <c r="D368" s="6" t="n"/>
    </row>
    <row r="369" ht="15.75" customHeight="1" s="1411">
      <c r="A369" s="6" t="n"/>
      <c r="B369" s="6" t="n"/>
      <c r="C369" s="6" t="n"/>
      <c r="D369" s="6" t="n"/>
    </row>
    <row r="370" ht="15.75" customHeight="1" s="1411">
      <c r="A370" s="6" t="n"/>
      <c r="B370" s="6" t="n"/>
      <c r="C370" s="6" t="n"/>
      <c r="D370" s="6" t="n"/>
    </row>
    <row r="371" ht="15.75" customHeight="1" s="1411">
      <c r="A371" s="6" t="n"/>
      <c r="B371" s="6" t="n"/>
      <c r="C371" s="6" t="n"/>
      <c r="D371" s="6" t="n"/>
    </row>
    <row r="372" ht="15.75" customHeight="1" s="1411">
      <c r="A372" s="6" t="n"/>
      <c r="B372" s="6" t="n"/>
      <c r="C372" s="6" t="n"/>
      <c r="D372" s="6" t="n"/>
    </row>
    <row r="373" ht="15.75" customHeight="1" s="1411">
      <c r="A373" s="6" t="n"/>
      <c r="B373" s="6" t="n"/>
      <c r="C373" s="6" t="n"/>
      <c r="D373" s="6" t="n"/>
    </row>
    <row r="374" ht="15.75" customHeight="1" s="1411">
      <c r="A374" s="6" t="n"/>
      <c r="B374" s="6" t="n"/>
      <c r="C374" s="6" t="n"/>
      <c r="D374" s="6" t="n"/>
    </row>
    <row r="375" ht="15.75" customHeight="1" s="1411">
      <c r="A375" s="6" t="n"/>
      <c r="B375" s="6" t="n"/>
      <c r="C375" s="6" t="n"/>
      <c r="D375" s="6" t="n"/>
    </row>
    <row r="376" ht="15.75" customHeight="1" s="1411">
      <c r="A376" s="6" t="n"/>
      <c r="B376" s="6" t="n"/>
      <c r="C376" s="6" t="n"/>
      <c r="D376" s="6" t="n"/>
    </row>
    <row r="377" ht="15.75" customHeight="1" s="1411">
      <c r="A377" s="6" t="n"/>
      <c r="B377" s="6" t="n"/>
      <c r="C377" s="6" t="n"/>
      <c r="D377" s="6" t="n"/>
    </row>
    <row r="378" ht="15.75" customHeight="1" s="1411">
      <c r="A378" s="6" t="n"/>
      <c r="B378" s="6" t="n"/>
      <c r="C378" s="6" t="n"/>
      <c r="D378" s="6" t="n"/>
    </row>
    <row r="379" ht="15.75" customHeight="1" s="1411">
      <c r="A379" s="6" t="n"/>
      <c r="B379" s="6" t="n"/>
      <c r="C379" s="6" t="n"/>
      <c r="D379" s="6" t="n"/>
    </row>
    <row r="380" ht="15.75" customHeight="1" s="1411">
      <c r="A380" s="6" t="n"/>
      <c r="B380" s="6" t="n"/>
      <c r="C380" s="6" t="n"/>
      <c r="D380" s="6" t="n"/>
    </row>
    <row r="381" ht="15.75" customHeight="1" s="1411">
      <c r="A381" s="6" t="n"/>
      <c r="B381" s="6" t="n"/>
      <c r="C381" s="6" t="n"/>
      <c r="D381" s="6" t="n"/>
    </row>
    <row r="382" ht="15.75" customHeight="1" s="1411">
      <c r="A382" s="6" t="n"/>
      <c r="B382" s="6" t="n"/>
      <c r="C382" s="6" t="n"/>
      <c r="D382" s="6" t="n"/>
    </row>
    <row r="383" ht="15.75" customHeight="1" s="1411">
      <c r="A383" s="6" t="n"/>
      <c r="B383" s="6" t="n"/>
      <c r="C383" s="6" t="n"/>
      <c r="D383" s="6" t="n"/>
    </row>
    <row r="384" ht="15.75" customHeight="1" s="1411">
      <c r="A384" s="6" t="n"/>
      <c r="B384" s="6" t="n"/>
      <c r="C384" s="6" t="n"/>
      <c r="D384" s="6" t="n"/>
    </row>
    <row r="385" ht="15.75" customHeight="1" s="1411">
      <c r="A385" s="6" t="n"/>
      <c r="B385" s="6" t="n"/>
      <c r="C385" s="6" t="n"/>
      <c r="D385" s="6" t="n"/>
    </row>
    <row r="386" ht="15.75" customHeight="1" s="1411">
      <c r="A386" s="6" t="n"/>
      <c r="B386" s="6" t="n"/>
      <c r="C386" s="6" t="n"/>
      <c r="D386" s="6" t="n"/>
    </row>
    <row r="387" ht="15.75" customHeight="1" s="1411">
      <c r="A387" s="6" t="n"/>
      <c r="B387" s="6" t="n"/>
      <c r="C387" s="6" t="n"/>
      <c r="D387" s="6" t="n"/>
    </row>
    <row r="388" ht="15.75" customHeight="1" s="1411">
      <c r="A388" s="6" t="n"/>
      <c r="B388" s="6" t="n"/>
      <c r="C388" s="6" t="n"/>
      <c r="D388" s="6" t="n"/>
    </row>
    <row r="389" ht="15.75" customHeight="1" s="1411">
      <c r="A389" s="6" t="n"/>
      <c r="B389" s="6" t="n"/>
      <c r="C389" s="6" t="n"/>
      <c r="D389" s="6" t="n"/>
    </row>
    <row r="390" ht="15.75" customHeight="1" s="1411">
      <c r="A390" s="6" t="n"/>
      <c r="B390" s="6" t="n"/>
      <c r="C390" s="6" t="n"/>
      <c r="D390" s="6" t="n"/>
    </row>
    <row r="391" ht="15.75" customHeight="1" s="1411">
      <c r="A391" s="6" t="n"/>
      <c r="B391" s="6" t="n"/>
      <c r="C391" s="6" t="n"/>
      <c r="D391" s="6" t="n"/>
    </row>
    <row r="392" ht="15.75" customHeight="1" s="1411">
      <c r="A392" s="6" t="n"/>
      <c r="B392" s="6" t="n"/>
      <c r="C392" s="6" t="n"/>
      <c r="D392" s="6" t="n"/>
    </row>
    <row r="393" ht="15.75" customHeight="1" s="1411">
      <c r="A393" s="6" t="n"/>
      <c r="B393" s="6" t="n"/>
      <c r="C393" s="6" t="n"/>
      <c r="D393" s="6" t="n"/>
    </row>
    <row r="394" ht="15.75" customHeight="1" s="1411">
      <c r="A394" s="6" t="n"/>
      <c r="B394" s="6" t="n"/>
      <c r="C394" s="6" t="n"/>
      <c r="D394" s="6" t="n"/>
    </row>
    <row r="395" ht="15.75" customHeight="1" s="1411">
      <c r="A395" s="6" t="n"/>
      <c r="B395" s="6" t="n"/>
      <c r="C395" s="6" t="n"/>
      <c r="D395" s="6" t="n"/>
    </row>
    <row r="396" ht="15.75" customHeight="1" s="1411">
      <c r="A396" s="6" t="n"/>
      <c r="B396" s="6" t="n"/>
      <c r="C396" s="6" t="n"/>
      <c r="D396" s="6" t="n"/>
    </row>
    <row r="397" ht="15.75" customHeight="1" s="1411">
      <c r="A397" s="6" t="n"/>
      <c r="B397" s="6" t="n"/>
      <c r="C397" s="6" t="n"/>
      <c r="D397" s="6" t="n"/>
    </row>
    <row r="398" ht="15.75" customHeight="1" s="1411">
      <c r="A398" s="6" t="n"/>
      <c r="B398" s="6" t="n"/>
      <c r="C398" s="6" t="n"/>
      <c r="D398" s="6" t="n"/>
    </row>
    <row r="399" ht="15.75" customHeight="1" s="1411">
      <c r="A399" s="6" t="n"/>
      <c r="B399" s="6" t="n"/>
      <c r="C399" s="6" t="n"/>
      <c r="D399" s="6" t="n"/>
    </row>
    <row r="400" ht="15.75" customHeight="1" s="1411">
      <c r="A400" s="6" t="n"/>
      <c r="B400" s="6" t="n"/>
      <c r="C400" s="6" t="n"/>
      <c r="D400" s="6" t="n"/>
    </row>
    <row r="401" ht="15.75" customHeight="1" s="1411">
      <c r="A401" s="6" t="n"/>
      <c r="B401" s="6" t="n"/>
      <c r="C401" s="6" t="n"/>
      <c r="D401" s="6" t="n"/>
    </row>
    <row r="402" ht="15.75" customHeight="1" s="1411">
      <c r="A402" s="6" t="n"/>
      <c r="B402" s="6" t="n"/>
      <c r="C402" s="6" t="n"/>
      <c r="D402" s="6" t="n"/>
    </row>
    <row r="403" ht="15.75" customHeight="1" s="1411">
      <c r="A403" s="6" t="n"/>
      <c r="B403" s="6" t="n"/>
      <c r="C403" s="6" t="n"/>
      <c r="D403" s="6" t="n"/>
    </row>
    <row r="404" ht="15.75" customHeight="1" s="1411">
      <c r="A404" s="6" t="n"/>
      <c r="B404" s="6" t="n"/>
      <c r="C404" s="6" t="n"/>
      <c r="D404" s="6" t="n"/>
    </row>
    <row r="405" ht="15.75" customHeight="1" s="1411">
      <c r="A405" s="6" t="n"/>
      <c r="B405" s="6" t="n"/>
      <c r="C405" s="6" t="n"/>
      <c r="D405" s="6" t="n"/>
    </row>
    <row r="406" ht="15.75" customHeight="1" s="1411">
      <c r="A406" s="6" t="n"/>
      <c r="B406" s="6" t="n"/>
      <c r="C406" s="6" t="n"/>
      <c r="D406" s="6" t="n"/>
    </row>
    <row r="407" ht="15.75" customHeight="1" s="1411">
      <c r="A407" s="6" t="n"/>
      <c r="B407" s="6" t="n"/>
      <c r="C407" s="6" t="n"/>
      <c r="D407" s="6" t="n"/>
    </row>
    <row r="408" ht="15.75" customHeight="1" s="1411">
      <c r="A408" s="6" t="n"/>
      <c r="B408" s="6" t="n"/>
      <c r="C408" s="6" t="n"/>
      <c r="D408" s="6" t="n"/>
    </row>
    <row r="409" ht="15.75" customHeight="1" s="1411">
      <c r="A409" s="6" t="n"/>
      <c r="B409" s="6" t="n"/>
      <c r="C409" s="6" t="n"/>
      <c r="D409" s="6" t="n"/>
    </row>
    <row r="410" ht="15.75" customHeight="1" s="1411">
      <c r="A410" s="6" t="n"/>
      <c r="B410" s="6" t="n"/>
      <c r="C410" s="6" t="n"/>
      <c r="D410" s="6" t="n"/>
    </row>
    <row r="411" ht="15.75" customHeight="1" s="1411">
      <c r="A411" s="6" t="n"/>
      <c r="B411" s="6" t="n"/>
      <c r="C411" s="6" t="n"/>
      <c r="D411" s="6" t="n"/>
    </row>
    <row r="412" ht="15.75" customHeight="1" s="1411">
      <c r="A412" s="6" t="n"/>
      <c r="B412" s="6" t="n"/>
      <c r="C412" s="6" t="n"/>
      <c r="D412" s="6" t="n"/>
    </row>
    <row r="413" ht="15.75" customHeight="1" s="1411">
      <c r="A413" s="6" t="n"/>
      <c r="B413" s="6" t="n"/>
      <c r="C413" s="6" t="n"/>
      <c r="D413" s="6" t="n"/>
    </row>
    <row r="414" ht="15.75" customHeight="1" s="1411">
      <c r="A414" s="6" t="n"/>
      <c r="B414" s="6" t="n"/>
      <c r="C414" s="6" t="n"/>
      <c r="D414" s="6" t="n"/>
    </row>
    <row r="415" ht="15.75" customHeight="1" s="1411">
      <c r="A415" s="6" t="n"/>
      <c r="B415" s="6" t="n"/>
      <c r="C415" s="6" t="n"/>
      <c r="D415" s="6" t="n"/>
    </row>
    <row r="416" ht="15.75" customHeight="1" s="1411">
      <c r="A416" s="6" t="n"/>
      <c r="B416" s="6" t="n"/>
      <c r="C416" s="6" t="n"/>
      <c r="D416" s="6" t="n"/>
    </row>
    <row r="417" ht="15.75" customHeight="1" s="1411">
      <c r="A417" s="6" t="n"/>
      <c r="B417" s="6" t="n"/>
      <c r="C417" s="6" t="n"/>
      <c r="D417" s="6" t="n"/>
    </row>
    <row r="418" ht="15.75" customHeight="1" s="1411">
      <c r="A418" s="6" t="n"/>
      <c r="B418" s="6" t="n"/>
      <c r="C418" s="6" t="n"/>
      <c r="D418" s="6" t="n"/>
    </row>
    <row r="419" ht="15.75" customHeight="1" s="1411">
      <c r="A419" s="6" t="n"/>
      <c r="B419" s="6" t="n"/>
      <c r="C419" s="6" t="n"/>
      <c r="D419" s="6" t="n"/>
    </row>
    <row r="420" ht="15.75" customHeight="1" s="1411">
      <c r="A420" s="6" t="n"/>
      <c r="B420" s="6" t="n"/>
      <c r="C420" s="6" t="n"/>
      <c r="D420" s="6" t="n"/>
    </row>
    <row r="421" ht="15.75" customHeight="1" s="1411">
      <c r="A421" s="6" t="n"/>
      <c r="B421" s="6" t="n"/>
      <c r="C421" s="6" t="n"/>
      <c r="D421" s="6" t="n"/>
    </row>
    <row r="422" ht="15.75" customHeight="1" s="1411">
      <c r="A422" s="6" t="n"/>
      <c r="B422" s="6" t="n"/>
      <c r="C422" s="6" t="n"/>
      <c r="D422" s="6" t="n"/>
    </row>
    <row r="423" ht="15.75" customHeight="1" s="1411">
      <c r="A423" s="6" t="n"/>
      <c r="B423" s="6" t="n"/>
      <c r="C423" s="6" t="n"/>
      <c r="D423" s="6" t="n"/>
    </row>
    <row r="424" ht="15.75" customHeight="1" s="1411">
      <c r="A424" s="6" t="n"/>
      <c r="B424" s="6" t="n"/>
      <c r="C424" s="6" t="n"/>
      <c r="D424" s="6" t="n"/>
    </row>
    <row r="425" ht="15.75" customHeight="1" s="1411">
      <c r="A425" s="6" t="n"/>
      <c r="B425" s="6" t="n"/>
      <c r="C425" s="6" t="n"/>
      <c r="D425" s="6" t="n"/>
    </row>
    <row r="426" ht="15.75" customHeight="1" s="1411">
      <c r="A426" s="6" t="n"/>
      <c r="B426" s="6" t="n"/>
      <c r="C426" s="6" t="n"/>
      <c r="D426" s="6" t="n"/>
    </row>
    <row r="427" ht="15.75" customHeight="1" s="1411">
      <c r="A427" s="6" t="n"/>
      <c r="B427" s="6" t="n"/>
      <c r="C427" s="6" t="n"/>
      <c r="D427" s="6" t="n"/>
    </row>
    <row r="428" ht="15.75" customHeight="1" s="1411">
      <c r="A428" s="6" t="n"/>
      <c r="B428" s="6" t="n"/>
      <c r="C428" s="6" t="n"/>
      <c r="D428" s="6" t="n"/>
    </row>
    <row r="429" ht="15.75" customHeight="1" s="1411">
      <c r="A429" s="6" t="n"/>
      <c r="B429" s="6" t="n"/>
      <c r="C429" s="6" t="n"/>
      <c r="D429" s="6" t="n"/>
    </row>
    <row r="430" ht="15.75" customHeight="1" s="1411">
      <c r="A430" s="6" t="n"/>
      <c r="B430" s="6" t="n"/>
      <c r="C430" s="6" t="n"/>
      <c r="D430" s="6" t="n"/>
    </row>
    <row r="431" ht="15.75" customHeight="1" s="1411">
      <c r="A431" s="6" t="n"/>
      <c r="B431" s="6" t="n"/>
      <c r="C431" s="6" t="n"/>
      <c r="D431" s="6" t="n"/>
    </row>
    <row r="432" ht="15.75" customHeight="1" s="1411">
      <c r="A432" s="6" t="n"/>
      <c r="B432" s="6" t="n"/>
      <c r="C432" s="6" t="n"/>
      <c r="D432" s="6" t="n"/>
    </row>
    <row r="433" ht="15.75" customHeight="1" s="1411">
      <c r="A433" s="6" t="n"/>
      <c r="B433" s="6" t="n"/>
      <c r="C433" s="6" t="n"/>
      <c r="D433" s="6" t="n"/>
    </row>
    <row r="434" ht="15.75" customHeight="1" s="1411">
      <c r="A434" s="6" t="n"/>
      <c r="B434" s="6" t="n"/>
      <c r="C434" s="6" t="n"/>
      <c r="D434" s="6" t="n"/>
    </row>
    <row r="435" ht="15.75" customHeight="1" s="1411">
      <c r="A435" s="6" t="n"/>
      <c r="B435" s="6" t="n"/>
      <c r="C435" s="6" t="n"/>
      <c r="D435" s="6" t="n"/>
    </row>
    <row r="436" ht="15.75" customHeight="1" s="1411">
      <c r="A436" s="6" t="n"/>
      <c r="B436" s="6" t="n"/>
      <c r="C436" s="6" t="n"/>
      <c r="D436" s="6" t="n"/>
    </row>
    <row r="437" ht="15.75" customHeight="1" s="1411">
      <c r="A437" s="6" t="n"/>
      <c r="B437" s="6" t="n"/>
      <c r="C437" s="6" t="n"/>
      <c r="D437" s="6" t="n"/>
    </row>
    <row r="438" ht="15.75" customHeight="1" s="1411">
      <c r="A438" s="6" t="n"/>
      <c r="B438" s="6" t="n"/>
      <c r="C438" s="6" t="n"/>
      <c r="D438" s="6" t="n"/>
    </row>
    <row r="439" ht="15.75" customHeight="1" s="1411">
      <c r="A439" s="6" t="n"/>
      <c r="B439" s="6" t="n"/>
      <c r="C439" s="6" t="n"/>
      <c r="D439" s="6" t="n"/>
    </row>
    <row r="440" ht="15.75" customHeight="1" s="1411">
      <c r="A440" s="6" t="n"/>
      <c r="B440" s="6" t="n"/>
      <c r="C440" s="6" t="n"/>
      <c r="D440" s="6" t="n"/>
    </row>
    <row r="441" ht="15.75" customHeight="1" s="1411">
      <c r="A441" s="6" t="n"/>
      <c r="B441" s="6" t="n"/>
      <c r="C441" s="6" t="n"/>
      <c r="D441" s="6" t="n"/>
    </row>
    <row r="442" ht="15.75" customHeight="1" s="1411">
      <c r="A442" s="6" t="n"/>
      <c r="B442" s="6" t="n"/>
      <c r="C442" s="6" t="n"/>
      <c r="D442" s="6" t="n"/>
    </row>
    <row r="443" ht="15.75" customHeight="1" s="1411">
      <c r="A443" s="6" t="n"/>
      <c r="B443" s="6" t="n"/>
      <c r="C443" s="6" t="n"/>
      <c r="D443" s="6" t="n"/>
    </row>
    <row r="444" ht="15.75" customHeight="1" s="1411">
      <c r="A444" s="6" t="n"/>
      <c r="B444" s="6" t="n"/>
      <c r="C444" s="6" t="n"/>
      <c r="D444" s="6" t="n"/>
    </row>
    <row r="445" ht="15.75" customHeight="1" s="1411">
      <c r="A445" s="6" t="n"/>
      <c r="B445" s="6" t="n"/>
      <c r="C445" s="6" t="n"/>
      <c r="D445" s="6" t="n"/>
    </row>
    <row r="446" ht="15.75" customHeight="1" s="1411">
      <c r="A446" s="6" t="n"/>
      <c r="B446" s="6" t="n"/>
      <c r="C446" s="6" t="n"/>
      <c r="D446" s="6" t="n"/>
    </row>
    <row r="447" ht="15.75" customHeight="1" s="1411">
      <c r="A447" s="6" t="n"/>
      <c r="B447" s="6" t="n"/>
      <c r="C447" s="6" t="n"/>
      <c r="D447" s="6" t="n"/>
    </row>
    <row r="448" ht="15.75" customHeight="1" s="1411">
      <c r="A448" s="6" t="n"/>
      <c r="B448" s="6" t="n"/>
      <c r="C448" s="6" t="n"/>
      <c r="D448" s="6" t="n"/>
    </row>
    <row r="449" ht="15.75" customHeight="1" s="1411">
      <c r="A449" s="6" t="n"/>
      <c r="B449" s="6" t="n"/>
      <c r="C449" s="6" t="n"/>
      <c r="D449" s="6" t="n"/>
    </row>
    <row r="450" ht="15.75" customHeight="1" s="1411">
      <c r="A450" s="6" t="n"/>
      <c r="B450" s="6" t="n"/>
      <c r="C450" s="6" t="n"/>
      <c r="D450" s="6" t="n"/>
    </row>
    <row r="451" ht="15.75" customHeight="1" s="1411">
      <c r="A451" s="6" t="n"/>
      <c r="B451" s="6" t="n"/>
      <c r="C451" s="6" t="n"/>
      <c r="D451" s="6" t="n"/>
    </row>
    <row r="452" ht="15.75" customHeight="1" s="1411">
      <c r="A452" s="6" t="n"/>
      <c r="B452" s="6" t="n"/>
      <c r="C452" s="6" t="n"/>
      <c r="D452" s="6" t="n"/>
    </row>
    <row r="453" ht="15.75" customHeight="1" s="1411">
      <c r="A453" s="6" t="n"/>
      <c r="B453" s="6" t="n"/>
      <c r="C453" s="6" t="n"/>
      <c r="D453" s="6" t="n"/>
    </row>
    <row r="454" ht="15.75" customHeight="1" s="1411">
      <c r="A454" s="6" t="n"/>
      <c r="B454" s="6" t="n"/>
      <c r="C454" s="6" t="n"/>
      <c r="D454" s="6" t="n"/>
    </row>
    <row r="455" ht="15.75" customHeight="1" s="1411">
      <c r="A455" s="6" t="n"/>
      <c r="B455" s="6" t="n"/>
      <c r="C455" s="6" t="n"/>
      <c r="D455" s="6" t="n"/>
    </row>
    <row r="456" ht="15.75" customHeight="1" s="1411">
      <c r="A456" s="6" t="n"/>
      <c r="B456" s="6" t="n"/>
      <c r="C456" s="6" t="n"/>
      <c r="D456" s="6" t="n"/>
    </row>
    <row r="457" ht="15.75" customHeight="1" s="1411">
      <c r="A457" s="6" t="n"/>
      <c r="B457" s="6" t="n"/>
      <c r="C457" s="6" t="n"/>
      <c r="D457" s="6" t="n"/>
    </row>
    <row r="458" ht="15.75" customHeight="1" s="1411">
      <c r="A458" s="6" t="n"/>
      <c r="B458" s="6" t="n"/>
      <c r="C458" s="6" t="n"/>
      <c r="D458" s="6" t="n"/>
    </row>
    <row r="459" ht="15.75" customHeight="1" s="1411">
      <c r="A459" s="6" t="n"/>
      <c r="B459" s="6" t="n"/>
      <c r="C459" s="6" t="n"/>
      <c r="D459" s="6" t="n"/>
    </row>
    <row r="460" ht="15.75" customHeight="1" s="1411">
      <c r="A460" s="6" t="n"/>
      <c r="B460" s="6" t="n"/>
      <c r="C460" s="6" t="n"/>
      <c r="D460" s="6" t="n"/>
    </row>
    <row r="461" ht="15.75" customHeight="1" s="1411">
      <c r="A461" s="6" t="n"/>
      <c r="B461" s="6" t="n"/>
      <c r="C461" s="6" t="n"/>
      <c r="D461" s="6" t="n"/>
    </row>
    <row r="462" ht="15.75" customHeight="1" s="1411">
      <c r="A462" s="6" t="n"/>
      <c r="B462" s="6" t="n"/>
      <c r="C462" s="6" t="n"/>
      <c r="D462" s="6" t="n"/>
    </row>
    <row r="463" ht="15.75" customHeight="1" s="1411">
      <c r="A463" s="6" t="n"/>
      <c r="B463" s="6" t="n"/>
      <c r="C463" s="6" t="n"/>
      <c r="D463" s="6" t="n"/>
    </row>
    <row r="464" ht="15.75" customHeight="1" s="1411">
      <c r="A464" s="6" t="n"/>
      <c r="B464" s="6" t="n"/>
      <c r="C464" s="6" t="n"/>
      <c r="D464" s="6" t="n"/>
    </row>
    <row r="465" ht="15.75" customHeight="1" s="1411">
      <c r="A465" s="6" t="n"/>
      <c r="B465" s="6" t="n"/>
      <c r="C465" s="6" t="n"/>
      <c r="D465" s="6" t="n"/>
    </row>
    <row r="466" ht="15.75" customHeight="1" s="1411">
      <c r="A466" s="6" t="n"/>
      <c r="B466" s="6" t="n"/>
      <c r="C466" s="6" t="n"/>
      <c r="D466" s="6" t="n"/>
    </row>
    <row r="467" ht="15.75" customHeight="1" s="1411">
      <c r="A467" s="6" t="n"/>
      <c r="B467" s="6" t="n"/>
      <c r="C467" s="6" t="n"/>
      <c r="D467" s="6" t="n"/>
    </row>
    <row r="468" ht="15.75" customHeight="1" s="1411">
      <c r="A468" s="6" t="n"/>
      <c r="B468" s="6" t="n"/>
      <c r="C468" s="6" t="n"/>
      <c r="D468" s="6" t="n"/>
    </row>
    <row r="469" ht="15.75" customHeight="1" s="1411">
      <c r="A469" s="6" t="n"/>
      <c r="B469" s="6" t="n"/>
      <c r="C469" s="6" t="n"/>
      <c r="D469" s="6" t="n"/>
    </row>
    <row r="470" ht="15.75" customHeight="1" s="1411">
      <c r="A470" s="6" t="n"/>
      <c r="B470" s="6" t="n"/>
      <c r="C470" s="6" t="n"/>
      <c r="D470" s="6" t="n"/>
    </row>
    <row r="471" ht="15.75" customHeight="1" s="1411">
      <c r="A471" s="6" t="n"/>
      <c r="B471" s="6" t="n"/>
      <c r="C471" s="6" t="n"/>
      <c r="D471" s="6" t="n"/>
    </row>
    <row r="472" ht="15.75" customHeight="1" s="1411">
      <c r="A472" s="6" t="n"/>
      <c r="B472" s="6" t="n"/>
      <c r="C472" s="6" t="n"/>
      <c r="D472" s="6" t="n"/>
    </row>
    <row r="473" ht="15.75" customHeight="1" s="1411">
      <c r="A473" s="6" t="n"/>
      <c r="B473" s="6" t="n"/>
      <c r="C473" s="6" t="n"/>
      <c r="D473" s="6" t="n"/>
    </row>
    <row r="474" ht="15.75" customHeight="1" s="1411">
      <c r="A474" s="6" t="n"/>
      <c r="B474" s="6" t="n"/>
      <c r="C474" s="6" t="n"/>
      <c r="D474" s="6" t="n"/>
    </row>
    <row r="475" ht="15.75" customHeight="1" s="1411">
      <c r="A475" s="6" t="n"/>
      <c r="B475" s="6" t="n"/>
      <c r="C475" s="6" t="n"/>
      <c r="D475" s="6" t="n"/>
    </row>
    <row r="476" ht="15.75" customHeight="1" s="1411">
      <c r="A476" s="6" t="n"/>
      <c r="B476" s="6" t="n"/>
      <c r="C476" s="6" t="n"/>
      <c r="D476" s="6" t="n"/>
    </row>
    <row r="477" ht="15.75" customHeight="1" s="1411">
      <c r="A477" s="6" t="n"/>
      <c r="B477" s="6" t="n"/>
      <c r="C477" s="6" t="n"/>
      <c r="D477" s="6" t="n"/>
    </row>
    <row r="478" ht="15.75" customHeight="1" s="1411">
      <c r="A478" s="6" t="n"/>
      <c r="B478" s="6" t="n"/>
      <c r="C478" s="6" t="n"/>
      <c r="D478" s="6" t="n"/>
    </row>
    <row r="479" ht="15.75" customHeight="1" s="1411">
      <c r="A479" s="6" t="n"/>
      <c r="B479" s="6" t="n"/>
      <c r="C479" s="6" t="n"/>
      <c r="D479" s="6" t="n"/>
    </row>
    <row r="480" ht="15.75" customHeight="1" s="1411">
      <c r="A480" s="6" t="n"/>
      <c r="B480" s="6" t="n"/>
      <c r="C480" s="6" t="n"/>
      <c r="D480" s="6" t="n"/>
    </row>
    <row r="481" ht="15.75" customHeight="1" s="1411">
      <c r="A481" s="6" t="n"/>
      <c r="B481" s="6" t="n"/>
      <c r="C481" s="6" t="n"/>
      <c r="D481" s="6" t="n"/>
    </row>
    <row r="482" ht="15.75" customHeight="1" s="1411">
      <c r="A482" s="6" t="n"/>
      <c r="B482" s="6" t="n"/>
      <c r="C482" s="6" t="n"/>
      <c r="D482" s="6" t="n"/>
    </row>
    <row r="483" ht="15.75" customHeight="1" s="1411">
      <c r="A483" s="6" t="n"/>
      <c r="B483" s="6" t="n"/>
      <c r="C483" s="6" t="n"/>
      <c r="D483" s="6" t="n"/>
    </row>
    <row r="484" ht="15.75" customHeight="1" s="1411">
      <c r="A484" s="6" t="n"/>
      <c r="B484" s="6" t="n"/>
      <c r="C484" s="6" t="n"/>
      <c r="D484" s="6" t="n"/>
    </row>
    <row r="485" ht="15.75" customHeight="1" s="1411">
      <c r="A485" s="6" t="n"/>
      <c r="B485" s="6" t="n"/>
      <c r="C485" s="6" t="n"/>
      <c r="D485" s="6" t="n"/>
    </row>
    <row r="486" ht="15.75" customHeight="1" s="1411">
      <c r="A486" s="6" t="n"/>
      <c r="B486" s="6" t="n"/>
      <c r="C486" s="6" t="n"/>
      <c r="D486" s="6" t="n"/>
    </row>
    <row r="487" ht="15.75" customHeight="1" s="1411">
      <c r="A487" s="6" t="n"/>
      <c r="B487" s="6" t="n"/>
      <c r="C487" s="6" t="n"/>
      <c r="D487" s="6" t="n"/>
    </row>
    <row r="488" ht="15.75" customHeight="1" s="1411">
      <c r="A488" s="6" t="n"/>
      <c r="B488" s="6" t="n"/>
      <c r="C488" s="6" t="n"/>
      <c r="D488" s="6" t="n"/>
    </row>
    <row r="489" ht="15.75" customHeight="1" s="1411">
      <c r="A489" s="6" t="n"/>
      <c r="B489" s="6" t="n"/>
      <c r="C489" s="6" t="n"/>
      <c r="D489" s="6" t="n"/>
    </row>
    <row r="490" ht="15.75" customHeight="1" s="1411">
      <c r="A490" s="6" t="n"/>
      <c r="B490" s="6" t="n"/>
      <c r="C490" s="6" t="n"/>
      <c r="D490" s="6" t="n"/>
    </row>
    <row r="491" ht="15.75" customHeight="1" s="1411">
      <c r="A491" s="6" t="n"/>
      <c r="B491" s="6" t="n"/>
      <c r="C491" s="6" t="n"/>
      <c r="D491" s="6" t="n"/>
    </row>
    <row r="492" ht="15.75" customHeight="1" s="1411">
      <c r="A492" s="6" t="n"/>
      <c r="B492" s="6" t="n"/>
      <c r="C492" s="6" t="n"/>
      <c r="D492" s="6" t="n"/>
    </row>
    <row r="493" ht="15.75" customHeight="1" s="1411">
      <c r="A493" s="6" t="n"/>
      <c r="B493" s="6" t="n"/>
      <c r="C493" s="6" t="n"/>
      <c r="D493" s="6" t="n"/>
    </row>
    <row r="494" ht="15.75" customHeight="1" s="1411">
      <c r="A494" s="6" t="n"/>
      <c r="B494" s="6" t="n"/>
      <c r="C494" s="6" t="n"/>
      <c r="D494" s="6" t="n"/>
    </row>
    <row r="495" ht="15.75" customHeight="1" s="1411">
      <c r="A495" s="6" t="n"/>
      <c r="B495" s="6" t="n"/>
      <c r="C495" s="6" t="n"/>
      <c r="D495" s="6" t="n"/>
    </row>
    <row r="496" ht="15.75" customHeight="1" s="1411">
      <c r="A496" s="6" t="n"/>
      <c r="B496" s="6" t="n"/>
      <c r="C496" s="6" t="n"/>
      <c r="D496" s="6" t="n"/>
    </row>
    <row r="497" ht="15.75" customHeight="1" s="1411">
      <c r="A497" s="6" t="n"/>
      <c r="B497" s="6" t="n"/>
      <c r="C497" s="6" t="n"/>
      <c r="D497" s="6" t="n"/>
    </row>
    <row r="498" ht="15.75" customHeight="1" s="1411">
      <c r="A498" s="6" t="n"/>
      <c r="B498" s="6" t="n"/>
      <c r="C498" s="6" t="n"/>
      <c r="D498" s="6" t="n"/>
    </row>
    <row r="499" ht="15.75" customHeight="1" s="1411">
      <c r="A499" s="6" t="n"/>
      <c r="B499" s="6" t="n"/>
      <c r="C499" s="6" t="n"/>
      <c r="D499" s="6" t="n"/>
    </row>
    <row r="500" ht="15.75" customHeight="1" s="1411">
      <c r="A500" s="6" t="n"/>
      <c r="B500" s="6" t="n"/>
      <c r="C500" s="6" t="n"/>
      <c r="D500" s="6" t="n"/>
    </row>
    <row r="501" ht="15.75" customHeight="1" s="1411">
      <c r="A501" s="6" t="n"/>
      <c r="B501" s="6" t="n"/>
      <c r="C501" s="6" t="n"/>
      <c r="D501" s="6" t="n"/>
    </row>
    <row r="502" ht="15.75" customHeight="1" s="1411">
      <c r="A502" s="6" t="n"/>
      <c r="B502" s="6" t="n"/>
      <c r="C502" s="6" t="n"/>
      <c r="D502" s="6" t="n"/>
    </row>
    <row r="503" ht="15.75" customHeight="1" s="1411">
      <c r="A503" s="6" t="n"/>
      <c r="B503" s="6" t="n"/>
      <c r="C503" s="6" t="n"/>
      <c r="D503" s="6" t="n"/>
    </row>
    <row r="504" ht="15.75" customHeight="1" s="1411">
      <c r="A504" s="6" t="n"/>
      <c r="B504" s="6" t="n"/>
      <c r="C504" s="6" t="n"/>
      <c r="D504" s="6" t="n"/>
    </row>
    <row r="505" ht="15.75" customHeight="1" s="1411">
      <c r="A505" s="6" t="n"/>
      <c r="B505" s="6" t="n"/>
      <c r="C505" s="6" t="n"/>
      <c r="D505" s="6" t="n"/>
    </row>
    <row r="506" ht="15.75" customHeight="1" s="1411">
      <c r="A506" s="6" t="n"/>
      <c r="B506" s="6" t="n"/>
      <c r="C506" s="6" t="n"/>
      <c r="D506" s="6" t="n"/>
    </row>
    <row r="507" ht="15.75" customHeight="1" s="1411">
      <c r="A507" s="6" t="n"/>
      <c r="B507" s="6" t="n"/>
      <c r="C507" s="6" t="n"/>
      <c r="D507" s="6" t="n"/>
    </row>
    <row r="508" ht="15.75" customHeight="1" s="1411">
      <c r="A508" s="6" t="n"/>
      <c r="B508" s="6" t="n"/>
      <c r="C508" s="6" t="n"/>
      <c r="D508" s="6" t="n"/>
    </row>
    <row r="509" ht="15.75" customHeight="1" s="1411">
      <c r="A509" s="6" t="n"/>
      <c r="B509" s="6" t="n"/>
      <c r="C509" s="6" t="n"/>
      <c r="D509" s="6" t="n"/>
    </row>
    <row r="510" ht="15.75" customHeight="1" s="1411">
      <c r="A510" s="6" t="n"/>
      <c r="B510" s="6" t="n"/>
      <c r="C510" s="6" t="n"/>
      <c r="D510" s="6" t="n"/>
    </row>
    <row r="511" ht="15.75" customHeight="1" s="1411">
      <c r="A511" s="6" t="n"/>
      <c r="B511" s="6" t="n"/>
      <c r="C511" s="6" t="n"/>
      <c r="D511" s="6" t="n"/>
    </row>
    <row r="512" ht="15.75" customHeight="1" s="1411">
      <c r="A512" s="6" t="n"/>
      <c r="B512" s="6" t="n"/>
      <c r="C512" s="6" t="n"/>
      <c r="D512" s="6" t="n"/>
    </row>
    <row r="513" ht="15.75" customHeight="1" s="1411">
      <c r="A513" s="6" t="n"/>
      <c r="B513" s="6" t="n"/>
      <c r="C513" s="6" t="n"/>
      <c r="D513" s="6" t="n"/>
    </row>
    <row r="514" ht="15.75" customHeight="1" s="1411">
      <c r="A514" s="6" t="n"/>
      <c r="B514" s="6" t="n"/>
      <c r="C514" s="6" t="n"/>
      <c r="D514" s="6" t="n"/>
    </row>
    <row r="515" ht="15.75" customHeight="1" s="1411">
      <c r="A515" s="6" t="n"/>
      <c r="B515" s="6" t="n"/>
      <c r="C515" s="6" t="n"/>
      <c r="D515" s="6" t="n"/>
    </row>
    <row r="516" ht="15.75" customHeight="1" s="1411">
      <c r="A516" s="6" t="n"/>
      <c r="B516" s="6" t="n"/>
      <c r="C516" s="6" t="n"/>
      <c r="D516" s="6" t="n"/>
    </row>
    <row r="517" ht="15.75" customHeight="1" s="1411">
      <c r="A517" s="6" t="n"/>
      <c r="B517" s="6" t="n"/>
      <c r="C517" s="6" t="n"/>
      <c r="D517" s="6" t="n"/>
    </row>
    <row r="518" ht="15.75" customHeight="1" s="1411">
      <c r="A518" s="6" t="n"/>
      <c r="B518" s="6" t="n"/>
      <c r="C518" s="6" t="n"/>
      <c r="D518" s="6" t="n"/>
    </row>
    <row r="519" ht="15.75" customHeight="1" s="1411">
      <c r="A519" s="6" t="n"/>
      <c r="B519" s="6" t="n"/>
      <c r="C519" s="6" t="n"/>
      <c r="D519" s="6" t="n"/>
    </row>
    <row r="520" ht="15.75" customHeight="1" s="1411">
      <c r="A520" s="6" t="n"/>
      <c r="B520" s="6" t="n"/>
      <c r="C520" s="6" t="n"/>
      <c r="D520" s="6" t="n"/>
    </row>
    <row r="521" ht="15.75" customHeight="1" s="1411">
      <c r="A521" s="6" t="n"/>
      <c r="B521" s="6" t="n"/>
      <c r="C521" s="6" t="n"/>
      <c r="D521" s="6" t="n"/>
    </row>
    <row r="522" ht="15.75" customHeight="1" s="1411">
      <c r="A522" s="6" t="n"/>
      <c r="B522" s="6" t="n"/>
      <c r="C522" s="6" t="n"/>
      <c r="D522" s="6" t="n"/>
    </row>
    <row r="523" ht="15.75" customHeight="1" s="1411">
      <c r="A523" s="6" t="n"/>
      <c r="B523" s="6" t="n"/>
      <c r="C523" s="6" t="n"/>
      <c r="D523" s="6" t="n"/>
    </row>
    <row r="524" ht="15.75" customHeight="1" s="1411">
      <c r="A524" s="6" t="n"/>
      <c r="B524" s="6" t="n"/>
      <c r="C524" s="6" t="n"/>
      <c r="D524" s="6" t="n"/>
    </row>
    <row r="525" ht="15.75" customHeight="1" s="1411">
      <c r="A525" s="6" t="n"/>
      <c r="B525" s="6" t="n"/>
      <c r="C525" s="6" t="n"/>
      <c r="D525" s="6" t="n"/>
    </row>
    <row r="526" ht="15.75" customHeight="1" s="1411">
      <c r="A526" s="6" t="n"/>
      <c r="B526" s="6" t="n"/>
      <c r="C526" s="6" t="n"/>
      <c r="D526" s="6" t="n"/>
    </row>
    <row r="527" ht="15.75" customHeight="1" s="1411">
      <c r="A527" s="6" t="n"/>
      <c r="B527" s="6" t="n"/>
      <c r="C527" s="6" t="n"/>
      <c r="D527" s="6" t="n"/>
    </row>
    <row r="528" ht="15.75" customHeight="1" s="1411">
      <c r="A528" s="6" t="n"/>
      <c r="B528" s="6" t="n"/>
      <c r="C528" s="6" t="n"/>
      <c r="D528" s="6" t="n"/>
    </row>
    <row r="529" ht="15.75" customHeight="1" s="1411">
      <c r="A529" s="6" t="n"/>
      <c r="B529" s="6" t="n"/>
      <c r="C529" s="6" t="n"/>
      <c r="D529" s="6" t="n"/>
    </row>
    <row r="530" ht="15.75" customHeight="1" s="1411">
      <c r="A530" s="6" t="n"/>
      <c r="B530" s="6" t="n"/>
      <c r="C530" s="6" t="n"/>
      <c r="D530" s="6" t="n"/>
    </row>
    <row r="531" ht="15.75" customHeight="1" s="1411">
      <c r="A531" s="6" t="n"/>
      <c r="B531" s="6" t="n"/>
      <c r="C531" s="6" t="n"/>
      <c r="D531" s="6" t="n"/>
    </row>
    <row r="532" ht="15.75" customHeight="1" s="1411">
      <c r="A532" s="6" t="n"/>
      <c r="B532" s="6" t="n"/>
      <c r="C532" s="6" t="n"/>
      <c r="D532" s="6" t="n"/>
    </row>
    <row r="533" ht="15.75" customHeight="1" s="1411">
      <c r="A533" s="6" t="n"/>
      <c r="B533" s="6" t="n"/>
      <c r="C533" s="6" t="n"/>
      <c r="D533" s="6" t="n"/>
    </row>
    <row r="534" ht="15.75" customHeight="1" s="1411">
      <c r="A534" s="6" t="n"/>
      <c r="B534" s="6" t="n"/>
      <c r="C534" s="6" t="n"/>
      <c r="D534" s="6" t="n"/>
    </row>
    <row r="535" ht="15.75" customHeight="1" s="1411">
      <c r="A535" s="6" t="n"/>
      <c r="B535" s="6" t="n"/>
      <c r="C535" s="6" t="n"/>
      <c r="D535" s="6" t="n"/>
    </row>
    <row r="536" ht="15.75" customHeight="1" s="1411">
      <c r="A536" s="6" t="n"/>
      <c r="B536" s="6" t="n"/>
      <c r="C536" s="6" t="n"/>
      <c r="D536" s="6" t="n"/>
    </row>
    <row r="537" ht="15.75" customHeight="1" s="1411">
      <c r="A537" s="6" t="n"/>
      <c r="B537" s="6" t="n"/>
      <c r="C537" s="6" t="n"/>
      <c r="D537" s="6" t="n"/>
    </row>
    <row r="538" ht="15.75" customHeight="1" s="1411">
      <c r="A538" s="6" t="n"/>
      <c r="B538" s="6" t="n"/>
      <c r="C538" s="6" t="n"/>
      <c r="D538" s="6" t="n"/>
    </row>
    <row r="539" ht="15.75" customHeight="1" s="1411">
      <c r="A539" s="6" t="n"/>
      <c r="B539" s="6" t="n"/>
      <c r="C539" s="6" t="n"/>
      <c r="D539" s="6" t="n"/>
    </row>
    <row r="540" ht="15.75" customHeight="1" s="1411">
      <c r="A540" s="6" t="n"/>
      <c r="B540" s="6" t="n"/>
      <c r="C540" s="6" t="n"/>
      <c r="D540" s="6" t="n"/>
    </row>
    <row r="541" ht="15.75" customHeight="1" s="1411">
      <c r="A541" s="6" t="n"/>
      <c r="B541" s="6" t="n"/>
      <c r="C541" s="6" t="n"/>
      <c r="D541" s="6" t="n"/>
    </row>
    <row r="542" ht="15.75" customHeight="1" s="1411">
      <c r="A542" s="6" t="n"/>
      <c r="B542" s="6" t="n"/>
      <c r="C542" s="6" t="n"/>
      <c r="D542" s="6" t="n"/>
    </row>
    <row r="543" ht="15.75" customHeight="1" s="1411">
      <c r="A543" s="6" t="n"/>
      <c r="B543" s="6" t="n"/>
      <c r="C543" s="6" t="n"/>
      <c r="D543" s="6" t="n"/>
    </row>
    <row r="544" ht="15.75" customHeight="1" s="1411">
      <c r="A544" s="6" t="n"/>
      <c r="B544" s="6" t="n"/>
      <c r="C544" s="6" t="n"/>
      <c r="D544" s="6" t="n"/>
    </row>
    <row r="545" ht="15.75" customHeight="1" s="1411">
      <c r="A545" s="6" t="n"/>
      <c r="B545" s="6" t="n"/>
      <c r="C545" s="6" t="n"/>
      <c r="D545" s="6" t="n"/>
    </row>
    <row r="546" ht="15.75" customHeight="1" s="1411">
      <c r="A546" s="6" t="n"/>
      <c r="B546" s="6" t="n"/>
      <c r="C546" s="6" t="n"/>
      <c r="D546" s="6" t="n"/>
    </row>
    <row r="547" ht="15.75" customHeight="1" s="1411">
      <c r="A547" s="6" t="n"/>
      <c r="B547" s="6" t="n"/>
      <c r="C547" s="6" t="n"/>
      <c r="D547" s="6" t="n"/>
    </row>
    <row r="548" ht="15.75" customHeight="1" s="1411">
      <c r="A548" s="6" t="n"/>
      <c r="B548" s="6" t="n"/>
      <c r="C548" s="6" t="n"/>
      <c r="D548" s="6" t="n"/>
    </row>
    <row r="549" ht="15.75" customHeight="1" s="1411">
      <c r="A549" s="6" t="n"/>
      <c r="B549" s="6" t="n"/>
      <c r="C549" s="6" t="n"/>
      <c r="D549" s="6" t="n"/>
    </row>
    <row r="550" ht="15.75" customHeight="1" s="1411">
      <c r="A550" s="6" t="n"/>
      <c r="B550" s="6" t="n"/>
      <c r="C550" s="6" t="n"/>
      <c r="D550" s="6" t="n"/>
    </row>
    <row r="551" ht="15.75" customHeight="1" s="1411">
      <c r="A551" s="6" t="n"/>
      <c r="B551" s="6" t="n"/>
      <c r="C551" s="6" t="n"/>
      <c r="D551" s="6" t="n"/>
    </row>
    <row r="552" ht="15.75" customHeight="1" s="1411">
      <c r="A552" s="6" t="n"/>
      <c r="B552" s="6" t="n"/>
      <c r="C552" s="6" t="n"/>
      <c r="D552" s="6" t="n"/>
    </row>
    <row r="553" ht="15.75" customHeight="1" s="1411">
      <c r="A553" s="6" t="n"/>
      <c r="B553" s="6" t="n"/>
      <c r="C553" s="6" t="n"/>
      <c r="D553" s="6" t="n"/>
    </row>
    <row r="554" ht="15.75" customHeight="1" s="1411">
      <c r="A554" s="6" t="n"/>
      <c r="B554" s="6" t="n"/>
      <c r="C554" s="6" t="n"/>
      <c r="D554" s="6" t="n"/>
    </row>
    <row r="555" ht="15.75" customHeight="1" s="1411">
      <c r="A555" s="6" t="n"/>
      <c r="B555" s="6" t="n"/>
      <c r="C555" s="6" t="n"/>
      <c r="D555" s="6" t="n"/>
    </row>
    <row r="556" ht="15.75" customHeight="1" s="1411">
      <c r="A556" s="6" t="n"/>
      <c r="B556" s="6" t="n"/>
      <c r="C556" s="6" t="n"/>
      <c r="D556" s="6" t="n"/>
    </row>
    <row r="557" ht="15.75" customHeight="1" s="1411">
      <c r="A557" s="6" t="n"/>
      <c r="B557" s="6" t="n"/>
      <c r="C557" s="6" t="n"/>
      <c r="D557" s="6" t="n"/>
    </row>
    <row r="558" ht="15.75" customHeight="1" s="1411">
      <c r="A558" s="6" t="n"/>
      <c r="B558" s="6" t="n"/>
      <c r="C558" s="6" t="n"/>
      <c r="D558" s="6" t="n"/>
    </row>
    <row r="559" ht="15.75" customHeight="1" s="1411">
      <c r="A559" s="6" t="n"/>
      <c r="B559" s="6" t="n"/>
      <c r="C559" s="6" t="n"/>
      <c r="D559" s="6" t="n"/>
    </row>
    <row r="560" ht="15.75" customHeight="1" s="1411">
      <c r="A560" s="6" t="n"/>
      <c r="B560" s="6" t="n"/>
      <c r="C560" s="6" t="n"/>
      <c r="D560" s="6" t="n"/>
    </row>
    <row r="561" ht="15.75" customHeight="1" s="1411">
      <c r="A561" s="6" t="n"/>
      <c r="B561" s="6" t="n"/>
      <c r="C561" s="6" t="n"/>
      <c r="D561" s="6" t="n"/>
    </row>
    <row r="562" ht="15.75" customHeight="1" s="1411">
      <c r="A562" s="6" t="n"/>
      <c r="B562" s="6" t="n"/>
      <c r="C562" s="6" t="n"/>
      <c r="D562" s="6" t="n"/>
    </row>
    <row r="563" ht="15.75" customHeight="1" s="1411">
      <c r="A563" s="6" t="n"/>
      <c r="B563" s="6" t="n"/>
      <c r="C563" s="6" t="n"/>
      <c r="D563" s="6" t="n"/>
    </row>
    <row r="564" ht="15.75" customHeight="1" s="1411">
      <c r="A564" s="6" t="n"/>
      <c r="B564" s="6" t="n"/>
      <c r="C564" s="6" t="n"/>
      <c r="D564" s="6" t="n"/>
    </row>
    <row r="565" ht="15.75" customHeight="1" s="1411">
      <c r="A565" s="6" t="n"/>
      <c r="B565" s="6" t="n"/>
      <c r="C565" s="6" t="n"/>
      <c r="D565" s="6" t="n"/>
    </row>
    <row r="566" ht="15.75" customHeight="1" s="1411">
      <c r="A566" s="6" t="n"/>
      <c r="B566" s="6" t="n"/>
      <c r="C566" s="6" t="n"/>
      <c r="D566" s="6" t="n"/>
    </row>
    <row r="567" ht="15.75" customHeight="1" s="1411">
      <c r="A567" s="6" t="n"/>
      <c r="B567" s="6" t="n"/>
      <c r="C567" s="6" t="n"/>
      <c r="D567" s="6" t="n"/>
    </row>
    <row r="568" ht="15.75" customHeight="1" s="1411">
      <c r="A568" s="6" t="n"/>
      <c r="B568" s="6" t="n"/>
      <c r="C568" s="6" t="n"/>
      <c r="D568" s="6" t="n"/>
    </row>
    <row r="569" ht="15.75" customHeight="1" s="1411">
      <c r="A569" s="6" t="n"/>
      <c r="B569" s="6" t="n"/>
      <c r="C569" s="6" t="n"/>
      <c r="D569" s="6" t="n"/>
    </row>
    <row r="570" ht="15.75" customHeight="1" s="1411">
      <c r="A570" s="6" t="n"/>
      <c r="B570" s="6" t="n"/>
      <c r="C570" s="6" t="n"/>
      <c r="D570" s="6" t="n"/>
    </row>
    <row r="571" ht="15.75" customHeight="1" s="1411">
      <c r="A571" s="6" t="n"/>
      <c r="B571" s="6" t="n"/>
      <c r="C571" s="6" t="n"/>
      <c r="D571" s="6" t="n"/>
    </row>
    <row r="572" ht="15.75" customHeight="1" s="1411">
      <c r="A572" s="6" t="n"/>
      <c r="B572" s="6" t="n"/>
      <c r="C572" s="6" t="n"/>
      <c r="D572" s="6" t="n"/>
    </row>
    <row r="573" ht="15.75" customHeight="1" s="1411">
      <c r="A573" s="6" t="n"/>
      <c r="B573" s="6" t="n"/>
      <c r="C573" s="6" t="n"/>
      <c r="D573" s="6" t="n"/>
    </row>
    <row r="574" ht="15.75" customHeight="1" s="1411">
      <c r="A574" s="6" t="n"/>
      <c r="B574" s="6" t="n"/>
      <c r="C574" s="6" t="n"/>
      <c r="D574" s="6" t="n"/>
    </row>
    <row r="575" ht="15.75" customHeight="1" s="1411">
      <c r="A575" s="6" t="n"/>
      <c r="B575" s="6" t="n"/>
      <c r="C575" s="6" t="n"/>
      <c r="D575" s="6" t="n"/>
    </row>
    <row r="576" ht="15.75" customHeight="1" s="1411">
      <c r="A576" s="6" t="n"/>
      <c r="B576" s="6" t="n"/>
      <c r="C576" s="6" t="n"/>
      <c r="D576" s="6" t="n"/>
    </row>
    <row r="577" ht="15.75" customHeight="1" s="1411">
      <c r="A577" s="6" t="n"/>
      <c r="B577" s="6" t="n"/>
      <c r="C577" s="6" t="n"/>
      <c r="D577" s="6" t="n"/>
    </row>
    <row r="578" ht="15.75" customHeight="1" s="1411">
      <c r="A578" s="6" t="n"/>
      <c r="B578" s="6" t="n"/>
      <c r="C578" s="6" t="n"/>
      <c r="D578" s="6" t="n"/>
    </row>
    <row r="579" ht="15.75" customHeight="1" s="1411">
      <c r="A579" s="6" t="n"/>
      <c r="B579" s="6" t="n"/>
      <c r="C579" s="6" t="n"/>
      <c r="D579" s="6" t="n"/>
    </row>
    <row r="580" ht="15.75" customHeight="1" s="1411">
      <c r="A580" s="6" t="n"/>
      <c r="B580" s="6" t="n"/>
      <c r="C580" s="6" t="n"/>
      <c r="D580" s="6" t="n"/>
    </row>
    <row r="581" ht="15.75" customHeight="1" s="1411">
      <c r="A581" s="6" t="n"/>
      <c r="B581" s="6" t="n"/>
      <c r="C581" s="6" t="n"/>
      <c r="D581" s="6" t="n"/>
    </row>
    <row r="582" ht="15.75" customHeight="1" s="1411">
      <c r="A582" s="6" t="n"/>
      <c r="B582" s="6" t="n"/>
      <c r="C582" s="6" t="n"/>
      <c r="D582" s="6" t="n"/>
    </row>
    <row r="583" ht="15.75" customHeight="1" s="1411">
      <c r="A583" s="6" t="n"/>
      <c r="B583" s="6" t="n"/>
      <c r="C583" s="6" t="n"/>
      <c r="D583" s="6" t="n"/>
    </row>
    <row r="584" ht="15.75" customHeight="1" s="1411">
      <c r="A584" s="6" t="n"/>
      <c r="B584" s="6" t="n"/>
      <c r="C584" s="6" t="n"/>
      <c r="D584" s="6" t="n"/>
    </row>
    <row r="585" ht="15.75" customHeight="1" s="1411">
      <c r="A585" s="6" t="n"/>
      <c r="B585" s="6" t="n"/>
      <c r="C585" s="6" t="n"/>
      <c r="D585" s="6" t="n"/>
    </row>
    <row r="586" ht="15.75" customHeight="1" s="1411">
      <c r="A586" s="6" t="n"/>
      <c r="B586" s="6" t="n"/>
      <c r="C586" s="6" t="n"/>
      <c r="D586" s="6" t="n"/>
    </row>
    <row r="587" ht="15.75" customHeight="1" s="1411">
      <c r="A587" s="6" t="n"/>
      <c r="B587" s="6" t="n"/>
      <c r="C587" s="6" t="n"/>
      <c r="D587" s="6" t="n"/>
    </row>
    <row r="588" ht="15.75" customHeight="1" s="1411">
      <c r="A588" s="6" t="n"/>
      <c r="B588" s="6" t="n"/>
      <c r="C588" s="6" t="n"/>
      <c r="D588" s="6" t="n"/>
    </row>
    <row r="589" ht="15.75" customHeight="1" s="1411">
      <c r="A589" s="6" t="n"/>
      <c r="B589" s="6" t="n"/>
      <c r="C589" s="6" t="n"/>
      <c r="D589" s="6" t="n"/>
    </row>
    <row r="590" ht="15.75" customHeight="1" s="1411">
      <c r="A590" s="6" t="n"/>
      <c r="B590" s="6" t="n"/>
      <c r="C590" s="6" t="n"/>
      <c r="D590" s="6" t="n"/>
    </row>
    <row r="591" ht="15.75" customHeight="1" s="1411">
      <c r="A591" s="6" t="n"/>
      <c r="B591" s="6" t="n"/>
      <c r="C591" s="6" t="n"/>
      <c r="D591" s="6" t="n"/>
    </row>
    <row r="592" ht="15.75" customHeight="1" s="1411">
      <c r="A592" s="6" t="n"/>
      <c r="B592" s="6" t="n"/>
      <c r="C592" s="6" t="n"/>
      <c r="D592" s="6" t="n"/>
    </row>
    <row r="593" ht="15.75" customHeight="1" s="1411">
      <c r="A593" s="6" t="n"/>
      <c r="B593" s="6" t="n"/>
      <c r="C593" s="6" t="n"/>
      <c r="D593" s="6" t="n"/>
    </row>
    <row r="594" ht="15.75" customHeight="1" s="1411">
      <c r="A594" s="6" t="n"/>
      <c r="B594" s="6" t="n"/>
      <c r="C594" s="6" t="n"/>
      <c r="D594" s="6" t="n"/>
    </row>
    <row r="595" ht="15.75" customHeight="1" s="1411">
      <c r="A595" s="6" t="n"/>
      <c r="B595" s="6" t="n"/>
      <c r="C595" s="6" t="n"/>
      <c r="D595" s="6" t="n"/>
    </row>
    <row r="596" ht="15.75" customHeight="1" s="1411">
      <c r="A596" s="6" t="n"/>
      <c r="B596" s="6" t="n"/>
      <c r="C596" s="6" t="n"/>
      <c r="D596" s="6" t="n"/>
    </row>
    <row r="597" ht="15.75" customHeight="1" s="1411">
      <c r="A597" s="6" t="n"/>
      <c r="B597" s="6" t="n"/>
      <c r="C597" s="6" t="n"/>
      <c r="D597" s="6" t="n"/>
    </row>
    <row r="598" ht="15.75" customHeight="1" s="1411">
      <c r="A598" s="6" t="n"/>
      <c r="B598" s="6" t="n"/>
      <c r="C598" s="6" t="n"/>
      <c r="D598" s="6" t="n"/>
    </row>
    <row r="599" ht="15.75" customHeight="1" s="1411">
      <c r="A599" s="6" t="n"/>
      <c r="B599" s="6" t="n"/>
      <c r="C599" s="6" t="n"/>
      <c r="D599" s="6" t="n"/>
    </row>
    <row r="600" ht="15.75" customHeight="1" s="1411">
      <c r="A600" s="6" t="n"/>
      <c r="B600" s="6" t="n"/>
      <c r="C600" s="6" t="n"/>
      <c r="D600" s="6" t="n"/>
    </row>
    <row r="601" ht="15.75" customHeight="1" s="1411">
      <c r="A601" s="6" t="n"/>
      <c r="B601" s="6" t="n"/>
      <c r="C601" s="6" t="n"/>
      <c r="D601" s="6" t="n"/>
    </row>
    <row r="602" ht="15.75" customHeight="1" s="1411">
      <c r="A602" s="6" t="n"/>
      <c r="B602" s="6" t="n"/>
      <c r="C602" s="6" t="n"/>
      <c r="D602" s="6" t="n"/>
    </row>
    <row r="603" ht="15.75" customHeight="1" s="1411">
      <c r="A603" s="6" t="n"/>
      <c r="B603" s="6" t="n"/>
      <c r="C603" s="6" t="n"/>
      <c r="D603" s="6" t="n"/>
    </row>
    <row r="604" ht="15.75" customHeight="1" s="1411">
      <c r="A604" s="6" t="n"/>
      <c r="B604" s="6" t="n"/>
      <c r="C604" s="6" t="n"/>
      <c r="D604" s="6" t="n"/>
    </row>
    <row r="605" ht="15.75" customHeight="1" s="1411">
      <c r="A605" s="6" t="n"/>
      <c r="B605" s="6" t="n"/>
      <c r="C605" s="6" t="n"/>
      <c r="D605" s="6" t="n"/>
    </row>
    <row r="606" ht="15.75" customHeight="1" s="1411">
      <c r="A606" s="6" t="n"/>
      <c r="B606" s="6" t="n"/>
      <c r="C606" s="6" t="n"/>
      <c r="D606" s="6" t="n"/>
    </row>
    <row r="607" ht="15.75" customHeight="1" s="1411">
      <c r="A607" s="6" t="n"/>
      <c r="B607" s="6" t="n"/>
      <c r="C607" s="6" t="n"/>
      <c r="D607" s="6" t="n"/>
    </row>
    <row r="608" ht="15.75" customHeight="1" s="1411">
      <c r="A608" s="6" t="n"/>
      <c r="B608" s="6" t="n"/>
      <c r="C608" s="6" t="n"/>
      <c r="D608" s="6" t="n"/>
    </row>
    <row r="609" ht="15.75" customHeight="1" s="1411">
      <c r="A609" s="6" t="n"/>
      <c r="B609" s="6" t="n"/>
      <c r="C609" s="6" t="n"/>
      <c r="D609" s="6" t="n"/>
    </row>
    <row r="610" ht="15.75" customHeight="1" s="1411">
      <c r="A610" s="6" t="n"/>
      <c r="B610" s="6" t="n"/>
      <c r="C610" s="6" t="n"/>
      <c r="D610" s="6" t="n"/>
    </row>
    <row r="611" ht="15.75" customHeight="1" s="1411">
      <c r="A611" s="6" t="n"/>
      <c r="B611" s="6" t="n"/>
      <c r="C611" s="6" t="n"/>
      <c r="D611" s="6" t="n"/>
    </row>
    <row r="612" ht="15.75" customHeight="1" s="1411">
      <c r="A612" s="6" t="n"/>
      <c r="B612" s="6" t="n"/>
      <c r="C612" s="6" t="n"/>
      <c r="D612" s="6" t="n"/>
    </row>
    <row r="613" ht="15.75" customHeight="1" s="1411">
      <c r="A613" s="6" t="n"/>
      <c r="B613" s="6" t="n"/>
      <c r="C613" s="6" t="n"/>
      <c r="D613" s="6" t="n"/>
    </row>
    <row r="614" ht="15.75" customHeight="1" s="1411">
      <c r="A614" s="6" t="n"/>
      <c r="B614" s="6" t="n"/>
      <c r="C614" s="6" t="n"/>
      <c r="D614" s="6" t="n"/>
    </row>
    <row r="615" ht="15.75" customHeight="1" s="1411">
      <c r="A615" s="6" t="n"/>
      <c r="B615" s="6" t="n"/>
      <c r="C615" s="6" t="n"/>
      <c r="D615" s="6" t="n"/>
    </row>
    <row r="616" ht="15.75" customHeight="1" s="1411">
      <c r="A616" s="6" t="n"/>
      <c r="B616" s="6" t="n"/>
      <c r="C616" s="6" t="n"/>
      <c r="D616" s="6" t="n"/>
    </row>
    <row r="617" ht="15.75" customHeight="1" s="1411">
      <c r="A617" s="6" t="n"/>
      <c r="B617" s="6" t="n"/>
      <c r="C617" s="6" t="n"/>
      <c r="D617" s="6" t="n"/>
    </row>
    <row r="618" ht="15.75" customHeight="1" s="1411">
      <c r="A618" s="6" t="n"/>
      <c r="B618" s="6" t="n"/>
      <c r="C618" s="6" t="n"/>
      <c r="D618" s="6" t="n"/>
    </row>
    <row r="619" ht="15.75" customHeight="1" s="1411">
      <c r="A619" s="6" t="n"/>
      <c r="B619" s="6" t="n"/>
      <c r="C619" s="6" t="n"/>
      <c r="D619" s="6" t="n"/>
    </row>
    <row r="620" ht="15.75" customHeight="1" s="1411">
      <c r="A620" s="6" t="n"/>
      <c r="B620" s="6" t="n"/>
      <c r="C620" s="6" t="n"/>
      <c r="D620" s="6" t="n"/>
    </row>
    <row r="621" ht="15.75" customHeight="1" s="1411">
      <c r="A621" s="6" t="n"/>
      <c r="B621" s="6" t="n"/>
      <c r="C621" s="6" t="n"/>
      <c r="D621" s="6" t="n"/>
    </row>
    <row r="622" ht="15.75" customHeight="1" s="1411">
      <c r="A622" s="6" t="n"/>
      <c r="B622" s="6" t="n"/>
      <c r="C622" s="6" t="n"/>
      <c r="D622" s="6" t="n"/>
    </row>
    <row r="623" ht="15.75" customHeight="1" s="1411">
      <c r="A623" s="6" t="n"/>
      <c r="B623" s="6" t="n"/>
      <c r="C623" s="6" t="n"/>
      <c r="D623" s="6" t="n"/>
    </row>
    <row r="624" ht="15.75" customHeight="1" s="1411">
      <c r="A624" s="6" t="n"/>
      <c r="B624" s="6" t="n"/>
      <c r="C624" s="6" t="n"/>
      <c r="D624" s="6" t="n"/>
    </row>
    <row r="625" ht="15.75" customHeight="1" s="1411">
      <c r="A625" s="6" t="n"/>
      <c r="B625" s="6" t="n"/>
      <c r="C625" s="6" t="n"/>
      <c r="D625" s="6" t="n"/>
    </row>
    <row r="626" ht="15.75" customHeight="1" s="1411">
      <c r="A626" s="6" t="n"/>
      <c r="B626" s="6" t="n"/>
      <c r="C626" s="6" t="n"/>
      <c r="D626" s="6" t="n"/>
    </row>
    <row r="627" ht="15.75" customHeight="1" s="1411">
      <c r="A627" s="6" t="n"/>
      <c r="B627" s="6" t="n"/>
      <c r="C627" s="6" t="n"/>
      <c r="D627" s="6" t="n"/>
    </row>
    <row r="628" ht="15.75" customHeight="1" s="1411">
      <c r="A628" s="6" t="n"/>
      <c r="B628" s="6" t="n"/>
      <c r="C628" s="6" t="n"/>
      <c r="D628" s="6" t="n"/>
    </row>
    <row r="629" ht="15.75" customHeight="1" s="1411">
      <c r="A629" s="6" t="n"/>
      <c r="B629" s="6" t="n"/>
      <c r="C629" s="6" t="n"/>
      <c r="D629" s="6" t="n"/>
    </row>
    <row r="630" ht="15.75" customHeight="1" s="1411">
      <c r="A630" s="6" t="n"/>
      <c r="B630" s="6" t="n"/>
      <c r="C630" s="6" t="n"/>
      <c r="D630" s="6" t="n"/>
    </row>
    <row r="631" ht="15.75" customHeight="1" s="1411">
      <c r="A631" s="6" t="n"/>
      <c r="B631" s="6" t="n"/>
      <c r="C631" s="6" t="n"/>
      <c r="D631" s="6" t="n"/>
    </row>
    <row r="632" ht="15.75" customHeight="1" s="1411">
      <c r="A632" s="6" t="n"/>
      <c r="B632" s="6" t="n"/>
      <c r="C632" s="6" t="n"/>
      <c r="D632" s="6" t="n"/>
    </row>
    <row r="633" ht="15.75" customHeight="1" s="1411">
      <c r="A633" s="6" t="n"/>
      <c r="B633" s="6" t="n"/>
      <c r="C633" s="6" t="n"/>
      <c r="D633" s="6" t="n"/>
    </row>
    <row r="634" ht="15.75" customHeight="1" s="1411">
      <c r="A634" s="6" t="n"/>
      <c r="B634" s="6" t="n"/>
      <c r="C634" s="6" t="n"/>
      <c r="D634" s="6" t="n"/>
    </row>
    <row r="635" ht="15.75" customHeight="1" s="1411">
      <c r="A635" s="6" t="n"/>
      <c r="B635" s="6" t="n"/>
      <c r="C635" s="6" t="n"/>
      <c r="D635" s="6" t="n"/>
    </row>
    <row r="636" ht="15.75" customHeight="1" s="1411">
      <c r="A636" s="6" t="n"/>
      <c r="B636" s="6" t="n"/>
      <c r="C636" s="6" t="n"/>
      <c r="D636" s="6" t="n"/>
    </row>
    <row r="637" ht="15.75" customHeight="1" s="1411">
      <c r="A637" s="6" t="n"/>
      <c r="B637" s="6" t="n"/>
      <c r="C637" s="6" t="n"/>
      <c r="D637" s="6" t="n"/>
    </row>
    <row r="638" ht="15.75" customHeight="1" s="1411">
      <c r="A638" s="6" t="n"/>
      <c r="B638" s="6" t="n"/>
      <c r="C638" s="6" t="n"/>
      <c r="D638" s="6" t="n"/>
    </row>
    <row r="639" ht="15.75" customHeight="1" s="1411">
      <c r="A639" s="6" t="n"/>
      <c r="B639" s="6" t="n"/>
      <c r="C639" s="6" t="n"/>
      <c r="D639" s="6" t="n"/>
    </row>
    <row r="640" ht="15.75" customHeight="1" s="1411">
      <c r="A640" s="6" t="n"/>
      <c r="B640" s="6" t="n"/>
      <c r="C640" s="6" t="n"/>
      <c r="D640" s="6" t="n"/>
    </row>
    <row r="641" ht="15.75" customHeight="1" s="1411">
      <c r="A641" s="6" t="n"/>
      <c r="B641" s="6" t="n"/>
      <c r="C641" s="6" t="n"/>
      <c r="D641" s="6" t="n"/>
    </row>
    <row r="642" ht="15.75" customHeight="1" s="1411">
      <c r="A642" s="6" t="n"/>
      <c r="B642" s="6" t="n"/>
      <c r="C642" s="6" t="n"/>
      <c r="D642" s="6" t="n"/>
    </row>
    <row r="643" ht="15.75" customHeight="1" s="1411">
      <c r="A643" s="6" t="n"/>
      <c r="B643" s="6" t="n"/>
      <c r="C643" s="6" t="n"/>
      <c r="D643" s="6" t="n"/>
    </row>
    <row r="644" ht="15.75" customHeight="1" s="1411">
      <c r="A644" s="6" t="n"/>
      <c r="B644" s="6" t="n"/>
      <c r="C644" s="6" t="n"/>
      <c r="D644" s="6" t="n"/>
    </row>
    <row r="645" ht="15.75" customHeight="1" s="1411">
      <c r="A645" s="6" t="n"/>
      <c r="B645" s="6" t="n"/>
      <c r="C645" s="6" t="n"/>
      <c r="D645" s="6" t="n"/>
    </row>
    <row r="646" ht="15.75" customHeight="1" s="1411">
      <c r="A646" s="6" t="n"/>
      <c r="B646" s="6" t="n"/>
      <c r="C646" s="6" t="n"/>
      <c r="D646" s="6" t="n"/>
    </row>
    <row r="647" ht="15.75" customHeight="1" s="1411">
      <c r="A647" s="6" t="n"/>
      <c r="B647" s="6" t="n"/>
      <c r="C647" s="6" t="n"/>
      <c r="D647" s="6" t="n"/>
    </row>
    <row r="648" ht="15.75" customHeight="1" s="1411">
      <c r="A648" s="6" t="n"/>
      <c r="B648" s="6" t="n"/>
      <c r="C648" s="6" t="n"/>
      <c r="D648" s="6" t="n"/>
    </row>
    <row r="649" ht="15.75" customHeight="1" s="1411">
      <c r="A649" s="6" t="n"/>
      <c r="B649" s="6" t="n"/>
      <c r="C649" s="6" t="n"/>
      <c r="D649" s="6" t="n"/>
    </row>
    <row r="650" ht="15.75" customHeight="1" s="1411">
      <c r="A650" s="6" t="n"/>
      <c r="B650" s="6" t="n"/>
      <c r="C650" s="6" t="n"/>
      <c r="D650" s="6" t="n"/>
    </row>
    <row r="651" ht="15.75" customHeight="1" s="1411">
      <c r="A651" s="6" t="n"/>
      <c r="B651" s="6" t="n"/>
      <c r="C651" s="6" t="n"/>
      <c r="D651" s="6" t="n"/>
    </row>
    <row r="652" ht="15.75" customHeight="1" s="1411">
      <c r="A652" s="6" t="n"/>
      <c r="B652" s="6" t="n"/>
      <c r="C652" s="6" t="n"/>
      <c r="D652" s="6" t="n"/>
    </row>
    <row r="653" ht="15.75" customHeight="1" s="1411">
      <c r="A653" s="6" t="n"/>
      <c r="B653" s="6" t="n"/>
      <c r="C653" s="6" t="n"/>
      <c r="D653" s="6" t="n"/>
    </row>
    <row r="654" ht="15.75" customHeight="1" s="1411">
      <c r="A654" s="6" t="n"/>
      <c r="B654" s="6" t="n"/>
      <c r="C654" s="6" t="n"/>
      <c r="D654" s="6" t="n"/>
    </row>
    <row r="655" ht="15.75" customHeight="1" s="1411">
      <c r="A655" s="6" t="n"/>
      <c r="B655" s="6" t="n"/>
      <c r="C655" s="6" t="n"/>
      <c r="D655" s="6" t="n"/>
    </row>
    <row r="656" ht="15.75" customHeight="1" s="1411">
      <c r="A656" s="6" t="n"/>
      <c r="B656" s="6" t="n"/>
      <c r="C656" s="6" t="n"/>
      <c r="D656" s="6" t="n"/>
    </row>
    <row r="657" ht="15.75" customHeight="1" s="1411">
      <c r="A657" s="6" t="n"/>
      <c r="B657" s="6" t="n"/>
      <c r="C657" s="6" t="n"/>
      <c r="D657" s="6" t="n"/>
    </row>
    <row r="658" ht="15.75" customHeight="1" s="1411">
      <c r="A658" s="6" t="n"/>
      <c r="B658" s="6" t="n"/>
      <c r="C658" s="6" t="n"/>
      <c r="D658" s="6" t="n"/>
    </row>
    <row r="659" ht="15.75" customHeight="1" s="1411">
      <c r="A659" s="6" t="n"/>
      <c r="B659" s="6" t="n"/>
      <c r="C659" s="6" t="n"/>
      <c r="D659" s="6" t="n"/>
    </row>
    <row r="660" ht="15.75" customHeight="1" s="1411">
      <c r="A660" s="6" t="n"/>
      <c r="B660" s="6" t="n"/>
      <c r="C660" s="6" t="n"/>
      <c r="D660" s="6" t="n"/>
    </row>
    <row r="661" ht="15.75" customHeight="1" s="1411">
      <c r="A661" s="6" t="n"/>
      <c r="B661" s="6" t="n"/>
      <c r="C661" s="6" t="n"/>
      <c r="D661" s="6" t="n"/>
    </row>
    <row r="662" ht="15.75" customHeight="1" s="1411">
      <c r="A662" s="6" t="n"/>
      <c r="B662" s="6" t="n"/>
      <c r="C662" s="6" t="n"/>
      <c r="D662" s="6" t="n"/>
    </row>
    <row r="663" ht="15.75" customHeight="1" s="1411">
      <c r="A663" s="6" t="n"/>
      <c r="B663" s="6" t="n"/>
      <c r="C663" s="6" t="n"/>
      <c r="D663" s="6" t="n"/>
    </row>
    <row r="664" ht="15.75" customHeight="1" s="1411">
      <c r="A664" s="6" t="n"/>
      <c r="B664" s="6" t="n"/>
      <c r="C664" s="6" t="n"/>
      <c r="D664" s="6" t="n"/>
    </row>
    <row r="665" ht="15.75" customHeight="1" s="1411">
      <c r="A665" s="6" t="n"/>
      <c r="B665" s="6" t="n"/>
      <c r="C665" s="6" t="n"/>
      <c r="D665" s="6" t="n"/>
    </row>
    <row r="666" ht="15.75" customHeight="1" s="1411">
      <c r="A666" s="6" t="n"/>
      <c r="B666" s="6" t="n"/>
      <c r="C666" s="6" t="n"/>
      <c r="D666" s="6" t="n"/>
    </row>
    <row r="667" ht="15.75" customHeight="1" s="1411">
      <c r="A667" s="6" t="n"/>
      <c r="B667" s="6" t="n"/>
      <c r="C667" s="6" t="n"/>
      <c r="D667" s="6" t="n"/>
    </row>
    <row r="668" ht="15.75" customHeight="1" s="1411">
      <c r="A668" s="6" t="n"/>
      <c r="B668" s="6" t="n"/>
      <c r="C668" s="6" t="n"/>
      <c r="D668" s="6" t="n"/>
    </row>
    <row r="669" ht="15.75" customHeight="1" s="1411">
      <c r="A669" s="6" t="n"/>
      <c r="B669" s="6" t="n"/>
      <c r="C669" s="6" t="n"/>
      <c r="D669" s="6" t="n"/>
    </row>
    <row r="670" ht="15.75" customHeight="1" s="1411">
      <c r="A670" s="6" t="n"/>
      <c r="B670" s="6" t="n"/>
      <c r="C670" s="6" t="n"/>
      <c r="D670" s="6" t="n"/>
    </row>
    <row r="671" ht="15.75" customHeight="1" s="1411">
      <c r="A671" s="6" t="n"/>
      <c r="B671" s="6" t="n"/>
      <c r="C671" s="6" t="n"/>
      <c r="D671" s="6" t="n"/>
    </row>
    <row r="672" ht="15.75" customHeight="1" s="1411">
      <c r="A672" s="6" t="n"/>
      <c r="B672" s="6" t="n"/>
      <c r="C672" s="6" t="n"/>
      <c r="D672" s="6" t="n"/>
    </row>
    <row r="673" ht="15.75" customHeight="1" s="1411">
      <c r="A673" s="6" t="n"/>
      <c r="B673" s="6" t="n"/>
      <c r="C673" s="6" t="n"/>
      <c r="D673" s="6" t="n"/>
    </row>
    <row r="674" ht="15.75" customHeight="1" s="1411">
      <c r="A674" s="6" t="n"/>
      <c r="B674" s="6" t="n"/>
      <c r="C674" s="6" t="n"/>
      <c r="D674" s="6" t="n"/>
    </row>
    <row r="675" ht="15.75" customHeight="1" s="1411">
      <c r="A675" s="6" t="n"/>
      <c r="B675" s="6" t="n"/>
      <c r="C675" s="6" t="n"/>
      <c r="D675" s="6" t="n"/>
    </row>
    <row r="676" ht="15.75" customHeight="1" s="1411">
      <c r="A676" s="6" t="n"/>
      <c r="B676" s="6" t="n"/>
      <c r="C676" s="6" t="n"/>
      <c r="D676" s="6" t="n"/>
    </row>
    <row r="677" ht="15.75" customHeight="1" s="1411">
      <c r="A677" s="6" t="n"/>
      <c r="B677" s="6" t="n"/>
      <c r="C677" s="6" t="n"/>
      <c r="D677" s="6" t="n"/>
    </row>
    <row r="678" ht="15.75" customHeight="1" s="1411">
      <c r="A678" s="6" t="n"/>
      <c r="B678" s="6" t="n"/>
      <c r="C678" s="6" t="n"/>
      <c r="D678" s="6" t="n"/>
    </row>
    <row r="679" ht="15.75" customHeight="1" s="1411">
      <c r="A679" s="6" t="n"/>
      <c r="B679" s="6" t="n"/>
      <c r="C679" s="6" t="n"/>
      <c r="D679" s="6" t="n"/>
    </row>
    <row r="680" ht="15.75" customHeight="1" s="1411">
      <c r="A680" s="6" t="n"/>
      <c r="B680" s="6" t="n"/>
      <c r="C680" s="6" t="n"/>
      <c r="D680" s="6" t="n"/>
    </row>
    <row r="681" ht="15.75" customHeight="1" s="1411">
      <c r="A681" s="6" t="n"/>
      <c r="B681" s="6" t="n"/>
      <c r="C681" s="6" t="n"/>
      <c r="D681" s="6" t="n"/>
    </row>
    <row r="682" ht="15.75" customHeight="1" s="1411">
      <c r="A682" s="6" t="n"/>
      <c r="B682" s="6" t="n"/>
      <c r="C682" s="6" t="n"/>
      <c r="D682" s="6" t="n"/>
    </row>
    <row r="683" ht="15.75" customHeight="1" s="1411">
      <c r="A683" s="6" t="n"/>
      <c r="B683" s="6" t="n"/>
      <c r="C683" s="6" t="n"/>
      <c r="D683" s="6" t="n"/>
    </row>
    <row r="684" ht="15.75" customHeight="1" s="1411">
      <c r="A684" s="6" t="n"/>
      <c r="B684" s="6" t="n"/>
      <c r="C684" s="6" t="n"/>
      <c r="D684" s="6" t="n"/>
    </row>
    <row r="685" ht="15.75" customHeight="1" s="1411">
      <c r="A685" s="6" t="n"/>
      <c r="B685" s="6" t="n"/>
      <c r="C685" s="6" t="n"/>
      <c r="D685" s="6" t="n"/>
    </row>
    <row r="686" ht="15.75" customHeight="1" s="1411">
      <c r="A686" s="6" t="n"/>
      <c r="B686" s="6" t="n"/>
      <c r="C686" s="6" t="n"/>
      <c r="D686" s="6" t="n"/>
    </row>
    <row r="687" ht="15.75" customHeight="1" s="1411">
      <c r="A687" s="6" t="n"/>
      <c r="B687" s="6" t="n"/>
      <c r="C687" s="6" t="n"/>
      <c r="D687" s="6" t="n"/>
    </row>
    <row r="688" ht="15.75" customHeight="1" s="1411">
      <c r="A688" s="6" t="n"/>
      <c r="B688" s="6" t="n"/>
      <c r="C688" s="6" t="n"/>
      <c r="D688" s="6" t="n"/>
    </row>
    <row r="689" ht="15.75" customHeight="1" s="1411">
      <c r="A689" s="6" t="n"/>
      <c r="B689" s="6" t="n"/>
      <c r="C689" s="6" t="n"/>
      <c r="D689" s="6" t="n"/>
    </row>
    <row r="690" ht="15.75" customHeight="1" s="1411">
      <c r="A690" s="6" t="n"/>
      <c r="B690" s="6" t="n"/>
      <c r="C690" s="6" t="n"/>
      <c r="D690" s="6" t="n"/>
    </row>
    <row r="691" ht="15.75" customHeight="1" s="1411">
      <c r="A691" s="6" t="n"/>
      <c r="B691" s="6" t="n"/>
      <c r="C691" s="6" t="n"/>
      <c r="D691" s="6" t="n"/>
    </row>
    <row r="692" ht="15.75" customHeight="1" s="1411">
      <c r="A692" s="6" t="n"/>
      <c r="B692" s="6" t="n"/>
      <c r="C692" s="6" t="n"/>
      <c r="D692" s="6" t="n"/>
    </row>
    <row r="693" ht="15.75" customHeight="1" s="1411">
      <c r="A693" s="6" t="n"/>
      <c r="B693" s="6" t="n"/>
      <c r="C693" s="6" t="n"/>
      <c r="D693" s="6" t="n"/>
    </row>
    <row r="694" ht="15.75" customHeight="1" s="1411">
      <c r="A694" s="6" t="n"/>
      <c r="B694" s="6" t="n"/>
      <c r="C694" s="6" t="n"/>
      <c r="D694" s="6" t="n"/>
    </row>
    <row r="695" ht="15.75" customHeight="1" s="1411">
      <c r="A695" s="6" t="n"/>
      <c r="B695" s="6" t="n"/>
      <c r="C695" s="6" t="n"/>
      <c r="D695" s="6" t="n"/>
    </row>
    <row r="696" ht="15.75" customHeight="1" s="1411">
      <c r="A696" s="6" t="n"/>
      <c r="B696" s="6" t="n"/>
      <c r="C696" s="6" t="n"/>
      <c r="D696" s="6" t="n"/>
    </row>
    <row r="697" ht="15.75" customHeight="1" s="1411">
      <c r="A697" s="6" t="n"/>
      <c r="B697" s="6" t="n"/>
      <c r="C697" s="6" t="n"/>
      <c r="D697" s="6" t="n"/>
    </row>
    <row r="698" ht="15.75" customHeight="1" s="1411">
      <c r="A698" s="6" t="n"/>
      <c r="B698" s="6" t="n"/>
      <c r="C698" s="6" t="n"/>
      <c r="D698" s="6" t="n"/>
    </row>
    <row r="699" ht="15.75" customHeight="1" s="1411">
      <c r="A699" s="6" t="n"/>
      <c r="B699" s="6" t="n"/>
      <c r="C699" s="6" t="n"/>
      <c r="D699" s="6" t="n"/>
    </row>
    <row r="700" ht="15.75" customHeight="1" s="1411">
      <c r="A700" s="6" t="n"/>
      <c r="B700" s="6" t="n"/>
      <c r="C700" s="6" t="n"/>
      <c r="D700" s="6" t="n"/>
    </row>
    <row r="701" ht="15.75" customHeight="1" s="1411">
      <c r="A701" s="6" t="n"/>
      <c r="B701" s="6" t="n"/>
      <c r="C701" s="6" t="n"/>
      <c r="D701" s="6" t="n"/>
    </row>
    <row r="702" ht="15.75" customHeight="1" s="1411">
      <c r="A702" s="6" t="n"/>
      <c r="B702" s="6" t="n"/>
      <c r="C702" s="6" t="n"/>
      <c r="D702" s="6" t="n"/>
    </row>
    <row r="703" ht="15.75" customHeight="1" s="1411">
      <c r="A703" s="6" t="n"/>
      <c r="B703" s="6" t="n"/>
      <c r="C703" s="6" t="n"/>
      <c r="D703" s="6" t="n"/>
    </row>
    <row r="704" ht="15.75" customHeight="1" s="1411">
      <c r="A704" s="6" t="n"/>
      <c r="B704" s="6" t="n"/>
      <c r="C704" s="6" t="n"/>
      <c r="D704" s="6" t="n"/>
    </row>
    <row r="705" ht="15.75" customHeight="1" s="1411">
      <c r="A705" s="6" t="n"/>
      <c r="B705" s="6" t="n"/>
      <c r="C705" s="6" t="n"/>
      <c r="D705" s="6" t="n"/>
    </row>
    <row r="706" ht="15.75" customHeight="1" s="1411">
      <c r="A706" s="6" t="n"/>
      <c r="B706" s="6" t="n"/>
      <c r="C706" s="6" t="n"/>
      <c r="D706" s="6" t="n"/>
    </row>
    <row r="707" ht="15.75" customHeight="1" s="1411">
      <c r="A707" s="6" t="n"/>
      <c r="B707" s="6" t="n"/>
      <c r="C707" s="6" t="n"/>
      <c r="D707" s="6" t="n"/>
    </row>
    <row r="708" ht="15.75" customHeight="1" s="1411">
      <c r="A708" s="6" t="n"/>
      <c r="B708" s="6" t="n"/>
      <c r="C708" s="6" t="n"/>
      <c r="D708" s="6" t="n"/>
    </row>
    <row r="709" ht="15.75" customHeight="1" s="1411">
      <c r="A709" s="6" t="n"/>
      <c r="B709" s="6" t="n"/>
      <c r="C709" s="6" t="n"/>
      <c r="D709" s="6" t="n"/>
    </row>
    <row r="710" ht="15.75" customHeight="1" s="1411">
      <c r="A710" s="6" t="n"/>
      <c r="B710" s="6" t="n"/>
      <c r="C710" s="6" t="n"/>
      <c r="D710" s="6" t="n"/>
    </row>
    <row r="711" ht="15.75" customHeight="1" s="1411">
      <c r="A711" s="6" t="n"/>
      <c r="B711" s="6" t="n"/>
      <c r="C711" s="6" t="n"/>
      <c r="D711" s="6" t="n"/>
    </row>
    <row r="712" ht="15.75" customHeight="1" s="1411">
      <c r="A712" s="6" t="n"/>
      <c r="B712" s="6" t="n"/>
      <c r="C712" s="6" t="n"/>
      <c r="D712" s="6" t="n"/>
    </row>
    <row r="713" ht="15.75" customHeight="1" s="1411">
      <c r="A713" s="6" t="n"/>
      <c r="B713" s="6" t="n"/>
      <c r="C713" s="6" t="n"/>
      <c r="D713" s="6" t="n"/>
    </row>
    <row r="714" ht="15.75" customHeight="1" s="1411">
      <c r="A714" s="6" t="n"/>
      <c r="B714" s="6" t="n"/>
      <c r="C714" s="6" t="n"/>
      <c r="D714" s="6" t="n"/>
    </row>
    <row r="715" ht="15.75" customHeight="1" s="1411">
      <c r="A715" s="6" t="n"/>
      <c r="B715" s="6" t="n"/>
      <c r="C715" s="6" t="n"/>
      <c r="D715" s="6" t="n"/>
    </row>
    <row r="716" ht="15.75" customHeight="1" s="1411">
      <c r="A716" s="6" t="n"/>
      <c r="B716" s="6" t="n"/>
      <c r="C716" s="6" t="n"/>
      <c r="D716" s="6" t="n"/>
    </row>
    <row r="717" ht="15.75" customHeight="1" s="1411">
      <c r="A717" s="6" t="n"/>
      <c r="B717" s="6" t="n"/>
      <c r="C717" s="6" t="n"/>
      <c r="D717" s="6" t="n"/>
    </row>
    <row r="718" ht="15.75" customHeight="1" s="1411">
      <c r="A718" s="6" t="n"/>
      <c r="B718" s="6" t="n"/>
      <c r="C718" s="6" t="n"/>
      <c r="D718" s="6" t="n"/>
    </row>
    <row r="719" ht="15.75" customHeight="1" s="1411">
      <c r="A719" s="6" t="n"/>
      <c r="B719" s="6" t="n"/>
      <c r="C719" s="6" t="n"/>
      <c r="D719" s="6" t="n"/>
    </row>
    <row r="720" ht="15.75" customHeight="1" s="1411">
      <c r="A720" s="6" t="n"/>
      <c r="B720" s="6" t="n"/>
      <c r="C720" s="6" t="n"/>
      <c r="D720" s="6" t="n"/>
    </row>
    <row r="721" ht="15.75" customHeight="1" s="1411">
      <c r="A721" s="6" t="n"/>
      <c r="B721" s="6" t="n"/>
      <c r="C721" s="6" t="n"/>
      <c r="D721" s="6" t="n"/>
    </row>
    <row r="722" ht="15.75" customHeight="1" s="1411">
      <c r="A722" s="6" t="n"/>
      <c r="B722" s="6" t="n"/>
      <c r="C722" s="6" t="n"/>
      <c r="D722" s="6" t="n"/>
    </row>
    <row r="723" ht="15.75" customHeight="1" s="1411">
      <c r="A723" s="6" t="n"/>
      <c r="B723" s="6" t="n"/>
      <c r="C723" s="6" t="n"/>
      <c r="D723" s="6" t="n"/>
    </row>
    <row r="724" ht="15.75" customHeight="1" s="1411">
      <c r="A724" s="6" t="n"/>
      <c r="B724" s="6" t="n"/>
      <c r="C724" s="6" t="n"/>
      <c r="D724" s="6" t="n"/>
    </row>
    <row r="725" ht="15.75" customHeight="1" s="1411">
      <c r="A725" s="6" t="n"/>
      <c r="B725" s="6" t="n"/>
      <c r="C725" s="6" t="n"/>
      <c r="D725" s="6" t="n"/>
    </row>
    <row r="726" ht="15.75" customHeight="1" s="1411">
      <c r="A726" s="6" t="n"/>
      <c r="B726" s="6" t="n"/>
      <c r="C726" s="6" t="n"/>
      <c r="D726" s="6" t="n"/>
    </row>
    <row r="727" ht="15.75" customHeight="1" s="1411">
      <c r="A727" s="6" t="n"/>
      <c r="B727" s="6" t="n"/>
      <c r="C727" s="6" t="n"/>
      <c r="D727" s="6" t="n"/>
    </row>
    <row r="728" ht="15.75" customHeight="1" s="1411">
      <c r="A728" s="6" t="n"/>
      <c r="B728" s="6" t="n"/>
      <c r="C728" s="6" t="n"/>
      <c r="D728" s="6" t="n"/>
    </row>
    <row r="729" ht="15.75" customHeight="1" s="1411">
      <c r="A729" s="6" t="n"/>
      <c r="B729" s="6" t="n"/>
      <c r="C729" s="6" t="n"/>
      <c r="D729" s="6" t="n"/>
    </row>
    <row r="730" ht="15.75" customHeight="1" s="1411">
      <c r="A730" s="6" t="n"/>
      <c r="B730" s="6" t="n"/>
      <c r="C730" s="6" t="n"/>
      <c r="D730" s="6" t="n"/>
    </row>
    <row r="731" ht="15.75" customHeight="1" s="1411">
      <c r="A731" s="6" t="n"/>
      <c r="B731" s="6" t="n"/>
      <c r="C731" s="6" t="n"/>
      <c r="D731" s="6" t="n"/>
    </row>
    <row r="732" ht="15.75" customHeight="1" s="1411">
      <c r="A732" s="6" t="n"/>
      <c r="B732" s="6" t="n"/>
      <c r="C732" s="6" t="n"/>
      <c r="D732" s="6" t="n"/>
    </row>
    <row r="733" ht="15.75" customHeight="1" s="1411">
      <c r="A733" s="6" t="n"/>
      <c r="B733" s="6" t="n"/>
      <c r="C733" s="6" t="n"/>
      <c r="D733" s="6" t="n"/>
    </row>
    <row r="734" ht="15.75" customHeight="1" s="1411">
      <c r="A734" s="6" t="n"/>
      <c r="B734" s="6" t="n"/>
      <c r="C734" s="6" t="n"/>
      <c r="D734" s="6" t="n"/>
    </row>
    <row r="735" ht="15.75" customHeight="1" s="1411">
      <c r="A735" s="6" t="n"/>
      <c r="B735" s="6" t="n"/>
      <c r="C735" s="6" t="n"/>
      <c r="D735" s="6" t="n"/>
    </row>
    <row r="736" ht="15.75" customHeight="1" s="1411">
      <c r="A736" s="6" t="n"/>
      <c r="B736" s="6" t="n"/>
      <c r="C736" s="6" t="n"/>
      <c r="D736" s="6" t="n"/>
    </row>
    <row r="737" ht="15.75" customHeight="1" s="1411">
      <c r="A737" s="6" t="n"/>
      <c r="B737" s="6" t="n"/>
      <c r="C737" s="6" t="n"/>
      <c r="D737" s="6" t="n"/>
    </row>
    <row r="738" ht="15.75" customHeight="1" s="1411">
      <c r="A738" s="6" t="n"/>
      <c r="B738" s="6" t="n"/>
      <c r="C738" s="6" t="n"/>
      <c r="D738" s="6" t="n"/>
    </row>
    <row r="739" ht="15.75" customHeight="1" s="1411">
      <c r="A739" s="6" t="n"/>
      <c r="B739" s="6" t="n"/>
      <c r="C739" s="6" t="n"/>
      <c r="D739" s="6" t="n"/>
    </row>
    <row r="740" ht="15.75" customHeight="1" s="1411">
      <c r="A740" s="6" t="n"/>
      <c r="B740" s="6" t="n"/>
      <c r="C740" s="6" t="n"/>
      <c r="D740" s="6" t="n"/>
    </row>
    <row r="741" ht="15.75" customHeight="1" s="1411">
      <c r="A741" s="6" t="n"/>
      <c r="B741" s="6" t="n"/>
      <c r="C741" s="6" t="n"/>
      <c r="D741" s="6" t="n"/>
    </row>
    <row r="742" ht="15.75" customHeight="1" s="1411">
      <c r="A742" s="6" t="n"/>
      <c r="B742" s="6" t="n"/>
      <c r="C742" s="6" t="n"/>
      <c r="D742" s="6" t="n"/>
    </row>
    <row r="743" ht="15.75" customHeight="1" s="1411">
      <c r="A743" s="6" t="n"/>
      <c r="B743" s="6" t="n"/>
      <c r="C743" s="6" t="n"/>
      <c r="D743" s="6" t="n"/>
    </row>
    <row r="744" ht="15.75" customHeight="1" s="1411">
      <c r="A744" s="6" t="n"/>
      <c r="B744" s="6" t="n"/>
      <c r="C744" s="6" t="n"/>
      <c r="D744" s="6" t="n"/>
    </row>
    <row r="745" ht="15.75" customHeight="1" s="1411">
      <c r="A745" s="6" t="n"/>
      <c r="B745" s="6" t="n"/>
      <c r="C745" s="6" t="n"/>
      <c r="D745" s="6" t="n"/>
    </row>
    <row r="746" ht="15.75" customHeight="1" s="1411">
      <c r="A746" s="6" t="n"/>
      <c r="B746" s="6" t="n"/>
      <c r="C746" s="6" t="n"/>
      <c r="D746" s="6" t="n"/>
    </row>
    <row r="747" ht="15.75" customHeight="1" s="1411">
      <c r="A747" s="6" t="n"/>
      <c r="B747" s="6" t="n"/>
      <c r="C747" s="6" t="n"/>
      <c r="D747" s="6" t="n"/>
    </row>
    <row r="748" ht="15.75" customHeight="1" s="1411">
      <c r="A748" s="6" t="n"/>
      <c r="B748" s="6" t="n"/>
      <c r="C748" s="6" t="n"/>
      <c r="D748" s="6" t="n"/>
    </row>
    <row r="749" ht="15.75" customHeight="1" s="1411">
      <c r="A749" s="6" t="n"/>
      <c r="B749" s="6" t="n"/>
      <c r="C749" s="6" t="n"/>
      <c r="D749" s="6" t="n"/>
    </row>
    <row r="750" ht="15.75" customHeight="1" s="1411">
      <c r="A750" s="6" t="n"/>
      <c r="B750" s="6" t="n"/>
      <c r="C750" s="6" t="n"/>
      <c r="D750" s="6" t="n"/>
    </row>
    <row r="751" ht="15.75" customHeight="1" s="1411">
      <c r="A751" s="6" t="n"/>
      <c r="B751" s="6" t="n"/>
      <c r="C751" s="6" t="n"/>
      <c r="D751" s="6" t="n"/>
    </row>
    <row r="752" ht="15.75" customHeight="1" s="1411">
      <c r="A752" s="6" t="n"/>
      <c r="B752" s="6" t="n"/>
      <c r="C752" s="6" t="n"/>
      <c r="D752" s="6" t="n"/>
    </row>
    <row r="753" ht="15.75" customHeight="1" s="1411">
      <c r="A753" s="6" t="n"/>
      <c r="B753" s="6" t="n"/>
      <c r="C753" s="6" t="n"/>
      <c r="D753" s="6" t="n"/>
    </row>
    <row r="754" ht="15.75" customHeight="1" s="1411">
      <c r="A754" s="6" t="n"/>
      <c r="B754" s="6" t="n"/>
      <c r="C754" s="6" t="n"/>
      <c r="D754" s="6" t="n"/>
    </row>
    <row r="755" ht="15.75" customHeight="1" s="1411">
      <c r="A755" s="6" t="n"/>
      <c r="B755" s="6" t="n"/>
      <c r="C755" s="6" t="n"/>
      <c r="D755" s="6" t="n"/>
    </row>
    <row r="756" ht="15.75" customHeight="1" s="1411">
      <c r="A756" s="6" t="n"/>
      <c r="B756" s="6" t="n"/>
      <c r="C756" s="6" t="n"/>
      <c r="D756" s="6" t="n"/>
    </row>
    <row r="757" ht="15.75" customHeight="1" s="1411">
      <c r="A757" s="6" t="n"/>
      <c r="B757" s="6" t="n"/>
      <c r="C757" s="6" t="n"/>
      <c r="D757" s="6" t="n"/>
    </row>
    <row r="758" ht="15.75" customHeight="1" s="1411">
      <c r="A758" s="6" t="n"/>
      <c r="B758" s="6" t="n"/>
      <c r="C758" s="6" t="n"/>
      <c r="D758" s="6" t="n"/>
    </row>
    <row r="759" ht="15.75" customHeight="1" s="1411">
      <c r="A759" s="6" t="n"/>
      <c r="B759" s="6" t="n"/>
      <c r="C759" s="6" t="n"/>
      <c r="D759" s="6" t="n"/>
    </row>
    <row r="760" ht="15.75" customHeight="1" s="1411">
      <c r="A760" s="6" t="n"/>
      <c r="B760" s="6" t="n"/>
      <c r="C760" s="6" t="n"/>
      <c r="D760" s="6" t="n"/>
    </row>
    <row r="761" ht="15.75" customHeight="1" s="1411">
      <c r="A761" s="6" t="n"/>
      <c r="B761" s="6" t="n"/>
      <c r="C761" s="6" t="n"/>
      <c r="D761" s="6" t="n"/>
    </row>
    <row r="762" ht="15.75" customHeight="1" s="1411">
      <c r="A762" s="6" t="n"/>
      <c r="B762" s="6" t="n"/>
      <c r="C762" s="6" t="n"/>
      <c r="D762" s="6" t="n"/>
    </row>
    <row r="763" ht="15.75" customHeight="1" s="1411">
      <c r="A763" s="6" t="n"/>
      <c r="B763" s="6" t="n"/>
      <c r="C763" s="6" t="n"/>
      <c r="D763" s="6" t="n"/>
    </row>
    <row r="764" ht="15.75" customHeight="1" s="1411">
      <c r="A764" s="6" t="n"/>
      <c r="B764" s="6" t="n"/>
      <c r="C764" s="6" t="n"/>
      <c r="D764" s="6" t="n"/>
    </row>
    <row r="765" ht="15.75" customHeight="1" s="1411">
      <c r="A765" s="6" t="n"/>
      <c r="B765" s="6" t="n"/>
      <c r="C765" s="6" t="n"/>
      <c r="D765" s="6" t="n"/>
    </row>
    <row r="766" ht="15.75" customHeight="1" s="1411">
      <c r="A766" s="6" t="n"/>
      <c r="B766" s="6" t="n"/>
      <c r="C766" s="6" t="n"/>
      <c r="D766" s="6" t="n"/>
    </row>
    <row r="767" ht="15.75" customHeight="1" s="1411">
      <c r="A767" s="6" t="n"/>
      <c r="B767" s="6" t="n"/>
      <c r="C767" s="6" t="n"/>
      <c r="D767" s="6" t="n"/>
    </row>
    <row r="768" ht="15.75" customHeight="1" s="1411">
      <c r="A768" s="6" t="n"/>
      <c r="B768" s="6" t="n"/>
      <c r="C768" s="6" t="n"/>
      <c r="D768" s="6" t="n"/>
    </row>
    <row r="769" ht="15.75" customHeight="1" s="1411">
      <c r="A769" s="6" t="n"/>
      <c r="B769" s="6" t="n"/>
      <c r="C769" s="6" t="n"/>
      <c r="D769" s="6" t="n"/>
    </row>
    <row r="770" ht="15.75" customHeight="1" s="1411">
      <c r="A770" s="6" t="n"/>
      <c r="B770" s="6" t="n"/>
      <c r="C770" s="6" t="n"/>
      <c r="D770" s="6" t="n"/>
    </row>
    <row r="771" ht="15.75" customHeight="1" s="1411">
      <c r="A771" s="6" t="n"/>
      <c r="B771" s="6" t="n"/>
      <c r="C771" s="6" t="n"/>
      <c r="D771" s="6" t="n"/>
    </row>
    <row r="772" ht="15.75" customHeight="1" s="1411">
      <c r="A772" s="6" t="n"/>
      <c r="B772" s="6" t="n"/>
      <c r="C772" s="6" t="n"/>
      <c r="D772" s="6" t="n"/>
    </row>
    <row r="773" ht="15.75" customHeight="1" s="1411">
      <c r="A773" s="6" t="n"/>
      <c r="B773" s="6" t="n"/>
      <c r="C773" s="6" t="n"/>
      <c r="D773" s="6" t="n"/>
    </row>
    <row r="774" ht="15.75" customHeight="1" s="1411">
      <c r="A774" s="6" t="n"/>
      <c r="B774" s="6" t="n"/>
      <c r="C774" s="6" t="n"/>
      <c r="D774" s="6" t="n"/>
    </row>
    <row r="775" ht="15.75" customHeight="1" s="1411">
      <c r="A775" s="6" t="n"/>
      <c r="B775" s="6" t="n"/>
      <c r="C775" s="6" t="n"/>
      <c r="D775" s="6" t="n"/>
    </row>
    <row r="776" ht="15.75" customHeight="1" s="1411">
      <c r="A776" s="6" t="n"/>
      <c r="B776" s="6" t="n"/>
      <c r="C776" s="6" t="n"/>
      <c r="D776" s="6" t="n"/>
    </row>
    <row r="777" ht="15.75" customHeight="1" s="1411">
      <c r="A777" s="6" t="n"/>
      <c r="B777" s="6" t="n"/>
      <c r="C777" s="6" t="n"/>
      <c r="D777" s="6" t="n"/>
    </row>
    <row r="778" ht="15.75" customHeight="1" s="1411">
      <c r="A778" s="6" t="n"/>
      <c r="B778" s="6" t="n"/>
      <c r="C778" s="6" t="n"/>
      <c r="D778" s="6" t="n"/>
    </row>
    <row r="779" ht="15.75" customHeight="1" s="1411">
      <c r="A779" s="6" t="n"/>
      <c r="B779" s="6" t="n"/>
      <c r="C779" s="6" t="n"/>
      <c r="D779" s="6" t="n"/>
    </row>
    <row r="780" ht="15.75" customHeight="1" s="1411">
      <c r="A780" s="6" t="n"/>
      <c r="B780" s="6" t="n"/>
      <c r="C780" s="6" t="n"/>
      <c r="D780" s="6" t="n"/>
    </row>
    <row r="781" ht="15.75" customHeight="1" s="1411">
      <c r="A781" s="6" t="n"/>
      <c r="B781" s="6" t="n"/>
      <c r="C781" s="6" t="n"/>
      <c r="D781" s="6" t="n"/>
    </row>
    <row r="782" ht="15.75" customHeight="1" s="1411">
      <c r="A782" s="6" t="n"/>
      <c r="B782" s="6" t="n"/>
      <c r="C782" s="6" t="n"/>
      <c r="D782" s="6" t="n"/>
    </row>
    <row r="783" ht="15.75" customHeight="1" s="1411">
      <c r="A783" s="6" t="n"/>
      <c r="B783" s="6" t="n"/>
      <c r="C783" s="6" t="n"/>
      <c r="D783" s="6" t="n"/>
    </row>
    <row r="784" ht="15.75" customHeight="1" s="1411">
      <c r="A784" s="6" t="n"/>
      <c r="B784" s="6" t="n"/>
      <c r="C784" s="6" t="n"/>
      <c r="D784" s="6" t="n"/>
    </row>
    <row r="785" ht="15.75" customHeight="1" s="1411">
      <c r="A785" s="6" t="n"/>
      <c r="B785" s="6" t="n"/>
      <c r="C785" s="6" t="n"/>
      <c r="D785" s="6" t="n"/>
    </row>
    <row r="786" ht="15.75" customHeight="1" s="1411">
      <c r="A786" s="6" t="n"/>
      <c r="B786" s="6" t="n"/>
      <c r="C786" s="6" t="n"/>
      <c r="D786" s="6" t="n"/>
    </row>
    <row r="787" ht="15.75" customHeight="1" s="1411">
      <c r="A787" s="6" t="n"/>
      <c r="B787" s="6" t="n"/>
      <c r="C787" s="6" t="n"/>
      <c r="D787" s="6" t="n"/>
    </row>
    <row r="788" ht="15.75" customHeight="1" s="1411">
      <c r="A788" s="6" t="n"/>
      <c r="B788" s="6" t="n"/>
      <c r="C788" s="6" t="n"/>
      <c r="D788" s="6" t="n"/>
    </row>
    <row r="789" ht="15.75" customHeight="1" s="1411">
      <c r="A789" s="6" t="n"/>
      <c r="B789" s="6" t="n"/>
      <c r="C789" s="6" t="n"/>
      <c r="D789" s="6" t="n"/>
    </row>
    <row r="790" ht="15.75" customHeight="1" s="1411">
      <c r="A790" s="6" t="n"/>
      <c r="B790" s="6" t="n"/>
      <c r="C790" s="6" t="n"/>
      <c r="D790" s="6" t="n"/>
    </row>
    <row r="791" ht="15.75" customHeight="1" s="1411">
      <c r="A791" s="6" t="n"/>
      <c r="B791" s="6" t="n"/>
      <c r="C791" s="6" t="n"/>
      <c r="D791" s="6" t="n"/>
    </row>
    <row r="792" ht="15.75" customHeight="1" s="1411">
      <c r="A792" s="6" t="n"/>
      <c r="B792" s="6" t="n"/>
      <c r="C792" s="6" t="n"/>
      <c r="D792" s="6" t="n"/>
    </row>
    <row r="793" ht="15.75" customHeight="1" s="1411">
      <c r="A793" s="6" t="n"/>
      <c r="B793" s="6" t="n"/>
      <c r="C793" s="6" t="n"/>
      <c r="D793" s="6" t="n"/>
    </row>
    <row r="794" ht="15.75" customHeight="1" s="1411">
      <c r="A794" s="6" t="n"/>
      <c r="B794" s="6" t="n"/>
      <c r="C794" s="6" t="n"/>
      <c r="D794" s="6" t="n"/>
    </row>
    <row r="795" ht="15.75" customHeight="1" s="1411">
      <c r="A795" s="6" t="n"/>
      <c r="B795" s="6" t="n"/>
      <c r="C795" s="6" t="n"/>
      <c r="D795" s="6" t="n"/>
    </row>
    <row r="796" ht="15.75" customHeight="1" s="1411">
      <c r="A796" s="6" t="n"/>
      <c r="B796" s="6" t="n"/>
      <c r="C796" s="6" t="n"/>
      <c r="D796" s="6" t="n"/>
    </row>
    <row r="797" ht="15.75" customHeight="1" s="1411">
      <c r="A797" s="6" t="n"/>
      <c r="B797" s="6" t="n"/>
      <c r="C797" s="6" t="n"/>
      <c r="D797" s="6" t="n"/>
    </row>
    <row r="798" ht="15.75" customHeight="1" s="1411">
      <c r="A798" s="6" t="n"/>
      <c r="B798" s="6" t="n"/>
      <c r="C798" s="6" t="n"/>
      <c r="D798" s="6" t="n"/>
    </row>
    <row r="799" ht="15.75" customHeight="1" s="1411">
      <c r="A799" s="6" t="n"/>
      <c r="B799" s="6" t="n"/>
      <c r="C799" s="6" t="n"/>
      <c r="D799" s="6" t="n"/>
    </row>
    <row r="800" ht="15.75" customHeight="1" s="1411">
      <c r="A800" s="6" t="n"/>
      <c r="B800" s="6" t="n"/>
      <c r="C800" s="6" t="n"/>
      <c r="D800" s="6" t="n"/>
    </row>
    <row r="801" ht="15.75" customHeight="1" s="1411">
      <c r="A801" s="6" t="n"/>
      <c r="B801" s="6" t="n"/>
      <c r="C801" s="6" t="n"/>
      <c r="D801" s="6" t="n"/>
    </row>
    <row r="802" ht="15.75" customHeight="1" s="1411">
      <c r="A802" s="6" t="n"/>
      <c r="B802" s="6" t="n"/>
      <c r="C802" s="6" t="n"/>
      <c r="D802" s="6" t="n"/>
    </row>
    <row r="803" ht="15.75" customHeight="1" s="1411">
      <c r="A803" s="6" t="n"/>
      <c r="B803" s="6" t="n"/>
      <c r="C803" s="6" t="n"/>
      <c r="D803" s="6" t="n"/>
    </row>
    <row r="804" ht="15.75" customHeight="1" s="1411">
      <c r="A804" s="6" t="n"/>
      <c r="B804" s="6" t="n"/>
      <c r="C804" s="6" t="n"/>
      <c r="D804" s="6" t="n"/>
    </row>
    <row r="805" ht="15.75" customHeight="1" s="1411">
      <c r="A805" s="6" t="n"/>
      <c r="B805" s="6" t="n"/>
      <c r="C805" s="6" t="n"/>
      <c r="D805" s="6" t="n"/>
    </row>
    <row r="806" ht="15.75" customHeight="1" s="1411">
      <c r="A806" s="6" t="n"/>
      <c r="B806" s="6" t="n"/>
      <c r="C806" s="6" t="n"/>
      <c r="D806" s="6" t="n"/>
    </row>
    <row r="807" ht="15.75" customHeight="1" s="1411">
      <c r="A807" s="6" t="n"/>
      <c r="B807" s="6" t="n"/>
      <c r="C807" s="6" t="n"/>
      <c r="D807" s="6" t="n"/>
    </row>
    <row r="808" ht="15.75" customHeight="1" s="1411">
      <c r="A808" s="6" t="n"/>
      <c r="B808" s="6" t="n"/>
      <c r="C808" s="6" t="n"/>
      <c r="D808" s="6" t="n"/>
    </row>
    <row r="809" ht="15.75" customHeight="1" s="1411">
      <c r="A809" s="6" t="n"/>
      <c r="B809" s="6" t="n"/>
      <c r="C809" s="6" t="n"/>
      <c r="D809" s="6" t="n"/>
    </row>
    <row r="810" ht="15.75" customHeight="1" s="1411">
      <c r="A810" s="6" t="n"/>
      <c r="B810" s="6" t="n"/>
      <c r="C810" s="6" t="n"/>
      <c r="D810" s="6" t="n"/>
    </row>
    <row r="811" ht="15.75" customHeight="1" s="1411">
      <c r="A811" s="6" t="n"/>
      <c r="B811" s="6" t="n"/>
      <c r="C811" s="6" t="n"/>
      <c r="D811" s="6" t="n"/>
    </row>
    <row r="812" ht="15.75" customHeight="1" s="1411">
      <c r="A812" s="6" t="n"/>
      <c r="B812" s="6" t="n"/>
      <c r="C812" s="6" t="n"/>
      <c r="D812" s="6" t="n"/>
    </row>
    <row r="813" ht="15.75" customHeight="1" s="1411">
      <c r="A813" s="6" t="n"/>
      <c r="B813" s="6" t="n"/>
      <c r="C813" s="6" t="n"/>
      <c r="D813" s="6" t="n"/>
    </row>
    <row r="814" ht="15.75" customHeight="1" s="1411">
      <c r="A814" s="6" t="n"/>
      <c r="B814" s="6" t="n"/>
      <c r="C814" s="6" t="n"/>
      <c r="D814" s="6" t="n"/>
    </row>
    <row r="815" ht="15.75" customHeight="1" s="1411">
      <c r="A815" s="6" t="n"/>
      <c r="B815" s="6" t="n"/>
      <c r="C815" s="6" t="n"/>
      <c r="D815" s="6" t="n"/>
    </row>
    <row r="816" ht="15.75" customHeight="1" s="1411">
      <c r="A816" s="6" t="n"/>
      <c r="B816" s="6" t="n"/>
      <c r="C816" s="6" t="n"/>
      <c r="D816" s="6" t="n"/>
    </row>
    <row r="817" ht="15.75" customHeight="1" s="1411">
      <c r="A817" s="6" t="n"/>
      <c r="B817" s="6" t="n"/>
      <c r="C817" s="6" t="n"/>
      <c r="D817" s="6" t="n"/>
    </row>
    <row r="818" ht="15.75" customHeight="1" s="1411">
      <c r="A818" s="6" t="n"/>
      <c r="B818" s="6" t="n"/>
      <c r="C818" s="6" t="n"/>
      <c r="D818" s="6" t="n"/>
    </row>
    <row r="819" ht="15.75" customHeight="1" s="1411">
      <c r="A819" s="6" t="n"/>
      <c r="B819" s="6" t="n"/>
      <c r="C819" s="6" t="n"/>
      <c r="D819" s="6" t="n"/>
    </row>
    <row r="820" ht="15.75" customHeight="1" s="1411">
      <c r="A820" s="6" t="n"/>
      <c r="B820" s="6" t="n"/>
      <c r="C820" s="6" t="n"/>
      <c r="D820" s="6" t="n"/>
    </row>
    <row r="821" ht="15.75" customHeight="1" s="1411">
      <c r="A821" s="6" t="n"/>
      <c r="B821" s="6" t="n"/>
      <c r="C821" s="6" t="n"/>
      <c r="D821" s="6" t="n"/>
    </row>
    <row r="822" ht="15.75" customHeight="1" s="1411">
      <c r="A822" s="6" t="n"/>
      <c r="B822" s="6" t="n"/>
      <c r="C822" s="6" t="n"/>
      <c r="D822" s="6" t="n"/>
    </row>
    <row r="823" ht="15.75" customHeight="1" s="1411">
      <c r="A823" s="6" t="n"/>
      <c r="B823" s="6" t="n"/>
      <c r="C823" s="6" t="n"/>
      <c r="D823" s="6" t="n"/>
    </row>
    <row r="824" ht="15.75" customHeight="1" s="1411">
      <c r="A824" s="6" t="n"/>
      <c r="B824" s="6" t="n"/>
      <c r="C824" s="6" t="n"/>
      <c r="D824" s="6" t="n"/>
    </row>
    <row r="825" ht="15.75" customHeight="1" s="1411">
      <c r="A825" s="6" t="n"/>
      <c r="B825" s="6" t="n"/>
      <c r="C825" s="6" t="n"/>
      <c r="D825" s="6" t="n"/>
    </row>
    <row r="826" ht="15.75" customHeight="1" s="1411">
      <c r="A826" s="6" t="n"/>
      <c r="B826" s="6" t="n"/>
      <c r="C826" s="6" t="n"/>
      <c r="D826" s="6" t="n"/>
    </row>
    <row r="827" ht="15.75" customHeight="1" s="1411">
      <c r="A827" s="6" t="n"/>
      <c r="B827" s="6" t="n"/>
      <c r="C827" s="6" t="n"/>
      <c r="D827" s="6" t="n"/>
    </row>
    <row r="828" ht="15.75" customHeight="1" s="1411">
      <c r="A828" s="6" t="n"/>
      <c r="B828" s="6" t="n"/>
      <c r="C828" s="6" t="n"/>
      <c r="D828" s="6" t="n"/>
    </row>
    <row r="829" ht="15.75" customHeight="1" s="1411">
      <c r="A829" s="6" t="n"/>
      <c r="B829" s="6" t="n"/>
      <c r="C829" s="6" t="n"/>
      <c r="D829" s="6" t="n"/>
    </row>
    <row r="830" ht="15.75" customHeight="1" s="1411">
      <c r="A830" s="6" t="n"/>
      <c r="B830" s="6" t="n"/>
      <c r="C830" s="6" t="n"/>
      <c r="D830" s="6" t="n"/>
    </row>
    <row r="831" ht="15.75" customHeight="1" s="1411">
      <c r="A831" s="6" t="n"/>
      <c r="B831" s="6" t="n"/>
      <c r="C831" s="6" t="n"/>
      <c r="D831" s="6" t="n"/>
    </row>
    <row r="832" ht="15.75" customHeight="1" s="1411">
      <c r="A832" s="6" t="n"/>
      <c r="B832" s="6" t="n"/>
      <c r="C832" s="6" t="n"/>
      <c r="D832" s="6" t="n"/>
    </row>
    <row r="833" ht="15.75" customHeight="1" s="1411">
      <c r="A833" s="6" t="n"/>
      <c r="B833" s="6" t="n"/>
      <c r="C833" s="6" t="n"/>
      <c r="D833" s="6" t="n"/>
    </row>
    <row r="834" ht="15.75" customHeight="1" s="1411">
      <c r="A834" s="6" t="n"/>
      <c r="B834" s="6" t="n"/>
      <c r="C834" s="6" t="n"/>
      <c r="D834" s="6" t="n"/>
    </row>
    <row r="835" ht="15.75" customHeight="1" s="1411">
      <c r="A835" s="6" t="n"/>
      <c r="B835" s="6" t="n"/>
      <c r="C835" s="6" t="n"/>
      <c r="D835" s="6" t="n"/>
    </row>
    <row r="836" ht="15.75" customHeight="1" s="1411">
      <c r="A836" s="6" t="n"/>
      <c r="B836" s="6" t="n"/>
      <c r="C836" s="6" t="n"/>
      <c r="D836" s="6" t="n"/>
    </row>
    <row r="837" ht="15.75" customHeight="1" s="1411">
      <c r="A837" s="6" t="n"/>
      <c r="B837" s="6" t="n"/>
      <c r="C837" s="6" t="n"/>
      <c r="D837" s="6" t="n"/>
    </row>
    <row r="838" ht="15.75" customHeight="1" s="1411">
      <c r="A838" s="6" t="n"/>
      <c r="B838" s="6" t="n"/>
      <c r="C838" s="6" t="n"/>
      <c r="D838" s="6" t="n"/>
    </row>
    <row r="839" ht="15.75" customHeight="1" s="1411">
      <c r="A839" s="6" t="n"/>
      <c r="B839" s="6" t="n"/>
      <c r="C839" s="6" t="n"/>
      <c r="D839" s="6" t="n"/>
    </row>
    <row r="840" ht="15.75" customHeight="1" s="1411">
      <c r="A840" s="6" t="n"/>
      <c r="B840" s="6" t="n"/>
      <c r="C840" s="6" t="n"/>
      <c r="D840" s="6" t="n"/>
    </row>
    <row r="841" ht="15.75" customHeight="1" s="1411">
      <c r="A841" s="6" t="n"/>
      <c r="B841" s="6" t="n"/>
      <c r="C841" s="6" t="n"/>
      <c r="D841" s="6" t="n"/>
    </row>
    <row r="842" ht="15.75" customHeight="1" s="1411">
      <c r="A842" s="6" t="n"/>
      <c r="B842" s="6" t="n"/>
      <c r="C842" s="6" t="n"/>
      <c r="D842" s="6" t="n"/>
    </row>
    <row r="843" ht="15.75" customHeight="1" s="1411">
      <c r="A843" s="6" t="n"/>
      <c r="B843" s="6" t="n"/>
      <c r="C843" s="6" t="n"/>
      <c r="D843" s="6" t="n"/>
    </row>
    <row r="844" ht="15.75" customHeight="1" s="1411">
      <c r="A844" s="6" t="n"/>
      <c r="B844" s="6" t="n"/>
      <c r="C844" s="6" t="n"/>
      <c r="D844" s="6" t="n"/>
    </row>
    <row r="845" ht="15.75" customHeight="1" s="1411">
      <c r="A845" s="6" t="n"/>
      <c r="B845" s="6" t="n"/>
      <c r="C845" s="6" t="n"/>
      <c r="D845" s="6" t="n"/>
    </row>
    <row r="846" ht="15.75" customHeight="1" s="1411">
      <c r="A846" s="6" t="n"/>
      <c r="B846" s="6" t="n"/>
      <c r="C846" s="6" t="n"/>
      <c r="D846" s="6" t="n"/>
    </row>
    <row r="847" ht="15.75" customHeight="1" s="1411">
      <c r="A847" s="6" t="n"/>
      <c r="B847" s="6" t="n"/>
      <c r="C847" s="6" t="n"/>
      <c r="D847" s="6" t="n"/>
    </row>
    <row r="848" ht="15.75" customHeight="1" s="1411">
      <c r="A848" s="6" t="n"/>
      <c r="B848" s="6" t="n"/>
      <c r="C848" s="6" t="n"/>
      <c r="D848" s="6" t="n"/>
    </row>
    <row r="849" ht="15.75" customHeight="1" s="1411">
      <c r="A849" s="6" t="n"/>
      <c r="B849" s="6" t="n"/>
      <c r="C849" s="6" t="n"/>
      <c r="D849" s="6" t="n"/>
    </row>
    <row r="850" ht="15.75" customHeight="1" s="1411">
      <c r="A850" s="6" t="n"/>
      <c r="B850" s="6" t="n"/>
      <c r="C850" s="6" t="n"/>
      <c r="D850" s="6" t="n"/>
    </row>
    <row r="851" ht="15.75" customHeight="1" s="1411">
      <c r="A851" s="6" t="n"/>
      <c r="B851" s="6" t="n"/>
      <c r="C851" s="6" t="n"/>
      <c r="D851" s="6" t="n"/>
    </row>
    <row r="852" ht="15.75" customHeight="1" s="1411">
      <c r="A852" s="6" t="n"/>
      <c r="B852" s="6" t="n"/>
      <c r="C852" s="6" t="n"/>
      <c r="D852" s="6" t="n"/>
    </row>
    <row r="853" ht="15.75" customHeight="1" s="1411">
      <c r="A853" s="6" t="n"/>
      <c r="B853" s="6" t="n"/>
      <c r="C853" s="6" t="n"/>
      <c r="D853" s="6" t="n"/>
    </row>
    <row r="854" ht="15.75" customHeight="1" s="1411">
      <c r="A854" s="6" t="n"/>
      <c r="B854" s="6" t="n"/>
      <c r="C854" s="6" t="n"/>
      <c r="D854" s="6" t="n"/>
    </row>
    <row r="855" ht="15.75" customHeight="1" s="1411">
      <c r="A855" s="6" t="n"/>
      <c r="B855" s="6" t="n"/>
      <c r="C855" s="6" t="n"/>
      <c r="D855" s="6" t="n"/>
    </row>
    <row r="856" ht="15.75" customHeight="1" s="1411">
      <c r="A856" s="6" t="n"/>
      <c r="B856" s="6" t="n"/>
      <c r="C856" s="6" t="n"/>
      <c r="D856" s="6" t="n"/>
    </row>
    <row r="857" ht="15.75" customHeight="1" s="1411">
      <c r="A857" s="6" t="n"/>
      <c r="B857" s="6" t="n"/>
      <c r="C857" s="6" t="n"/>
      <c r="D857" s="6" t="n"/>
    </row>
    <row r="858" ht="15.75" customHeight="1" s="1411">
      <c r="A858" s="6" t="n"/>
      <c r="B858" s="6" t="n"/>
      <c r="C858" s="6" t="n"/>
      <c r="D858" s="6" t="n"/>
    </row>
    <row r="859" ht="15.75" customHeight="1" s="1411">
      <c r="A859" s="6" t="n"/>
      <c r="B859" s="6" t="n"/>
      <c r="C859" s="6" t="n"/>
      <c r="D859" s="6" t="n"/>
    </row>
    <row r="860" ht="15.75" customHeight="1" s="1411">
      <c r="A860" s="6" t="n"/>
      <c r="B860" s="6" t="n"/>
      <c r="C860" s="6" t="n"/>
      <c r="D860" s="6" t="n"/>
    </row>
    <row r="861" ht="15.75" customHeight="1" s="1411">
      <c r="A861" s="6" t="n"/>
      <c r="B861" s="6" t="n"/>
      <c r="C861" s="6" t="n"/>
      <c r="D861" s="6" t="n"/>
    </row>
    <row r="862" ht="15.75" customHeight="1" s="1411">
      <c r="A862" s="6" t="n"/>
      <c r="B862" s="6" t="n"/>
      <c r="C862" s="6" t="n"/>
      <c r="D862" s="6" t="n"/>
    </row>
    <row r="863" ht="15.75" customHeight="1" s="1411">
      <c r="A863" s="6" t="n"/>
      <c r="B863" s="6" t="n"/>
      <c r="C863" s="6" t="n"/>
      <c r="D863" s="6" t="n"/>
    </row>
    <row r="864" ht="15.75" customHeight="1" s="1411">
      <c r="A864" s="6" t="n"/>
      <c r="B864" s="6" t="n"/>
      <c r="C864" s="6" t="n"/>
      <c r="D864" s="6" t="n"/>
    </row>
    <row r="865" ht="15.75" customHeight="1" s="1411">
      <c r="A865" s="6" t="n"/>
      <c r="B865" s="6" t="n"/>
      <c r="C865" s="6" t="n"/>
      <c r="D865" s="6" t="n"/>
    </row>
    <row r="866" ht="15.75" customHeight="1" s="1411">
      <c r="A866" s="6" t="n"/>
      <c r="B866" s="6" t="n"/>
      <c r="C866" s="6" t="n"/>
      <c r="D866" s="6" t="n"/>
    </row>
    <row r="867" ht="15.75" customHeight="1" s="1411">
      <c r="A867" s="6" t="n"/>
      <c r="B867" s="6" t="n"/>
      <c r="C867" s="6" t="n"/>
      <c r="D867" s="6" t="n"/>
    </row>
    <row r="868" ht="15.75" customHeight="1" s="1411">
      <c r="A868" s="6" t="n"/>
      <c r="B868" s="6" t="n"/>
      <c r="C868" s="6" t="n"/>
      <c r="D868" s="6" t="n"/>
    </row>
    <row r="869" ht="15.75" customHeight="1" s="1411">
      <c r="A869" s="6" t="n"/>
      <c r="B869" s="6" t="n"/>
      <c r="C869" s="6" t="n"/>
      <c r="D869" s="6" t="n"/>
    </row>
    <row r="870" ht="15.75" customHeight="1" s="1411">
      <c r="A870" s="6" t="n"/>
      <c r="B870" s="6" t="n"/>
      <c r="C870" s="6" t="n"/>
      <c r="D870" s="6" t="n"/>
    </row>
    <row r="871" ht="15.75" customHeight="1" s="1411">
      <c r="A871" s="6" t="n"/>
      <c r="B871" s="6" t="n"/>
      <c r="C871" s="6" t="n"/>
      <c r="D871" s="6" t="n"/>
    </row>
    <row r="872" ht="15.75" customHeight="1" s="1411">
      <c r="A872" s="6" t="n"/>
      <c r="B872" s="6" t="n"/>
      <c r="C872" s="6" t="n"/>
      <c r="D872" s="6" t="n"/>
    </row>
    <row r="873" ht="15.75" customHeight="1" s="1411">
      <c r="A873" s="6" t="n"/>
      <c r="B873" s="6" t="n"/>
      <c r="C873" s="6" t="n"/>
      <c r="D873" s="6" t="n"/>
    </row>
    <row r="874" ht="15.75" customHeight="1" s="1411">
      <c r="A874" s="6" t="n"/>
      <c r="B874" s="6" t="n"/>
      <c r="C874" s="6" t="n"/>
      <c r="D874" s="6" t="n"/>
    </row>
    <row r="875" ht="15.75" customHeight="1" s="1411">
      <c r="A875" s="6" t="n"/>
      <c r="B875" s="6" t="n"/>
      <c r="C875" s="6" t="n"/>
      <c r="D875" s="6" t="n"/>
    </row>
    <row r="876" ht="15.75" customHeight="1" s="1411">
      <c r="A876" s="6" t="n"/>
      <c r="B876" s="6" t="n"/>
      <c r="C876" s="6" t="n"/>
      <c r="D876" s="6" t="n"/>
    </row>
    <row r="877" ht="15.75" customHeight="1" s="1411">
      <c r="A877" s="6" t="n"/>
      <c r="B877" s="6" t="n"/>
      <c r="C877" s="6" t="n"/>
      <c r="D877" s="6" t="n"/>
    </row>
    <row r="878" ht="15.75" customHeight="1" s="1411">
      <c r="A878" s="6" t="n"/>
      <c r="B878" s="6" t="n"/>
      <c r="C878" s="6" t="n"/>
      <c r="D878" s="6" t="n"/>
    </row>
    <row r="879" ht="15.75" customHeight="1" s="1411">
      <c r="A879" s="6" t="n"/>
      <c r="B879" s="6" t="n"/>
      <c r="C879" s="6" t="n"/>
      <c r="D879" s="6" t="n"/>
    </row>
    <row r="880" ht="15.75" customHeight="1" s="1411">
      <c r="A880" s="6" t="n"/>
      <c r="B880" s="6" t="n"/>
      <c r="C880" s="6" t="n"/>
      <c r="D880" s="6" t="n"/>
    </row>
    <row r="881" ht="15.75" customHeight="1" s="1411">
      <c r="A881" s="6" t="n"/>
      <c r="B881" s="6" t="n"/>
      <c r="C881" s="6" t="n"/>
      <c r="D881" s="6" t="n"/>
    </row>
    <row r="882" ht="15.75" customHeight="1" s="1411">
      <c r="A882" s="6" t="n"/>
      <c r="B882" s="6" t="n"/>
      <c r="C882" s="6" t="n"/>
      <c r="D882" s="6" t="n"/>
    </row>
    <row r="883" ht="15.75" customHeight="1" s="1411">
      <c r="A883" s="6" t="n"/>
      <c r="B883" s="6" t="n"/>
      <c r="C883" s="6" t="n"/>
      <c r="D883" s="6" t="n"/>
    </row>
    <row r="884" ht="15.75" customHeight="1" s="1411">
      <c r="A884" s="6" t="n"/>
      <c r="B884" s="6" t="n"/>
      <c r="C884" s="6" t="n"/>
      <c r="D884" s="6" t="n"/>
    </row>
    <row r="885" ht="15.75" customHeight="1" s="1411">
      <c r="A885" s="6" t="n"/>
      <c r="B885" s="6" t="n"/>
      <c r="C885" s="6" t="n"/>
      <c r="D885" s="6" t="n"/>
    </row>
    <row r="886" ht="15.75" customHeight="1" s="1411">
      <c r="A886" s="6" t="n"/>
      <c r="B886" s="6" t="n"/>
      <c r="C886" s="6" t="n"/>
      <c r="D886" s="6" t="n"/>
    </row>
    <row r="887" ht="15.75" customHeight="1" s="1411">
      <c r="A887" s="6" t="n"/>
      <c r="B887" s="6" t="n"/>
      <c r="C887" s="6" t="n"/>
      <c r="D887" s="6" t="n"/>
    </row>
    <row r="888" ht="15.75" customHeight="1" s="1411">
      <c r="A888" s="6" t="n"/>
      <c r="B888" s="6" t="n"/>
      <c r="C888" s="6" t="n"/>
      <c r="D888" s="6" t="n"/>
    </row>
    <row r="889" ht="15.75" customHeight="1" s="1411">
      <c r="A889" s="6" t="n"/>
      <c r="B889" s="6" t="n"/>
      <c r="C889" s="6" t="n"/>
      <c r="D889" s="6" t="n"/>
    </row>
    <row r="890" ht="15.75" customHeight="1" s="1411">
      <c r="A890" s="6" t="n"/>
      <c r="B890" s="6" t="n"/>
      <c r="C890" s="6" t="n"/>
      <c r="D890" s="6" t="n"/>
    </row>
    <row r="891" ht="15.75" customHeight="1" s="1411">
      <c r="A891" s="6" t="n"/>
      <c r="B891" s="6" t="n"/>
      <c r="C891" s="6" t="n"/>
      <c r="D891" s="6" t="n"/>
    </row>
    <row r="892" ht="15.75" customHeight="1" s="1411">
      <c r="A892" s="6" t="n"/>
      <c r="B892" s="6" t="n"/>
      <c r="C892" s="6" t="n"/>
      <c r="D892" s="6" t="n"/>
    </row>
    <row r="893" ht="15.75" customHeight="1" s="1411">
      <c r="A893" s="6" t="n"/>
      <c r="B893" s="6" t="n"/>
      <c r="C893" s="6" t="n"/>
      <c r="D893" s="6" t="n"/>
    </row>
    <row r="894" ht="15.75" customHeight="1" s="1411">
      <c r="A894" s="6" t="n"/>
      <c r="B894" s="6" t="n"/>
      <c r="C894" s="6" t="n"/>
      <c r="D894" s="6" t="n"/>
    </row>
    <row r="895" ht="15.75" customHeight="1" s="1411">
      <c r="A895" s="6" t="n"/>
      <c r="B895" s="6" t="n"/>
      <c r="C895" s="6" t="n"/>
      <c r="D895" s="6" t="n"/>
    </row>
    <row r="896" ht="15.75" customHeight="1" s="1411">
      <c r="A896" s="6" t="n"/>
      <c r="B896" s="6" t="n"/>
      <c r="C896" s="6" t="n"/>
      <c r="D896" s="6" t="n"/>
    </row>
    <row r="897" ht="15.75" customHeight="1" s="1411">
      <c r="A897" s="6" t="n"/>
      <c r="B897" s="6" t="n"/>
      <c r="C897" s="6" t="n"/>
      <c r="D897" s="6" t="n"/>
    </row>
    <row r="898" ht="15.75" customHeight="1" s="1411">
      <c r="A898" s="6" t="n"/>
      <c r="B898" s="6" t="n"/>
      <c r="C898" s="6" t="n"/>
      <c r="D898" s="6" t="n"/>
    </row>
    <row r="899" ht="15.75" customHeight="1" s="1411">
      <c r="A899" s="6" t="n"/>
      <c r="B899" s="6" t="n"/>
      <c r="C899" s="6" t="n"/>
      <c r="D899" s="6" t="n"/>
    </row>
    <row r="900" ht="15.75" customHeight="1" s="1411">
      <c r="A900" s="6" t="n"/>
      <c r="B900" s="6" t="n"/>
      <c r="C900" s="6" t="n"/>
      <c r="D900" s="6" t="n"/>
    </row>
    <row r="901" ht="15.75" customHeight="1" s="1411">
      <c r="A901" s="6" t="n"/>
      <c r="B901" s="6" t="n"/>
      <c r="C901" s="6" t="n"/>
      <c r="D901" s="6" t="n"/>
    </row>
    <row r="902" ht="15.75" customHeight="1" s="1411">
      <c r="A902" s="6" t="n"/>
      <c r="B902" s="6" t="n"/>
      <c r="C902" s="6" t="n"/>
      <c r="D902" s="6" t="n"/>
    </row>
    <row r="903" ht="15.75" customHeight="1" s="1411">
      <c r="A903" s="6" t="n"/>
      <c r="B903" s="6" t="n"/>
      <c r="C903" s="6" t="n"/>
      <c r="D903" s="6" t="n"/>
    </row>
    <row r="904" ht="15.75" customHeight="1" s="1411">
      <c r="A904" s="6" t="n"/>
      <c r="B904" s="6" t="n"/>
      <c r="C904" s="6" t="n"/>
      <c r="D904" s="6" t="n"/>
    </row>
    <row r="905" ht="15.75" customHeight="1" s="1411">
      <c r="A905" s="6" t="n"/>
      <c r="B905" s="6" t="n"/>
      <c r="C905" s="6" t="n"/>
      <c r="D905" s="6" t="n"/>
    </row>
    <row r="906" ht="15.75" customHeight="1" s="1411">
      <c r="A906" s="6" t="n"/>
      <c r="B906" s="6" t="n"/>
      <c r="C906" s="6" t="n"/>
      <c r="D906" s="6" t="n"/>
    </row>
    <row r="907" ht="15.75" customHeight="1" s="1411">
      <c r="A907" s="6" t="n"/>
      <c r="B907" s="6" t="n"/>
      <c r="C907" s="6" t="n"/>
      <c r="D907" s="6" t="n"/>
    </row>
    <row r="908" ht="15.75" customHeight="1" s="1411">
      <c r="A908" s="6" t="n"/>
      <c r="B908" s="6" t="n"/>
      <c r="C908" s="6" t="n"/>
      <c r="D908" s="6" t="n"/>
    </row>
    <row r="909" ht="15.75" customHeight="1" s="1411">
      <c r="A909" s="6" t="n"/>
      <c r="B909" s="6" t="n"/>
      <c r="C909" s="6" t="n"/>
      <c r="D909" s="6" t="n"/>
    </row>
    <row r="910" ht="15.75" customHeight="1" s="1411">
      <c r="A910" s="6" t="n"/>
      <c r="B910" s="6" t="n"/>
      <c r="C910" s="6" t="n"/>
      <c r="D910" s="6" t="n"/>
    </row>
    <row r="911" ht="15.75" customHeight="1" s="1411">
      <c r="A911" s="6" t="n"/>
      <c r="B911" s="6" t="n"/>
      <c r="C911" s="6" t="n"/>
      <c r="D911" s="6" t="n"/>
    </row>
    <row r="912" ht="15.75" customHeight="1" s="1411">
      <c r="A912" s="6" t="n"/>
      <c r="B912" s="6" t="n"/>
      <c r="C912" s="6" t="n"/>
      <c r="D912" s="6" t="n"/>
    </row>
    <row r="913" ht="15.75" customHeight="1" s="1411">
      <c r="A913" s="6" t="n"/>
      <c r="B913" s="6" t="n"/>
      <c r="C913" s="6" t="n"/>
      <c r="D913" s="6" t="n"/>
    </row>
    <row r="914" ht="15.75" customHeight="1" s="1411">
      <c r="A914" s="6" t="n"/>
      <c r="B914" s="6" t="n"/>
      <c r="C914" s="6" t="n"/>
      <c r="D914" s="6" t="n"/>
    </row>
    <row r="915" ht="15.75" customHeight="1" s="1411">
      <c r="A915" s="6" t="n"/>
      <c r="B915" s="6" t="n"/>
      <c r="C915" s="6" t="n"/>
      <c r="D915" s="6" t="n"/>
    </row>
    <row r="916" ht="15.75" customHeight="1" s="1411">
      <c r="A916" s="6" t="n"/>
      <c r="B916" s="6" t="n"/>
      <c r="C916" s="6" t="n"/>
      <c r="D916" s="6" t="n"/>
    </row>
    <row r="917" ht="15.75" customHeight="1" s="1411">
      <c r="A917" s="6" t="n"/>
      <c r="B917" s="6" t="n"/>
      <c r="C917" s="6" t="n"/>
      <c r="D917" s="6" t="n"/>
    </row>
    <row r="918" ht="15.75" customHeight="1" s="1411">
      <c r="A918" s="6" t="n"/>
      <c r="B918" s="6" t="n"/>
      <c r="C918" s="6" t="n"/>
      <c r="D918" s="6" t="n"/>
    </row>
    <row r="919" ht="15.75" customHeight="1" s="1411">
      <c r="A919" s="6" t="n"/>
      <c r="B919" s="6" t="n"/>
      <c r="C919" s="6" t="n"/>
      <c r="D919" s="6" t="n"/>
    </row>
    <row r="920" ht="15.75" customHeight="1" s="1411">
      <c r="A920" s="6" t="n"/>
      <c r="B920" s="6" t="n"/>
      <c r="C920" s="6" t="n"/>
      <c r="D920" s="6" t="n"/>
    </row>
    <row r="921" ht="15.75" customHeight="1" s="1411">
      <c r="A921" s="6" t="n"/>
      <c r="B921" s="6" t="n"/>
      <c r="C921" s="6" t="n"/>
      <c r="D921" s="6" t="n"/>
    </row>
    <row r="922" ht="15.75" customHeight="1" s="1411">
      <c r="A922" s="6" t="n"/>
      <c r="B922" s="6" t="n"/>
      <c r="C922" s="6" t="n"/>
      <c r="D922" s="6" t="n"/>
    </row>
    <row r="923" ht="15.75" customHeight="1" s="1411">
      <c r="A923" s="6" t="n"/>
      <c r="B923" s="6" t="n"/>
      <c r="C923" s="6" t="n"/>
      <c r="D923" s="6" t="n"/>
    </row>
    <row r="924" ht="15.75" customHeight="1" s="1411">
      <c r="A924" s="6" t="n"/>
      <c r="B924" s="6" t="n"/>
      <c r="C924" s="6" t="n"/>
      <c r="D924" s="6" t="n"/>
    </row>
    <row r="925" ht="15.75" customHeight="1" s="1411">
      <c r="A925" s="6" t="n"/>
      <c r="B925" s="6" t="n"/>
      <c r="C925" s="6" t="n"/>
      <c r="D925" s="6" t="n"/>
    </row>
    <row r="926" ht="15.75" customHeight="1" s="1411">
      <c r="A926" s="6" t="n"/>
      <c r="B926" s="6" t="n"/>
      <c r="C926" s="6" t="n"/>
      <c r="D926" s="6" t="n"/>
    </row>
    <row r="927" ht="15.75" customHeight="1" s="1411">
      <c r="A927" s="6" t="n"/>
      <c r="B927" s="6" t="n"/>
      <c r="C927" s="6" t="n"/>
      <c r="D927" s="6" t="n"/>
    </row>
    <row r="928" ht="15.75" customHeight="1" s="1411">
      <c r="A928" s="6" t="n"/>
      <c r="B928" s="6" t="n"/>
      <c r="C928" s="6" t="n"/>
      <c r="D928" s="6" t="n"/>
    </row>
    <row r="929" ht="15.75" customHeight="1" s="1411">
      <c r="A929" s="6" t="n"/>
      <c r="B929" s="6" t="n"/>
      <c r="C929" s="6" t="n"/>
      <c r="D929" s="6" t="n"/>
    </row>
    <row r="930" ht="15.75" customHeight="1" s="1411">
      <c r="A930" s="6" t="n"/>
      <c r="B930" s="6" t="n"/>
      <c r="C930" s="6" t="n"/>
      <c r="D930" s="6" t="n"/>
    </row>
    <row r="931" ht="15.75" customHeight="1" s="1411">
      <c r="A931" s="6" t="n"/>
      <c r="B931" s="6" t="n"/>
      <c r="C931" s="6" t="n"/>
      <c r="D931" s="6" t="n"/>
    </row>
    <row r="932" ht="15.75" customHeight="1" s="1411">
      <c r="A932" s="6" t="n"/>
      <c r="B932" s="6" t="n"/>
      <c r="C932" s="6" t="n"/>
      <c r="D932" s="6" t="n"/>
    </row>
    <row r="933" ht="15.75" customHeight="1" s="1411">
      <c r="A933" s="6" t="n"/>
      <c r="B933" s="6" t="n"/>
      <c r="C933" s="6" t="n"/>
      <c r="D933" s="6" t="n"/>
    </row>
    <row r="934" ht="15.75" customHeight="1" s="1411">
      <c r="A934" s="6" t="n"/>
      <c r="B934" s="6" t="n"/>
      <c r="C934" s="6" t="n"/>
      <c r="D934" s="6" t="n"/>
    </row>
    <row r="935" ht="15.75" customHeight="1" s="1411">
      <c r="A935" s="6" t="n"/>
      <c r="B935" s="6" t="n"/>
      <c r="C935" s="6" t="n"/>
      <c r="D935" s="6" t="n"/>
    </row>
    <row r="936" ht="15.75" customHeight="1" s="1411">
      <c r="A936" s="6" t="n"/>
      <c r="B936" s="6" t="n"/>
      <c r="C936" s="6" t="n"/>
      <c r="D936" s="6" t="n"/>
    </row>
    <row r="937" ht="15.75" customHeight="1" s="1411">
      <c r="A937" s="6" t="n"/>
      <c r="B937" s="6" t="n"/>
      <c r="C937" s="6" t="n"/>
      <c r="D937" s="6" t="n"/>
    </row>
    <row r="938" ht="15.75" customHeight="1" s="1411">
      <c r="A938" s="6" t="n"/>
      <c r="B938" s="6" t="n"/>
      <c r="C938" s="6" t="n"/>
      <c r="D938" s="6" t="n"/>
    </row>
    <row r="939" ht="15.75" customHeight="1" s="1411">
      <c r="A939" s="6" t="n"/>
      <c r="B939" s="6" t="n"/>
      <c r="C939" s="6" t="n"/>
      <c r="D939" s="6" t="n"/>
    </row>
    <row r="940" ht="15.75" customHeight="1" s="1411">
      <c r="A940" s="6" t="n"/>
      <c r="B940" s="6" t="n"/>
      <c r="C940" s="6" t="n"/>
      <c r="D940" s="6" t="n"/>
    </row>
    <row r="941" ht="15.75" customHeight="1" s="1411">
      <c r="A941" s="6" t="n"/>
      <c r="B941" s="6" t="n"/>
      <c r="C941" s="6" t="n"/>
      <c r="D941" s="6" t="n"/>
    </row>
    <row r="942" ht="15.75" customHeight="1" s="1411">
      <c r="A942" s="6" t="n"/>
      <c r="B942" s="6" t="n"/>
      <c r="C942" s="6" t="n"/>
      <c r="D942" s="6" t="n"/>
    </row>
    <row r="943" ht="15.75" customHeight="1" s="1411">
      <c r="A943" s="6" t="n"/>
      <c r="B943" s="6" t="n"/>
      <c r="C943" s="6" t="n"/>
      <c r="D943" s="6" t="n"/>
    </row>
    <row r="944" ht="15.75" customHeight="1" s="1411">
      <c r="A944" s="6" t="n"/>
      <c r="B944" s="6" t="n"/>
      <c r="C944" s="6" t="n"/>
      <c r="D944" s="6" t="n"/>
    </row>
    <row r="945" ht="15.75" customHeight="1" s="1411">
      <c r="A945" s="6" t="n"/>
      <c r="B945" s="6" t="n"/>
      <c r="C945" s="6" t="n"/>
      <c r="D945" s="6" t="n"/>
    </row>
    <row r="946" ht="15.75" customHeight="1" s="1411">
      <c r="A946" s="6" t="n"/>
      <c r="B946" s="6" t="n"/>
      <c r="C946" s="6" t="n"/>
      <c r="D946" s="6" t="n"/>
    </row>
    <row r="947" ht="15.75" customHeight="1" s="1411">
      <c r="A947" s="6" t="n"/>
      <c r="B947" s="6" t="n"/>
      <c r="C947" s="6" t="n"/>
      <c r="D947" s="6" t="n"/>
    </row>
    <row r="948" ht="15.75" customHeight="1" s="1411">
      <c r="A948" s="6" t="n"/>
      <c r="B948" s="6" t="n"/>
      <c r="C948" s="6" t="n"/>
      <c r="D948" s="6" t="n"/>
    </row>
    <row r="949" ht="15.75" customHeight="1" s="1411">
      <c r="A949" s="6" t="n"/>
      <c r="B949" s="6" t="n"/>
      <c r="C949" s="6" t="n"/>
      <c r="D949" s="6" t="n"/>
    </row>
    <row r="950" ht="15.75" customHeight="1" s="1411">
      <c r="A950" s="6" t="n"/>
      <c r="B950" s="6" t="n"/>
      <c r="C950" s="6" t="n"/>
      <c r="D950" s="6" t="n"/>
    </row>
    <row r="951" ht="15.75" customHeight="1" s="1411">
      <c r="A951" s="6" t="n"/>
      <c r="B951" s="6" t="n"/>
      <c r="C951" s="6" t="n"/>
      <c r="D951" s="6" t="n"/>
    </row>
    <row r="952" ht="15.75" customHeight="1" s="1411">
      <c r="A952" s="6" t="n"/>
      <c r="B952" s="6" t="n"/>
      <c r="C952" s="6" t="n"/>
      <c r="D952" s="6" t="n"/>
    </row>
    <row r="953" ht="15.75" customHeight="1" s="1411">
      <c r="A953" s="6" t="n"/>
      <c r="B953" s="6" t="n"/>
      <c r="C953" s="6" t="n"/>
      <c r="D953" s="6" t="n"/>
    </row>
    <row r="954" ht="15.75" customHeight="1" s="1411">
      <c r="A954" s="6" t="n"/>
      <c r="B954" s="6" t="n"/>
      <c r="C954" s="6" t="n"/>
      <c r="D954" s="6" t="n"/>
    </row>
    <row r="955" ht="15.75" customHeight="1" s="1411">
      <c r="A955" s="6" t="n"/>
      <c r="B955" s="6" t="n"/>
      <c r="C955" s="6" t="n"/>
      <c r="D955" s="6" t="n"/>
    </row>
    <row r="956" ht="15.75" customHeight="1" s="1411">
      <c r="A956" s="6" t="n"/>
      <c r="B956" s="6" t="n"/>
      <c r="C956" s="6" t="n"/>
      <c r="D956" s="6" t="n"/>
    </row>
    <row r="957" ht="15.75" customHeight="1" s="1411">
      <c r="A957" s="6" t="n"/>
      <c r="B957" s="6" t="n"/>
      <c r="C957" s="6" t="n"/>
      <c r="D957" s="6" t="n"/>
    </row>
    <row r="958" ht="15.75" customHeight="1" s="1411">
      <c r="A958" s="6" t="n"/>
      <c r="B958" s="6" t="n"/>
      <c r="C958" s="6" t="n"/>
      <c r="D958" s="6" t="n"/>
    </row>
    <row r="959" ht="15.75" customHeight="1" s="1411">
      <c r="A959" s="6" t="n"/>
      <c r="B959" s="6" t="n"/>
      <c r="C959" s="6" t="n"/>
      <c r="D959" s="6" t="n"/>
    </row>
    <row r="960" ht="15.75" customHeight="1" s="1411">
      <c r="A960" s="6" t="n"/>
      <c r="B960" s="6" t="n"/>
      <c r="C960" s="6" t="n"/>
      <c r="D960" s="6" t="n"/>
    </row>
    <row r="961" ht="15.75" customHeight="1" s="1411">
      <c r="A961" s="6" t="n"/>
      <c r="B961" s="6" t="n"/>
      <c r="C961" s="6" t="n"/>
      <c r="D961" s="6" t="n"/>
    </row>
    <row r="962" ht="15.75" customHeight="1" s="1411">
      <c r="A962" s="6" t="n"/>
      <c r="B962" s="6" t="n"/>
      <c r="C962" s="6" t="n"/>
      <c r="D962" s="6" t="n"/>
    </row>
    <row r="963" ht="15.75" customHeight="1" s="1411">
      <c r="A963" s="6" t="n"/>
      <c r="B963" s="6" t="n"/>
      <c r="C963" s="6" t="n"/>
      <c r="D963" s="6" t="n"/>
    </row>
    <row r="964" ht="15.75" customHeight="1" s="1411">
      <c r="A964" s="6" t="n"/>
      <c r="B964" s="6" t="n"/>
      <c r="C964" s="6" t="n"/>
      <c r="D964" s="6" t="n"/>
    </row>
    <row r="965" ht="15.75" customHeight="1" s="1411">
      <c r="A965" s="6" t="n"/>
      <c r="B965" s="6" t="n"/>
      <c r="C965" s="6" t="n"/>
      <c r="D965" s="6" t="n"/>
    </row>
    <row r="966" ht="15.75" customHeight="1" s="1411">
      <c r="A966" s="6" t="n"/>
      <c r="B966" s="6" t="n"/>
      <c r="C966" s="6" t="n"/>
      <c r="D966" s="6" t="n"/>
    </row>
    <row r="967" ht="15.75" customHeight="1" s="1411">
      <c r="A967" s="6" t="n"/>
      <c r="B967" s="6" t="n"/>
      <c r="C967" s="6" t="n"/>
      <c r="D967" s="6" t="n"/>
    </row>
    <row r="968" ht="15.75" customHeight="1" s="1411">
      <c r="A968" s="6" t="n"/>
      <c r="B968" s="6" t="n"/>
      <c r="C968" s="6" t="n"/>
      <c r="D968" s="6" t="n"/>
    </row>
    <row r="969" ht="15.75" customHeight="1" s="1411">
      <c r="A969" s="6" t="n"/>
      <c r="B969" s="6" t="n"/>
      <c r="C969" s="6" t="n"/>
      <c r="D969" s="6" t="n"/>
    </row>
    <row r="970" ht="15.75" customHeight="1" s="1411">
      <c r="A970" s="6" t="n"/>
      <c r="B970" s="6" t="n"/>
      <c r="C970" s="6" t="n"/>
      <c r="D970" s="6" t="n"/>
    </row>
    <row r="971" ht="15.75" customHeight="1" s="1411">
      <c r="A971" s="6" t="n"/>
      <c r="B971" s="6" t="n"/>
      <c r="C971" s="6" t="n"/>
      <c r="D971" s="6" t="n"/>
    </row>
    <row r="972" ht="15.75" customHeight="1" s="1411">
      <c r="A972" s="6" t="n"/>
      <c r="B972" s="6" t="n"/>
      <c r="C972" s="6" t="n"/>
      <c r="D972" s="6" t="n"/>
    </row>
    <row r="973" ht="15.75" customHeight="1" s="1411">
      <c r="A973" s="6" t="n"/>
      <c r="B973" s="6" t="n"/>
      <c r="C973" s="6" t="n"/>
      <c r="D973" s="6" t="n"/>
    </row>
    <row r="974" ht="15.75" customHeight="1" s="1411">
      <c r="A974" s="6" t="n"/>
      <c r="B974" s="6" t="n"/>
      <c r="C974" s="6" t="n"/>
      <c r="D974" s="6" t="n"/>
    </row>
    <row r="975" ht="15.75" customHeight="1" s="1411">
      <c r="A975" s="6" t="n"/>
      <c r="B975" s="6" t="n"/>
      <c r="C975" s="6" t="n"/>
      <c r="D975" s="6" t="n"/>
    </row>
    <row r="976" ht="15.75" customHeight="1" s="1411">
      <c r="A976" s="6" t="n"/>
      <c r="B976" s="6" t="n"/>
      <c r="C976" s="6" t="n"/>
      <c r="D976" s="6" t="n"/>
    </row>
    <row r="977" ht="15.75" customHeight="1" s="1411">
      <c r="A977" s="6" t="n"/>
      <c r="B977" s="6" t="n"/>
      <c r="C977" s="6" t="n"/>
      <c r="D977" s="6" t="n"/>
    </row>
    <row r="978" ht="15.75" customHeight="1" s="1411">
      <c r="A978" s="6" t="n"/>
      <c r="B978" s="6" t="n"/>
      <c r="C978" s="6" t="n"/>
      <c r="D978" s="6" t="n"/>
    </row>
    <row r="979" ht="15.75" customHeight="1" s="1411">
      <c r="A979" s="6" t="n"/>
      <c r="B979" s="6" t="n"/>
      <c r="C979" s="6" t="n"/>
      <c r="D979" s="6" t="n"/>
    </row>
    <row r="980" ht="15.75" customHeight="1" s="1411">
      <c r="A980" s="6" t="n"/>
      <c r="B980" s="6" t="n"/>
      <c r="C980" s="6" t="n"/>
      <c r="D980" s="6" t="n"/>
    </row>
    <row r="981" ht="15.75" customHeight="1" s="1411">
      <c r="A981" s="6" t="n"/>
      <c r="B981" s="6" t="n"/>
      <c r="C981" s="6" t="n"/>
      <c r="D981" s="6" t="n"/>
    </row>
    <row r="982" ht="15.75" customHeight="1" s="1411">
      <c r="A982" s="6" t="n"/>
      <c r="B982" s="6" t="n"/>
      <c r="C982" s="6" t="n"/>
      <c r="D982" s="6" t="n"/>
    </row>
    <row r="983" ht="15.75" customHeight="1" s="1411">
      <c r="A983" s="6" t="n"/>
      <c r="B983" s="6" t="n"/>
      <c r="C983" s="6" t="n"/>
      <c r="D983" s="6" t="n"/>
    </row>
    <row r="984" ht="15.75" customHeight="1" s="1411">
      <c r="A984" s="6" t="n"/>
      <c r="B984" s="6" t="n"/>
      <c r="C984" s="6" t="n"/>
      <c r="D984" s="6" t="n"/>
    </row>
    <row r="985" ht="15.75" customHeight="1" s="1411">
      <c r="A985" s="6" t="n"/>
      <c r="B985" s="6" t="n"/>
      <c r="C985" s="6" t="n"/>
      <c r="D985" s="6" t="n"/>
    </row>
    <row r="986" ht="15.75" customHeight="1" s="1411">
      <c r="A986" s="6" t="n"/>
      <c r="B986" s="6" t="n"/>
      <c r="C986" s="6" t="n"/>
      <c r="D986" s="6" t="n"/>
    </row>
    <row r="987" ht="15.75" customHeight="1" s="1411">
      <c r="A987" s="6" t="n"/>
      <c r="B987" s="6" t="n"/>
      <c r="C987" s="6" t="n"/>
      <c r="D987" s="6" t="n"/>
    </row>
    <row r="988" ht="15.75" customHeight="1" s="1411">
      <c r="A988" s="6" t="n"/>
      <c r="B988" s="6" t="n"/>
      <c r="C988" s="6" t="n"/>
      <c r="D988" s="6" t="n"/>
    </row>
    <row r="989" ht="15.75" customHeight="1" s="1411">
      <c r="A989" s="6" t="n"/>
      <c r="B989" s="6" t="n"/>
      <c r="C989" s="6" t="n"/>
      <c r="D989" s="6" t="n"/>
    </row>
    <row r="990" ht="15.75" customHeight="1" s="1411">
      <c r="A990" s="6" t="n"/>
      <c r="B990" s="6" t="n"/>
      <c r="C990" s="6" t="n"/>
      <c r="D990" s="6" t="n"/>
    </row>
    <row r="991" ht="15.75" customHeight="1" s="1411">
      <c r="A991" s="6" t="n"/>
      <c r="B991" s="6" t="n"/>
      <c r="C991" s="6" t="n"/>
      <c r="D991" s="6" t="n"/>
    </row>
    <row r="992" ht="15.75" customHeight="1" s="1411">
      <c r="A992" s="6" t="n"/>
      <c r="B992" s="6" t="n"/>
      <c r="C992" s="6" t="n"/>
      <c r="D992" s="6" t="n"/>
    </row>
    <row r="993" ht="15.75" customHeight="1" s="1411">
      <c r="A993" s="6" t="n"/>
      <c r="B993" s="6" t="n"/>
      <c r="C993" s="6" t="n"/>
      <c r="D993" s="6" t="n"/>
    </row>
    <row r="994" ht="15.75" customHeight="1" s="1411">
      <c r="A994" s="6" t="n"/>
      <c r="B994" s="6" t="n"/>
      <c r="C994" s="6" t="n"/>
      <c r="D994" s="6" t="n"/>
    </row>
    <row r="995" ht="15.75" customHeight="1" s="1411">
      <c r="A995" s="6" t="n"/>
      <c r="B995" s="6" t="n"/>
      <c r="C995" s="6" t="n"/>
      <c r="D995" s="6" t="n"/>
    </row>
    <row r="996" ht="15.75" customHeight="1" s="1411">
      <c r="A996" s="6" t="n"/>
      <c r="B996" s="6" t="n"/>
      <c r="C996" s="6" t="n"/>
      <c r="D996" s="6" t="n"/>
    </row>
    <row r="997" ht="15.75" customHeight="1" s="1411">
      <c r="A997" s="6" t="n"/>
      <c r="B997" s="6" t="n"/>
      <c r="C997" s="6" t="n"/>
      <c r="D997" s="6" t="n"/>
    </row>
    <row r="998" ht="15.75" customHeight="1" s="1411">
      <c r="A998" s="6" t="n"/>
      <c r="B998" s="6" t="n"/>
      <c r="C998" s="6" t="n"/>
      <c r="D998" s="6" t="n"/>
    </row>
    <row r="999" ht="15.75" customHeight="1" s="1411">
      <c r="A999" s="6" t="n"/>
      <c r="B999" s="6" t="n"/>
      <c r="C999" s="6" t="n"/>
      <c r="D999" s="6" t="n"/>
    </row>
    <row r="1000" ht="15.75" customHeight="1" s="1411">
      <c r="A1000" s="6" t="n"/>
      <c r="B1000" s="6" t="n"/>
      <c r="C1000" s="6" t="n"/>
      <c r="D1000" s="6" t="n"/>
    </row>
  </sheetData>
  <mergeCells count="2">
    <mergeCell ref="A22:D22"/>
    <mergeCell ref="A1:D1"/>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2026-04-26T09:01:34Z</dcterms:created>
  <dcterms:modified xsi:type="dcterms:W3CDTF">2026-04-26T11:08:32Z</dcterms:modified>
</cp:coreProperties>
</file>