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4">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s>
  <fills count="44">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s>
  <borders count="199">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s>
  <cellStyleXfs count="1">
    <xf numFmtId="0" fontId="0" fillId="0" borderId="0"/>
  </cellStyleXfs>
  <cellXfs count="174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(£94,890).  Amber = above 2-month, below 3-month target (£142,334).  Green = 3-month target met (December onward).  The reserve is funded from the £150,000 investment capital on Day 1 — not from Year 1 profit.  Year 1 distributions are therefore fully payable as shown in the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 xml:space="preserve">  ★  8% preferred return — paid first
  £12,000/year guaranteed floor on £150,000 invested.  Paid before A-share priority return or any other distribution.</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£52,830/yr investor return on £150,000 invested.  Simple payback 2.8 years — no exit required.</t>
        </is>
      </c>
      <c r="B97" s="1489" t="n"/>
      <c r="C97" s="1489" t="n"/>
      <c r="D97" s="1489" t="n"/>
      <c r="E97" s="1489" t="n"/>
      <c r="F97" s="1489" t="n"/>
      <c r="G97" s="175" t="n"/>
      <c r="H97" s="1493" t="inlineStr">
        <is>
          <t xml:space="preserve">  ▸  ~35% cash-on-cash Year 1
  Total return £52,830 ÷ £150,000 invested.  Investor-first DDM: preferred return paid before any founder distribution.</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£150,000 for ~32% ownership in a cash-generating London experience venue — with annual income, a guaranteed priority return, and long-term equity upside.</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£150,000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8% on your £150,000 investment</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£150,000 in approximately 2–3 years</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£150,000.  You receive ~32% ownership.  You earn ~£57,000/year at base case — starting with a guaranteed £12,000 priority return.  You recover your investment in approximately 2–3 years from cash alone.  No exit required.</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One-off licensing fee paid to No Dice Bars LTD — grants indefinite use of the Plonk name. No Dice Bars LTD also runs online sales campaigns and platform maintenance under an ongoing commission, replacing the old Design My Night bookings provider. See the Plonk tab for full IP &amp; Licensing breakdown.</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3000</v>
      </c>
      <c r="D26" s="306">
        <f>C26/C13</f>
        <v/>
      </c>
      <c r="E26" s="281" t="inlineStr">
        <is>
          <t>Itemised £3,000 — opening alcohol stock, 3-month software subs, internet, cleaning. See breakdown rows 33-44.</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Deposit</t>
        </is>
      </c>
      <c r="B27" s="309" t="inlineStr">
        <is>
          <t>inc VAT</t>
        </is>
      </c>
      <c r="C27" s="286" t="n">
        <v>27078</v>
      </c>
      <c r="D27" s="310">
        <f>C27/C13</f>
        <v/>
      </c>
      <c r="E27" s="285" t="inlineStr">
        <is>
          <t>Security deposit held by landlord covering May, Jun, Jul 2026.</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(£3,000 inc VAT)</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Type</t>
        </is>
      </c>
      <c r="C33" s="319" t="inlineStr">
        <is>
          <t>Amount (inc VAT)</t>
        </is>
      </c>
      <c r="D33" s="319" t="inlineStr">
        <is>
          <t>% of £3,000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C34/3000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C35/3000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C36/3000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C37/3000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C38/3000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C39/3000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C40/3000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C41/3000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C42/3000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C43/3000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C44/3000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TOTAL — STOCK &amp; OPERATIONAL SETUP</t>
        </is>
      </c>
      <c r="B45" s="319" t="n"/>
      <c r="C45" s="319">
        <f>SUM(C34:C44)</f>
        <v/>
      </c>
      <c r="D45" s="319">
        <f>C45/3000</f>
        <v/>
      </c>
      <c r="E45" s="319" t="inlineStr">
        <is>
          <t>Cross-check: must equal C26 (£3,000) on the headline use-of-funds line.</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  Mix of one-off costs (alcohol, internet hardware, cleaning restart) and 3-month subscription pre-pays — matches the 3-month rent deposit cadence so the venue trades from Day 1.</t>
        </is>
      </c>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inlineStr">
        <is>
          <t>SECTION 4b  —  HARDWARE FROM LIQUIDATORS DETAIL  (£20,000 ex VAT  ·  £24,000 inc VAT)</t>
        </is>
      </c>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inlineStr">
        <is>
          <t>Item</t>
        </is>
      </c>
      <c r="B51" s="319" t="inlineStr">
        <is>
          <t>VAT basis</t>
        </is>
      </c>
      <c r="C51" s="319" t="inlineStr">
        <is>
          <t>Amount (ex VAT)</t>
        </is>
      </c>
      <c r="D51" s="319" t="inlineStr">
        <is>
          <t>% of £20,000</t>
        </is>
      </c>
      <c r="E51" s="319" t="inlineStr">
        <is>
          <t>Note</t>
        </is>
      </c>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inlineStr">
        <is>
          <t>Mini golf course</t>
        </is>
      </c>
      <c r="B52" s="319" t="inlineStr">
        <is>
          <t>ex VAT</t>
        </is>
      </c>
      <c r="C52" s="319" t="n">
        <v>4000</v>
      </c>
      <c r="D52" s="319">
        <f>C52/20000</f>
        <v/>
      </c>
      <c r="E52" s="319" t="inlineStr">
        <is>
          <t>Holes, putting surfaces, course fittings &amp; feature props</t>
        </is>
      </c>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inlineStr">
        <is>
          <t>Bar equipment across site</t>
        </is>
      </c>
      <c r="B53" s="319" t="inlineStr">
        <is>
          <t>ex VAT</t>
        </is>
      </c>
      <c r="C53" s="319" t="n">
        <v>10000</v>
      </c>
      <c r="D53" s="319">
        <f>C53/20000</f>
        <v/>
      </c>
      <c r="E53" s="319" t="inlineStr">
        <is>
          <t>Beer lines, fridges, glasswash, bar tops, taps, ice machine, POS hardware</t>
        </is>
      </c>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inlineStr">
        <is>
          <t>Wet stock consumables &amp; tools</t>
        </is>
      </c>
      <c r="B54" s="319" t="inlineStr">
        <is>
          <t>ex VAT</t>
        </is>
      </c>
      <c r="C54" s="319" t="n">
        <v>2000</v>
      </c>
      <c r="D54" s="319">
        <f>C54/20000</f>
        <v/>
      </c>
      <c r="E54" s="319" t="inlineStr">
        <is>
          <t>Glassware, cleaning chemicals, repair tools, hand-trolleys, small wares</t>
        </is>
      </c>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inlineStr">
        <is>
          <t>Arcade machines, furniture &amp; fittings</t>
        </is>
      </c>
      <c r="B55" s="319" t="inlineStr">
        <is>
          <t>ex VAT</t>
        </is>
      </c>
      <c r="C55" s="319" t="n">
        <v>4000</v>
      </c>
      <c r="D55" s="319">
        <f>C55/20000</f>
        <v/>
      </c>
      <c r="E55" s="319" t="inlineStr">
        <is>
          <t>Arcade cabinets, pool tables, board game stock, seating, lighting fittings</t>
        </is>
      </c>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inlineStr">
        <is>
          <t>SUBTOTAL — ex VAT</t>
        </is>
      </c>
      <c r="B57" s="319" t="n"/>
      <c r="C57" s="319">
        <f>SUM(C52:C55)</f>
        <v/>
      </c>
      <c r="D57" s="319">
        <f>C57/20000</f>
        <v/>
      </c>
      <c r="E57" s="319" t="inlineStr">
        <is>
          <t>Sum of the four equipment categories.</t>
        </is>
      </c>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inlineStr">
        <is>
          <t>VAT (20%)</t>
        </is>
      </c>
      <c r="B58" s="319" t="n"/>
      <c r="C58" s="319">
        <f>C57*0.2</f>
        <v/>
      </c>
      <c r="D58" s="319" t="n"/>
      <c r="E58" s="319" t="inlineStr">
        <is>
          <t>20% UK standard rate VAT applied to the £20,000 ex-VAT subtotal.</t>
        </is>
      </c>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inlineStr">
        <is>
          <t>TOTAL — HARDWARE FROM LIQUIDATORS  (inc VAT)</t>
        </is>
      </c>
      <c r="B59" s="319" t="n"/>
      <c r="C59" s="319">
        <f>C57+C58</f>
        <v/>
      </c>
      <c r="D59" s="319" t="n"/>
      <c r="E59" s="319" t="inlineStr">
        <is>
          <t>Cross-check: must equal C24 (£24,000) on the headline use-of-funds line.</t>
        </is>
      </c>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inlineStr">
        <is>
          <t>★  All four equipment categories purchased from the liquidation auction at distressed pricing — operational from Day 1 of reopening.</t>
        </is>
      </c>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£150,000 ÷ £517,799 post-money valuation = 28.97%</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£150,000 invested. Target: &gt;3× for growth equity</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-£150,000 (investment). Years 1-4 = investor profit share. Year 5 = profit share + exit proceeds. IRR calculated using Excel IRR() function.</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All return projections in this sheet apply to the investor regardless of share class (A or B).  A Shares: held when investor equity ≥10% of post-money (£47,182 minimum investment).  B Shares: held when investor equity &lt;10%.  Preferred return (8%), pro-rata dividend, and exit proceeds are IDENTICAL for both.  The only difference: B Share investors are non-voting on operational decisions.  At £150,000 investment (31.79% equity), the investor holds A SHARES.</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£150,000 investor capital funds the reserve on Day 1 as working capital — it is not deducted from Year 1 trading profit.  Year 1 distributable profit is therefore the full operating profit figure, and investor returns (preferred return + pro-rata dividend) are payable as shown in the waterfall.  From Year 2 onwards, the reserve is maintained from December/January trading surplus.  The preferred return (£12,000) is protected in all scenarios.</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8% preferred return (£12,000)</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≥10% of post-money):  Full voting rights on key decisions.  All distribution rights apply as shown above.
  B Shares (investor equity &lt;10% of post-money):  Non-voting on operational decisions.  IDENTICAL distribution rights — preferred return, pro-rata dividend and exit proceeds are unchanged.
  THRESHOLD:  10% × £471,824 post-money = £47,182.  Current deal (£150,000 / 31.79%) = A SHARES.</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£150,000  |  Startup: £108,000 inc VAT  |  Deposit: £27,078.45 covers May–Jul  |  Rent: 15% of prev quarter revenue, paid quarterly in Aug, Nov, Feb  |  Fixed costs +8% on 2025 base</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Plonk IP &amp; Goodwill (£60k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Subscriptions &amp; Supplier Restart (£10k + VAT)</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Deposit (covers May, Jun, Jul)</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+ 8% fixed  |  rent quarterly in arrears)</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+ 8% — business rates &amp; energy)</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Quarterly in arrears at 15% of prev quarter revenue
(May–Jul covered by deposit  |  Aug = Q1 15%  |  Nov = Q2 15%  |  Feb = Q3 15%)</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Deposit of £27,078.45 (3 months) paid from investment on day 1 — covers May, June, July (no rent due). Quarterly payments thereafter at 15% of the previous quarter's revenue:  Aug 2026 = £25,992 (15% of May+Jun+Jul)  |  Nov 2026 = £31,659 (15% of Aug+Sep+Oct)  |  Feb 2027 = £41,968 (15% of Nov+Dec+Jan).  Q4 rent of £28,315 (15% of Feb+Mar+Apr) falls due May 2027 — outside this period.</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+ 8% uplift reflecting business rate and energy cost increases from April 2026.</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net of £18,000 Day 1 startup reclaim.  Q2 (Aug–Oct 2026): paid Nov 2026.  Q3 (Nov 2026–Jan 2027): paid Feb 2027.  Q4 (Feb–Apr 2027): £18,024 due May 2027 — outside this model year, not shown in Apr balance.  Payment deadline: 7th of the month following quarter end (or 37 days for online filing).  Day 1 startup reclaim: £18,000 VAT on £108,000 opening costs (hardware, stock, IP/goodwill where applicable). This offsets Q1 output VAT, generating a net refund in Aug 2026. Shown as cash-in (row 8) in May; effectively realised in Aug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8% on £150,000 investment (editable in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+ 8%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+8%)</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+ 8%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+8%.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+8%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+ 8%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+8%</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£150,000 ÷ £517,799 post-money valuation</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£150,000 invested. Target: &gt;3×.</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Plonk IP &amp; Goodwill</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v3.3 — £79k / 50-50 / pure pro-rata · Hardware itemised · IP fee clarified</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£150,000 received May 2026. Startup costs £108,000 inc VAT.</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46:D46"/>
    <mergeCell ref="A1:D1"/>
    <mergeCell ref="A45:D45"/>
    <mergeCell ref="A48:B48"/>
    <mergeCell ref="A54:B54"/>
    <mergeCell ref="A52:B52"/>
    <mergeCell ref="A57:B57"/>
    <mergeCell ref="A4:D4"/>
    <mergeCell ref="A49:B49"/>
    <mergeCell ref="A51:B51"/>
    <mergeCell ref="A47:B47"/>
    <mergeCell ref="A2:D2"/>
    <mergeCell ref="A56:B56"/>
    <mergeCell ref="A60:D60"/>
    <mergeCell ref="A53:B53"/>
    <mergeCell ref="A55:B55"/>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+8%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+8%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J1"/>
    <mergeCell ref="A17:J17"/>
    <mergeCell ref="A32:I32"/>
    <mergeCell ref="A18:J18"/>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2026-04-26T10:38:56Z</dcterms:modified>
</cp:coreProperties>
</file>